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worksheets/sheet19.xml" ContentType="application/vnd.openxmlformats-officedocument.spreadsheetml.work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chartsheets/sheet20.xml" ContentType="application/vnd.openxmlformats-officedocument.spreadsheetml.chart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chartsheets/sheet23.xml" ContentType="application/vnd.openxmlformats-officedocument.spreadsheetml.chartsheet+xml"/>
  <Override PartName="/xl/worksheets/sheet34.xml" ContentType="application/vnd.openxmlformats-officedocument.spreadsheetml.work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chartsheets/sheet27.xml" ContentType="application/vnd.openxmlformats-officedocument.spreadsheetml.chartsheet+xml"/>
  <Override PartName="/xl/chartsheets/sheet28.xml" ContentType="application/vnd.openxmlformats-officedocument.spreadsheetml.chartsheet+xml"/>
  <Override PartName="/xl/chartsheets/sheet29.xml" ContentType="application/vnd.openxmlformats-officedocument.spreadsheetml.chart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chartsheets/sheet30.xml" ContentType="application/vnd.openxmlformats-officedocument.spreadsheetml.chartsheet+xml"/>
  <Override PartName="/xl/chartsheets/sheet31.xml" ContentType="application/vnd.openxmlformats-officedocument.spreadsheetml.chart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3.xml" ContentType="application/vnd.openxmlformats-officedocument.drawingml.chart+xml"/>
  <Override PartName="/xl/drawings/drawing21.xml" ContentType="application/vnd.openxmlformats-officedocument.drawing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5.xml" ContentType="application/vnd.openxmlformats-officedocument.drawingml.chart+xml"/>
  <Override PartName="/xl/drawings/drawing24.xml" ContentType="application/vnd.openxmlformats-officedocument.drawingml.chartshapes+xml"/>
  <Override PartName="/xl/charts/chart16.xml" ContentType="application/vnd.openxmlformats-officedocument.drawingml.chart+xml"/>
  <Override PartName="/xl/drawings/drawing25.xml" ContentType="application/vnd.openxmlformats-officedocument.drawingml.chartshapes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charts/chart19.xml" ContentType="application/vnd.openxmlformats-officedocument.drawingml.chart+xml"/>
  <Override PartName="/xl/drawings/drawing28.xml" ContentType="application/vnd.openxmlformats-officedocument.drawingml.chartshapes+xml"/>
  <Override PartName="/xl/charts/chart20.xml" ContentType="application/vnd.openxmlformats-officedocument.drawingml.chart+xml"/>
  <Override PartName="/xl/drawings/drawing29.xml" ContentType="application/vnd.openxmlformats-officedocument.drawingml.chartshapes+xml"/>
  <Override PartName="/xl/charts/chart21.xml" ContentType="application/vnd.openxmlformats-officedocument.drawingml.chart+xml"/>
  <Override PartName="/xl/drawings/drawing30.xml" ContentType="application/vnd.openxmlformats-officedocument.drawingml.chartshapes+xml"/>
  <Override PartName="/xl/charts/chart22.xml" ContentType="application/vnd.openxmlformats-officedocument.drawingml.chart+xml"/>
  <Override PartName="/xl/drawings/drawing31.xml" ContentType="application/vnd.openxmlformats-officedocument.drawingml.chartshapes+xml"/>
  <Override PartName="/xl/charts/chart23.xml" ContentType="application/vnd.openxmlformats-officedocument.drawingml.chart+xml"/>
  <Override PartName="/xl/drawings/drawing32.xml" ContentType="application/vnd.openxmlformats-officedocument.drawingml.chartshapes+xml"/>
  <Override PartName="/xl/charts/chart24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5.xml" ContentType="application/vnd.openxmlformats-officedocument.drawingml.chart+xml"/>
  <Override PartName="/xl/drawings/drawing35.xml" ContentType="application/vnd.openxmlformats-officedocument.drawing+xml"/>
  <Override PartName="/xl/charts/chart26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9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30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31.xml" ContentType="application/vnd.openxmlformats-officedocument.drawingml.chart+xml"/>
  <Override PartName="/xl/drawings/drawing46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7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8.xml" ContentType="application/vnd.openxmlformats-officedocument.drawing+xml"/>
  <Override PartName="/xl/charts/chart36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37.xml" ContentType="application/vnd.openxmlformats-officedocument.drawingml.chart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38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39.xml" ContentType="application/vnd.openxmlformats-officedocument.drawingml.chart+xml"/>
  <Override PartName="/xl/drawings/drawing55.xml" ContentType="application/vnd.openxmlformats-officedocument.drawing+xml"/>
  <Override PartName="/xl/charts/chart40.xml" ContentType="application/vnd.openxmlformats-officedocument.drawingml.chart+xml"/>
  <Override PartName="/xl/drawings/drawing56.xml" ContentType="application/vnd.openxmlformats-officedocument.drawing+xml"/>
  <Override PartName="/xl/charts/chart41.xml" ContentType="application/vnd.openxmlformats-officedocument.drawingml.chart+xml"/>
  <Override PartName="/xl/drawings/drawing57.xml" ContentType="application/vnd.openxmlformats-officedocument.drawing+xml"/>
  <Override PartName="/xl/embeddings/oleObject1.bin" ContentType="application/vnd.openxmlformats-officedocument.oleObject"/>
  <Override PartName="/xl/charts/chart42.xml" ContentType="application/vnd.openxmlformats-officedocument.drawingml.chart+xml"/>
  <Override PartName="/xl/drawings/drawing58.xml" ContentType="application/vnd.openxmlformats-officedocument.drawingml.chartshapes+xml"/>
  <Override PartName="/xl/charts/chart43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embeddings/oleObject2.bin" ContentType="application/vnd.openxmlformats-officedocument.oleObject"/>
  <Override PartName="/xl/drawings/drawing61.xml" ContentType="application/vnd.openxmlformats-officedocument.drawing+xml"/>
  <Override PartName="/xl/charts/chart44.xml" ContentType="application/vnd.openxmlformats-officedocument.drawingml.chart+xml"/>
  <Override PartName="/xl/drawings/drawing62.xml" ContentType="application/vnd.openxmlformats-officedocument.drawing+xml"/>
  <Override PartName="/xl/charts/chart45.xml" ContentType="application/vnd.openxmlformats-officedocument.drawingml.chart+xml"/>
  <Override PartName="/xl/drawings/drawing63.xml" ContentType="application/vnd.openxmlformats-officedocument.drawing+xml"/>
  <Override PartName="/xl/charts/chart46.xml" ContentType="application/vnd.openxmlformats-officedocument.drawingml.chart+xml"/>
  <Override PartName="/xl/drawings/drawing64.xml" ContentType="application/vnd.openxmlformats-officedocument.drawing+xml"/>
  <Override PartName="/xl/charts/chart47.xml" ContentType="application/vnd.openxmlformats-officedocument.drawingml.chart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48.xml" ContentType="application/vnd.openxmlformats-officedocument.drawingml.chart+xml"/>
  <Override PartName="/xl/drawings/drawing67.xml" ContentType="application/vnd.openxmlformats-officedocument.drawing+xml"/>
  <Override PartName="/xl/charts/chart49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omments1.xml" ContentType="application/vnd.openxmlformats-officedocument.spreadsheetml.comments+xml"/>
  <Override PartName="/xl/drawings/drawing70.xml" ContentType="application/vnd.openxmlformats-officedocument.drawing+xml"/>
  <Override PartName="/xl/charts/chart50.xml" ContentType="application/vnd.openxmlformats-officedocument.drawingml.chart+xml"/>
  <Override PartName="/xl/drawings/drawing71.xml" ContentType="application/vnd.openxmlformats-officedocument.drawing+xml"/>
  <Override PartName="/xl/charts/chart51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52.xml" ContentType="application/vnd.openxmlformats-officedocument.drawingml.chart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53.xml" ContentType="application/vnd.openxmlformats-officedocument.drawingml.chart+xml"/>
  <Override PartName="/xl/drawings/drawing76.xml" ContentType="application/vnd.openxmlformats-officedocument.drawing+xml"/>
  <Override PartName="/xl/charts/chart54.xml" ContentType="application/vnd.openxmlformats-officedocument.drawingml.chart+xml"/>
  <Override PartName="/xl/drawings/drawing77.xml" ContentType="application/vnd.openxmlformats-officedocument.drawing+xml"/>
  <Override PartName="/xl/charts/chart55.xml" ContentType="application/vnd.openxmlformats-officedocument.drawingml.chart+xml"/>
  <Override PartName="/xl/drawings/drawing78.xml" ContentType="application/vnd.openxmlformats-officedocument.drawing+xml"/>
  <Override PartName="/xl/charts/chart56.xml" ContentType="application/vnd.openxmlformats-officedocument.drawingml.chart+xml"/>
  <Override PartName="/xl/drawings/drawing79.xml" ContentType="application/vnd.openxmlformats-officedocument.drawing+xml"/>
  <Override PartName="/xl/charts/chart57.xml" ContentType="application/vnd.openxmlformats-officedocument.drawingml.chart+xml"/>
  <Override PartName="/xl/drawings/drawing80.xml" ContentType="application/vnd.openxmlformats-officedocument.drawing+xml"/>
  <Override PartName="/xl/charts/chart58.xml" ContentType="application/vnd.openxmlformats-officedocument.drawingml.chart+xml"/>
  <Override PartName="/xl/drawings/drawing81.xml" ContentType="application/vnd.openxmlformats-officedocument.drawing+xml"/>
  <Override PartName="/xl/charts/chart59.xml" ContentType="application/vnd.openxmlformats-officedocument.drawingml.chart+xml"/>
  <Override PartName="/xl/drawings/drawing82.xml" ContentType="application/vnd.openxmlformats-officedocument.drawing+xml"/>
  <Override PartName="/xl/charts/chart6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480" yWindow="156" windowWidth="20376" windowHeight="9312" tabRatio="970" activeTab="2"/>
  </bookViews>
  <sheets>
    <sheet name="Figure 1" sheetId="122" r:id="rId1"/>
    <sheet name="Figure 2" sheetId="111" r:id="rId2"/>
    <sheet name="Figure 3" sheetId="113" r:id="rId3"/>
    <sheet name="Figure 4" sheetId="114" r:id="rId4"/>
    <sheet name="figure 5" sheetId="110" r:id="rId5"/>
    <sheet name="figure 6" sheetId="109" r:id="rId6"/>
    <sheet name="Figure 7" sheetId="107" r:id="rId7"/>
    <sheet name="Figure 8" sheetId="99" r:id="rId8"/>
    <sheet name="Data Fig 7 &amp; 8" sheetId="106" r:id="rId9"/>
    <sheet name="Figure 9" sheetId="115" r:id="rId10"/>
    <sheet name="Figure 10 " sheetId="119" r:id="rId11"/>
    <sheet name="Figure 11 " sheetId="120" r:id="rId12"/>
    <sheet name="Figure 12" sheetId="121" r:id="rId13"/>
    <sheet name="figure 13" sheetId="108" r:id="rId14"/>
    <sheet name="reel b" sheetId="105" state="hidden" r:id="rId15"/>
    <sheet name="#disp" sheetId="93" state="hidden" r:id="rId16"/>
    <sheet name="DISP" sheetId="94" state="hidden" r:id="rId17"/>
    <sheet name="SALRELA" sheetId="80" state="hidden" r:id="rId18"/>
    <sheet name="#3" sheetId="3" state="hidden" r:id="rId19"/>
    <sheet name="#4" sheetId="4" state="hidden" r:id="rId20"/>
    <sheet name="#5" sheetId="6" state="hidden" r:id="rId21"/>
    <sheet name="#6" sheetId="10" state="hidden" r:id="rId22"/>
    <sheet name="#7" sheetId="8" state="hidden" r:id="rId23"/>
    <sheet name="#8" sheetId="98" state="hidden" r:id="rId24"/>
    <sheet name="Feuil1" sheetId="97" state="hidden" r:id="rId25"/>
    <sheet name="PRODUC" sheetId="96" state="hidden" r:id="rId26"/>
    <sheet name="#11" sheetId="79" state="hidden" r:id="rId27"/>
    <sheet name="#12" sheetId="20" state="hidden" r:id="rId28"/>
    <sheet name="#15" sheetId="32" state="hidden" r:id="rId29"/>
    <sheet name="#18" sheetId="74" state="hidden" r:id="rId30"/>
    <sheet name="Feuil4" sheetId="103" state="hidden" r:id="rId31"/>
    <sheet name="#22" sheetId="67" state="hidden" r:id="rId32"/>
    <sheet name="#23" sheetId="69" state="hidden" r:id="rId33"/>
    <sheet name="#24" sheetId="92" state="hidden" r:id="rId34"/>
    <sheet name="#25" sheetId="91" state="hidden" r:id="rId35"/>
    <sheet name="#berto" sheetId="65" state="hidden" r:id="rId36"/>
    <sheet name="#prodMS" sheetId="12" state="hidden" r:id="rId37"/>
    <sheet name="#berto10" sheetId="68" state="hidden" r:id="rId38"/>
    <sheet name="#psalre" sheetId="78" state="hidden" r:id="rId39"/>
    <sheet name="#TFP2" sheetId="45" state="hidden" r:id="rId40"/>
    <sheet name="BERTO" sheetId="70" state="hidden" r:id="rId41"/>
    <sheet name="PSALRE" sheetId="77" state="hidden" r:id="rId42"/>
    <sheet name="#psalre0" sheetId="63" state="hidden" r:id="rId43"/>
    <sheet name="PSALRE0" sheetId="64" state="hidden" r:id="rId44"/>
    <sheet name="diagram" sheetId="55" state="hidden" r:id="rId45"/>
    <sheet name="INFLA (2)" sheetId="53" state="hidden" r:id="rId46"/>
    <sheet name="GiniOC" sheetId="52" state="hidden" r:id="rId47"/>
    <sheet name="TFP2" sheetId="46" state="hidden" r:id="rId48"/>
    <sheet name="RECAP" sheetId="5" state="hidden" r:id="rId49"/>
    <sheet name="XYpprod" sheetId="7" state="hidden" r:id="rId50"/>
    <sheet name="TMARM" sheetId="9" state="hidden" r:id="rId51"/>
    <sheet name="#prodS" sheetId="13" state="hidden" r:id="rId52"/>
    <sheet name="#styli" sheetId="15" state="hidden" r:id="rId53"/>
    <sheet name="STYLI" sheetId="16" state="hidden" r:id="rId54"/>
    <sheet name="EA12" sheetId="18" state="hidden" r:id="rId55"/>
    <sheet name="#ec10" sheetId="19" state="hidden" r:id="rId56"/>
    <sheet name="ECPSAL" sheetId="21" state="hidden" r:id="rId57"/>
    <sheet name="#psalS" sheetId="23" state="hidden" r:id="rId58"/>
    <sheet name="#prixM" sheetId="24" state="hidden" r:id="rId59"/>
    <sheet name="#psalM" sheetId="71" state="hidden" r:id="rId60"/>
    <sheet name="PSAL" sheetId="25" state="hidden" r:id="rId61"/>
    <sheet name="PRICES" sheetId="26" state="hidden" r:id="rId62"/>
    <sheet name="#wageM" sheetId="27" state="hidden" r:id="rId63"/>
    <sheet name="#wageS" sheetId="28" state="hidden" r:id="rId64"/>
    <sheet name="#dispW0" sheetId="29" state="hidden" r:id="rId65"/>
    <sheet name="DISPWAGE0" sheetId="30" state="hidden" r:id="rId66"/>
    <sheet name="DISPWAGE" sheetId="72" state="hidden" r:id="rId67"/>
    <sheet name="WAGEabs" sheetId="31" state="hidden" r:id="rId68"/>
    <sheet name="TFP" sheetId="33" state="hidden" r:id="rId69"/>
    <sheet name="SUD" sheetId="36" state="hidden" r:id="rId70"/>
    <sheet name="#diff0" sheetId="37" state="hidden" r:id="rId71"/>
    <sheet name="#expo" sheetId="38" state="hidden" r:id="rId72"/>
    <sheet name="DIFF" sheetId="39" state="hidden" r:id="rId73"/>
    <sheet name="rINFLA" sheetId="76" state="hidden" r:id="rId74"/>
    <sheet name="INFLA" sheetId="75" state="hidden" r:id="rId75"/>
    <sheet name="rINFLA0" sheetId="42" state="hidden" r:id="rId76"/>
    <sheet name="INFLA0" sheetId="43" state="hidden" r:id="rId77"/>
  </sheets>
  <externalReferences>
    <externalReference r:id="rId78"/>
    <externalReference r:id="rId79"/>
    <externalReference r:id="rId80"/>
    <externalReference r:id="rId81"/>
  </externalReferences>
  <definedNames>
    <definedName name="___INDEX_SHEET___ASAP_Utilities" localSheetId="66">#REF!</definedName>
    <definedName name="___INDEX_SHEET___ASAP_Utilities" localSheetId="41">#REF!</definedName>
    <definedName name="___INDEX_SHEET___ASAP_Utilities">#REF!</definedName>
    <definedName name="_1__123Graph_A_CURRENT" localSheetId="66" hidden="1">[1]A11!#REF!</definedName>
    <definedName name="_1__123Graph_A_CURRENT" localSheetId="41" hidden="1">[1]A11!#REF!</definedName>
    <definedName name="_1__123Graph_A_CURRENT" hidden="1">[1]A11!#REF!</definedName>
    <definedName name="_10__123Graph_A_CURRENT_8" localSheetId="66" hidden="1">[1]A11!#REF!</definedName>
    <definedName name="_10__123Graph_A_CURRENT_8" localSheetId="41" hidden="1">[1]A11!#REF!</definedName>
    <definedName name="_10__123Graph_A_CURRENT_8" hidden="1">[1]A11!#REF!</definedName>
    <definedName name="_11__123Graph_A_CURRENT_9" localSheetId="66" hidden="1">[1]A11!#REF!</definedName>
    <definedName name="_11__123Graph_A_CURRENT_9" localSheetId="41" hidden="1">[1]A11!#REF!</definedName>
    <definedName name="_11__123Graph_A_CURRENT_9" hidden="1">[1]A11!#REF!</definedName>
    <definedName name="_12__123Graph_B_CURRENT" localSheetId="66" hidden="1">[1]A11!#REF!</definedName>
    <definedName name="_12__123Graph_B_CURRENT" localSheetId="41" hidden="1">[1]A11!#REF!</definedName>
    <definedName name="_12__123Graph_B_CURRENT" hidden="1">[1]A11!#REF!</definedName>
    <definedName name="_13__123Graph_B_CURRENT_1" localSheetId="66" hidden="1">[1]A11!#REF!</definedName>
    <definedName name="_13__123Graph_B_CURRENT_1" localSheetId="41" hidden="1">[1]A11!#REF!</definedName>
    <definedName name="_13__123Graph_B_CURRENT_1" hidden="1">[1]A11!#REF!</definedName>
    <definedName name="_14__123Graph_B_CURRENT_10" localSheetId="66" hidden="1">[1]A11!#REF!</definedName>
    <definedName name="_14__123Graph_B_CURRENT_10" localSheetId="41" hidden="1">[1]A11!#REF!</definedName>
    <definedName name="_14__123Graph_B_CURRENT_10" hidden="1">[1]A11!#REF!</definedName>
    <definedName name="_15__123Graph_B_CURRENT_2" localSheetId="66" hidden="1">[1]A11!#REF!</definedName>
    <definedName name="_15__123Graph_B_CURRENT_2" localSheetId="41" hidden="1">[1]A11!#REF!</definedName>
    <definedName name="_15__123Graph_B_CURRENT_2" hidden="1">[1]A11!#REF!</definedName>
    <definedName name="_16__123Graph_B_CURRENT_3" localSheetId="66" hidden="1">[1]A11!#REF!</definedName>
    <definedName name="_16__123Graph_B_CURRENT_3" localSheetId="41" hidden="1">[1]A11!#REF!</definedName>
    <definedName name="_16__123Graph_B_CURRENT_3" hidden="1">[1]A11!#REF!</definedName>
    <definedName name="_17__123Graph_B_CURRENT_4" localSheetId="66" hidden="1">[1]A11!#REF!</definedName>
    <definedName name="_17__123Graph_B_CURRENT_4" localSheetId="41" hidden="1">[1]A11!#REF!</definedName>
    <definedName name="_17__123Graph_B_CURRENT_4" hidden="1">[1]A11!#REF!</definedName>
    <definedName name="_18__123Graph_B_CURRENT_5" localSheetId="66" hidden="1">[1]A11!#REF!</definedName>
    <definedName name="_18__123Graph_B_CURRENT_5" localSheetId="41" hidden="1">[1]A11!#REF!</definedName>
    <definedName name="_18__123Graph_B_CURRENT_5" hidden="1">[1]A11!#REF!</definedName>
    <definedName name="_19__123Graph_B_CURRENT_6" localSheetId="66" hidden="1">[1]A11!#REF!</definedName>
    <definedName name="_19__123Graph_B_CURRENT_6" localSheetId="41" hidden="1">[1]A11!#REF!</definedName>
    <definedName name="_19__123Graph_B_CURRENT_6" hidden="1">[1]A11!#REF!</definedName>
    <definedName name="_2__123Graph_A_CURRENT_1" localSheetId="66" hidden="1">[1]A11!#REF!</definedName>
    <definedName name="_2__123Graph_A_CURRENT_1" localSheetId="41" hidden="1">[1]A11!#REF!</definedName>
    <definedName name="_2__123Graph_A_CURRENT_1" hidden="1">[1]A11!#REF!</definedName>
    <definedName name="_20__123Graph_B_CURRENT_7" localSheetId="66" hidden="1">[1]A11!#REF!</definedName>
    <definedName name="_20__123Graph_B_CURRENT_7" localSheetId="41" hidden="1">[1]A11!#REF!</definedName>
    <definedName name="_20__123Graph_B_CURRENT_7" hidden="1">[1]A11!#REF!</definedName>
    <definedName name="_21__123Graph_B_CURRENT_8" localSheetId="66" hidden="1">[1]A11!#REF!</definedName>
    <definedName name="_21__123Graph_B_CURRENT_8" localSheetId="41" hidden="1">[1]A11!#REF!</definedName>
    <definedName name="_21__123Graph_B_CURRENT_8" hidden="1">[1]A11!#REF!</definedName>
    <definedName name="_22__123Graph_B_CURRENT_9" localSheetId="66" hidden="1">[1]A11!#REF!</definedName>
    <definedName name="_22__123Graph_B_CURRENT_9" localSheetId="41" hidden="1">[1]A11!#REF!</definedName>
    <definedName name="_22__123Graph_B_CURRENT_9" hidden="1">[1]A11!#REF!</definedName>
    <definedName name="_23__123Graph_C_CURRENT" localSheetId="66" hidden="1">[1]A11!#REF!</definedName>
    <definedName name="_23__123Graph_C_CURRENT" localSheetId="41" hidden="1">[1]A11!#REF!</definedName>
    <definedName name="_23__123Graph_C_CURRENT" hidden="1">[1]A11!#REF!</definedName>
    <definedName name="_24__123Graph_C_CURRENT_1" localSheetId="66" hidden="1">[1]A11!#REF!</definedName>
    <definedName name="_24__123Graph_C_CURRENT_1" localSheetId="41" hidden="1">[1]A11!#REF!</definedName>
    <definedName name="_24__123Graph_C_CURRENT_1" hidden="1">[1]A11!#REF!</definedName>
    <definedName name="_25__123Graph_C_CURRENT_10" localSheetId="66" hidden="1">[1]A11!#REF!</definedName>
    <definedName name="_25__123Graph_C_CURRENT_10" localSheetId="41" hidden="1">[1]A11!#REF!</definedName>
    <definedName name="_25__123Graph_C_CURRENT_10" hidden="1">[1]A11!#REF!</definedName>
    <definedName name="_26__123Graph_C_CURRENT_2" localSheetId="66" hidden="1">[1]A11!#REF!</definedName>
    <definedName name="_26__123Graph_C_CURRENT_2" localSheetId="41" hidden="1">[1]A11!#REF!</definedName>
    <definedName name="_26__123Graph_C_CURRENT_2" hidden="1">[1]A11!#REF!</definedName>
    <definedName name="_27__123Graph_C_CURRENT_3" localSheetId="66" hidden="1">[1]A11!#REF!</definedName>
    <definedName name="_27__123Graph_C_CURRENT_3" localSheetId="41" hidden="1">[1]A11!#REF!</definedName>
    <definedName name="_27__123Graph_C_CURRENT_3" hidden="1">[1]A11!#REF!</definedName>
    <definedName name="_28__123Graph_C_CURRENT_4" localSheetId="66" hidden="1">[1]A11!#REF!</definedName>
    <definedName name="_28__123Graph_C_CURRENT_4" localSheetId="41" hidden="1">[1]A11!#REF!</definedName>
    <definedName name="_28__123Graph_C_CURRENT_4" hidden="1">[1]A11!#REF!</definedName>
    <definedName name="_29__123Graph_C_CURRENT_5" localSheetId="66" hidden="1">[1]A11!#REF!</definedName>
    <definedName name="_29__123Graph_C_CURRENT_5" localSheetId="41" hidden="1">[1]A11!#REF!</definedName>
    <definedName name="_29__123Graph_C_CURRENT_5" hidden="1">[1]A11!#REF!</definedName>
    <definedName name="_3__123Graph_A_CURRENT_10" localSheetId="66" hidden="1">[1]A11!#REF!</definedName>
    <definedName name="_3__123Graph_A_CURRENT_10" localSheetId="41" hidden="1">[1]A11!#REF!</definedName>
    <definedName name="_3__123Graph_A_CURRENT_10" hidden="1">[1]A11!#REF!</definedName>
    <definedName name="_30__123Graph_C_CURRENT_6" localSheetId="66" hidden="1">[1]A11!#REF!</definedName>
    <definedName name="_30__123Graph_C_CURRENT_6" localSheetId="41" hidden="1">[1]A11!#REF!</definedName>
    <definedName name="_30__123Graph_C_CURRENT_6" hidden="1">[1]A11!#REF!</definedName>
    <definedName name="_31__123Graph_C_CURRENT_7" localSheetId="66" hidden="1">[1]A11!#REF!</definedName>
    <definedName name="_31__123Graph_C_CURRENT_7" localSheetId="41" hidden="1">[1]A11!#REF!</definedName>
    <definedName name="_31__123Graph_C_CURRENT_7" hidden="1">[1]A11!#REF!</definedName>
    <definedName name="_32__123Graph_C_CURRENT_8" localSheetId="66" hidden="1">[1]A11!#REF!</definedName>
    <definedName name="_32__123Graph_C_CURRENT_8" localSheetId="41" hidden="1">[1]A11!#REF!</definedName>
    <definedName name="_32__123Graph_C_CURRENT_8" hidden="1">[1]A11!#REF!</definedName>
    <definedName name="_33__123Graph_C_CURRENT_9" localSheetId="66" hidden="1">[1]A11!#REF!</definedName>
    <definedName name="_33__123Graph_C_CURRENT_9" localSheetId="41" hidden="1">[1]A11!#REF!</definedName>
    <definedName name="_33__123Graph_C_CURRENT_9" hidden="1">[1]A11!#REF!</definedName>
    <definedName name="_34__123Graph_D_CURRENT" localSheetId="66" hidden="1">[1]A11!#REF!</definedName>
    <definedName name="_34__123Graph_D_CURRENT" localSheetId="41" hidden="1">[1]A11!#REF!</definedName>
    <definedName name="_34__123Graph_D_CURRENT" hidden="1">[1]A11!#REF!</definedName>
    <definedName name="_35__123Graph_D_CURRENT_1" localSheetId="66" hidden="1">[1]A11!#REF!</definedName>
    <definedName name="_35__123Graph_D_CURRENT_1" localSheetId="41" hidden="1">[1]A11!#REF!</definedName>
    <definedName name="_35__123Graph_D_CURRENT_1" hidden="1">[1]A11!#REF!</definedName>
    <definedName name="_36__123Graph_D_CURRENT_10" localSheetId="66" hidden="1">[1]A11!#REF!</definedName>
    <definedName name="_36__123Graph_D_CURRENT_10" localSheetId="41" hidden="1">[1]A11!#REF!</definedName>
    <definedName name="_36__123Graph_D_CURRENT_10" hidden="1">[1]A11!#REF!</definedName>
    <definedName name="_37__123Graph_D_CURRENT_2" localSheetId="66" hidden="1">[1]A11!#REF!</definedName>
    <definedName name="_37__123Graph_D_CURRENT_2" localSheetId="41" hidden="1">[1]A11!#REF!</definedName>
    <definedName name="_37__123Graph_D_CURRENT_2" hidden="1">[1]A11!#REF!</definedName>
    <definedName name="_38__123Graph_D_CURRENT_3" localSheetId="66" hidden="1">[1]A11!#REF!</definedName>
    <definedName name="_38__123Graph_D_CURRENT_3" localSheetId="41" hidden="1">[1]A11!#REF!</definedName>
    <definedName name="_38__123Graph_D_CURRENT_3" hidden="1">[1]A11!#REF!</definedName>
    <definedName name="_39__123Graph_D_CURRENT_4" localSheetId="66" hidden="1">[1]A11!#REF!</definedName>
    <definedName name="_39__123Graph_D_CURRENT_4" localSheetId="41" hidden="1">[1]A11!#REF!</definedName>
    <definedName name="_39__123Graph_D_CURRENT_4" hidden="1">[1]A11!#REF!</definedName>
    <definedName name="_4__123Graph_A_CURRENT_2" localSheetId="66" hidden="1">[1]A11!#REF!</definedName>
    <definedName name="_4__123Graph_A_CURRENT_2" localSheetId="41" hidden="1">[1]A11!#REF!</definedName>
    <definedName name="_4__123Graph_A_CURRENT_2" hidden="1">[1]A11!#REF!</definedName>
    <definedName name="_40__123Graph_D_CURRENT_5" localSheetId="66" hidden="1">[1]A11!#REF!</definedName>
    <definedName name="_40__123Graph_D_CURRENT_5" localSheetId="41" hidden="1">[1]A11!#REF!</definedName>
    <definedName name="_40__123Graph_D_CURRENT_5" hidden="1">[1]A11!#REF!</definedName>
    <definedName name="_41__123Graph_D_CURRENT_6" localSheetId="66" hidden="1">[1]A11!#REF!</definedName>
    <definedName name="_41__123Graph_D_CURRENT_6" localSheetId="41" hidden="1">[1]A11!#REF!</definedName>
    <definedName name="_41__123Graph_D_CURRENT_6" hidden="1">[1]A11!#REF!</definedName>
    <definedName name="_42__123Graph_D_CURRENT_7" localSheetId="66" hidden="1">[1]A11!#REF!</definedName>
    <definedName name="_42__123Graph_D_CURRENT_7" localSheetId="41" hidden="1">[1]A11!#REF!</definedName>
    <definedName name="_42__123Graph_D_CURRENT_7" hidden="1">[1]A11!#REF!</definedName>
    <definedName name="_43__123Graph_D_CURRENT_8" localSheetId="66" hidden="1">[1]A11!#REF!</definedName>
    <definedName name="_43__123Graph_D_CURRENT_8" localSheetId="41" hidden="1">[1]A11!#REF!</definedName>
    <definedName name="_43__123Graph_D_CURRENT_8" hidden="1">[1]A11!#REF!</definedName>
    <definedName name="_44__123Graph_D_CURRENT_9" localSheetId="66" hidden="1">[1]A11!#REF!</definedName>
    <definedName name="_44__123Graph_D_CURRENT_9" localSheetId="41" hidden="1">[1]A11!#REF!</definedName>
    <definedName name="_44__123Graph_D_CURRENT_9" hidden="1">[1]A11!#REF!</definedName>
    <definedName name="_45__123Graph_E_CURRENT" localSheetId="66" hidden="1">[1]A11!#REF!</definedName>
    <definedName name="_45__123Graph_E_CURRENT" localSheetId="41" hidden="1">[1]A11!#REF!</definedName>
    <definedName name="_45__123Graph_E_CURRENT" hidden="1">[1]A11!#REF!</definedName>
    <definedName name="_46__123Graph_E_CURRENT_1" localSheetId="66" hidden="1">[1]A11!#REF!</definedName>
    <definedName name="_46__123Graph_E_CURRENT_1" localSheetId="41" hidden="1">[1]A11!#REF!</definedName>
    <definedName name="_46__123Graph_E_CURRENT_1" hidden="1">[1]A11!#REF!</definedName>
    <definedName name="_47__123Graph_E_CURRENT_10" localSheetId="66" hidden="1">[1]A11!#REF!</definedName>
    <definedName name="_47__123Graph_E_CURRENT_10" localSheetId="41" hidden="1">[1]A11!#REF!</definedName>
    <definedName name="_47__123Graph_E_CURRENT_10" hidden="1">[1]A11!#REF!</definedName>
    <definedName name="_48__123Graph_E_CURRENT_2" localSheetId="66" hidden="1">[1]A11!#REF!</definedName>
    <definedName name="_48__123Graph_E_CURRENT_2" localSheetId="41" hidden="1">[1]A11!#REF!</definedName>
    <definedName name="_48__123Graph_E_CURRENT_2" hidden="1">[1]A11!#REF!</definedName>
    <definedName name="_49__123Graph_E_CURRENT_3" localSheetId="66" hidden="1">[1]A11!#REF!</definedName>
    <definedName name="_49__123Graph_E_CURRENT_3" localSheetId="41" hidden="1">[1]A11!#REF!</definedName>
    <definedName name="_49__123Graph_E_CURRENT_3" hidden="1">[1]A11!#REF!</definedName>
    <definedName name="_5__123Graph_A_CURRENT_3" localSheetId="66" hidden="1">[1]A11!#REF!</definedName>
    <definedName name="_5__123Graph_A_CURRENT_3" localSheetId="41" hidden="1">[1]A11!#REF!</definedName>
    <definedName name="_5__123Graph_A_CURRENT_3" hidden="1">[1]A11!#REF!</definedName>
    <definedName name="_50__123Graph_E_CURRENT_4" localSheetId="66" hidden="1">[1]A11!#REF!</definedName>
    <definedName name="_50__123Graph_E_CURRENT_4" localSheetId="41" hidden="1">[1]A11!#REF!</definedName>
    <definedName name="_50__123Graph_E_CURRENT_4" hidden="1">[1]A11!#REF!</definedName>
    <definedName name="_51__123Graph_E_CURRENT_5" localSheetId="66" hidden="1">[1]A11!#REF!</definedName>
    <definedName name="_51__123Graph_E_CURRENT_5" localSheetId="41" hidden="1">[1]A11!#REF!</definedName>
    <definedName name="_51__123Graph_E_CURRENT_5" hidden="1">[1]A11!#REF!</definedName>
    <definedName name="_52__123Graph_E_CURRENT_6" localSheetId="66" hidden="1">[1]A11!#REF!</definedName>
    <definedName name="_52__123Graph_E_CURRENT_6" localSheetId="41" hidden="1">[1]A11!#REF!</definedName>
    <definedName name="_52__123Graph_E_CURRENT_6" hidden="1">[1]A11!#REF!</definedName>
    <definedName name="_53__123Graph_E_CURRENT_7" localSheetId="66" hidden="1">[1]A11!#REF!</definedName>
    <definedName name="_53__123Graph_E_CURRENT_7" localSheetId="41" hidden="1">[1]A11!#REF!</definedName>
    <definedName name="_53__123Graph_E_CURRENT_7" hidden="1">[1]A11!#REF!</definedName>
    <definedName name="_54__123Graph_E_CURRENT_8" localSheetId="66" hidden="1">[1]A11!#REF!</definedName>
    <definedName name="_54__123Graph_E_CURRENT_8" localSheetId="41" hidden="1">[1]A11!#REF!</definedName>
    <definedName name="_54__123Graph_E_CURRENT_8" hidden="1">[1]A11!#REF!</definedName>
    <definedName name="_55__123Graph_E_CURRENT_9" localSheetId="66" hidden="1">[1]A11!#REF!</definedName>
    <definedName name="_55__123Graph_E_CURRENT_9" localSheetId="41" hidden="1">[1]A11!#REF!</definedName>
    <definedName name="_55__123Graph_E_CURRENT_9" hidden="1">[1]A11!#REF!</definedName>
    <definedName name="_56__123Graph_F_CURRENT" localSheetId="66" hidden="1">[1]A11!#REF!</definedName>
    <definedName name="_56__123Graph_F_CURRENT" localSheetId="41" hidden="1">[1]A11!#REF!</definedName>
    <definedName name="_56__123Graph_F_CURRENT" hidden="1">[1]A11!#REF!</definedName>
    <definedName name="_57__123Graph_F_CURRENT_1" localSheetId="66" hidden="1">[1]A11!#REF!</definedName>
    <definedName name="_57__123Graph_F_CURRENT_1" localSheetId="41" hidden="1">[1]A11!#REF!</definedName>
    <definedName name="_57__123Graph_F_CURRENT_1" hidden="1">[1]A11!#REF!</definedName>
    <definedName name="_58__123Graph_F_CURRENT_10" localSheetId="66" hidden="1">[1]A11!#REF!</definedName>
    <definedName name="_58__123Graph_F_CURRENT_10" localSheetId="41" hidden="1">[1]A11!#REF!</definedName>
    <definedName name="_58__123Graph_F_CURRENT_10" hidden="1">[1]A11!#REF!</definedName>
    <definedName name="_59__123Graph_F_CURRENT_2" localSheetId="66" hidden="1">[1]A11!#REF!</definedName>
    <definedName name="_59__123Graph_F_CURRENT_2" localSheetId="41" hidden="1">[1]A11!#REF!</definedName>
    <definedName name="_59__123Graph_F_CURRENT_2" hidden="1">[1]A11!#REF!</definedName>
    <definedName name="_6__123Graph_A_CURRENT_4" localSheetId="66" hidden="1">[1]A11!#REF!</definedName>
    <definedName name="_6__123Graph_A_CURRENT_4" localSheetId="41" hidden="1">[1]A11!#REF!</definedName>
    <definedName name="_6__123Graph_A_CURRENT_4" hidden="1">[1]A11!#REF!</definedName>
    <definedName name="_60__123Graph_F_CURRENT_3" localSheetId="66" hidden="1">[1]A11!#REF!</definedName>
    <definedName name="_60__123Graph_F_CURRENT_3" localSheetId="41" hidden="1">[1]A11!#REF!</definedName>
    <definedName name="_60__123Graph_F_CURRENT_3" hidden="1">[1]A11!#REF!</definedName>
    <definedName name="_61__123Graph_F_CURRENT_4" localSheetId="66" hidden="1">[1]A11!#REF!</definedName>
    <definedName name="_61__123Graph_F_CURRENT_4" localSheetId="41" hidden="1">[1]A11!#REF!</definedName>
    <definedName name="_61__123Graph_F_CURRENT_4" hidden="1">[1]A11!#REF!</definedName>
    <definedName name="_62__123Graph_F_CURRENT_5" localSheetId="66" hidden="1">[1]A11!#REF!</definedName>
    <definedName name="_62__123Graph_F_CURRENT_5" localSheetId="41" hidden="1">[1]A11!#REF!</definedName>
    <definedName name="_62__123Graph_F_CURRENT_5" hidden="1">[1]A11!#REF!</definedName>
    <definedName name="_63__123Graph_F_CURRENT_6" localSheetId="66" hidden="1">[1]A11!#REF!</definedName>
    <definedName name="_63__123Graph_F_CURRENT_6" localSheetId="41" hidden="1">[1]A11!#REF!</definedName>
    <definedName name="_63__123Graph_F_CURRENT_6" hidden="1">[1]A11!#REF!</definedName>
    <definedName name="_64__123Graph_F_CURRENT_7" localSheetId="66" hidden="1">[1]A11!#REF!</definedName>
    <definedName name="_64__123Graph_F_CURRENT_7" localSheetId="41" hidden="1">[1]A11!#REF!</definedName>
    <definedName name="_64__123Graph_F_CURRENT_7" hidden="1">[1]A11!#REF!</definedName>
    <definedName name="_65__123Graph_F_CURRENT_8" localSheetId="66" hidden="1">[1]A11!#REF!</definedName>
    <definedName name="_65__123Graph_F_CURRENT_8" localSheetId="41" hidden="1">[1]A11!#REF!</definedName>
    <definedName name="_65__123Graph_F_CURRENT_8" hidden="1">[1]A11!#REF!</definedName>
    <definedName name="_66__123Graph_F_CURRENT_9" localSheetId="66" hidden="1">[1]A11!#REF!</definedName>
    <definedName name="_66__123Graph_F_CURRENT_9" localSheetId="41" hidden="1">[1]A11!#REF!</definedName>
    <definedName name="_66__123Graph_F_CURRENT_9" hidden="1">[1]A11!#REF!</definedName>
    <definedName name="_7__123Graph_A_CURRENT_5" localSheetId="66" hidden="1">[1]A11!#REF!</definedName>
    <definedName name="_7__123Graph_A_CURRENT_5" localSheetId="41" hidden="1">[1]A11!#REF!</definedName>
    <definedName name="_7__123Graph_A_CURRENT_5" hidden="1">[1]A11!#REF!</definedName>
    <definedName name="_8__123Graph_A_CURRENT_6" localSheetId="66" hidden="1">[1]A11!#REF!</definedName>
    <definedName name="_8__123Graph_A_CURRENT_6" localSheetId="41" hidden="1">[1]A11!#REF!</definedName>
    <definedName name="_8__123Graph_A_CURRENT_6" hidden="1">[1]A11!#REF!</definedName>
    <definedName name="_9__123Graph_A_CURRENT_7" localSheetId="66" hidden="1">[1]A11!#REF!</definedName>
    <definedName name="_9__123Graph_A_CURRENT_7" localSheetId="41" hidden="1">[1]A11!#REF!</definedName>
    <definedName name="_9__123Graph_A_CURRENT_7" hidden="1">[1]A11!#REF!</definedName>
    <definedName name="_IDX1" localSheetId="5">'figure 6'!#REF!</definedName>
    <definedName name="_IDX10" localSheetId="5">'figure 6'!#REF!</definedName>
    <definedName name="_IDX11" localSheetId="5">'figure 6'!#REF!</definedName>
    <definedName name="_IDX12" localSheetId="5">'figure 6'!#REF!</definedName>
    <definedName name="_IDX2" localSheetId="5">'figure 6'!#REF!</definedName>
    <definedName name="_IDX3" localSheetId="5">'figure 6'!#REF!</definedName>
    <definedName name="_IDX4" localSheetId="5">'figure 6'!#REF!</definedName>
    <definedName name="_IDX5" localSheetId="5">'figure 6'!#REF!</definedName>
    <definedName name="_IDX6" localSheetId="5">'figure 6'!#REF!</definedName>
    <definedName name="_IDX7" localSheetId="5">'figure 6'!#REF!</definedName>
    <definedName name="_IDX8" localSheetId="5">'figure 6'!#REF!</definedName>
    <definedName name="_IDX9" localSheetId="5">'figure 6'!#REF!</definedName>
    <definedName name="H" localSheetId="74" hidden="1">{"'swa xoffs'!$A$4:$Q$37"}</definedName>
    <definedName name="H" localSheetId="45" hidden="1">{"'swa xoffs'!$A$4:$Q$37"}</definedName>
    <definedName name="H" localSheetId="69" hidden="1">{"'swa xoffs'!$A$4:$Q$37"}</definedName>
    <definedName name="H" localSheetId="47" hidden="1">{"'swa xoffs'!$A$4:$Q$37"}</definedName>
    <definedName name="H" hidden="1">{"'swa xoffs'!$A$4:$Q$37"}</definedName>
    <definedName name="HTML_CodePage" hidden="1">1252</definedName>
    <definedName name="HTML_Control" localSheetId="74" hidden="1">{"'swa xoffs'!$A$4:$Q$37"}</definedName>
    <definedName name="HTML_Control" localSheetId="45" hidden="1">{"'swa xoffs'!$A$4:$Q$37"}</definedName>
    <definedName name="HTML_Control" localSheetId="69" hidden="1">{"'swa xoffs'!$A$4:$Q$37"}</definedName>
    <definedName name="HTML_Control" localSheetId="47" hidden="1">{"'swa xoffs'!$A$4:$Q$37"}</definedName>
    <definedName name="HTML_Control" hidden="1">{"'swa xoffs'!$A$4:$Q$37"}</definedName>
    <definedName name="HTML_Description" hidden="1">""</definedName>
    <definedName name="HTML_Email" hidden="1">""</definedName>
    <definedName name="HTML_Header" hidden="1">"Sheet1"</definedName>
    <definedName name="HTML_LastUpdate" hidden="1">"9/24/98"</definedName>
    <definedName name="HTML_LineAfter" hidden="1">FALSE</definedName>
    <definedName name="HTML_LineBefore" hidden="1">FALSE</definedName>
    <definedName name="HTML_Name" hidden="1">"Dweb"</definedName>
    <definedName name="HTML_OBDlg2" hidden="1">TRUE</definedName>
    <definedName name="HTML_OBDlg4" hidden="1">TRUE</definedName>
    <definedName name="HTML_OS" hidden="1">0</definedName>
    <definedName name="HTML_PathFile" hidden="1">"U:\data zone\datazone98\TEST\datazone\swaxoffs.html"</definedName>
    <definedName name="HTML_Title" hidden="1">"Book2"</definedName>
    <definedName name="IDX" localSheetId="5">'figure 6'!#REF!</definedName>
    <definedName name="q" localSheetId="74" hidden="1">{"'swa xoffs'!$A$4:$Q$37"}</definedName>
    <definedName name="q" localSheetId="45" hidden="1">{"'swa xoffs'!$A$4:$Q$37"}</definedName>
    <definedName name="q" localSheetId="69" hidden="1">{"'swa xoffs'!$A$4:$Q$37"}</definedName>
    <definedName name="q" localSheetId="47" hidden="1">{"'swa xoffs'!$A$4:$Q$37"}</definedName>
    <definedName name="q" hidden="1">{"'swa xoffs'!$A$4:$Q$37"}</definedName>
    <definedName name="rer" hidden="1">[1]A11!#REF!</definedName>
    <definedName name="_xlnm.Print_Area" localSheetId="5">'figure 6'!#REF!</definedName>
    <definedName name="_xlnm.Print_Area" localSheetId="14">'reel b'!$B$589:$E$613</definedName>
  </definedNames>
  <calcPr calcId="145621"/>
</workbook>
</file>

<file path=xl/calcChain.xml><?xml version="1.0" encoding="utf-8"?>
<calcChain xmlns="http://schemas.openxmlformats.org/spreadsheetml/2006/main">
  <c r="P759" i="115" l="1"/>
  <c r="P758" i="115"/>
  <c r="P757" i="115"/>
  <c r="P756" i="115"/>
  <c r="P755" i="115"/>
  <c r="P754" i="115"/>
  <c r="P753" i="115"/>
  <c r="P752" i="115"/>
  <c r="P751" i="115"/>
  <c r="P750" i="115"/>
  <c r="P749" i="115"/>
  <c r="P748" i="115"/>
  <c r="P747" i="115"/>
  <c r="P746" i="115"/>
  <c r="P745" i="115"/>
  <c r="P744" i="115"/>
  <c r="P743" i="115"/>
  <c r="P742" i="115"/>
  <c r="P741" i="115"/>
  <c r="P740" i="115"/>
  <c r="P739" i="115"/>
  <c r="P738" i="115"/>
  <c r="P737" i="115"/>
  <c r="P736" i="115"/>
  <c r="P735" i="115"/>
  <c r="P734" i="115"/>
  <c r="P733" i="115"/>
  <c r="P732" i="115"/>
  <c r="P731" i="115"/>
  <c r="P730" i="115"/>
  <c r="P729" i="115"/>
  <c r="P728" i="115"/>
  <c r="P727" i="115"/>
  <c r="P726" i="115"/>
  <c r="P725" i="115"/>
  <c r="P724" i="115"/>
  <c r="P723" i="115"/>
  <c r="P722" i="115"/>
  <c r="P721" i="115"/>
  <c r="P720" i="115"/>
  <c r="P719" i="115"/>
  <c r="P718" i="115"/>
  <c r="P717" i="115"/>
  <c r="P716" i="115"/>
  <c r="P715" i="115"/>
  <c r="P714" i="115"/>
  <c r="P713" i="115"/>
  <c r="P712" i="115"/>
  <c r="P711" i="115"/>
  <c r="P710" i="115"/>
  <c r="P709" i="115"/>
  <c r="P708" i="115"/>
  <c r="P707" i="115"/>
  <c r="P706" i="115"/>
  <c r="P705" i="115"/>
  <c r="P704" i="115"/>
  <c r="P703" i="115"/>
  <c r="P702" i="115"/>
  <c r="P701" i="115"/>
  <c r="P700" i="115"/>
  <c r="P699" i="115"/>
  <c r="P698" i="115"/>
  <c r="P697" i="115"/>
  <c r="P696" i="115"/>
  <c r="P695" i="115"/>
  <c r="P694" i="115"/>
  <c r="P693" i="115"/>
  <c r="P692" i="115"/>
  <c r="P691" i="115"/>
  <c r="P690" i="115"/>
  <c r="P689" i="115"/>
  <c r="P688" i="115"/>
  <c r="P687" i="115"/>
  <c r="P686" i="115"/>
  <c r="P685" i="115"/>
  <c r="P684" i="115"/>
  <c r="P683" i="115"/>
  <c r="P682" i="115"/>
  <c r="P681" i="115"/>
  <c r="P680" i="115"/>
  <c r="P679" i="115"/>
  <c r="P678" i="115"/>
  <c r="P677" i="115"/>
  <c r="P676" i="115"/>
  <c r="P675" i="115"/>
  <c r="P674" i="115"/>
  <c r="P673" i="115"/>
  <c r="P672" i="115"/>
  <c r="P671" i="115"/>
  <c r="P670" i="115"/>
  <c r="P669" i="115"/>
  <c r="P668" i="115"/>
  <c r="P667" i="115"/>
  <c r="P666" i="115"/>
  <c r="P665" i="115"/>
  <c r="P664" i="115"/>
  <c r="P663" i="115"/>
  <c r="P662" i="115"/>
  <c r="P661" i="115"/>
  <c r="P660" i="115"/>
  <c r="P659" i="115"/>
  <c r="P658" i="115"/>
  <c r="P657" i="115"/>
  <c r="P656" i="115"/>
  <c r="P655" i="115"/>
  <c r="P654" i="115"/>
  <c r="P653" i="115"/>
  <c r="P652" i="115"/>
  <c r="T28" i="106" l="1"/>
  <c r="S28" i="106"/>
  <c r="R28" i="106"/>
  <c r="Q28" i="106"/>
  <c r="P28" i="106"/>
  <c r="O28" i="106"/>
  <c r="N28" i="106"/>
  <c r="M28" i="106"/>
  <c r="L28" i="106"/>
  <c r="K28" i="106"/>
  <c r="J28" i="106"/>
  <c r="I28" i="106"/>
  <c r="H28" i="106"/>
  <c r="G28" i="106"/>
  <c r="F28" i="106"/>
  <c r="E28" i="106"/>
  <c r="T27" i="106"/>
  <c r="S27" i="106"/>
  <c r="R27" i="106"/>
  <c r="Q27" i="106"/>
  <c r="P27" i="106"/>
  <c r="O27" i="106"/>
  <c r="N27" i="106"/>
  <c r="M27" i="106"/>
  <c r="L27" i="106"/>
  <c r="K27" i="106"/>
  <c r="J27" i="106"/>
  <c r="I27" i="106"/>
  <c r="H27" i="106"/>
  <c r="G27" i="106"/>
  <c r="F27" i="106"/>
  <c r="E27" i="106"/>
  <c r="T15" i="106"/>
  <c r="S15" i="106"/>
  <c r="R15" i="106"/>
  <c r="Q15" i="106"/>
  <c r="P15" i="106"/>
  <c r="O15" i="106"/>
  <c r="N15" i="106"/>
  <c r="M15" i="106"/>
  <c r="L15" i="106"/>
  <c r="K15" i="106"/>
  <c r="J15" i="106"/>
  <c r="I15" i="106"/>
  <c r="H15" i="106"/>
  <c r="G15" i="106"/>
  <c r="F15" i="106"/>
  <c r="E15" i="106"/>
  <c r="T14" i="106"/>
  <c r="S14" i="106"/>
  <c r="R14" i="106"/>
  <c r="Q14" i="106"/>
  <c r="P14" i="106"/>
  <c r="O14" i="106"/>
  <c r="N14" i="106"/>
  <c r="M14" i="106"/>
  <c r="L14" i="106"/>
  <c r="K14" i="106"/>
  <c r="J14" i="106"/>
  <c r="I14" i="106"/>
  <c r="H14" i="106"/>
  <c r="G14" i="106"/>
  <c r="F14" i="106"/>
  <c r="E14" i="106"/>
  <c r="A1" i="110"/>
  <c r="O836" i="105" l="1"/>
  <c r="O835" i="105"/>
  <c r="E788" i="105"/>
  <c r="E789" i="105" s="1"/>
  <c r="E790" i="105" s="1"/>
  <c r="E791" i="105" s="1"/>
  <c r="E792" i="105" s="1"/>
  <c r="E793" i="105" s="1"/>
  <c r="E794" i="105" s="1"/>
  <c r="E795" i="105" s="1"/>
  <c r="E796" i="105" s="1"/>
  <c r="E797" i="105" s="1"/>
  <c r="E798" i="105" s="1"/>
  <c r="E799" i="105" s="1"/>
  <c r="E800" i="105" s="1"/>
  <c r="E801" i="105" s="1"/>
  <c r="E802" i="105" s="1"/>
  <c r="E803" i="105" s="1"/>
  <c r="E804" i="105" s="1"/>
  <c r="E805" i="105" s="1"/>
  <c r="E806" i="105" s="1"/>
  <c r="E784" i="105"/>
  <c r="D784" i="105"/>
  <c r="C784" i="105"/>
  <c r="E767" i="105"/>
  <c r="E768" i="105" s="1"/>
  <c r="E769" i="105" s="1"/>
  <c r="E770" i="105" s="1"/>
  <c r="E771" i="105" s="1"/>
  <c r="E772" i="105" s="1"/>
  <c r="E773" i="105" s="1"/>
  <c r="E774" i="105" s="1"/>
  <c r="E775" i="105" s="1"/>
  <c r="E776" i="105" s="1"/>
  <c r="E777" i="105" s="1"/>
  <c r="E778" i="105" s="1"/>
  <c r="E779" i="105" s="1"/>
  <c r="E780" i="105" s="1"/>
  <c r="E781" i="105" s="1"/>
  <c r="E782" i="105" s="1"/>
  <c r="E783" i="105" s="1"/>
  <c r="E766" i="105"/>
  <c r="E745" i="105"/>
  <c r="E746" i="105" s="1"/>
  <c r="E747" i="105" s="1"/>
  <c r="E748" i="105" s="1"/>
  <c r="E749" i="105" s="1"/>
  <c r="E750" i="105" s="1"/>
  <c r="E751" i="105" s="1"/>
  <c r="E752" i="105" s="1"/>
  <c r="E753" i="105" s="1"/>
  <c r="E754" i="105" s="1"/>
  <c r="E755" i="105" s="1"/>
  <c r="E756" i="105" s="1"/>
  <c r="E757" i="105" s="1"/>
  <c r="E758" i="105" s="1"/>
  <c r="E759" i="105" s="1"/>
  <c r="E760" i="105" s="1"/>
  <c r="E761" i="105" s="1"/>
  <c r="E762" i="105" s="1"/>
  <c r="E744" i="105"/>
  <c r="E727" i="105"/>
  <c r="E728" i="105" s="1"/>
  <c r="E729" i="105" s="1"/>
  <c r="E730" i="105" s="1"/>
  <c r="E731" i="105" s="1"/>
  <c r="E732" i="105" s="1"/>
  <c r="E733" i="105" s="1"/>
  <c r="E734" i="105" s="1"/>
  <c r="E735" i="105" s="1"/>
  <c r="E736" i="105" s="1"/>
  <c r="E737" i="105" s="1"/>
  <c r="E738" i="105" s="1"/>
  <c r="E739" i="105" s="1"/>
  <c r="E740" i="105" s="1"/>
  <c r="E725" i="105"/>
  <c r="E726" i="105" s="1"/>
  <c r="E723" i="105"/>
  <c r="E724" i="105" s="1"/>
  <c r="E722" i="105"/>
  <c r="E716" i="105"/>
  <c r="E717" i="105" s="1"/>
  <c r="E718" i="105" s="1"/>
  <c r="E701" i="105"/>
  <c r="E702" i="105" s="1"/>
  <c r="E703" i="105" s="1"/>
  <c r="E704" i="105" s="1"/>
  <c r="E705" i="105" s="1"/>
  <c r="E706" i="105" s="1"/>
  <c r="E707" i="105" s="1"/>
  <c r="E708" i="105" s="1"/>
  <c r="E709" i="105" s="1"/>
  <c r="E710" i="105" s="1"/>
  <c r="E711" i="105" s="1"/>
  <c r="E712" i="105" s="1"/>
  <c r="E713" i="105" s="1"/>
  <c r="E714" i="105" s="1"/>
  <c r="E715" i="105" s="1"/>
  <c r="E700" i="105"/>
  <c r="E682" i="105"/>
  <c r="E683" i="105" s="1"/>
  <c r="E684" i="105" s="1"/>
  <c r="E685" i="105" s="1"/>
  <c r="E686" i="105" s="1"/>
  <c r="E687" i="105" s="1"/>
  <c r="E688" i="105" s="1"/>
  <c r="E689" i="105" s="1"/>
  <c r="E690" i="105" s="1"/>
  <c r="E691" i="105" s="1"/>
  <c r="E692" i="105" s="1"/>
  <c r="E693" i="105" s="1"/>
  <c r="E694" i="105" s="1"/>
  <c r="E695" i="105" s="1"/>
  <c r="E696" i="105" s="1"/>
  <c r="E678" i="105"/>
  <c r="E679" i="105" s="1"/>
  <c r="E680" i="105" s="1"/>
  <c r="E681" i="105" s="1"/>
  <c r="E663" i="105"/>
  <c r="E664" i="105" s="1"/>
  <c r="E665" i="105" s="1"/>
  <c r="E666" i="105" s="1"/>
  <c r="E667" i="105" s="1"/>
  <c r="E668" i="105" s="1"/>
  <c r="E669" i="105" s="1"/>
  <c r="E670" i="105" s="1"/>
  <c r="E671" i="105" s="1"/>
  <c r="E672" i="105" s="1"/>
  <c r="E660" i="105"/>
  <c r="E661" i="105" s="1"/>
  <c r="E662" i="105" s="1"/>
  <c r="E655" i="105"/>
  <c r="E656" i="105" s="1"/>
  <c r="E657" i="105" s="1"/>
  <c r="E658" i="105" s="1"/>
  <c r="E659" i="105" s="1"/>
  <c r="E649" i="105"/>
  <c r="E650" i="105" s="1"/>
  <c r="E651" i="105" s="1"/>
  <c r="E641" i="105"/>
  <c r="E642" i="105" s="1"/>
  <c r="E643" i="105" s="1"/>
  <c r="E644" i="105" s="1"/>
  <c r="E645" i="105" s="1"/>
  <c r="E646" i="105" s="1"/>
  <c r="E647" i="105" s="1"/>
  <c r="E648" i="105" s="1"/>
  <c r="E637" i="105"/>
  <c r="E638" i="105" s="1"/>
  <c r="E639" i="105" s="1"/>
  <c r="E640" i="105" s="1"/>
  <c r="E635" i="105"/>
  <c r="E636" i="105" s="1"/>
  <c r="E634" i="105"/>
  <c r="Z631" i="105"/>
  <c r="M631" i="105"/>
  <c r="L631" i="105"/>
  <c r="AD630" i="105"/>
  <c r="W630" i="105"/>
  <c r="J630" i="105"/>
  <c r="F630" i="105"/>
  <c r="X629" i="105"/>
  <c r="O629" i="105"/>
  <c r="F629" i="105"/>
  <c r="E627" i="105"/>
  <c r="P631" i="105" s="1"/>
  <c r="E626" i="105"/>
  <c r="X630" i="105" s="1"/>
  <c r="E625" i="105"/>
  <c r="N629" i="105" s="1"/>
  <c r="I609" i="105"/>
  <c r="I596" i="105"/>
  <c r="AD587" i="105"/>
  <c r="Z587" i="105"/>
  <c r="X587" i="105"/>
  <c r="W587" i="105"/>
  <c r="P587" i="105"/>
  <c r="O587" i="105"/>
  <c r="N587" i="105"/>
  <c r="M587" i="105"/>
  <c r="L587" i="105"/>
  <c r="J587" i="105"/>
  <c r="F587" i="105"/>
  <c r="AD586" i="105"/>
  <c r="Z586" i="105"/>
  <c r="X586" i="105"/>
  <c r="W586" i="105"/>
  <c r="P586" i="105"/>
  <c r="O586" i="105"/>
  <c r="N586" i="105"/>
  <c r="M586" i="105"/>
  <c r="L586" i="105"/>
  <c r="J586" i="105"/>
  <c r="F586" i="105"/>
  <c r="AD585" i="105"/>
  <c r="Z585" i="105"/>
  <c r="X585" i="105"/>
  <c r="W585" i="105"/>
  <c r="P585" i="105"/>
  <c r="O585" i="105"/>
  <c r="N585" i="105"/>
  <c r="M585" i="105"/>
  <c r="L585" i="105"/>
  <c r="J585" i="105"/>
  <c r="F585" i="105"/>
  <c r="AD584" i="105"/>
  <c r="Z584" i="105"/>
  <c r="X584" i="105"/>
  <c r="W584" i="105"/>
  <c r="P584" i="105"/>
  <c r="O584" i="105"/>
  <c r="N584" i="105"/>
  <c r="M584" i="105"/>
  <c r="L584" i="105"/>
  <c r="J584" i="105"/>
  <c r="F584" i="105"/>
  <c r="AD583" i="105"/>
  <c r="Z583" i="105"/>
  <c r="X583" i="105"/>
  <c r="W583" i="105"/>
  <c r="P583" i="105"/>
  <c r="O583" i="105"/>
  <c r="N583" i="105"/>
  <c r="M583" i="105"/>
  <c r="L583" i="105"/>
  <c r="J583" i="105"/>
  <c r="F583" i="105"/>
  <c r="AD582" i="105"/>
  <c r="Z582" i="105"/>
  <c r="X582" i="105"/>
  <c r="W582" i="105"/>
  <c r="P582" i="105"/>
  <c r="O582" i="105"/>
  <c r="N582" i="105"/>
  <c r="M582" i="105"/>
  <c r="L582" i="105"/>
  <c r="J582" i="105"/>
  <c r="F582" i="105"/>
  <c r="AD581" i="105"/>
  <c r="Z581" i="105"/>
  <c r="X581" i="105"/>
  <c r="W581" i="105"/>
  <c r="P581" i="105"/>
  <c r="O581" i="105"/>
  <c r="N581" i="105"/>
  <c r="M581" i="105"/>
  <c r="L581" i="105"/>
  <c r="J581" i="105"/>
  <c r="F581" i="105"/>
  <c r="AD580" i="105"/>
  <c r="Z580" i="105"/>
  <c r="X580" i="105"/>
  <c r="W580" i="105"/>
  <c r="P580" i="105"/>
  <c r="O580" i="105"/>
  <c r="N580" i="105"/>
  <c r="M580" i="105"/>
  <c r="L580" i="105"/>
  <c r="J580" i="105"/>
  <c r="F580" i="105"/>
  <c r="AD579" i="105"/>
  <c r="Z579" i="105"/>
  <c r="X579" i="105"/>
  <c r="W579" i="105"/>
  <c r="P579" i="105"/>
  <c r="O579" i="105"/>
  <c r="N579" i="105"/>
  <c r="M579" i="105"/>
  <c r="L579" i="105"/>
  <c r="J579" i="105"/>
  <c r="F579" i="105"/>
  <c r="AD578" i="105"/>
  <c r="Z578" i="105"/>
  <c r="X578" i="105"/>
  <c r="W578" i="105"/>
  <c r="P578" i="105"/>
  <c r="O578" i="105"/>
  <c r="N578" i="105"/>
  <c r="M578" i="105"/>
  <c r="L578" i="105"/>
  <c r="J578" i="105"/>
  <c r="F578" i="105"/>
  <c r="AD577" i="105"/>
  <c r="Z577" i="105"/>
  <c r="X577" i="105"/>
  <c r="W577" i="105"/>
  <c r="P577" i="105"/>
  <c r="O577" i="105"/>
  <c r="N577" i="105"/>
  <c r="M577" i="105"/>
  <c r="L577" i="105"/>
  <c r="J577" i="105"/>
  <c r="F577" i="105"/>
  <c r="AD576" i="105"/>
  <c r="Z576" i="105"/>
  <c r="X576" i="105"/>
  <c r="W576" i="105"/>
  <c r="P576" i="105"/>
  <c r="O576" i="105"/>
  <c r="N576" i="105"/>
  <c r="M576" i="105"/>
  <c r="L576" i="105"/>
  <c r="J576" i="105"/>
  <c r="F576" i="105"/>
  <c r="AD575" i="105"/>
  <c r="Z575" i="105"/>
  <c r="X575" i="105"/>
  <c r="W575" i="105"/>
  <c r="P575" i="105"/>
  <c r="O575" i="105"/>
  <c r="N575" i="105"/>
  <c r="M575" i="105"/>
  <c r="L575" i="105"/>
  <c r="J575" i="105"/>
  <c r="F575" i="105"/>
  <c r="E575" i="105"/>
  <c r="E576" i="105" s="1"/>
  <c r="E577" i="105" s="1"/>
  <c r="E578" i="105" s="1"/>
  <c r="E579" i="105" s="1"/>
  <c r="E580" i="105" s="1"/>
  <c r="E581" i="105" s="1"/>
  <c r="E582" i="105" s="1"/>
  <c r="E583" i="105" s="1"/>
  <c r="E584" i="105" s="1"/>
  <c r="E585" i="105" s="1"/>
  <c r="E586" i="105" s="1"/>
  <c r="AD574" i="105"/>
  <c r="Z574" i="105"/>
  <c r="X574" i="105"/>
  <c r="W574" i="105"/>
  <c r="P574" i="105"/>
  <c r="O574" i="105"/>
  <c r="N574" i="105"/>
  <c r="N596" i="105" s="1"/>
  <c r="M574" i="105"/>
  <c r="L574" i="105"/>
  <c r="J574" i="105"/>
  <c r="F574" i="105"/>
  <c r="AD573" i="105"/>
  <c r="Z573" i="105"/>
  <c r="X573" i="105"/>
  <c r="W573" i="105"/>
  <c r="P573" i="105"/>
  <c r="O573" i="105"/>
  <c r="N573" i="105"/>
  <c r="M573" i="105"/>
  <c r="L573" i="105"/>
  <c r="J573" i="105"/>
  <c r="F573" i="105"/>
  <c r="AD572" i="105"/>
  <c r="Z572" i="105"/>
  <c r="X572" i="105"/>
  <c r="W572" i="105"/>
  <c r="P572" i="105"/>
  <c r="O572" i="105"/>
  <c r="N572" i="105"/>
  <c r="M572" i="105"/>
  <c r="L572" i="105"/>
  <c r="J572" i="105"/>
  <c r="F572" i="105"/>
  <c r="F681" i="105" s="1"/>
  <c r="F703" i="105" s="1"/>
  <c r="AD571" i="105"/>
  <c r="Z571" i="105"/>
  <c r="X571" i="105"/>
  <c r="W571" i="105"/>
  <c r="P571" i="105"/>
  <c r="O571" i="105"/>
  <c r="N571" i="105"/>
  <c r="M571" i="105"/>
  <c r="L571" i="105"/>
  <c r="J571" i="105"/>
  <c r="F571" i="105"/>
  <c r="E571" i="105"/>
  <c r="E572" i="105" s="1"/>
  <c r="E573" i="105" s="1"/>
  <c r="E574" i="105" s="1"/>
  <c r="AD570" i="105"/>
  <c r="Z570" i="105"/>
  <c r="Z679" i="105" s="1"/>
  <c r="Z701" i="105" s="1"/>
  <c r="X570" i="105"/>
  <c r="W570" i="105"/>
  <c r="P570" i="105"/>
  <c r="O570" i="105"/>
  <c r="N570" i="105"/>
  <c r="M570" i="105"/>
  <c r="L570" i="105"/>
  <c r="J570" i="105"/>
  <c r="F570" i="105"/>
  <c r="AD569" i="105"/>
  <c r="Z569" i="105"/>
  <c r="X569" i="105"/>
  <c r="W569" i="105"/>
  <c r="P569" i="105"/>
  <c r="O569" i="105"/>
  <c r="N569" i="105"/>
  <c r="M569" i="105"/>
  <c r="L569" i="105"/>
  <c r="J569" i="105"/>
  <c r="F569" i="105"/>
  <c r="E569" i="105"/>
  <c r="E570" i="105" s="1"/>
  <c r="AD568" i="105"/>
  <c r="Z568" i="105"/>
  <c r="X568" i="105"/>
  <c r="W568" i="105"/>
  <c r="P568" i="105"/>
  <c r="O568" i="105"/>
  <c r="N568" i="105"/>
  <c r="M568" i="105"/>
  <c r="L568" i="105"/>
  <c r="J568" i="105"/>
  <c r="F568" i="105"/>
  <c r="E554" i="105"/>
  <c r="E555" i="105" s="1"/>
  <c r="E556" i="105" s="1"/>
  <c r="E557" i="105" s="1"/>
  <c r="E558" i="105" s="1"/>
  <c r="E559" i="105" s="1"/>
  <c r="E560" i="105" s="1"/>
  <c r="E561" i="105" s="1"/>
  <c r="E562" i="105" s="1"/>
  <c r="E563" i="105" s="1"/>
  <c r="E551" i="105"/>
  <c r="E552" i="105" s="1"/>
  <c r="E553" i="105" s="1"/>
  <c r="E546" i="105"/>
  <c r="E547" i="105" s="1"/>
  <c r="E548" i="105" s="1"/>
  <c r="E549" i="105" s="1"/>
  <c r="E550" i="105" s="1"/>
  <c r="AV543" i="105"/>
  <c r="AU543" i="105"/>
  <c r="AT543" i="105"/>
  <c r="AS543" i="105"/>
  <c r="AR543" i="105"/>
  <c r="AQ543" i="105"/>
  <c r="AP543" i="105"/>
  <c r="AO543" i="105"/>
  <c r="AN543" i="105"/>
  <c r="AM543" i="105"/>
  <c r="AL543" i="105"/>
  <c r="AK543" i="105"/>
  <c r="AJ543" i="105"/>
  <c r="AI543" i="105"/>
  <c r="AH543" i="105"/>
  <c r="AG543" i="105"/>
  <c r="AF543" i="105"/>
  <c r="AE543" i="105"/>
  <c r="AD543" i="105"/>
  <c r="AC543" i="105"/>
  <c r="AB543" i="105"/>
  <c r="AA543" i="105"/>
  <c r="Z543" i="105"/>
  <c r="Y543" i="105"/>
  <c r="X543" i="105"/>
  <c r="W543" i="105"/>
  <c r="V543" i="105"/>
  <c r="U543" i="105"/>
  <c r="T543" i="105"/>
  <c r="S543" i="105"/>
  <c r="R543" i="105"/>
  <c r="Q543" i="105"/>
  <c r="P543" i="105"/>
  <c r="O543" i="105"/>
  <c r="N543" i="105"/>
  <c r="M543" i="105"/>
  <c r="L543" i="105"/>
  <c r="K543" i="105"/>
  <c r="J543" i="105"/>
  <c r="I543" i="105"/>
  <c r="H543" i="105"/>
  <c r="G543" i="105"/>
  <c r="F543" i="105"/>
  <c r="AV542" i="105"/>
  <c r="AU542" i="105"/>
  <c r="AT542" i="105"/>
  <c r="AS542" i="105"/>
  <c r="AR542" i="105"/>
  <c r="AQ542" i="105"/>
  <c r="AP542" i="105"/>
  <c r="AO542" i="105"/>
  <c r="AN542" i="105"/>
  <c r="AM542" i="105"/>
  <c r="AL542" i="105"/>
  <c r="AK542" i="105"/>
  <c r="AJ542" i="105"/>
  <c r="AI542" i="105"/>
  <c r="AH542" i="105"/>
  <c r="AG542" i="105"/>
  <c r="AF542" i="105"/>
  <c r="AE542" i="105"/>
  <c r="AD542" i="105"/>
  <c r="AC542" i="105"/>
  <c r="AB542" i="105"/>
  <c r="AA542" i="105"/>
  <c r="Z542" i="105"/>
  <c r="Y542" i="105"/>
  <c r="X542" i="105"/>
  <c r="W542" i="105"/>
  <c r="V542" i="105"/>
  <c r="U542" i="105"/>
  <c r="T542" i="105"/>
  <c r="S542" i="105"/>
  <c r="R542" i="105"/>
  <c r="Q542" i="105"/>
  <c r="P542" i="105"/>
  <c r="O542" i="105"/>
  <c r="N542" i="105"/>
  <c r="M542" i="105"/>
  <c r="L542" i="105"/>
  <c r="K542" i="105"/>
  <c r="J542" i="105"/>
  <c r="I542" i="105"/>
  <c r="H542" i="105"/>
  <c r="G542" i="105"/>
  <c r="F542" i="105"/>
  <c r="CK541" i="105"/>
  <c r="AV541" i="105"/>
  <c r="AU541" i="105"/>
  <c r="AT541" i="105"/>
  <c r="AS541" i="105"/>
  <c r="AR541" i="105"/>
  <c r="AQ541" i="105"/>
  <c r="AP541" i="105"/>
  <c r="AO541" i="105"/>
  <c r="AN541" i="105"/>
  <c r="AM541" i="105"/>
  <c r="AL541" i="105"/>
  <c r="AK541" i="105"/>
  <c r="AJ541" i="105"/>
  <c r="AI541" i="105"/>
  <c r="AH541" i="105"/>
  <c r="AG541" i="105"/>
  <c r="AF541" i="105"/>
  <c r="AE541" i="105"/>
  <c r="AD541" i="105"/>
  <c r="AC541" i="105"/>
  <c r="AB541" i="105"/>
  <c r="AA541" i="105"/>
  <c r="Z541" i="105"/>
  <c r="Y541" i="105"/>
  <c r="X541" i="105"/>
  <c r="W541" i="105"/>
  <c r="V541" i="105"/>
  <c r="U541" i="105"/>
  <c r="T541" i="105"/>
  <c r="S541" i="105"/>
  <c r="R541" i="105"/>
  <c r="Q541" i="105"/>
  <c r="P541" i="105"/>
  <c r="O541" i="105"/>
  <c r="N541" i="105"/>
  <c r="M541" i="105"/>
  <c r="L541" i="105"/>
  <c r="K541" i="105"/>
  <c r="J541" i="105"/>
  <c r="I541" i="105"/>
  <c r="H541" i="105"/>
  <c r="G541" i="105"/>
  <c r="F541" i="105"/>
  <c r="CK540" i="105"/>
  <c r="BV540" i="105"/>
  <c r="AV540" i="105"/>
  <c r="AU540" i="105"/>
  <c r="AT540" i="105"/>
  <c r="AS540" i="105"/>
  <c r="AR540" i="105"/>
  <c r="AQ540" i="105"/>
  <c r="AP540" i="105"/>
  <c r="AO540" i="105"/>
  <c r="AN540" i="105"/>
  <c r="AM540" i="105"/>
  <c r="AL540" i="105"/>
  <c r="AK540" i="105"/>
  <c r="AJ540" i="105"/>
  <c r="AI540" i="105"/>
  <c r="AH540" i="105"/>
  <c r="AG540" i="105"/>
  <c r="AF540" i="105"/>
  <c r="AE540" i="105"/>
  <c r="AD540" i="105"/>
  <c r="AC540" i="105"/>
  <c r="AB540" i="105"/>
  <c r="AA540" i="105"/>
  <c r="Z540" i="105"/>
  <c r="Y540" i="105"/>
  <c r="X540" i="105"/>
  <c r="W540" i="105"/>
  <c r="V540" i="105"/>
  <c r="U540" i="105"/>
  <c r="T540" i="105"/>
  <c r="S540" i="105"/>
  <c r="R540" i="105"/>
  <c r="Q540" i="105"/>
  <c r="P540" i="105"/>
  <c r="O540" i="105"/>
  <c r="N540" i="105"/>
  <c r="M540" i="105"/>
  <c r="L540" i="105"/>
  <c r="K540" i="105"/>
  <c r="J540" i="105"/>
  <c r="I540" i="105"/>
  <c r="H540" i="105"/>
  <c r="G540" i="105"/>
  <c r="F540" i="105"/>
  <c r="CF539" i="105"/>
  <c r="AV539" i="105"/>
  <c r="AU539" i="105"/>
  <c r="AT539" i="105"/>
  <c r="AS539" i="105"/>
  <c r="AR539" i="105"/>
  <c r="AQ539" i="105"/>
  <c r="AP539" i="105"/>
  <c r="AO539" i="105"/>
  <c r="AN539" i="105"/>
  <c r="AM539" i="105"/>
  <c r="AL539" i="105"/>
  <c r="AK539" i="105"/>
  <c r="AJ539" i="105"/>
  <c r="AI539" i="105"/>
  <c r="AH539" i="105"/>
  <c r="AG539" i="105"/>
  <c r="AF539" i="105"/>
  <c r="AE539" i="105"/>
  <c r="AD539" i="105"/>
  <c r="AC539" i="105"/>
  <c r="AB539" i="105"/>
  <c r="AA539" i="105"/>
  <c r="Z539" i="105"/>
  <c r="Y539" i="105"/>
  <c r="X539" i="105"/>
  <c r="W539" i="105"/>
  <c r="V539" i="105"/>
  <c r="U539" i="105"/>
  <c r="T539" i="105"/>
  <c r="S539" i="105"/>
  <c r="R539" i="105"/>
  <c r="Q539" i="105"/>
  <c r="P539" i="105"/>
  <c r="O539" i="105"/>
  <c r="N539" i="105"/>
  <c r="M539" i="105"/>
  <c r="L539" i="105"/>
  <c r="K539" i="105"/>
  <c r="J539" i="105"/>
  <c r="I539" i="105"/>
  <c r="H539" i="105"/>
  <c r="G539" i="105"/>
  <c r="F539" i="105"/>
  <c r="CJ538" i="105"/>
  <c r="AV538" i="105"/>
  <c r="AU538" i="105"/>
  <c r="AT538" i="105"/>
  <c r="AS538" i="105"/>
  <c r="AR538" i="105"/>
  <c r="AQ538" i="105"/>
  <c r="AP538" i="105"/>
  <c r="AO538" i="105"/>
  <c r="AN538" i="105"/>
  <c r="AM538" i="105"/>
  <c r="AL538" i="105"/>
  <c r="AK538" i="105"/>
  <c r="AJ538" i="105"/>
  <c r="AI538" i="105"/>
  <c r="AH538" i="105"/>
  <c r="AG538" i="105"/>
  <c r="AF538" i="105"/>
  <c r="AE538" i="105"/>
  <c r="AD538" i="105"/>
  <c r="AC538" i="105"/>
  <c r="AB538" i="105"/>
  <c r="AA538" i="105"/>
  <c r="Z538" i="105"/>
  <c r="Y538" i="105"/>
  <c r="X538" i="105"/>
  <c r="W538" i="105"/>
  <c r="V538" i="105"/>
  <c r="U538" i="105"/>
  <c r="T538" i="105"/>
  <c r="S538" i="105"/>
  <c r="R538" i="105"/>
  <c r="Q538" i="105"/>
  <c r="P538" i="105"/>
  <c r="O538" i="105"/>
  <c r="N538" i="105"/>
  <c r="M538" i="105"/>
  <c r="L538" i="105"/>
  <c r="K538" i="105"/>
  <c r="J538" i="105"/>
  <c r="I538" i="105"/>
  <c r="H538" i="105"/>
  <c r="G538" i="105"/>
  <c r="F538" i="105"/>
  <c r="AV537" i="105"/>
  <c r="AU537" i="105"/>
  <c r="AT537" i="105"/>
  <c r="AS537" i="105"/>
  <c r="AR537" i="105"/>
  <c r="AQ537" i="105"/>
  <c r="AP537" i="105"/>
  <c r="AO537" i="105"/>
  <c r="AN537" i="105"/>
  <c r="AM537" i="105"/>
  <c r="AL537" i="105"/>
  <c r="AK537" i="105"/>
  <c r="AJ537" i="105"/>
  <c r="AI537" i="105"/>
  <c r="AH537" i="105"/>
  <c r="AG537" i="105"/>
  <c r="AF537" i="105"/>
  <c r="AE537" i="105"/>
  <c r="AD537" i="105"/>
  <c r="AC537" i="105"/>
  <c r="AB537" i="105"/>
  <c r="AA537" i="105"/>
  <c r="Z537" i="105"/>
  <c r="Y537" i="105"/>
  <c r="X537" i="105"/>
  <c r="W537" i="105"/>
  <c r="V537" i="105"/>
  <c r="U537" i="105"/>
  <c r="T537" i="105"/>
  <c r="S537" i="105"/>
  <c r="R537" i="105"/>
  <c r="Q537" i="105"/>
  <c r="P537" i="105"/>
  <c r="O537" i="105"/>
  <c r="N537" i="105"/>
  <c r="M537" i="105"/>
  <c r="L537" i="105"/>
  <c r="K537" i="105"/>
  <c r="J537" i="105"/>
  <c r="I537" i="105"/>
  <c r="H537" i="105"/>
  <c r="G537" i="105"/>
  <c r="F537" i="105"/>
  <c r="AV536" i="105"/>
  <c r="AU536" i="105"/>
  <c r="AT536" i="105"/>
  <c r="AS536" i="105"/>
  <c r="AR536" i="105"/>
  <c r="AQ536" i="105"/>
  <c r="AP536" i="105"/>
  <c r="AO536" i="105"/>
  <c r="AN536" i="105"/>
  <c r="AM536" i="105"/>
  <c r="AL536" i="105"/>
  <c r="AK536" i="105"/>
  <c r="AJ536" i="105"/>
  <c r="AI536" i="105"/>
  <c r="AH536" i="105"/>
  <c r="AG536" i="105"/>
  <c r="AF536" i="105"/>
  <c r="AE536" i="105"/>
  <c r="AD536" i="105"/>
  <c r="AC536" i="105"/>
  <c r="AB536" i="105"/>
  <c r="AA536" i="105"/>
  <c r="Z536" i="105"/>
  <c r="Y536" i="105"/>
  <c r="X536" i="105"/>
  <c r="W536" i="105"/>
  <c r="V536" i="105"/>
  <c r="U536" i="105"/>
  <c r="T536" i="105"/>
  <c r="S536" i="105"/>
  <c r="R536" i="105"/>
  <c r="Q536" i="105"/>
  <c r="P536" i="105"/>
  <c r="O536" i="105"/>
  <c r="N536" i="105"/>
  <c r="M536" i="105"/>
  <c r="L536" i="105"/>
  <c r="K536" i="105"/>
  <c r="J536" i="105"/>
  <c r="I536" i="105"/>
  <c r="H536" i="105"/>
  <c r="G536" i="105"/>
  <c r="F536" i="105"/>
  <c r="BG535" i="105"/>
  <c r="AV535" i="105"/>
  <c r="AU535" i="105"/>
  <c r="AT535" i="105"/>
  <c r="AS535" i="105"/>
  <c r="AR535" i="105"/>
  <c r="AQ535" i="105"/>
  <c r="AP535" i="105"/>
  <c r="AO535" i="105"/>
  <c r="AN535" i="105"/>
  <c r="AM535" i="105"/>
  <c r="AL535" i="105"/>
  <c r="AK535" i="105"/>
  <c r="AJ535" i="105"/>
  <c r="AI535" i="105"/>
  <c r="AH535" i="105"/>
  <c r="AG535" i="105"/>
  <c r="AF535" i="105"/>
  <c r="AE535" i="105"/>
  <c r="AD535" i="105"/>
  <c r="AC535" i="105"/>
  <c r="AB535" i="105"/>
  <c r="AA535" i="105"/>
  <c r="Z535" i="105"/>
  <c r="Y535" i="105"/>
  <c r="X535" i="105"/>
  <c r="W535" i="105"/>
  <c r="V535" i="105"/>
  <c r="U535" i="105"/>
  <c r="T535" i="105"/>
  <c r="S535" i="105"/>
  <c r="R535" i="105"/>
  <c r="Q535" i="105"/>
  <c r="P535" i="105"/>
  <c r="O535" i="105"/>
  <c r="N535" i="105"/>
  <c r="M535" i="105"/>
  <c r="L535" i="105"/>
  <c r="K535" i="105"/>
  <c r="J535" i="105"/>
  <c r="I535" i="105"/>
  <c r="H535" i="105"/>
  <c r="G535" i="105"/>
  <c r="F535" i="105"/>
  <c r="BQ534" i="105"/>
  <c r="AV534" i="105"/>
  <c r="AU534" i="105"/>
  <c r="AT534" i="105"/>
  <c r="AS534" i="105"/>
  <c r="AR534" i="105"/>
  <c r="AQ534" i="105"/>
  <c r="AP534" i="105"/>
  <c r="AO534" i="105"/>
  <c r="AN534" i="105"/>
  <c r="AM534" i="105"/>
  <c r="AL534" i="105"/>
  <c r="AK534" i="105"/>
  <c r="AJ534" i="105"/>
  <c r="AI534" i="105"/>
  <c r="AH534" i="105"/>
  <c r="AG534" i="105"/>
  <c r="AF534" i="105"/>
  <c r="AE534" i="105"/>
  <c r="AD534" i="105"/>
  <c r="AC534" i="105"/>
  <c r="AB534" i="105"/>
  <c r="AA534" i="105"/>
  <c r="Z534" i="105"/>
  <c r="Y534" i="105"/>
  <c r="X534" i="105"/>
  <c r="W534" i="105"/>
  <c r="V534" i="105"/>
  <c r="U534" i="105"/>
  <c r="T534" i="105"/>
  <c r="S534" i="105"/>
  <c r="R534" i="105"/>
  <c r="Q534" i="105"/>
  <c r="P534" i="105"/>
  <c r="O534" i="105"/>
  <c r="N534" i="105"/>
  <c r="M534" i="105"/>
  <c r="L534" i="105"/>
  <c r="K534" i="105"/>
  <c r="J534" i="105"/>
  <c r="I534" i="105"/>
  <c r="H534" i="105"/>
  <c r="G534" i="105"/>
  <c r="F534" i="105"/>
  <c r="BL533" i="105"/>
  <c r="AV533" i="105"/>
  <c r="AU533" i="105"/>
  <c r="AT533" i="105"/>
  <c r="AS533" i="105"/>
  <c r="AR533" i="105"/>
  <c r="AQ533" i="105"/>
  <c r="AP533" i="105"/>
  <c r="AO533" i="105"/>
  <c r="AN533" i="105"/>
  <c r="AM533" i="105"/>
  <c r="AL533" i="105"/>
  <c r="AK533" i="105"/>
  <c r="AJ533" i="105"/>
  <c r="AI533" i="105"/>
  <c r="AH533" i="105"/>
  <c r="AG533" i="105"/>
  <c r="AF533" i="105"/>
  <c r="AE533" i="105"/>
  <c r="AD533" i="105"/>
  <c r="AC533" i="105"/>
  <c r="AB533" i="105"/>
  <c r="AA533" i="105"/>
  <c r="Z533" i="105"/>
  <c r="Y533" i="105"/>
  <c r="X533" i="105"/>
  <c r="W533" i="105"/>
  <c r="V533" i="105"/>
  <c r="U533" i="105"/>
  <c r="T533" i="105"/>
  <c r="S533" i="105"/>
  <c r="R533" i="105"/>
  <c r="Q533" i="105"/>
  <c r="P533" i="105"/>
  <c r="O533" i="105"/>
  <c r="N533" i="105"/>
  <c r="M533" i="105"/>
  <c r="L533" i="105"/>
  <c r="K533" i="105"/>
  <c r="J533" i="105"/>
  <c r="I533" i="105"/>
  <c r="H533" i="105"/>
  <c r="G533" i="105"/>
  <c r="F533" i="105"/>
  <c r="BO532" i="105"/>
  <c r="AV532" i="105"/>
  <c r="AU532" i="105"/>
  <c r="AT532" i="105"/>
  <c r="AS532" i="105"/>
  <c r="AR532" i="105"/>
  <c r="AQ532" i="105"/>
  <c r="AP532" i="105"/>
  <c r="AO532" i="105"/>
  <c r="AN532" i="105"/>
  <c r="AM532" i="105"/>
  <c r="AL532" i="105"/>
  <c r="AK532" i="105"/>
  <c r="AJ532" i="105"/>
  <c r="AI532" i="105"/>
  <c r="AH532" i="105"/>
  <c r="AG532" i="105"/>
  <c r="AF532" i="105"/>
  <c r="AE532" i="105"/>
  <c r="AD532" i="105"/>
  <c r="AC532" i="105"/>
  <c r="AB532" i="105"/>
  <c r="AA532" i="105"/>
  <c r="Z532" i="105"/>
  <c r="Y532" i="105"/>
  <c r="X532" i="105"/>
  <c r="W532" i="105"/>
  <c r="V532" i="105"/>
  <c r="U532" i="105"/>
  <c r="T532" i="105"/>
  <c r="S532" i="105"/>
  <c r="R532" i="105"/>
  <c r="Q532" i="105"/>
  <c r="P532" i="105"/>
  <c r="O532" i="105"/>
  <c r="N532" i="105"/>
  <c r="M532" i="105"/>
  <c r="L532" i="105"/>
  <c r="K532" i="105"/>
  <c r="J532" i="105"/>
  <c r="I532" i="105"/>
  <c r="H532" i="105"/>
  <c r="G532" i="105"/>
  <c r="F532" i="105"/>
  <c r="BW531" i="105"/>
  <c r="AV531" i="105"/>
  <c r="AU531" i="105"/>
  <c r="AT531" i="105"/>
  <c r="AS531" i="105"/>
  <c r="AR531" i="105"/>
  <c r="AQ531" i="105"/>
  <c r="AP531" i="105"/>
  <c r="AO531" i="105"/>
  <c r="AN531" i="105"/>
  <c r="AM531" i="105"/>
  <c r="AL531" i="105"/>
  <c r="AK531" i="105"/>
  <c r="AJ531" i="105"/>
  <c r="AI531" i="105"/>
  <c r="AH531" i="105"/>
  <c r="AG531" i="105"/>
  <c r="AF531" i="105"/>
  <c r="AE531" i="105"/>
  <c r="AD531" i="105"/>
  <c r="AC531" i="105"/>
  <c r="AB531" i="105"/>
  <c r="AA531" i="105"/>
  <c r="Z531" i="105"/>
  <c r="Y531" i="105"/>
  <c r="X531" i="105"/>
  <c r="W531" i="105"/>
  <c r="V531" i="105"/>
  <c r="U531" i="105"/>
  <c r="T531" i="105"/>
  <c r="S531" i="105"/>
  <c r="R531" i="105"/>
  <c r="Q531" i="105"/>
  <c r="P531" i="105"/>
  <c r="O531" i="105"/>
  <c r="N531" i="105"/>
  <c r="M531" i="105"/>
  <c r="L531" i="105"/>
  <c r="K531" i="105"/>
  <c r="J531" i="105"/>
  <c r="I531" i="105"/>
  <c r="H531" i="105"/>
  <c r="G531" i="105"/>
  <c r="F531" i="105"/>
  <c r="CG530" i="105"/>
  <c r="AV530" i="105"/>
  <c r="AU530" i="105"/>
  <c r="AT530" i="105"/>
  <c r="AS530" i="105"/>
  <c r="AR530" i="105"/>
  <c r="AQ530" i="105"/>
  <c r="AP530" i="105"/>
  <c r="AO530" i="105"/>
  <c r="AN530" i="105"/>
  <c r="AM530" i="105"/>
  <c r="AL530" i="105"/>
  <c r="AK530" i="105"/>
  <c r="AJ530" i="105"/>
  <c r="AI530" i="105"/>
  <c r="AH530" i="105"/>
  <c r="AG530" i="105"/>
  <c r="AF530" i="105"/>
  <c r="AE530" i="105"/>
  <c r="AD530" i="105"/>
  <c r="AC530" i="105"/>
  <c r="AB530" i="105"/>
  <c r="AA530" i="105"/>
  <c r="Z530" i="105"/>
  <c r="Y530" i="105"/>
  <c r="X530" i="105"/>
  <c r="W530" i="105"/>
  <c r="V530" i="105"/>
  <c r="U530" i="105"/>
  <c r="T530" i="105"/>
  <c r="S530" i="105"/>
  <c r="R530" i="105"/>
  <c r="Q530" i="105"/>
  <c r="P530" i="105"/>
  <c r="O530" i="105"/>
  <c r="N530" i="105"/>
  <c r="M530" i="105"/>
  <c r="L530" i="105"/>
  <c r="K530" i="105"/>
  <c r="J530" i="105"/>
  <c r="I530" i="105"/>
  <c r="H530" i="105"/>
  <c r="G530" i="105"/>
  <c r="F530" i="105"/>
  <c r="AV529" i="105"/>
  <c r="AU529" i="105"/>
  <c r="AT529" i="105"/>
  <c r="AS529" i="105"/>
  <c r="AR529" i="105"/>
  <c r="AQ529" i="105"/>
  <c r="AP529" i="105"/>
  <c r="AO529" i="105"/>
  <c r="AN529" i="105"/>
  <c r="AM529" i="105"/>
  <c r="AL529" i="105"/>
  <c r="AK529" i="105"/>
  <c r="AJ529" i="105"/>
  <c r="AI529" i="105"/>
  <c r="AH529" i="105"/>
  <c r="AG529" i="105"/>
  <c r="AF529" i="105"/>
  <c r="AE529" i="105"/>
  <c r="AD529" i="105"/>
  <c r="AC529" i="105"/>
  <c r="AB529" i="105"/>
  <c r="AA529" i="105"/>
  <c r="Z529" i="105"/>
  <c r="Y529" i="105"/>
  <c r="X529" i="105"/>
  <c r="W529" i="105"/>
  <c r="V529" i="105"/>
  <c r="U529" i="105"/>
  <c r="T529" i="105"/>
  <c r="S529" i="105"/>
  <c r="R529" i="105"/>
  <c r="Q529" i="105"/>
  <c r="P529" i="105"/>
  <c r="O529" i="105"/>
  <c r="N529" i="105"/>
  <c r="M529" i="105"/>
  <c r="L529" i="105"/>
  <c r="K529" i="105"/>
  <c r="J529" i="105"/>
  <c r="I529" i="105"/>
  <c r="H529" i="105"/>
  <c r="G529" i="105"/>
  <c r="F529" i="105"/>
  <c r="AV528" i="105"/>
  <c r="AU528" i="105"/>
  <c r="AT528" i="105"/>
  <c r="AS528" i="105"/>
  <c r="AR528" i="105"/>
  <c r="AQ528" i="105"/>
  <c r="AP528" i="105"/>
  <c r="AO528" i="105"/>
  <c r="AN528" i="105"/>
  <c r="AM528" i="105"/>
  <c r="AL528" i="105"/>
  <c r="AK528" i="105"/>
  <c r="AJ528" i="105"/>
  <c r="AI528" i="105"/>
  <c r="AH528" i="105"/>
  <c r="AG528" i="105"/>
  <c r="AF528" i="105"/>
  <c r="AE528" i="105"/>
  <c r="AD528" i="105"/>
  <c r="AC528" i="105"/>
  <c r="AB528" i="105"/>
  <c r="AA528" i="105"/>
  <c r="Z528" i="105"/>
  <c r="Y528" i="105"/>
  <c r="X528" i="105"/>
  <c r="W528" i="105"/>
  <c r="V528" i="105"/>
  <c r="U528" i="105"/>
  <c r="T528" i="105"/>
  <c r="S528" i="105"/>
  <c r="R528" i="105"/>
  <c r="Q528" i="105"/>
  <c r="P528" i="105"/>
  <c r="O528" i="105"/>
  <c r="N528" i="105"/>
  <c r="M528" i="105"/>
  <c r="L528" i="105"/>
  <c r="K528" i="105"/>
  <c r="J528" i="105"/>
  <c r="I528" i="105"/>
  <c r="H528" i="105"/>
  <c r="G528" i="105"/>
  <c r="F528" i="105"/>
  <c r="AV527" i="105"/>
  <c r="AU527" i="105"/>
  <c r="AT527" i="105"/>
  <c r="AS527" i="105"/>
  <c r="AR527" i="105"/>
  <c r="AQ527" i="105"/>
  <c r="AP527" i="105"/>
  <c r="AO527" i="105"/>
  <c r="AN527" i="105"/>
  <c r="AM527" i="105"/>
  <c r="AL527" i="105"/>
  <c r="AK527" i="105"/>
  <c r="AJ527" i="105"/>
  <c r="AI527" i="105"/>
  <c r="AH527" i="105"/>
  <c r="AG527" i="105"/>
  <c r="AF527" i="105"/>
  <c r="AE527" i="105"/>
  <c r="AD527" i="105"/>
  <c r="AC527" i="105"/>
  <c r="AB527" i="105"/>
  <c r="AA527" i="105"/>
  <c r="Z527" i="105"/>
  <c r="Y527" i="105"/>
  <c r="X527" i="105"/>
  <c r="W527" i="105"/>
  <c r="V527" i="105"/>
  <c r="U527" i="105"/>
  <c r="T527" i="105"/>
  <c r="S527" i="105"/>
  <c r="R527" i="105"/>
  <c r="Q527" i="105"/>
  <c r="P527" i="105"/>
  <c r="O527" i="105"/>
  <c r="N527" i="105"/>
  <c r="M527" i="105"/>
  <c r="L527" i="105"/>
  <c r="K527" i="105"/>
  <c r="J527" i="105"/>
  <c r="I527" i="105"/>
  <c r="H527" i="105"/>
  <c r="G527" i="105"/>
  <c r="F527" i="105"/>
  <c r="AV526" i="105"/>
  <c r="AU526" i="105"/>
  <c r="AT526" i="105"/>
  <c r="AS526" i="105"/>
  <c r="AR526" i="105"/>
  <c r="AQ526" i="105"/>
  <c r="AP526" i="105"/>
  <c r="AO526" i="105"/>
  <c r="AN526" i="105"/>
  <c r="AM526" i="105"/>
  <c r="AL526" i="105"/>
  <c r="AK526" i="105"/>
  <c r="AJ526" i="105"/>
  <c r="AI526" i="105"/>
  <c r="AH526" i="105"/>
  <c r="AG526" i="105"/>
  <c r="AF526" i="105"/>
  <c r="AE526" i="105"/>
  <c r="AD526" i="105"/>
  <c r="AC526" i="105"/>
  <c r="AB526" i="105"/>
  <c r="AA526" i="105"/>
  <c r="Z526" i="105"/>
  <c r="Y526" i="105"/>
  <c r="X526" i="105"/>
  <c r="W526" i="105"/>
  <c r="V526" i="105"/>
  <c r="U526" i="105"/>
  <c r="T526" i="105"/>
  <c r="S526" i="105"/>
  <c r="R526" i="105"/>
  <c r="Q526" i="105"/>
  <c r="P526" i="105"/>
  <c r="O526" i="105"/>
  <c r="N526" i="105"/>
  <c r="M526" i="105"/>
  <c r="L526" i="105"/>
  <c r="K526" i="105"/>
  <c r="J526" i="105"/>
  <c r="I526" i="105"/>
  <c r="H526" i="105"/>
  <c r="G526" i="105"/>
  <c r="F526" i="105"/>
  <c r="AV525" i="105"/>
  <c r="AU525" i="105"/>
  <c r="AT525" i="105"/>
  <c r="AS525" i="105"/>
  <c r="AR525" i="105"/>
  <c r="AQ525" i="105"/>
  <c r="AP525" i="105"/>
  <c r="AO525" i="105"/>
  <c r="AN525" i="105"/>
  <c r="AM525" i="105"/>
  <c r="AL525" i="105"/>
  <c r="AK525" i="105"/>
  <c r="AJ525" i="105"/>
  <c r="AI525" i="105"/>
  <c r="AH525" i="105"/>
  <c r="AG525" i="105"/>
  <c r="AF525" i="105"/>
  <c r="AE525" i="105"/>
  <c r="AD525" i="105"/>
  <c r="AC525" i="105"/>
  <c r="AB525" i="105"/>
  <c r="AA525" i="105"/>
  <c r="Z525" i="105"/>
  <c r="Y525" i="105"/>
  <c r="X525" i="105"/>
  <c r="W525" i="105"/>
  <c r="V525" i="105"/>
  <c r="U525" i="105"/>
  <c r="T525" i="105"/>
  <c r="S525" i="105"/>
  <c r="R525" i="105"/>
  <c r="Q525" i="105"/>
  <c r="P525" i="105"/>
  <c r="O525" i="105"/>
  <c r="N525" i="105"/>
  <c r="M525" i="105"/>
  <c r="L525" i="105"/>
  <c r="K525" i="105"/>
  <c r="J525" i="105"/>
  <c r="I525" i="105"/>
  <c r="H525" i="105"/>
  <c r="G525" i="105"/>
  <c r="F525" i="105"/>
  <c r="E525" i="105"/>
  <c r="E526" i="105" s="1"/>
  <c r="E527" i="105" s="1"/>
  <c r="E528" i="105" s="1"/>
  <c r="E529" i="105" s="1"/>
  <c r="E530" i="105" s="1"/>
  <c r="E531" i="105" s="1"/>
  <c r="E532" i="105" s="1"/>
  <c r="E533" i="105" s="1"/>
  <c r="E534" i="105" s="1"/>
  <c r="E535" i="105" s="1"/>
  <c r="E536" i="105" s="1"/>
  <c r="E537" i="105" s="1"/>
  <c r="E538" i="105" s="1"/>
  <c r="E539" i="105" s="1"/>
  <c r="E540" i="105" s="1"/>
  <c r="E541" i="105" s="1"/>
  <c r="E542" i="105" s="1"/>
  <c r="BW524" i="105"/>
  <c r="AV524" i="105"/>
  <c r="AU524" i="105"/>
  <c r="AT524" i="105"/>
  <c r="AS524" i="105"/>
  <c r="AR524" i="105"/>
  <c r="AQ524" i="105"/>
  <c r="AP524" i="105"/>
  <c r="AO524" i="105"/>
  <c r="AN524" i="105"/>
  <c r="AM524" i="105"/>
  <c r="AL524" i="105"/>
  <c r="AK524" i="105"/>
  <c r="AJ524" i="105"/>
  <c r="AI524" i="105"/>
  <c r="AH524" i="105"/>
  <c r="AG524" i="105"/>
  <c r="AF524" i="105"/>
  <c r="AE524" i="105"/>
  <c r="AD524" i="105"/>
  <c r="AC524" i="105"/>
  <c r="AB524" i="105"/>
  <c r="AA524" i="105"/>
  <c r="Z524" i="105"/>
  <c r="Y524" i="105"/>
  <c r="X524" i="105"/>
  <c r="W524" i="105"/>
  <c r="V524" i="105"/>
  <c r="U524" i="105"/>
  <c r="T524" i="105"/>
  <c r="S524" i="105"/>
  <c r="R524" i="105"/>
  <c r="Q524" i="105"/>
  <c r="P524" i="105"/>
  <c r="O524" i="105"/>
  <c r="N524" i="105"/>
  <c r="M524" i="105"/>
  <c r="L524" i="105"/>
  <c r="K524" i="105"/>
  <c r="J524" i="105"/>
  <c r="I524" i="105"/>
  <c r="H524" i="105"/>
  <c r="G524" i="105"/>
  <c r="F524" i="105"/>
  <c r="E521" i="105"/>
  <c r="E522" i="105" s="1"/>
  <c r="E523" i="105" s="1"/>
  <c r="E524" i="105" s="1"/>
  <c r="AV519" i="105"/>
  <c r="AU519" i="105"/>
  <c r="AT519" i="105"/>
  <c r="AS519" i="105"/>
  <c r="AR519" i="105"/>
  <c r="AQ519" i="105"/>
  <c r="AP519" i="105"/>
  <c r="AO519" i="105"/>
  <c r="AN519" i="105"/>
  <c r="AM519" i="105"/>
  <c r="AL519" i="105"/>
  <c r="AK519" i="105"/>
  <c r="AJ519" i="105"/>
  <c r="AI519" i="105"/>
  <c r="AH519" i="105"/>
  <c r="AG519" i="105"/>
  <c r="AF519" i="105"/>
  <c r="AE519" i="105"/>
  <c r="AD519" i="105"/>
  <c r="AC519" i="105"/>
  <c r="AB519" i="105"/>
  <c r="AA519" i="105"/>
  <c r="Z519" i="105"/>
  <c r="Y519" i="105"/>
  <c r="X519" i="105"/>
  <c r="W519" i="105"/>
  <c r="V519" i="105"/>
  <c r="U519" i="105"/>
  <c r="T519" i="105"/>
  <c r="S519" i="105"/>
  <c r="R519" i="105"/>
  <c r="Q519" i="105"/>
  <c r="P519" i="105"/>
  <c r="O519" i="105"/>
  <c r="N519" i="105"/>
  <c r="M519" i="105"/>
  <c r="L519" i="105"/>
  <c r="K519" i="105"/>
  <c r="J519" i="105"/>
  <c r="I519" i="105"/>
  <c r="H519" i="105"/>
  <c r="G519" i="105"/>
  <c r="F519" i="105"/>
  <c r="AV518" i="105"/>
  <c r="AU518" i="105"/>
  <c r="AT518" i="105"/>
  <c r="AS518" i="105"/>
  <c r="AR518" i="105"/>
  <c r="AQ518" i="105"/>
  <c r="AP518" i="105"/>
  <c r="AO518" i="105"/>
  <c r="AN518" i="105"/>
  <c r="AM518" i="105"/>
  <c r="AL518" i="105"/>
  <c r="AK518" i="105"/>
  <c r="AJ518" i="105"/>
  <c r="AI518" i="105"/>
  <c r="AH518" i="105"/>
  <c r="AG518" i="105"/>
  <c r="AF518" i="105"/>
  <c r="AE518" i="105"/>
  <c r="AD518" i="105"/>
  <c r="AC518" i="105"/>
  <c r="AB518" i="105"/>
  <c r="AA518" i="105"/>
  <c r="Z518" i="105"/>
  <c r="Y518" i="105"/>
  <c r="X518" i="105"/>
  <c r="W518" i="105"/>
  <c r="V518" i="105"/>
  <c r="U518" i="105"/>
  <c r="T518" i="105"/>
  <c r="S518" i="105"/>
  <c r="R518" i="105"/>
  <c r="Q518" i="105"/>
  <c r="P518" i="105"/>
  <c r="O518" i="105"/>
  <c r="N518" i="105"/>
  <c r="M518" i="105"/>
  <c r="L518" i="105"/>
  <c r="K518" i="105"/>
  <c r="J518" i="105"/>
  <c r="I518" i="105"/>
  <c r="H518" i="105"/>
  <c r="G518" i="105"/>
  <c r="F518" i="105"/>
  <c r="AV517" i="105"/>
  <c r="AU517" i="105"/>
  <c r="AT517" i="105"/>
  <c r="AS517" i="105"/>
  <c r="AR517" i="105"/>
  <c r="AQ517" i="105"/>
  <c r="AP517" i="105"/>
  <c r="AO517" i="105"/>
  <c r="AN517" i="105"/>
  <c r="AM517" i="105"/>
  <c r="AL517" i="105"/>
  <c r="AK517" i="105"/>
  <c r="AJ517" i="105"/>
  <c r="AI517" i="105"/>
  <c r="AH517" i="105"/>
  <c r="AG517" i="105"/>
  <c r="AF517" i="105"/>
  <c r="AE517" i="105"/>
  <c r="AD517" i="105"/>
  <c r="AC517" i="105"/>
  <c r="AB517" i="105"/>
  <c r="AA517" i="105"/>
  <c r="Z517" i="105"/>
  <c r="Y517" i="105"/>
  <c r="X517" i="105"/>
  <c r="W517" i="105"/>
  <c r="V517" i="105"/>
  <c r="U517" i="105"/>
  <c r="T517" i="105"/>
  <c r="S517" i="105"/>
  <c r="R517" i="105"/>
  <c r="Q517" i="105"/>
  <c r="P517" i="105"/>
  <c r="O517" i="105"/>
  <c r="N517" i="105"/>
  <c r="M517" i="105"/>
  <c r="L517" i="105"/>
  <c r="K517" i="105"/>
  <c r="J517" i="105"/>
  <c r="I517" i="105"/>
  <c r="H517" i="105"/>
  <c r="G517" i="105"/>
  <c r="F517" i="105"/>
  <c r="CI516" i="105"/>
  <c r="AZ516" i="105"/>
  <c r="AV516" i="105"/>
  <c r="AU516" i="105"/>
  <c r="AT516" i="105"/>
  <c r="AS516" i="105"/>
  <c r="AR516" i="105"/>
  <c r="AQ516" i="105"/>
  <c r="AP516" i="105"/>
  <c r="AO516" i="105"/>
  <c r="AN516" i="105"/>
  <c r="AM516" i="105"/>
  <c r="AL516" i="105"/>
  <c r="AK516" i="105"/>
  <c r="AJ516" i="105"/>
  <c r="AI516" i="105"/>
  <c r="AH516" i="105"/>
  <c r="AG516" i="105"/>
  <c r="AF516" i="105"/>
  <c r="AE516" i="105"/>
  <c r="AD516" i="105"/>
  <c r="AC516" i="105"/>
  <c r="AB516" i="105"/>
  <c r="AA516" i="105"/>
  <c r="Z516" i="105"/>
  <c r="Y516" i="105"/>
  <c r="X516" i="105"/>
  <c r="W516" i="105"/>
  <c r="V516" i="105"/>
  <c r="U516" i="105"/>
  <c r="T516" i="105"/>
  <c r="S516" i="105"/>
  <c r="R516" i="105"/>
  <c r="Q516" i="105"/>
  <c r="P516" i="105"/>
  <c r="O516" i="105"/>
  <c r="N516" i="105"/>
  <c r="M516" i="105"/>
  <c r="L516" i="105"/>
  <c r="K516" i="105"/>
  <c r="J516" i="105"/>
  <c r="I516" i="105"/>
  <c r="H516" i="105"/>
  <c r="G516" i="105"/>
  <c r="F516" i="105"/>
  <c r="CG515" i="105"/>
  <c r="AV515" i="105"/>
  <c r="AU515" i="105"/>
  <c r="AT515" i="105"/>
  <c r="AS515" i="105"/>
  <c r="AR515" i="105"/>
  <c r="AQ515" i="105"/>
  <c r="AP515" i="105"/>
  <c r="AO515" i="105"/>
  <c r="AN515" i="105"/>
  <c r="AM515" i="105"/>
  <c r="AL515" i="105"/>
  <c r="AK515" i="105"/>
  <c r="AJ515" i="105"/>
  <c r="AI515" i="105"/>
  <c r="AH515" i="105"/>
  <c r="AG515" i="105"/>
  <c r="AF515" i="105"/>
  <c r="AE515" i="105"/>
  <c r="AD515" i="105"/>
  <c r="AC515" i="105"/>
  <c r="AB515" i="105"/>
  <c r="AA515" i="105"/>
  <c r="Z515" i="105"/>
  <c r="Y515" i="105"/>
  <c r="X515" i="105"/>
  <c r="W515" i="105"/>
  <c r="V515" i="105"/>
  <c r="U515" i="105"/>
  <c r="T515" i="105"/>
  <c r="S515" i="105"/>
  <c r="R515" i="105"/>
  <c r="Q515" i="105"/>
  <c r="P515" i="105"/>
  <c r="O515" i="105"/>
  <c r="N515" i="105"/>
  <c r="M515" i="105"/>
  <c r="L515" i="105"/>
  <c r="K515" i="105"/>
  <c r="J515" i="105"/>
  <c r="I515" i="105"/>
  <c r="H515" i="105"/>
  <c r="G515" i="105"/>
  <c r="F515" i="105"/>
  <c r="AV514" i="105"/>
  <c r="AU514" i="105"/>
  <c r="AT514" i="105"/>
  <c r="AS514" i="105"/>
  <c r="AR514" i="105"/>
  <c r="AQ514" i="105"/>
  <c r="AP514" i="105"/>
  <c r="AO514" i="105"/>
  <c r="AN514" i="105"/>
  <c r="AM514" i="105"/>
  <c r="AL514" i="105"/>
  <c r="AK514" i="105"/>
  <c r="AJ514" i="105"/>
  <c r="AI514" i="105"/>
  <c r="AH514" i="105"/>
  <c r="AG514" i="105"/>
  <c r="AF514" i="105"/>
  <c r="AE514" i="105"/>
  <c r="AD514" i="105"/>
  <c r="AC514" i="105"/>
  <c r="AB514" i="105"/>
  <c r="AA514" i="105"/>
  <c r="Z514" i="105"/>
  <c r="Y514" i="105"/>
  <c r="X514" i="105"/>
  <c r="W514" i="105"/>
  <c r="V514" i="105"/>
  <c r="U514" i="105"/>
  <c r="T514" i="105"/>
  <c r="S514" i="105"/>
  <c r="R514" i="105"/>
  <c r="Q514" i="105"/>
  <c r="P514" i="105"/>
  <c r="O514" i="105"/>
  <c r="N514" i="105"/>
  <c r="M514" i="105"/>
  <c r="L514" i="105"/>
  <c r="K514" i="105"/>
  <c r="J514" i="105"/>
  <c r="I514" i="105"/>
  <c r="H514" i="105"/>
  <c r="G514" i="105"/>
  <c r="F514" i="105"/>
  <c r="AV513" i="105"/>
  <c r="AU513" i="105"/>
  <c r="AT513" i="105"/>
  <c r="AS513" i="105"/>
  <c r="AR513" i="105"/>
  <c r="AQ513" i="105"/>
  <c r="AP513" i="105"/>
  <c r="AO513" i="105"/>
  <c r="AN513" i="105"/>
  <c r="AM513" i="105"/>
  <c r="AL513" i="105"/>
  <c r="AK513" i="105"/>
  <c r="AJ513" i="105"/>
  <c r="AI513" i="105"/>
  <c r="AH513" i="105"/>
  <c r="AG513" i="105"/>
  <c r="AF513" i="105"/>
  <c r="AE513" i="105"/>
  <c r="AD513" i="105"/>
  <c r="AC513" i="105"/>
  <c r="AB513" i="105"/>
  <c r="AA513" i="105"/>
  <c r="Z513" i="105"/>
  <c r="Y513" i="105"/>
  <c r="X513" i="105"/>
  <c r="W513" i="105"/>
  <c r="V513" i="105"/>
  <c r="U513" i="105"/>
  <c r="T513" i="105"/>
  <c r="S513" i="105"/>
  <c r="R513" i="105"/>
  <c r="Q513" i="105"/>
  <c r="P513" i="105"/>
  <c r="O513" i="105"/>
  <c r="N513" i="105"/>
  <c r="M513" i="105"/>
  <c r="L513" i="105"/>
  <c r="K513" i="105"/>
  <c r="J513" i="105"/>
  <c r="I513" i="105"/>
  <c r="H513" i="105"/>
  <c r="G513" i="105"/>
  <c r="F513" i="105"/>
  <c r="CI512" i="105"/>
  <c r="AV512" i="105"/>
  <c r="AU512" i="105"/>
  <c r="AT512" i="105"/>
  <c r="AS512" i="105"/>
  <c r="AR512" i="105"/>
  <c r="AQ512" i="105"/>
  <c r="AP512" i="105"/>
  <c r="AO512" i="105"/>
  <c r="AN512" i="105"/>
  <c r="AM512" i="105"/>
  <c r="AL512" i="105"/>
  <c r="AK512" i="105"/>
  <c r="AJ512" i="105"/>
  <c r="AI512" i="105"/>
  <c r="AH512" i="105"/>
  <c r="AG512" i="105"/>
  <c r="AF512" i="105"/>
  <c r="AE512" i="105"/>
  <c r="AD512" i="105"/>
  <c r="AC512" i="105"/>
  <c r="AB512" i="105"/>
  <c r="AA512" i="105"/>
  <c r="Z512" i="105"/>
  <c r="Y512" i="105"/>
  <c r="X512" i="105"/>
  <c r="W512" i="105"/>
  <c r="V512" i="105"/>
  <c r="U512" i="105"/>
  <c r="T512" i="105"/>
  <c r="S512" i="105"/>
  <c r="R512" i="105"/>
  <c r="Q512" i="105"/>
  <c r="P512" i="105"/>
  <c r="O512" i="105"/>
  <c r="N512" i="105"/>
  <c r="M512" i="105"/>
  <c r="L512" i="105"/>
  <c r="K512" i="105"/>
  <c r="J512" i="105"/>
  <c r="I512" i="105"/>
  <c r="H512" i="105"/>
  <c r="G512" i="105"/>
  <c r="F512" i="105"/>
  <c r="BA511" i="105"/>
  <c r="AV511" i="105"/>
  <c r="AU511" i="105"/>
  <c r="AT511" i="105"/>
  <c r="AS511" i="105"/>
  <c r="AR511" i="105"/>
  <c r="AQ511" i="105"/>
  <c r="AP511" i="105"/>
  <c r="AO511" i="105"/>
  <c r="AN511" i="105"/>
  <c r="AM511" i="105"/>
  <c r="AL511" i="105"/>
  <c r="AK511" i="105"/>
  <c r="AJ511" i="105"/>
  <c r="AI511" i="105"/>
  <c r="AH511" i="105"/>
  <c r="AG511" i="105"/>
  <c r="AF511" i="105"/>
  <c r="AE511" i="105"/>
  <c r="AD511" i="105"/>
  <c r="AC511" i="105"/>
  <c r="AB511" i="105"/>
  <c r="AA511" i="105"/>
  <c r="Z511" i="105"/>
  <c r="Y511" i="105"/>
  <c r="X511" i="105"/>
  <c r="W511" i="105"/>
  <c r="V511" i="105"/>
  <c r="U511" i="105"/>
  <c r="T511" i="105"/>
  <c r="S511" i="105"/>
  <c r="R511" i="105"/>
  <c r="Q511" i="105"/>
  <c r="P511" i="105"/>
  <c r="O511" i="105"/>
  <c r="N511" i="105"/>
  <c r="M511" i="105"/>
  <c r="L511" i="105"/>
  <c r="K511" i="105"/>
  <c r="J511" i="105"/>
  <c r="I511" i="105"/>
  <c r="H511" i="105"/>
  <c r="G511" i="105"/>
  <c r="F511" i="105"/>
  <c r="BZ510" i="105"/>
  <c r="AV510" i="105"/>
  <c r="AU510" i="105"/>
  <c r="AT510" i="105"/>
  <c r="AS510" i="105"/>
  <c r="AR510" i="105"/>
  <c r="AQ510" i="105"/>
  <c r="AP510" i="105"/>
  <c r="AO510" i="105"/>
  <c r="AN510" i="105"/>
  <c r="AM510" i="105"/>
  <c r="AL510" i="105"/>
  <c r="AK510" i="105"/>
  <c r="AJ510" i="105"/>
  <c r="AI510" i="105"/>
  <c r="AH510" i="105"/>
  <c r="AG510" i="105"/>
  <c r="AF510" i="105"/>
  <c r="AE510" i="105"/>
  <c r="AD510" i="105"/>
  <c r="AC510" i="105"/>
  <c r="AB510" i="105"/>
  <c r="AA510" i="105"/>
  <c r="Z510" i="105"/>
  <c r="Y510" i="105"/>
  <c r="X510" i="105"/>
  <c r="W510" i="105"/>
  <c r="V510" i="105"/>
  <c r="U510" i="105"/>
  <c r="T510" i="105"/>
  <c r="S510" i="105"/>
  <c r="R510" i="105"/>
  <c r="Q510" i="105"/>
  <c r="P510" i="105"/>
  <c r="O510" i="105"/>
  <c r="N510" i="105"/>
  <c r="M510" i="105"/>
  <c r="L510" i="105"/>
  <c r="K510" i="105"/>
  <c r="J510" i="105"/>
  <c r="I510" i="105"/>
  <c r="H510" i="105"/>
  <c r="G510" i="105"/>
  <c r="F510" i="105"/>
  <c r="CA509" i="105"/>
  <c r="AV509" i="105"/>
  <c r="AU509" i="105"/>
  <c r="AT509" i="105"/>
  <c r="AS509" i="105"/>
  <c r="AR509" i="105"/>
  <c r="AQ509" i="105"/>
  <c r="AP509" i="105"/>
  <c r="AO509" i="105"/>
  <c r="AN509" i="105"/>
  <c r="AM509" i="105"/>
  <c r="AL509" i="105"/>
  <c r="AK509" i="105"/>
  <c r="AJ509" i="105"/>
  <c r="AI509" i="105"/>
  <c r="AH509" i="105"/>
  <c r="AG509" i="105"/>
  <c r="AF509" i="105"/>
  <c r="AE509" i="105"/>
  <c r="AD509" i="105"/>
  <c r="AC509" i="105"/>
  <c r="AB509" i="105"/>
  <c r="AA509" i="105"/>
  <c r="Z509" i="105"/>
  <c r="Y509" i="105"/>
  <c r="X509" i="105"/>
  <c r="W509" i="105"/>
  <c r="V509" i="105"/>
  <c r="U509" i="105"/>
  <c r="T509" i="105"/>
  <c r="S509" i="105"/>
  <c r="R509" i="105"/>
  <c r="Q509" i="105"/>
  <c r="P509" i="105"/>
  <c r="O509" i="105"/>
  <c r="N509" i="105"/>
  <c r="M509" i="105"/>
  <c r="L509" i="105"/>
  <c r="K509" i="105"/>
  <c r="J509" i="105"/>
  <c r="I509" i="105"/>
  <c r="H509" i="105"/>
  <c r="G509" i="105"/>
  <c r="F509" i="105"/>
  <c r="CI508" i="105"/>
  <c r="AV508" i="105"/>
  <c r="AU508" i="105"/>
  <c r="AT508" i="105"/>
  <c r="AS508" i="105"/>
  <c r="AR508" i="105"/>
  <c r="AQ508" i="105"/>
  <c r="AP508" i="105"/>
  <c r="AO508" i="105"/>
  <c r="AN508" i="105"/>
  <c r="AM508" i="105"/>
  <c r="AL508" i="105"/>
  <c r="AK508" i="105"/>
  <c r="AJ508" i="105"/>
  <c r="AI508" i="105"/>
  <c r="AH508" i="105"/>
  <c r="AG508" i="105"/>
  <c r="AF508" i="105"/>
  <c r="AE508" i="105"/>
  <c r="AD508" i="105"/>
  <c r="AC508" i="105"/>
  <c r="AB508" i="105"/>
  <c r="AA508" i="105"/>
  <c r="Z508" i="105"/>
  <c r="Y508" i="105"/>
  <c r="X508" i="105"/>
  <c r="W508" i="105"/>
  <c r="V508" i="105"/>
  <c r="U508" i="105"/>
  <c r="T508" i="105"/>
  <c r="S508" i="105"/>
  <c r="R508" i="105"/>
  <c r="Q508" i="105"/>
  <c r="P508" i="105"/>
  <c r="O508" i="105"/>
  <c r="N508" i="105"/>
  <c r="M508" i="105"/>
  <c r="L508" i="105"/>
  <c r="K508" i="105"/>
  <c r="J508" i="105"/>
  <c r="I508" i="105"/>
  <c r="H508" i="105"/>
  <c r="G508" i="105"/>
  <c r="F508" i="105"/>
  <c r="AV507" i="105"/>
  <c r="AU507" i="105"/>
  <c r="AT507" i="105"/>
  <c r="AS507" i="105"/>
  <c r="AR507" i="105"/>
  <c r="AQ507" i="105"/>
  <c r="AP507" i="105"/>
  <c r="AO507" i="105"/>
  <c r="AN507" i="105"/>
  <c r="AM507" i="105"/>
  <c r="AL507" i="105"/>
  <c r="AK507" i="105"/>
  <c r="AJ507" i="105"/>
  <c r="AI507" i="105"/>
  <c r="AH507" i="105"/>
  <c r="AG507" i="105"/>
  <c r="AF507" i="105"/>
  <c r="AE507" i="105"/>
  <c r="AD507" i="105"/>
  <c r="AC507" i="105"/>
  <c r="AB507" i="105"/>
  <c r="AA507" i="105"/>
  <c r="Z507" i="105"/>
  <c r="Y507" i="105"/>
  <c r="X507" i="105"/>
  <c r="W507" i="105"/>
  <c r="V507" i="105"/>
  <c r="U507" i="105"/>
  <c r="T507" i="105"/>
  <c r="S507" i="105"/>
  <c r="R507" i="105"/>
  <c r="Q507" i="105"/>
  <c r="P507" i="105"/>
  <c r="O507" i="105"/>
  <c r="N507" i="105"/>
  <c r="M507" i="105"/>
  <c r="L507" i="105"/>
  <c r="K507" i="105"/>
  <c r="J507" i="105"/>
  <c r="I507" i="105"/>
  <c r="H507" i="105"/>
  <c r="G507" i="105"/>
  <c r="F507" i="105"/>
  <c r="BJ506" i="105"/>
  <c r="AV506" i="105"/>
  <c r="AU506" i="105"/>
  <c r="AT506" i="105"/>
  <c r="AS506" i="105"/>
  <c r="AR506" i="105"/>
  <c r="AQ506" i="105"/>
  <c r="AP506" i="105"/>
  <c r="AO506" i="105"/>
  <c r="AN506" i="105"/>
  <c r="AM506" i="105"/>
  <c r="AL506" i="105"/>
  <c r="AK506" i="105"/>
  <c r="AJ506" i="105"/>
  <c r="AI506" i="105"/>
  <c r="AH506" i="105"/>
  <c r="AG506" i="105"/>
  <c r="AF506" i="105"/>
  <c r="AE506" i="105"/>
  <c r="AD506" i="105"/>
  <c r="AC506" i="105"/>
  <c r="AB506" i="105"/>
  <c r="AA506" i="105"/>
  <c r="Z506" i="105"/>
  <c r="Y506" i="105"/>
  <c r="X506" i="105"/>
  <c r="W506" i="105"/>
  <c r="V506" i="105"/>
  <c r="U506" i="105"/>
  <c r="T506" i="105"/>
  <c r="S506" i="105"/>
  <c r="R506" i="105"/>
  <c r="Q506" i="105"/>
  <c r="P506" i="105"/>
  <c r="O506" i="105"/>
  <c r="N506" i="105"/>
  <c r="M506" i="105"/>
  <c r="L506" i="105"/>
  <c r="K506" i="105"/>
  <c r="J506" i="105"/>
  <c r="I506" i="105"/>
  <c r="H506" i="105"/>
  <c r="G506" i="105"/>
  <c r="F506" i="105"/>
  <c r="CI505" i="105"/>
  <c r="AV505" i="105"/>
  <c r="AU505" i="105"/>
  <c r="AT505" i="105"/>
  <c r="AS505" i="105"/>
  <c r="AR505" i="105"/>
  <c r="AQ505" i="105"/>
  <c r="AP505" i="105"/>
  <c r="AO505" i="105"/>
  <c r="AN505" i="105"/>
  <c r="AM505" i="105"/>
  <c r="AL505" i="105"/>
  <c r="AK505" i="105"/>
  <c r="AJ505" i="105"/>
  <c r="AI505" i="105"/>
  <c r="AH505" i="105"/>
  <c r="AG505" i="105"/>
  <c r="AF505" i="105"/>
  <c r="AE505" i="105"/>
  <c r="AD505" i="105"/>
  <c r="AC505" i="105"/>
  <c r="AB505" i="105"/>
  <c r="AA505" i="105"/>
  <c r="Z505" i="105"/>
  <c r="Y505" i="105"/>
  <c r="X505" i="105"/>
  <c r="W505" i="105"/>
  <c r="V505" i="105"/>
  <c r="U505" i="105"/>
  <c r="T505" i="105"/>
  <c r="S505" i="105"/>
  <c r="R505" i="105"/>
  <c r="Q505" i="105"/>
  <c r="P505" i="105"/>
  <c r="O505" i="105"/>
  <c r="N505" i="105"/>
  <c r="M505" i="105"/>
  <c r="L505" i="105"/>
  <c r="K505" i="105"/>
  <c r="J505" i="105"/>
  <c r="I505" i="105"/>
  <c r="H505" i="105"/>
  <c r="G505" i="105"/>
  <c r="F505" i="105"/>
  <c r="CI504" i="105"/>
  <c r="BS504" i="105"/>
  <c r="AV504" i="105"/>
  <c r="AU504" i="105"/>
  <c r="AT504" i="105"/>
  <c r="AS504" i="105"/>
  <c r="AR504" i="105"/>
  <c r="AQ504" i="105"/>
  <c r="AP504" i="105"/>
  <c r="AO504" i="105"/>
  <c r="AN504" i="105"/>
  <c r="AM504" i="105"/>
  <c r="AL504" i="105"/>
  <c r="AK504" i="105"/>
  <c r="AJ504" i="105"/>
  <c r="AI504" i="105"/>
  <c r="AH504" i="105"/>
  <c r="AG504" i="105"/>
  <c r="AF504" i="105"/>
  <c r="AE504" i="105"/>
  <c r="AD504" i="105"/>
  <c r="AC504" i="105"/>
  <c r="AB504" i="105"/>
  <c r="AA504" i="105"/>
  <c r="Z504" i="105"/>
  <c r="Y504" i="105"/>
  <c r="X504" i="105"/>
  <c r="W504" i="105"/>
  <c r="V504" i="105"/>
  <c r="U504" i="105"/>
  <c r="T504" i="105"/>
  <c r="S504" i="105"/>
  <c r="R504" i="105"/>
  <c r="Q504" i="105"/>
  <c r="P504" i="105"/>
  <c r="O504" i="105"/>
  <c r="N504" i="105"/>
  <c r="M504" i="105"/>
  <c r="L504" i="105"/>
  <c r="K504" i="105"/>
  <c r="J504" i="105"/>
  <c r="I504" i="105"/>
  <c r="H504" i="105"/>
  <c r="G504" i="105"/>
  <c r="F504" i="105"/>
  <c r="AV503" i="105"/>
  <c r="AU503" i="105"/>
  <c r="AT503" i="105"/>
  <c r="AS503" i="105"/>
  <c r="AR503" i="105"/>
  <c r="AQ503" i="105"/>
  <c r="AP503" i="105"/>
  <c r="AO503" i="105"/>
  <c r="AN503" i="105"/>
  <c r="AM503" i="105"/>
  <c r="AL503" i="105"/>
  <c r="AK503" i="105"/>
  <c r="AJ503" i="105"/>
  <c r="AI503" i="105"/>
  <c r="AH503" i="105"/>
  <c r="AG503" i="105"/>
  <c r="AF503" i="105"/>
  <c r="AE503" i="105"/>
  <c r="AD503" i="105"/>
  <c r="AC503" i="105"/>
  <c r="AB503" i="105"/>
  <c r="AA503" i="105"/>
  <c r="Z503" i="105"/>
  <c r="Y503" i="105"/>
  <c r="X503" i="105"/>
  <c r="W503" i="105"/>
  <c r="V503" i="105"/>
  <c r="U503" i="105"/>
  <c r="T503" i="105"/>
  <c r="S503" i="105"/>
  <c r="R503" i="105"/>
  <c r="Q503" i="105"/>
  <c r="P503" i="105"/>
  <c r="O503" i="105"/>
  <c r="N503" i="105"/>
  <c r="M503" i="105"/>
  <c r="L503" i="105"/>
  <c r="K503" i="105"/>
  <c r="J503" i="105"/>
  <c r="I503" i="105"/>
  <c r="H503" i="105"/>
  <c r="G503" i="105"/>
  <c r="F503" i="105"/>
  <c r="AV502" i="105"/>
  <c r="AU502" i="105"/>
  <c r="AT502" i="105"/>
  <c r="AS502" i="105"/>
  <c r="AR502" i="105"/>
  <c r="AQ502" i="105"/>
  <c r="AP502" i="105"/>
  <c r="AO502" i="105"/>
  <c r="AN502" i="105"/>
  <c r="AM502" i="105"/>
  <c r="AL502" i="105"/>
  <c r="AK502" i="105"/>
  <c r="AJ502" i="105"/>
  <c r="AI502" i="105"/>
  <c r="AH502" i="105"/>
  <c r="AG502" i="105"/>
  <c r="AF502" i="105"/>
  <c r="AE502" i="105"/>
  <c r="AD502" i="105"/>
  <c r="AC502" i="105"/>
  <c r="AB502" i="105"/>
  <c r="AA502" i="105"/>
  <c r="Z502" i="105"/>
  <c r="Y502" i="105"/>
  <c r="X502" i="105"/>
  <c r="W502" i="105"/>
  <c r="V502" i="105"/>
  <c r="U502" i="105"/>
  <c r="T502" i="105"/>
  <c r="S502" i="105"/>
  <c r="R502" i="105"/>
  <c r="Q502" i="105"/>
  <c r="P502" i="105"/>
  <c r="O502" i="105"/>
  <c r="N502" i="105"/>
  <c r="M502" i="105"/>
  <c r="L502" i="105"/>
  <c r="K502" i="105"/>
  <c r="J502" i="105"/>
  <c r="I502" i="105"/>
  <c r="H502" i="105"/>
  <c r="G502" i="105"/>
  <c r="F502" i="105"/>
  <c r="CI501" i="105"/>
  <c r="CH501" i="105"/>
  <c r="AV501" i="105"/>
  <c r="AU501" i="105"/>
  <c r="AT501" i="105"/>
  <c r="AS501" i="105"/>
  <c r="AR501" i="105"/>
  <c r="AQ501" i="105"/>
  <c r="AP501" i="105"/>
  <c r="AO501" i="105"/>
  <c r="AN501" i="105"/>
  <c r="AM501" i="105"/>
  <c r="AL501" i="105"/>
  <c r="AK501" i="105"/>
  <c r="AJ501" i="105"/>
  <c r="AI501" i="105"/>
  <c r="AH501" i="105"/>
  <c r="AG501" i="105"/>
  <c r="AF501" i="105"/>
  <c r="AE501" i="105"/>
  <c r="AD501" i="105"/>
  <c r="AC501" i="105"/>
  <c r="AB501" i="105"/>
  <c r="AA501" i="105"/>
  <c r="Z501" i="105"/>
  <c r="Y501" i="105"/>
  <c r="X501" i="105"/>
  <c r="W501" i="105"/>
  <c r="V501" i="105"/>
  <c r="U501" i="105"/>
  <c r="T501" i="105"/>
  <c r="S501" i="105"/>
  <c r="R501" i="105"/>
  <c r="Q501" i="105"/>
  <c r="P501" i="105"/>
  <c r="O501" i="105"/>
  <c r="N501" i="105"/>
  <c r="M501" i="105"/>
  <c r="L501" i="105"/>
  <c r="K501" i="105"/>
  <c r="J501" i="105"/>
  <c r="I501" i="105"/>
  <c r="H501" i="105"/>
  <c r="G501" i="105"/>
  <c r="F501" i="105"/>
  <c r="CI500" i="105"/>
  <c r="BC500" i="105"/>
  <c r="AV500" i="105"/>
  <c r="AU500" i="105"/>
  <c r="AT500" i="105"/>
  <c r="AS500" i="105"/>
  <c r="AR500" i="105"/>
  <c r="AQ500" i="105"/>
  <c r="AP500" i="105"/>
  <c r="AO500" i="105"/>
  <c r="AN500" i="105"/>
  <c r="AM500" i="105"/>
  <c r="AL500" i="105"/>
  <c r="AK500" i="105"/>
  <c r="AJ500" i="105"/>
  <c r="AI500" i="105"/>
  <c r="AH500" i="105"/>
  <c r="AG500" i="105"/>
  <c r="AF500" i="105"/>
  <c r="AE500" i="105"/>
  <c r="AD500" i="105"/>
  <c r="AC500" i="105"/>
  <c r="AB500" i="105"/>
  <c r="AA500" i="105"/>
  <c r="Z500" i="105"/>
  <c r="Y500" i="105"/>
  <c r="X500" i="105"/>
  <c r="W500" i="105"/>
  <c r="V500" i="105"/>
  <c r="U500" i="105"/>
  <c r="T500" i="105"/>
  <c r="S500" i="105"/>
  <c r="R500" i="105"/>
  <c r="Q500" i="105"/>
  <c r="P500" i="105"/>
  <c r="O500" i="105"/>
  <c r="N500" i="105"/>
  <c r="M500" i="105"/>
  <c r="L500" i="105"/>
  <c r="K500" i="105"/>
  <c r="J500" i="105"/>
  <c r="I500" i="105"/>
  <c r="H500" i="105"/>
  <c r="G500" i="105"/>
  <c r="F500" i="105"/>
  <c r="E499" i="105"/>
  <c r="E500" i="105" s="1"/>
  <c r="E501" i="105" s="1"/>
  <c r="E502" i="105" s="1"/>
  <c r="E503" i="105" s="1"/>
  <c r="E504" i="105" s="1"/>
  <c r="E505" i="105" s="1"/>
  <c r="E506" i="105" s="1"/>
  <c r="E507" i="105" s="1"/>
  <c r="E508" i="105" s="1"/>
  <c r="E509" i="105" s="1"/>
  <c r="E510" i="105" s="1"/>
  <c r="E511" i="105" s="1"/>
  <c r="E512" i="105" s="1"/>
  <c r="E513" i="105" s="1"/>
  <c r="E514" i="105" s="1"/>
  <c r="E515" i="105" s="1"/>
  <c r="E516" i="105" s="1"/>
  <c r="E517" i="105" s="1"/>
  <c r="E518" i="105" s="1"/>
  <c r="E498" i="105"/>
  <c r="E497" i="105"/>
  <c r="CJ495" i="105"/>
  <c r="BT495" i="105"/>
  <c r="AV495" i="105"/>
  <c r="AU495" i="105"/>
  <c r="AT495" i="105"/>
  <c r="AS495" i="105"/>
  <c r="AR495" i="105"/>
  <c r="AQ495" i="105"/>
  <c r="AP495" i="105"/>
  <c r="AO495" i="105"/>
  <c r="AN495" i="105"/>
  <c r="AM495" i="105"/>
  <c r="AL495" i="105"/>
  <c r="AK495" i="105"/>
  <c r="AJ495" i="105"/>
  <c r="AI495" i="105"/>
  <c r="AH495" i="105"/>
  <c r="AG495" i="105"/>
  <c r="AF495" i="105"/>
  <c r="AE495" i="105"/>
  <c r="AD495" i="105"/>
  <c r="AC495" i="105"/>
  <c r="AB495" i="105"/>
  <c r="AA495" i="105"/>
  <c r="Z495" i="105"/>
  <c r="Y495" i="105"/>
  <c r="X495" i="105"/>
  <c r="W495" i="105"/>
  <c r="V495" i="105"/>
  <c r="U495" i="105"/>
  <c r="T495" i="105"/>
  <c r="S495" i="105"/>
  <c r="R495" i="105"/>
  <c r="Q495" i="105"/>
  <c r="P495" i="105"/>
  <c r="O495" i="105"/>
  <c r="N495" i="105"/>
  <c r="M495" i="105"/>
  <c r="L495" i="105"/>
  <c r="K495" i="105"/>
  <c r="J495" i="105"/>
  <c r="I495" i="105"/>
  <c r="H495" i="105"/>
  <c r="G495" i="105"/>
  <c r="F495" i="105"/>
  <c r="AV494" i="105"/>
  <c r="AU494" i="105"/>
  <c r="AT494" i="105"/>
  <c r="AS494" i="105"/>
  <c r="AR494" i="105"/>
  <c r="AQ494" i="105"/>
  <c r="AP494" i="105"/>
  <c r="AO494" i="105"/>
  <c r="AN494" i="105"/>
  <c r="AM494" i="105"/>
  <c r="AL494" i="105"/>
  <c r="AK494" i="105"/>
  <c r="AJ494" i="105"/>
  <c r="AI494" i="105"/>
  <c r="AH494" i="105"/>
  <c r="AG494" i="105"/>
  <c r="AF494" i="105"/>
  <c r="AE494" i="105"/>
  <c r="AD494" i="105"/>
  <c r="AC494" i="105"/>
  <c r="AB494" i="105"/>
  <c r="AA494" i="105"/>
  <c r="Z494" i="105"/>
  <c r="Y494" i="105"/>
  <c r="X494" i="105"/>
  <c r="W494" i="105"/>
  <c r="V494" i="105"/>
  <c r="U494" i="105"/>
  <c r="T494" i="105"/>
  <c r="S494" i="105"/>
  <c r="R494" i="105"/>
  <c r="Q494" i="105"/>
  <c r="P494" i="105"/>
  <c r="O494" i="105"/>
  <c r="N494" i="105"/>
  <c r="M494" i="105"/>
  <c r="L494" i="105"/>
  <c r="K494" i="105"/>
  <c r="J494" i="105"/>
  <c r="I494" i="105"/>
  <c r="H494" i="105"/>
  <c r="G494" i="105"/>
  <c r="F494" i="105"/>
  <c r="AV493" i="105"/>
  <c r="AU493" i="105"/>
  <c r="AT493" i="105"/>
  <c r="AS493" i="105"/>
  <c r="AR493" i="105"/>
  <c r="AQ493" i="105"/>
  <c r="AP493" i="105"/>
  <c r="AO493" i="105"/>
  <c r="AN493" i="105"/>
  <c r="AM493" i="105"/>
  <c r="AL493" i="105"/>
  <c r="AK493" i="105"/>
  <c r="AJ493" i="105"/>
  <c r="AI493" i="105"/>
  <c r="AH493" i="105"/>
  <c r="AG493" i="105"/>
  <c r="AF493" i="105"/>
  <c r="AE493" i="105"/>
  <c r="AD493" i="105"/>
  <c r="AC493" i="105"/>
  <c r="AB493" i="105"/>
  <c r="AA493" i="105"/>
  <c r="Z493" i="105"/>
  <c r="Y493" i="105"/>
  <c r="X493" i="105"/>
  <c r="W493" i="105"/>
  <c r="V493" i="105"/>
  <c r="U493" i="105"/>
  <c r="T493" i="105"/>
  <c r="S493" i="105"/>
  <c r="R493" i="105"/>
  <c r="Q493" i="105"/>
  <c r="P493" i="105"/>
  <c r="O493" i="105"/>
  <c r="N493" i="105"/>
  <c r="M493" i="105"/>
  <c r="L493" i="105"/>
  <c r="K493" i="105"/>
  <c r="J493" i="105"/>
  <c r="I493" i="105"/>
  <c r="H493" i="105"/>
  <c r="G493" i="105"/>
  <c r="F493" i="105"/>
  <c r="CK492" i="105"/>
  <c r="CH492" i="105"/>
  <c r="AV492" i="105"/>
  <c r="AU492" i="105"/>
  <c r="AT492" i="105"/>
  <c r="AS492" i="105"/>
  <c r="AR492" i="105"/>
  <c r="AQ492" i="105"/>
  <c r="AP492" i="105"/>
  <c r="AO492" i="105"/>
  <c r="AN492" i="105"/>
  <c r="AM492" i="105"/>
  <c r="AL492" i="105"/>
  <c r="AK492" i="105"/>
  <c r="AJ492" i="105"/>
  <c r="AI492" i="105"/>
  <c r="AH492" i="105"/>
  <c r="AG492" i="105"/>
  <c r="AF492" i="105"/>
  <c r="AE492" i="105"/>
  <c r="AD492" i="105"/>
  <c r="AC492" i="105"/>
  <c r="AB492" i="105"/>
  <c r="AA492" i="105"/>
  <c r="Z492" i="105"/>
  <c r="Y492" i="105"/>
  <c r="X492" i="105"/>
  <c r="W492" i="105"/>
  <c r="V492" i="105"/>
  <c r="U492" i="105"/>
  <c r="T492" i="105"/>
  <c r="S492" i="105"/>
  <c r="R492" i="105"/>
  <c r="Q492" i="105"/>
  <c r="P492" i="105"/>
  <c r="O492" i="105"/>
  <c r="N492" i="105"/>
  <c r="M492" i="105"/>
  <c r="L492" i="105"/>
  <c r="K492" i="105"/>
  <c r="J492" i="105"/>
  <c r="I492" i="105"/>
  <c r="H492" i="105"/>
  <c r="G492" i="105"/>
  <c r="F492" i="105"/>
  <c r="AV491" i="105"/>
  <c r="AU491" i="105"/>
  <c r="AT491" i="105"/>
  <c r="AS491" i="105"/>
  <c r="AR491" i="105"/>
  <c r="AQ491" i="105"/>
  <c r="AP491" i="105"/>
  <c r="AO491" i="105"/>
  <c r="AN491" i="105"/>
  <c r="AM491" i="105"/>
  <c r="AL491" i="105"/>
  <c r="AK491" i="105"/>
  <c r="AJ491" i="105"/>
  <c r="AI491" i="105"/>
  <c r="AH491" i="105"/>
  <c r="AG491" i="105"/>
  <c r="AF491" i="105"/>
  <c r="AE491" i="105"/>
  <c r="AD491" i="105"/>
  <c r="AC491" i="105"/>
  <c r="AB491" i="105"/>
  <c r="AA491" i="105"/>
  <c r="Z491" i="105"/>
  <c r="Y491" i="105"/>
  <c r="X491" i="105"/>
  <c r="W491" i="105"/>
  <c r="V491" i="105"/>
  <c r="U491" i="105"/>
  <c r="T491" i="105"/>
  <c r="S491" i="105"/>
  <c r="R491" i="105"/>
  <c r="Q491" i="105"/>
  <c r="P491" i="105"/>
  <c r="O491" i="105"/>
  <c r="N491" i="105"/>
  <c r="M491" i="105"/>
  <c r="L491" i="105"/>
  <c r="K491" i="105"/>
  <c r="J491" i="105"/>
  <c r="I491" i="105"/>
  <c r="H491" i="105"/>
  <c r="G491" i="105"/>
  <c r="F491" i="105"/>
  <c r="CJ490" i="105"/>
  <c r="CI490" i="105"/>
  <c r="AV490" i="105"/>
  <c r="AU490" i="105"/>
  <c r="AT490" i="105"/>
  <c r="AS490" i="105"/>
  <c r="AR490" i="105"/>
  <c r="AQ490" i="105"/>
  <c r="AP490" i="105"/>
  <c r="AO490" i="105"/>
  <c r="AN490" i="105"/>
  <c r="AM490" i="105"/>
  <c r="AL490" i="105"/>
  <c r="AK490" i="105"/>
  <c r="AJ490" i="105"/>
  <c r="AI490" i="105"/>
  <c r="AH490" i="105"/>
  <c r="AG490" i="105"/>
  <c r="AF490" i="105"/>
  <c r="AE490" i="105"/>
  <c r="AD490" i="105"/>
  <c r="AC490" i="105"/>
  <c r="AB490" i="105"/>
  <c r="AA490" i="105"/>
  <c r="Z490" i="105"/>
  <c r="Y490" i="105"/>
  <c r="X490" i="105"/>
  <c r="W490" i="105"/>
  <c r="V490" i="105"/>
  <c r="U490" i="105"/>
  <c r="T490" i="105"/>
  <c r="S490" i="105"/>
  <c r="R490" i="105"/>
  <c r="Q490" i="105"/>
  <c r="P490" i="105"/>
  <c r="O490" i="105"/>
  <c r="N490" i="105"/>
  <c r="M490" i="105"/>
  <c r="L490" i="105"/>
  <c r="K490" i="105"/>
  <c r="J490" i="105"/>
  <c r="I490" i="105"/>
  <c r="H490" i="105"/>
  <c r="G490" i="105"/>
  <c r="F490" i="105"/>
  <c r="CJ489" i="105"/>
  <c r="BD489" i="105"/>
  <c r="AV489" i="105"/>
  <c r="AU489" i="105"/>
  <c r="AT489" i="105"/>
  <c r="AS489" i="105"/>
  <c r="AR489" i="105"/>
  <c r="AQ489" i="105"/>
  <c r="AP489" i="105"/>
  <c r="AO489" i="105"/>
  <c r="AN489" i="105"/>
  <c r="AM489" i="105"/>
  <c r="AL489" i="105"/>
  <c r="AK489" i="105"/>
  <c r="AJ489" i="105"/>
  <c r="AI489" i="105"/>
  <c r="AH489" i="105"/>
  <c r="AG489" i="105"/>
  <c r="AF489" i="105"/>
  <c r="AE489" i="105"/>
  <c r="AD489" i="105"/>
  <c r="AC489" i="105"/>
  <c r="AB489" i="105"/>
  <c r="AA489" i="105"/>
  <c r="Z489" i="105"/>
  <c r="Y489" i="105"/>
  <c r="X489" i="105"/>
  <c r="W489" i="105"/>
  <c r="V489" i="105"/>
  <c r="U489" i="105"/>
  <c r="T489" i="105"/>
  <c r="S489" i="105"/>
  <c r="R489" i="105"/>
  <c r="Q489" i="105"/>
  <c r="P489" i="105"/>
  <c r="O489" i="105"/>
  <c r="N489" i="105"/>
  <c r="M489" i="105"/>
  <c r="L489" i="105"/>
  <c r="K489" i="105"/>
  <c r="J489" i="105"/>
  <c r="I489" i="105"/>
  <c r="H489" i="105"/>
  <c r="G489" i="105"/>
  <c r="F489" i="105"/>
  <c r="BZ488" i="105"/>
  <c r="AV488" i="105"/>
  <c r="AU488" i="105"/>
  <c r="AT488" i="105"/>
  <c r="AS488" i="105"/>
  <c r="AR488" i="105"/>
  <c r="AQ488" i="105"/>
  <c r="AP488" i="105"/>
  <c r="AO488" i="105"/>
  <c r="AN488" i="105"/>
  <c r="AM488" i="105"/>
  <c r="AL488" i="105"/>
  <c r="AK488" i="105"/>
  <c r="AJ488" i="105"/>
  <c r="AI488" i="105"/>
  <c r="AH488" i="105"/>
  <c r="AG488" i="105"/>
  <c r="AF488" i="105"/>
  <c r="AE488" i="105"/>
  <c r="AD488" i="105"/>
  <c r="AC488" i="105"/>
  <c r="AB488" i="105"/>
  <c r="AA488" i="105"/>
  <c r="Z488" i="105"/>
  <c r="Y488" i="105"/>
  <c r="X488" i="105"/>
  <c r="W488" i="105"/>
  <c r="V488" i="105"/>
  <c r="U488" i="105"/>
  <c r="T488" i="105"/>
  <c r="S488" i="105"/>
  <c r="R488" i="105"/>
  <c r="Q488" i="105"/>
  <c r="P488" i="105"/>
  <c r="O488" i="105"/>
  <c r="N488" i="105"/>
  <c r="M488" i="105"/>
  <c r="L488" i="105"/>
  <c r="K488" i="105"/>
  <c r="J488" i="105"/>
  <c r="I488" i="105"/>
  <c r="H488" i="105"/>
  <c r="G488" i="105"/>
  <c r="F488" i="105"/>
  <c r="AV487" i="105"/>
  <c r="AU487" i="105"/>
  <c r="AT487" i="105"/>
  <c r="AS487" i="105"/>
  <c r="AR487" i="105"/>
  <c r="AQ487" i="105"/>
  <c r="AP487" i="105"/>
  <c r="AO487" i="105"/>
  <c r="AN487" i="105"/>
  <c r="AM487" i="105"/>
  <c r="AL487" i="105"/>
  <c r="AK487" i="105"/>
  <c r="AJ487" i="105"/>
  <c r="AI487" i="105"/>
  <c r="AH487" i="105"/>
  <c r="AG487" i="105"/>
  <c r="AF487" i="105"/>
  <c r="AE487" i="105"/>
  <c r="AD487" i="105"/>
  <c r="AC487" i="105"/>
  <c r="AB487" i="105"/>
  <c r="AA487" i="105"/>
  <c r="Z487" i="105"/>
  <c r="Y487" i="105"/>
  <c r="X487" i="105"/>
  <c r="W487" i="105"/>
  <c r="V487" i="105"/>
  <c r="U487" i="105"/>
  <c r="T487" i="105"/>
  <c r="S487" i="105"/>
  <c r="R487" i="105"/>
  <c r="Q487" i="105"/>
  <c r="P487" i="105"/>
  <c r="O487" i="105"/>
  <c r="N487" i="105"/>
  <c r="M487" i="105"/>
  <c r="L487" i="105"/>
  <c r="K487" i="105"/>
  <c r="J487" i="105"/>
  <c r="I487" i="105"/>
  <c r="H487" i="105"/>
  <c r="G487" i="105"/>
  <c r="F487" i="105"/>
  <c r="BK486" i="105"/>
  <c r="AV486" i="105"/>
  <c r="AU486" i="105"/>
  <c r="AT486" i="105"/>
  <c r="AS486" i="105"/>
  <c r="AR486" i="105"/>
  <c r="AQ486" i="105"/>
  <c r="AP486" i="105"/>
  <c r="AO486" i="105"/>
  <c r="AN486" i="105"/>
  <c r="AM486" i="105"/>
  <c r="AL486" i="105"/>
  <c r="AK486" i="105"/>
  <c r="AJ486" i="105"/>
  <c r="AI486" i="105"/>
  <c r="AH486" i="105"/>
  <c r="AG486" i="105"/>
  <c r="AF486" i="105"/>
  <c r="AE486" i="105"/>
  <c r="AD486" i="105"/>
  <c r="AC486" i="105"/>
  <c r="AB486" i="105"/>
  <c r="AA486" i="105"/>
  <c r="Z486" i="105"/>
  <c r="Y486" i="105"/>
  <c r="X486" i="105"/>
  <c r="W486" i="105"/>
  <c r="V486" i="105"/>
  <c r="U486" i="105"/>
  <c r="T486" i="105"/>
  <c r="S486" i="105"/>
  <c r="R486" i="105"/>
  <c r="Q486" i="105"/>
  <c r="P486" i="105"/>
  <c r="O486" i="105"/>
  <c r="N486" i="105"/>
  <c r="M486" i="105"/>
  <c r="L486" i="105"/>
  <c r="K486" i="105"/>
  <c r="J486" i="105"/>
  <c r="I486" i="105"/>
  <c r="H486" i="105"/>
  <c r="G486" i="105"/>
  <c r="F486" i="105"/>
  <c r="CB485" i="105"/>
  <c r="AV485" i="105"/>
  <c r="AU485" i="105"/>
  <c r="AT485" i="105"/>
  <c r="AS485" i="105"/>
  <c r="AR485" i="105"/>
  <c r="AQ485" i="105"/>
  <c r="AP485" i="105"/>
  <c r="AO485" i="105"/>
  <c r="AN485" i="105"/>
  <c r="AM485" i="105"/>
  <c r="AL485" i="105"/>
  <c r="AK485" i="105"/>
  <c r="AJ485" i="105"/>
  <c r="AI485" i="105"/>
  <c r="AH485" i="105"/>
  <c r="AG485" i="105"/>
  <c r="AF485" i="105"/>
  <c r="AE485" i="105"/>
  <c r="AD485" i="105"/>
  <c r="AC485" i="105"/>
  <c r="AB485" i="105"/>
  <c r="AA485" i="105"/>
  <c r="Z485" i="105"/>
  <c r="Y485" i="105"/>
  <c r="X485" i="105"/>
  <c r="W485" i="105"/>
  <c r="V485" i="105"/>
  <c r="U485" i="105"/>
  <c r="T485" i="105"/>
  <c r="S485" i="105"/>
  <c r="R485" i="105"/>
  <c r="Q485" i="105"/>
  <c r="P485" i="105"/>
  <c r="O485" i="105"/>
  <c r="N485" i="105"/>
  <c r="M485" i="105"/>
  <c r="L485" i="105"/>
  <c r="K485" i="105"/>
  <c r="J485" i="105"/>
  <c r="I485" i="105"/>
  <c r="H485" i="105"/>
  <c r="G485" i="105"/>
  <c r="F485" i="105"/>
  <c r="CK484" i="105"/>
  <c r="BB484" i="105"/>
  <c r="AV484" i="105"/>
  <c r="AU484" i="105"/>
  <c r="AT484" i="105"/>
  <c r="AS484" i="105"/>
  <c r="AR484" i="105"/>
  <c r="AQ484" i="105"/>
  <c r="AP484" i="105"/>
  <c r="AO484" i="105"/>
  <c r="AN484" i="105"/>
  <c r="AM484" i="105"/>
  <c r="AL484" i="105"/>
  <c r="AK484" i="105"/>
  <c r="AJ484" i="105"/>
  <c r="AI484" i="105"/>
  <c r="AH484" i="105"/>
  <c r="AG484" i="105"/>
  <c r="AF484" i="105"/>
  <c r="AE484" i="105"/>
  <c r="AD484" i="105"/>
  <c r="AC484" i="105"/>
  <c r="AB484" i="105"/>
  <c r="AA484" i="105"/>
  <c r="Z484" i="105"/>
  <c r="Y484" i="105"/>
  <c r="X484" i="105"/>
  <c r="W484" i="105"/>
  <c r="V484" i="105"/>
  <c r="U484" i="105"/>
  <c r="T484" i="105"/>
  <c r="S484" i="105"/>
  <c r="R484" i="105"/>
  <c r="Q484" i="105"/>
  <c r="P484" i="105"/>
  <c r="O484" i="105"/>
  <c r="N484" i="105"/>
  <c r="M484" i="105"/>
  <c r="L484" i="105"/>
  <c r="K484" i="105"/>
  <c r="J484" i="105"/>
  <c r="I484" i="105"/>
  <c r="H484" i="105"/>
  <c r="G484" i="105"/>
  <c r="F484" i="105"/>
  <c r="CA483" i="105"/>
  <c r="AV483" i="105"/>
  <c r="AU483" i="105"/>
  <c r="AT483" i="105"/>
  <c r="AS483" i="105"/>
  <c r="AR483" i="105"/>
  <c r="AQ483" i="105"/>
  <c r="AP483" i="105"/>
  <c r="AO483" i="105"/>
  <c r="AN483" i="105"/>
  <c r="AM483" i="105"/>
  <c r="AL483" i="105"/>
  <c r="AK483" i="105"/>
  <c r="AJ483" i="105"/>
  <c r="AI483" i="105"/>
  <c r="AH483" i="105"/>
  <c r="AG483" i="105"/>
  <c r="AF483" i="105"/>
  <c r="AE483" i="105"/>
  <c r="AD483" i="105"/>
  <c r="AC483" i="105"/>
  <c r="AB483" i="105"/>
  <c r="AA483" i="105"/>
  <c r="Z483" i="105"/>
  <c r="Y483" i="105"/>
  <c r="X483" i="105"/>
  <c r="W483" i="105"/>
  <c r="V483" i="105"/>
  <c r="U483" i="105"/>
  <c r="T483" i="105"/>
  <c r="S483" i="105"/>
  <c r="R483" i="105"/>
  <c r="Q483" i="105"/>
  <c r="P483" i="105"/>
  <c r="O483" i="105"/>
  <c r="N483" i="105"/>
  <c r="M483" i="105"/>
  <c r="L483" i="105"/>
  <c r="K483" i="105"/>
  <c r="J483" i="105"/>
  <c r="I483" i="105"/>
  <c r="H483" i="105"/>
  <c r="G483" i="105"/>
  <c r="F483" i="105"/>
  <c r="CJ482" i="105"/>
  <c r="BC482" i="105"/>
  <c r="AV482" i="105"/>
  <c r="AU482" i="105"/>
  <c r="AT482" i="105"/>
  <c r="AS482" i="105"/>
  <c r="AR482" i="105"/>
  <c r="AQ482" i="105"/>
  <c r="AP482" i="105"/>
  <c r="AO482" i="105"/>
  <c r="AN482" i="105"/>
  <c r="AM482" i="105"/>
  <c r="AL482" i="105"/>
  <c r="AK482" i="105"/>
  <c r="AJ482" i="105"/>
  <c r="AI482" i="105"/>
  <c r="AH482" i="105"/>
  <c r="AG482" i="105"/>
  <c r="AF482" i="105"/>
  <c r="AE482" i="105"/>
  <c r="AD482" i="105"/>
  <c r="AC482" i="105"/>
  <c r="AB482" i="105"/>
  <c r="AA482" i="105"/>
  <c r="Z482" i="105"/>
  <c r="Y482" i="105"/>
  <c r="X482" i="105"/>
  <c r="W482" i="105"/>
  <c r="V482" i="105"/>
  <c r="U482" i="105"/>
  <c r="T482" i="105"/>
  <c r="S482" i="105"/>
  <c r="R482" i="105"/>
  <c r="Q482" i="105"/>
  <c r="P482" i="105"/>
  <c r="O482" i="105"/>
  <c r="N482" i="105"/>
  <c r="M482" i="105"/>
  <c r="L482" i="105"/>
  <c r="K482" i="105"/>
  <c r="J482" i="105"/>
  <c r="I482" i="105"/>
  <c r="H482" i="105"/>
  <c r="G482" i="105"/>
  <c r="F482" i="105"/>
  <c r="CJ481" i="105"/>
  <c r="AV481" i="105"/>
  <c r="AU481" i="105"/>
  <c r="AT481" i="105"/>
  <c r="AS481" i="105"/>
  <c r="AR481" i="105"/>
  <c r="AQ481" i="105"/>
  <c r="AP481" i="105"/>
  <c r="AO481" i="105"/>
  <c r="AN481" i="105"/>
  <c r="AM481" i="105"/>
  <c r="AL481" i="105"/>
  <c r="AK481" i="105"/>
  <c r="AJ481" i="105"/>
  <c r="AI481" i="105"/>
  <c r="AH481" i="105"/>
  <c r="AG481" i="105"/>
  <c r="AF481" i="105"/>
  <c r="AE481" i="105"/>
  <c r="AD481" i="105"/>
  <c r="AC481" i="105"/>
  <c r="AB481" i="105"/>
  <c r="AA481" i="105"/>
  <c r="Z481" i="105"/>
  <c r="Y481" i="105"/>
  <c r="X481" i="105"/>
  <c r="W481" i="105"/>
  <c r="V481" i="105"/>
  <c r="U481" i="105"/>
  <c r="T481" i="105"/>
  <c r="S481" i="105"/>
  <c r="R481" i="105"/>
  <c r="Q481" i="105"/>
  <c r="P481" i="105"/>
  <c r="O481" i="105"/>
  <c r="N481" i="105"/>
  <c r="M481" i="105"/>
  <c r="L481" i="105"/>
  <c r="K481" i="105"/>
  <c r="J481" i="105"/>
  <c r="I481" i="105"/>
  <c r="H481" i="105"/>
  <c r="G481" i="105"/>
  <c r="F481" i="105"/>
  <c r="AV480" i="105"/>
  <c r="AU480" i="105"/>
  <c r="AT480" i="105"/>
  <c r="AS480" i="105"/>
  <c r="AR480" i="105"/>
  <c r="AQ480" i="105"/>
  <c r="AP480" i="105"/>
  <c r="AO480" i="105"/>
  <c r="AN480" i="105"/>
  <c r="AM480" i="105"/>
  <c r="AL480" i="105"/>
  <c r="AK480" i="105"/>
  <c r="AJ480" i="105"/>
  <c r="AI480" i="105"/>
  <c r="AH480" i="105"/>
  <c r="AG480" i="105"/>
  <c r="AF480" i="105"/>
  <c r="AE480" i="105"/>
  <c r="AD480" i="105"/>
  <c r="AC480" i="105"/>
  <c r="AB480" i="105"/>
  <c r="AA480" i="105"/>
  <c r="Z480" i="105"/>
  <c r="Y480" i="105"/>
  <c r="X480" i="105"/>
  <c r="W480" i="105"/>
  <c r="V480" i="105"/>
  <c r="U480" i="105"/>
  <c r="T480" i="105"/>
  <c r="S480" i="105"/>
  <c r="R480" i="105"/>
  <c r="Q480" i="105"/>
  <c r="P480" i="105"/>
  <c r="O480" i="105"/>
  <c r="N480" i="105"/>
  <c r="M480" i="105"/>
  <c r="L480" i="105"/>
  <c r="K480" i="105"/>
  <c r="J480" i="105"/>
  <c r="I480" i="105"/>
  <c r="H480" i="105"/>
  <c r="G480" i="105"/>
  <c r="F480" i="105"/>
  <c r="E480" i="105"/>
  <c r="E481" i="105" s="1"/>
  <c r="E482" i="105" s="1"/>
  <c r="E483" i="105" s="1"/>
  <c r="E484" i="105" s="1"/>
  <c r="E485" i="105" s="1"/>
  <c r="E486" i="105" s="1"/>
  <c r="E487" i="105" s="1"/>
  <c r="E488" i="105" s="1"/>
  <c r="E489" i="105" s="1"/>
  <c r="E490" i="105" s="1"/>
  <c r="E491" i="105" s="1"/>
  <c r="E492" i="105" s="1"/>
  <c r="E493" i="105" s="1"/>
  <c r="E494" i="105" s="1"/>
  <c r="CI479" i="105"/>
  <c r="AV479" i="105"/>
  <c r="AU479" i="105"/>
  <c r="AT479" i="105"/>
  <c r="AS479" i="105"/>
  <c r="AR479" i="105"/>
  <c r="AQ479" i="105"/>
  <c r="AP479" i="105"/>
  <c r="AO479" i="105"/>
  <c r="AN479" i="105"/>
  <c r="AM479" i="105"/>
  <c r="AL479" i="105"/>
  <c r="AK479" i="105"/>
  <c r="AJ479" i="105"/>
  <c r="AI479" i="105"/>
  <c r="AH479" i="105"/>
  <c r="AG479" i="105"/>
  <c r="AF479" i="105"/>
  <c r="AE479" i="105"/>
  <c r="AD479" i="105"/>
  <c r="AC479" i="105"/>
  <c r="AB479" i="105"/>
  <c r="AA479" i="105"/>
  <c r="Z479" i="105"/>
  <c r="Y479" i="105"/>
  <c r="X479" i="105"/>
  <c r="W479" i="105"/>
  <c r="V479" i="105"/>
  <c r="U479" i="105"/>
  <c r="T479" i="105"/>
  <c r="S479" i="105"/>
  <c r="R479" i="105"/>
  <c r="Q479" i="105"/>
  <c r="P479" i="105"/>
  <c r="O479" i="105"/>
  <c r="N479" i="105"/>
  <c r="M479" i="105"/>
  <c r="L479" i="105"/>
  <c r="K479" i="105"/>
  <c r="J479" i="105"/>
  <c r="I479" i="105"/>
  <c r="H479" i="105"/>
  <c r="G479" i="105"/>
  <c r="F479" i="105"/>
  <c r="AV478" i="105"/>
  <c r="AU478" i="105"/>
  <c r="AT478" i="105"/>
  <c r="AS478" i="105"/>
  <c r="AR478" i="105"/>
  <c r="AQ478" i="105"/>
  <c r="AP478" i="105"/>
  <c r="AO478" i="105"/>
  <c r="AN478" i="105"/>
  <c r="AM478" i="105"/>
  <c r="AL478" i="105"/>
  <c r="AK478" i="105"/>
  <c r="AJ478" i="105"/>
  <c r="AI478" i="105"/>
  <c r="AH478" i="105"/>
  <c r="AG478" i="105"/>
  <c r="AF478" i="105"/>
  <c r="AE478" i="105"/>
  <c r="AD478" i="105"/>
  <c r="AC478" i="105"/>
  <c r="AB478" i="105"/>
  <c r="AA478" i="105"/>
  <c r="Z478" i="105"/>
  <c r="Y478" i="105"/>
  <c r="X478" i="105"/>
  <c r="W478" i="105"/>
  <c r="V478" i="105"/>
  <c r="U478" i="105"/>
  <c r="T478" i="105"/>
  <c r="S478" i="105"/>
  <c r="R478" i="105"/>
  <c r="Q478" i="105"/>
  <c r="P478" i="105"/>
  <c r="O478" i="105"/>
  <c r="N478" i="105"/>
  <c r="M478" i="105"/>
  <c r="L478" i="105"/>
  <c r="K478" i="105"/>
  <c r="J478" i="105"/>
  <c r="I478" i="105"/>
  <c r="H478" i="105"/>
  <c r="G478" i="105"/>
  <c r="F478" i="105"/>
  <c r="BL477" i="105"/>
  <c r="AV477" i="105"/>
  <c r="AU477" i="105"/>
  <c r="AT477" i="105"/>
  <c r="AS477" i="105"/>
  <c r="AR477" i="105"/>
  <c r="AQ477" i="105"/>
  <c r="AP477" i="105"/>
  <c r="AO477" i="105"/>
  <c r="AN477" i="105"/>
  <c r="AM477" i="105"/>
  <c r="AL477" i="105"/>
  <c r="AK477" i="105"/>
  <c r="AJ477" i="105"/>
  <c r="AI477" i="105"/>
  <c r="AH477" i="105"/>
  <c r="AG477" i="105"/>
  <c r="AF477" i="105"/>
  <c r="AE477" i="105"/>
  <c r="AD477" i="105"/>
  <c r="AC477" i="105"/>
  <c r="AB477" i="105"/>
  <c r="AA477" i="105"/>
  <c r="Z477" i="105"/>
  <c r="Y477" i="105"/>
  <c r="X477" i="105"/>
  <c r="W477" i="105"/>
  <c r="V477" i="105"/>
  <c r="U477" i="105"/>
  <c r="T477" i="105"/>
  <c r="S477" i="105"/>
  <c r="R477" i="105"/>
  <c r="Q477" i="105"/>
  <c r="P477" i="105"/>
  <c r="O477" i="105"/>
  <c r="N477" i="105"/>
  <c r="M477" i="105"/>
  <c r="L477" i="105"/>
  <c r="K477" i="105"/>
  <c r="J477" i="105"/>
  <c r="I477" i="105"/>
  <c r="H477" i="105"/>
  <c r="G477" i="105"/>
  <c r="F477" i="105"/>
  <c r="CK476" i="105"/>
  <c r="AV476" i="105"/>
  <c r="AU476" i="105"/>
  <c r="AT476" i="105"/>
  <c r="AS476" i="105"/>
  <c r="AR476" i="105"/>
  <c r="AQ476" i="105"/>
  <c r="AP476" i="105"/>
  <c r="AO476" i="105"/>
  <c r="AN476" i="105"/>
  <c r="AM476" i="105"/>
  <c r="AL476" i="105"/>
  <c r="AK476" i="105"/>
  <c r="AJ476" i="105"/>
  <c r="AI476" i="105"/>
  <c r="AH476" i="105"/>
  <c r="AG476" i="105"/>
  <c r="AF476" i="105"/>
  <c r="AE476" i="105"/>
  <c r="AD476" i="105"/>
  <c r="AC476" i="105"/>
  <c r="AB476" i="105"/>
  <c r="AA476" i="105"/>
  <c r="Z476" i="105"/>
  <c r="Y476" i="105"/>
  <c r="X476" i="105"/>
  <c r="W476" i="105"/>
  <c r="V476" i="105"/>
  <c r="U476" i="105"/>
  <c r="T476" i="105"/>
  <c r="S476" i="105"/>
  <c r="R476" i="105"/>
  <c r="Q476" i="105"/>
  <c r="P476" i="105"/>
  <c r="O476" i="105"/>
  <c r="N476" i="105"/>
  <c r="M476" i="105"/>
  <c r="L476" i="105"/>
  <c r="K476" i="105"/>
  <c r="J476" i="105"/>
  <c r="I476" i="105"/>
  <c r="H476" i="105"/>
  <c r="G476" i="105"/>
  <c r="F476" i="105"/>
  <c r="E476" i="105"/>
  <c r="E477" i="105" s="1"/>
  <c r="E478" i="105" s="1"/>
  <c r="E479" i="105" s="1"/>
  <c r="E473" i="105"/>
  <c r="E474" i="105" s="1"/>
  <c r="E475" i="105" s="1"/>
  <c r="AV471" i="105"/>
  <c r="AU471" i="105"/>
  <c r="AT471" i="105"/>
  <c r="AT564" i="105" s="1"/>
  <c r="AS471" i="105"/>
  <c r="AR471" i="105"/>
  <c r="AQ471" i="105"/>
  <c r="AP471" i="105"/>
  <c r="AO471" i="105"/>
  <c r="AN471" i="105"/>
  <c r="AM471" i="105"/>
  <c r="AL471" i="105"/>
  <c r="AK471" i="105"/>
  <c r="AJ471" i="105"/>
  <c r="AI471" i="105"/>
  <c r="AH471" i="105"/>
  <c r="AH564" i="105" s="1"/>
  <c r="AG471" i="105"/>
  <c r="AF471" i="105"/>
  <c r="AE471" i="105"/>
  <c r="AD471" i="105"/>
  <c r="AC471" i="105"/>
  <c r="AB471" i="105"/>
  <c r="AA471" i="105"/>
  <c r="Z471" i="105"/>
  <c r="Y471" i="105"/>
  <c r="X471" i="105"/>
  <c r="W471" i="105"/>
  <c r="V471" i="105"/>
  <c r="U471" i="105"/>
  <c r="T471" i="105"/>
  <c r="S471" i="105"/>
  <c r="R471" i="105"/>
  <c r="Q471" i="105"/>
  <c r="P471" i="105"/>
  <c r="O471" i="105"/>
  <c r="N471" i="105"/>
  <c r="M471" i="105"/>
  <c r="L471" i="105"/>
  <c r="K471" i="105"/>
  <c r="J471" i="105"/>
  <c r="I471" i="105"/>
  <c r="H471" i="105"/>
  <c r="G471" i="105"/>
  <c r="F471" i="105"/>
  <c r="CI470" i="105"/>
  <c r="BS470" i="105"/>
  <c r="AV470" i="105"/>
  <c r="AU470" i="105"/>
  <c r="AT470" i="105"/>
  <c r="AS470" i="105"/>
  <c r="AR470" i="105"/>
  <c r="AQ470" i="105"/>
  <c r="AP470" i="105"/>
  <c r="AO470" i="105"/>
  <c r="AN470" i="105"/>
  <c r="AM470" i="105"/>
  <c r="AL470" i="105"/>
  <c r="AK470" i="105"/>
  <c r="AJ470" i="105"/>
  <c r="AI470" i="105"/>
  <c r="AH470" i="105"/>
  <c r="AG470" i="105"/>
  <c r="AF470" i="105"/>
  <c r="AE470" i="105"/>
  <c r="AD470" i="105"/>
  <c r="AC470" i="105"/>
  <c r="AB470" i="105"/>
  <c r="AA470" i="105"/>
  <c r="Z470" i="105"/>
  <c r="Y470" i="105"/>
  <c r="X470" i="105"/>
  <c r="W470" i="105"/>
  <c r="V470" i="105"/>
  <c r="U470" i="105"/>
  <c r="T470" i="105"/>
  <c r="S470" i="105"/>
  <c r="R470" i="105"/>
  <c r="Q470" i="105"/>
  <c r="P470" i="105"/>
  <c r="O470" i="105"/>
  <c r="N470" i="105"/>
  <c r="M470" i="105"/>
  <c r="L470" i="105"/>
  <c r="K470" i="105"/>
  <c r="J470" i="105"/>
  <c r="I470" i="105"/>
  <c r="H470" i="105"/>
  <c r="G470" i="105"/>
  <c r="F470" i="105"/>
  <c r="AV469" i="105"/>
  <c r="AU469" i="105"/>
  <c r="AT469" i="105"/>
  <c r="AS469" i="105"/>
  <c r="AR469" i="105"/>
  <c r="AQ469" i="105"/>
  <c r="AP469" i="105"/>
  <c r="AO469" i="105"/>
  <c r="AN469" i="105"/>
  <c r="AM469" i="105"/>
  <c r="AL469" i="105"/>
  <c r="AK469" i="105"/>
  <c r="AJ469" i="105"/>
  <c r="AI469" i="105"/>
  <c r="AH469" i="105"/>
  <c r="AG469" i="105"/>
  <c r="AF469" i="105"/>
  <c r="AE469" i="105"/>
  <c r="AD469" i="105"/>
  <c r="AC469" i="105"/>
  <c r="AB469" i="105"/>
  <c r="AA469" i="105"/>
  <c r="Z469" i="105"/>
  <c r="Y469" i="105"/>
  <c r="X469" i="105"/>
  <c r="W469" i="105"/>
  <c r="V469" i="105"/>
  <c r="U469" i="105"/>
  <c r="T469" i="105"/>
  <c r="S469" i="105"/>
  <c r="R469" i="105"/>
  <c r="Q469" i="105"/>
  <c r="P469" i="105"/>
  <c r="O469" i="105"/>
  <c r="N469" i="105"/>
  <c r="M469" i="105"/>
  <c r="L469" i="105"/>
  <c r="K469" i="105"/>
  <c r="J469" i="105"/>
  <c r="I469" i="105"/>
  <c r="H469" i="105"/>
  <c r="G469" i="105"/>
  <c r="F469" i="105"/>
  <c r="CI468" i="105"/>
  <c r="BS468" i="105"/>
  <c r="AV468" i="105"/>
  <c r="AU468" i="105"/>
  <c r="AT468" i="105"/>
  <c r="AS468" i="105"/>
  <c r="AR468" i="105"/>
  <c r="AQ468" i="105"/>
  <c r="AP468" i="105"/>
  <c r="AO468" i="105"/>
  <c r="AN468" i="105"/>
  <c r="AM468" i="105"/>
  <c r="AL468" i="105"/>
  <c r="AK468" i="105"/>
  <c r="AJ468" i="105"/>
  <c r="AI468" i="105"/>
  <c r="AH468" i="105"/>
  <c r="AG468" i="105"/>
  <c r="AF468" i="105"/>
  <c r="AE468" i="105"/>
  <c r="AD468" i="105"/>
  <c r="AC468" i="105"/>
  <c r="AB468" i="105"/>
  <c r="AA468" i="105"/>
  <c r="Z468" i="105"/>
  <c r="Y468" i="105"/>
  <c r="X468" i="105"/>
  <c r="W468" i="105"/>
  <c r="V468" i="105"/>
  <c r="U468" i="105"/>
  <c r="T468" i="105"/>
  <c r="S468" i="105"/>
  <c r="R468" i="105"/>
  <c r="Q468" i="105"/>
  <c r="P468" i="105"/>
  <c r="O468" i="105"/>
  <c r="N468" i="105"/>
  <c r="M468" i="105"/>
  <c r="L468" i="105"/>
  <c r="K468" i="105"/>
  <c r="J468" i="105"/>
  <c r="I468" i="105"/>
  <c r="H468" i="105"/>
  <c r="G468" i="105"/>
  <c r="F468" i="105"/>
  <c r="BU467" i="105"/>
  <c r="AV467" i="105"/>
  <c r="AU467" i="105"/>
  <c r="AT467" i="105"/>
  <c r="AS467" i="105"/>
  <c r="AR467" i="105"/>
  <c r="AQ467" i="105"/>
  <c r="AP467" i="105"/>
  <c r="AO467" i="105"/>
  <c r="AN467" i="105"/>
  <c r="AM467" i="105"/>
  <c r="AL467" i="105"/>
  <c r="AK467" i="105"/>
  <c r="AJ467" i="105"/>
  <c r="AI467" i="105"/>
  <c r="AH467" i="105"/>
  <c r="AG467" i="105"/>
  <c r="AF467" i="105"/>
  <c r="AE467" i="105"/>
  <c r="AD467" i="105"/>
  <c r="AC467" i="105"/>
  <c r="AB467" i="105"/>
  <c r="AA467" i="105"/>
  <c r="Z467" i="105"/>
  <c r="Y467" i="105"/>
  <c r="X467" i="105"/>
  <c r="W467" i="105"/>
  <c r="V467" i="105"/>
  <c r="U467" i="105"/>
  <c r="T467" i="105"/>
  <c r="S467" i="105"/>
  <c r="R467" i="105"/>
  <c r="Q467" i="105"/>
  <c r="P467" i="105"/>
  <c r="O467" i="105"/>
  <c r="N467" i="105"/>
  <c r="M467" i="105"/>
  <c r="L467" i="105"/>
  <c r="K467" i="105"/>
  <c r="J467" i="105"/>
  <c r="I467" i="105"/>
  <c r="H467" i="105"/>
  <c r="G467" i="105"/>
  <c r="F467" i="105"/>
  <c r="E467" i="105"/>
  <c r="E468" i="105" s="1"/>
  <c r="E469" i="105" s="1"/>
  <c r="E470" i="105" s="1"/>
  <c r="CF466" i="105"/>
  <c r="AZ466" i="105"/>
  <c r="AV466" i="105"/>
  <c r="AU466" i="105"/>
  <c r="AT466" i="105"/>
  <c r="AS466" i="105"/>
  <c r="AR466" i="105"/>
  <c r="AQ466" i="105"/>
  <c r="AP466" i="105"/>
  <c r="AO466" i="105"/>
  <c r="AN466" i="105"/>
  <c r="AM466" i="105"/>
  <c r="AL466" i="105"/>
  <c r="AK466" i="105"/>
  <c r="AJ466" i="105"/>
  <c r="AI466" i="105"/>
  <c r="AH466" i="105"/>
  <c r="AG466" i="105"/>
  <c r="AF466" i="105"/>
  <c r="AE466" i="105"/>
  <c r="AD466" i="105"/>
  <c r="AC466" i="105"/>
  <c r="AB466" i="105"/>
  <c r="AA466" i="105"/>
  <c r="Z466" i="105"/>
  <c r="Y466" i="105"/>
  <c r="X466" i="105"/>
  <c r="W466" i="105"/>
  <c r="V466" i="105"/>
  <c r="U466" i="105"/>
  <c r="T466" i="105"/>
  <c r="S466" i="105"/>
  <c r="R466" i="105"/>
  <c r="Q466" i="105"/>
  <c r="P466" i="105"/>
  <c r="O466" i="105"/>
  <c r="N466" i="105"/>
  <c r="M466" i="105"/>
  <c r="L466" i="105"/>
  <c r="K466" i="105"/>
  <c r="J466" i="105"/>
  <c r="I466" i="105"/>
  <c r="H466" i="105"/>
  <c r="G466" i="105"/>
  <c r="F466" i="105"/>
  <c r="CG465" i="105"/>
  <c r="BA465" i="105"/>
  <c r="AV465" i="105"/>
  <c r="AU465" i="105"/>
  <c r="AT465" i="105"/>
  <c r="AS465" i="105"/>
  <c r="AR465" i="105"/>
  <c r="AQ465" i="105"/>
  <c r="AP465" i="105"/>
  <c r="AO465" i="105"/>
  <c r="AN465" i="105"/>
  <c r="AM465" i="105"/>
  <c r="AL465" i="105"/>
  <c r="AK465" i="105"/>
  <c r="AJ465" i="105"/>
  <c r="AI465" i="105"/>
  <c r="AH465" i="105"/>
  <c r="AG465" i="105"/>
  <c r="AF465" i="105"/>
  <c r="AE465" i="105"/>
  <c r="AD465" i="105"/>
  <c r="AC465" i="105"/>
  <c r="AB465" i="105"/>
  <c r="AA465" i="105"/>
  <c r="Z465" i="105"/>
  <c r="Y465" i="105"/>
  <c r="X465" i="105"/>
  <c r="W465" i="105"/>
  <c r="V465" i="105"/>
  <c r="U465" i="105"/>
  <c r="T465" i="105"/>
  <c r="S465" i="105"/>
  <c r="R465" i="105"/>
  <c r="Q465" i="105"/>
  <c r="P465" i="105"/>
  <c r="O465" i="105"/>
  <c r="N465" i="105"/>
  <c r="M465" i="105"/>
  <c r="L465" i="105"/>
  <c r="K465" i="105"/>
  <c r="J465" i="105"/>
  <c r="I465" i="105"/>
  <c r="H465" i="105"/>
  <c r="G465" i="105"/>
  <c r="F465" i="105"/>
  <c r="CJ464" i="105"/>
  <c r="BD464" i="105"/>
  <c r="AV464" i="105"/>
  <c r="AU464" i="105"/>
  <c r="AT464" i="105"/>
  <c r="AS464" i="105"/>
  <c r="AR464" i="105"/>
  <c r="AQ464" i="105"/>
  <c r="AP464" i="105"/>
  <c r="AO464" i="105"/>
  <c r="AN464" i="105"/>
  <c r="AM464" i="105"/>
  <c r="AL464" i="105"/>
  <c r="AK464" i="105"/>
  <c r="AJ464" i="105"/>
  <c r="AI464" i="105"/>
  <c r="AH464" i="105"/>
  <c r="AG464" i="105"/>
  <c r="AF464" i="105"/>
  <c r="AE464" i="105"/>
  <c r="AD464" i="105"/>
  <c r="AC464" i="105"/>
  <c r="AB464" i="105"/>
  <c r="AA464" i="105"/>
  <c r="Z464" i="105"/>
  <c r="Y464" i="105"/>
  <c r="X464" i="105"/>
  <c r="W464" i="105"/>
  <c r="V464" i="105"/>
  <c r="U464" i="105"/>
  <c r="T464" i="105"/>
  <c r="S464" i="105"/>
  <c r="R464" i="105"/>
  <c r="Q464" i="105"/>
  <c r="P464" i="105"/>
  <c r="O464" i="105"/>
  <c r="N464" i="105"/>
  <c r="M464" i="105"/>
  <c r="L464" i="105"/>
  <c r="K464" i="105"/>
  <c r="J464" i="105"/>
  <c r="I464" i="105"/>
  <c r="H464" i="105"/>
  <c r="G464" i="105"/>
  <c r="F464" i="105"/>
  <c r="BG463" i="105"/>
  <c r="AV463" i="105"/>
  <c r="AU463" i="105"/>
  <c r="AT463" i="105"/>
  <c r="AS463" i="105"/>
  <c r="AR463" i="105"/>
  <c r="AQ463" i="105"/>
  <c r="AP463" i="105"/>
  <c r="AO463" i="105"/>
  <c r="AN463" i="105"/>
  <c r="AM463" i="105"/>
  <c r="AL463" i="105"/>
  <c r="AK463" i="105"/>
  <c r="AJ463" i="105"/>
  <c r="AI463" i="105"/>
  <c r="AH463" i="105"/>
  <c r="AG463" i="105"/>
  <c r="AF463" i="105"/>
  <c r="AE463" i="105"/>
  <c r="AD463" i="105"/>
  <c r="AC463" i="105"/>
  <c r="AB463" i="105"/>
  <c r="AA463" i="105"/>
  <c r="Z463" i="105"/>
  <c r="Y463" i="105"/>
  <c r="X463" i="105"/>
  <c r="W463" i="105"/>
  <c r="V463" i="105"/>
  <c r="U463" i="105"/>
  <c r="T463" i="105"/>
  <c r="S463" i="105"/>
  <c r="R463" i="105"/>
  <c r="Q463" i="105"/>
  <c r="P463" i="105"/>
  <c r="O463" i="105"/>
  <c r="N463" i="105"/>
  <c r="M463" i="105"/>
  <c r="L463" i="105"/>
  <c r="K463" i="105"/>
  <c r="J463" i="105"/>
  <c r="I463" i="105"/>
  <c r="H463" i="105"/>
  <c r="G463" i="105"/>
  <c r="F463" i="105"/>
  <c r="BO462" i="105"/>
  <c r="AV462" i="105"/>
  <c r="AU462" i="105"/>
  <c r="AT462" i="105"/>
  <c r="AS462" i="105"/>
  <c r="AR462" i="105"/>
  <c r="AQ462" i="105"/>
  <c r="AP462" i="105"/>
  <c r="AO462" i="105"/>
  <c r="AN462" i="105"/>
  <c r="AM462" i="105"/>
  <c r="AL462" i="105"/>
  <c r="AK462" i="105"/>
  <c r="AJ462" i="105"/>
  <c r="AI462" i="105"/>
  <c r="AH462" i="105"/>
  <c r="AG462" i="105"/>
  <c r="AF462" i="105"/>
  <c r="AE462" i="105"/>
  <c r="AD462" i="105"/>
  <c r="AC462" i="105"/>
  <c r="AB462" i="105"/>
  <c r="AA462" i="105"/>
  <c r="Z462" i="105"/>
  <c r="Y462" i="105"/>
  <c r="X462" i="105"/>
  <c r="W462" i="105"/>
  <c r="V462" i="105"/>
  <c r="U462" i="105"/>
  <c r="T462" i="105"/>
  <c r="S462" i="105"/>
  <c r="R462" i="105"/>
  <c r="Q462" i="105"/>
  <c r="P462" i="105"/>
  <c r="O462" i="105"/>
  <c r="N462" i="105"/>
  <c r="M462" i="105"/>
  <c r="L462" i="105"/>
  <c r="K462" i="105"/>
  <c r="J462" i="105"/>
  <c r="I462" i="105"/>
  <c r="H462" i="105"/>
  <c r="G462" i="105"/>
  <c r="F462" i="105"/>
  <c r="BQ461" i="105"/>
  <c r="AV461" i="105"/>
  <c r="AU461" i="105"/>
  <c r="AT461" i="105"/>
  <c r="AS461" i="105"/>
  <c r="AR461" i="105"/>
  <c r="AQ461" i="105"/>
  <c r="AP461" i="105"/>
  <c r="AO461" i="105"/>
  <c r="AN461" i="105"/>
  <c r="AM461" i="105"/>
  <c r="AL461" i="105"/>
  <c r="AK461" i="105"/>
  <c r="AJ461" i="105"/>
  <c r="AI461" i="105"/>
  <c r="AH461" i="105"/>
  <c r="AG461" i="105"/>
  <c r="AF461" i="105"/>
  <c r="AE461" i="105"/>
  <c r="AD461" i="105"/>
  <c r="AC461" i="105"/>
  <c r="AB461" i="105"/>
  <c r="AA461" i="105"/>
  <c r="Z461" i="105"/>
  <c r="Y461" i="105"/>
  <c r="X461" i="105"/>
  <c r="W461" i="105"/>
  <c r="V461" i="105"/>
  <c r="U461" i="105"/>
  <c r="T461" i="105"/>
  <c r="S461" i="105"/>
  <c r="R461" i="105"/>
  <c r="Q461" i="105"/>
  <c r="P461" i="105"/>
  <c r="O461" i="105"/>
  <c r="N461" i="105"/>
  <c r="M461" i="105"/>
  <c r="L461" i="105"/>
  <c r="K461" i="105"/>
  <c r="J461" i="105"/>
  <c r="I461" i="105"/>
  <c r="H461" i="105"/>
  <c r="G461" i="105"/>
  <c r="F461" i="105"/>
  <c r="BT460" i="105"/>
  <c r="AV460" i="105"/>
  <c r="AU460" i="105"/>
  <c r="AT460" i="105"/>
  <c r="AS460" i="105"/>
  <c r="AR460" i="105"/>
  <c r="AQ460" i="105"/>
  <c r="AP460" i="105"/>
  <c r="AO460" i="105"/>
  <c r="AN460" i="105"/>
  <c r="AM460" i="105"/>
  <c r="AL460" i="105"/>
  <c r="AK460" i="105"/>
  <c r="AJ460" i="105"/>
  <c r="AI460" i="105"/>
  <c r="AH460" i="105"/>
  <c r="AG460" i="105"/>
  <c r="AF460" i="105"/>
  <c r="AE460" i="105"/>
  <c r="AD460" i="105"/>
  <c r="AC460" i="105"/>
  <c r="AB460" i="105"/>
  <c r="AA460" i="105"/>
  <c r="Z460" i="105"/>
  <c r="Y460" i="105"/>
  <c r="X460" i="105"/>
  <c r="W460" i="105"/>
  <c r="V460" i="105"/>
  <c r="U460" i="105"/>
  <c r="T460" i="105"/>
  <c r="S460" i="105"/>
  <c r="R460" i="105"/>
  <c r="Q460" i="105"/>
  <c r="P460" i="105"/>
  <c r="O460" i="105"/>
  <c r="N460" i="105"/>
  <c r="M460" i="105"/>
  <c r="L460" i="105"/>
  <c r="K460" i="105"/>
  <c r="J460" i="105"/>
  <c r="I460" i="105"/>
  <c r="H460" i="105"/>
  <c r="G460" i="105"/>
  <c r="F460" i="105"/>
  <c r="BW459" i="105"/>
  <c r="AV459" i="105"/>
  <c r="AU459" i="105"/>
  <c r="AT459" i="105"/>
  <c r="AS459" i="105"/>
  <c r="AR459" i="105"/>
  <c r="AQ459" i="105"/>
  <c r="AP459" i="105"/>
  <c r="AO459" i="105"/>
  <c r="AN459" i="105"/>
  <c r="AM459" i="105"/>
  <c r="AL459" i="105"/>
  <c r="AK459" i="105"/>
  <c r="AJ459" i="105"/>
  <c r="AI459" i="105"/>
  <c r="AH459" i="105"/>
  <c r="AG459" i="105"/>
  <c r="AF459" i="105"/>
  <c r="AE459" i="105"/>
  <c r="AD459" i="105"/>
  <c r="AC459" i="105"/>
  <c r="AB459" i="105"/>
  <c r="AA459" i="105"/>
  <c r="Z459" i="105"/>
  <c r="Y459" i="105"/>
  <c r="X459" i="105"/>
  <c r="W459" i="105"/>
  <c r="V459" i="105"/>
  <c r="U459" i="105"/>
  <c r="T459" i="105"/>
  <c r="S459" i="105"/>
  <c r="R459" i="105"/>
  <c r="Q459" i="105"/>
  <c r="P459" i="105"/>
  <c r="O459" i="105"/>
  <c r="N459" i="105"/>
  <c r="M459" i="105"/>
  <c r="L459" i="105"/>
  <c r="K459" i="105"/>
  <c r="J459" i="105"/>
  <c r="I459" i="105"/>
  <c r="H459" i="105"/>
  <c r="G459" i="105"/>
  <c r="F459" i="105"/>
  <c r="CE458" i="105"/>
  <c r="AY458" i="105"/>
  <c r="AV458" i="105"/>
  <c r="AU458" i="105"/>
  <c r="AT458" i="105"/>
  <c r="AS458" i="105"/>
  <c r="AR458" i="105"/>
  <c r="AR551" i="105" s="1"/>
  <c r="AQ458" i="105"/>
  <c r="AP458" i="105"/>
  <c r="AO458" i="105"/>
  <c r="AN458" i="105"/>
  <c r="AM458" i="105"/>
  <c r="AL458" i="105"/>
  <c r="AK458" i="105"/>
  <c r="AJ458" i="105"/>
  <c r="AI458" i="105"/>
  <c r="AH458" i="105"/>
  <c r="AG458" i="105"/>
  <c r="AF458" i="105"/>
  <c r="AE458" i="105"/>
  <c r="AD458" i="105"/>
  <c r="AC458" i="105"/>
  <c r="AB458" i="105"/>
  <c r="AB551" i="105" s="1"/>
  <c r="AA458" i="105"/>
  <c r="Z458" i="105"/>
  <c r="Y458" i="105"/>
  <c r="X458" i="105"/>
  <c r="W458" i="105"/>
  <c r="V458" i="105"/>
  <c r="U458" i="105"/>
  <c r="U551" i="105" s="1"/>
  <c r="T458" i="105"/>
  <c r="T551" i="105" s="1"/>
  <c r="S458" i="105"/>
  <c r="R458" i="105"/>
  <c r="Q458" i="105"/>
  <c r="P458" i="105"/>
  <c r="O458" i="105"/>
  <c r="N458" i="105"/>
  <c r="M458" i="105"/>
  <c r="L458" i="105"/>
  <c r="K458" i="105"/>
  <c r="J458" i="105"/>
  <c r="I458" i="105"/>
  <c r="H458" i="105"/>
  <c r="G458" i="105"/>
  <c r="F458" i="105"/>
  <c r="CG457" i="105"/>
  <c r="BA457" i="105"/>
  <c r="AV457" i="105"/>
  <c r="AU457" i="105"/>
  <c r="AT457" i="105"/>
  <c r="AS457" i="105"/>
  <c r="AR457" i="105"/>
  <c r="AQ457" i="105"/>
  <c r="AP457" i="105"/>
  <c r="AO457" i="105"/>
  <c r="AN457" i="105"/>
  <c r="AM457" i="105"/>
  <c r="AL457" i="105"/>
  <c r="AK457" i="105"/>
  <c r="AJ457" i="105"/>
  <c r="AI457" i="105"/>
  <c r="AH457" i="105"/>
  <c r="AG457" i="105"/>
  <c r="AF457" i="105"/>
  <c r="AE457" i="105"/>
  <c r="AD457" i="105"/>
  <c r="AC457" i="105"/>
  <c r="AB457" i="105"/>
  <c r="AA457" i="105"/>
  <c r="Z457" i="105"/>
  <c r="Y457" i="105"/>
  <c r="X457" i="105"/>
  <c r="W457" i="105"/>
  <c r="V457" i="105"/>
  <c r="U457" i="105"/>
  <c r="T457" i="105"/>
  <c r="S457" i="105"/>
  <c r="R457" i="105"/>
  <c r="Q457" i="105"/>
  <c r="P457" i="105"/>
  <c r="O457" i="105"/>
  <c r="N457" i="105"/>
  <c r="M457" i="105"/>
  <c r="L457" i="105"/>
  <c r="K457" i="105"/>
  <c r="J457" i="105"/>
  <c r="I457" i="105"/>
  <c r="H457" i="105"/>
  <c r="G457" i="105"/>
  <c r="F457" i="105"/>
  <c r="CJ456" i="105"/>
  <c r="BD456" i="105"/>
  <c r="AV456" i="105"/>
  <c r="AU456" i="105"/>
  <c r="AT456" i="105"/>
  <c r="AS456" i="105"/>
  <c r="AR456" i="105"/>
  <c r="AQ456" i="105"/>
  <c r="AP456" i="105"/>
  <c r="AO456" i="105"/>
  <c r="AN456" i="105"/>
  <c r="AM456" i="105"/>
  <c r="AL456" i="105"/>
  <c r="AL549" i="105" s="1"/>
  <c r="AK456" i="105"/>
  <c r="AJ456" i="105"/>
  <c r="AI456" i="105"/>
  <c r="AH456" i="105"/>
  <c r="AG456" i="105"/>
  <c r="AF456" i="105"/>
  <c r="AE456" i="105"/>
  <c r="AE549" i="105" s="1"/>
  <c r="AD456" i="105"/>
  <c r="AC456" i="105"/>
  <c r="AB456" i="105"/>
  <c r="AA456" i="105"/>
  <c r="Z456" i="105"/>
  <c r="Y456" i="105"/>
  <c r="X456" i="105"/>
  <c r="W456" i="105"/>
  <c r="V456" i="105"/>
  <c r="V549" i="105" s="1"/>
  <c r="U456" i="105"/>
  <c r="T456" i="105"/>
  <c r="S456" i="105"/>
  <c r="R456" i="105"/>
  <c r="Q456" i="105"/>
  <c r="P456" i="105"/>
  <c r="O456" i="105"/>
  <c r="N456" i="105"/>
  <c r="M456" i="105"/>
  <c r="L456" i="105"/>
  <c r="K456" i="105"/>
  <c r="J456" i="105"/>
  <c r="I456" i="105"/>
  <c r="H456" i="105"/>
  <c r="G456" i="105"/>
  <c r="F456" i="105"/>
  <c r="BG455" i="105"/>
  <c r="AV455" i="105"/>
  <c r="AU455" i="105"/>
  <c r="AT455" i="105"/>
  <c r="AS455" i="105"/>
  <c r="AR455" i="105"/>
  <c r="AQ455" i="105"/>
  <c r="AP455" i="105"/>
  <c r="AO455" i="105"/>
  <c r="AN455" i="105"/>
  <c r="AM455" i="105"/>
  <c r="AL455" i="105"/>
  <c r="AK455" i="105"/>
  <c r="AJ455" i="105"/>
  <c r="AI455" i="105"/>
  <c r="AH455" i="105"/>
  <c r="AG455" i="105"/>
  <c r="AF455" i="105"/>
  <c r="AE455" i="105"/>
  <c r="AD455" i="105"/>
  <c r="AC455" i="105"/>
  <c r="AB455" i="105"/>
  <c r="AA455" i="105"/>
  <c r="Z455" i="105"/>
  <c r="Y455" i="105"/>
  <c r="X455" i="105"/>
  <c r="W455" i="105"/>
  <c r="V455" i="105"/>
  <c r="U455" i="105"/>
  <c r="T455" i="105"/>
  <c r="S455" i="105"/>
  <c r="R455" i="105"/>
  <c r="Q455" i="105"/>
  <c r="P455" i="105"/>
  <c r="O455" i="105"/>
  <c r="N455" i="105"/>
  <c r="M455" i="105"/>
  <c r="L455" i="105"/>
  <c r="K455" i="105"/>
  <c r="J455" i="105"/>
  <c r="I455" i="105"/>
  <c r="H455" i="105"/>
  <c r="G455" i="105"/>
  <c r="F455" i="105"/>
  <c r="BO454" i="105"/>
  <c r="AV454" i="105"/>
  <c r="AU454" i="105"/>
  <c r="AT454" i="105"/>
  <c r="AS454" i="105"/>
  <c r="AR454" i="105"/>
  <c r="AQ454" i="105"/>
  <c r="AP454" i="105"/>
  <c r="AO454" i="105"/>
  <c r="AN454" i="105"/>
  <c r="AM454" i="105"/>
  <c r="AL454" i="105"/>
  <c r="AK454" i="105"/>
  <c r="AJ454" i="105"/>
  <c r="AI454" i="105"/>
  <c r="AH454" i="105"/>
  <c r="AG454" i="105"/>
  <c r="AF454" i="105"/>
  <c r="AE454" i="105"/>
  <c r="AD454" i="105"/>
  <c r="AC454" i="105"/>
  <c r="AB454" i="105"/>
  <c r="AA454" i="105"/>
  <c r="Z454" i="105"/>
  <c r="Y454" i="105"/>
  <c r="X454" i="105"/>
  <c r="W454" i="105"/>
  <c r="V454" i="105"/>
  <c r="U454" i="105"/>
  <c r="T454" i="105"/>
  <c r="S454" i="105"/>
  <c r="R454" i="105"/>
  <c r="Q454" i="105"/>
  <c r="P454" i="105"/>
  <c r="O454" i="105"/>
  <c r="N454" i="105"/>
  <c r="M454" i="105"/>
  <c r="L454" i="105"/>
  <c r="K454" i="105"/>
  <c r="J454" i="105"/>
  <c r="I454" i="105"/>
  <c r="H454" i="105"/>
  <c r="G454" i="105"/>
  <c r="F454" i="105"/>
  <c r="BQ453" i="105"/>
  <c r="AV453" i="105"/>
  <c r="AU453" i="105"/>
  <c r="AT453" i="105"/>
  <c r="AS453" i="105"/>
  <c r="AR453" i="105"/>
  <c r="AQ453" i="105"/>
  <c r="AP453" i="105"/>
  <c r="AO453" i="105"/>
  <c r="AN453" i="105"/>
  <c r="AM453" i="105"/>
  <c r="AL453" i="105"/>
  <c r="AK453" i="105"/>
  <c r="AJ453" i="105"/>
  <c r="AI453" i="105"/>
  <c r="AH453" i="105"/>
  <c r="AG453" i="105"/>
  <c r="AF453" i="105"/>
  <c r="AE453" i="105"/>
  <c r="AD453" i="105"/>
  <c r="AC453" i="105"/>
  <c r="AB453" i="105"/>
  <c r="AA453" i="105"/>
  <c r="Z453" i="105"/>
  <c r="Y453" i="105"/>
  <c r="X453" i="105"/>
  <c r="W453" i="105"/>
  <c r="V453" i="105"/>
  <c r="U453" i="105"/>
  <c r="T453" i="105"/>
  <c r="S453" i="105"/>
  <c r="R453" i="105"/>
  <c r="Q453" i="105"/>
  <c r="P453" i="105"/>
  <c r="O453" i="105"/>
  <c r="N453" i="105"/>
  <c r="M453" i="105"/>
  <c r="L453" i="105"/>
  <c r="K453" i="105"/>
  <c r="J453" i="105"/>
  <c r="I453" i="105"/>
  <c r="H453" i="105"/>
  <c r="G453" i="105"/>
  <c r="F453" i="105"/>
  <c r="BT452" i="105"/>
  <c r="AV452" i="105"/>
  <c r="AU452" i="105"/>
  <c r="AT452" i="105"/>
  <c r="AS452" i="105"/>
  <c r="AR452" i="105"/>
  <c r="AQ452" i="105"/>
  <c r="AP452" i="105"/>
  <c r="AO452" i="105"/>
  <c r="AN452" i="105"/>
  <c r="AM452" i="105"/>
  <c r="AL452" i="105"/>
  <c r="AK452" i="105"/>
  <c r="AJ452" i="105"/>
  <c r="AI452" i="105"/>
  <c r="AH452" i="105"/>
  <c r="AG452" i="105"/>
  <c r="AF452" i="105"/>
  <c r="AE452" i="105"/>
  <c r="AD452" i="105"/>
  <c r="AC452" i="105"/>
  <c r="AB452" i="105"/>
  <c r="AA452" i="105"/>
  <c r="Z452" i="105"/>
  <c r="Y452" i="105"/>
  <c r="X452" i="105"/>
  <c r="W452" i="105"/>
  <c r="V452" i="105"/>
  <c r="U452" i="105"/>
  <c r="T452" i="105"/>
  <c r="S452" i="105"/>
  <c r="R452" i="105"/>
  <c r="Q452" i="105"/>
  <c r="P452" i="105"/>
  <c r="O452" i="105"/>
  <c r="N452" i="105"/>
  <c r="M452" i="105"/>
  <c r="L452" i="105"/>
  <c r="K452" i="105"/>
  <c r="J452" i="105"/>
  <c r="I452" i="105"/>
  <c r="H452" i="105"/>
  <c r="G452" i="105"/>
  <c r="F452" i="105"/>
  <c r="E452" i="105"/>
  <c r="E453" i="105" s="1"/>
  <c r="E454" i="105" s="1"/>
  <c r="E455" i="105" s="1"/>
  <c r="E456" i="105" s="1"/>
  <c r="E457" i="105" s="1"/>
  <c r="E458" i="105" s="1"/>
  <c r="E459" i="105" s="1"/>
  <c r="E460" i="105" s="1"/>
  <c r="E461" i="105" s="1"/>
  <c r="E462" i="105" s="1"/>
  <c r="E463" i="105" s="1"/>
  <c r="E464" i="105" s="1"/>
  <c r="E465" i="105" s="1"/>
  <c r="E466" i="105" s="1"/>
  <c r="E450" i="105"/>
  <c r="E451" i="105" s="1"/>
  <c r="E449" i="105"/>
  <c r="BR447" i="105"/>
  <c r="AV447" i="105"/>
  <c r="AU447" i="105"/>
  <c r="AT447" i="105"/>
  <c r="AS447" i="105"/>
  <c r="AR447" i="105"/>
  <c r="AQ447" i="105"/>
  <c r="AP447" i="105"/>
  <c r="AO447" i="105"/>
  <c r="AN447" i="105"/>
  <c r="AM447" i="105"/>
  <c r="AL447" i="105"/>
  <c r="AK447" i="105"/>
  <c r="AJ447" i="105"/>
  <c r="AI447" i="105"/>
  <c r="AH447" i="105"/>
  <c r="AG447" i="105"/>
  <c r="AF447" i="105"/>
  <c r="AE447" i="105"/>
  <c r="AD447" i="105"/>
  <c r="AC447" i="105"/>
  <c r="AB447" i="105"/>
  <c r="AA447" i="105"/>
  <c r="Z447" i="105"/>
  <c r="Y447" i="105"/>
  <c r="X447" i="105"/>
  <c r="W447" i="105"/>
  <c r="V447" i="105"/>
  <c r="U447" i="105"/>
  <c r="T447" i="105"/>
  <c r="S447" i="105"/>
  <c r="R447" i="105"/>
  <c r="Q447" i="105"/>
  <c r="P447" i="105"/>
  <c r="O447" i="105"/>
  <c r="N447" i="105"/>
  <c r="M447" i="105"/>
  <c r="L447" i="105"/>
  <c r="K447" i="105"/>
  <c r="J447" i="105"/>
  <c r="I447" i="105"/>
  <c r="H447" i="105"/>
  <c r="G447" i="105"/>
  <c r="F447" i="105"/>
  <c r="BO446" i="105"/>
  <c r="AV446" i="105"/>
  <c r="AU446" i="105"/>
  <c r="AT446" i="105"/>
  <c r="AS446" i="105"/>
  <c r="AR446" i="105"/>
  <c r="AQ446" i="105"/>
  <c r="AP446" i="105"/>
  <c r="AO446" i="105"/>
  <c r="AN446" i="105"/>
  <c r="AM446" i="105"/>
  <c r="AL446" i="105"/>
  <c r="AK446" i="105"/>
  <c r="AJ446" i="105"/>
  <c r="AI446" i="105"/>
  <c r="AH446" i="105"/>
  <c r="AG446" i="105"/>
  <c r="AF446" i="105"/>
  <c r="AE446" i="105"/>
  <c r="AD446" i="105"/>
  <c r="AC446" i="105"/>
  <c r="AB446" i="105"/>
  <c r="AA446" i="105"/>
  <c r="Z446" i="105"/>
  <c r="Y446" i="105"/>
  <c r="X446" i="105"/>
  <c r="W446" i="105"/>
  <c r="V446" i="105"/>
  <c r="U446" i="105"/>
  <c r="T446" i="105"/>
  <c r="S446" i="105"/>
  <c r="R446" i="105"/>
  <c r="Q446" i="105"/>
  <c r="P446" i="105"/>
  <c r="O446" i="105"/>
  <c r="N446" i="105"/>
  <c r="M446" i="105"/>
  <c r="L446" i="105"/>
  <c r="K446" i="105"/>
  <c r="J446" i="105"/>
  <c r="I446" i="105"/>
  <c r="H446" i="105"/>
  <c r="G446" i="105"/>
  <c r="F446" i="105"/>
  <c r="BO445" i="105"/>
  <c r="AV445" i="105"/>
  <c r="AU445" i="105"/>
  <c r="AT445" i="105"/>
  <c r="AS445" i="105"/>
  <c r="AR445" i="105"/>
  <c r="AQ445" i="105"/>
  <c r="AP445" i="105"/>
  <c r="AO445" i="105"/>
  <c r="AN445" i="105"/>
  <c r="AM445" i="105"/>
  <c r="AL445" i="105"/>
  <c r="AK445" i="105"/>
  <c r="AJ445" i="105"/>
  <c r="AI445" i="105"/>
  <c r="AH445" i="105"/>
  <c r="AG445" i="105"/>
  <c r="AF445" i="105"/>
  <c r="AE445" i="105"/>
  <c r="AD445" i="105"/>
  <c r="AC445" i="105"/>
  <c r="AB445" i="105"/>
  <c r="AA445" i="105"/>
  <c r="Z445" i="105"/>
  <c r="Y445" i="105"/>
  <c r="X445" i="105"/>
  <c r="W445" i="105"/>
  <c r="V445" i="105"/>
  <c r="U445" i="105"/>
  <c r="T445" i="105"/>
  <c r="S445" i="105"/>
  <c r="R445" i="105"/>
  <c r="Q445" i="105"/>
  <c r="P445" i="105"/>
  <c r="O445" i="105"/>
  <c r="N445" i="105"/>
  <c r="M445" i="105"/>
  <c r="L445" i="105"/>
  <c r="K445" i="105"/>
  <c r="J445" i="105"/>
  <c r="I445" i="105"/>
  <c r="H445" i="105"/>
  <c r="G445" i="105"/>
  <c r="F445" i="105"/>
  <c r="BU444" i="105"/>
  <c r="AV444" i="105"/>
  <c r="AU444" i="105"/>
  <c r="AT444" i="105"/>
  <c r="AS444" i="105"/>
  <c r="AR444" i="105"/>
  <c r="AQ444" i="105"/>
  <c r="AP444" i="105"/>
  <c r="AO444" i="105"/>
  <c r="AN444" i="105"/>
  <c r="AM444" i="105"/>
  <c r="AL444" i="105"/>
  <c r="AK444" i="105"/>
  <c r="AJ444" i="105"/>
  <c r="AI444" i="105"/>
  <c r="AH444" i="105"/>
  <c r="AG444" i="105"/>
  <c r="AF444" i="105"/>
  <c r="AE444" i="105"/>
  <c r="AD444" i="105"/>
  <c r="AC444" i="105"/>
  <c r="AB444" i="105"/>
  <c r="AA444" i="105"/>
  <c r="Z444" i="105"/>
  <c r="Y444" i="105"/>
  <c r="X444" i="105"/>
  <c r="W444" i="105"/>
  <c r="V444" i="105"/>
  <c r="U444" i="105"/>
  <c r="T444" i="105"/>
  <c r="S444" i="105"/>
  <c r="R444" i="105"/>
  <c r="Q444" i="105"/>
  <c r="P444" i="105"/>
  <c r="O444" i="105"/>
  <c r="N444" i="105"/>
  <c r="M444" i="105"/>
  <c r="L444" i="105"/>
  <c r="K444" i="105"/>
  <c r="J444" i="105"/>
  <c r="I444" i="105"/>
  <c r="H444" i="105"/>
  <c r="G444" i="105"/>
  <c r="F444" i="105"/>
  <c r="CD443" i="105"/>
  <c r="AX443" i="105"/>
  <c r="AV443" i="105"/>
  <c r="AU443" i="105"/>
  <c r="AT443" i="105"/>
  <c r="AS443" i="105"/>
  <c r="AR443" i="105"/>
  <c r="AQ443" i="105"/>
  <c r="AP443" i="105"/>
  <c r="AO443" i="105"/>
  <c r="AN443" i="105"/>
  <c r="AM443" i="105"/>
  <c r="AL443" i="105"/>
  <c r="AK443" i="105"/>
  <c r="AJ443" i="105"/>
  <c r="AI443" i="105"/>
  <c r="AH443" i="105"/>
  <c r="AG443" i="105"/>
  <c r="AF443" i="105"/>
  <c r="AE443" i="105"/>
  <c r="AD443" i="105"/>
  <c r="AC443" i="105"/>
  <c r="AB443" i="105"/>
  <c r="AA443" i="105"/>
  <c r="Z443" i="105"/>
  <c r="Y443" i="105"/>
  <c r="X443" i="105"/>
  <c r="W443" i="105"/>
  <c r="V443" i="105"/>
  <c r="U443" i="105"/>
  <c r="T443" i="105"/>
  <c r="S443" i="105"/>
  <c r="R443" i="105"/>
  <c r="Q443" i="105"/>
  <c r="P443" i="105"/>
  <c r="O443" i="105"/>
  <c r="N443" i="105"/>
  <c r="M443" i="105"/>
  <c r="L443" i="105"/>
  <c r="K443" i="105"/>
  <c r="J443" i="105"/>
  <c r="I443" i="105"/>
  <c r="H443" i="105"/>
  <c r="G443" i="105"/>
  <c r="F443" i="105"/>
  <c r="CE442" i="105"/>
  <c r="AY442" i="105"/>
  <c r="AV442" i="105"/>
  <c r="AU442" i="105"/>
  <c r="AT442" i="105"/>
  <c r="AS442" i="105"/>
  <c r="AR442" i="105"/>
  <c r="AQ442" i="105"/>
  <c r="AP442" i="105"/>
  <c r="AO442" i="105"/>
  <c r="AN442" i="105"/>
  <c r="AM442" i="105"/>
  <c r="AL442" i="105"/>
  <c r="AK442" i="105"/>
  <c r="AJ442" i="105"/>
  <c r="AI442" i="105"/>
  <c r="AH442" i="105"/>
  <c r="AG442" i="105"/>
  <c r="AF442" i="105"/>
  <c r="AE442" i="105"/>
  <c r="AD442" i="105"/>
  <c r="AC442" i="105"/>
  <c r="AB442" i="105"/>
  <c r="AA442" i="105"/>
  <c r="Z442" i="105"/>
  <c r="Y442" i="105"/>
  <c r="X442" i="105"/>
  <c r="W442" i="105"/>
  <c r="V442" i="105"/>
  <c r="U442" i="105"/>
  <c r="T442" i="105"/>
  <c r="S442" i="105"/>
  <c r="R442" i="105"/>
  <c r="Q442" i="105"/>
  <c r="P442" i="105"/>
  <c r="O442" i="105"/>
  <c r="N442" i="105"/>
  <c r="M442" i="105"/>
  <c r="L442" i="105"/>
  <c r="K442" i="105"/>
  <c r="J442" i="105"/>
  <c r="I442" i="105"/>
  <c r="H442" i="105"/>
  <c r="G442" i="105"/>
  <c r="F442" i="105"/>
  <c r="CE441" i="105"/>
  <c r="AY441" i="105"/>
  <c r="AV441" i="105"/>
  <c r="AU441" i="105"/>
  <c r="AT441" i="105"/>
  <c r="AS441" i="105"/>
  <c r="AR441" i="105"/>
  <c r="AQ441" i="105"/>
  <c r="AP441" i="105"/>
  <c r="AO441" i="105"/>
  <c r="AN441" i="105"/>
  <c r="AM441" i="105"/>
  <c r="AL441" i="105"/>
  <c r="AK441" i="105"/>
  <c r="AJ441" i="105"/>
  <c r="AI441" i="105"/>
  <c r="AH441" i="105"/>
  <c r="AG441" i="105"/>
  <c r="AF441" i="105"/>
  <c r="AE441" i="105"/>
  <c r="AD441" i="105"/>
  <c r="AC441" i="105"/>
  <c r="AB441" i="105"/>
  <c r="AA441" i="105"/>
  <c r="Z441" i="105"/>
  <c r="Y441" i="105"/>
  <c r="X441" i="105"/>
  <c r="W441" i="105"/>
  <c r="V441" i="105"/>
  <c r="U441" i="105"/>
  <c r="T441" i="105"/>
  <c r="S441" i="105"/>
  <c r="R441" i="105"/>
  <c r="Q441" i="105"/>
  <c r="P441" i="105"/>
  <c r="O441" i="105"/>
  <c r="N441" i="105"/>
  <c r="M441" i="105"/>
  <c r="L441" i="105"/>
  <c r="K441" i="105"/>
  <c r="J441" i="105"/>
  <c r="I441" i="105"/>
  <c r="H441" i="105"/>
  <c r="G441" i="105"/>
  <c r="F441" i="105"/>
  <c r="CK440" i="105"/>
  <c r="BE440" i="105"/>
  <c r="AV440" i="105"/>
  <c r="AU440" i="105"/>
  <c r="AT440" i="105"/>
  <c r="AS440" i="105"/>
  <c r="AR440" i="105"/>
  <c r="AQ440" i="105"/>
  <c r="AP440" i="105"/>
  <c r="AO440" i="105"/>
  <c r="AN440" i="105"/>
  <c r="AM440" i="105"/>
  <c r="AL440" i="105"/>
  <c r="AK440" i="105"/>
  <c r="AJ440" i="105"/>
  <c r="AI440" i="105"/>
  <c r="AH440" i="105"/>
  <c r="AG440" i="105"/>
  <c r="AF440" i="105"/>
  <c r="AE440" i="105"/>
  <c r="AD440" i="105"/>
  <c r="AC440" i="105"/>
  <c r="AB440" i="105"/>
  <c r="AA440" i="105"/>
  <c r="Z440" i="105"/>
  <c r="Y440" i="105"/>
  <c r="X440" i="105"/>
  <c r="W440" i="105"/>
  <c r="V440" i="105"/>
  <c r="U440" i="105"/>
  <c r="T440" i="105"/>
  <c r="S440" i="105"/>
  <c r="R440" i="105"/>
  <c r="Q440" i="105"/>
  <c r="P440" i="105"/>
  <c r="O440" i="105"/>
  <c r="N440" i="105"/>
  <c r="M440" i="105"/>
  <c r="L440" i="105"/>
  <c r="K440" i="105"/>
  <c r="J440" i="105"/>
  <c r="I440" i="105"/>
  <c r="H440" i="105"/>
  <c r="G440" i="105"/>
  <c r="F440" i="105"/>
  <c r="BN439" i="105"/>
  <c r="AV439" i="105"/>
  <c r="AU439" i="105"/>
  <c r="AT439" i="105"/>
  <c r="AS439" i="105"/>
  <c r="AR439" i="105"/>
  <c r="AQ439" i="105"/>
  <c r="AP439" i="105"/>
  <c r="AO439" i="105"/>
  <c r="AN439" i="105"/>
  <c r="AM439" i="105"/>
  <c r="AL439" i="105"/>
  <c r="AK439" i="105"/>
  <c r="AJ439" i="105"/>
  <c r="AI439" i="105"/>
  <c r="AH439" i="105"/>
  <c r="AG439" i="105"/>
  <c r="AF439" i="105"/>
  <c r="AE439" i="105"/>
  <c r="AD439" i="105"/>
  <c r="AC439" i="105"/>
  <c r="AB439" i="105"/>
  <c r="AA439" i="105"/>
  <c r="Z439" i="105"/>
  <c r="Y439" i="105"/>
  <c r="X439" i="105"/>
  <c r="W439" i="105"/>
  <c r="V439" i="105"/>
  <c r="U439" i="105"/>
  <c r="T439" i="105"/>
  <c r="S439" i="105"/>
  <c r="R439" i="105"/>
  <c r="Q439" i="105"/>
  <c r="P439" i="105"/>
  <c r="O439" i="105"/>
  <c r="N439" i="105"/>
  <c r="M439" i="105"/>
  <c r="L439" i="105"/>
  <c r="K439" i="105"/>
  <c r="J439" i="105"/>
  <c r="I439" i="105"/>
  <c r="H439" i="105"/>
  <c r="G439" i="105"/>
  <c r="F439" i="105"/>
  <c r="CC438" i="105"/>
  <c r="BM438" i="105"/>
  <c r="AW438" i="105"/>
  <c r="AV438" i="105"/>
  <c r="AU438" i="105"/>
  <c r="AT438" i="105"/>
  <c r="AS438" i="105"/>
  <c r="AR438" i="105"/>
  <c r="AQ438" i="105"/>
  <c r="AP438" i="105"/>
  <c r="AO438" i="105"/>
  <c r="AN438" i="105"/>
  <c r="AM438" i="105"/>
  <c r="AL438" i="105"/>
  <c r="AK438" i="105"/>
  <c r="AJ438" i="105"/>
  <c r="AI438" i="105"/>
  <c r="AH438" i="105"/>
  <c r="AG438" i="105"/>
  <c r="AF438" i="105"/>
  <c r="AE438" i="105"/>
  <c r="AD438" i="105"/>
  <c r="AC438" i="105"/>
  <c r="AB438" i="105"/>
  <c r="AA438" i="105"/>
  <c r="Z438" i="105"/>
  <c r="Y438" i="105"/>
  <c r="X438" i="105"/>
  <c r="W438" i="105"/>
  <c r="V438" i="105"/>
  <c r="U438" i="105"/>
  <c r="T438" i="105"/>
  <c r="S438" i="105"/>
  <c r="R438" i="105"/>
  <c r="Q438" i="105"/>
  <c r="P438" i="105"/>
  <c r="O438" i="105"/>
  <c r="N438" i="105"/>
  <c r="M438" i="105"/>
  <c r="L438" i="105"/>
  <c r="K438" i="105"/>
  <c r="J438" i="105"/>
  <c r="I438" i="105"/>
  <c r="H438" i="105"/>
  <c r="G438" i="105"/>
  <c r="F438" i="105"/>
  <c r="BV437" i="105"/>
  <c r="BF437" i="105"/>
  <c r="AV437" i="105"/>
  <c r="AU437" i="105"/>
  <c r="AT437" i="105"/>
  <c r="AS437" i="105"/>
  <c r="AR437" i="105"/>
  <c r="AQ437" i="105"/>
  <c r="AP437" i="105"/>
  <c r="AO437" i="105"/>
  <c r="AN437" i="105"/>
  <c r="AM437" i="105"/>
  <c r="AL437" i="105"/>
  <c r="AK437" i="105"/>
  <c r="AJ437" i="105"/>
  <c r="AI437" i="105"/>
  <c r="AH437" i="105"/>
  <c r="AG437" i="105"/>
  <c r="AF437" i="105"/>
  <c r="AE437" i="105"/>
  <c r="AD437" i="105"/>
  <c r="AC437" i="105"/>
  <c r="AB437" i="105"/>
  <c r="AA437" i="105"/>
  <c r="Z437" i="105"/>
  <c r="Y437" i="105"/>
  <c r="X437" i="105"/>
  <c r="W437" i="105"/>
  <c r="V437" i="105"/>
  <c r="U437" i="105"/>
  <c r="T437" i="105"/>
  <c r="S437" i="105"/>
  <c r="R437" i="105"/>
  <c r="Q437" i="105"/>
  <c r="P437" i="105"/>
  <c r="O437" i="105"/>
  <c r="N437" i="105"/>
  <c r="M437" i="105"/>
  <c r="L437" i="105"/>
  <c r="K437" i="105"/>
  <c r="J437" i="105"/>
  <c r="I437" i="105"/>
  <c r="H437" i="105"/>
  <c r="G437" i="105"/>
  <c r="F437" i="105"/>
  <c r="CA436" i="105"/>
  <c r="BK436" i="105"/>
  <c r="AV436" i="105"/>
  <c r="AU436" i="105"/>
  <c r="AT436" i="105"/>
  <c r="AS436" i="105"/>
  <c r="AR436" i="105"/>
  <c r="AQ436" i="105"/>
  <c r="AP436" i="105"/>
  <c r="AO436" i="105"/>
  <c r="AN436" i="105"/>
  <c r="AM436" i="105"/>
  <c r="AL436" i="105"/>
  <c r="AK436" i="105"/>
  <c r="AJ436" i="105"/>
  <c r="AI436" i="105"/>
  <c r="AH436" i="105"/>
  <c r="AG436" i="105"/>
  <c r="AF436" i="105"/>
  <c r="AE436" i="105"/>
  <c r="AD436" i="105"/>
  <c r="AC436" i="105"/>
  <c r="AB436" i="105"/>
  <c r="AA436" i="105"/>
  <c r="Z436" i="105"/>
  <c r="Y436" i="105"/>
  <c r="X436" i="105"/>
  <c r="W436" i="105"/>
  <c r="V436" i="105"/>
  <c r="U436" i="105"/>
  <c r="T436" i="105"/>
  <c r="S436" i="105"/>
  <c r="R436" i="105"/>
  <c r="Q436" i="105"/>
  <c r="P436" i="105"/>
  <c r="O436" i="105"/>
  <c r="N436" i="105"/>
  <c r="M436" i="105"/>
  <c r="L436" i="105"/>
  <c r="K436" i="105"/>
  <c r="J436" i="105"/>
  <c r="I436" i="105"/>
  <c r="H436" i="105"/>
  <c r="G436" i="105"/>
  <c r="F436" i="105"/>
  <c r="CF435" i="105"/>
  <c r="BP435" i="105"/>
  <c r="AZ435" i="105"/>
  <c r="AV435" i="105"/>
  <c r="AU435" i="105"/>
  <c r="AT435" i="105"/>
  <c r="AS435" i="105"/>
  <c r="AR435" i="105"/>
  <c r="AQ435" i="105"/>
  <c r="AP435" i="105"/>
  <c r="AO435" i="105"/>
  <c r="AN435" i="105"/>
  <c r="AM435" i="105"/>
  <c r="AL435" i="105"/>
  <c r="AK435" i="105"/>
  <c r="AJ435" i="105"/>
  <c r="AI435" i="105"/>
  <c r="AH435" i="105"/>
  <c r="AG435" i="105"/>
  <c r="AF435" i="105"/>
  <c r="AE435" i="105"/>
  <c r="AD435" i="105"/>
  <c r="AC435" i="105"/>
  <c r="AB435" i="105"/>
  <c r="AA435" i="105"/>
  <c r="Z435" i="105"/>
  <c r="Y435" i="105"/>
  <c r="X435" i="105"/>
  <c r="W435" i="105"/>
  <c r="V435" i="105"/>
  <c r="U435" i="105"/>
  <c r="T435" i="105"/>
  <c r="S435" i="105"/>
  <c r="R435" i="105"/>
  <c r="Q435" i="105"/>
  <c r="P435" i="105"/>
  <c r="O435" i="105"/>
  <c r="N435" i="105"/>
  <c r="M435" i="105"/>
  <c r="L435" i="105"/>
  <c r="K435" i="105"/>
  <c r="J435" i="105"/>
  <c r="I435" i="105"/>
  <c r="H435" i="105"/>
  <c r="G435" i="105"/>
  <c r="F435" i="105"/>
  <c r="CK434" i="105"/>
  <c r="BU434" i="105"/>
  <c r="BE434" i="105"/>
  <c r="AV434" i="105"/>
  <c r="AU434" i="105"/>
  <c r="AT434" i="105"/>
  <c r="AS434" i="105"/>
  <c r="AR434" i="105"/>
  <c r="AQ434" i="105"/>
  <c r="AP434" i="105"/>
  <c r="AO434" i="105"/>
  <c r="AN434" i="105"/>
  <c r="AM434" i="105"/>
  <c r="AL434" i="105"/>
  <c r="AK434" i="105"/>
  <c r="AJ434" i="105"/>
  <c r="AI434" i="105"/>
  <c r="AH434" i="105"/>
  <c r="AG434" i="105"/>
  <c r="AF434" i="105"/>
  <c r="AE434" i="105"/>
  <c r="AD434" i="105"/>
  <c r="AC434" i="105"/>
  <c r="AB434" i="105"/>
  <c r="AA434" i="105"/>
  <c r="Z434" i="105"/>
  <c r="Y434" i="105"/>
  <c r="X434" i="105"/>
  <c r="W434" i="105"/>
  <c r="V434" i="105"/>
  <c r="U434" i="105"/>
  <c r="T434" i="105"/>
  <c r="S434" i="105"/>
  <c r="R434" i="105"/>
  <c r="Q434" i="105"/>
  <c r="P434" i="105"/>
  <c r="O434" i="105"/>
  <c r="N434" i="105"/>
  <c r="M434" i="105"/>
  <c r="L434" i="105"/>
  <c r="K434" i="105"/>
  <c r="J434" i="105"/>
  <c r="I434" i="105"/>
  <c r="H434" i="105"/>
  <c r="G434" i="105"/>
  <c r="F434" i="105"/>
  <c r="CD433" i="105"/>
  <c r="BN433" i="105"/>
  <c r="AX433" i="105"/>
  <c r="AV433" i="105"/>
  <c r="AU433" i="105"/>
  <c r="AT433" i="105"/>
  <c r="AS433" i="105"/>
  <c r="AR433" i="105"/>
  <c r="AQ433" i="105"/>
  <c r="AP433" i="105"/>
  <c r="AO433" i="105"/>
  <c r="AN433" i="105"/>
  <c r="AM433" i="105"/>
  <c r="AL433" i="105"/>
  <c r="AK433" i="105"/>
  <c r="AJ433" i="105"/>
  <c r="AI433" i="105"/>
  <c r="AH433" i="105"/>
  <c r="AG433" i="105"/>
  <c r="AF433" i="105"/>
  <c r="AE433" i="105"/>
  <c r="AD433" i="105"/>
  <c r="AC433" i="105"/>
  <c r="AB433" i="105"/>
  <c r="AA433" i="105"/>
  <c r="Z433" i="105"/>
  <c r="Y433" i="105"/>
  <c r="X433" i="105"/>
  <c r="W433" i="105"/>
  <c r="V433" i="105"/>
  <c r="U433" i="105"/>
  <c r="T433" i="105"/>
  <c r="S433" i="105"/>
  <c r="R433" i="105"/>
  <c r="Q433" i="105"/>
  <c r="P433" i="105"/>
  <c r="O433" i="105"/>
  <c r="N433" i="105"/>
  <c r="M433" i="105"/>
  <c r="L433" i="105"/>
  <c r="K433" i="105"/>
  <c r="J433" i="105"/>
  <c r="I433" i="105"/>
  <c r="H433" i="105"/>
  <c r="G433" i="105"/>
  <c r="F433" i="105"/>
  <c r="CI432" i="105"/>
  <c r="BS432" i="105"/>
  <c r="BC432" i="105"/>
  <c r="AV432" i="105"/>
  <c r="AU432" i="105"/>
  <c r="AT432" i="105"/>
  <c r="AS432" i="105"/>
  <c r="AR432" i="105"/>
  <c r="AQ432" i="105"/>
  <c r="AP432" i="105"/>
  <c r="AO432" i="105"/>
  <c r="AN432" i="105"/>
  <c r="AM432" i="105"/>
  <c r="AL432" i="105"/>
  <c r="AK432" i="105"/>
  <c r="AJ432" i="105"/>
  <c r="AI432" i="105"/>
  <c r="AH432" i="105"/>
  <c r="AG432" i="105"/>
  <c r="AF432" i="105"/>
  <c r="AE432" i="105"/>
  <c r="AD432" i="105"/>
  <c r="AC432" i="105"/>
  <c r="AB432" i="105"/>
  <c r="AA432" i="105"/>
  <c r="Z432" i="105"/>
  <c r="Y432" i="105"/>
  <c r="X432" i="105"/>
  <c r="W432" i="105"/>
  <c r="V432" i="105"/>
  <c r="U432" i="105"/>
  <c r="T432" i="105"/>
  <c r="S432" i="105"/>
  <c r="R432" i="105"/>
  <c r="Q432" i="105"/>
  <c r="P432" i="105"/>
  <c r="O432" i="105"/>
  <c r="N432" i="105"/>
  <c r="M432" i="105"/>
  <c r="L432" i="105"/>
  <c r="K432" i="105"/>
  <c r="J432" i="105"/>
  <c r="I432" i="105"/>
  <c r="H432" i="105"/>
  <c r="G432" i="105"/>
  <c r="F432" i="105"/>
  <c r="BX431" i="105"/>
  <c r="BH431" i="105"/>
  <c r="AV431" i="105"/>
  <c r="AU431" i="105"/>
  <c r="AT431" i="105"/>
  <c r="AS431" i="105"/>
  <c r="AR431" i="105"/>
  <c r="AQ431" i="105"/>
  <c r="AP431" i="105"/>
  <c r="AO431" i="105"/>
  <c r="AN431" i="105"/>
  <c r="AM431" i="105"/>
  <c r="AL431" i="105"/>
  <c r="AK431" i="105"/>
  <c r="AJ431" i="105"/>
  <c r="AI431" i="105"/>
  <c r="AH431" i="105"/>
  <c r="AG431" i="105"/>
  <c r="AF431" i="105"/>
  <c r="AE431" i="105"/>
  <c r="AD431" i="105"/>
  <c r="AC431" i="105"/>
  <c r="AB431" i="105"/>
  <c r="AA431" i="105"/>
  <c r="Z431" i="105"/>
  <c r="Y431" i="105"/>
  <c r="X431" i="105"/>
  <c r="W431" i="105"/>
  <c r="V431" i="105"/>
  <c r="U431" i="105"/>
  <c r="T431" i="105"/>
  <c r="S431" i="105"/>
  <c r="R431" i="105"/>
  <c r="Q431" i="105"/>
  <c r="P431" i="105"/>
  <c r="O431" i="105"/>
  <c r="N431" i="105"/>
  <c r="M431" i="105"/>
  <c r="L431" i="105"/>
  <c r="K431" i="105"/>
  <c r="J431" i="105"/>
  <c r="I431" i="105"/>
  <c r="H431" i="105"/>
  <c r="G431" i="105"/>
  <c r="F431" i="105"/>
  <c r="CC430" i="105"/>
  <c r="BM430" i="105"/>
  <c r="AW430" i="105"/>
  <c r="AV430" i="105"/>
  <c r="AU430" i="105"/>
  <c r="AT430" i="105"/>
  <c r="AS430" i="105"/>
  <c r="AR430" i="105"/>
  <c r="AQ430" i="105"/>
  <c r="AP430" i="105"/>
  <c r="AO430" i="105"/>
  <c r="AN430" i="105"/>
  <c r="AM430" i="105"/>
  <c r="AL430" i="105"/>
  <c r="AK430" i="105"/>
  <c r="AJ430" i="105"/>
  <c r="AI430" i="105"/>
  <c r="AH430" i="105"/>
  <c r="AG430" i="105"/>
  <c r="AF430" i="105"/>
  <c r="AE430" i="105"/>
  <c r="AD430" i="105"/>
  <c r="AC430" i="105"/>
  <c r="AB430" i="105"/>
  <c r="AA430" i="105"/>
  <c r="Z430" i="105"/>
  <c r="Y430" i="105"/>
  <c r="X430" i="105"/>
  <c r="W430" i="105"/>
  <c r="V430" i="105"/>
  <c r="U430" i="105"/>
  <c r="T430" i="105"/>
  <c r="S430" i="105"/>
  <c r="R430" i="105"/>
  <c r="Q430" i="105"/>
  <c r="P430" i="105"/>
  <c r="O430" i="105"/>
  <c r="N430" i="105"/>
  <c r="M430" i="105"/>
  <c r="L430" i="105"/>
  <c r="K430" i="105"/>
  <c r="J430" i="105"/>
  <c r="I430" i="105"/>
  <c r="H430" i="105"/>
  <c r="G430" i="105"/>
  <c r="F430" i="105"/>
  <c r="E430" i="105"/>
  <c r="E431" i="105" s="1"/>
  <c r="E432" i="105" s="1"/>
  <c r="E433" i="105" s="1"/>
  <c r="E434" i="105" s="1"/>
  <c r="E435" i="105" s="1"/>
  <c r="E436" i="105" s="1"/>
  <c r="E437" i="105" s="1"/>
  <c r="E438" i="105" s="1"/>
  <c r="E439" i="105" s="1"/>
  <c r="E440" i="105" s="1"/>
  <c r="E441" i="105" s="1"/>
  <c r="E442" i="105" s="1"/>
  <c r="E443" i="105" s="1"/>
  <c r="E444" i="105" s="1"/>
  <c r="E445" i="105" s="1"/>
  <c r="E446" i="105" s="1"/>
  <c r="BV429" i="105"/>
  <c r="BF429" i="105"/>
  <c r="AV429" i="105"/>
  <c r="AU429" i="105"/>
  <c r="AT429" i="105"/>
  <c r="AS429" i="105"/>
  <c r="AR429" i="105"/>
  <c r="AQ429" i="105"/>
  <c r="AP429" i="105"/>
  <c r="AO429" i="105"/>
  <c r="AN429" i="105"/>
  <c r="AM429" i="105"/>
  <c r="AL429" i="105"/>
  <c r="AK429" i="105"/>
  <c r="AJ429" i="105"/>
  <c r="AI429" i="105"/>
  <c r="AH429" i="105"/>
  <c r="AG429" i="105"/>
  <c r="AF429" i="105"/>
  <c r="AE429" i="105"/>
  <c r="AD429" i="105"/>
  <c r="AC429" i="105"/>
  <c r="AB429" i="105"/>
  <c r="AA429" i="105"/>
  <c r="Z429" i="105"/>
  <c r="Y429" i="105"/>
  <c r="X429" i="105"/>
  <c r="W429" i="105"/>
  <c r="V429" i="105"/>
  <c r="U429" i="105"/>
  <c r="T429" i="105"/>
  <c r="S429" i="105"/>
  <c r="R429" i="105"/>
  <c r="Q429" i="105"/>
  <c r="P429" i="105"/>
  <c r="O429" i="105"/>
  <c r="N429" i="105"/>
  <c r="M429" i="105"/>
  <c r="L429" i="105"/>
  <c r="K429" i="105"/>
  <c r="J429" i="105"/>
  <c r="I429" i="105"/>
  <c r="H429" i="105"/>
  <c r="G429" i="105"/>
  <c r="F429" i="105"/>
  <c r="CA428" i="105"/>
  <c r="BK428" i="105"/>
  <c r="AV428" i="105"/>
  <c r="AU428" i="105"/>
  <c r="AT428" i="105"/>
  <c r="AS428" i="105"/>
  <c r="AR428" i="105"/>
  <c r="AQ428" i="105"/>
  <c r="AP428" i="105"/>
  <c r="AO428" i="105"/>
  <c r="AN428" i="105"/>
  <c r="AM428" i="105"/>
  <c r="AL428" i="105"/>
  <c r="AK428" i="105"/>
  <c r="AJ428" i="105"/>
  <c r="AI428" i="105"/>
  <c r="AH428" i="105"/>
  <c r="AG428" i="105"/>
  <c r="AF428" i="105"/>
  <c r="AE428" i="105"/>
  <c r="AD428" i="105"/>
  <c r="AC428" i="105"/>
  <c r="AB428" i="105"/>
  <c r="AA428" i="105"/>
  <c r="Z428" i="105"/>
  <c r="Y428" i="105"/>
  <c r="X428" i="105"/>
  <c r="W428" i="105"/>
  <c r="V428" i="105"/>
  <c r="U428" i="105"/>
  <c r="T428" i="105"/>
  <c r="S428" i="105"/>
  <c r="R428" i="105"/>
  <c r="Q428" i="105"/>
  <c r="P428" i="105"/>
  <c r="O428" i="105"/>
  <c r="N428" i="105"/>
  <c r="M428" i="105"/>
  <c r="L428" i="105"/>
  <c r="K428" i="105"/>
  <c r="J428" i="105"/>
  <c r="I428" i="105"/>
  <c r="H428" i="105"/>
  <c r="G428" i="105"/>
  <c r="F428" i="105"/>
  <c r="E426" i="105"/>
  <c r="E427" i="105" s="1"/>
  <c r="E428" i="105" s="1"/>
  <c r="E429" i="105" s="1"/>
  <c r="E425" i="105"/>
  <c r="CK419" i="105"/>
  <c r="CJ419" i="105"/>
  <c r="CI419" i="105"/>
  <c r="CH419" i="105"/>
  <c r="CG419" i="105"/>
  <c r="CF419" i="105"/>
  <c r="CE419" i="105"/>
  <c r="CD419" i="105"/>
  <c r="CC419" i="105"/>
  <c r="CB419" i="105"/>
  <c r="CA419" i="105"/>
  <c r="BZ419" i="105"/>
  <c r="BY419" i="105"/>
  <c r="BX419" i="105"/>
  <c r="BW419" i="105"/>
  <c r="BV419" i="105"/>
  <c r="BU419" i="105"/>
  <c r="BT419" i="105"/>
  <c r="BS419" i="105"/>
  <c r="BR419" i="105"/>
  <c r="BQ419" i="105"/>
  <c r="BP419" i="105"/>
  <c r="BO419" i="105"/>
  <c r="BN419" i="105"/>
  <c r="BM419" i="105"/>
  <c r="BL419" i="105"/>
  <c r="BK419" i="105"/>
  <c r="BJ419" i="105"/>
  <c r="BI419" i="105"/>
  <c r="BH419" i="105"/>
  <c r="BG419" i="105"/>
  <c r="BF419" i="105"/>
  <c r="BE419" i="105"/>
  <c r="BD419" i="105"/>
  <c r="BC419" i="105"/>
  <c r="BB419" i="105"/>
  <c r="BA419" i="105"/>
  <c r="AZ419" i="105"/>
  <c r="AY419" i="105"/>
  <c r="AX419" i="105"/>
  <c r="AW419" i="105"/>
  <c r="CK418" i="105"/>
  <c r="CJ418" i="105"/>
  <c r="CI418" i="105"/>
  <c r="CH418" i="105"/>
  <c r="CG418" i="105"/>
  <c r="CF418" i="105"/>
  <c r="CE418" i="105"/>
  <c r="CD418" i="105"/>
  <c r="CC418" i="105"/>
  <c r="CB418" i="105"/>
  <c r="CA418" i="105"/>
  <c r="BZ418" i="105"/>
  <c r="BY418" i="105"/>
  <c r="BX418" i="105"/>
  <c r="BW418" i="105"/>
  <c r="BV418" i="105"/>
  <c r="BU418" i="105"/>
  <c r="BT418" i="105"/>
  <c r="BS418" i="105"/>
  <c r="BR418" i="105"/>
  <c r="BQ418" i="105"/>
  <c r="BP418" i="105"/>
  <c r="BO418" i="105"/>
  <c r="BN418" i="105"/>
  <c r="BM418" i="105"/>
  <c r="BL418" i="105"/>
  <c r="BK418" i="105"/>
  <c r="BJ418" i="105"/>
  <c r="BI418" i="105"/>
  <c r="BH418" i="105"/>
  <c r="BG418" i="105"/>
  <c r="BF418" i="105"/>
  <c r="BE418" i="105"/>
  <c r="BD418" i="105"/>
  <c r="BD543" i="105" s="1"/>
  <c r="BC418" i="105"/>
  <c r="BB418" i="105"/>
  <c r="BA418" i="105"/>
  <c r="AZ418" i="105"/>
  <c r="AY418" i="105"/>
  <c r="AX418" i="105"/>
  <c r="AW418" i="105"/>
  <c r="CK417" i="105"/>
  <c r="CJ417" i="105"/>
  <c r="CI417" i="105"/>
  <c r="CH417" i="105"/>
  <c r="CG417" i="105"/>
  <c r="CF417" i="105"/>
  <c r="CE417" i="105"/>
  <c r="CD417" i="105"/>
  <c r="CC417" i="105"/>
  <c r="CB417" i="105"/>
  <c r="CA417" i="105"/>
  <c r="BZ417" i="105"/>
  <c r="BY417" i="105"/>
  <c r="BX417" i="105"/>
  <c r="BW417" i="105"/>
  <c r="BV417" i="105"/>
  <c r="BU417" i="105"/>
  <c r="BT417" i="105"/>
  <c r="BS417" i="105"/>
  <c r="BR417" i="105"/>
  <c r="BQ417" i="105"/>
  <c r="BP417" i="105"/>
  <c r="BO417" i="105"/>
  <c r="BN417" i="105"/>
  <c r="BM417" i="105"/>
  <c r="BL417" i="105"/>
  <c r="BK417" i="105"/>
  <c r="BJ417" i="105"/>
  <c r="BI417" i="105"/>
  <c r="BH417" i="105"/>
  <c r="BG417" i="105"/>
  <c r="BF417" i="105"/>
  <c r="BE417" i="105"/>
  <c r="BD417" i="105"/>
  <c r="BC417" i="105"/>
  <c r="BB417" i="105"/>
  <c r="BA417" i="105"/>
  <c r="AZ417" i="105"/>
  <c r="AY417" i="105"/>
  <c r="AX417" i="105"/>
  <c r="AW417" i="105"/>
  <c r="CK416" i="105"/>
  <c r="CJ416" i="105"/>
  <c r="CI416" i="105"/>
  <c r="CH416" i="105"/>
  <c r="CG416" i="105"/>
  <c r="CF416" i="105"/>
  <c r="CE416" i="105"/>
  <c r="CD416" i="105"/>
  <c r="CC416" i="105"/>
  <c r="CB416" i="105"/>
  <c r="CA416" i="105"/>
  <c r="BZ416" i="105"/>
  <c r="BY416" i="105"/>
  <c r="BX416" i="105"/>
  <c r="BW416" i="105"/>
  <c r="BV416" i="105"/>
  <c r="BU416" i="105"/>
  <c r="BT416" i="105"/>
  <c r="BS416" i="105"/>
  <c r="BR416" i="105"/>
  <c r="BQ416" i="105"/>
  <c r="BP416" i="105"/>
  <c r="BO416" i="105"/>
  <c r="BN416" i="105"/>
  <c r="BM416" i="105"/>
  <c r="BL416" i="105"/>
  <c r="BK416" i="105"/>
  <c r="BJ416" i="105"/>
  <c r="BI416" i="105"/>
  <c r="BH416" i="105"/>
  <c r="BG416" i="105"/>
  <c r="BF416" i="105"/>
  <c r="BE416" i="105"/>
  <c r="BD416" i="105"/>
  <c r="BC416" i="105"/>
  <c r="BB416" i="105"/>
  <c r="BA416" i="105"/>
  <c r="AZ416" i="105"/>
  <c r="AY416" i="105"/>
  <c r="AX416" i="105"/>
  <c r="AW416" i="105"/>
  <c r="CK415" i="105"/>
  <c r="CK543" i="105" s="1"/>
  <c r="CJ415" i="105"/>
  <c r="CJ543" i="105" s="1"/>
  <c r="CI415" i="105"/>
  <c r="CI543" i="105" s="1"/>
  <c r="CH415" i="105"/>
  <c r="CG415" i="105"/>
  <c r="CF415" i="105"/>
  <c r="CE415" i="105"/>
  <c r="CE543" i="105" s="1"/>
  <c r="CD415" i="105"/>
  <c r="CC415" i="105"/>
  <c r="CB415" i="105"/>
  <c r="CA415" i="105"/>
  <c r="CA543" i="105" s="1"/>
  <c r="BZ415" i="105"/>
  <c r="BY415" i="105"/>
  <c r="BX415" i="105"/>
  <c r="BW415" i="105"/>
  <c r="BW543" i="105" s="1"/>
  <c r="BV415" i="105"/>
  <c r="BU415" i="105"/>
  <c r="BT415" i="105"/>
  <c r="BS415" i="105"/>
  <c r="BS543" i="105" s="1"/>
  <c r="BR415" i="105"/>
  <c r="BQ415" i="105"/>
  <c r="BP415" i="105"/>
  <c r="BO415" i="105"/>
  <c r="BO543" i="105" s="1"/>
  <c r="BN415" i="105"/>
  <c r="BM415" i="105"/>
  <c r="BL415" i="105"/>
  <c r="BK415" i="105"/>
  <c r="BK543" i="105" s="1"/>
  <c r="BJ415" i="105"/>
  <c r="BI415" i="105"/>
  <c r="BH415" i="105"/>
  <c r="BG415" i="105"/>
  <c r="BG543" i="105" s="1"/>
  <c r="BF415" i="105"/>
  <c r="BE415" i="105"/>
  <c r="BD415" i="105"/>
  <c r="BC415" i="105"/>
  <c r="BC543" i="105" s="1"/>
  <c r="BB415" i="105"/>
  <c r="BA415" i="105"/>
  <c r="AZ415" i="105"/>
  <c r="AY415" i="105"/>
  <c r="AY543" i="105" s="1"/>
  <c r="AX415" i="105"/>
  <c r="AW415" i="105"/>
  <c r="CK414" i="105"/>
  <c r="CJ414" i="105"/>
  <c r="CI414" i="105"/>
  <c r="CH414" i="105"/>
  <c r="CG414" i="105"/>
  <c r="CF414" i="105"/>
  <c r="CE414" i="105"/>
  <c r="CD414" i="105"/>
  <c r="CC414" i="105"/>
  <c r="CB414" i="105"/>
  <c r="CA414" i="105"/>
  <c r="BZ414" i="105"/>
  <c r="BY414" i="105"/>
  <c r="BX414" i="105"/>
  <c r="BW414" i="105"/>
  <c r="BV414" i="105"/>
  <c r="BU414" i="105"/>
  <c r="BT414" i="105"/>
  <c r="BS414" i="105"/>
  <c r="BR414" i="105"/>
  <c r="BQ414" i="105"/>
  <c r="BP414" i="105"/>
  <c r="BO414" i="105"/>
  <c r="BN414" i="105"/>
  <c r="BM414" i="105"/>
  <c r="BL414" i="105"/>
  <c r="BK414" i="105"/>
  <c r="BJ414" i="105"/>
  <c r="BI414" i="105"/>
  <c r="BH414" i="105"/>
  <c r="BG414" i="105"/>
  <c r="BF414" i="105"/>
  <c r="BE414" i="105"/>
  <c r="BD414" i="105"/>
  <c r="BC414" i="105"/>
  <c r="BB414" i="105"/>
  <c r="BA414" i="105"/>
  <c r="AZ414" i="105"/>
  <c r="AY414" i="105"/>
  <c r="AX414" i="105"/>
  <c r="AW414" i="105"/>
  <c r="CK413" i="105"/>
  <c r="CJ413" i="105"/>
  <c r="CI413" i="105"/>
  <c r="CH413" i="105"/>
  <c r="CG413" i="105"/>
  <c r="CF413" i="105"/>
  <c r="CE413" i="105"/>
  <c r="CD413" i="105"/>
  <c r="CC413" i="105"/>
  <c r="CB413" i="105"/>
  <c r="CA413" i="105"/>
  <c r="BZ413" i="105"/>
  <c r="BY413" i="105"/>
  <c r="BX413" i="105"/>
  <c r="BW413" i="105"/>
  <c r="BV413" i="105"/>
  <c r="BU413" i="105"/>
  <c r="BU542" i="105" s="1"/>
  <c r="BT413" i="105"/>
  <c r="BS413" i="105"/>
  <c r="BR413" i="105"/>
  <c r="BQ413" i="105"/>
  <c r="BP413" i="105"/>
  <c r="BO413" i="105"/>
  <c r="BN413" i="105"/>
  <c r="BM413" i="105"/>
  <c r="BL413" i="105"/>
  <c r="BK413" i="105"/>
  <c r="BJ413" i="105"/>
  <c r="BI413" i="105"/>
  <c r="BH413" i="105"/>
  <c r="BG413" i="105"/>
  <c r="BF413" i="105"/>
  <c r="BE413" i="105"/>
  <c r="BD413" i="105"/>
  <c r="BC413" i="105"/>
  <c r="BB413" i="105"/>
  <c r="BA413" i="105"/>
  <c r="AZ413" i="105"/>
  <c r="AY413" i="105"/>
  <c r="AX413" i="105"/>
  <c r="AW413" i="105"/>
  <c r="CK412" i="105"/>
  <c r="CJ412" i="105"/>
  <c r="CI412" i="105"/>
  <c r="CH412" i="105"/>
  <c r="CG412" i="105"/>
  <c r="CF412" i="105"/>
  <c r="CE412" i="105"/>
  <c r="CD412" i="105"/>
  <c r="CC412" i="105"/>
  <c r="CB412" i="105"/>
  <c r="CA412" i="105"/>
  <c r="BZ412" i="105"/>
  <c r="BY412" i="105"/>
  <c r="BX412" i="105"/>
  <c r="BW412" i="105"/>
  <c r="BV412" i="105"/>
  <c r="BU412" i="105"/>
  <c r="BT412" i="105"/>
  <c r="BS412" i="105"/>
  <c r="BR412" i="105"/>
  <c r="BQ412" i="105"/>
  <c r="BP412" i="105"/>
  <c r="BO412" i="105"/>
  <c r="BN412" i="105"/>
  <c r="BM412" i="105"/>
  <c r="BL412" i="105"/>
  <c r="BK412" i="105"/>
  <c r="BJ412" i="105"/>
  <c r="BI412" i="105"/>
  <c r="BH412" i="105"/>
  <c r="BG412" i="105"/>
  <c r="BF412" i="105"/>
  <c r="BE412" i="105"/>
  <c r="BD412" i="105"/>
  <c r="BC412" i="105"/>
  <c r="BB412" i="105"/>
  <c r="BA412" i="105"/>
  <c r="AZ412" i="105"/>
  <c r="AY412" i="105"/>
  <c r="AX412" i="105"/>
  <c r="AX542" i="105" s="1"/>
  <c r="AW412" i="105"/>
  <c r="CK411" i="105"/>
  <c r="CK542" i="105" s="1"/>
  <c r="CJ411" i="105"/>
  <c r="CJ542" i="105" s="1"/>
  <c r="CI411" i="105"/>
  <c r="CI542" i="105" s="1"/>
  <c r="CH411" i="105"/>
  <c r="CG411" i="105"/>
  <c r="CF411" i="105"/>
  <c r="CE411" i="105"/>
  <c r="CE542" i="105" s="1"/>
  <c r="CD411" i="105"/>
  <c r="CC411" i="105"/>
  <c r="CB411" i="105"/>
  <c r="CA411" i="105"/>
  <c r="CA542" i="105" s="1"/>
  <c r="BZ411" i="105"/>
  <c r="BY411" i="105"/>
  <c r="BX411" i="105"/>
  <c r="BW411" i="105"/>
  <c r="BW542" i="105" s="1"/>
  <c r="BV411" i="105"/>
  <c r="BU411" i="105"/>
  <c r="BT411" i="105"/>
  <c r="BS411" i="105"/>
  <c r="BS542" i="105" s="1"/>
  <c r="BR411" i="105"/>
  <c r="BQ411" i="105"/>
  <c r="BP411" i="105"/>
  <c r="BO411" i="105"/>
  <c r="BO542" i="105" s="1"/>
  <c r="BN411" i="105"/>
  <c r="BM411" i="105"/>
  <c r="BL411" i="105"/>
  <c r="BK411" i="105"/>
  <c r="BK542" i="105" s="1"/>
  <c r="BJ411" i="105"/>
  <c r="BI411" i="105"/>
  <c r="BH411" i="105"/>
  <c r="BG411" i="105"/>
  <c r="BG542" i="105" s="1"/>
  <c r="BF411" i="105"/>
  <c r="BE411" i="105"/>
  <c r="BD411" i="105"/>
  <c r="BC411" i="105"/>
  <c r="BC542" i="105" s="1"/>
  <c r="BB411" i="105"/>
  <c r="BA411" i="105"/>
  <c r="AZ411" i="105"/>
  <c r="AY411" i="105"/>
  <c r="AY542" i="105" s="1"/>
  <c r="AX411" i="105"/>
  <c r="AW411" i="105"/>
  <c r="CK410" i="105"/>
  <c r="CJ410" i="105"/>
  <c r="CI410" i="105"/>
  <c r="CH410" i="105"/>
  <c r="CG410" i="105"/>
  <c r="CF410" i="105"/>
  <c r="CE410" i="105"/>
  <c r="CD410" i="105"/>
  <c r="CC410" i="105"/>
  <c r="CB410" i="105"/>
  <c r="CA410" i="105"/>
  <c r="BZ410" i="105"/>
  <c r="BY410" i="105"/>
  <c r="BX410" i="105"/>
  <c r="BW410" i="105"/>
  <c r="BV410" i="105"/>
  <c r="BU410" i="105"/>
  <c r="BT410" i="105"/>
  <c r="BT541" i="105" s="1"/>
  <c r="BS410" i="105"/>
  <c r="BR410" i="105"/>
  <c r="BQ410" i="105"/>
  <c r="BP410" i="105"/>
  <c r="BO410" i="105"/>
  <c r="BN410" i="105"/>
  <c r="BM410" i="105"/>
  <c r="BL410" i="105"/>
  <c r="BK410" i="105"/>
  <c r="BJ410" i="105"/>
  <c r="BI410" i="105"/>
  <c r="BH410" i="105"/>
  <c r="BG410" i="105"/>
  <c r="BF410" i="105"/>
  <c r="BE410" i="105"/>
  <c r="BD410" i="105"/>
  <c r="BC410" i="105"/>
  <c r="BB410" i="105"/>
  <c r="BA410" i="105"/>
  <c r="AZ410" i="105"/>
  <c r="AY410" i="105"/>
  <c r="AX410" i="105"/>
  <c r="AW410" i="105"/>
  <c r="CK409" i="105"/>
  <c r="CJ409" i="105"/>
  <c r="CI409" i="105"/>
  <c r="CH409" i="105"/>
  <c r="CG409" i="105"/>
  <c r="CF409" i="105"/>
  <c r="CE409" i="105"/>
  <c r="CD409" i="105"/>
  <c r="CC409" i="105"/>
  <c r="CB409" i="105"/>
  <c r="CA409" i="105"/>
  <c r="BZ409" i="105"/>
  <c r="BY409" i="105"/>
  <c r="BX409" i="105"/>
  <c r="BW409" i="105"/>
  <c r="BV409" i="105"/>
  <c r="BU409" i="105"/>
  <c r="BT409" i="105"/>
  <c r="BS409" i="105"/>
  <c r="BR409" i="105"/>
  <c r="BQ409" i="105"/>
  <c r="BP409" i="105"/>
  <c r="BO409" i="105"/>
  <c r="BN409" i="105"/>
  <c r="BM409" i="105"/>
  <c r="BL409" i="105"/>
  <c r="BK409" i="105"/>
  <c r="BJ409" i="105"/>
  <c r="BI409" i="105"/>
  <c r="BH409" i="105"/>
  <c r="BG409" i="105"/>
  <c r="BF409" i="105"/>
  <c r="BE409" i="105"/>
  <c r="BD409" i="105"/>
  <c r="BC409" i="105"/>
  <c r="BB409" i="105"/>
  <c r="BA409" i="105"/>
  <c r="AZ409" i="105"/>
  <c r="AY409" i="105"/>
  <c r="AX409" i="105"/>
  <c r="AW409" i="105"/>
  <c r="CK408" i="105"/>
  <c r="CJ408" i="105"/>
  <c r="CI408" i="105"/>
  <c r="CH408" i="105"/>
  <c r="CG408" i="105"/>
  <c r="CF408" i="105"/>
  <c r="CE408" i="105"/>
  <c r="CD408" i="105"/>
  <c r="CC408" i="105"/>
  <c r="CB408" i="105"/>
  <c r="CA408" i="105"/>
  <c r="BZ408" i="105"/>
  <c r="BY408" i="105"/>
  <c r="BX408" i="105"/>
  <c r="BW408" i="105"/>
  <c r="BV408" i="105"/>
  <c r="BU408" i="105"/>
  <c r="BT408" i="105"/>
  <c r="BS408" i="105"/>
  <c r="BR408" i="105"/>
  <c r="BQ408" i="105"/>
  <c r="BP408" i="105"/>
  <c r="BO408" i="105"/>
  <c r="BN408" i="105"/>
  <c r="BM408" i="105"/>
  <c r="BL408" i="105"/>
  <c r="BK408" i="105"/>
  <c r="BJ408" i="105"/>
  <c r="BI408" i="105"/>
  <c r="BH408" i="105"/>
  <c r="BG408" i="105"/>
  <c r="BF408" i="105"/>
  <c r="BE408" i="105"/>
  <c r="BD408" i="105"/>
  <c r="BC408" i="105"/>
  <c r="BB408" i="105"/>
  <c r="BA408" i="105"/>
  <c r="AZ408" i="105"/>
  <c r="AY408" i="105"/>
  <c r="AX408" i="105"/>
  <c r="AW408" i="105"/>
  <c r="CK407" i="105"/>
  <c r="CJ407" i="105"/>
  <c r="CJ541" i="105" s="1"/>
  <c r="CI407" i="105"/>
  <c r="CI541" i="105" s="1"/>
  <c r="CH407" i="105"/>
  <c r="CG407" i="105"/>
  <c r="CF407" i="105"/>
  <c r="CE407" i="105"/>
  <c r="CE541" i="105" s="1"/>
  <c r="CD407" i="105"/>
  <c r="CC407" i="105"/>
  <c r="CB407" i="105"/>
  <c r="CA407" i="105"/>
  <c r="CA541" i="105" s="1"/>
  <c r="BZ407" i="105"/>
  <c r="BY407" i="105"/>
  <c r="BX407" i="105"/>
  <c r="BW407" i="105"/>
  <c r="BW541" i="105" s="1"/>
  <c r="BV407" i="105"/>
  <c r="BU407" i="105"/>
  <c r="BT407" i="105"/>
  <c r="BS407" i="105"/>
  <c r="BS541" i="105" s="1"/>
  <c r="BR407" i="105"/>
  <c r="BQ407" i="105"/>
  <c r="BP407" i="105"/>
  <c r="BO407" i="105"/>
  <c r="BO541" i="105" s="1"/>
  <c r="BN407" i="105"/>
  <c r="BM407" i="105"/>
  <c r="BL407" i="105"/>
  <c r="BK407" i="105"/>
  <c r="BK541" i="105" s="1"/>
  <c r="BJ407" i="105"/>
  <c r="BI407" i="105"/>
  <c r="BH407" i="105"/>
  <c r="BG407" i="105"/>
  <c r="BG541" i="105" s="1"/>
  <c r="BF407" i="105"/>
  <c r="BE407" i="105"/>
  <c r="BD407" i="105"/>
  <c r="BC407" i="105"/>
  <c r="BC541" i="105" s="1"/>
  <c r="BB407" i="105"/>
  <c r="BA407" i="105"/>
  <c r="AZ407" i="105"/>
  <c r="AY407" i="105"/>
  <c r="AY541" i="105" s="1"/>
  <c r="AX407" i="105"/>
  <c r="AX541" i="105" s="1"/>
  <c r="AW407" i="105"/>
  <c r="CK406" i="105"/>
  <c r="CJ406" i="105"/>
  <c r="CI406" i="105"/>
  <c r="CH406" i="105"/>
  <c r="CG406" i="105"/>
  <c r="CF406" i="105"/>
  <c r="CE406" i="105"/>
  <c r="CD406" i="105"/>
  <c r="CC406" i="105"/>
  <c r="CB406" i="105"/>
  <c r="CA406" i="105"/>
  <c r="BZ406" i="105"/>
  <c r="BY406" i="105"/>
  <c r="BX406" i="105"/>
  <c r="BW406" i="105"/>
  <c r="BV406" i="105"/>
  <c r="BU406" i="105"/>
  <c r="BT406" i="105"/>
  <c r="BS406" i="105"/>
  <c r="BR406" i="105"/>
  <c r="BQ406" i="105"/>
  <c r="BP406" i="105"/>
  <c r="BO406" i="105"/>
  <c r="BN406" i="105"/>
  <c r="BM406" i="105"/>
  <c r="BL406" i="105"/>
  <c r="BK406" i="105"/>
  <c r="BJ406" i="105"/>
  <c r="BI406" i="105"/>
  <c r="BH406" i="105"/>
  <c r="BG406" i="105"/>
  <c r="BF406" i="105"/>
  <c r="BE406" i="105"/>
  <c r="BD406" i="105"/>
  <c r="BC406" i="105"/>
  <c r="BB406" i="105"/>
  <c r="BA406" i="105"/>
  <c r="AZ406" i="105"/>
  <c r="AY406" i="105"/>
  <c r="AX406" i="105"/>
  <c r="AW406" i="105"/>
  <c r="CK405" i="105"/>
  <c r="CJ405" i="105"/>
  <c r="CI405" i="105"/>
  <c r="CH405" i="105"/>
  <c r="CG405" i="105"/>
  <c r="CF405" i="105"/>
  <c r="CE405" i="105"/>
  <c r="CD405" i="105"/>
  <c r="CC405" i="105"/>
  <c r="CB405" i="105"/>
  <c r="CA405" i="105"/>
  <c r="BZ405" i="105"/>
  <c r="BY405" i="105"/>
  <c r="BX405" i="105"/>
  <c r="BW405" i="105"/>
  <c r="BV405" i="105"/>
  <c r="BU405" i="105"/>
  <c r="BT405" i="105"/>
  <c r="BS405" i="105"/>
  <c r="BR405" i="105"/>
  <c r="BQ405" i="105"/>
  <c r="BP405" i="105"/>
  <c r="BO405" i="105"/>
  <c r="BN405" i="105"/>
  <c r="BM405" i="105"/>
  <c r="BL405" i="105"/>
  <c r="BK405" i="105"/>
  <c r="BJ405" i="105"/>
  <c r="BI405" i="105"/>
  <c r="BH405" i="105"/>
  <c r="BG405" i="105"/>
  <c r="BF405" i="105"/>
  <c r="BE405" i="105"/>
  <c r="BE540" i="105" s="1"/>
  <c r="BD405" i="105"/>
  <c r="BC405" i="105"/>
  <c r="BB405" i="105"/>
  <c r="BA405" i="105"/>
  <c r="AZ405" i="105"/>
  <c r="AY405" i="105"/>
  <c r="AX405" i="105"/>
  <c r="AW405" i="105"/>
  <c r="CK404" i="105"/>
  <c r="CJ404" i="105"/>
  <c r="CI404" i="105"/>
  <c r="CH404" i="105"/>
  <c r="CG404" i="105"/>
  <c r="CF404" i="105"/>
  <c r="CE404" i="105"/>
  <c r="CD404" i="105"/>
  <c r="CC404" i="105"/>
  <c r="CB404" i="105"/>
  <c r="CA404" i="105"/>
  <c r="BZ404" i="105"/>
  <c r="BY404" i="105"/>
  <c r="BX404" i="105"/>
  <c r="BW404" i="105"/>
  <c r="BV404" i="105"/>
  <c r="BU404" i="105"/>
  <c r="BT404" i="105"/>
  <c r="BS404" i="105"/>
  <c r="BR404" i="105"/>
  <c r="BQ404" i="105"/>
  <c r="BP404" i="105"/>
  <c r="BO404" i="105"/>
  <c r="BN404" i="105"/>
  <c r="BM404" i="105"/>
  <c r="BL404" i="105"/>
  <c r="BK404" i="105"/>
  <c r="BJ404" i="105"/>
  <c r="BI404" i="105"/>
  <c r="BH404" i="105"/>
  <c r="BG404" i="105"/>
  <c r="BF404" i="105"/>
  <c r="BE404" i="105"/>
  <c r="BD404" i="105"/>
  <c r="BC404" i="105"/>
  <c r="BB404" i="105"/>
  <c r="BA404" i="105"/>
  <c r="AZ404" i="105"/>
  <c r="AY404" i="105"/>
  <c r="AX404" i="105"/>
  <c r="AW404" i="105"/>
  <c r="CK403" i="105"/>
  <c r="CJ403" i="105"/>
  <c r="CJ540" i="105" s="1"/>
  <c r="CI403" i="105"/>
  <c r="CI540" i="105" s="1"/>
  <c r="CH403" i="105"/>
  <c r="CG403" i="105"/>
  <c r="CF403" i="105"/>
  <c r="CE403" i="105"/>
  <c r="CE540" i="105" s="1"/>
  <c r="CD403" i="105"/>
  <c r="CC403" i="105"/>
  <c r="CB403" i="105"/>
  <c r="CA403" i="105"/>
  <c r="CA540" i="105" s="1"/>
  <c r="BZ403" i="105"/>
  <c r="BY403" i="105"/>
  <c r="BX403" i="105"/>
  <c r="BW403" i="105"/>
  <c r="BW540" i="105" s="1"/>
  <c r="BV403" i="105"/>
  <c r="BU403" i="105"/>
  <c r="BT403" i="105"/>
  <c r="BS403" i="105"/>
  <c r="BS540" i="105" s="1"/>
  <c r="BR403" i="105"/>
  <c r="BQ403" i="105"/>
  <c r="BP403" i="105"/>
  <c r="BO403" i="105"/>
  <c r="BO540" i="105" s="1"/>
  <c r="BN403" i="105"/>
  <c r="BM403" i="105"/>
  <c r="BL403" i="105"/>
  <c r="BK403" i="105"/>
  <c r="BK540" i="105" s="1"/>
  <c r="BJ403" i="105"/>
  <c r="BI403" i="105"/>
  <c r="BH403" i="105"/>
  <c r="BG403" i="105"/>
  <c r="BG540" i="105" s="1"/>
  <c r="BF403" i="105"/>
  <c r="BF540" i="105" s="1"/>
  <c r="BE403" i="105"/>
  <c r="BD403" i="105"/>
  <c r="BC403" i="105"/>
  <c r="BC540" i="105" s="1"/>
  <c r="BB403" i="105"/>
  <c r="BA403" i="105"/>
  <c r="AZ403" i="105"/>
  <c r="AY403" i="105"/>
  <c r="AY540" i="105" s="1"/>
  <c r="AX403" i="105"/>
  <c r="AW403" i="105"/>
  <c r="CK402" i="105"/>
  <c r="CJ402" i="105"/>
  <c r="CI402" i="105"/>
  <c r="CH402" i="105"/>
  <c r="CG402" i="105"/>
  <c r="CF402" i="105"/>
  <c r="CE402" i="105"/>
  <c r="CD402" i="105"/>
  <c r="CC402" i="105"/>
  <c r="CB402" i="105"/>
  <c r="CA402" i="105"/>
  <c r="BZ402" i="105"/>
  <c r="BY402" i="105"/>
  <c r="BX402" i="105"/>
  <c r="BW402" i="105"/>
  <c r="BV402" i="105"/>
  <c r="BU402" i="105"/>
  <c r="BT402" i="105"/>
  <c r="BS402" i="105"/>
  <c r="BR402" i="105"/>
  <c r="BQ402" i="105"/>
  <c r="BP402" i="105"/>
  <c r="BO402" i="105"/>
  <c r="BN402" i="105"/>
  <c r="BM402" i="105"/>
  <c r="BL402" i="105"/>
  <c r="BK402" i="105"/>
  <c r="BJ402" i="105"/>
  <c r="BI402" i="105"/>
  <c r="BH402" i="105"/>
  <c r="BG402" i="105"/>
  <c r="BF402" i="105"/>
  <c r="BE402" i="105"/>
  <c r="BD402" i="105"/>
  <c r="BC402" i="105"/>
  <c r="BB402" i="105"/>
  <c r="BA402" i="105"/>
  <c r="AZ402" i="105"/>
  <c r="AZ539" i="105" s="1"/>
  <c r="AY402" i="105"/>
  <c r="AX402" i="105"/>
  <c r="AW402" i="105"/>
  <c r="CK401" i="105"/>
  <c r="CJ401" i="105"/>
  <c r="CI401" i="105"/>
  <c r="CH401" i="105"/>
  <c r="CG401" i="105"/>
  <c r="CG539" i="105" s="1"/>
  <c r="CF401" i="105"/>
  <c r="CE401" i="105"/>
  <c r="CD401" i="105"/>
  <c r="CC401" i="105"/>
  <c r="CB401" i="105"/>
  <c r="CA401" i="105"/>
  <c r="BZ401" i="105"/>
  <c r="BY401" i="105"/>
  <c r="BX401" i="105"/>
  <c r="BW401" i="105"/>
  <c r="BV401" i="105"/>
  <c r="BU401" i="105"/>
  <c r="BT401" i="105"/>
  <c r="BS401" i="105"/>
  <c r="BR401" i="105"/>
  <c r="BQ401" i="105"/>
  <c r="BP401" i="105"/>
  <c r="BO401" i="105"/>
  <c r="BN401" i="105"/>
  <c r="BM401" i="105"/>
  <c r="BL401" i="105"/>
  <c r="BK401" i="105"/>
  <c r="BJ401" i="105"/>
  <c r="BI401" i="105"/>
  <c r="BH401" i="105"/>
  <c r="BG401" i="105"/>
  <c r="BF401" i="105"/>
  <c r="BE401" i="105"/>
  <c r="BD401" i="105"/>
  <c r="BC401" i="105"/>
  <c r="BB401" i="105"/>
  <c r="BA401" i="105"/>
  <c r="BA539" i="105" s="1"/>
  <c r="AZ401" i="105"/>
  <c r="AY401" i="105"/>
  <c r="AX401" i="105"/>
  <c r="AW401" i="105"/>
  <c r="CK400" i="105"/>
  <c r="CJ400" i="105"/>
  <c r="CI400" i="105"/>
  <c r="CH400" i="105"/>
  <c r="CG400" i="105"/>
  <c r="CF400" i="105"/>
  <c r="CE400" i="105"/>
  <c r="CD400" i="105"/>
  <c r="CC400" i="105"/>
  <c r="CB400" i="105"/>
  <c r="CA400" i="105"/>
  <c r="BZ400" i="105"/>
  <c r="BY400" i="105"/>
  <c r="BX400" i="105"/>
  <c r="BW400" i="105"/>
  <c r="BV400" i="105"/>
  <c r="BU400" i="105"/>
  <c r="BT400" i="105"/>
  <c r="BS400" i="105"/>
  <c r="BR400" i="105"/>
  <c r="BQ400" i="105"/>
  <c r="BP400" i="105"/>
  <c r="BO400" i="105"/>
  <c r="BN400" i="105"/>
  <c r="BM400" i="105"/>
  <c r="BL400" i="105"/>
  <c r="BK400" i="105"/>
  <c r="BJ400" i="105"/>
  <c r="BI400" i="105"/>
  <c r="BH400" i="105"/>
  <c r="BG400" i="105"/>
  <c r="BF400" i="105"/>
  <c r="BE400" i="105"/>
  <c r="BD400" i="105"/>
  <c r="BC400" i="105"/>
  <c r="BB400" i="105"/>
  <c r="BA400" i="105"/>
  <c r="AZ400" i="105"/>
  <c r="AY400" i="105"/>
  <c r="AX400" i="105"/>
  <c r="AW400" i="105"/>
  <c r="CK399" i="105"/>
  <c r="CK539" i="105" s="1"/>
  <c r="CJ399" i="105"/>
  <c r="CJ539" i="105" s="1"/>
  <c r="CI399" i="105"/>
  <c r="CI539" i="105" s="1"/>
  <c r="CH399" i="105"/>
  <c r="CG399" i="105"/>
  <c r="CF399" i="105"/>
  <c r="CE399" i="105"/>
  <c r="CE539" i="105" s="1"/>
  <c r="CD399" i="105"/>
  <c r="CC399" i="105"/>
  <c r="CB399" i="105"/>
  <c r="CA399" i="105"/>
  <c r="CA539" i="105" s="1"/>
  <c r="BZ399" i="105"/>
  <c r="BY399" i="105"/>
  <c r="BX399" i="105"/>
  <c r="BW399" i="105"/>
  <c r="BW539" i="105" s="1"/>
  <c r="BV399" i="105"/>
  <c r="BU399" i="105"/>
  <c r="BT399" i="105"/>
  <c r="BS399" i="105"/>
  <c r="BS539" i="105" s="1"/>
  <c r="BR399" i="105"/>
  <c r="BQ399" i="105"/>
  <c r="BP399" i="105"/>
  <c r="BO399" i="105"/>
  <c r="BO539" i="105" s="1"/>
  <c r="BN399" i="105"/>
  <c r="BM399" i="105"/>
  <c r="BL399" i="105"/>
  <c r="BK399" i="105"/>
  <c r="BK539" i="105" s="1"/>
  <c r="BJ399" i="105"/>
  <c r="BI399" i="105"/>
  <c r="BH399" i="105"/>
  <c r="BG399" i="105"/>
  <c r="BG539" i="105" s="1"/>
  <c r="BF399" i="105"/>
  <c r="BE399" i="105"/>
  <c r="BD399" i="105"/>
  <c r="BC399" i="105"/>
  <c r="BC539" i="105" s="1"/>
  <c r="BB399" i="105"/>
  <c r="BA399" i="105"/>
  <c r="AZ399" i="105"/>
  <c r="AY399" i="105"/>
  <c r="AY539" i="105" s="1"/>
  <c r="AX399" i="105"/>
  <c r="AW399" i="105"/>
  <c r="CK398" i="105"/>
  <c r="CJ398" i="105"/>
  <c r="CI398" i="105"/>
  <c r="CH398" i="105"/>
  <c r="CG398" i="105"/>
  <c r="CF398" i="105"/>
  <c r="CE398" i="105"/>
  <c r="CD398" i="105"/>
  <c r="CC398" i="105"/>
  <c r="CB398" i="105"/>
  <c r="CA398" i="105"/>
  <c r="BZ398" i="105"/>
  <c r="BY398" i="105"/>
  <c r="BX398" i="105"/>
  <c r="BW398" i="105"/>
  <c r="BV398" i="105"/>
  <c r="BU398" i="105"/>
  <c r="BT398" i="105"/>
  <c r="BS398" i="105"/>
  <c r="BR398" i="105"/>
  <c r="BQ398" i="105"/>
  <c r="BP398" i="105"/>
  <c r="BO398" i="105"/>
  <c r="BN398" i="105"/>
  <c r="BM398" i="105"/>
  <c r="BL398" i="105"/>
  <c r="BK398" i="105"/>
  <c r="BJ398" i="105"/>
  <c r="BI398" i="105"/>
  <c r="BH398" i="105"/>
  <c r="BG398" i="105"/>
  <c r="BF398" i="105"/>
  <c r="BE398" i="105"/>
  <c r="BD398" i="105"/>
  <c r="BD538" i="105" s="1"/>
  <c r="BC398" i="105"/>
  <c r="BB398" i="105"/>
  <c r="BA398" i="105"/>
  <c r="AZ398" i="105"/>
  <c r="AY398" i="105"/>
  <c r="AX398" i="105"/>
  <c r="AW398" i="105"/>
  <c r="CK397" i="105"/>
  <c r="CJ397" i="105"/>
  <c r="CI397" i="105"/>
  <c r="CH397" i="105"/>
  <c r="CG397" i="105"/>
  <c r="CF397" i="105"/>
  <c r="CE397" i="105"/>
  <c r="CD397" i="105"/>
  <c r="CC397" i="105"/>
  <c r="CB397" i="105"/>
  <c r="CA397" i="105"/>
  <c r="BZ397" i="105"/>
  <c r="BY397" i="105"/>
  <c r="BX397" i="105"/>
  <c r="BW397" i="105"/>
  <c r="BV397" i="105"/>
  <c r="BU397" i="105"/>
  <c r="BT397" i="105"/>
  <c r="BS397" i="105"/>
  <c r="BR397" i="105"/>
  <c r="BQ397" i="105"/>
  <c r="BP397" i="105"/>
  <c r="BO397" i="105"/>
  <c r="BN397" i="105"/>
  <c r="BM397" i="105"/>
  <c r="BL397" i="105"/>
  <c r="BK397" i="105"/>
  <c r="BJ397" i="105"/>
  <c r="BI397" i="105"/>
  <c r="BH397" i="105"/>
  <c r="BG397" i="105"/>
  <c r="BF397" i="105"/>
  <c r="BE397" i="105"/>
  <c r="BD397" i="105"/>
  <c r="BC397" i="105"/>
  <c r="BB397" i="105"/>
  <c r="BA397" i="105"/>
  <c r="AZ397" i="105"/>
  <c r="AY397" i="105"/>
  <c r="AX397" i="105"/>
  <c r="AW397" i="105"/>
  <c r="CK396" i="105"/>
  <c r="CJ396" i="105"/>
  <c r="CI396" i="105"/>
  <c r="CH396" i="105"/>
  <c r="CG396" i="105"/>
  <c r="CF396" i="105"/>
  <c r="CE396" i="105"/>
  <c r="CD396" i="105"/>
  <c r="CC396" i="105"/>
  <c r="CB396" i="105"/>
  <c r="CA396" i="105"/>
  <c r="BZ396" i="105"/>
  <c r="BY396" i="105"/>
  <c r="BX396" i="105"/>
  <c r="BW396" i="105"/>
  <c r="BV396" i="105"/>
  <c r="BU396" i="105"/>
  <c r="BT396" i="105"/>
  <c r="BS396" i="105"/>
  <c r="BR396" i="105"/>
  <c r="BQ396" i="105"/>
  <c r="BP396" i="105"/>
  <c r="BO396" i="105"/>
  <c r="BN396" i="105"/>
  <c r="BM396" i="105"/>
  <c r="BL396" i="105"/>
  <c r="BK396" i="105"/>
  <c r="BJ396" i="105"/>
  <c r="BI396" i="105"/>
  <c r="BH396" i="105"/>
  <c r="BG396" i="105"/>
  <c r="BF396" i="105"/>
  <c r="BE396" i="105"/>
  <c r="BD396" i="105"/>
  <c r="BC396" i="105"/>
  <c r="BB396" i="105"/>
  <c r="BA396" i="105"/>
  <c r="AZ396" i="105"/>
  <c r="AY396" i="105"/>
  <c r="AX396" i="105"/>
  <c r="AW396" i="105"/>
  <c r="CK395" i="105"/>
  <c r="CK538" i="105" s="1"/>
  <c r="CJ395" i="105"/>
  <c r="CI395" i="105"/>
  <c r="CI538" i="105" s="1"/>
  <c r="CH395" i="105"/>
  <c r="CG395" i="105"/>
  <c r="CF395" i="105"/>
  <c r="CE395" i="105"/>
  <c r="CE538" i="105" s="1"/>
  <c r="CD395" i="105"/>
  <c r="CC395" i="105"/>
  <c r="CB395" i="105"/>
  <c r="CA395" i="105"/>
  <c r="CA538" i="105" s="1"/>
  <c r="BZ395" i="105"/>
  <c r="BY395" i="105"/>
  <c r="BX395" i="105"/>
  <c r="BW395" i="105"/>
  <c r="BW538" i="105" s="1"/>
  <c r="BV395" i="105"/>
  <c r="BU395" i="105"/>
  <c r="BT395" i="105"/>
  <c r="BS395" i="105"/>
  <c r="BS538" i="105" s="1"/>
  <c r="BR395" i="105"/>
  <c r="BQ395" i="105"/>
  <c r="BP395" i="105"/>
  <c r="BO395" i="105"/>
  <c r="BO538" i="105" s="1"/>
  <c r="BN395" i="105"/>
  <c r="BM395" i="105"/>
  <c r="BL395" i="105"/>
  <c r="BK395" i="105"/>
  <c r="BK538" i="105" s="1"/>
  <c r="BJ395" i="105"/>
  <c r="BI395" i="105"/>
  <c r="BH395" i="105"/>
  <c r="BG395" i="105"/>
  <c r="BG538" i="105" s="1"/>
  <c r="BF395" i="105"/>
  <c r="BE395" i="105"/>
  <c r="BD395" i="105"/>
  <c r="BC395" i="105"/>
  <c r="BC538" i="105" s="1"/>
  <c r="BB395" i="105"/>
  <c r="BA395" i="105"/>
  <c r="AZ395" i="105"/>
  <c r="AY395" i="105"/>
  <c r="AY538" i="105" s="1"/>
  <c r="AX395" i="105"/>
  <c r="AW395" i="105"/>
  <c r="CK394" i="105"/>
  <c r="CJ394" i="105"/>
  <c r="CI394" i="105"/>
  <c r="CH394" i="105"/>
  <c r="CG394" i="105"/>
  <c r="CF394" i="105"/>
  <c r="CE394" i="105"/>
  <c r="CD394" i="105"/>
  <c r="CC394" i="105"/>
  <c r="CB394" i="105"/>
  <c r="CB537" i="105" s="1"/>
  <c r="CA394" i="105"/>
  <c r="BZ394" i="105"/>
  <c r="BY394" i="105"/>
  <c r="BX394" i="105"/>
  <c r="BW394" i="105"/>
  <c r="BV394" i="105"/>
  <c r="BU394" i="105"/>
  <c r="BT394" i="105"/>
  <c r="BS394" i="105"/>
  <c r="BR394" i="105"/>
  <c r="BQ394" i="105"/>
  <c r="BP394" i="105"/>
  <c r="BO394" i="105"/>
  <c r="BN394" i="105"/>
  <c r="BM394" i="105"/>
  <c r="BL394" i="105"/>
  <c r="BK394" i="105"/>
  <c r="BJ394" i="105"/>
  <c r="BI394" i="105"/>
  <c r="BH394" i="105"/>
  <c r="BG394" i="105"/>
  <c r="BF394" i="105"/>
  <c r="BE394" i="105"/>
  <c r="BD394" i="105"/>
  <c r="BC394" i="105"/>
  <c r="BB394" i="105"/>
  <c r="BA394" i="105"/>
  <c r="AZ394" i="105"/>
  <c r="AY394" i="105"/>
  <c r="AX394" i="105"/>
  <c r="AW394" i="105"/>
  <c r="CK393" i="105"/>
  <c r="CJ393" i="105"/>
  <c r="CI393" i="105"/>
  <c r="CH393" i="105"/>
  <c r="CG393" i="105"/>
  <c r="CF393" i="105"/>
  <c r="CE393" i="105"/>
  <c r="CD393" i="105"/>
  <c r="CC393" i="105"/>
  <c r="CB393" i="105"/>
  <c r="CA393" i="105"/>
  <c r="BZ393" i="105"/>
  <c r="BY393" i="105"/>
  <c r="BX393" i="105"/>
  <c r="BW393" i="105"/>
  <c r="BV393" i="105"/>
  <c r="BU393" i="105"/>
  <c r="BT393" i="105"/>
  <c r="BS393" i="105"/>
  <c r="BR393" i="105"/>
  <c r="BQ393" i="105"/>
  <c r="BP393" i="105"/>
  <c r="BO393" i="105"/>
  <c r="BN393" i="105"/>
  <c r="BM393" i="105"/>
  <c r="BL393" i="105"/>
  <c r="BK393" i="105"/>
  <c r="BJ393" i="105"/>
  <c r="BI393" i="105"/>
  <c r="BI537" i="105" s="1"/>
  <c r="BH393" i="105"/>
  <c r="BG393" i="105"/>
  <c r="BF393" i="105"/>
  <c r="BE393" i="105"/>
  <c r="BD393" i="105"/>
  <c r="BC393" i="105"/>
  <c r="BB393" i="105"/>
  <c r="BA393" i="105"/>
  <c r="AZ393" i="105"/>
  <c r="AY393" i="105"/>
  <c r="AX393" i="105"/>
  <c r="AW393" i="105"/>
  <c r="CK392" i="105"/>
  <c r="CJ392" i="105"/>
  <c r="CI392" i="105"/>
  <c r="CH392" i="105"/>
  <c r="CG392" i="105"/>
  <c r="CF392" i="105"/>
  <c r="CE392" i="105"/>
  <c r="CD392" i="105"/>
  <c r="CC392" i="105"/>
  <c r="CB392" i="105"/>
  <c r="CA392" i="105"/>
  <c r="BZ392" i="105"/>
  <c r="BY392" i="105"/>
  <c r="BX392" i="105"/>
  <c r="BW392" i="105"/>
  <c r="BV392" i="105"/>
  <c r="BU392" i="105"/>
  <c r="BT392" i="105"/>
  <c r="BS392" i="105"/>
  <c r="BR392" i="105"/>
  <c r="BQ392" i="105"/>
  <c r="BP392" i="105"/>
  <c r="BO392" i="105"/>
  <c r="BN392" i="105"/>
  <c r="BM392" i="105"/>
  <c r="BL392" i="105"/>
  <c r="BK392" i="105"/>
  <c r="BJ392" i="105"/>
  <c r="BI392" i="105"/>
  <c r="BH392" i="105"/>
  <c r="BG392" i="105"/>
  <c r="BF392" i="105"/>
  <c r="BE392" i="105"/>
  <c r="BD392" i="105"/>
  <c r="BC392" i="105"/>
  <c r="BB392" i="105"/>
  <c r="BA392" i="105"/>
  <c r="AZ392" i="105"/>
  <c r="AY392" i="105"/>
  <c r="AX392" i="105"/>
  <c r="AW392" i="105"/>
  <c r="CK391" i="105"/>
  <c r="CK537" i="105" s="1"/>
  <c r="CJ391" i="105"/>
  <c r="CJ537" i="105" s="1"/>
  <c r="CI391" i="105"/>
  <c r="CI537" i="105" s="1"/>
  <c r="CH391" i="105"/>
  <c r="CG391" i="105"/>
  <c r="CF391" i="105"/>
  <c r="CE391" i="105"/>
  <c r="CE537" i="105" s="1"/>
  <c r="CD391" i="105"/>
  <c r="CC391" i="105"/>
  <c r="CB391" i="105"/>
  <c r="CA391" i="105"/>
  <c r="CA537" i="105" s="1"/>
  <c r="BZ391" i="105"/>
  <c r="BY391" i="105"/>
  <c r="BX391" i="105"/>
  <c r="BW391" i="105"/>
  <c r="BW537" i="105" s="1"/>
  <c r="BV391" i="105"/>
  <c r="BU391" i="105"/>
  <c r="BT391" i="105"/>
  <c r="BS391" i="105"/>
  <c r="BS537" i="105" s="1"/>
  <c r="BR391" i="105"/>
  <c r="BQ391" i="105"/>
  <c r="BP391" i="105"/>
  <c r="BO391" i="105"/>
  <c r="BO537" i="105" s="1"/>
  <c r="BN391" i="105"/>
  <c r="BM391" i="105"/>
  <c r="BL391" i="105"/>
  <c r="BK391" i="105"/>
  <c r="BK537" i="105" s="1"/>
  <c r="BJ391" i="105"/>
  <c r="BI391" i="105"/>
  <c r="BH391" i="105"/>
  <c r="BG391" i="105"/>
  <c r="BG537" i="105" s="1"/>
  <c r="BF391" i="105"/>
  <c r="BE391" i="105"/>
  <c r="BD391" i="105"/>
  <c r="BC391" i="105"/>
  <c r="BC537" i="105" s="1"/>
  <c r="BB391" i="105"/>
  <c r="BA391" i="105"/>
  <c r="AZ391" i="105"/>
  <c r="AY391" i="105"/>
  <c r="AY537" i="105" s="1"/>
  <c r="AX391" i="105"/>
  <c r="AW391" i="105"/>
  <c r="CK390" i="105"/>
  <c r="CJ390" i="105"/>
  <c r="CI390" i="105"/>
  <c r="CH390" i="105"/>
  <c r="CG390" i="105"/>
  <c r="CF390" i="105"/>
  <c r="CE390" i="105"/>
  <c r="CD390" i="105"/>
  <c r="CC390" i="105"/>
  <c r="CB390" i="105"/>
  <c r="CA390" i="105"/>
  <c r="BZ390" i="105"/>
  <c r="BY390" i="105"/>
  <c r="BX390" i="105"/>
  <c r="BW390" i="105"/>
  <c r="BV390" i="105"/>
  <c r="BU390" i="105"/>
  <c r="BT390" i="105"/>
  <c r="BS390" i="105"/>
  <c r="BR390" i="105"/>
  <c r="BQ390" i="105"/>
  <c r="BP390" i="105"/>
  <c r="BO390" i="105"/>
  <c r="BN390" i="105"/>
  <c r="BM390" i="105"/>
  <c r="BL390" i="105"/>
  <c r="BK390" i="105"/>
  <c r="BJ390" i="105"/>
  <c r="BI390" i="105"/>
  <c r="BH390" i="105"/>
  <c r="BG390" i="105"/>
  <c r="BF390" i="105"/>
  <c r="BE390" i="105"/>
  <c r="BD390" i="105"/>
  <c r="BC390" i="105"/>
  <c r="BB390" i="105"/>
  <c r="BA390" i="105"/>
  <c r="AZ390" i="105"/>
  <c r="AY390" i="105"/>
  <c r="AX390" i="105"/>
  <c r="AW390" i="105"/>
  <c r="CK389" i="105"/>
  <c r="CJ389" i="105"/>
  <c r="CI389" i="105"/>
  <c r="CH389" i="105"/>
  <c r="CG389" i="105"/>
  <c r="CF389" i="105"/>
  <c r="CE389" i="105"/>
  <c r="CD389" i="105"/>
  <c r="CC389" i="105"/>
  <c r="CB389" i="105"/>
  <c r="CA389" i="105"/>
  <c r="BZ389" i="105"/>
  <c r="BY389" i="105"/>
  <c r="BX389" i="105"/>
  <c r="BW389" i="105"/>
  <c r="BV389" i="105"/>
  <c r="BU389" i="105"/>
  <c r="BT389" i="105"/>
  <c r="BS389" i="105"/>
  <c r="BR389" i="105"/>
  <c r="BQ389" i="105"/>
  <c r="BP389" i="105"/>
  <c r="BO389" i="105"/>
  <c r="BN389" i="105"/>
  <c r="BM389" i="105"/>
  <c r="BL389" i="105"/>
  <c r="BK389" i="105"/>
  <c r="BJ389" i="105"/>
  <c r="BI389" i="105"/>
  <c r="BH389" i="105"/>
  <c r="BG389" i="105"/>
  <c r="BF389" i="105"/>
  <c r="BE389" i="105"/>
  <c r="BD389" i="105"/>
  <c r="BC389" i="105"/>
  <c r="BB389" i="105"/>
  <c r="BA389" i="105"/>
  <c r="AZ389" i="105"/>
  <c r="AY389" i="105"/>
  <c r="AX389" i="105"/>
  <c r="AW389" i="105"/>
  <c r="CK388" i="105"/>
  <c r="CJ388" i="105"/>
  <c r="CI388" i="105"/>
  <c r="CH388" i="105"/>
  <c r="CG388" i="105"/>
  <c r="CF388" i="105"/>
  <c r="CE388" i="105"/>
  <c r="CD388" i="105"/>
  <c r="CC388" i="105"/>
  <c r="CB388" i="105"/>
  <c r="CA388" i="105"/>
  <c r="BZ388" i="105"/>
  <c r="BY388" i="105"/>
  <c r="BX388" i="105"/>
  <c r="BW388" i="105"/>
  <c r="BV388" i="105"/>
  <c r="BU388" i="105"/>
  <c r="BT388" i="105"/>
  <c r="BS388" i="105"/>
  <c r="BR388" i="105"/>
  <c r="BQ388" i="105"/>
  <c r="BP388" i="105"/>
  <c r="BO388" i="105"/>
  <c r="BN388" i="105"/>
  <c r="BM388" i="105"/>
  <c r="BL388" i="105"/>
  <c r="BK388" i="105"/>
  <c r="BJ388" i="105"/>
  <c r="BI388" i="105"/>
  <c r="BH388" i="105"/>
  <c r="BG388" i="105"/>
  <c r="BF388" i="105"/>
  <c r="BE388" i="105"/>
  <c r="BD388" i="105"/>
  <c r="BC388" i="105"/>
  <c r="BB388" i="105"/>
  <c r="BA388" i="105"/>
  <c r="AZ388" i="105"/>
  <c r="AY388" i="105"/>
  <c r="AX388" i="105"/>
  <c r="AW388" i="105"/>
  <c r="CK387" i="105"/>
  <c r="CK536" i="105" s="1"/>
  <c r="CJ387" i="105"/>
  <c r="CJ536" i="105" s="1"/>
  <c r="CI387" i="105"/>
  <c r="CI536" i="105" s="1"/>
  <c r="CH387" i="105"/>
  <c r="CG387" i="105"/>
  <c r="CF387" i="105"/>
  <c r="CE387" i="105"/>
  <c r="CE536" i="105" s="1"/>
  <c r="CD387" i="105"/>
  <c r="CC387" i="105"/>
  <c r="CB387" i="105"/>
  <c r="CA387" i="105"/>
  <c r="CA536" i="105" s="1"/>
  <c r="BZ387" i="105"/>
  <c r="BY387" i="105"/>
  <c r="BX387" i="105"/>
  <c r="BW387" i="105"/>
  <c r="BW536" i="105" s="1"/>
  <c r="BV387" i="105"/>
  <c r="BU387" i="105"/>
  <c r="BT387" i="105"/>
  <c r="BS387" i="105"/>
  <c r="BS536" i="105" s="1"/>
  <c r="BR387" i="105"/>
  <c r="BQ387" i="105"/>
  <c r="BP387" i="105"/>
  <c r="BO387" i="105"/>
  <c r="BO536" i="105" s="1"/>
  <c r="BN387" i="105"/>
  <c r="BM387" i="105"/>
  <c r="BL387" i="105"/>
  <c r="BK387" i="105"/>
  <c r="BK536" i="105" s="1"/>
  <c r="BJ387" i="105"/>
  <c r="BI387" i="105"/>
  <c r="BH387" i="105"/>
  <c r="BG387" i="105"/>
  <c r="BG536" i="105" s="1"/>
  <c r="BF387" i="105"/>
  <c r="BE387" i="105"/>
  <c r="BD387" i="105"/>
  <c r="BC387" i="105"/>
  <c r="BC536" i="105" s="1"/>
  <c r="BB387" i="105"/>
  <c r="BA387" i="105"/>
  <c r="AZ387" i="105"/>
  <c r="AY387" i="105"/>
  <c r="AY536" i="105" s="1"/>
  <c r="AX387" i="105"/>
  <c r="AW387" i="105"/>
  <c r="CK386" i="105"/>
  <c r="CJ386" i="105"/>
  <c r="CI386" i="105"/>
  <c r="CH386" i="105"/>
  <c r="CG386" i="105"/>
  <c r="CF386" i="105"/>
  <c r="CE386" i="105"/>
  <c r="CD386" i="105"/>
  <c r="CC386" i="105"/>
  <c r="CB386" i="105"/>
  <c r="CA386" i="105"/>
  <c r="BZ386" i="105"/>
  <c r="BY386" i="105"/>
  <c r="BX386" i="105"/>
  <c r="BW386" i="105"/>
  <c r="BV386" i="105"/>
  <c r="BU386" i="105"/>
  <c r="BT386" i="105"/>
  <c r="BS386" i="105"/>
  <c r="BR386" i="105"/>
  <c r="BQ386" i="105"/>
  <c r="BP386" i="105"/>
  <c r="BO386" i="105"/>
  <c r="BN386" i="105"/>
  <c r="BM386" i="105"/>
  <c r="BL386" i="105"/>
  <c r="BK386" i="105"/>
  <c r="BJ386" i="105"/>
  <c r="BI386" i="105"/>
  <c r="BH386" i="105"/>
  <c r="BG386" i="105"/>
  <c r="BF386" i="105"/>
  <c r="BE386" i="105"/>
  <c r="BD386" i="105"/>
  <c r="BC386" i="105"/>
  <c r="BB386" i="105"/>
  <c r="BA386" i="105"/>
  <c r="AZ386" i="105"/>
  <c r="AY386" i="105"/>
  <c r="AX386" i="105"/>
  <c r="AW386" i="105"/>
  <c r="CK385" i="105"/>
  <c r="CJ385" i="105"/>
  <c r="CI385" i="105"/>
  <c r="CH385" i="105"/>
  <c r="CG385" i="105"/>
  <c r="CF385" i="105"/>
  <c r="CE385" i="105"/>
  <c r="CD385" i="105"/>
  <c r="CC385" i="105"/>
  <c r="CB385" i="105"/>
  <c r="CA385" i="105"/>
  <c r="BZ385" i="105"/>
  <c r="BY385" i="105"/>
  <c r="BX385" i="105"/>
  <c r="BW385" i="105"/>
  <c r="BV385" i="105"/>
  <c r="BU385" i="105"/>
  <c r="BT385" i="105"/>
  <c r="BS385" i="105"/>
  <c r="BR385" i="105"/>
  <c r="BQ385" i="105"/>
  <c r="BP385" i="105"/>
  <c r="BO385" i="105"/>
  <c r="BN385" i="105"/>
  <c r="BM385" i="105"/>
  <c r="BL385" i="105"/>
  <c r="BK385" i="105"/>
  <c r="BJ385" i="105"/>
  <c r="BI385" i="105"/>
  <c r="BH385" i="105"/>
  <c r="BG385" i="105"/>
  <c r="BF385" i="105"/>
  <c r="BE385" i="105"/>
  <c r="BD385" i="105"/>
  <c r="BC385" i="105"/>
  <c r="BB385" i="105"/>
  <c r="BA385" i="105"/>
  <c r="AZ385" i="105"/>
  <c r="AY385" i="105"/>
  <c r="AX385" i="105"/>
  <c r="AW385" i="105"/>
  <c r="CK384" i="105"/>
  <c r="CJ384" i="105"/>
  <c r="CI384" i="105"/>
  <c r="CH384" i="105"/>
  <c r="CG384" i="105"/>
  <c r="CF384" i="105"/>
  <c r="CE384" i="105"/>
  <c r="CD384" i="105"/>
  <c r="CC384" i="105"/>
  <c r="CB384" i="105"/>
  <c r="CA384" i="105"/>
  <c r="BZ384" i="105"/>
  <c r="BY384" i="105"/>
  <c r="BX384" i="105"/>
  <c r="BW384" i="105"/>
  <c r="BV384" i="105"/>
  <c r="BU384" i="105"/>
  <c r="BT384" i="105"/>
  <c r="BS384" i="105"/>
  <c r="BR384" i="105"/>
  <c r="BQ384" i="105"/>
  <c r="BP384" i="105"/>
  <c r="BO384" i="105"/>
  <c r="BN384" i="105"/>
  <c r="BN535" i="105" s="1"/>
  <c r="BM384" i="105"/>
  <c r="BL384" i="105"/>
  <c r="BK384" i="105"/>
  <c r="BJ384" i="105"/>
  <c r="BI384" i="105"/>
  <c r="BH384" i="105"/>
  <c r="BG384" i="105"/>
  <c r="BF384" i="105"/>
  <c r="BE384" i="105"/>
  <c r="BD384" i="105"/>
  <c r="BC384" i="105"/>
  <c r="BB384" i="105"/>
  <c r="BA384" i="105"/>
  <c r="AZ384" i="105"/>
  <c r="AY384" i="105"/>
  <c r="AX384" i="105"/>
  <c r="AW384" i="105"/>
  <c r="CK383" i="105"/>
  <c r="CK535" i="105" s="1"/>
  <c r="CJ383" i="105"/>
  <c r="CJ535" i="105" s="1"/>
  <c r="CI383" i="105"/>
  <c r="CI535" i="105" s="1"/>
  <c r="CH383" i="105"/>
  <c r="CG383" i="105"/>
  <c r="CF383" i="105"/>
  <c r="CE383" i="105"/>
  <c r="CE535" i="105" s="1"/>
  <c r="CD383" i="105"/>
  <c r="CD535" i="105" s="1"/>
  <c r="CC383" i="105"/>
  <c r="CB383" i="105"/>
  <c r="CA383" i="105"/>
  <c r="CA535" i="105" s="1"/>
  <c r="BZ383" i="105"/>
  <c r="BY383" i="105"/>
  <c r="BX383" i="105"/>
  <c r="BW383" i="105"/>
  <c r="BW535" i="105" s="1"/>
  <c r="BV383" i="105"/>
  <c r="BU383" i="105"/>
  <c r="BT383" i="105"/>
  <c r="BS383" i="105"/>
  <c r="BS535" i="105" s="1"/>
  <c r="BR383" i="105"/>
  <c r="BQ383" i="105"/>
  <c r="BP383" i="105"/>
  <c r="BO383" i="105"/>
  <c r="BO535" i="105" s="1"/>
  <c r="BN383" i="105"/>
  <c r="BM383" i="105"/>
  <c r="BL383" i="105"/>
  <c r="BK383" i="105"/>
  <c r="BK535" i="105" s="1"/>
  <c r="BJ383" i="105"/>
  <c r="BI383" i="105"/>
  <c r="BH383" i="105"/>
  <c r="BG383" i="105"/>
  <c r="BF383" i="105"/>
  <c r="BE383" i="105"/>
  <c r="BD383" i="105"/>
  <c r="BC383" i="105"/>
  <c r="BC535" i="105" s="1"/>
  <c r="BB383" i="105"/>
  <c r="BA383" i="105"/>
  <c r="AZ383" i="105"/>
  <c r="AY383" i="105"/>
  <c r="AY535" i="105" s="1"/>
  <c r="AX383" i="105"/>
  <c r="AX535" i="105" s="1"/>
  <c r="AW383" i="105"/>
  <c r="CK382" i="105"/>
  <c r="CJ382" i="105"/>
  <c r="CI382" i="105"/>
  <c r="CH382" i="105"/>
  <c r="CG382" i="105"/>
  <c r="CF382" i="105"/>
  <c r="CE382" i="105"/>
  <c r="CD382" i="105"/>
  <c r="CC382" i="105"/>
  <c r="CB382" i="105"/>
  <c r="CA382" i="105"/>
  <c r="BZ382" i="105"/>
  <c r="BY382" i="105"/>
  <c r="BX382" i="105"/>
  <c r="BW382" i="105"/>
  <c r="BV382" i="105"/>
  <c r="BU382" i="105"/>
  <c r="BT382" i="105"/>
  <c r="BS382" i="105"/>
  <c r="BR382" i="105"/>
  <c r="BQ382" i="105"/>
  <c r="BP382" i="105"/>
  <c r="BO382" i="105"/>
  <c r="BN382" i="105"/>
  <c r="BM382" i="105"/>
  <c r="BL382" i="105"/>
  <c r="BK382" i="105"/>
  <c r="BJ382" i="105"/>
  <c r="BI382" i="105"/>
  <c r="BH382" i="105"/>
  <c r="BG382" i="105"/>
  <c r="BF382" i="105"/>
  <c r="BE382" i="105"/>
  <c r="BD382" i="105"/>
  <c r="BC382" i="105"/>
  <c r="BB382" i="105"/>
  <c r="BA382" i="105"/>
  <c r="AZ382" i="105"/>
  <c r="AY382" i="105"/>
  <c r="AX382" i="105"/>
  <c r="AW382" i="105"/>
  <c r="CK381" i="105"/>
  <c r="CJ381" i="105"/>
  <c r="CI381" i="105"/>
  <c r="CH381" i="105"/>
  <c r="CG381" i="105"/>
  <c r="CF381" i="105"/>
  <c r="CE381" i="105"/>
  <c r="CD381" i="105"/>
  <c r="CC381" i="105"/>
  <c r="CB381" i="105"/>
  <c r="CA381" i="105"/>
  <c r="BZ381" i="105"/>
  <c r="BY381" i="105"/>
  <c r="BX381" i="105"/>
  <c r="BW381" i="105"/>
  <c r="BV381" i="105"/>
  <c r="BU381" i="105"/>
  <c r="BT381" i="105"/>
  <c r="BS381" i="105"/>
  <c r="BR381" i="105"/>
  <c r="BQ381" i="105"/>
  <c r="BP381" i="105"/>
  <c r="BO381" i="105"/>
  <c r="BN381" i="105"/>
  <c r="BM381" i="105"/>
  <c r="BL381" i="105"/>
  <c r="BK381" i="105"/>
  <c r="BJ381" i="105"/>
  <c r="BI381" i="105"/>
  <c r="BH381" i="105"/>
  <c r="BG381" i="105"/>
  <c r="BF381" i="105"/>
  <c r="BE381" i="105"/>
  <c r="BD381" i="105"/>
  <c r="BC381" i="105"/>
  <c r="BB381" i="105"/>
  <c r="BA381" i="105"/>
  <c r="AZ381" i="105"/>
  <c r="AY381" i="105"/>
  <c r="AX381" i="105"/>
  <c r="AW381" i="105"/>
  <c r="CK380" i="105"/>
  <c r="CJ380" i="105"/>
  <c r="CI380" i="105"/>
  <c r="CH380" i="105"/>
  <c r="CG380" i="105"/>
  <c r="CF380" i="105"/>
  <c r="CE380" i="105"/>
  <c r="CD380" i="105"/>
  <c r="CC380" i="105"/>
  <c r="CB380" i="105"/>
  <c r="CA380" i="105"/>
  <c r="BZ380" i="105"/>
  <c r="BY380" i="105"/>
  <c r="BX380" i="105"/>
  <c r="BW380" i="105"/>
  <c r="BV380" i="105"/>
  <c r="BV534" i="105" s="1"/>
  <c r="BU380" i="105"/>
  <c r="BT380" i="105"/>
  <c r="BS380" i="105"/>
  <c r="BR380" i="105"/>
  <c r="BQ380" i="105"/>
  <c r="BP380" i="105"/>
  <c r="BO380" i="105"/>
  <c r="BN380" i="105"/>
  <c r="BM380" i="105"/>
  <c r="BL380" i="105"/>
  <c r="BK380" i="105"/>
  <c r="BJ380" i="105"/>
  <c r="BI380" i="105"/>
  <c r="BH380" i="105"/>
  <c r="BG380" i="105"/>
  <c r="BF380" i="105"/>
  <c r="BE380" i="105"/>
  <c r="BD380" i="105"/>
  <c r="BC380" i="105"/>
  <c r="BB380" i="105"/>
  <c r="BA380" i="105"/>
  <c r="AZ380" i="105"/>
  <c r="AY380" i="105"/>
  <c r="AX380" i="105"/>
  <c r="AW380" i="105"/>
  <c r="CK379" i="105"/>
  <c r="CK534" i="105" s="1"/>
  <c r="CJ379" i="105"/>
  <c r="CJ534" i="105" s="1"/>
  <c r="CI379" i="105"/>
  <c r="CI534" i="105" s="1"/>
  <c r="CH379" i="105"/>
  <c r="CG379" i="105"/>
  <c r="CF379" i="105"/>
  <c r="CE379" i="105"/>
  <c r="CE534" i="105" s="1"/>
  <c r="CD379" i="105"/>
  <c r="CC379" i="105"/>
  <c r="CB379" i="105"/>
  <c r="CA379" i="105"/>
  <c r="CA534" i="105" s="1"/>
  <c r="BZ379" i="105"/>
  <c r="BY379" i="105"/>
  <c r="BX379" i="105"/>
  <c r="BW379" i="105"/>
  <c r="BW534" i="105" s="1"/>
  <c r="BV379" i="105"/>
  <c r="BU379" i="105"/>
  <c r="BT379" i="105"/>
  <c r="BS379" i="105"/>
  <c r="BS534" i="105" s="1"/>
  <c r="BR379" i="105"/>
  <c r="BQ379" i="105"/>
  <c r="BP379" i="105"/>
  <c r="BO379" i="105"/>
  <c r="BO534" i="105" s="1"/>
  <c r="BN379" i="105"/>
  <c r="BM379" i="105"/>
  <c r="BL379" i="105"/>
  <c r="BK379" i="105"/>
  <c r="BK534" i="105" s="1"/>
  <c r="BJ379" i="105"/>
  <c r="BI379" i="105"/>
  <c r="BH379" i="105"/>
  <c r="BG379" i="105"/>
  <c r="BG534" i="105" s="1"/>
  <c r="BF379" i="105"/>
  <c r="BF534" i="105" s="1"/>
  <c r="BE379" i="105"/>
  <c r="BD379" i="105"/>
  <c r="BC379" i="105"/>
  <c r="BC534" i="105" s="1"/>
  <c r="BB379" i="105"/>
  <c r="BA379" i="105"/>
  <c r="AZ379" i="105"/>
  <c r="AY379" i="105"/>
  <c r="AY534" i="105" s="1"/>
  <c r="AX379" i="105"/>
  <c r="AW379" i="105"/>
  <c r="CK378" i="105"/>
  <c r="CJ378" i="105"/>
  <c r="CI378" i="105"/>
  <c r="CH378" i="105"/>
  <c r="CG378" i="105"/>
  <c r="CF378" i="105"/>
  <c r="CE378" i="105"/>
  <c r="CD378" i="105"/>
  <c r="CC378" i="105"/>
  <c r="CB378" i="105"/>
  <c r="CA378" i="105"/>
  <c r="BZ378" i="105"/>
  <c r="BY378" i="105"/>
  <c r="BX378" i="105"/>
  <c r="BW378" i="105"/>
  <c r="BV378" i="105"/>
  <c r="BU378" i="105"/>
  <c r="BT378" i="105"/>
  <c r="BS378" i="105"/>
  <c r="BR378" i="105"/>
  <c r="BQ378" i="105"/>
  <c r="BP378" i="105"/>
  <c r="BO378" i="105"/>
  <c r="BN378" i="105"/>
  <c r="BM378" i="105"/>
  <c r="BL378" i="105"/>
  <c r="BK378" i="105"/>
  <c r="BJ378" i="105"/>
  <c r="BI378" i="105"/>
  <c r="BH378" i="105"/>
  <c r="BG378" i="105"/>
  <c r="BF378" i="105"/>
  <c r="BE378" i="105"/>
  <c r="BD378" i="105"/>
  <c r="BC378" i="105"/>
  <c r="BB378" i="105"/>
  <c r="BA378" i="105"/>
  <c r="AZ378" i="105"/>
  <c r="AY378" i="105"/>
  <c r="AX378" i="105"/>
  <c r="AW378" i="105"/>
  <c r="CK377" i="105"/>
  <c r="CJ377" i="105"/>
  <c r="CI377" i="105"/>
  <c r="CH377" i="105"/>
  <c r="CG377" i="105"/>
  <c r="CF377" i="105"/>
  <c r="CE377" i="105"/>
  <c r="CD377" i="105"/>
  <c r="CC377" i="105"/>
  <c r="CB377" i="105"/>
  <c r="CA377" i="105"/>
  <c r="BZ377" i="105"/>
  <c r="BY377" i="105"/>
  <c r="BY533" i="105" s="1"/>
  <c r="BX377" i="105"/>
  <c r="BW377" i="105"/>
  <c r="BV377" i="105"/>
  <c r="BU377" i="105"/>
  <c r="BT377" i="105"/>
  <c r="BS377" i="105"/>
  <c r="BR377" i="105"/>
  <c r="BQ377" i="105"/>
  <c r="BP377" i="105"/>
  <c r="BO377" i="105"/>
  <c r="BN377" i="105"/>
  <c r="BM377" i="105"/>
  <c r="BL377" i="105"/>
  <c r="BK377" i="105"/>
  <c r="BJ377" i="105"/>
  <c r="BI377" i="105"/>
  <c r="BH377" i="105"/>
  <c r="BG377" i="105"/>
  <c r="BF377" i="105"/>
  <c r="BE377" i="105"/>
  <c r="BD377" i="105"/>
  <c r="BC377" i="105"/>
  <c r="BB377" i="105"/>
  <c r="BA377" i="105"/>
  <c r="AZ377" i="105"/>
  <c r="AY377" i="105"/>
  <c r="AX377" i="105"/>
  <c r="AW377" i="105"/>
  <c r="CK376" i="105"/>
  <c r="CJ376" i="105"/>
  <c r="CI376" i="105"/>
  <c r="CH376" i="105"/>
  <c r="CG376" i="105"/>
  <c r="CF376" i="105"/>
  <c r="CE376" i="105"/>
  <c r="CD376" i="105"/>
  <c r="CC376" i="105"/>
  <c r="CB376" i="105"/>
  <c r="CA376" i="105"/>
  <c r="BZ376" i="105"/>
  <c r="BY376" i="105"/>
  <c r="BX376" i="105"/>
  <c r="BW376" i="105"/>
  <c r="BV376" i="105"/>
  <c r="BU376" i="105"/>
  <c r="BT376" i="105"/>
  <c r="BS376" i="105"/>
  <c r="BR376" i="105"/>
  <c r="BQ376" i="105"/>
  <c r="BP376" i="105"/>
  <c r="BO376" i="105"/>
  <c r="BN376" i="105"/>
  <c r="BM376" i="105"/>
  <c r="BL376" i="105"/>
  <c r="BK376" i="105"/>
  <c r="BJ376" i="105"/>
  <c r="BI376" i="105"/>
  <c r="BH376" i="105"/>
  <c r="BG376" i="105"/>
  <c r="BF376" i="105"/>
  <c r="BE376" i="105"/>
  <c r="BD376" i="105"/>
  <c r="BC376" i="105"/>
  <c r="BB376" i="105"/>
  <c r="BA376" i="105"/>
  <c r="AZ376" i="105"/>
  <c r="AY376" i="105"/>
  <c r="AX376" i="105"/>
  <c r="AW376" i="105"/>
  <c r="CK375" i="105"/>
  <c r="CK533" i="105" s="1"/>
  <c r="CJ375" i="105"/>
  <c r="CJ533" i="105" s="1"/>
  <c r="CI375" i="105"/>
  <c r="CI533" i="105" s="1"/>
  <c r="CH375" i="105"/>
  <c r="CG375" i="105"/>
  <c r="CF375" i="105"/>
  <c r="CE375" i="105"/>
  <c r="CE533" i="105" s="1"/>
  <c r="CD375" i="105"/>
  <c r="CC375" i="105"/>
  <c r="CB375" i="105"/>
  <c r="CA375" i="105"/>
  <c r="CA533" i="105" s="1"/>
  <c r="BZ375" i="105"/>
  <c r="BY375" i="105"/>
  <c r="BX375" i="105"/>
  <c r="BW375" i="105"/>
  <c r="BW533" i="105" s="1"/>
  <c r="BV375" i="105"/>
  <c r="BU375" i="105"/>
  <c r="BT375" i="105"/>
  <c r="BS375" i="105"/>
  <c r="BS533" i="105" s="1"/>
  <c r="BR375" i="105"/>
  <c r="BQ375" i="105"/>
  <c r="BP375" i="105"/>
  <c r="BO375" i="105"/>
  <c r="BO533" i="105" s="1"/>
  <c r="BN375" i="105"/>
  <c r="BM375" i="105"/>
  <c r="BL375" i="105"/>
  <c r="BK375" i="105"/>
  <c r="BK533" i="105" s="1"/>
  <c r="BJ375" i="105"/>
  <c r="BI375" i="105"/>
  <c r="BH375" i="105"/>
  <c r="BG375" i="105"/>
  <c r="BG533" i="105" s="1"/>
  <c r="BF375" i="105"/>
  <c r="BE375" i="105"/>
  <c r="BD375" i="105"/>
  <c r="BC375" i="105"/>
  <c r="BC533" i="105" s="1"/>
  <c r="BB375" i="105"/>
  <c r="BA375" i="105"/>
  <c r="AZ375" i="105"/>
  <c r="AY375" i="105"/>
  <c r="AY533" i="105" s="1"/>
  <c r="AX375" i="105"/>
  <c r="AW375" i="105"/>
  <c r="CK374" i="105"/>
  <c r="CJ374" i="105"/>
  <c r="CI374" i="105"/>
  <c r="CH374" i="105"/>
  <c r="CG374" i="105"/>
  <c r="CF374" i="105"/>
  <c r="CE374" i="105"/>
  <c r="CD374" i="105"/>
  <c r="CC374" i="105"/>
  <c r="CB374" i="105"/>
  <c r="CA374" i="105"/>
  <c r="BZ374" i="105"/>
  <c r="BY374" i="105"/>
  <c r="BX374" i="105"/>
  <c r="BW374" i="105"/>
  <c r="BV374" i="105"/>
  <c r="BU374" i="105"/>
  <c r="BT374" i="105"/>
  <c r="BS374" i="105"/>
  <c r="BR374" i="105"/>
  <c r="BQ374" i="105"/>
  <c r="BP374" i="105"/>
  <c r="BO374" i="105"/>
  <c r="BN374" i="105"/>
  <c r="BM374" i="105"/>
  <c r="BL374" i="105"/>
  <c r="BK374" i="105"/>
  <c r="BJ374" i="105"/>
  <c r="BI374" i="105"/>
  <c r="BH374" i="105"/>
  <c r="BG374" i="105"/>
  <c r="BF374" i="105"/>
  <c r="BE374" i="105"/>
  <c r="BD374" i="105"/>
  <c r="BC374" i="105"/>
  <c r="BB374" i="105"/>
  <c r="BA374" i="105"/>
  <c r="AZ374" i="105"/>
  <c r="AY374" i="105"/>
  <c r="AX374" i="105"/>
  <c r="AW374" i="105"/>
  <c r="CK373" i="105"/>
  <c r="CJ373" i="105"/>
  <c r="CI373" i="105"/>
  <c r="CH373" i="105"/>
  <c r="CG373" i="105"/>
  <c r="CF373" i="105"/>
  <c r="CE373" i="105"/>
  <c r="CD373" i="105"/>
  <c r="CC373" i="105"/>
  <c r="CB373" i="105"/>
  <c r="CA373" i="105"/>
  <c r="BZ373" i="105"/>
  <c r="BY373" i="105"/>
  <c r="BX373" i="105"/>
  <c r="BW373" i="105"/>
  <c r="BV373" i="105"/>
  <c r="BU373" i="105"/>
  <c r="BT373" i="105"/>
  <c r="BS373" i="105"/>
  <c r="BR373" i="105"/>
  <c r="BQ373" i="105"/>
  <c r="BP373" i="105"/>
  <c r="BO373" i="105"/>
  <c r="BN373" i="105"/>
  <c r="BM373" i="105"/>
  <c r="BL373" i="105"/>
  <c r="BK373" i="105"/>
  <c r="BJ373" i="105"/>
  <c r="BI373" i="105"/>
  <c r="BH373" i="105"/>
  <c r="BG373" i="105"/>
  <c r="BF373" i="105"/>
  <c r="BE373" i="105"/>
  <c r="BD373" i="105"/>
  <c r="BC373" i="105"/>
  <c r="BB373" i="105"/>
  <c r="BA373" i="105"/>
  <c r="AZ373" i="105"/>
  <c r="AY373" i="105"/>
  <c r="AX373" i="105"/>
  <c r="AW373" i="105"/>
  <c r="CK372" i="105"/>
  <c r="CJ372" i="105"/>
  <c r="CI372" i="105"/>
  <c r="CH372" i="105"/>
  <c r="CG372" i="105"/>
  <c r="CF372" i="105"/>
  <c r="CE372" i="105"/>
  <c r="CD372" i="105"/>
  <c r="CC372" i="105"/>
  <c r="CB372" i="105"/>
  <c r="CA372" i="105"/>
  <c r="BZ372" i="105"/>
  <c r="BY372" i="105"/>
  <c r="BX372" i="105"/>
  <c r="BW372" i="105"/>
  <c r="BV372" i="105"/>
  <c r="BU372" i="105"/>
  <c r="BT372" i="105"/>
  <c r="BS372" i="105"/>
  <c r="BR372" i="105"/>
  <c r="BQ372" i="105"/>
  <c r="BP372" i="105"/>
  <c r="BO372" i="105"/>
  <c r="BN372" i="105"/>
  <c r="BM372" i="105"/>
  <c r="BL372" i="105"/>
  <c r="BK372" i="105"/>
  <c r="BJ372" i="105"/>
  <c r="BI372" i="105"/>
  <c r="BH372" i="105"/>
  <c r="BG372" i="105"/>
  <c r="BF372" i="105"/>
  <c r="BE372" i="105"/>
  <c r="BD372" i="105"/>
  <c r="BC372" i="105"/>
  <c r="BB372" i="105"/>
  <c r="BA372" i="105"/>
  <c r="AZ372" i="105"/>
  <c r="AY372" i="105"/>
  <c r="AX372" i="105"/>
  <c r="AW372" i="105"/>
  <c r="CK371" i="105"/>
  <c r="CK532" i="105" s="1"/>
  <c r="CJ371" i="105"/>
  <c r="CJ532" i="105" s="1"/>
  <c r="CI371" i="105"/>
  <c r="CI532" i="105" s="1"/>
  <c r="CH371" i="105"/>
  <c r="CG371" i="105"/>
  <c r="CF371" i="105"/>
  <c r="CE371" i="105"/>
  <c r="CE532" i="105" s="1"/>
  <c r="CD371" i="105"/>
  <c r="CC371" i="105"/>
  <c r="CB371" i="105"/>
  <c r="CA371" i="105"/>
  <c r="CA532" i="105" s="1"/>
  <c r="BZ371" i="105"/>
  <c r="BY371" i="105"/>
  <c r="BX371" i="105"/>
  <c r="BW371" i="105"/>
  <c r="BW532" i="105" s="1"/>
  <c r="BV371" i="105"/>
  <c r="BU371" i="105"/>
  <c r="BT371" i="105"/>
  <c r="BS371" i="105"/>
  <c r="BS532" i="105" s="1"/>
  <c r="BR371" i="105"/>
  <c r="BQ371" i="105"/>
  <c r="BP371" i="105"/>
  <c r="BO371" i="105"/>
  <c r="BN371" i="105"/>
  <c r="BM371" i="105"/>
  <c r="BL371" i="105"/>
  <c r="BK371" i="105"/>
  <c r="BK532" i="105" s="1"/>
  <c r="BJ371" i="105"/>
  <c r="BI371" i="105"/>
  <c r="BH371" i="105"/>
  <c r="BG371" i="105"/>
  <c r="BG532" i="105" s="1"/>
  <c r="BF371" i="105"/>
  <c r="BE371" i="105"/>
  <c r="BD371" i="105"/>
  <c r="BC371" i="105"/>
  <c r="BC532" i="105" s="1"/>
  <c r="BB371" i="105"/>
  <c r="BA371" i="105"/>
  <c r="AZ371" i="105"/>
  <c r="AY371" i="105"/>
  <c r="AY532" i="105" s="1"/>
  <c r="AX371" i="105"/>
  <c r="AW371" i="105"/>
  <c r="CK370" i="105"/>
  <c r="CJ370" i="105"/>
  <c r="CI370" i="105"/>
  <c r="CH370" i="105"/>
  <c r="CG370" i="105"/>
  <c r="CF370" i="105"/>
  <c r="CE370" i="105"/>
  <c r="CD370" i="105"/>
  <c r="CC370" i="105"/>
  <c r="CB370" i="105"/>
  <c r="CA370" i="105"/>
  <c r="BZ370" i="105"/>
  <c r="BY370" i="105"/>
  <c r="BX370" i="105"/>
  <c r="BW370" i="105"/>
  <c r="BV370" i="105"/>
  <c r="BU370" i="105"/>
  <c r="BT370" i="105"/>
  <c r="BS370" i="105"/>
  <c r="BR370" i="105"/>
  <c r="BQ370" i="105"/>
  <c r="BP370" i="105"/>
  <c r="BO370" i="105"/>
  <c r="BN370" i="105"/>
  <c r="BM370" i="105"/>
  <c r="BL370" i="105"/>
  <c r="BK370" i="105"/>
  <c r="BJ370" i="105"/>
  <c r="BI370" i="105"/>
  <c r="BH370" i="105"/>
  <c r="BG370" i="105"/>
  <c r="BF370" i="105"/>
  <c r="BE370" i="105"/>
  <c r="BD370" i="105"/>
  <c r="BC370" i="105"/>
  <c r="BB370" i="105"/>
  <c r="BA370" i="105"/>
  <c r="AZ370" i="105"/>
  <c r="AY370" i="105"/>
  <c r="AX370" i="105"/>
  <c r="AW370" i="105"/>
  <c r="CK369" i="105"/>
  <c r="CJ369" i="105"/>
  <c r="CI369" i="105"/>
  <c r="CH369" i="105"/>
  <c r="CG369" i="105"/>
  <c r="CF369" i="105"/>
  <c r="CE369" i="105"/>
  <c r="CD369" i="105"/>
  <c r="CC369" i="105"/>
  <c r="CB369" i="105"/>
  <c r="CA369" i="105"/>
  <c r="BZ369" i="105"/>
  <c r="BY369" i="105"/>
  <c r="BX369" i="105"/>
  <c r="BW369" i="105"/>
  <c r="BV369" i="105"/>
  <c r="BU369" i="105"/>
  <c r="BT369" i="105"/>
  <c r="BS369" i="105"/>
  <c r="BR369" i="105"/>
  <c r="BQ369" i="105"/>
  <c r="BP369" i="105"/>
  <c r="BO369" i="105"/>
  <c r="BN369" i="105"/>
  <c r="BM369" i="105"/>
  <c r="BL369" i="105"/>
  <c r="BK369" i="105"/>
  <c r="BJ369" i="105"/>
  <c r="BI369" i="105"/>
  <c r="BH369" i="105"/>
  <c r="BG369" i="105"/>
  <c r="BF369" i="105"/>
  <c r="BE369" i="105"/>
  <c r="BD369" i="105"/>
  <c r="BC369" i="105"/>
  <c r="BB369" i="105"/>
  <c r="BA369" i="105"/>
  <c r="AZ369" i="105"/>
  <c r="AY369" i="105"/>
  <c r="AX369" i="105"/>
  <c r="AW369" i="105"/>
  <c r="CK368" i="105"/>
  <c r="CJ368" i="105"/>
  <c r="CI368" i="105"/>
  <c r="CH368" i="105"/>
  <c r="CG368" i="105"/>
  <c r="CF368" i="105"/>
  <c r="CE368" i="105"/>
  <c r="CD368" i="105"/>
  <c r="CD531" i="105" s="1"/>
  <c r="CC368" i="105"/>
  <c r="CB368" i="105"/>
  <c r="CA368" i="105"/>
  <c r="BZ368" i="105"/>
  <c r="BY368" i="105"/>
  <c r="BX368" i="105"/>
  <c r="BW368" i="105"/>
  <c r="BV368" i="105"/>
  <c r="BU368" i="105"/>
  <c r="BT368" i="105"/>
  <c r="BS368" i="105"/>
  <c r="BR368" i="105"/>
  <c r="BQ368" i="105"/>
  <c r="BP368" i="105"/>
  <c r="BO368" i="105"/>
  <c r="BN368" i="105"/>
  <c r="BM368" i="105"/>
  <c r="BL368" i="105"/>
  <c r="BK368" i="105"/>
  <c r="BJ368" i="105"/>
  <c r="BI368" i="105"/>
  <c r="BH368" i="105"/>
  <c r="BG368" i="105"/>
  <c r="BF368" i="105"/>
  <c r="BE368" i="105"/>
  <c r="BD368" i="105"/>
  <c r="BC368" i="105"/>
  <c r="BB368" i="105"/>
  <c r="BA368" i="105"/>
  <c r="AZ368" i="105"/>
  <c r="AY368" i="105"/>
  <c r="AX368" i="105"/>
  <c r="AX531" i="105" s="1"/>
  <c r="AW368" i="105"/>
  <c r="CK367" i="105"/>
  <c r="CK531" i="105" s="1"/>
  <c r="CJ367" i="105"/>
  <c r="CJ531" i="105" s="1"/>
  <c r="CI367" i="105"/>
  <c r="CI531" i="105" s="1"/>
  <c r="CH367" i="105"/>
  <c r="CG367" i="105"/>
  <c r="CF367" i="105"/>
  <c r="CE367" i="105"/>
  <c r="CE531" i="105" s="1"/>
  <c r="CD367" i="105"/>
  <c r="CC367" i="105"/>
  <c r="CB367" i="105"/>
  <c r="CA367" i="105"/>
  <c r="CA531" i="105" s="1"/>
  <c r="BZ367" i="105"/>
  <c r="BY367" i="105"/>
  <c r="BX367" i="105"/>
  <c r="BW367" i="105"/>
  <c r="BV367" i="105"/>
  <c r="BU367" i="105"/>
  <c r="BT367" i="105"/>
  <c r="BS367" i="105"/>
  <c r="BS531" i="105" s="1"/>
  <c r="BR367" i="105"/>
  <c r="BQ367" i="105"/>
  <c r="BP367" i="105"/>
  <c r="BO367" i="105"/>
  <c r="BO531" i="105" s="1"/>
  <c r="BN367" i="105"/>
  <c r="BN531" i="105" s="1"/>
  <c r="BM367" i="105"/>
  <c r="BL367" i="105"/>
  <c r="BK367" i="105"/>
  <c r="BK531" i="105" s="1"/>
  <c r="BJ367" i="105"/>
  <c r="BI367" i="105"/>
  <c r="BH367" i="105"/>
  <c r="BG367" i="105"/>
  <c r="BG531" i="105" s="1"/>
  <c r="BF367" i="105"/>
  <c r="BE367" i="105"/>
  <c r="BD367" i="105"/>
  <c r="BC367" i="105"/>
  <c r="BC531" i="105" s="1"/>
  <c r="BB367" i="105"/>
  <c r="BA367" i="105"/>
  <c r="AZ367" i="105"/>
  <c r="AY367" i="105"/>
  <c r="AY531" i="105" s="1"/>
  <c r="AX367" i="105"/>
  <c r="AW367" i="105"/>
  <c r="CK366" i="105"/>
  <c r="CJ366" i="105"/>
  <c r="CI366" i="105"/>
  <c r="CH366" i="105"/>
  <c r="CG366" i="105"/>
  <c r="CF366" i="105"/>
  <c r="CE366" i="105"/>
  <c r="CD366" i="105"/>
  <c r="CC366" i="105"/>
  <c r="CB366" i="105"/>
  <c r="CA366" i="105"/>
  <c r="BZ366" i="105"/>
  <c r="BY366" i="105"/>
  <c r="BX366" i="105"/>
  <c r="BW366" i="105"/>
  <c r="BV366" i="105"/>
  <c r="BU366" i="105"/>
  <c r="BT366" i="105"/>
  <c r="BS366" i="105"/>
  <c r="BR366" i="105"/>
  <c r="BQ366" i="105"/>
  <c r="BP366" i="105"/>
  <c r="BO366" i="105"/>
  <c r="BN366" i="105"/>
  <c r="BM366" i="105"/>
  <c r="BL366" i="105"/>
  <c r="BK366" i="105"/>
  <c r="BJ366" i="105"/>
  <c r="BI366" i="105"/>
  <c r="BH366" i="105"/>
  <c r="BG366" i="105"/>
  <c r="BF366" i="105"/>
  <c r="BE366" i="105"/>
  <c r="BD366" i="105"/>
  <c r="BC366" i="105"/>
  <c r="BB366" i="105"/>
  <c r="BA366" i="105"/>
  <c r="AZ366" i="105"/>
  <c r="AY366" i="105"/>
  <c r="AX366" i="105"/>
  <c r="AW366" i="105"/>
  <c r="CK365" i="105"/>
  <c r="CJ365" i="105"/>
  <c r="CI365" i="105"/>
  <c r="CH365" i="105"/>
  <c r="CG365" i="105"/>
  <c r="CF365" i="105"/>
  <c r="CE365" i="105"/>
  <c r="CD365" i="105"/>
  <c r="CC365" i="105"/>
  <c r="CB365" i="105"/>
  <c r="CA365" i="105"/>
  <c r="BZ365" i="105"/>
  <c r="BY365" i="105"/>
  <c r="BX365" i="105"/>
  <c r="BW365" i="105"/>
  <c r="BV365" i="105"/>
  <c r="BU365" i="105"/>
  <c r="BT365" i="105"/>
  <c r="BS365" i="105"/>
  <c r="BR365" i="105"/>
  <c r="BQ365" i="105"/>
  <c r="BP365" i="105"/>
  <c r="BO365" i="105"/>
  <c r="BN365" i="105"/>
  <c r="BM365" i="105"/>
  <c r="BL365" i="105"/>
  <c r="BK365" i="105"/>
  <c r="BJ365" i="105"/>
  <c r="BI365" i="105"/>
  <c r="BH365" i="105"/>
  <c r="BG365" i="105"/>
  <c r="BF365" i="105"/>
  <c r="BE365" i="105"/>
  <c r="BD365" i="105"/>
  <c r="BC365" i="105"/>
  <c r="BB365" i="105"/>
  <c r="BA365" i="105"/>
  <c r="BA530" i="105" s="1"/>
  <c r="AZ365" i="105"/>
  <c r="AY365" i="105"/>
  <c r="AX365" i="105"/>
  <c r="AW365" i="105"/>
  <c r="CK364" i="105"/>
  <c r="CJ364" i="105"/>
  <c r="CI364" i="105"/>
  <c r="CH364" i="105"/>
  <c r="CG364" i="105"/>
  <c r="CF364" i="105"/>
  <c r="CE364" i="105"/>
  <c r="CD364" i="105"/>
  <c r="CC364" i="105"/>
  <c r="CB364" i="105"/>
  <c r="CA364" i="105"/>
  <c r="BZ364" i="105"/>
  <c r="BY364" i="105"/>
  <c r="BX364" i="105"/>
  <c r="BW364" i="105"/>
  <c r="BV364" i="105"/>
  <c r="BU364" i="105"/>
  <c r="BT364" i="105"/>
  <c r="BS364" i="105"/>
  <c r="BR364" i="105"/>
  <c r="BQ364" i="105"/>
  <c r="BP364" i="105"/>
  <c r="BO364" i="105"/>
  <c r="BN364" i="105"/>
  <c r="BM364" i="105"/>
  <c r="BL364" i="105"/>
  <c r="BK364" i="105"/>
  <c r="BJ364" i="105"/>
  <c r="BI364" i="105"/>
  <c r="BH364" i="105"/>
  <c r="BG364" i="105"/>
  <c r="BF364" i="105"/>
  <c r="BF530" i="105" s="1"/>
  <c r="BE364" i="105"/>
  <c r="BD364" i="105"/>
  <c r="BC364" i="105"/>
  <c r="BB364" i="105"/>
  <c r="BA364" i="105"/>
  <c r="AZ364" i="105"/>
  <c r="AY364" i="105"/>
  <c r="AX364" i="105"/>
  <c r="AW364" i="105"/>
  <c r="CK363" i="105"/>
  <c r="CK530" i="105" s="1"/>
  <c r="CJ363" i="105"/>
  <c r="CJ530" i="105" s="1"/>
  <c r="CI363" i="105"/>
  <c r="CI530" i="105" s="1"/>
  <c r="CH363" i="105"/>
  <c r="CG363" i="105"/>
  <c r="CF363" i="105"/>
  <c r="CE363" i="105"/>
  <c r="CE530" i="105" s="1"/>
  <c r="CD363" i="105"/>
  <c r="CC363" i="105"/>
  <c r="CB363" i="105"/>
  <c r="CA363" i="105"/>
  <c r="CA530" i="105" s="1"/>
  <c r="BZ363" i="105"/>
  <c r="BY363" i="105"/>
  <c r="BX363" i="105"/>
  <c r="BW363" i="105"/>
  <c r="BW530" i="105" s="1"/>
  <c r="BV363" i="105"/>
  <c r="BV530" i="105" s="1"/>
  <c r="BU363" i="105"/>
  <c r="BT363" i="105"/>
  <c r="BS363" i="105"/>
  <c r="BS530" i="105" s="1"/>
  <c r="BR363" i="105"/>
  <c r="BQ363" i="105"/>
  <c r="BP363" i="105"/>
  <c r="BO363" i="105"/>
  <c r="BO530" i="105" s="1"/>
  <c r="BN363" i="105"/>
  <c r="BM363" i="105"/>
  <c r="BL363" i="105"/>
  <c r="BK363" i="105"/>
  <c r="BK530" i="105" s="1"/>
  <c r="BJ363" i="105"/>
  <c r="BI363" i="105"/>
  <c r="BH363" i="105"/>
  <c r="BG363" i="105"/>
  <c r="BG530" i="105" s="1"/>
  <c r="BF363" i="105"/>
  <c r="BE363" i="105"/>
  <c r="BD363" i="105"/>
  <c r="BC363" i="105"/>
  <c r="BC530" i="105" s="1"/>
  <c r="BB363" i="105"/>
  <c r="BA363" i="105"/>
  <c r="AZ363" i="105"/>
  <c r="AY363" i="105"/>
  <c r="AY530" i="105" s="1"/>
  <c r="AX363" i="105"/>
  <c r="AW363" i="105"/>
  <c r="CK362" i="105"/>
  <c r="CJ362" i="105"/>
  <c r="CI362" i="105"/>
  <c r="CH362" i="105"/>
  <c r="CG362" i="105"/>
  <c r="CF362" i="105"/>
  <c r="CE362" i="105"/>
  <c r="CD362" i="105"/>
  <c r="CC362" i="105"/>
  <c r="CB362" i="105"/>
  <c r="CB529" i="105" s="1"/>
  <c r="CA362" i="105"/>
  <c r="BZ362" i="105"/>
  <c r="BY362" i="105"/>
  <c r="BX362" i="105"/>
  <c r="BW362" i="105"/>
  <c r="BV362" i="105"/>
  <c r="BU362" i="105"/>
  <c r="BT362" i="105"/>
  <c r="BS362" i="105"/>
  <c r="BR362" i="105"/>
  <c r="BQ362" i="105"/>
  <c r="BP362" i="105"/>
  <c r="BO362" i="105"/>
  <c r="BN362" i="105"/>
  <c r="BM362" i="105"/>
  <c r="BL362" i="105"/>
  <c r="BK362" i="105"/>
  <c r="BJ362" i="105"/>
  <c r="BI362" i="105"/>
  <c r="BH362" i="105"/>
  <c r="BG362" i="105"/>
  <c r="BF362" i="105"/>
  <c r="BE362" i="105"/>
  <c r="BD362" i="105"/>
  <c r="BC362" i="105"/>
  <c r="BB362" i="105"/>
  <c r="BA362" i="105"/>
  <c r="AZ362" i="105"/>
  <c r="AY362" i="105"/>
  <c r="AX362" i="105"/>
  <c r="AW362" i="105"/>
  <c r="CK361" i="105"/>
  <c r="CJ361" i="105"/>
  <c r="CI361" i="105"/>
  <c r="CH361" i="105"/>
  <c r="CG361" i="105"/>
  <c r="CF361" i="105"/>
  <c r="CE361" i="105"/>
  <c r="CD361" i="105"/>
  <c r="CC361" i="105"/>
  <c r="CB361" i="105"/>
  <c r="CA361" i="105"/>
  <c r="BZ361" i="105"/>
  <c r="BY361" i="105"/>
  <c r="BX361" i="105"/>
  <c r="BW361" i="105"/>
  <c r="BV361" i="105"/>
  <c r="BU361" i="105"/>
  <c r="BT361" i="105"/>
  <c r="BS361" i="105"/>
  <c r="BR361" i="105"/>
  <c r="BQ361" i="105"/>
  <c r="BP361" i="105"/>
  <c r="BO361" i="105"/>
  <c r="BN361" i="105"/>
  <c r="BM361" i="105"/>
  <c r="BL361" i="105"/>
  <c r="BK361" i="105"/>
  <c r="BJ361" i="105"/>
  <c r="BI361" i="105"/>
  <c r="BI529" i="105" s="1"/>
  <c r="BH361" i="105"/>
  <c r="BG361" i="105"/>
  <c r="BF361" i="105"/>
  <c r="BE361" i="105"/>
  <c r="BD361" i="105"/>
  <c r="BC361" i="105"/>
  <c r="BB361" i="105"/>
  <c r="BA361" i="105"/>
  <c r="AZ361" i="105"/>
  <c r="AY361" i="105"/>
  <c r="AX361" i="105"/>
  <c r="AW361" i="105"/>
  <c r="CK360" i="105"/>
  <c r="CJ360" i="105"/>
  <c r="CI360" i="105"/>
  <c r="CH360" i="105"/>
  <c r="CG360" i="105"/>
  <c r="CF360" i="105"/>
  <c r="CE360" i="105"/>
  <c r="CD360" i="105"/>
  <c r="CC360" i="105"/>
  <c r="CB360" i="105"/>
  <c r="CA360" i="105"/>
  <c r="BZ360" i="105"/>
  <c r="BY360" i="105"/>
  <c r="BX360" i="105"/>
  <c r="BW360" i="105"/>
  <c r="BV360" i="105"/>
  <c r="BU360" i="105"/>
  <c r="BT360" i="105"/>
  <c r="BS360" i="105"/>
  <c r="BR360" i="105"/>
  <c r="BQ360" i="105"/>
  <c r="BP360" i="105"/>
  <c r="BO360" i="105"/>
  <c r="BN360" i="105"/>
  <c r="BM360" i="105"/>
  <c r="BL360" i="105"/>
  <c r="BK360" i="105"/>
  <c r="BJ360" i="105"/>
  <c r="BI360" i="105"/>
  <c r="BH360" i="105"/>
  <c r="BG360" i="105"/>
  <c r="BF360" i="105"/>
  <c r="BE360" i="105"/>
  <c r="BD360" i="105"/>
  <c r="BC360" i="105"/>
  <c r="BB360" i="105"/>
  <c r="BA360" i="105"/>
  <c r="AZ360" i="105"/>
  <c r="AY360" i="105"/>
  <c r="AX360" i="105"/>
  <c r="AW360" i="105"/>
  <c r="CK359" i="105"/>
  <c r="CK529" i="105" s="1"/>
  <c r="CJ359" i="105"/>
  <c r="CJ529" i="105" s="1"/>
  <c r="CI359" i="105"/>
  <c r="CI529" i="105" s="1"/>
  <c r="CH359" i="105"/>
  <c r="CG359" i="105"/>
  <c r="CF359" i="105"/>
  <c r="CE359" i="105"/>
  <c r="CE529" i="105" s="1"/>
  <c r="CD359" i="105"/>
  <c r="CC359" i="105"/>
  <c r="CB359" i="105"/>
  <c r="CA359" i="105"/>
  <c r="CA529" i="105" s="1"/>
  <c r="BZ359" i="105"/>
  <c r="BY359" i="105"/>
  <c r="BX359" i="105"/>
  <c r="BW359" i="105"/>
  <c r="BW529" i="105" s="1"/>
  <c r="BV359" i="105"/>
  <c r="BU359" i="105"/>
  <c r="BT359" i="105"/>
  <c r="BS359" i="105"/>
  <c r="BS529" i="105" s="1"/>
  <c r="BR359" i="105"/>
  <c r="BQ359" i="105"/>
  <c r="BP359" i="105"/>
  <c r="BO359" i="105"/>
  <c r="BO529" i="105" s="1"/>
  <c r="BN359" i="105"/>
  <c r="BM359" i="105"/>
  <c r="BL359" i="105"/>
  <c r="BK359" i="105"/>
  <c r="BK529" i="105" s="1"/>
  <c r="BJ359" i="105"/>
  <c r="BI359" i="105"/>
  <c r="BH359" i="105"/>
  <c r="BG359" i="105"/>
  <c r="BG529" i="105" s="1"/>
  <c r="BF359" i="105"/>
  <c r="BE359" i="105"/>
  <c r="BD359" i="105"/>
  <c r="BC359" i="105"/>
  <c r="BC529" i="105" s="1"/>
  <c r="BB359" i="105"/>
  <c r="BA359" i="105"/>
  <c r="AZ359" i="105"/>
  <c r="AY359" i="105"/>
  <c r="AY529" i="105" s="1"/>
  <c r="AX359" i="105"/>
  <c r="AW359" i="105"/>
  <c r="CK358" i="105"/>
  <c r="CJ358" i="105"/>
  <c r="CI358" i="105"/>
  <c r="CH358" i="105"/>
  <c r="CG358" i="105"/>
  <c r="CF358" i="105"/>
  <c r="CE358" i="105"/>
  <c r="CD358" i="105"/>
  <c r="CC358" i="105"/>
  <c r="CB358" i="105"/>
  <c r="CA358" i="105"/>
  <c r="BZ358" i="105"/>
  <c r="BY358" i="105"/>
  <c r="BX358" i="105"/>
  <c r="BW358" i="105"/>
  <c r="BV358" i="105"/>
  <c r="BU358" i="105"/>
  <c r="BT358" i="105"/>
  <c r="BS358" i="105"/>
  <c r="BR358" i="105"/>
  <c r="BQ358" i="105"/>
  <c r="BP358" i="105"/>
  <c r="BO358" i="105"/>
  <c r="BN358" i="105"/>
  <c r="BM358" i="105"/>
  <c r="BL358" i="105"/>
  <c r="BK358" i="105"/>
  <c r="BJ358" i="105"/>
  <c r="BI358" i="105"/>
  <c r="BH358" i="105"/>
  <c r="BG358" i="105"/>
  <c r="BF358" i="105"/>
  <c r="BE358" i="105"/>
  <c r="BD358" i="105"/>
  <c r="BC358" i="105"/>
  <c r="BB358" i="105"/>
  <c r="BA358" i="105"/>
  <c r="AZ358" i="105"/>
  <c r="AY358" i="105"/>
  <c r="AX358" i="105"/>
  <c r="AW358" i="105"/>
  <c r="CK357" i="105"/>
  <c r="CJ357" i="105"/>
  <c r="CI357" i="105"/>
  <c r="CH357" i="105"/>
  <c r="CG357" i="105"/>
  <c r="CF357" i="105"/>
  <c r="CE357" i="105"/>
  <c r="CD357" i="105"/>
  <c r="CC357" i="105"/>
  <c r="CB357" i="105"/>
  <c r="CA357" i="105"/>
  <c r="BZ357" i="105"/>
  <c r="BY357" i="105"/>
  <c r="BX357" i="105"/>
  <c r="BW357" i="105"/>
  <c r="BV357" i="105"/>
  <c r="BU357" i="105"/>
  <c r="BT357" i="105"/>
  <c r="BS357" i="105"/>
  <c r="BR357" i="105"/>
  <c r="BQ357" i="105"/>
  <c r="BP357" i="105"/>
  <c r="BO357" i="105"/>
  <c r="BN357" i="105"/>
  <c r="BM357" i="105"/>
  <c r="BL357" i="105"/>
  <c r="BK357" i="105"/>
  <c r="BJ357" i="105"/>
  <c r="BI357" i="105"/>
  <c r="BH357" i="105"/>
  <c r="BG357" i="105"/>
  <c r="BF357" i="105"/>
  <c r="BE357" i="105"/>
  <c r="BD357" i="105"/>
  <c r="BC357" i="105"/>
  <c r="BB357" i="105"/>
  <c r="BA357" i="105"/>
  <c r="AZ357" i="105"/>
  <c r="AY357" i="105"/>
  <c r="AX357" i="105"/>
  <c r="AW357" i="105"/>
  <c r="CK356" i="105"/>
  <c r="CJ356" i="105"/>
  <c r="CI356" i="105"/>
  <c r="CH356" i="105"/>
  <c r="CG356" i="105"/>
  <c r="CF356" i="105"/>
  <c r="CE356" i="105"/>
  <c r="CD356" i="105"/>
  <c r="CC356" i="105"/>
  <c r="CB356" i="105"/>
  <c r="CA356" i="105"/>
  <c r="BZ356" i="105"/>
  <c r="BY356" i="105"/>
  <c r="BX356" i="105"/>
  <c r="BW356" i="105"/>
  <c r="BV356" i="105"/>
  <c r="BU356" i="105"/>
  <c r="BT356" i="105"/>
  <c r="BS356" i="105"/>
  <c r="BR356" i="105"/>
  <c r="BQ356" i="105"/>
  <c r="BP356" i="105"/>
  <c r="BO356" i="105"/>
  <c r="BN356" i="105"/>
  <c r="BM356" i="105"/>
  <c r="BL356" i="105"/>
  <c r="BK356" i="105"/>
  <c r="BJ356" i="105"/>
  <c r="BI356" i="105"/>
  <c r="BH356" i="105"/>
  <c r="BG356" i="105"/>
  <c r="BF356" i="105"/>
  <c r="BE356" i="105"/>
  <c r="BD356" i="105"/>
  <c r="BC356" i="105"/>
  <c r="BB356" i="105"/>
  <c r="BA356" i="105"/>
  <c r="AZ356" i="105"/>
  <c r="AY356" i="105"/>
  <c r="AX356" i="105"/>
  <c r="AW356" i="105"/>
  <c r="CK355" i="105"/>
  <c r="CK528" i="105" s="1"/>
  <c r="CJ355" i="105"/>
  <c r="CJ528" i="105" s="1"/>
  <c r="CI355" i="105"/>
  <c r="CI528" i="105" s="1"/>
  <c r="CH355" i="105"/>
  <c r="CG355" i="105"/>
  <c r="CF355" i="105"/>
  <c r="CE355" i="105"/>
  <c r="CE528" i="105" s="1"/>
  <c r="CD355" i="105"/>
  <c r="CC355" i="105"/>
  <c r="CB355" i="105"/>
  <c r="CA355" i="105"/>
  <c r="CA528" i="105" s="1"/>
  <c r="BZ355" i="105"/>
  <c r="BY355" i="105"/>
  <c r="BX355" i="105"/>
  <c r="BW355" i="105"/>
  <c r="BW528" i="105" s="1"/>
  <c r="BV355" i="105"/>
  <c r="BU355" i="105"/>
  <c r="BT355" i="105"/>
  <c r="BS355" i="105"/>
  <c r="BS528" i="105" s="1"/>
  <c r="BR355" i="105"/>
  <c r="BQ355" i="105"/>
  <c r="BP355" i="105"/>
  <c r="BO355" i="105"/>
  <c r="BO528" i="105" s="1"/>
  <c r="BN355" i="105"/>
  <c r="BM355" i="105"/>
  <c r="BL355" i="105"/>
  <c r="BK355" i="105"/>
  <c r="BK528" i="105" s="1"/>
  <c r="BJ355" i="105"/>
  <c r="BI355" i="105"/>
  <c r="BH355" i="105"/>
  <c r="BG355" i="105"/>
  <c r="BG528" i="105" s="1"/>
  <c r="BF355" i="105"/>
  <c r="BE355" i="105"/>
  <c r="BD355" i="105"/>
  <c r="BC355" i="105"/>
  <c r="BC528" i="105" s="1"/>
  <c r="BB355" i="105"/>
  <c r="BA355" i="105"/>
  <c r="AZ355" i="105"/>
  <c r="AY355" i="105"/>
  <c r="AY528" i="105" s="1"/>
  <c r="AX355" i="105"/>
  <c r="AW355" i="105"/>
  <c r="CK354" i="105"/>
  <c r="CJ354" i="105"/>
  <c r="CI354" i="105"/>
  <c r="CH354" i="105"/>
  <c r="CG354" i="105"/>
  <c r="CF354" i="105"/>
  <c r="CE354" i="105"/>
  <c r="CD354" i="105"/>
  <c r="CC354" i="105"/>
  <c r="CB354" i="105"/>
  <c r="CA354" i="105"/>
  <c r="BZ354" i="105"/>
  <c r="BY354" i="105"/>
  <c r="BX354" i="105"/>
  <c r="BW354" i="105"/>
  <c r="BV354" i="105"/>
  <c r="BU354" i="105"/>
  <c r="BT354" i="105"/>
  <c r="BS354" i="105"/>
  <c r="BR354" i="105"/>
  <c r="BQ354" i="105"/>
  <c r="BP354" i="105"/>
  <c r="BO354" i="105"/>
  <c r="BN354" i="105"/>
  <c r="BM354" i="105"/>
  <c r="BL354" i="105"/>
  <c r="BK354" i="105"/>
  <c r="BJ354" i="105"/>
  <c r="BI354" i="105"/>
  <c r="BH354" i="105"/>
  <c r="BG354" i="105"/>
  <c r="BF354" i="105"/>
  <c r="BE354" i="105"/>
  <c r="BD354" i="105"/>
  <c r="BC354" i="105"/>
  <c r="BB354" i="105"/>
  <c r="BA354" i="105"/>
  <c r="AZ354" i="105"/>
  <c r="AY354" i="105"/>
  <c r="AX354" i="105"/>
  <c r="AW354" i="105"/>
  <c r="CK353" i="105"/>
  <c r="CJ353" i="105"/>
  <c r="CI353" i="105"/>
  <c r="CH353" i="105"/>
  <c r="CG353" i="105"/>
  <c r="CF353" i="105"/>
  <c r="CE353" i="105"/>
  <c r="CD353" i="105"/>
  <c r="CC353" i="105"/>
  <c r="CB353" i="105"/>
  <c r="CA353" i="105"/>
  <c r="BZ353" i="105"/>
  <c r="BY353" i="105"/>
  <c r="BX353" i="105"/>
  <c r="BW353" i="105"/>
  <c r="BV353" i="105"/>
  <c r="BU353" i="105"/>
  <c r="BT353" i="105"/>
  <c r="BS353" i="105"/>
  <c r="BR353" i="105"/>
  <c r="BQ353" i="105"/>
  <c r="BP353" i="105"/>
  <c r="BO353" i="105"/>
  <c r="BN353" i="105"/>
  <c r="BM353" i="105"/>
  <c r="BL353" i="105"/>
  <c r="BK353" i="105"/>
  <c r="BJ353" i="105"/>
  <c r="BI353" i="105"/>
  <c r="BH353" i="105"/>
  <c r="BG353" i="105"/>
  <c r="BF353" i="105"/>
  <c r="BE353" i="105"/>
  <c r="BD353" i="105"/>
  <c r="BC353" i="105"/>
  <c r="BB353" i="105"/>
  <c r="BA353" i="105"/>
  <c r="AZ353" i="105"/>
  <c r="AY353" i="105"/>
  <c r="AX353" i="105"/>
  <c r="AW353" i="105"/>
  <c r="CK352" i="105"/>
  <c r="CJ352" i="105"/>
  <c r="CI352" i="105"/>
  <c r="CH352" i="105"/>
  <c r="CG352" i="105"/>
  <c r="CF352" i="105"/>
  <c r="CE352" i="105"/>
  <c r="CD352" i="105"/>
  <c r="CC352" i="105"/>
  <c r="CB352" i="105"/>
  <c r="CA352" i="105"/>
  <c r="BZ352" i="105"/>
  <c r="BY352" i="105"/>
  <c r="BX352" i="105"/>
  <c r="BW352" i="105"/>
  <c r="BV352" i="105"/>
  <c r="BU352" i="105"/>
  <c r="BT352" i="105"/>
  <c r="BS352" i="105"/>
  <c r="BR352" i="105"/>
  <c r="BQ352" i="105"/>
  <c r="BP352" i="105"/>
  <c r="BO352" i="105"/>
  <c r="BN352" i="105"/>
  <c r="BN527" i="105" s="1"/>
  <c r="BM352" i="105"/>
  <c r="BL352" i="105"/>
  <c r="BK352" i="105"/>
  <c r="BJ352" i="105"/>
  <c r="BI352" i="105"/>
  <c r="BH352" i="105"/>
  <c r="BG352" i="105"/>
  <c r="BF352" i="105"/>
  <c r="BE352" i="105"/>
  <c r="BD352" i="105"/>
  <c r="BC352" i="105"/>
  <c r="BB352" i="105"/>
  <c r="BA352" i="105"/>
  <c r="AZ352" i="105"/>
  <c r="AY352" i="105"/>
  <c r="AX352" i="105"/>
  <c r="AW352" i="105"/>
  <c r="CK351" i="105"/>
  <c r="CK527" i="105" s="1"/>
  <c r="CJ351" i="105"/>
  <c r="CJ527" i="105" s="1"/>
  <c r="CI351" i="105"/>
  <c r="CI527" i="105" s="1"/>
  <c r="CH351" i="105"/>
  <c r="CG351" i="105"/>
  <c r="CF351" i="105"/>
  <c r="CE351" i="105"/>
  <c r="CE527" i="105" s="1"/>
  <c r="CD351" i="105"/>
  <c r="CD527" i="105" s="1"/>
  <c r="CC351" i="105"/>
  <c r="CB351" i="105"/>
  <c r="CA351" i="105"/>
  <c r="CA527" i="105" s="1"/>
  <c r="BZ351" i="105"/>
  <c r="BY351" i="105"/>
  <c r="BX351" i="105"/>
  <c r="BW351" i="105"/>
  <c r="BW527" i="105" s="1"/>
  <c r="BV351" i="105"/>
  <c r="BU351" i="105"/>
  <c r="BT351" i="105"/>
  <c r="BS351" i="105"/>
  <c r="BS527" i="105" s="1"/>
  <c r="BR351" i="105"/>
  <c r="BQ351" i="105"/>
  <c r="BP351" i="105"/>
  <c r="BO351" i="105"/>
  <c r="BO527" i="105" s="1"/>
  <c r="BN351" i="105"/>
  <c r="BM351" i="105"/>
  <c r="BL351" i="105"/>
  <c r="BK351" i="105"/>
  <c r="BK527" i="105" s="1"/>
  <c r="BJ351" i="105"/>
  <c r="BI351" i="105"/>
  <c r="BH351" i="105"/>
  <c r="BG351" i="105"/>
  <c r="BG527" i="105" s="1"/>
  <c r="BF351" i="105"/>
  <c r="BE351" i="105"/>
  <c r="BD351" i="105"/>
  <c r="BC351" i="105"/>
  <c r="BC527" i="105" s="1"/>
  <c r="BB351" i="105"/>
  <c r="BA351" i="105"/>
  <c r="AZ351" i="105"/>
  <c r="AY351" i="105"/>
  <c r="AY527" i="105" s="1"/>
  <c r="AX351" i="105"/>
  <c r="AX527" i="105" s="1"/>
  <c r="AW351" i="105"/>
  <c r="CK350" i="105"/>
  <c r="CJ350" i="105"/>
  <c r="CI350" i="105"/>
  <c r="CH350" i="105"/>
  <c r="CG350" i="105"/>
  <c r="CF350" i="105"/>
  <c r="CE350" i="105"/>
  <c r="CD350" i="105"/>
  <c r="CC350" i="105"/>
  <c r="CB350" i="105"/>
  <c r="CA350" i="105"/>
  <c r="BZ350" i="105"/>
  <c r="BY350" i="105"/>
  <c r="BX350" i="105"/>
  <c r="BW350" i="105"/>
  <c r="BV350" i="105"/>
  <c r="BU350" i="105"/>
  <c r="BT350" i="105"/>
  <c r="BS350" i="105"/>
  <c r="BR350" i="105"/>
  <c r="BQ350" i="105"/>
  <c r="BP350" i="105"/>
  <c r="BO350" i="105"/>
  <c r="BN350" i="105"/>
  <c r="BM350" i="105"/>
  <c r="BL350" i="105"/>
  <c r="BK350" i="105"/>
  <c r="BJ350" i="105"/>
  <c r="BI350" i="105"/>
  <c r="BH350" i="105"/>
  <c r="BG350" i="105"/>
  <c r="BF350" i="105"/>
  <c r="BE350" i="105"/>
  <c r="BD350" i="105"/>
  <c r="BC350" i="105"/>
  <c r="BB350" i="105"/>
  <c r="BA350" i="105"/>
  <c r="AZ350" i="105"/>
  <c r="AY350" i="105"/>
  <c r="AX350" i="105"/>
  <c r="AW350" i="105"/>
  <c r="CK349" i="105"/>
  <c r="CJ349" i="105"/>
  <c r="CI349" i="105"/>
  <c r="CH349" i="105"/>
  <c r="CG349" i="105"/>
  <c r="CF349" i="105"/>
  <c r="CE349" i="105"/>
  <c r="CD349" i="105"/>
  <c r="CC349" i="105"/>
  <c r="CB349" i="105"/>
  <c r="CA349" i="105"/>
  <c r="BZ349" i="105"/>
  <c r="BY349" i="105"/>
  <c r="BX349" i="105"/>
  <c r="BW349" i="105"/>
  <c r="BV349" i="105"/>
  <c r="BU349" i="105"/>
  <c r="BT349" i="105"/>
  <c r="BS349" i="105"/>
  <c r="BR349" i="105"/>
  <c r="BQ349" i="105"/>
  <c r="BQ526" i="105" s="1"/>
  <c r="BP349" i="105"/>
  <c r="BO349" i="105"/>
  <c r="BN349" i="105"/>
  <c r="BM349" i="105"/>
  <c r="BL349" i="105"/>
  <c r="BK349" i="105"/>
  <c r="BJ349" i="105"/>
  <c r="BI349" i="105"/>
  <c r="BH349" i="105"/>
  <c r="BG349" i="105"/>
  <c r="BF349" i="105"/>
  <c r="BE349" i="105"/>
  <c r="BD349" i="105"/>
  <c r="BC349" i="105"/>
  <c r="BB349" i="105"/>
  <c r="BA349" i="105"/>
  <c r="AZ349" i="105"/>
  <c r="AY349" i="105"/>
  <c r="AX349" i="105"/>
  <c r="AW349" i="105"/>
  <c r="CK348" i="105"/>
  <c r="CJ348" i="105"/>
  <c r="CI348" i="105"/>
  <c r="CH348" i="105"/>
  <c r="CG348" i="105"/>
  <c r="CF348" i="105"/>
  <c r="CE348" i="105"/>
  <c r="CD348" i="105"/>
  <c r="CC348" i="105"/>
  <c r="CB348" i="105"/>
  <c r="CA348" i="105"/>
  <c r="BZ348" i="105"/>
  <c r="BY348" i="105"/>
  <c r="BX348" i="105"/>
  <c r="BW348" i="105"/>
  <c r="BV348" i="105"/>
  <c r="BV526" i="105" s="1"/>
  <c r="BU348" i="105"/>
  <c r="BT348" i="105"/>
  <c r="BS348" i="105"/>
  <c r="BR348" i="105"/>
  <c r="BQ348" i="105"/>
  <c r="BP348" i="105"/>
  <c r="BO348" i="105"/>
  <c r="BN348" i="105"/>
  <c r="BM348" i="105"/>
  <c r="BL348" i="105"/>
  <c r="BK348" i="105"/>
  <c r="BJ348" i="105"/>
  <c r="BI348" i="105"/>
  <c r="BH348" i="105"/>
  <c r="BG348" i="105"/>
  <c r="BF348" i="105"/>
  <c r="BE348" i="105"/>
  <c r="BD348" i="105"/>
  <c r="BC348" i="105"/>
  <c r="BB348" i="105"/>
  <c r="BA348" i="105"/>
  <c r="AZ348" i="105"/>
  <c r="AY348" i="105"/>
  <c r="AX348" i="105"/>
  <c r="AW348" i="105"/>
  <c r="CK347" i="105"/>
  <c r="CK526" i="105" s="1"/>
  <c r="CJ347" i="105"/>
  <c r="CJ526" i="105" s="1"/>
  <c r="CI347" i="105"/>
  <c r="CI526" i="105" s="1"/>
  <c r="CH347" i="105"/>
  <c r="CG347" i="105"/>
  <c r="CF347" i="105"/>
  <c r="CE347" i="105"/>
  <c r="CE526" i="105" s="1"/>
  <c r="CD347" i="105"/>
  <c r="CC347" i="105"/>
  <c r="CB347" i="105"/>
  <c r="CA347" i="105"/>
  <c r="CA526" i="105" s="1"/>
  <c r="BZ347" i="105"/>
  <c r="BY347" i="105"/>
  <c r="BX347" i="105"/>
  <c r="BW347" i="105"/>
  <c r="BW526" i="105" s="1"/>
  <c r="BV347" i="105"/>
  <c r="BU347" i="105"/>
  <c r="BT347" i="105"/>
  <c r="BS347" i="105"/>
  <c r="BS526" i="105" s="1"/>
  <c r="BR347" i="105"/>
  <c r="BQ347" i="105"/>
  <c r="BP347" i="105"/>
  <c r="BO347" i="105"/>
  <c r="BO526" i="105" s="1"/>
  <c r="BN347" i="105"/>
  <c r="BM347" i="105"/>
  <c r="BL347" i="105"/>
  <c r="BK347" i="105"/>
  <c r="BK526" i="105" s="1"/>
  <c r="BJ347" i="105"/>
  <c r="BI347" i="105"/>
  <c r="BH347" i="105"/>
  <c r="BG347" i="105"/>
  <c r="BG526" i="105" s="1"/>
  <c r="BF347" i="105"/>
  <c r="BF526" i="105" s="1"/>
  <c r="BE347" i="105"/>
  <c r="BD347" i="105"/>
  <c r="BC347" i="105"/>
  <c r="BC526" i="105" s="1"/>
  <c r="BB347" i="105"/>
  <c r="BA347" i="105"/>
  <c r="AZ347" i="105"/>
  <c r="AY347" i="105"/>
  <c r="AY526" i="105" s="1"/>
  <c r="AX347" i="105"/>
  <c r="AW347" i="105"/>
  <c r="CK346" i="105"/>
  <c r="CJ346" i="105"/>
  <c r="CI346" i="105"/>
  <c r="CH346" i="105"/>
  <c r="CG346" i="105"/>
  <c r="CF346" i="105"/>
  <c r="CE346" i="105"/>
  <c r="CD346" i="105"/>
  <c r="CC346" i="105"/>
  <c r="CB346" i="105"/>
  <c r="CA346" i="105"/>
  <c r="BZ346" i="105"/>
  <c r="BY346" i="105"/>
  <c r="BX346" i="105"/>
  <c r="BW346" i="105"/>
  <c r="BV346" i="105"/>
  <c r="BU346" i="105"/>
  <c r="BT346" i="105"/>
  <c r="BS346" i="105"/>
  <c r="BR346" i="105"/>
  <c r="BQ346" i="105"/>
  <c r="BP346" i="105"/>
  <c r="BO346" i="105"/>
  <c r="BN346" i="105"/>
  <c r="BM346" i="105"/>
  <c r="BL346" i="105"/>
  <c r="BL525" i="105" s="1"/>
  <c r="BK346" i="105"/>
  <c r="BJ346" i="105"/>
  <c r="BI346" i="105"/>
  <c r="BH346" i="105"/>
  <c r="BG346" i="105"/>
  <c r="BF346" i="105"/>
  <c r="BE346" i="105"/>
  <c r="BD346" i="105"/>
  <c r="BC346" i="105"/>
  <c r="BB346" i="105"/>
  <c r="BA346" i="105"/>
  <c r="AZ346" i="105"/>
  <c r="AY346" i="105"/>
  <c r="AX346" i="105"/>
  <c r="AW346" i="105"/>
  <c r="CK345" i="105"/>
  <c r="CJ345" i="105"/>
  <c r="CI345" i="105"/>
  <c r="CH345" i="105"/>
  <c r="CG345" i="105"/>
  <c r="CF345" i="105"/>
  <c r="CE345" i="105"/>
  <c r="CD345" i="105"/>
  <c r="CC345" i="105"/>
  <c r="CB345" i="105"/>
  <c r="CA345" i="105"/>
  <c r="BZ345" i="105"/>
  <c r="BY345" i="105"/>
  <c r="BY525" i="105" s="1"/>
  <c r="BX345" i="105"/>
  <c r="BW345" i="105"/>
  <c r="BV345" i="105"/>
  <c r="BU345" i="105"/>
  <c r="BT345" i="105"/>
  <c r="BS345" i="105"/>
  <c r="BR345" i="105"/>
  <c r="BQ345" i="105"/>
  <c r="BP345" i="105"/>
  <c r="BO345" i="105"/>
  <c r="BN345" i="105"/>
  <c r="BM345" i="105"/>
  <c r="BL345" i="105"/>
  <c r="BK345" i="105"/>
  <c r="BJ345" i="105"/>
  <c r="BI345" i="105"/>
  <c r="BH345" i="105"/>
  <c r="BG345" i="105"/>
  <c r="BF345" i="105"/>
  <c r="BE345" i="105"/>
  <c r="BD345" i="105"/>
  <c r="BC345" i="105"/>
  <c r="BB345" i="105"/>
  <c r="BA345" i="105"/>
  <c r="AZ345" i="105"/>
  <c r="AY345" i="105"/>
  <c r="AX345" i="105"/>
  <c r="AW345" i="105"/>
  <c r="CK344" i="105"/>
  <c r="CJ344" i="105"/>
  <c r="CI344" i="105"/>
  <c r="CH344" i="105"/>
  <c r="CG344" i="105"/>
  <c r="CF344" i="105"/>
  <c r="CE344" i="105"/>
  <c r="CD344" i="105"/>
  <c r="CC344" i="105"/>
  <c r="CB344" i="105"/>
  <c r="CA344" i="105"/>
  <c r="BZ344" i="105"/>
  <c r="BY344" i="105"/>
  <c r="BX344" i="105"/>
  <c r="BW344" i="105"/>
  <c r="BV344" i="105"/>
  <c r="BU344" i="105"/>
  <c r="BT344" i="105"/>
  <c r="BS344" i="105"/>
  <c r="BR344" i="105"/>
  <c r="BQ344" i="105"/>
  <c r="BP344" i="105"/>
  <c r="BO344" i="105"/>
  <c r="BN344" i="105"/>
  <c r="BM344" i="105"/>
  <c r="BL344" i="105"/>
  <c r="BK344" i="105"/>
  <c r="BJ344" i="105"/>
  <c r="BI344" i="105"/>
  <c r="BH344" i="105"/>
  <c r="BG344" i="105"/>
  <c r="BF344" i="105"/>
  <c r="BE344" i="105"/>
  <c r="BD344" i="105"/>
  <c r="BC344" i="105"/>
  <c r="BB344" i="105"/>
  <c r="BA344" i="105"/>
  <c r="AZ344" i="105"/>
  <c r="AY344" i="105"/>
  <c r="AX344" i="105"/>
  <c r="AW344" i="105"/>
  <c r="CK343" i="105"/>
  <c r="CK525" i="105" s="1"/>
  <c r="CJ343" i="105"/>
  <c r="CJ525" i="105" s="1"/>
  <c r="CI343" i="105"/>
  <c r="CI525" i="105" s="1"/>
  <c r="CH343" i="105"/>
  <c r="CG343" i="105"/>
  <c r="CF343" i="105"/>
  <c r="CE343" i="105"/>
  <c r="CE525" i="105" s="1"/>
  <c r="CD343" i="105"/>
  <c r="CC343" i="105"/>
  <c r="CB343" i="105"/>
  <c r="CA343" i="105"/>
  <c r="CA525" i="105" s="1"/>
  <c r="BZ343" i="105"/>
  <c r="BY343" i="105"/>
  <c r="BX343" i="105"/>
  <c r="BW343" i="105"/>
  <c r="BW525" i="105" s="1"/>
  <c r="BV343" i="105"/>
  <c r="BU343" i="105"/>
  <c r="BT343" i="105"/>
  <c r="BS343" i="105"/>
  <c r="BS525" i="105" s="1"/>
  <c r="BR343" i="105"/>
  <c r="BQ343" i="105"/>
  <c r="BP343" i="105"/>
  <c r="BO343" i="105"/>
  <c r="BO525" i="105" s="1"/>
  <c r="BN343" i="105"/>
  <c r="BM343" i="105"/>
  <c r="BL343" i="105"/>
  <c r="BK343" i="105"/>
  <c r="BK525" i="105" s="1"/>
  <c r="BJ343" i="105"/>
  <c r="BI343" i="105"/>
  <c r="BH343" i="105"/>
  <c r="BG343" i="105"/>
  <c r="BG525" i="105" s="1"/>
  <c r="BF343" i="105"/>
  <c r="BE343" i="105"/>
  <c r="BD343" i="105"/>
  <c r="BC343" i="105"/>
  <c r="BC525" i="105" s="1"/>
  <c r="BB343" i="105"/>
  <c r="BA343" i="105"/>
  <c r="AZ343" i="105"/>
  <c r="AY343" i="105"/>
  <c r="AY525" i="105" s="1"/>
  <c r="AX343" i="105"/>
  <c r="AW343" i="105"/>
  <c r="CK342" i="105"/>
  <c r="CJ342" i="105"/>
  <c r="CI342" i="105"/>
  <c r="CH342" i="105"/>
  <c r="CG342" i="105"/>
  <c r="CF342" i="105"/>
  <c r="CE342" i="105"/>
  <c r="CD342" i="105"/>
  <c r="CC342" i="105"/>
  <c r="CB342" i="105"/>
  <c r="CA342" i="105"/>
  <c r="BZ342" i="105"/>
  <c r="BY342" i="105"/>
  <c r="BX342" i="105"/>
  <c r="BW342" i="105"/>
  <c r="BV342" i="105"/>
  <c r="BU342" i="105"/>
  <c r="BT342" i="105"/>
  <c r="BS342" i="105"/>
  <c r="BR342" i="105"/>
  <c r="BQ342" i="105"/>
  <c r="BP342" i="105"/>
  <c r="BO342" i="105"/>
  <c r="BN342" i="105"/>
  <c r="BM342" i="105"/>
  <c r="BL342" i="105"/>
  <c r="BK342" i="105"/>
  <c r="BJ342" i="105"/>
  <c r="BI342" i="105"/>
  <c r="BH342" i="105"/>
  <c r="BG342" i="105"/>
  <c r="BF342" i="105"/>
  <c r="BE342" i="105"/>
  <c r="BD342" i="105"/>
  <c r="BC342" i="105"/>
  <c r="BB342" i="105"/>
  <c r="BA342" i="105"/>
  <c r="AZ342" i="105"/>
  <c r="AY342" i="105"/>
  <c r="AX342" i="105"/>
  <c r="AW342" i="105"/>
  <c r="CK341" i="105"/>
  <c r="CJ341" i="105"/>
  <c r="CI341" i="105"/>
  <c r="CH341" i="105"/>
  <c r="CG341" i="105"/>
  <c r="CF341" i="105"/>
  <c r="CE341" i="105"/>
  <c r="CD341" i="105"/>
  <c r="CC341" i="105"/>
  <c r="CB341" i="105"/>
  <c r="CA341" i="105"/>
  <c r="BZ341" i="105"/>
  <c r="BY341" i="105"/>
  <c r="BX341" i="105"/>
  <c r="BW341" i="105"/>
  <c r="BV341" i="105"/>
  <c r="BU341" i="105"/>
  <c r="BT341" i="105"/>
  <c r="BS341" i="105"/>
  <c r="BR341" i="105"/>
  <c r="BQ341" i="105"/>
  <c r="BP341" i="105"/>
  <c r="BO341" i="105"/>
  <c r="BN341" i="105"/>
  <c r="BM341" i="105"/>
  <c r="BL341" i="105"/>
  <c r="BK341" i="105"/>
  <c r="BJ341" i="105"/>
  <c r="BI341" i="105"/>
  <c r="BH341" i="105"/>
  <c r="BG341" i="105"/>
  <c r="BF341" i="105"/>
  <c r="BE341" i="105"/>
  <c r="BD341" i="105"/>
  <c r="BC341" i="105"/>
  <c r="BB341" i="105"/>
  <c r="BA341" i="105"/>
  <c r="AZ341" i="105"/>
  <c r="AY341" i="105"/>
  <c r="AX341" i="105"/>
  <c r="AW341" i="105"/>
  <c r="CK340" i="105"/>
  <c r="CJ340" i="105"/>
  <c r="CI340" i="105"/>
  <c r="CH340" i="105"/>
  <c r="CG340" i="105"/>
  <c r="CF340" i="105"/>
  <c r="CE340" i="105"/>
  <c r="CD340" i="105"/>
  <c r="CC340" i="105"/>
  <c r="CB340" i="105"/>
  <c r="CA340" i="105"/>
  <c r="BZ340" i="105"/>
  <c r="BY340" i="105"/>
  <c r="BX340" i="105"/>
  <c r="BW340" i="105"/>
  <c r="BV340" i="105"/>
  <c r="BU340" i="105"/>
  <c r="BT340" i="105"/>
  <c r="BS340" i="105"/>
  <c r="BR340" i="105"/>
  <c r="BQ340" i="105"/>
  <c r="BP340" i="105"/>
  <c r="BO340" i="105"/>
  <c r="BN340" i="105"/>
  <c r="BM340" i="105"/>
  <c r="BL340" i="105"/>
  <c r="BK340" i="105"/>
  <c r="BJ340" i="105"/>
  <c r="BI340" i="105"/>
  <c r="BH340" i="105"/>
  <c r="BG340" i="105"/>
  <c r="BF340" i="105"/>
  <c r="BE340" i="105"/>
  <c r="BD340" i="105"/>
  <c r="BC340" i="105"/>
  <c r="BB340" i="105"/>
  <c r="BA340" i="105"/>
  <c r="AZ340" i="105"/>
  <c r="AY340" i="105"/>
  <c r="AX340" i="105"/>
  <c r="AW340" i="105"/>
  <c r="CK339" i="105"/>
  <c r="CK524" i="105" s="1"/>
  <c r="CJ339" i="105"/>
  <c r="CJ524" i="105" s="1"/>
  <c r="CI339" i="105"/>
  <c r="CI524" i="105" s="1"/>
  <c r="CH339" i="105"/>
  <c r="CG339" i="105"/>
  <c r="CF339" i="105"/>
  <c r="CF524" i="105" s="1"/>
  <c r="CE339" i="105"/>
  <c r="CE524" i="105" s="1"/>
  <c r="CD339" i="105"/>
  <c r="CC339" i="105"/>
  <c r="CB339" i="105"/>
  <c r="CA339" i="105"/>
  <c r="CA524" i="105" s="1"/>
  <c r="BZ339" i="105"/>
  <c r="BY339" i="105"/>
  <c r="BX339" i="105"/>
  <c r="BW339" i="105"/>
  <c r="BV339" i="105"/>
  <c r="BU339" i="105"/>
  <c r="BT339" i="105"/>
  <c r="BS339" i="105"/>
  <c r="BS524" i="105" s="1"/>
  <c r="BR339" i="105"/>
  <c r="BQ339" i="105"/>
  <c r="BP339" i="105"/>
  <c r="BO339" i="105"/>
  <c r="BO524" i="105" s="1"/>
  <c r="BN339" i="105"/>
  <c r="BM339" i="105"/>
  <c r="BL339" i="105"/>
  <c r="BK339" i="105"/>
  <c r="BK524" i="105" s="1"/>
  <c r="BJ339" i="105"/>
  <c r="BI339" i="105"/>
  <c r="BH339" i="105"/>
  <c r="BG339" i="105"/>
  <c r="BG524" i="105" s="1"/>
  <c r="BF339" i="105"/>
  <c r="BE339" i="105"/>
  <c r="BD339" i="105"/>
  <c r="BC339" i="105"/>
  <c r="BC524" i="105" s="1"/>
  <c r="BB339" i="105"/>
  <c r="BA339" i="105"/>
  <c r="AZ339" i="105"/>
  <c r="AY339" i="105"/>
  <c r="AY524" i="105" s="1"/>
  <c r="AX339" i="105"/>
  <c r="AW339" i="105"/>
  <c r="CK336" i="105"/>
  <c r="CJ336" i="105"/>
  <c r="CI336" i="105"/>
  <c r="CH336" i="105"/>
  <c r="CG336" i="105"/>
  <c r="CF336" i="105"/>
  <c r="CE336" i="105"/>
  <c r="CD336" i="105"/>
  <c r="CC336" i="105"/>
  <c r="CB336" i="105"/>
  <c r="CA336" i="105"/>
  <c r="BZ336" i="105"/>
  <c r="BY336" i="105"/>
  <c r="BX336" i="105"/>
  <c r="BW336" i="105"/>
  <c r="BV336" i="105"/>
  <c r="BU336" i="105"/>
  <c r="BT336" i="105"/>
  <c r="BS336" i="105"/>
  <c r="BR336" i="105"/>
  <c r="BQ336" i="105"/>
  <c r="BP336" i="105"/>
  <c r="BO336" i="105"/>
  <c r="BN336" i="105"/>
  <c r="BM336" i="105"/>
  <c r="BL336" i="105"/>
  <c r="BK336" i="105"/>
  <c r="BJ336" i="105"/>
  <c r="BI336" i="105"/>
  <c r="BH336" i="105"/>
  <c r="BG336" i="105"/>
  <c r="BF336" i="105"/>
  <c r="BE336" i="105"/>
  <c r="BD336" i="105"/>
  <c r="BC336" i="105"/>
  <c r="BB336" i="105"/>
  <c r="BA336" i="105"/>
  <c r="AZ336" i="105"/>
  <c r="AY336" i="105"/>
  <c r="AX336" i="105"/>
  <c r="AW336" i="105"/>
  <c r="CK335" i="105"/>
  <c r="CJ335" i="105"/>
  <c r="CI335" i="105"/>
  <c r="CH335" i="105"/>
  <c r="CG335" i="105"/>
  <c r="CF335" i="105"/>
  <c r="CE335" i="105"/>
  <c r="CD335" i="105"/>
  <c r="CC335" i="105"/>
  <c r="CB335" i="105"/>
  <c r="CA335" i="105"/>
  <c r="BZ335" i="105"/>
  <c r="BY335" i="105"/>
  <c r="BX335" i="105"/>
  <c r="BW335" i="105"/>
  <c r="BV335" i="105"/>
  <c r="BU335" i="105"/>
  <c r="BT335" i="105"/>
  <c r="BS335" i="105"/>
  <c r="BR335" i="105"/>
  <c r="BQ335" i="105"/>
  <c r="BP335" i="105"/>
  <c r="BO335" i="105"/>
  <c r="BN335" i="105"/>
  <c r="BM335" i="105"/>
  <c r="BL335" i="105"/>
  <c r="BK335" i="105"/>
  <c r="BJ335" i="105"/>
  <c r="BI335" i="105"/>
  <c r="BH335" i="105"/>
  <c r="BG335" i="105"/>
  <c r="BF335" i="105"/>
  <c r="BE335" i="105"/>
  <c r="BD335" i="105"/>
  <c r="BC335" i="105"/>
  <c r="BB335" i="105"/>
  <c r="BA335" i="105"/>
  <c r="AZ335" i="105"/>
  <c r="AY335" i="105"/>
  <c r="AX335" i="105"/>
  <c r="AW335" i="105"/>
  <c r="CK334" i="105"/>
  <c r="CJ334" i="105"/>
  <c r="CI334" i="105"/>
  <c r="CH334" i="105"/>
  <c r="CH519" i="105" s="1"/>
  <c r="CG334" i="105"/>
  <c r="CF334" i="105"/>
  <c r="CE334" i="105"/>
  <c r="CD334" i="105"/>
  <c r="CC334" i="105"/>
  <c r="CB334" i="105"/>
  <c r="CA334" i="105"/>
  <c r="BZ334" i="105"/>
  <c r="BY334" i="105"/>
  <c r="BX334" i="105"/>
  <c r="BW334" i="105"/>
  <c r="BV334" i="105"/>
  <c r="BU334" i="105"/>
  <c r="BT334" i="105"/>
  <c r="BS334" i="105"/>
  <c r="BR334" i="105"/>
  <c r="BQ334" i="105"/>
  <c r="BP334" i="105"/>
  <c r="BO334" i="105"/>
  <c r="BN334" i="105"/>
  <c r="BM334" i="105"/>
  <c r="BL334" i="105"/>
  <c r="BK334" i="105"/>
  <c r="BJ334" i="105"/>
  <c r="BI334" i="105"/>
  <c r="BH334" i="105"/>
  <c r="BG334" i="105"/>
  <c r="BF334" i="105"/>
  <c r="BE334" i="105"/>
  <c r="BD334" i="105"/>
  <c r="BC334" i="105"/>
  <c r="BB334" i="105"/>
  <c r="BB519" i="105" s="1"/>
  <c r="BA334" i="105"/>
  <c r="AZ334" i="105"/>
  <c r="AY334" i="105"/>
  <c r="AX334" i="105"/>
  <c r="AW334" i="105"/>
  <c r="CK333" i="105"/>
  <c r="CJ333" i="105"/>
  <c r="CI333" i="105"/>
  <c r="CH333" i="105"/>
  <c r="CG333" i="105"/>
  <c r="CF333" i="105"/>
  <c r="CE333" i="105"/>
  <c r="CD333" i="105"/>
  <c r="CC333" i="105"/>
  <c r="CB333" i="105"/>
  <c r="CA333" i="105"/>
  <c r="BZ333" i="105"/>
  <c r="BY333" i="105"/>
  <c r="BX333" i="105"/>
  <c r="BW333" i="105"/>
  <c r="BV333" i="105"/>
  <c r="BU333" i="105"/>
  <c r="BT333" i="105"/>
  <c r="BS333" i="105"/>
  <c r="BR333" i="105"/>
  <c r="BQ333" i="105"/>
  <c r="BP333" i="105"/>
  <c r="BO333" i="105"/>
  <c r="BN333" i="105"/>
  <c r="BM333" i="105"/>
  <c r="BL333" i="105"/>
  <c r="BK333" i="105"/>
  <c r="BJ333" i="105"/>
  <c r="BI333" i="105"/>
  <c r="BH333" i="105"/>
  <c r="BG333" i="105"/>
  <c r="BF333" i="105"/>
  <c r="BE333" i="105"/>
  <c r="BD333" i="105"/>
  <c r="BC333" i="105"/>
  <c r="BB333" i="105"/>
  <c r="BA333" i="105"/>
  <c r="AZ333" i="105"/>
  <c r="AY333" i="105"/>
  <c r="AX333" i="105"/>
  <c r="AW333" i="105"/>
  <c r="CK332" i="105"/>
  <c r="CJ332" i="105"/>
  <c r="CI332" i="105"/>
  <c r="CH332" i="105"/>
  <c r="CG332" i="105"/>
  <c r="CF332" i="105"/>
  <c r="CE332" i="105"/>
  <c r="CD332" i="105"/>
  <c r="CC332" i="105"/>
  <c r="CB332" i="105"/>
  <c r="CA332" i="105"/>
  <c r="BZ332" i="105"/>
  <c r="BY332" i="105"/>
  <c r="BX332" i="105"/>
  <c r="BW332" i="105"/>
  <c r="BV332" i="105"/>
  <c r="BU332" i="105"/>
  <c r="BT332" i="105"/>
  <c r="BS332" i="105"/>
  <c r="BR332" i="105"/>
  <c r="BQ332" i="105"/>
  <c r="BP332" i="105"/>
  <c r="BO332" i="105"/>
  <c r="BN332" i="105"/>
  <c r="BM332" i="105"/>
  <c r="BL332" i="105"/>
  <c r="BK332" i="105"/>
  <c r="BJ332" i="105"/>
  <c r="BI332" i="105"/>
  <c r="BH332" i="105"/>
  <c r="BG332" i="105"/>
  <c r="BF332" i="105"/>
  <c r="BE332" i="105"/>
  <c r="BD332" i="105"/>
  <c r="BC332" i="105"/>
  <c r="BB332" i="105"/>
  <c r="BA332" i="105"/>
  <c r="AZ332" i="105"/>
  <c r="AY332" i="105"/>
  <c r="AX332" i="105"/>
  <c r="AW332" i="105"/>
  <c r="CK331" i="105"/>
  <c r="CK519" i="105" s="1"/>
  <c r="CJ331" i="105"/>
  <c r="CJ519" i="105" s="1"/>
  <c r="CI331" i="105"/>
  <c r="CI519" i="105" s="1"/>
  <c r="CH331" i="105"/>
  <c r="CG331" i="105"/>
  <c r="CG519" i="105" s="1"/>
  <c r="CF331" i="105"/>
  <c r="CE331" i="105"/>
  <c r="CD331" i="105"/>
  <c r="CC331" i="105"/>
  <c r="CC519" i="105" s="1"/>
  <c r="CB331" i="105"/>
  <c r="CA331" i="105"/>
  <c r="BZ331" i="105"/>
  <c r="BY331" i="105"/>
  <c r="BY519" i="105" s="1"/>
  <c r="BX331" i="105"/>
  <c r="BW331" i="105"/>
  <c r="BV331" i="105"/>
  <c r="BU331" i="105"/>
  <c r="BU519" i="105" s="1"/>
  <c r="BT331" i="105"/>
  <c r="BS331" i="105"/>
  <c r="BR331" i="105"/>
  <c r="BQ331" i="105"/>
  <c r="BQ519" i="105" s="1"/>
  <c r="BP331" i="105"/>
  <c r="BO331" i="105"/>
  <c r="BN331" i="105"/>
  <c r="BM331" i="105"/>
  <c r="BM519" i="105" s="1"/>
  <c r="BL331" i="105"/>
  <c r="BK331" i="105"/>
  <c r="BJ331" i="105"/>
  <c r="BI331" i="105"/>
  <c r="BI519" i="105" s="1"/>
  <c r="BH331" i="105"/>
  <c r="BG331" i="105"/>
  <c r="BF331" i="105"/>
  <c r="BE331" i="105"/>
  <c r="BE519" i="105" s="1"/>
  <c r="BD331" i="105"/>
  <c r="BC331" i="105"/>
  <c r="BB331" i="105"/>
  <c r="BA331" i="105"/>
  <c r="BA519" i="105" s="1"/>
  <c r="AZ331" i="105"/>
  <c r="AY331" i="105"/>
  <c r="AX331" i="105"/>
  <c r="AW331" i="105"/>
  <c r="AW519" i="105" s="1"/>
  <c r="CK330" i="105"/>
  <c r="CJ330" i="105"/>
  <c r="CI330" i="105"/>
  <c r="CH330" i="105"/>
  <c r="CG330" i="105"/>
  <c r="CF330" i="105"/>
  <c r="CE330" i="105"/>
  <c r="CD330" i="105"/>
  <c r="CC330" i="105"/>
  <c r="CB330" i="105"/>
  <c r="CA330" i="105"/>
  <c r="BZ330" i="105"/>
  <c r="BZ518" i="105" s="1"/>
  <c r="BY330" i="105"/>
  <c r="BX330" i="105"/>
  <c r="BW330" i="105"/>
  <c r="BV330" i="105"/>
  <c r="BU330" i="105"/>
  <c r="BT330" i="105"/>
  <c r="BS330" i="105"/>
  <c r="BR330" i="105"/>
  <c r="BQ330" i="105"/>
  <c r="BP330" i="105"/>
  <c r="BO330" i="105"/>
  <c r="BN330" i="105"/>
  <c r="BM330" i="105"/>
  <c r="BL330" i="105"/>
  <c r="BK330" i="105"/>
  <c r="BJ330" i="105"/>
  <c r="BI330" i="105"/>
  <c r="BH330" i="105"/>
  <c r="BG330" i="105"/>
  <c r="BF330" i="105"/>
  <c r="BE330" i="105"/>
  <c r="BD330" i="105"/>
  <c r="BC330" i="105"/>
  <c r="BB330" i="105"/>
  <c r="BA330" i="105"/>
  <c r="AZ330" i="105"/>
  <c r="AY330" i="105"/>
  <c r="AX330" i="105"/>
  <c r="AW330" i="105"/>
  <c r="CK329" i="105"/>
  <c r="CJ329" i="105"/>
  <c r="CI329" i="105"/>
  <c r="CH329" i="105"/>
  <c r="CG329" i="105"/>
  <c r="CF329" i="105"/>
  <c r="CE329" i="105"/>
  <c r="CD329" i="105"/>
  <c r="CC329" i="105"/>
  <c r="CB329" i="105"/>
  <c r="CA329" i="105"/>
  <c r="BZ329" i="105"/>
  <c r="BY329" i="105"/>
  <c r="BX329" i="105"/>
  <c r="BW329" i="105"/>
  <c r="BV329" i="105"/>
  <c r="BU329" i="105"/>
  <c r="BT329" i="105"/>
  <c r="BS329" i="105"/>
  <c r="BR329" i="105"/>
  <c r="BQ329" i="105"/>
  <c r="BP329" i="105"/>
  <c r="BO329" i="105"/>
  <c r="BN329" i="105"/>
  <c r="BM329" i="105"/>
  <c r="BL329" i="105"/>
  <c r="BK329" i="105"/>
  <c r="BJ329" i="105"/>
  <c r="BI329" i="105"/>
  <c r="BH329" i="105"/>
  <c r="BG329" i="105"/>
  <c r="BF329" i="105"/>
  <c r="BE329" i="105"/>
  <c r="BD329" i="105"/>
  <c r="BC329" i="105"/>
  <c r="BB329" i="105"/>
  <c r="BA329" i="105"/>
  <c r="AZ329" i="105"/>
  <c r="AY329" i="105"/>
  <c r="AX329" i="105"/>
  <c r="AW329" i="105"/>
  <c r="CK328" i="105"/>
  <c r="CJ328" i="105"/>
  <c r="CI328" i="105"/>
  <c r="CH328" i="105"/>
  <c r="CG328" i="105"/>
  <c r="CF328" i="105"/>
  <c r="CE328" i="105"/>
  <c r="CD328" i="105"/>
  <c r="CC328" i="105"/>
  <c r="CB328" i="105"/>
  <c r="CA328" i="105"/>
  <c r="BZ328" i="105"/>
  <c r="BY328" i="105"/>
  <c r="BX328" i="105"/>
  <c r="BW328" i="105"/>
  <c r="BV328" i="105"/>
  <c r="BU328" i="105"/>
  <c r="BT328" i="105"/>
  <c r="BS328" i="105"/>
  <c r="BR328" i="105"/>
  <c r="BQ328" i="105"/>
  <c r="BP328" i="105"/>
  <c r="BO328" i="105"/>
  <c r="BN328" i="105"/>
  <c r="BM328" i="105"/>
  <c r="BL328" i="105"/>
  <c r="BK328" i="105"/>
  <c r="BJ328" i="105"/>
  <c r="BI328" i="105"/>
  <c r="BH328" i="105"/>
  <c r="BG328" i="105"/>
  <c r="BF328" i="105"/>
  <c r="BE328" i="105"/>
  <c r="BD328" i="105"/>
  <c r="BC328" i="105"/>
  <c r="BB328" i="105"/>
  <c r="BA328" i="105"/>
  <c r="AZ328" i="105"/>
  <c r="AY328" i="105"/>
  <c r="AX328" i="105"/>
  <c r="AW328" i="105"/>
  <c r="CK327" i="105"/>
  <c r="CK518" i="105" s="1"/>
  <c r="CJ327" i="105"/>
  <c r="CJ518" i="105" s="1"/>
  <c r="CI327" i="105"/>
  <c r="CI518" i="105" s="1"/>
  <c r="CH327" i="105"/>
  <c r="CG327" i="105"/>
  <c r="CG518" i="105" s="1"/>
  <c r="CF327" i="105"/>
  <c r="CE327" i="105"/>
  <c r="CD327" i="105"/>
  <c r="CC327" i="105"/>
  <c r="CC518" i="105" s="1"/>
  <c r="CB327" i="105"/>
  <c r="CA327" i="105"/>
  <c r="BZ327" i="105"/>
  <c r="BY327" i="105"/>
  <c r="BY518" i="105" s="1"/>
  <c r="BX327" i="105"/>
  <c r="BW327" i="105"/>
  <c r="BV327" i="105"/>
  <c r="BU327" i="105"/>
  <c r="BU518" i="105" s="1"/>
  <c r="BT327" i="105"/>
  <c r="BS327" i="105"/>
  <c r="BR327" i="105"/>
  <c r="BQ327" i="105"/>
  <c r="BQ518" i="105" s="1"/>
  <c r="BP327" i="105"/>
  <c r="BO327" i="105"/>
  <c r="BN327" i="105"/>
  <c r="BM327" i="105"/>
  <c r="BM518" i="105" s="1"/>
  <c r="BL327" i="105"/>
  <c r="BK327" i="105"/>
  <c r="BJ327" i="105"/>
  <c r="BI327" i="105"/>
  <c r="BI518" i="105" s="1"/>
  <c r="BH327" i="105"/>
  <c r="BG327" i="105"/>
  <c r="BF327" i="105"/>
  <c r="BE327" i="105"/>
  <c r="BE518" i="105" s="1"/>
  <c r="BD327" i="105"/>
  <c r="BC327" i="105"/>
  <c r="BB327" i="105"/>
  <c r="BA327" i="105"/>
  <c r="BA518" i="105" s="1"/>
  <c r="AZ327" i="105"/>
  <c r="AY327" i="105"/>
  <c r="AX327" i="105"/>
  <c r="AW327" i="105"/>
  <c r="AW518" i="105" s="1"/>
  <c r="CK326" i="105"/>
  <c r="CJ326" i="105"/>
  <c r="CI326" i="105"/>
  <c r="CH326" i="105"/>
  <c r="CG326" i="105"/>
  <c r="CF326" i="105"/>
  <c r="CE326" i="105"/>
  <c r="CD326" i="105"/>
  <c r="CC326" i="105"/>
  <c r="CB326" i="105"/>
  <c r="CA326" i="105"/>
  <c r="BZ326" i="105"/>
  <c r="BY326" i="105"/>
  <c r="BX326" i="105"/>
  <c r="BW326" i="105"/>
  <c r="BV326" i="105"/>
  <c r="BU326" i="105"/>
  <c r="BT326" i="105"/>
  <c r="BS326" i="105"/>
  <c r="BR326" i="105"/>
  <c r="BQ326" i="105"/>
  <c r="BP326" i="105"/>
  <c r="BO326" i="105"/>
  <c r="BN326" i="105"/>
  <c r="BM326" i="105"/>
  <c r="BL326" i="105"/>
  <c r="BK326" i="105"/>
  <c r="BJ326" i="105"/>
  <c r="BI326" i="105"/>
  <c r="BH326" i="105"/>
  <c r="BG326" i="105"/>
  <c r="BF326" i="105"/>
  <c r="BE326" i="105"/>
  <c r="BD326" i="105"/>
  <c r="BC326" i="105"/>
  <c r="BB326" i="105"/>
  <c r="BA326" i="105"/>
  <c r="AZ326" i="105"/>
  <c r="AY326" i="105"/>
  <c r="AX326" i="105"/>
  <c r="AW326" i="105"/>
  <c r="CK325" i="105"/>
  <c r="CJ325" i="105"/>
  <c r="CI325" i="105"/>
  <c r="CH325" i="105"/>
  <c r="CG325" i="105"/>
  <c r="CF325" i="105"/>
  <c r="CE325" i="105"/>
  <c r="CD325" i="105"/>
  <c r="CC325" i="105"/>
  <c r="CB325" i="105"/>
  <c r="CA325" i="105"/>
  <c r="CA517" i="105" s="1"/>
  <c r="BZ325" i="105"/>
  <c r="BY325" i="105"/>
  <c r="BX325" i="105"/>
  <c r="BW325" i="105"/>
  <c r="BV325" i="105"/>
  <c r="BU325" i="105"/>
  <c r="BT325" i="105"/>
  <c r="BS325" i="105"/>
  <c r="BR325" i="105"/>
  <c r="BQ325" i="105"/>
  <c r="BP325" i="105"/>
  <c r="BO325" i="105"/>
  <c r="BN325" i="105"/>
  <c r="BM325" i="105"/>
  <c r="BL325" i="105"/>
  <c r="BK325" i="105"/>
  <c r="BJ325" i="105"/>
  <c r="BI325" i="105"/>
  <c r="BH325" i="105"/>
  <c r="BG325" i="105"/>
  <c r="BF325" i="105"/>
  <c r="BE325" i="105"/>
  <c r="BD325" i="105"/>
  <c r="BC325" i="105"/>
  <c r="BB325" i="105"/>
  <c r="BA325" i="105"/>
  <c r="AZ325" i="105"/>
  <c r="AY325" i="105"/>
  <c r="AX325" i="105"/>
  <c r="AW325" i="105"/>
  <c r="CK324" i="105"/>
  <c r="CJ324" i="105"/>
  <c r="CI324" i="105"/>
  <c r="CH324" i="105"/>
  <c r="CG324" i="105"/>
  <c r="CF324" i="105"/>
  <c r="CE324" i="105"/>
  <c r="CD324" i="105"/>
  <c r="CC324" i="105"/>
  <c r="CB324" i="105"/>
  <c r="CA324" i="105"/>
  <c r="BZ324" i="105"/>
  <c r="BY324" i="105"/>
  <c r="BX324" i="105"/>
  <c r="BW324" i="105"/>
  <c r="BV324" i="105"/>
  <c r="BU324" i="105"/>
  <c r="BT324" i="105"/>
  <c r="BS324" i="105"/>
  <c r="BR324" i="105"/>
  <c r="BQ324" i="105"/>
  <c r="BP324" i="105"/>
  <c r="BO324" i="105"/>
  <c r="BN324" i="105"/>
  <c r="BM324" i="105"/>
  <c r="BL324" i="105"/>
  <c r="BK324" i="105"/>
  <c r="BJ324" i="105"/>
  <c r="BI324" i="105"/>
  <c r="BH324" i="105"/>
  <c r="BG324" i="105"/>
  <c r="BF324" i="105"/>
  <c r="BE324" i="105"/>
  <c r="BD324" i="105"/>
  <c r="BC324" i="105"/>
  <c r="BB324" i="105"/>
  <c r="BA324" i="105"/>
  <c r="AZ324" i="105"/>
  <c r="AY324" i="105"/>
  <c r="AX324" i="105"/>
  <c r="AW324" i="105"/>
  <c r="CK323" i="105"/>
  <c r="CK517" i="105" s="1"/>
  <c r="CJ323" i="105"/>
  <c r="CJ517" i="105" s="1"/>
  <c r="CI323" i="105"/>
  <c r="CI517" i="105" s="1"/>
  <c r="CH323" i="105"/>
  <c r="CG323" i="105"/>
  <c r="CG517" i="105" s="1"/>
  <c r="CF323" i="105"/>
  <c r="CE323" i="105"/>
  <c r="CD323" i="105"/>
  <c r="CC323" i="105"/>
  <c r="CC517" i="105" s="1"/>
  <c r="CB323" i="105"/>
  <c r="CA323" i="105"/>
  <c r="BZ323" i="105"/>
  <c r="BY323" i="105"/>
  <c r="BY517" i="105" s="1"/>
  <c r="BX323" i="105"/>
  <c r="BW323" i="105"/>
  <c r="BV323" i="105"/>
  <c r="BU323" i="105"/>
  <c r="BU517" i="105" s="1"/>
  <c r="BT323" i="105"/>
  <c r="BS323" i="105"/>
  <c r="BR323" i="105"/>
  <c r="BQ323" i="105"/>
  <c r="BQ517" i="105" s="1"/>
  <c r="BP323" i="105"/>
  <c r="BO323" i="105"/>
  <c r="BN323" i="105"/>
  <c r="BM323" i="105"/>
  <c r="BM517" i="105" s="1"/>
  <c r="BL323" i="105"/>
  <c r="BK323" i="105"/>
  <c r="BJ323" i="105"/>
  <c r="BI323" i="105"/>
  <c r="BI517" i="105" s="1"/>
  <c r="BH323" i="105"/>
  <c r="BG323" i="105"/>
  <c r="BF323" i="105"/>
  <c r="BE323" i="105"/>
  <c r="BE517" i="105" s="1"/>
  <c r="BD323" i="105"/>
  <c r="BC323" i="105"/>
  <c r="BB323" i="105"/>
  <c r="BA323" i="105"/>
  <c r="BA517" i="105" s="1"/>
  <c r="AZ323" i="105"/>
  <c r="AY323" i="105"/>
  <c r="AX323" i="105"/>
  <c r="AW323" i="105"/>
  <c r="AW517" i="105" s="1"/>
  <c r="CK322" i="105"/>
  <c r="CJ322" i="105"/>
  <c r="CI322" i="105"/>
  <c r="CH322" i="105"/>
  <c r="CG322" i="105"/>
  <c r="CF322" i="105"/>
  <c r="CE322" i="105"/>
  <c r="CD322" i="105"/>
  <c r="CC322" i="105"/>
  <c r="CB322" i="105"/>
  <c r="CA322" i="105"/>
  <c r="BZ322" i="105"/>
  <c r="BY322" i="105"/>
  <c r="BX322" i="105"/>
  <c r="BW322" i="105"/>
  <c r="BV322" i="105"/>
  <c r="BU322" i="105"/>
  <c r="BT322" i="105"/>
  <c r="BS322" i="105"/>
  <c r="BR322" i="105"/>
  <c r="BQ322" i="105"/>
  <c r="BP322" i="105"/>
  <c r="BO322" i="105"/>
  <c r="BN322" i="105"/>
  <c r="BM322" i="105"/>
  <c r="BL322" i="105"/>
  <c r="BK322" i="105"/>
  <c r="BJ322" i="105"/>
  <c r="BI322" i="105"/>
  <c r="BH322" i="105"/>
  <c r="BG322" i="105"/>
  <c r="BF322" i="105"/>
  <c r="BE322" i="105"/>
  <c r="BD322" i="105"/>
  <c r="BC322" i="105"/>
  <c r="BB322" i="105"/>
  <c r="BA322" i="105"/>
  <c r="AZ322" i="105"/>
  <c r="AY322" i="105"/>
  <c r="AX322" i="105"/>
  <c r="AW322" i="105"/>
  <c r="CK321" i="105"/>
  <c r="CJ321" i="105"/>
  <c r="CI321" i="105"/>
  <c r="CH321" i="105"/>
  <c r="CG321" i="105"/>
  <c r="CF321" i="105"/>
  <c r="CE321" i="105"/>
  <c r="CD321" i="105"/>
  <c r="CC321" i="105"/>
  <c r="CB321" i="105"/>
  <c r="CA321" i="105"/>
  <c r="BZ321" i="105"/>
  <c r="BY321" i="105"/>
  <c r="BX321" i="105"/>
  <c r="BW321" i="105"/>
  <c r="BV321" i="105"/>
  <c r="BU321" i="105"/>
  <c r="BT321" i="105"/>
  <c r="BS321" i="105"/>
  <c r="BR321" i="105"/>
  <c r="BQ321" i="105"/>
  <c r="BP321" i="105"/>
  <c r="BO321" i="105"/>
  <c r="BN321" i="105"/>
  <c r="BM321" i="105"/>
  <c r="BL321" i="105"/>
  <c r="BK321" i="105"/>
  <c r="BJ321" i="105"/>
  <c r="BI321" i="105"/>
  <c r="BH321" i="105"/>
  <c r="BG321" i="105"/>
  <c r="BF321" i="105"/>
  <c r="BE321" i="105"/>
  <c r="BD321" i="105"/>
  <c r="BC321" i="105"/>
  <c r="BC516" i="105" s="1"/>
  <c r="BB321" i="105"/>
  <c r="BA321" i="105"/>
  <c r="AZ321" i="105"/>
  <c r="AY321" i="105"/>
  <c r="AX321" i="105"/>
  <c r="AW321" i="105"/>
  <c r="CK320" i="105"/>
  <c r="CJ320" i="105"/>
  <c r="CI320" i="105"/>
  <c r="CH320" i="105"/>
  <c r="CG320" i="105"/>
  <c r="CF320" i="105"/>
  <c r="CF516" i="105" s="1"/>
  <c r="CE320" i="105"/>
  <c r="CD320" i="105"/>
  <c r="CC320" i="105"/>
  <c r="CB320" i="105"/>
  <c r="CA320" i="105"/>
  <c r="BZ320" i="105"/>
  <c r="BY320" i="105"/>
  <c r="BX320" i="105"/>
  <c r="BW320" i="105"/>
  <c r="BV320" i="105"/>
  <c r="BU320" i="105"/>
  <c r="BT320" i="105"/>
  <c r="BS320" i="105"/>
  <c r="BR320" i="105"/>
  <c r="BQ320" i="105"/>
  <c r="BP320" i="105"/>
  <c r="BO320" i="105"/>
  <c r="BN320" i="105"/>
  <c r="BM320" i="105"/>
  <c r="BL320" i="105"/>
  <c r="BK320" i="105"/>
  <c r="BJ320" i="105"/>
  <c r="BI320" i="105"/>
  <c r="BH320" i="105"/>
  <c r="BG320" i="105"/>
  <c r="BF320" i="105"/>
  <c r="BE320" i="105"/>
  <c r="BD320" i="105"/>
  <c r="BC320" i="105"/>
  <c r="BB320" i="105"/>
  <c r="BA320" i="105"/>
  <c r="AZ320" i="105"/>
  <c r="AY320" i="105"/>
  <c r="AX320" i="105"/>
  <c r="AW320" i="105"/>
  <c r="CK319" i="105"/>
  <c r="CK516" i="105" s="1"/>
  <c r="CJ319" i="105"/>
  <c r="CJ516" i="105" s="1"/>
  <c r="CI319" i="105"/>
  <c r="CH319" i="105"/>
  <c r="CG319" i="105"/>
  <c r="CG516" i="105" s="1"/>
  <c r="CF319" i="105"/>
  <c r="CE319" i="105"/>
  <c r="CD319" i="105"/>
  <c r="CC319" i="105"/>
  <c r="CC516" i="105" s="1"/>
  <c r="CB319" i="105"/>
  <c r="CA319" i="105"/>
  <c r="BZ319" i="105"/>
  <c r="BY319" i="105"/>
  <c r="BY516" i="105" s="1"/>
  <c r="BX319" i="105"/>
  <c r="BW319" i="105"/>
  <c r="BV319" i="105"/>
  <c r="BU319" i="105"/>
  <c r="BU516" i="105" s="1"/>
  <c r="BT319" i="105"/>
  <c r="BS319" i="105"/>
  <c r="BR319" i="105"/>
  <c r="BQ319" i="105"/>
  <c r="BQ516" i="105" s="1"/>
  <c r="BP319" i="105"/>
  <c r="BP516" i="105" s="1"/>
  <c r="BO319" i="105"/>
  <c r="BN319" i="105"/>
  <c r="BM319" i="105"/>
  <c r="BM516" i="105" s="1"/>
  <c r="BL319" i="105"/>
  <c r="BK319" i="105"/>
  <c r="BJ319" i="105"/>
  <c r="BI319" i="105"/>
  <c r="BI516" i="105" s="1"/>
  <c r="BH319" i="105"/>
  <c r="BG319" i="105"/>
  <c r="BF319" i="105"/>
  <c r="BE319" i="105"/>
  <c r="BE516" i="105" s="1"/>
  <c r="BD319" i="105"/>
  <c r="BC319" i="105"/>
  <c r="BB319" i="105"/>
  <c r="BA319" i="105"/>
  <c r="BA516" i="105" s="1"/>
  <c r="AZ319" i="105"/>
  <c r="AY319" i="105"/>
  <c r="AX319" i="105"/>
  <c r="AW319" i="105"/>
  <c r="AW516" i="105" s="1"/>
  <c r="CK318" i="105"/>
  <c r="CJ318" i="105"/>
  <c r="CI318" i="105"/>
  <c r="CH318" i="105"/>
  <c r="CG318" i="105"/>
  <c r="CF318" i="105"/>
  <c r="CE318" i="105"/>
  <c r="CD318" i="105"/>
  <c r="CC318" i="105"/>
  <c r="CB318" i="105"/>
  <c r="CA318" i="105"/>
  <c r="BZ318" i="105"/>
  <c r="BY318" i="105"/>
  <c r="BX318" i="105"/>
  <c r="BW318" i="105"/>
  <c r="BV318" i="105"/>
  <c r="BU318" i="105"/>
  <c r="BT318" i="105"/>
  <c r="BS318" i="105"/>
  <c r="BR318" i="105"/>
  <c r="BQ318" i="105"/>
  <c r="BP318" i="105"/>
  <c r="BO318" i="105"/>
  <c r="BN318" i="105"/>
  <c r="BM318" i="105"/>
  <c r="BL318" i="105"/>
  <c r="BK318" i="105"/>
  <c r="BJ318" i="105"/>
  <c r="BI318" i="105"/>
  <c r="BH318" i="105"/>
  <c r="BG318" i="105"/>
  <c r="BF318" i="105"/>
  <c r="BE318" i="105"/>
  <c r="BD318" i="105"/>
  <c r="BC318" i="105"/>
  <c r="BB318" i="105"/>
  <c r="BA318" i="105"/>
  <c r="AZ318" i="105"/>
  <c r="AY318" i="105"/>
  <c r="AX318" i="105"/>
  <c r="AW318" i="105"/>
  <c r="CK317" i="105"/>
  <c r="CJ317" i="105"/>
  <c r="CI317" i="105"/>
  <c r="CH317" i="105"/>
  <c r="CG317" i="105"/>
  <c r="CF317" i="105"/>
  <c r="CE317" i="105"/>
  <c r="CD317" i="105"/>
  <c r="CC317" i="105"/>
  <c r="CB317" i="105"/>
  <c r="CA317" i="105"/>
  <c r="BZ317" i="105"/>
  <c r="BY317" i="105"/>
  <c r="BX317" i="105"/>
  <c r="BW317" i="105"/>
  <c r="BV317" i="105"/>
  <c r="BU317" i="105"/>
  <c r="BT317" i="105"/>
  <c r="BS317" i="105"/>
  <c r="BR317" i="105"/>
  <c r="BQ317" i="105"/>
  <c r="BP317" i="105"/>
  <c r="BO317" i="105"/>
  <c r="BN317" i="105"/>
  <c r="BM317" i="105"/>
  <c r="BL317" i="105"/>
  <c r="BK317" i="105"/>
  <c r="BJ317" i="105"/>
  <c r="BI317" i="105"/>
  <c r="BH317" i="105"/>
  <c r="BG317" i="105"/>
  <c r="BF317" i="105"/>
  <c r="BE317" i="105"/>
  <c r="BD317" i="105"/>
  <c r="BC317" i="105"/>
  <c r="BB317" i="105"/>
  <c r="BA317" i="105"/>
  <c r="AZ317" i="105"/>
  <c r="AY317" i="105"/>
  <c r="AX317" i="105"/>
  <c r="AW317" i="105"/>
  <c r="CK316" i="105"/>
  <c r="CJ316" i="105"/>
  <c r="CI316" i="105"/>
  <c r="CH316" i="105"/>
  <c r="CG316" i="105"/>
  <c r="CF316" i="105"/>
  <c r="CE316" i="105"/>
  <c r="CD316" i="105"/>
  <c r="CC316" i="105"/>
  <c r="CB316" i="105"/>
  <c r="CA316" i="105"/>
  <c r="BZ316" i="105"/>
  <c r="BY316" i="105"/>
  <c r="BX316" i="105"/>
  <c r="BW316" i="105"/>
  <c r="BV316" i="105"/>
  <c r="BU316" i="105"/>
  <c r="BT316" i="105"/>
  <c r="BS316" i="105"/>
  <c r="BR316" i="105"/>
  <c r="BQ316" i="105"/>
  <c r="BP316" i="105"/>
  <c r="BO316" i="105"/>
  <c r="BN316" i="105"/>
  <c r="BM316" i="105"/>
  <c r="BL316" i="105"/>
  <c r="BK316" i="105"/>
  <c r="BJ316" i="105"/>
  <c r="BI316" i="105"/>
  <c r="BH316" i="105"/>
  <c r="BH515" i="105" s="1"/>
  <c r="BG316" i="105"/>
  <c r="BF316" i="105"/>
  <c r="BE316" i="105"/>
  <c r="BD316" i="105"/>
  <c r="BC316" i="105"/>
  <c r="BB316" i="105"/>
  <c r="BA316" i="105"/>
  <c r="AZ316" i="105"/>
  <c r="AY316" i="105"/>
  <c r="AX316" i="105"/>
  <c r="AW316" i="105"/>
  <c r="CK315" i="105"/>
  <c r="CK515" i="105" s="1"/>
  <c r="CJ315" i="105"/>
  <c r="CJ515" i="105" s="1"/>
  <c r="CI315" i="105"/>
  <c r="CI515" i="105" s="1"/>
  <c r="CH315" i="105"/>
  <c r="CG315" i="105"/>
  <c r="CF315" i="105"/>
  <c r="CE315" i="105"/>
  <c r="CD315" i="105"/>
  <c r="CC315" i="105"/>
  <c r="CC515" i="105" s="1"/>
  <c r="CB315" i="105"/>
  <c r="CA315" i="105"/>
  <c r="BZ315" i="105"/>
  <c r="BY315" i="105"/>
  <c r="BY515" i="105" s="1"/>
  <c r="BX315" i="105"/>
  <c r="BX515" i="105" s="1"/>
  <c r="BW315" i="105"/>
  <c r="BV315" i="105"/>
  <c r="BU315" i="105"/>
  <c r="BU515" i="105" s="1"/>
  <c r="BT315" i="105"/>
  <c r="BS315" i="105"/>
  <c r="BR315" i="105"/>
  <c r="BQ315" i="105"/>
  <c r="BQ515" i="105" s="1"/>
  <c r="BP315" i="105"/>
  <c r="BO315" i="105"/>
  <c r="BN315" i="105"/>
  <c r="BM315" i="105"/>
  <c r="BM515" i="105" s="1"/>
  <c r="BL315" i="105"/>
  <c r="BK315" i="105"/>
  <c r="BJ315" i="105"/>
  <c r="BI315" i="105"/>
  <c r="BI515" i="105" s="1"/>
  <c r="BH315" i="105"/>
  <c r="BG315" i="105"/>
  <c r="BF315" i="105"/>
  <c r="BE315" i="105"/>
  <c r="BE515" i="105" s="1"/>
  <c r="BD315" i="105"/>
  <c r="BC315" i="105"/>
  <c r="BB315" i="105"/>
  <c r="BA315" i="105"/>
  <c r="BA515" i="105" s="1"/>
  <c r="AZ315" i="105"/>
  <c r="AY315" i="105"/>
  <c r="AX315" i="105"/>
  <c r="AW315" i="105"/>
  <c r="AW515" i="105" s="1"/>
  <c r="CK314" i="105"/>
  <c r="CJ314" i="105"/>
  <c r="CI314" i="105"/>
  <c r="CH314" i="105"/>
  <c r="CG314" i="105"/>
  <c r="CF314" i="105"/>
  <c r="CE314" i="105"/>
  <c r="CD314" i="105"/>
  <c r="CC314" i="105"/>
  <c r="CB314" i="105"/>
  <c r="CA314" i="105"/>
  <c r="BZ314" i="105"/>
  <c r="BY314" i="105"/>
  <c r="BX314" i="105"/>
  <c r="BW314" i="105"/>
  <c r="BV314" i="105"/>
  <c r="BU314" i="105"/>
  <c r="BT314" i="105"/>
  <c r="BS314" i="105"/>
  <c r="BR314" i="105"/>
  <c r="BQ314" i="105"/>
  <c r="BP314" i="105"/>
  <c r="BO314" i="105"/>
  <c r="BN314" i="105"/>
  <c r="BM314" i="105"/>
  <c r="BL314" i="105"/>
  <c r="BK314" i="105"/>
  <c r="BJ314" i="105"/>
  <c r="BI314" i="105"/>
  <c r="BH314" i="105"/>
  <c r="BG314" i="105"/>
  <c r="BF314" i="105"/>
  <c r="BE314" i="105"/>
  <c r="BD314" i="105"/>
  <c r="BC314" i="105"/>
  <c r="BB314" i="105"/>
  <c r="BA314" i="105"/>
  <c r="AZ314" i="105"/>
  <c r="AY314" i="105"/>
  <c r="AX314" i="105"/>
  <c r="AW314" i="105"/>
  <c r="CK313" i="105"/>
  <c r="CJ313" i="105"/>
  <c r="CI313" i="105"/>
  <c r="CH313" i="105"/>
  <c r="CG313" i="105"/>
  <c r="CF313" i="105"/>
  <c r="CE313" i="105"/>
  <c r="CD313" i="105"/>
  <c r="CC313" i="105"/>
  <c r="CB313" i="105"/>
  <c r="CA313" i="105"/>
  <c r="BZ313" i="105"/>
  <c r="BY313" i="105"/>
  <c r="BX313" i="105"/>
  <c r="BW313" i="105"/>
  <c r="BV313" i="105"/>
  <c r="BU313" i="105"/>
  <c r="BT313" i="105"/>
  <c r="BS313" i="105"/>
  <c r="BR313" i="105"/>
  <c r="BQ313" i="105"/>
  <c r="BP313" i="105"/>
  <c r="BO313" i="105"/>
  <c r="BN313" i="105"/>
  <c r="BM313" i="105"/>
  <c r="BL313" i="105"/>
  <c r="BK313" i="105"/>
  <c r="BJ313" i="105"/>
  <c r="BI313" i="105"/>
  <c r="BH313" i="105"/>
  <c r="BG313" i="105"/>
  <c r="BF313" i="105"/>
  <c r="BE313" i="105"/>
  <c r="BD313" i="105"/>
  <c r="BC313" i="105"/>
  <c r="BB313" i="105"/>
  <c r="BA313" i="105"/>
  <c r="AZ313" i="105"/>
  <c r="AY313" i="105"/>
  <c r="AX313" i="105"/>
  <c r="AW313" i="105"/>
  <c r="CK312" i="105"/>
  <c r="CJ312" i="105"/>
  <c r="CI312" i="105"/>
  <c r="CH312" i="105"/>
  <c r="CG312" i="105"/>
  <c r="CF312" i="105"/>
  <c r="CE312" i="105"/>
  <c r="CD312" i="105"/>
  <c r="CC312" i="105"/>
  <c r="CB312" i="105"/>
  <c r="CA312" i="105"/>
  <c r="BZ312" i="105"/>
  <c r="BY312" i="105"/>
  <c r="BX312" i="105"/>
  <c r="BW312" i="105"/>
  <c r="BV312" i="105"/>
  <c r="BU312" i="105"/>
  <c r="BT312" i="105"/>
  <c r="BS312" i="105"/>
  <c r="BR312" i="105"/>
  <c r="BQ312" i="105"/>
  <c r="BP312" i="105"/>
  <c r="BO312" i="105"/>
  <c r="BN312" i="105"/>
  <c r="BM312" i="105"/>
  <c r="BL312" i="105"/>
  <c r="BK312" i="105"/>
  <c r="BJ312" i="105"/>
  <c r="BI312" i="105"/>
  <c r="BH312" i="105"/>
  <c r="BG312" i="105"/>
  <c r="BF312" i="105"/>
  <c r="BE312" i="105"/>
  <c r="BD312" i="105"/>
  <c r="BC312" i="105"/>
  <c r="BB312" i="105"/>
  <c r="BA312" i="105"/>
  <c r="AZ312" i="105"/>
  <c r="AY312" i="105"/>
  <c r="AX312" i="105"/>
  <c r="AW312" i="105"/>
  <c r="CK311" i="105"/>
  <c r="CK514" i="105" s="1"/>
  <c r="CJ311" i="105"/>
  <c r="CJ514" i="105" s="1"/>
  <c r="CI311" i="105"/>
  <c r="CI514" i="105" s="1"/>
  <c r="CH311" i="105"/>
  <c r="CG311" i="105"/>
  <c r="CG514" i="105" s="1"/>
  <c r="CF311" i="105"/>
  <c r="CE311" i="105"/>
  <c r="CD311" i="105"/>
  <c r="CC311" i="105"/>
  <c r="CC514" i="105" s="1"/>
  <c r="CB311" i="105"/>
  <c r="CA311" i="105"/>
  <c r="BZ311" i="105"/>
  <c r="BZ514" i="105" s="1"/>
  <c r="BY311" i="105"/>
  <c r="BY514" i="105" s="1"/>
  <c r="BX311" i="105"/>
  <c r="BW311" i="105"/>
  <c r="BV311" i="105"/>
  <c r="BU311" i="105"/>
  <c r="BU514" i="105" s="1"/>
  <c r="BT311" i="105"/>
  <c r="BS311" i="105"/>
  <c r="BR311" i="105"/>
  <c r="BQ311" i="105"/>
  <c r="BQ514" i="105" s="1"/>
  <c r="BP311" i="105"/>
  <c r="BO311" i="105"/>
  <c r="BN311" i="105"/>
  <c r="BM311" i="105"/>
  <c r="BM514" i="105" s="1"/>
  <c r="BL311" i="105"/>
  <c r="BK311" i="105"/>
  <c r="BJ311" i="105"/>
  <c r="BI311" i="105"/>
  <c r="BI514" i="105" s="1"/>
  <c r="BH311" i="105"/>
  <c r="BG311" i="105"/>
  <c r="BF311" i="105"/>
  <c r="BE311" i="105"/>
  <c r="BE514" i="105" s="1"/>
  <c r="BD311" i="105"/>
  <c r="BC311" i="105"/>
  <c r="BB311" i="105"/>
  <c r="BA311" i="105"/>
  <c r="BA514" i="105" s="1"/>
  <c r="AZ311" i="105"/>
  <c r="AY311" i="105"/>
  <c r="AX311" i="105"/>
  <c r="AW311" i="105"/>
  <c r="AW514" i="105" s="1"/>
  <c r="CK310" i="105"/>
  <c r="CJ310" i="105"/>
  <c r="CI310" i="105"/>
  <c r="CH310" i="105"/>
  <c r="CG310" i="105"/>
  <c r="CF310" i="105"/>
  <c r="CE310" i="105"/>
  <c r="CD310" i="105"/>
  <c r="CC310" i="105"/>
  <c r="CB310" i="105"/>
  <c r="CA310" i="105"/>
  <c r="BZ310" i="105"/>
  <c r="BY310" i="105"/>
  <c r="BX310" i="105"/>
  <c r="BW310" i="105"/>
  <c r="BV310" i="105"/>
  <c r="BU310" i="105"/>
  <c r="BT310" i="105"/>
  <c r="BS310" i="105"/>
  <c r="BR310" i="105"/>
  <c r="BQ310" i="105"/>
  <c r="BP310" i="105"/>
  <c r="BO310" i="105"/>
  <c r="BN310" i="105"/>
  <c r="BM310" i="105"/>
  <c r="BL310" i="105"/>
  <c r="BK310" i="105"/>
  <c r="BJ310" i="105"/>
  <c r="BI310" i="105"/>
  <c r="BH310" i="105"/>
  <c r="BG310" i="105"/>
  <c r="BF310" i="105"/>
  <c r="BE310" i="105"/>
  <c r="BD310" i="105"/>
  <c r="BC310" i="105"/>
  <c r="BB310" i="105"/>
  <c r="BA310" i="105"/>
  <c r="AZ310" i="105"/>
  <c r="AY310" i="105"/>
  <c r="AX310" i="105"/>
  <c r="AW310" i="105"/>
  <c r="CK309" i="105"/>
  <c r="CJ309" i="105"/>
  <c r="CI309" i="105"/>
  <c r="CH309" i="105"/>
  <c r="CG309" i="105"/>
  <c r="CF309" i="105"/>
  <c r="CE309" i="105"/>
  <c r="CD309" i="105"/>
  <c r="CC309" i="105"/>
  <c r="CB309" i="105"/>
  <c r="CA309" i="105"/>
  <c r="CA513" i="105" s="1"/>
  <c r="BZ309" i="105"/>
  <c r="BY309" i="105"/>
  <c r="BX309" i="105"/>
  <c r="BW309" i="105"/>
  <c r="BV309" i="105"/>
  <c r="BU309" i="105"/>
  <c r="BT309" i="105"/>
  <c r="BS309" i="105"/>
  <c r="BR309" i="105"/>
  <c r="BQ309" i="105"/>
  <c r="BP309" i="105"/>
  <c r="BO309" i="105"/>
  <c r="BN309" i="105"/>
  <c r="BM309" i="105"/>
  <c r="BL309" i="105"/>
  <c r="BK309" i="105"/>
  <c r="BJ309" i="105"/>
  <c r="BI309" i="105"/>
  <c r="BH309" i="105"/>
  <c r="BG309" i="105"/>
  <c r="BF309" i="105"/>
  <c r="BE309" i="105"/>
  <c r="BD309" i="105"/>
  <c r="BC309" i="105"/>
  <c r="BB309" i="105"/>
  <c r="BA309" i="105"/>
  <c r="AZ309" i="105"/>
  <c r="AY309" i="105"/>
  <c r="AX309" i="105"/>
  <c r="AW309" i="105"/>
  <c r="CK308" i="105"/>
  <c r="CJ308" i="105"/>
  <c r="CI308" i="105"/>
  <c r="CH308" i="105"/>
  <c r="CG308" i="105"/>
  <c r="CF308" i="105"/>
  <c r="CE308" i="105"/>
  <c r="CD308" i="105"/>
  <c r="CC308" i="105"/>
  <c r="CB308" i="105"/>
  <c r="CA308" i="105"/>
  <c r="BZ308" i="105"/>
  <c r="BY308" i="105"/>
  <c r="BX308" i="105"/>
  <c r="BW308" i="105"/>
  <c r="BV308" i="105"/>
  <c r="BU308" i="105"/>
  <c r="BT308" i="105"/>
  <c r="BS308" i="105"/>
  <c r="BR308" i="105"/>
  <c r="BQ308" i="105"/>
  <c r="BP308" i="105"/>
  <c r="BO308" i="105"/>
  <c r="BN308" i="105"/>
  <c r="BM308" i="105"/>
  <c r="BL308" i="105"/>
  <c r="BK308" i="105"/>
  <c r="BJ308" i="105"/>
  <c r="BI308" i="105"/>
  <c r="BH308" i="105"/>
  <c r="BG308" i="105"/>
  <c r="BF308" i="105"/>
  <c r="BE308" i="105"/>
  <c r="BD308" i="105"/>
  <c r="BC308" i="105"/>
  <c r="BB308" i="105"/>
  <c r="BA308" i="105"/>
  <c r="AZ308" i="105"/>
  <c r="AY308" i="105"/>
  <c r="AX308" i="105"/>
  <c r="AW308" i="105"/>
  <c r="CK307" i="105"/>
  <c r="CK513" i="105" s="1"/>
  <c r="CJ307" i="105"/>
  <c r="CJ513" i="105" s="1"/>
  <c r="CI307" i="105"/>
  <c r="CI513" i="105" s="1"/>
  <c r="CH307" i="105"/>
  <c r="CG307" i="105"/>
  <c r="CG513" i="105" s="1"/>
  <c r="CF307" i="105"/>
  <c r="CE307" i="105"/>
  <c r="CD307" i="105"/>
  <c r="CC307" i="105"/>
  <c r="CC513" i="105" s="1"/>
  <c r="CB307" i="105"/>
  <c r="CA307" i="105"/>
  <c r="BZ307" i="105"/>
  <c r="BY307" i="105"/>
  <c r="BY513" i="105" s="1"/>
  <c r="BX307" i="105"/>
  <c r="BW307" i="105"/>
  <c r="BV307" i="105"/>
  <c r="BU307" i="105"/>
  <c r="BU513" i="105" s="1"/>
  <c r="BT307" i="105"/>
  <c r="BS307" i="105"/>
  <c r="BR307" i="105"/>
  <c r="BQ307" i="105"/>
  <c r="BQ513" i="105" s="1"/>
  <c r="BP307" i="105"/>
  <c r="BO307" i="105"/>
  <c r="BN307" i="105"/>
  <c r="BM307" i="105"/>
  <c r="BM513" i="105" s="1"/>
  <c r="BL307" i="105"/>
  <c r="BK307" i="105"/>
  <c r="BJ307" i="105"/>
  <c r="BI307" i="105"/>
  <c r="BI513" i="105" s="1"/>
  <c r="BH307" i="105"/>
  <c r="BG307" i="105"/>
  <c r="BF307" i="105"/>
  <c r="BE307" i="105"/>
  <c r="BE513" i="105" s="1"/>
  <c r="BD307" i="105"/>
  <c r="BC307" i="105"/>
  <c r="BB307" i="105"/>
  <c r="BA307" i="105"/>
  <c r="BA513" i="105" s="1"/>
  <c r="AZ307" i="105"/>
  <c r="AY307" i="105"/>
  <c r="AX307" i="105"/>
  <c r="AW307" i="105"/>
  <c r="AW513" i="105" s="1"/>
  <c r="CK306" i="105"/>
  <c r="CJ306" i="105"/>
  <c r="CI306" i="105"/>
  <c r="CH306" i="105"/>
  <c r="CG306" i="105"/>
  <c r="CF306" i="105"/>
  <c r="CE306" i="105"/>
  <c r="CD306" i="105"/>
  <c r="CC306" i="105"/>
  <c r="CB306" i="105"/>
  <c r="CA306" i="105"/>
  <c r="BZ306" i="105"/>
  <c r="BY306" i="105"/>
  <c r="BX306" i="105"/>
  <c r="BW306" i="105"/>
  <c r="BV306" i="105"/>
  <c r="BU306" i="105"/>
  <c r="BT306" i="105"/>
  <c r="BS306" i="105"/>
  <c r="BR306" i="105"/>
  <c r="BQ306" i="105"/>
  <c r="BP306" i="105"/>
  <c r="BO306" i="105"/>
  <c r="BN306" i="105"/>
  <c r="BM306" i="105"/>
  <c r="BL306" i="105"/>
  <c r="BK306" i="105"/>
  <c r="BJ306" i="105"/>
  <c r="BI306" i="105"/>
  <c r="BH306" i="105"/>
  <c r="BG306" i="105"/>
  <c r="BF306" i="105"/>
  <c r="BE306" i="105"/>
  <c r="BD306" i="105"/>
  <c r="BC306" i="105"/>
  <c r="BB306" i="105"/>
  <c r="BA306" i="105"/>
  <c r="AZ306" i="105"/>
  <c r="AY306" i="105"/>
  <c r="AX306" i="105"/>
  <c r="AW306" i="105"/>
  <c r="CK305" i="105"/>
  <c r="CJ305" i="105"/>
  <c r="CI305" i="105"/>
  <c r="CH305" i="105"/>
  <c r="CG305" i="105"/>
  <c r="CF305" i="105"/>
  <c r="CE305" i="105"/>
  <c r="CD305" i="105"/>
  <c r="CC305" i="105"/>
  <c r="CB305" i="105"/>
  <c r="CA305" i="105"/>
  <c r="BZ305" i="105"/>
  <c r="BY305" i="105"/>
  <c r="BX305" i="105"/>
  <c r="BW305" i="105"/>
  <c r="BV305" i="105"/>
  <c r="BU305" i="105"/>
  <c r="BT305" i="105"/>
  <c r="BS305" i="105"/>
  <c r="BR305" i="105"/>
  <c r="BQ305" i="105"/>
  <c r="BP305" i="105"/>
  <c r="BO305" i="105"/>
  <c r="BN305" i="105"/>
  <c r="BM305" i="105"/>
  <c r="BL305" i="105"/>
  <c r="BK305" i="105"/>
  <c r="BJ305" i="105"/>
  <c r="BI305" i="105"/>
  <c r="BH305" i="105"/>
  <c r="BG305" i="105"/>
  <c r="BF305" i="105"/>
  <c r="BE305" i="105"/>
  <c r="BD305" i="105"/>
  <c r="BC305" i="105"/>
  <c r="BC512" i="105" s="1"/>
  <c r="BB305" i="105"/>
  <c r="BA305" i="105"/>
  <c r="AZ305" i="105"/>
  <c r="AY305" i="105"/>
  <c r="AX305" i="105"/>
  <c r="AW305" i="105"/>
  <c r="CK304" i="105"/>
  <c r="CJ304" i="105"/>
  <c r="CI304" i="105"/>
  <c r="CH304" i="105"/>
  <c r="CG304" i="105"/>
  <c r="CF304" i="105"/>
  <c r="CF512" i="105" s="1"/>
  <c r="CE304" i="105"/>
  <c r="CD304" i="105"/>
  <c r="CC304" i="105"/>
  <c r="CB304" i="105"/>
  <c r="CA304" i="105"/>
  <c r="BZ304" i="105"/>
  <c r="BY304" i="105"/>
  <c r="BX304" i="105"/>
  <c r="BW304" i="105"/>
  <c r="BV304" i="105"/>
  <c r="BU304" i="105"/>
  <c r="BT304" i="105"/>
  <c r="BS304" i="105"/>
  <c r="BR304" i="105"/>
  <c r="BQ304" i="105"/>
  <c r="BP304" i="105"/>
  <c r="BO304" i="105"/>
  <c r="BN304" i="105"/>
  <c r="BM304" i="105"/>
  <c r="BL304" i="105"/>
  <c r="BK304" i="105"/>
  <c r="BJ304" i="105"/>
  <c r="BI304" i="105"/>
  <c r="BH304" i="105"/>
  <c r="BG304" i="105"/>
  <c r="BF304" i="105"/>
  <c r="BE304" i="105"/>
  <c r="BD304" i="105"/>
  <c r="BC304" i="105"/>
  <c r="BB304" i="105"/>
  <c r="BA304" i="105"/>
  <c r="AZ304" i="105"/>
  <c r="AZ512" i="105" s="1"/>
  <c r="AY304" i="105"/>
  <c r="AX304" i="105"/>
  <c r="AW304" i="105"/>
  <c r="CK303" i="105"/>
  <c r="CK512" i="105" s="1"/>
  <c r="CJ303" i="105"/>
  <c r="CJ512" i="105" s="1"/>
  <c r="CI303" i="105"/>
  <c r="CH303" i="105"/>
  <c r="CG303" i="105"/>
  <c r="CG512" i="105" s="1"/>
  <c r="CF303" i="105"/>
  <c r="CE303" i="105"/>
  <c r="CD303" i="105"/>
  <c r="CC303" i="105"/>
  <c r="CC512" i="105" s="1"/>
  <c r="CB303" i="105"/>
  <c r="CA303" i="105"/>
  <c r="BZ303" i="105"/>
  <c r="BY303" i="105"/>
  <c r="BY512" i="105" s="1"/>
  <c r="BX303" i="105"/>
  <c r="BW303" i="105"/>
  <c r="BV303" i="105"/>
  <c r="BU303" i="105"/>
  <c r="BU512" i="105" s="1"/>
  <c r="BT303" i="105"/>
  <c r="BS303" i="105"/>
  <c r="BR303" i="105"/>
  <c r="BQ303" i="105"/>
  <c r="BQ512" i="105" s="1"/>
  <c r="BP303" i="105"/>
  <c r="BP512" i="105" s="1"/>
  <c r="BO303" i="105"/>
  <c r="BN303" i="105"/>
  <c r="BM303" i="105"/>
  <c r="BM512" i="105" s="1"/>
  <c r="BL303" i="105"/>
  <c r="BK303" i="105"/>
  <c r="BJ303" i="105"/>
  <c r="BI303" i="105"/>
  <c r="BI512" i="105" s="1"/>
  <c r="BH303" i="105"/>
  <c r="BG303" i="105"/>
  <c r="BF303" i="105"/>
  <c r="BE303" i="105"/>
  <c r="BE512" i="105" s="1"/>
  <c r="BD303" i="105"/>
  <c r="BC303" i="105"/>
  <c r="BB303" i="105"/>
  <c r="BA303" i="105"/>
  <c r="BA512" i="105" s="1"/>
  <c r="AZ303" i="105"/>
  <c r="AY303" i="105"/>
  <c r="AX303" i="105"/>
  <c r="AW303" i="105"/>
  <c r="AW512" i="105" s="1"/>
  <c r="CK302" i="105"/>
  <c r="CJ302" i="105"/>
  <c r="CI302" i="105"/>
  <c r="CH302" i="105"/>
  <c r="CG302" i="105"/>
  <c r="CF302" i="105"/>
  <c r="CE302" i="105"/>
  <c r="CD302" i="105"/>
  <c r="CC302" i="105"/>
  <c r="CB302" i="105"/>
  <c r="CA302" i="105"/>
  <c r="BZ302" i="105"/>
  <c r="BY302" i="105"/>
  <c r="BX302" i="105"/>
  <c r="BW302" i="105"/>
  <c r="BV302" i="105"/>
  <c r="BU302" i="105"/>
  <c r="BT302" i="105"/>
  <c r="BS302" i="105"/>
  <c r="BR302" i="105"/>
  <c r="BQ302" i="105"/>
  <c r="BP302" i="105"/>
  <c r="BO302" i="105"/>
  <c r="BN302" i="105"/>
  <c r="BM302" i="105"/>
  <c r="BL302" i="105"/>
  <c r="BK302" i="105"/>
  <c r="BJ302" i="105"/>
  <c r="BI302" i="105"/>
  <c r="BH302" i="105"/>
  <c r="BG302" i="105"/>
  <c r="BF302" i="105"/>
  <c r="BE302" i="105"/>
  <c r="BD302" i="105"/>
  <c r="BC302" i="105"/>
  <c r="BB302" i="105"/>
  <c r="BA302" i="105"/>
  <c r="AZ302" i="105"/>
  <c r="AY302" i="105"/>
  <c r="AX302" i="105"/>
  <c r="AW302" i="105"/>
  <c r="CK301" i="105"/>
  <c r="CJ301" i="105"/>
  <c r="CI301" i="105"/>
  <c r="CH301" i="105"/>
  <c r="CG301" i="105"/>
  <c r="CF301" i="105"/>
  <c r="CE301" i="105"/>
  <c r="CD301" i="105"/>
  <c r="CC301" i="105"/>
  <c r="CB301" i="105"/>
  <c r="CA301" i="105"/>
  <c r="BZ301" i="105"/>
  <c r="BY301" i="105"/>
  <c r="BX301" i="105"/>
  <c r="BW301" i="105"/>
  <c r="BV301" i="105"/>
  <c r="BU301" i="105"/>
  <c r="BT301" i="105"/>
  <c r="BS301" i="105"/>
  <c r="BR301" i="105"/>
  <c r="BQ301" i="105"/>
  <c r="BP301" i="105"/>
  <c r="BO301" i="105"/>
  <c r="BN301" i="105"/>
  <c r="BM301" i="105"/>
  <c r="BL301" i="105"/>
  <c r="BK301" i="105"/>
  <c r="BJ301" i="105"/>
  <c r="BI301" i="105"/>
  <c r="BH301" i="105"/>
  <c r="BG301" i="105"/>
  <c r="BF301" i="105"/>
  <c r="BE301" i="105"/>
  <c r="BD301" i="105"/>
  <c r="BC301" i="105"/>
  <c r="BB301" i="105"/>
  <c r="BA301" i="105"/>
  <c r="AZ301" i="105"/>
  <c r="AY301" i="105"/>
  <c r="AX301" i="105"/>
  <c r="AW301" i="105"/>
  <c r="CK300" i="105"/>
  <c r="CJ300" i="105"/>
  <c r="CI300" i="105"/>
  <c r="CH300" i="105"/>
  <c r="CG300" i="105"/>
  <c r="CF300" i="105"/>
  <c r="CE300" i="105"/>
  <c r="CD300" i="105"/>
  <c r="CC300" i="105"/>
  <c r="CB300" i="105"/>
  <c r="CA300" i="105"/>
  <c r="BZ300" i="105"/>
  <c r="BY300" i="105"/>
  <c r="BX300" i="105"/>
  <c r="BW300" i="105"/>
  <c r="BV300" i="105"/>
  <c r="BU300" i="105"/>
  <c r="BT300" i="105"/>
  <c r="BS300" i="105"/>
  <c r="BR300" i="105"/>
  <c r="BQ300" i="105"/>
  <c r="BP300" i="105"/>
  <c r="BO300" i="105"/>
  <c r="BN300" i="105"/>
  <c r="BM300" i="105"/>
  <c r="BL300" i="105"/>
  <c r="BK300" i="105"/>
  <c r="BJ300" i="105"/>
  <c r="BI300" i="105"/>
  <c r="BH300" i="105"/>
  <c r="BH511" i="105" s="1"/>
  <c r="BG300" i="105"/>
  <c r="BF300" i="105"/>
  <c r="BE300" i="105"/>
  <c r="BD300" i="105"/>
  <c r="BC300" i="105"/>
  <c r="BB300" i="105"/>
  <c r="BA300" i="105"/>
  <c r="AZ300" i="105"/>
  <c r="AY300" i="105"/>
  <c r="AX300" i="105"/>
  <c r="AW300" i="105"/>
  <c r="CK299" i="105"/>
  <c r="CK511" i="105" s="1"/>
  <c r="CJ299" i="105"/>
  <c r="CJ511" i="105" s="1"/>
  <c r="CI299" i="105"/>
  <c r="CI511" i="105" s="1"/>
  <c r="CH299" i="105"/>
  <c r="CG299" i="105"/>
  <c r="CG511" i="105" s="1"/>
  <c r="CF299" i="105"/>
  <c r="CE299" i="105"/>
  <c r="CD299" i="105"/>
  <c r="CC299" i="105"/>
  <c r="CC511" i="105" s="1"/>
  <c r="CB299" i="105"/>
  <c r="CA299" i="105"/>
  <c r="BZ299" i="105"/>
  <c r="BY299" i="105"/>
  <c r="BY511" i="105" s="1"/>
  <c r="BX299" i="105"/>
  <c r="BX511" i="105" s="1"/>
  <c r="BW299" i="105"/>
  <c r="BV299" i="105"/>
  <c r="BU299" i="105"/>
  <c r="BU511" i="105" s="1"/>
  <c r="BT299" i="105"/>
  <c r="BS299" i="105"/>
  <c r="BR299" i="105"/>
  <c r="BQ299" i="105"/>
  <c r="BQ511" i="105" s="1"/>
  <c r="BP299" i="105"/>
  <c r="BO299" i="105"/>
  <c r="BN299" i="105"/>
  <c r="BM299" i="105"/>
  <c r="BM511" i="105" s="1"/>
  <c r="BL299" i="105"/>
  <c r="BK299" i="105"/>
  <c r="BJ299" i="105"/>
  <c r="BI299" i="105"/>
  <c r="BI511" i="105" s="1"/>
  <c r="BH299" i="105"/>
  <c r="BG299" i="105"/>
  <c r="BF299" i="105"/>
  <c r="BE299" i="105"/>
  <c r="BE511" i="105" s="1"/>
  <c r="BD299" i="105"/>
  <c r="BC299" i="105"/>
  <c r="BB299" i="105"/>
  <c r="BA299" i="105"/>
  <c r="AZ299" i="105"/>
  <c r="AY299" i="105"/>
  <c r="AX299" i="105"/>
  <c r="AW299" i="105"/>
  <c r="AW511" i="105" s="1"/>
  <c r="CK298" i="105"/>
  <c r="CJ298" i="105"/>
  <c r="CI298" i="105"/>
  <c r="CH298" i="105"/>
  <c r="CG298" i="105"/>
  <c r="CF298" i="105"/>
  <c r="CE298" i="105"/>
  <c r="CD298" i="105"/>
  <c r="CC298" i="105"/>
  <c r="CB298" i="105"/>
  <c r="CA298" i="105"/>
  <c r="BZ298" i="105"/>
  <c r="BY298" i="105"/>
  <c r="BX298" i="105"/>
  <c r="BW298" i="105"/>
  <c r="BV298" i="105"/>
  <c r="BU298" i="105"/>
  <c r="BT298" i="105"/>
  <c r="BS298" i="105"/>
  <c r="BR298" i="105"/>
  <c r="BQ298" i="105"/>
  <c r="BP298" i="105"/>
  <c r="BO298" i="105"/>
  <c r="BN298" i="105"/>
  <c r="BM298" i="105"/>
  <c r="BL298" i="105"/>
  <c r="BK298" i="105"/>
  <c r="BJ298" i="105"/>
  <c r="BI298" i="105"/>
  <c r="BH298" i="105"/>
  <c r="BG298" i="105"/>
  <c r="BF298" i="105"/>
  <c r="BE298" i="105"/>
  <c r="BD298" i="105"/>
  <c r="BC298" i="105"/>
  <c r="BB298" i="105"/>
  <c r="BA298" i="105"/>
  <c r="AZ298" i="105"/>
  <c r="AY298" i="105"/>
  <c r="AX298" i="105"/>
  <c r="AW298" i="105"/>
  <c r="CK297" i="105"/>
  <c r="CJ297" i="105"/>
  <c r="CI297" i="105"/>
  <c r="CH297" i="105"/>
  <c r="CG297" i="105"/>
  <c r="CF297" i="105"/>
  <c r="CE297" i="105"/>
  <c r="CD297" i="105"/>
  <c r="CC297" i="105"/>
  <c r="CB297" i="105"/>
  <c r="CA297" i="105"/>
  <c r="BZ297" i="105"/>
  <c r="BY297" i="105"/>
  <c r="BX297" i="105"/>
  <c r="BW297" i="105"/>
  <c r="BV297" i="105"/>
  <c r="BU297" i="105"/>
  <c r="BT297" i="105"/>
  <c r="BS297" i="105"/>
  <c r="BR297" i="105"/>
  <c r="BQ297" i="105"/>
  <c r="BP297" i="105"/>
  <c r="BO297" i="105"/>
  <c r="BN297" i="105"/>
  <c r="BM297" i="105"/>
  <c r="BL297" i="105"/>
  <c r="BK297" i="105"/>
  <c r="BJ297" i="105"/>
  <c r="BI297" i="105"/>
  <c r="BH297" i="105"/>
  <c r="BG297" i="105"/>
  <c r="BF297" i="105"/>
  <c r="BE297" i="105"/>
  <c r="BD297" i="105"/>
  <c r="BC297" i="105"/>
  <c r="BB297" i="105"/>
  <c r="BA297" i="105"/>
  <c r="AZ297" i="105"/>
  <c r="AY297" i="105"/>
  <c r="AX297" i="105"/>
  <c r="AW297" i="105"/>
  <c r="CK296" i="105"/>
  <c r="CJ296" i="105"/>
  <c r="CI296" i="105"/>
  <c r="CH296" i="105"/>
  <c r="CG296" i="105"/>
  <c r="CF296" i="105"/>
  <c r="CE296" i="105"/>
  <c r="CD296" i="105"/>
  <c r="CC296" i="105"/>
  <c r="CB296" i="105"/>
  <c r="CA296" i="105"/>
  <c r="BZ296" i="105"/>
  <c r="BY296" i="105"/>
  <c r="BX296" i="105"/>
  <c r="BW296" i="105"/>
  <c r="BV296" i="105"/>
  <c r="BU296" i="105"/>
  <c r="BT296" i="105"/>
  <c r="BS296" i="105"/>
  <c r="BR296" i="105"/>
  <c r="BQ296" i="105"/>
  <c r="BP296" i="105"/>
  <c r="BO296" i="105"/>
  <c r="BN296" i="105"/>
  <c r="BM296" i="105"/>
  <c r="BL296" i="105"/>
  <c r="BK296" i="105"/>
  <c r="BJ296" i="105"/>
  <c r="BI296" i="105"/>
  <c r="BH296" i="105"/>
  <c r="BG296" i="105"/>
  <c r="BF296" i="105"/>
  <c r="BE296" i="105"/>
  <c r="BD296" i="105"/>
  <c r="BC296" i="105"/>
  <c r="BB296" i="105"/>
  <c r="BA296" i="105"/>
  <c r="AZ296" i="105"/>
  <c r="AY296" i="105"/>
  <c r="AX296" i="105"/>
  <c r="AW296" i="105"/>
  <c r="CK295" i="105"/>
  <c r="CK510" i="105" s="1"/>
  <c r="CJ295" i="105"/>
  <c r="CJ510" i="105" s="1"/>
  <c r="CI295" i="105"/>
  <c r="CI510" i="105" s="1"/>
  <c r="CH295" i="105"/>
  <c r="CG295" i="105"/>
  <c r="CG510" i="105" s="1"/>
  <c r="CF295" i="105"/>
  <c r="CE295" i="105"/>
  <c r="CD295" i="105"/>
  <c r="CC295" i="105"/>
  <c r="CC510" i="105" s="1"/>
  <c r="CB295" i="105"/>
  <c r="CA295" i="105"/>
  <c r="BZ295" i="105"/>
  <c r="BY295" i="105"/>
  <c r="BY510" i="105" s="1"/>
  <c r="BX295" i="105"/>
  <c r="BW295" i="105"/>
  <c r="BV295" i="105"/>
  <c r="BU295" i="105"/>
  <c r="BU510" i="105" s="1"/>
  <c r="BT295" i="105"/>
  <c r="BS295" i="105"/>
  <c r="BR295" i="105"/>
  <c r="BQ295" i="105"/>
  <c r="BQ510" i="105" s="1"/>
  <c r="BP295" i="105"/>
  <c r="BO295" i="105"/>
  <c r="BN295" i="105"/>
  <c r="BM295" i="105"/>
  <c r="BM510" i="105" s="1"/>
  <c r="BL295" i="105"/>
  <c r="BK295" i="105"/>
  <c r="BJ295" i="105"/>
  <c r="BI295" i="105"/>
  <c r="BI510" i="105" s="1"/>
  <c r="BH295" i="105"/>
  <c r="BG295" i="105"/>
  <c r="BF295" i="105"/>
  <c r="BE295" i="105"/>
  <c r="BE510" i="105" s="1"/>
  <c r="BD295" i="105"/>
  <c r="BC295" i="105"/>
  <c r="BB295" i="105"/>
  <c r="BA295" i="105"/>
  <c r="BA510" i="105" s="1"/>
  <c r="AZ295" i="105"/>
  <c r="AY295" i="105"/>
  <c r="AX295" i="105"/>
  <c r="AW295" i="105"/>
  <c r="AW510" i="105" s="1"/>
  <c r="CK294" i="105"/>
  <c r="CJ294" i="105"/>
  <c r="CI294" i="105"/>
  <c r="CH294" i="105"/>
  <c r="CG294" i="105"/>
  <c r="CF294" i="105"/>
  <c r="CE294" i="105"/>
  <c r="CD294" i="105"/>
  <c r="CC294" i="105"/>
  <c r="CB294" i="105"/>
  <c r="CA294" i="105"/>
  <c r="BZ294" i="105"/>
  <c r="BY294" i="105"/>
  <c r="BX294" i="105"/>
  <c r="BW294" i="105"/>
  <c r="BV294" i="105"/>
  <c r="BU294" i="105"/>
  <c r="BT294" i="105"/>
  <c r="BS294" i="105"/>
  <c r="BR294" i="105"/>
  <c r="BQ294" i="105"/>
  <c r="BP294" i="105"/>
  <c r="BO294" i="105"/>
  <c r="BN294" i="105"/>
  <c r="BM294" i="105"/>
  <c r="BL294" i="105"/>
  <c r="BK294" i="105"/>
  <c r="BJ294" i="105"/>
  <c r="BI294" i="105"/>
  <c r="BH294" i="105"/>
  <c r="BG294" i="105"/>
  <c r="BF294" i="105"/>
  <c r="BE294" i="105"/>
  <c r="BD294" i="105"/>
  <c r="BC294" i="105"/>
  <c r="BB294" i="105"/>
  <c r="BA294" i="105"/>
  <c r="AZ294" i="105"/>
  <c r="AY294" i="105"/>
  <c r="AX294" i="105"/>
  <c r="AW294" i="105"/>
  <c r="CK293" i="105"/>
  <c r="CJ293" i="105"/>
  <c r="CI293" i="105"/>
  <c r="CH293" i="105"/>
  <c r="CG293" i="105"/>
  <c r="CF293" i="105"/>
  <c r="CE293" i="105"/>
  <c r="CD293" i="105"/>
  <c r="CC293" i="105"/>
  <c r="CB293" i="105"/>
  <c r="CA293" i="105"/>
  <c r="BZ293" i="105"/>
  <c r="BY293" i="105"/>
  <c r="BX293" i="105"/>
  <c r="BW293" i="105"/>
  <c r="BV293" i="105"/>
  <c r="BU293" i="105"/>
  <c r="BT293" i="105"/>
  <c r="BS293" i="105"/>
  <c r="BR293" i="105"/>
  <c r="BQ293" i="105"/>
  <c r="BP293" i="105"/>
  <c r="BO293" i="105"/>
  <c r="BN293" i="105"/>
  <c r="BM293" i="105"/>
  <c r="BL293" i="105"/>
  <c r="BK293" i="105"/>
  <c r="BJ293" i="105"/>
  <c r="BI293" i="105"/>
  <c r="BH293" i="105"/>
  <c r="BG293" i="105"/>
  <c r="BF293" i="105"/>
  <c r="BE293" i="105"/>
  <c r="BD293" i="105"/>
  <c r="BC293" i="105"/>
  <c r="BB293" i="105"/>
  <c r="BA293" i="105"/>
  <c r="AZ293" i="105"/>
  <c r="AY293" i="105"/>
  <c r="AX293" i="105"/>
  <c r="AW293" i="105"/>
  <c r="CK292" i="105"/>
  <c r="CJ292" i="105"/>
  <c r="CI292" i="105"/>
  <c r="CH292" i="105"/>
  <c r="CG292" i="105"/>
  <c r="CF292" i="105"/>
  <c r="CE292" i="105"/>
  <c r="CD292" i="105"/>
  <c r="CC292" i="105"/>
  <c r="CB292" i="105"/>
  <c r="CA292" i="105"/>
  <c r="BZ292" i="105"/>
  <c r="BY292" i="105"/>
  <c r="BX292" i="105"/>
  <c r="BW292" i="105"/>
  <c r="BV292" i="105"/>
  <c r="BU292" i="105"/>
  <c r="BT292" i="105"/>
  <c r="BS292" i="105"/>
  <c r="BR292" i="105"/>
  <c r="BQ292" i="105"/>
  <c r="BP292" i="105"/>
  <c r="BO292" i="105"/>
  <c r="BN292" i="105"/>
  <c r="BM292" i="105"/>
  <c r="BL292" i="105"/>
  <c r="BK292" i="105"/>
  <c r="BJ292" i="105"/>
  <c r="BI292" i="105"/>
  <c r="BH292" i="105"/>
  <c r="BG292" i="105"/>
  <c r="BF292" i="105"/>
  <c r="BE292" i="105"/>
  <c r="BD292" i="105"/>
  <c r="BC292" i="105"/>
  <c r="BB292" i="105"/>
  <c r="BA292" i="105"/>
  <c r="AZ292" i="105"/>
  <c r="AY292" i="105"/>
  <c r="AX292" i="105"/>
  <c r="AW292" i="105"/>
  <c r="CK291" i="105"/>
  <c r="CK509" i="105" s="1"/>
  <c r="CJ291" i="105"/>
  <c r="CJ509" i="105" s="1"/>
  <c r="CI291" i="105"/>
  <c r="CI509" i="105" s="1"/>
  <c r="CH291" i="105"/>
  <c r="CG291" i="105"/>
  <c r="CG509" i="105" s="1"/>
  <c r="CF291" i="105"/>
  <c r="CE291" i="105"/>
  <c r="CD291" i="105"/>
  <c r="CC291" i="105"/>
  <c r="CC509" i="105" s="1"/>
  <c r="CB291" i="105"/>
  <c r="CA291" i="105"/>
  <c r="BZ291" i="105"/>
  <c r="BY291" i="105"/>
  <c r="BY509" i="105" s="1"/>
  <c r="BX291" i="105"/>
  <c r="BW291" i="105"/>
  <c r="BV291" i="105"/>
  <c r="BU291" i="105"/>
  <c r="BU509" i="105" s="1"/>
  <c r="BT291" i="105"/>
  <c r="BS291" i="105"/>
  <c r="BR291" i="105"/>
  <c r="BQ291" i="105"/>
  <c r="BQ509" i="105" s="1"/>
  <c r="BP291" i="105"/>
  <c r="BO291" i="105"/>
  <c r="BN291" i="105"/>
  <c r="BM291" i="105"/>
  <c r="BM509" i="105" s="1"/>
  <c r="BL291" i="105"/>
  <c r="BK291" i="105"/>
  <c r="BJ291" i="105"/>
  <c r="BI291" i="105"/>
  <c r="BI509" i="105" s="1"/>
  <c r="BH291" i="105"/>
  <c r="BG291" i="105"/>
  <c r="BF291" i="105"/>
  <c r="BE291" i="105"/>
  <c r="BE509" i="105" s="1"/>
  <c r="BD291" i="105"/>
  <c r="BC291" i="105"/>
  <c r="BB291" i="105"/>
  <c r="BA291" i="105"/>
  <c r="BA509" i="105" s="1"/>
  <c r="AZ291" i="105"/>
  <c r="AY291" i="105"/>
  <c r="AX291" i="105"/>
  <c r="AW291" i="105"/>
  <c r="AW509" i="105" s="1"/>
  <c r="CK290" i="105"/>
  <c r="CJ290" i="105"/>
  <c r="CI290" i="105"/>
  <c r="CH290" i="105"/>
  <c r="CG290" i="105"/>
  <c r="CF290" i="105"/>
  <c r="CE290" i="105"/>
  <c r="CD290" i="105"/>
  <c r="CC290" i="105"/>
  <c r="CB290" i="105"/>
  <c r="CA290" i="105"/>
  <c r="BZ290" i="105"/>
  <c r="BY290" i="105"/>
  <c r="BX290" i="105"/>
  <c r="BW290" i="105"/>
  <c r="BV290" i="105"/>
  <c r="BU290" i="105"/>
  <c r="BT290" i="105"/>
  <c r="BS290" i="105"/>
  <c r="BR290" i="105"/>
  <c r="BQ290" i="105"/>
  <c r="BP290" i="105"/>
  <c r="BO290" i="105"/>
  <c r="BN290" i="105"/>
  <c r="BM290" i="105"/>
  <c r="BL290" i="105"/>
  <c r="BK290" i="105"/>
  <c r="BJ290" i="105"/>
  <c r="BI290" i="105"/>
  <c r="BH290" i="105"/>
  <c r="BG290" i="105"/>
  <c r="BF290" i="105"/>
  <c r="BE290" i="105"/>
  <c r="BD290" i="105"/>
  <c r="BC290" i="105"/>
  <c r="BB290" i="105"/>
  <c r="BA290" i="105"/>
  <c r="AZ290" i="105"/>
  <c r="AY290" i="105"/>
  <c r="AX290" i="105"/>
  <c r="AW290" i="105"/>
  <c r="CK289" i="105"/>
  <c r="CJ289" i="105"/>
  <c r="CI289" i="105"/>
  <c r="CH289" i="105"/>
  <c r="CG289" i="105"/>
  <c r="CF289" i="105"/>
  <c r="CE289" i="105"/>
  <c r="CD289" i="105"/>
  <c r="CC289" i="105"/>
  <c r="CB289" i="105"/>
  <c r="CA289" i="105"/>
  <c r="BZ289" i="105"/>
  <c r="BY289" i="105"/>
  <c r="BX289" i="105"/>
  <c r="BW289" i="105"/>
  <c r="BV289" i="105"/>
  <c r="BU289" i="105"/>
  <c r="BT289" i="105"/>
  <c r="BS289" i="105"/>
  <c r="BR289" i="105"/>
  <c r="BQ289" i="105"/>
  <c r="BP289" i="105"/>
  <c r="BO289" i="105"/>
  <c r="BN289" i="105"/>
  <c r="BM289" i="105"/>
  <c r="BL289" i="105"/>
  <c r="BK289" i="105"/>
  <c r="BJ289" i="105"/>
  <c r="BI289" i="105"/>
  <c r="BH289" i="105"/>
  <c r="BG289" i="105"/>
  <c r="BF289" i="105"/>
  <c r="BE289" i="105"/>
  <c r="BD289" i="105"/>
  <c r="BC289" i="105"/>
  <c r="BC508" i="105" s="1"/>
  <c r="BB289" i="105"/>
  <c r="BA289" i="105"/>
  <c r="AZ289" i="105"/>
  <c r="AY289" i="105"/>
  <c r="AX289" i="105"/>
  <c r="AW289" i="105"/>
  <c r="CK288" i="105"/>
  <c r="CJ288" i="105"/>
  <c r="CI288" i="105"/>
  <c r="CH288" i="105"/>
  <c r="CG288" i="105"/>
  <c r="CF288" i="105"/>
  <c r="CF508" i="105" s="1"/>
  <c r="CE288" i="105"/>
  <c r="CD288" i="105"/>
  <c r="CC288" i="105"/>
  <c r="CB288" i="105"/>
  <c r="CA288" i="105"/>
  <c r="BZ288" i="105"/>
  <c r="BY288" i="105"/>
  <c r="BX288" i="105"/>
  <c r="BW288" i="105"/>
  <c r="BV288" i="105"/>
  <c r="BU288" i="105"/>
  <c r="BT288" i="105"/>
  <c r="BS288" i="105"/>
  <c r="BR288" i="105"/>
  <c r="BQ288" i="105"/>
  <c r="BP288" i="105"/>
  <c r="BO288" i="105"/>
  <c r="BN288" i="105"/>
  <c r="BM288" i="105"/>
  <c r="BL288" i="105"/>
  <c r="BK288" i="105"/>
  <c r="BJ288" i="105"/>
  <c r="BI288" i="105"/>
  <c r="BH288" i="105"/>
  <c r="BG288" i="105"/>
  <c r="BF288" i="105"/>
  <c r="BE288" i="105"/>
  <c r="BD288" i="105"/>
  <c r="BC288" i="105"/>
  <c r="BB288" i="105"/>
  <c r="BA288" i="105"/>
  <c r="AZ288" i="105"/>
  <c r="AZ508" i="105" s="1"/>
  <c r="AY288" i="105"/>
  <c r="AX288" i="105"/>
  <c r="AW288" i="105"/>
  <c r="CK287" i="105"/>
  <c r="CK508" i="105" s="1"/>
  <c r="CJ287" i="105"/>
  <c r="CJ508" i="105" s="1"/>
  <c r="CI287" i="105"/>
  <c r="CH287" i="105"/>
  <c r="CG287" i="105"/>
  <c r="CG508" i="105" s="1"/>
  <c r="CF287" i="105"/>
  <c r="CE287" i="105"/>
  <c r="CD287" i="105"/>
  <c r="CC287" i="105"/>
  <c r="CC508" i="105" s="1"/>
  <c r="CB287" i="105"/>
  <c r="CA287" i="105"/>
  <c r="BZ287" i="105"/>
  <c r="BY287" i="105"/>
  <c r="BY508" i="105" s="1"/>
  <c r="BX287" i="105"/>
  <c r="BW287" i="105"/>
  <c r="BV287" i="105"/>
  <c r="BU287" i="105"/>
  <c r="BU508" i="105" s="1"/>
  <c r="BT287" i="105"/>
  <c r="BS287" i="105"/>
  <c r="BR287" i="105"/>
  <c r="BQ287" i="105"/>
  <c r="BQ508" i="105" s="1"/>
  <c r="BP287" i="105"/>
  <c r="BP508" i="105" s="1"/>
  <c r="BO287" i="105"/>
  <c r="BN287" i="105"/>
  <c r="BM287" i="105"/>
  <c r="BM508" i="105" s="1"/>
  <c r="BL287" i="105"/>
  <c r="BK287" i="105"/>
  <c r="BJ287" i="105"/>
  <c r="BI287" i="105"/>
  <c r="BI508" i="105" s="1"/>
  <c r="BH287" i="105"/>
  <c r="BG287" i="105"/>
  <c r="BF287" i="105"/>
  <c r="BE287" i="105"/>
  <c r="BE508" i="105" s="1"/>
  <c r="BD287" i="105"/>
  <c r="BC287" i="105"/>
  <c r="BB287" i="105"/>
  <c r="BA287" i="105"/>
  <c r="BA508" i="105" s="1"/>
  <c r="AZ287" i="105"/>
  <c r="AY287" i="105"/>
  <c r="AX287" i="105"/>
  <c r="AW287" i="105"/>
  <c r="AW508" i="105" s="1"/>
  <c r="CK286" i="105"/>
  <c r="CJ286" i="105"/>
  <c r="CI286" i="105"/>
  <c r="CH286" i="105"/>
  <c r="CG286" i="105"/>
  <c r="CF286" i="105"/>
  <c r="CE286" i="105"/>
  <c r="CD286" i="105"/>
  <c r="CC286" i="105"/>
  <c r="CB286" i="105"/>
  <c r="CA286" i="105"/>
  <c r="BZ286" i="105"/>
  <c r="BY286" i="105"/>
  <c r="BX286" i="105"/>
  <c r="BW286" i="105"/>
  <c r="BV286" i="105"/>
  <c r="BU286" i="105"/>
  <c r="BT286" i="105"/>
  <c r="BS286" i="105"/>
  <c r="BR286" i="105"/>
  <c r="BQ286" i="105"/>
  <c r="BP286" i="105"/>
  <c r="BO286" i="105"/>
  <c r="BN286" i="105"/>
  <c r="BM286" i="105"/>
  <c r="BL286" i="105"/>
  <c r="BK286" i="105"/>
  <c r="BJ286" i="105"/>
  <c r="BI286" i="105"/>
  <c r="BH286" i="105"/>
  <c r="BG286" i="105"/>
  <c r="BF286" i="105"/>
  <c r="BE286" i="105"/>
  <c r="BD286" i="105"/>
  <c r="BC286" i="105"/>
  <c r="BB286" i="105"/>
  <c r="BA286" i="105"/>
  <c r="AZ286" i="105"/>
  <c r="AY286" i="105"/>
  <c r="AX286" i="105"/>
  <c r="AW286" i="105"/>
  <c r="CK285" i="105"/>
  <c r="CJ285" i="105"/>
  <c r="CI285" i="105"/>
  <c r="CH285" i="105"/>
  <c r="CG285" i="105"/>
  <c r="CF285" i="105"/>
  <c r="CE285" i="105"/>
  <c r="CD285" i="105"/>
  <c r="CC285" i="105"/>
  <c r="CB285" i="105"/>
  <c r="CA285" i="105"/>
  <c r="BZ285" i="105"/>
  <c r="BY285" i="105"/>
  <c r="BX285" i="105"/>
  <c r="BW285" i="105"/>
  <c r="BV285" i="105"/>
  <c r="BU285" i="105"/>
  <c r="BT285" i="105"/>
  <c r="BS285" i="105"/>
  <c r="BR285" i="105"/>
  <c r="BQ285" i="105"/>
  <c r="BP285" i="105"/>
  <c r="BO285" i="105"/>
  <c r="BN285" i="105"/>
  <c r="BM285" i="105"/>
  <c r="BL285" i="105"/>
  <c r="BK285" i="105"/>
  <c r="BJ285" i="105"/>
  <c r="BI285" i="105"/>
  <c r="BH285" i="105"/>
  <c r="BG285" i="105"/>
  <c r="BF285" i="105"/>
  <c r="BE285" i="105"/>
  <c r="BD285" i="105"/>
  <c r="BC285" i="105"/>
  <c r="BB285" i="105"/>
  <c r="BA285" i="105"/>
  <c r="AZ285" i="105"/>
  <c r="AY285" i="105"/>
  <c r="AX285" i="105"/>
  <c r="AW285" i="105"/>
  <c r="CK284" i="105"/>
  <c r="CJ284" i="105"/>
  <c r="CI284" i="105"/>
  <c r="CH284" i="105"/>
  <c r="CG284" i="105"/>
  <c r="CF284" i="105"/>
  <c r="CE284" i="105"/>
  <c r="CD284" i="105"/>
  <c r="CC284" i="105"/>
  <c r="CB284" i="105"/>
  <c r="CA284" i="105"/>
  <c r="BZ284" i="105"/>
  <c r="BY284" i="105"/>
  <c r="BX284" i="105"/>
  <c r="BW284" i="105"/>
  <c r="BV284" i="105"/>
  <c r="BU284" i="105"/>
  <c r="BT284" i="105"/>
  <c r="BS284" i="105"/>
  <c r="BR284" i="105"/>
  <c r="BQ284" i="105"/>
  <c r="BP284" i="105"/>
  <c r="BO284" i="105"/>
  <c r="BN284" i="105"/>
  <c r="BM284" i="105"/>
  <c r="BL284" i="105"/>
  <c r="BK284" i="105"/>
  <c r="BJ284" i="105"/>
  <c r="BI284" i="105"/>
  <c r="BH284" i="105"/>
  <c r="BH507" i="105" s="1"/>
  <c r="BG284" i="105"/>
  <c r="BF284" i="105"/>
  <c r="BE284" i="105"/>
  <c r="BD284" i="105"/>
  <c r="BC284" i="105"/>
  <c r="BB284" i="105"/>
  <c r="BA284" i="105"/>
  <c r="AZ284" i="105"/>
  <c r="AY284" i="105"/>
  <c r="AX284" i="105"/>
  <c r="AW284" i="105"/>
  <c r="CK283" i="105"/>
  <c r="CK507" i="105" s="1"/>
  <c r="CJ283" i="105"/>
  <c r="CJ507" i="105" s="1"/>
  <c r="CI283" i="105"/>
  <c r="CI507" i="105" s="1"/>
  <c r="CH283" i="105"/>
  <c r="CG283" i="105"/>
  <c r="CG507" i="105" s="1"/>
  <c r="CF283" i="105"/>
  <c r="CE283" i="105"/>
  <c r="CD283" i="105"/>
  <c r="CC283" i="105"/>
  <c r="CC507" i="105" s="1"/>
  <c r="CB283" i="105"/>
  <c r="CA283" i="105"/>
  <c r="BZ283" i="105"/>
  <c r="BY283" i="105"/>
  <c r="BY507" i="105" s="1"/>
  <c r="BX283" i="105"/>
  <c r="BX507" i="105" s="1"/>
  <c r="BW283" i="105"/>
  <c r="BV283" i="105"/>
  <c r="BU283" i="105"/>
  <c r="BU507" i="105" s="1"/>
  <c r="BT283" i="105"/>
  <c r="BS283" i="105"/>
  <c r="BR283" i="105"/>
  <c r="BQ283" i="105"/>
  <c r="BQ507" i="105" s="1"/>
  <c r="BP283" i="105"/>
  <c r="BO283" i="105"/>
  <c r="BN283" i="105"/>
  <c r="BM283" i="105"/>
  <c r="BM507" i="105" s="1"/>
  <c r="BL283" i="105"/>
  <c r="BK283" i="105"/>
  <c r="BJ283" i="105"/>
  <c r="BI283" i="105"/>
  <c r="BI507" i="105" s="1"/>
  <c r="BH283" i="105"/>
  <c r="BG283" i="105"/>
  <c r="BF283" i="105"/>
  <c r="BE283" i="105"/>
  <c r="BE507" i="105" s="1"/>
  <c r="BD283" i="105"/>
  <c r="BC283" i="105"/>
  <c r="BB283" i="105"/>
  <c r="BA283" i="105"/>
  <c r="BA507" i="105" s="1"/>
  <c r="AZ283" i="105"/>
  <c r="AY283" i="105"/>
  <c r="AX283" i="105"/>
  <c r="AW283" i="105"/>
  <c r="AW507" i="105" s="1"/>
  <c r="CK282" i="105"/>
  <c r="CJ282" i="105"/>
  <c r="CI282" i="105"/>
  <c r="CH282" i="105"/>
  <c r="CG282" i="105"/>
  <c r="CF282" i="105"/>
  <c r="CE282" i="105"/>
  <c r="CD282" i="105"/>
  <c r="CC282" i="105"/>
  <c r="CB282" i="105"/>
  <c r="CA282" i="105"/>
  <c r="BZ282" i="105"/>
  <c r="BZ506" i="105" s="1"/>
  <c r="BY282" i="105"/>
  <c r="BX282" i="105"/>
  <c r="BW282" i="105"/>
  <c r="BV282" i="105"/>
  <c r="BU282" i="105"/>
  <c r="BT282" i="105"/>
  <c r="BS282" i="105"/>
  <c r="BR282" i="105"/>
  <c r="BQ282" i="105"/>
  <c r="BP282" i="105"/>
  <c r="BO282" i="105"/>
  <c r="BN282" i="105"/>
  <c r="BM282" i="105"/>
  <c r="BL282" i="105"/>
  <c r="BK282" i="105"/>
  <c r="BJ282" i="105"/>
  <c r="BI282" i="105"/>
  <c r="BH282" i="105"/>
  <c r="BG282" i="105"/>
  <c r="BF282" i="105"/>
  <c r="BE282" i="105"/>
  <c r="BD282" i="105"/>
  <c r="BC282" i="105"/>
  <c r="BB282" i="105"/>
  <c r="BA282" i="105"/>
  <c r="AZ282" i="105"/>
  <c r="AY282" i="105"/>
  <c r="AX282" i="105"/>
  <c r="AW282" i="105"/>
  <c r="CK281" i="105"/>
  <c r="CJ281" i="105"/>
  <c r="CI281" i="105"/>
  <c r="CH281" i="105"/>
  <c r="CG281" i="105"/>
  <c r="CF281" i="105"/>
  <c r="CE281" i="105"/>
  <c r="CD281" i="105"/>
  <c r="CC281" i="105"/>
  <c r="CB281" i="105"/>
  <c r="CA281" i="105"/>
  <c r="BZ281" i="105"/>
  <c r="BY281" i="105"/>
  <c r="BX281" i="105"/>
  <c r="BW281" i="105"/>
  <c r="BV281" i="105"/>
  <c r="BU281" i="105"/>
  <c r="BT281" i="105"/>
  <c r="BS281" i="105"/>
  <c r="BR281" i="105"/>
  <c r="BQ281" i="105"/>
  <c r="BP281" i="105"/>
  <c r="BO281" i="105"/>
  <c r="BN281" i="105"/>
  <c r="BM281" i="105"/>
  <c r="BL281" i="105"/>
  <c r="BK281" i="105"/>
  <c r="BJ281" i="105"/>
  <c r="BI281" i="105"/>
  <c r="BH281" i="105"/>
  <c r="BG281" i="105"/>
  <c r="BF281" i="105"/>
  <c r="BE281" i="105"/>
  <c r="BD281" i="105"/>
  <c r="BC281" i="105"/>
  <c r="BB281" i="105"/>
  <c r="BA281" i="105"/>
  <c r="AZ281" i="105"/>
  <c r="AY281" i="105"/>
  <c r="AX281" i="105"/>
  <c r="AW281" i="105"/>
  <c r="CK280" i="105"/>
  <c r="CJ280" i="105"/>
  <c r="CI280" i="105"/>
  <c r="CH280" i="105"/>
  <c r="CG280" i="105"/>
  <c r="CF280" i="105"/>
  <c r="CE280" i="105"/>
  <c r="CD280" i="105"/>
  <c r="CC280" i="105"/>
  <c r="CB280" i="105"/>
  <c r="CA280" i="105"/>
  <c r="BZ280" i="105"/>
  <c r="BY280" i="105"/>
  <c r="BX280" i="105"/>
  <c r="BW280" i="105"/>
  <c r="BV280" i="105"/>
  <c r="BU280" i="105"/>
  <c r="BT280" i="105"/>
  <c r="BS280" i="105"/>
  <c r="BR280" i="105"/>
  <c r="BQ280" i="105"/>
  <c r="BP280" i="105"/>
  <c r="BO280" i="105"/>
  <c r="BN280" i="105"/>
  <c r="BM280" i="105"/>
  <c r="BL280" i="105"/>
  <c r="BK280" i="105"/>
  <c r="BJ280" i="105"/>
  <c r="BI280" i="105"/>
  <c r="BH280" i="105"/>
  <c r="BG280" i="105"/>
  <c r="BF280" i="105"/>
  <c r="BE280" i="105"/>
  <c r="BD280" i="105"/>
  <c r="BC280" i="105"/>
  <c r="BB280" i="105"/>
  <c r="BA280" i="105"/>
  <c r="AZ280" i="105"/>
  <c r="AY280" i="105"/>
  <c r="AX280" i="105"/>
  <c r="AW280" i="105"/>
  <c r="CK279" i="105"/>
  <c r="CK506" i="105" s="1"/>
  <c r="CJ279" i="105"/>
  <c r="CJ506" i="105" s="1"/>
  <c r="CI279" i="105"/>
  <c r="CI506" i="105" s="1"/>
  <c r="CH279" i="105"/>
  <c r="CG279" i="105"/>
  <c r="CG506" i="105" s="1"/>
  <c r="CF279" i="105"/>
  <c r="CE279" i="105"/>
  <c r="CD279" i="105"/>
  <c r="CC279" i="105"/>
  <c r="CC506" i="105" s="1"/>
  <c r="CB279" i="105"/>
  <c r="CA279" i="105"/>
  <c r="BZ279" i="105"/>
  <c r="BY279" i="105"/>
  <c r="BY506" i="105" s="1"/>
  <c r="BX279" i="105"/>
  <c r="BW279" i="105"/>
  <c r="BV279" i="105"/>
  <c r="BU279" i="105"/>
  <c r="BU506" i="105" s="1"/>
  <c r="BT279" i="105"/>
  <c r="BS279" i="105"/>
  <c r="BR279" i="105"/>
  <c r="BQ279" i="105"/>
  <c r="BQ506" i="105" s="1"/>
  <c r="BP279" i="105"/>
  <c r="BO279" i="105"/>
  <c r="BN279" i="105"/>
  <c r="BM279" i="105"/>
  <c r="BM506" i="105" s="1"/>
  <c r="BL279" i="105"/>
  <c r="BK279" i="105"/>
  <c r="BJ279" i="105"/>
  <c r="BI279" i="105"/>
  <c r="BI506" i="105" s="1"/>
  <c r="BH279" i="105"/>
  <c r="BG279" i="105"/>
  <c r="BF279" i="105"/>
  <c r="BE279" i="105"/>
  <c r="BE506" i="105" s="1"/>
  <c r="BD279" i="105"/>
  <c r="BC279" i="105"/>
  <c r="BB279" i="105"/>
  <c r="BA279" i="105"/>
  <c r="BA506" i="105" s="1"/>
  <c r="AZ279" i="105"/>
  <c r="AY279" i="105"/>
  <c r="AX279" i="105"/>
  <c r="AW279" i="105"/>
  <c r="AW506" i="105" s="1"/>
  <c r="CK278" i="105"/>
  <c r="CJ278" i="105"/>
  <c r="CI278" i="105"/>
  <c r="CH278" i="105"/>
  <c r="CG278" i="105"/>
  <c r="CF278" i="105"/>
  <c r="CE278" i="105"/>
  <c r="CD278" i="105"/>
  <c r="CC278" i="105"/>
  <c r="CB278" i="105"/>
  <c r="CA278" i="105"/>
  <c r="BZ278" i="105"/>
  <c r="BY278" i="105"/>
  <c r="BX278" i="105"/>
  <c r="BW278" i="105"/>
  <c r="BV278" i="105"/>
  <c r="BU278" i="105"/>
  <c r="BT278" i="105"/>
  <c r="BS278" i="105"/>
  <c r="BR278" i="105"/>
  <c r="BQ278" i="105"/>
  <c r="BP278" i="105"/>
  <c r="BO278" i="105"/>
  <c r="BN278" i="105"/>
  <c r="BM278" i="105"/>
  <c r="BL278" i="105"/>
  <c r="BK278" i="105"/>
  <c r="BJ278" i="105"/>
  <c r="BI278" i="105"/>
  <c r="BH278" i="105"/>
  <c r="BG278" i="105"/>
  <c r="BF278" i="105"/>
  <c r="BE278" i="105"/>
  <c r="BD278" i="105"/>
  <c r="BC278" i="105"/>
  <c r="BB278" i="105"/>
  <c r="BB505" i="105" s="1"/>
  <c r="BA278" i="105"/>
  <c r="AZ278" i="105"/>
  <c r="AY278" i="105"/>
  <c r="AX278" i="105"/>
  <c r="AW278" i="105"/>
  <c r="CK277" i="105"/>
  <c r="CJ277" i="105"/>
  <c r="CI277" i="105"/>
  <c r="CH277" i="105"/>
  <c r="CG277" i="105"/>
  <c r="CF277" i="105"/>
  <c r="CE277" i="105"/>
  <c r="CD277" i="105"/>
  <c r="CC277" i="105"/>
  <c r="CB277" i="105"/>
  <c r="CA277" i="105"/>
  <c r="BZ277" i="105"/>
  <c r="BY277" i="105"/>
  <c r="BX277" i="105"/>
  <c r="BW277" i="105"/>
  <c r="BV277" i="105"/>
  <c r="BU277" i="105"/>
  <c r="BT277" i="105"/>
  <c r="BS277" i="105"/>
  <c r="BS505" i="105" s="1"/>
  <c r="BR277" i="105"/>
  <c r="BQ277" i="105"/>
  <c r="BP277" i="105"/>
  <c r="BO277" i="105"/>
  <c r="BN277" i="105"/>
  <c r="BM277" i="105"/>
  <c r="BL277" i="105"/>
  <c r="BK277" i="105"/>
  <c r="BJ277" i="105"/>
  <c r="BI277" i="105"/>
  <c r="BH277" i="105"/>
  <c r="BG277" i="105"/>
  <c r="BF277" i="105"/>
  <c r="BE277" i="105"/>
  <c r="BD277" i="105"/>
  <c r="BC277" i="105"/>
  <c r="BC505" i="105" s="1"/>
  <c r="BB277" i="105"/>
  <c r="BA277" i="105"/>
  <c r="AZ277" i="105"/>
  <c r="AY277" i="105"/>
  <c r="AX277" i="105"/>
  <c r="AW277" i="105"/>
  <c r="CK276" i="105"/>
  <c r="CJ276" i="105"/>
  <c r="CI276" i="105"/>
  <c r="CH276" i="105"/>
  <c r="CG276" i="105"/>
  <c r="CF276" i="105"/>
  <c r="CE276" i="105"/>
  <c r="CD276" i="105"/>
  <c r="CC276" i="105"/>
  <c r="CB276" i="105"/>
  <c r="CA276" i="105"/>
  <c r="BZ276" i="105"/>
  <c r="BY276" i="105"/>
  <c r="BX276" i="105"/>
  <c r="BW276" i="105"/>
  <c r="BV276" i="105"/>
  <c r="BU276" i="105"/>
  <c r="BT276" i="105"/>
  <c r="BS276" i="105"/>
  <c r="BR276" i="105"/>
  <c r="BQ276" i="105"/>
  <c r="BP276" i="105"/>
  <c r="BO276" i="105"/>
  <c r="BN276" i="105"/>
  <c r="BM276" i="105"/>
  <c r="BL276" i="105"/>
  <c r="BK276" i="105"/>
  <c r="BJ276" i="105"/>
  <c r="BI276" i="105"/>
  <c r="BH276" i="105"/>
  <c r="BG276" i="105"/>
  <c r="BF276" i="105"/>
  <c r="BE276" i="105"/>
  <c r="BD276" i="105"/>
  <c r="BC276" i="105"/>
  <c r="BB276" i="105"/>
  <c r="BA276" i="105"/>
  <c r="AZ276" i="105"/>
  <c r="AY276" i="105"/>
  <c r="AX276" i="105"/>
  <c r="AW276" i="105"/>
  <c r="CK275" i="105"/>
  <c r="CK505" i="105" s="1"/>
  <c r="CJ275" i="105"/>
  <c r="CJ505" i="105" s="1"/>
  <c r="CI275" i="105"/>
  <c r="CH275" i="105"/>
  <c r="CH505" i="105" s="1"/>
  <c r="CG275" i="105"/>
  <c r="CG505" i="105" s="1"/>
  <c r="CF275" i="105"/>
  <c r="CE275" i="105"/>
  <c r="CD275" i="105"/>
  <c r="CC275" i="105"/>
  <c r="CC505" i="105" s="1"/>
  <c r="CB275" i="105"/>
  <c r="CA275" i="105"/>
  <c r="BZ275" i="105"/>
  <c r="BY275" i="105"/>
  <c r="BY505" i="105" s="1"/>
  <c r="BX275" i="105"/>
  <c r="BW275" i="105"/>
  <c r="BV275" i="105"/>
  <c r="BU275" i="105"/>
  <c r="BU505" i="105" s="1"/>
  <c r="BT275" i="105"/>
  <c r="BS275" i="105"/>
  <c r="BR275" i="105"/>
  <c r="BR505" i="105" s="1"/>
  <c r="BQ275" i="105"/>
  <c r="BQ505" i="105" s="1"/>
  <c r="BP275" i="105"/>
  <c r="BO275" i="105"/>
  <c r="BN275" i="105"/>
  <c r="BM275" i="105"/>
  <c r="BM505" i="105" s="1"/>
  <c r="BL275" i="105"/>
  <c r="BK275" i="105"/>
  <c r="BJ275" i="105"/>
  <c r="BI275" i="105"/>
  <c r="BI505" i="105" s="1"/>
  <c r="BH275" i="105"/>
  <c r="BG275" i="105"/>
  <c r="BF275" i="105"/>
  <c r="BE275" i="105"/>
  <c r="BE505" i="105" s="1"/>
  <c r="BD275" i="105"/>
  <c r="BC275" i="105"/>
  <c r="BB275" i="105"/>
  <c r="BA275" i="105"/>
  <c r="BA505" i="105" s="1"/>
  <c r="AZ275" i="105"/>
  <c r="AY275" i="105"/>
  <c r="AX275" i="105"/>
  <c r="AW275" i="105"/>
  <c r="AW505" i="105" s="1"/>
  <c r="CK274" i="105"/>
  <c r="CJ274" i="105"/>
  <c r="CI274" i="105"/>
  <c r="CH274" i="105"/>
  <c r="CG274" i="105"/>
  <c r="CF274" i="105"/>
  <c r="CE274" i="105"/>
  <c r="CD274" i="105"/>
  <c r="CC274" i="105"/>
  <c r="CB274" i="105"/>
  <c r="CA274" i="105"/>
  <c r="BZ274" i="105"/>
  <c r="BY274" i="105"/>
  <c r="BX274" i="105"/>
  <c r="BW274" i="105"/>
  <c r="BV274" i="105"/>
  <c r="BU274" i="105"/>
  <c r="BT274" i="105"/>
  <c r="BS274" i="105"/>
  <c r="BR274" i="105"/>
  <c r="BQ274" i="105"/>
  <c r="BP274" i="105"/>
  <c r="BO274" i="105"/>
  <c r="BN274" i="105"/>
  <c r="BM274" i="105"/>
  <c r="BL274" i="105"/>
  <c r="BK274" i="105"/>
  <c r="BJ274" i="105"/>
  <c r="BI274" i="105"/>
  <c r="BH274" i="105"/>
  <c r="BG274" i="105"/>
  <c r="BF274" i="105"/>
  <c r="BE274" i="105"/>
  <c r="BD274" i="105"/>
  <c r="BC274" i="105"/>
  <c r="BB274" i="105"/>
  <c r="BA274" i="105"/>
  <c r="AZ274" i="105"/>
  <c r="AY274" i="105"/>
  <c r="AX274" i="105"/>
  <c r="AW274" i="105"/>
  <c r="CK273" i="105"/>
  <c r="CJ273" i="105"/>
  <c r="CI273" i="105"/>
  <c r="CH273" i="105"/>
  <c r="CG273" i="105"/>
  <c r="CF273" i="105"/>
  <c r="CE273" i="105"/>
  <c r="CD273" i="105"/>
  <c r="CC273" i="105"/>
  <c r="CB273" i="105"/>
  <c r="CA273" i="105"/>
  <c r="BZ273" i="105"/>
  <c r="BY273" i="105"/>
  <c r="BX273" i="105"/>
  <c r="BW273" i="105"/>
  <c r="BV273" i="105"/>
  <c r="BU273" i="105"/>
  <c r="BT273" i="105"/>
  <c r="BS273" i="105"/>
  <c r="BR273" i="105"/>
  <c r="BQ273" i="105"/>
  <c r="BP273" i="105"/>
  <c r="BO273" i="105"/>
  <c r="BN273" i="105"/>
  <c r="BM273" i="105"/>
  <c r="BL273" i="105"/>
  <c r="BK273" i="105"/>
  <c r="BJ273" i="105"/>
  <c r="BI273" i="105"/>
  <c r="BH273" i="105"/>
  <c r="BG273" i="105"/>
  <c r="BF273" i="105"/>
  <c r="BE273" i="105"/>
  <c r="BD273" i="105"/>
  <c r="BC273" i="105"/>
  <c r="BC504" i="105" s="1"/>
  <c r="BB273" i="105"/>
  <c r="BA273" i="105"/>
  <c r="AZ273" i="105"/>
  <c r="AY273" i="105"/>
  <c r="AX273" i="105"/>
  <c r="AW273" i="105"/>
  <c r="CK272" i="105"/>
  <c r="CJ272" i="105"/>
  <c r="CI272" i="105"/>
  <c r="CH272" i="105"/>
  <c r="CG272" i="105"/>
  <c r="CF272" i="105"/>
  <c r="CE272" i="105"/>
  <c r="CD272" i="105"/>
  <c r="CC272" i="105"/>
  <c r="CB272" i="105"/>
  <c r="CA272" i="105"/>
  <c r="BZ272" i="105"/>
  <c r="BY272" i="105"/>
  <c r="BX272" i="105"/>
  <c r="BX504" i="105" s="1"/>
  <c r="BW272" i="105"/>
  <c r="BV272" i="105"/>
  <c r="BU272" i="105"/>
  <c r="BT272" i="105"/>
  <c r="BS272" i="105"/>
  <c r="BR272" i="105"/>
  <c r="BQ272" i="105"/>
  <c r="BP272" i="105"/>
  <c r="BO272" i="105"/>
  <c r="BN272" i="105"/>
  <c r="BM272" i="105"/>
  <c r="BL272" i="105"/>
  <c r="BK272" i="105"/>
  <c r="BJ272" i="105"/>
  <c r="BI272" i="105"/>
  <c r="BH272" i="105"/>
  <c r="BH504" i="105" s="1"/>
  <c r="BG272" i="105"/>
  <c r="BF272" i="105"/>
  <c r="BE272" i="105"/>
  <c r="BD272" i="105"/>
  <c r="BC272" i="105"/>
  <c r="BB272" i="105"/>
  <c r="BA272" i="105"/>
  <c r="AZ272" i="105"/>
  <c r="AY272" i="105"/>
  <c r="AX272" i="105"/>
  <c r="AW272" i="105"/>
  <c r="CK271" i="105"/>
  <c r="CK504" i="105" s="1"/>
  <c r="CJ271" i="105"/>
  <c r="CJ504" i="105" s="1"/>
  <c r="CI271" i="105"/>
  <c r="CH271" i="105"/>
  <c r="CG271" i="105"/>
  <c r="CG504" i="105" s="1"/>
  <c r="CF271" i="105"/>
  <c r="CF504" i="105" s="1"/>
  <c r="CE271" i="105"/>
  <c r="CD271" i="105"/>
  <c r="CC271" i="105"/>
  <c r="CC504" i="105" s="1"/>
  <c r="CB271" i="105"/>
  <c r="CA271" i="105"/>
  <c r="BZ271" i="105"/>
  <c r="BY271" i="105"/>
  <c r="BY504" i="105" s="1"/>
  <c r="BX271" i="105"/>
  <c r="BW271" i="105"/>
  <c r="BV271" i="105"/>
  <c r="BU271" i="105"/>
  <c r="BU504" i="105" s="1"/>
  <c r="BT271" i="105"/>
  <c r="BS271" i="105"/>
  <c r="BR271" i="105"/>
  <c r="BQ271" i="105"/>
  <c r="BQ504" i="105" s="1"/>
  <c r="BP271" i="105"/>
  <c r="BP504" i="105" s="1"/>
  <c r="BO271" i="105"/>
  <c r="BN271" i="105"/>
  <c r="BM271" i="105"/>
  <c r="BM504" i="105" s="1"/>
  <c r="BL271" i="105"/>
  <c r="BK271" i="105"/>
  <c r="BJ271" i="105"/>
  <c r="BI271" i="105"/>
  <c r="BI504" i="105" s="1"/>
  <c r="BH271" i="105"/>
  <c r="BG271" i="105"/>
  <c r="BF271" i="105"/>
  <c r="BE271" i="105"/>
  <c r="BE504" i="105" s="1"/>
  <c r="BD271" i="105"/>
  <c r="BC271" i="105"/>
  <c r="BB271" i="105"/>
  <c r="BA271" i="105"/>
  <c r="BA504" i="105" s="1"/>
  <c r="AZ271" i="105"/>
  <c r="AZ504" i="105" s="1"/>
  <c r="AY271" i="105"/>
  <c r="AX271" i="105"/>
  <c r="AW271" i="105"/>
  <c r="AW504" i="105" s="1"/>
  <c r="CK270" i="105"/>
  <c r="CJ270" i="105"/>
  <c r="CI270" i="105"/>
  <c r="CH270" i="105"/>
  <c r="CG270" i="105"/>
  <c r="CF270" i="105"/>
  <c r="CE270" i="105"/>
  <c r="CD270" i="105"/>
  <c r="CC270" i="105"/>
  <c r="CB270" i="105"/>
  <c r="CA270" i="105"/>
  <c r="BZ270" i="105"/>
  <c r="BY270" i="105"/>
  <c r="BX270" i="105"/>
  <c r="BW270" i="105"/>
  <c r="BV270" i="105"/>
  <c r="BU270" i="105"/>
  <c r="BT270" i="105"/>
  <c r="BS270" i="105"/>
  <c r="BR270" i="105"/>
  <c r="BQ270" i="105"/>
  <c r="BP270" i="105"/>
  <c r="BO270" i="105"/>
  <c r="BN270" i="105"/>
  <c r="BM270" i="105"/>
  <c r="BL270" i="105"/>
  <c r="BK270" i="105"/>
  <c r="BJ270" i="105"/>
  <c r="BI270" i="105"/>
  <c r="BH270" i="105"/>
  <c r="BG270" i="105"/>
  <c r="BF270" i="105"/>
  <c r="BE270" i="105"/>
  <c r="BD270" i="105"/>
  <c r="BC270" i="105"/>
  <c r="BB270" i="105"/>
  <c r="BA270" i="105"/>
  <c r="AZ270" i="105"/>
  <c r="AY270" i="105"/>
  <c r="AX270" i="105"/>
  <c r="AW270" i="105"/>
  <c r="CK269" i="105"/>
  <c r="CJ269" i="105"/>
  <c r="CI269" i="105"/>
  <c r="CH269" i="105"/>
  <c r="CG269" i="105"/>
  <c r="CF269" i="105"/>
  <c r="CE269" i="105"/>
  <c r="CD269" i="105"/>
  <c r="CC269" i="105"/>
  <c r="CB269" i="105"/>
  <c r="CA269" i="105"/>
  <c r="BZ269" i="105"/>
  <c r="BY269" i="105"/>
  <c r="BX269" i="105"/>
  <c r="BW269" i="105"/>
  <c r="BV269" i="105"/>
  <c r="BU269" i="105"/>
  <c r="BT269" i="105"/>
  <c r="BS269" i="105"/>
  <c r="BR269" i="105"/>
  <c r="BQ269" i="105"/>
  <c r="BP269" i="105"/>
  <c r="BO269" i="105"/>
  <c r="BN269" i="105"/>
  <c r="BM269" i="105"/>
  <c r="BL269" i="105"/>
  <c r="BK269" i="105"/>
  <c r="BJ269" i="105"/>
  <c r="BI269" i="105"/>
  <c r="BH269" i="105"/>
  <c r="BG269" i="105"/>
  <c r="BF269" i="105"/>
  <c r="BE269" i="105"/>
  <c r="BD269" i="105"/>
  <c r="BC269" i="105"/>
  <c r="BB269" i="105"/>
  <c r="BA269" i="105"/>
  <c r="AZ269" i="105"/>
  <c r="AY269" i="105"/>
  <c r="AX269" i="105"/>
  <c r="AW269" i="105"/>
  <c r="CK268" i="105"/>
  <c r="CJ268" i="105"/>
  <c r="CI268" i="105"/>
  <c r="CH268" i="105"/>
  <c r="CG268" i="105"/>
  <c r="CF268" i="105"/>
  <c r="CE268" i="105"/>
  <c r="CD268" i="105"/>
  <c r="CC268" i="105"/>
  <c r="CB268" i="105"/>
  <c r="CA268" i="105"/>
  <c r="BZ268" i="105"/>
  <c r="BY268" i="105"/>
  <c r="BX268" i="105"/>
  <c r="BX503" i="105" s="1"/>
  <c r="BW268" i="105"/>
  <c r="BV268" i="105"/>
  <c r="BU268" i="105"/>
  <c r="BT268" i="105"/>
  <c r="BS268" i="105"/>
  <c r="BR268" i="105"/>
  <c r="BQ268" i="105"/>
  <c r="BP268" i="105"/>
  <c r="BO268" i="105"/>
  <c r="BN268" i="105"/>
  <c r="BM268" i="105"/>
  <c r="BL268" i="105"/>
  <c r="BK268" i="105"/>
  <c r="BJ268" i="105"/>
  <c r="BI268" i="105"/>
  <c r="BH268" i="105"/>
  <c r="BH503" i="105" s="1"/>
  <c r="BG268" i="105"/>
  <c r="BF268" i="105"/>
  <c r="BE268" i="105"/>
  <c r="BD268" i="105"/>
  <c r="BC268" i="105"/>
  <c r="BB268" i="105"/>
  <c r="BA268" i="105"/>
  <c r="AZ268" i="105"/>
  <c r="AY268" i="105"/>
  <c r="AX268" i="105"/>
  <c r="AW268" i="105"/>
  <c r="CK267" i="105"/>
  <c r="CK503" i="105" s="1"/>
  <c r="CJ267" i="105"/>
  <c r="CJ503" i="105" s="1"/>
  <c r="CI267" i="105"/>
  <c r="CI503" i="105" s="1"/>
  <c r="CH267" i="105"/>
  <c r="CG267" i="105"/>
  <c r="CG503" i="105" s="1"/>
  <c r="CF267" i="105"/>
  <c r="CF503" i="105" s="1"/>
  <c r="CE267" i="105"/>
  <c r="CD267" i="105"/>
  <c r="CC267" i="105"/>
  <c r="CC503" i="105" s="1"/>
  <c r="CB267" i="105"/>
  <c r="CA267" i="105"/>
  <c r="BZ267" i="105"/>
  <c r="BY267" i="105"/>
  <c r="BY503" i="105" s="1"/>
  <c r="BX267" i="105"/>
  <c r="BW267" i="105"/>
  <c r="BV267" i="105"/>
  <c r="BU267" i="105"/>
  <c r="BU503" i="105" s="1"/>
  <c r="BT267" i="105"/>
  <c r="BS267" i="105"/>
  <c r="BR267" i="105"/>
  <c r="BQ267" i="105"/>
  <c r="BQ503" i="105" s="1"/>
  <c r="BP267" i="105"/>
  <c r="BP503" i="105" s="1"/>
  <c r="BO267" i="105"/>
  <c r="BN267" i="105"/>
  <c r="BM267" i="105"/>
  <c r="BM503" i="105" s="1"/>
  <c r="BL267" i="105"/>
  <c r="BK267" i="105"/>
  <c r="BJ267" i="105"/>
  <c r="BI267" i="105"/>
  <c r="BI503" i="105" s="1"/>
  <c r="BH267" i="105"/>
  <c r="BG267" i="105"/>
  <c r="BF267" i="105"/>
  <c r="BE267" i="105"/>
  <c r="BE503" i="105" s="1"/>
  <c r="BD267" i="105"/>
  <c r="BC267" i="105"/>
  <c r="BB267" i="105"/>
  <c r="BA267" i="105"/>
  <c r="BA503" i="105" s="1"/>
  <c r="AZ267" i="105"/>
  <c r="AZ503" i="105" s="1"/>
  <c r="AY267" i="105"/>
  <c r="AX267" i="105"/>
  <c r="AW267" i="105"/>
  <c r="AW503" i="105" s="1"/>
  <c r="CK266" i="105"/>
  <c r="CJ266" i="105"/>
  <c r="CI266" i="105"/>
  <c r="CH266" i="105"/>
  <c r="CG266" i="105"/>
  <c r="CF266" i="105"/>
  <c r="CE266" i="105"/>
  <c r="CD266" i="105"/>
  <c r="CC266" i="105"/>
  <c r="CB266" i="105"/>
  <c r="CA266" i="105"/>
  <c r="BZ266" i="105"/>
  <c r="BY266" i="105"/>
  <c r="BX266" i="105"/>
  <c r="BW266" i="105"/>
  <c r="BV266" i="105"/>
  <c r="BU266" i="105"/>
  <c r="BT266" i="105"/>
  <c r="BS266" i="105"/>
  <c r="BR266" i="105"/>
  <c r="BQ266" i="105"/>
  <c r="BP266" i="105"/>
  <c r="BO266" i="105"/>
  <c r="BN266" i="105"/>
  <c r="BM266" i="105"/>
  <c r="BL266" i="105"/>
  <c r="BK266" i="105"/>
  <c r="BJ266" i="105"/>
  <c r="BJ502" i="105" s="1"/>
  <c r="BI266" i="105"/>
  <c r="BH266" i="105"/>
  <c r="BG266" i="105"/>
  <c r="BF266" i="105"/>
  <c r="BE266" i="105"/>
  <c r="BD266" i="105"/>
  <c r="BC266" i="105"/>
  <c r="BB266" i="105"/>
  <c r="BA266" i="105"/>
  <c r="AZ266" i="105"/>
  <c r="AY266" i="105"/>
  <c r="AX266" i="105"/>
  <c r="AW266" i="105"/>
  <c r="CK265" i="105"/>
  <c r="CJ265" i="105"/>
  <c r="CI265" i="105"/>
  <c r="CH265" i="105"/>
  <c r="CG265" i="105"/>
  <c r="CF265" i="105"/>
  <c r="CE265" i="105"/>
  <c r="CD265" i="105"/>
  <c r="CC265" i="105"/>
  <c r="CB265" i="105"/>
  <c r="CA265" i="105"/>
  <c r="BZ265" i="105"/>
  <c r="BY265" i="105"/>
  <c r="BX265" i="105"/>
  <c r="BW265" i="105"/>
  <c r="BV265" i="105"/>
  <c r="BU265" i="105"/>
  <c r="BT265" i="105"/>
  <c r="BS265" i="105"/>
  <c r="BR265" i="105"/>
  <c r="BQ265" i="105"/>
  <c r="BP265" i="105"/>
  <c r="BO265" i="105"/>
  <c r="BN265" i="105"/>
  <c r="BM265" i="105"/>
  <c r="BL265" i="105"/>
  <c r="BK265" i="105"/>
  <c r="BJ265" i="105"/>
  <c r="BI265" i="105"/>
  <c r="BH265" i="105"/>
  <c r="BG265" i="105"/>
  <c r="BF265" i="105"/>
  <c r="BE265" i="105"/>
  <c r="BD265" i="105"/>
  <c r="BC265" i="105"/>
  <c r="BB265" i="105"/>
  <c r="BA265" i="105"/>
  <c r="AZ265" i="105"/>
  <c r="AY265" i="105"/>
  <c r="AX265" i="105"/>
  <c r="AW265" i="105"/>
  <c r="CK264" i="105"/>
  <c r="CJ264" i="105"/>
  <c r="CI264" i="105"/>
  <c r="CH264" i="105"/>
  <c r="CG264" i="105"/>
  <c r="CF264" i="105"/>
  <c r="CE264" i="105"/>
  <c r="CD264" i="105"/>
  <c r="CC264" i="105"/>
  <c r="CB264" i="105"/>
  <c r="CA264" i="105"/>
  <c r="BZ264" i="105"/>
  <c r="BY264" i="105"/>
  <c r="BX264" i="105"/>
  <c r="BW264" i="105"/>
  <c r="BV264" i="105"/>
  <c r="BU264" i="105"/>
  <c r="BT264" i="105"/>
  <c r="BS264" i="105"/>
  <c r="BR264" i="105"/>
  <c r="BQ264" i="105"/>
  <c r="BP264" i="105"/>
  <c r="BO264" i="105"/>
  <c r="BN264" i="105"/>
  <c r="BM264" i="105"/>
  <c r="BL264" i="105"/>
  <c r="BK264" i="105"/>
  <c r="BJ264" i="105"/>
  <c r="BI264" i="105"/>
  <c r="BH264" i="105"/>
  <c r="BG264" i="105"/>
  <c r="BF264" i="105"/>
  <c r="BE264" i="105"/>
  <c r="BD264" i="105"/>
  <c r="BC264" i="105"/>
  <c r="BB264" i="105"/>
  <c r="BA264" i="105"/>
  <c r="AZ264" i="105"/>
  <c r="AY264" i="105"/>
  <c r="AX264" i="105"/>
  <c r="AW264" i="105"/>
  <c r="CK263" i="105"/>
  <c r="CK502" i="105" s="1"/>
  <c r="CJ263" i="105"/>
  <c r="CJ502" i="105" s="1"/>
  <c r="CI263" i="105"/>
  <c r="CI502" i="105" s="1"/>
  <c r="CH263" i="105"/>
  <c r="CG263" i="105"/>
  <c r="CG502" i="105" s="1"/>
  <c r="CF263" i="105"/>
  <c r="CE263" i="105"/>
  <c r="CD263" i="105"/>
  <c r="CC263" i="105"/>
  <c r="CC502" i="105" s="1"/>
  <c r="CB263" i="105"/>
  <c r="CA263" i="105"/>
  <c r="BZ263" i="105"/>
  <c r="BZ502" i="105" s="1"/>
  <c r="BY263" i="105"/>
  <c r="BY502" i="105" s="1"/>
  <c r="BX263" i="105"/>
  <c r="BW263" i="105"/>
  <c r="BV263" i="105"/>
  <c r="BU263" i="105"/>
  <c r="BU502" i="105" s="1"/>
  <c r="BT263" i="105"/>
  <c r="BS263" i="105"/>
  <c r="BR263" i="105"/>
  <c r="BQ263" i="105"/>
  <c r="BQ502" i="105" s="1"/>
  <c r="BP263" i="105"/>
  <c r="BO263" i="105"/>
  <c r="BN263" i="105"/>
  <c r="BM263" i="105"/>
  <c r="BM502" i="105" s="1"/>
  <c r="BL263" i="105"/>
  <c r="BK263" i="105"/>
  <c r="BJ263" i="105"/>
  <c r="BI263" i="105"/>
  <c r="BI502" i="105" s="1"/>
  <c r="BH263" i="105"/>
  <c r="BG263" i="105"/>
  <c r="BF263" i="105"/>
  <c r="BE263" i="105"/>
  <c r="BE502" i="105" s="1"/>
  <c r="BD263" i="105"/>
  <c r="BC263" i="105"/>
  <c r="BB263" i="105"/>
  <c r="BA263" i="105"/>
  <c r="BA502" i="105" s="1"/>
  <c r="AZ263" i="105"/>
  <c r="AY263" i="105"/>
  <c r="AX263" i="105"/>
  <c r="AW263" i="105"/>
  <c r="AW502" i="105" s="1"/>
  <c r="CK262" i="105"/>
  <c r="CJ262" i="105"/>
  <c r="CI262" i="105"/>
  <c r="CH262" i="105"/>
  <c r="CG262" i="105"/>
  <c r="CF262" i="105"/>
  <c r="CE262" i="105"/>
  <c r="CD262" i="105"/>
  <c r="CC262" i="105"/>
  <c r="CB262" i="105"/>
  <c r="CA262" i="105"/>
  <c r="BZ262" i="105"/>
  <c r="BY262" i="105"/>
  <c r="BX262" i="105"/>
  <c r="BW262" i="105"/>
  <c r="BV262" i="105"/>
  <c r="BU262" i="105"/>
  <c r="BT262" i="105"/>
  <c r="BS262" i="105"/>
  <c r="BR262" i="105"/>
  <c r="BQ262" i="105"/>
  <c r="BP262" i="105"/>
  <c r="BO262" i="105"/>
  <c r="BN262" i="105"/>
  <c r="BM262" i="105"/>
  <c r="BL262" i="105"/>
  <c r="BK262" i="105"/>
  <c r="BJ262" i="105"/>
  <c r="BI262" i="105"/>
  <c r="BH262" i="105"/>
  <c r="BG262" i="105"/>
  <c r="BF262" i="105"/>
  <c r="BE262" i="105"/>
  <c r="BD262" i="105"/>
  <c r="BC262" i="105"/>
  <c r="BB262" i="105"/>
  <c r="BA262" i="105"/>
  <c r="AZ262" i="105"/>
  <c r="AY262" i="105"/>
  <c r="AX262" i="105"/>
  <c r="AW262" i="105"/>
  <c r="CK261" i="105"/>
  <c r="CJ261" i="105"/>
  <c r="CI261" i="105"/>
  <c r="CH261" i="105"/>
  <c r="CG261" i="105"/>
  <c r="CF261" i="105"/>
  <c r="CE261" i="105"/>
  <c r="CD261" i="105"/>
  <c r="CC261" i="105"/>
  <c r="CB261" i="105"/>
  <c r="CA261" i="105"/>
  <c r="BZ261" i="105"/>
  <c r="BY261" i="105"/>
  <c r="BX261" i="105"/>
  <c r="BW261" i="105"/>
  <c r="BV261" i="105"/>
  <c r="BU261" i="105"/>
  <c r="BT261" i="105"/>
  <c r="BS261" i="105"/>
  <c r="BS501" i="105" s="1"/>
  <c r="BR261" i="105"/>
  <c r="BQ261" i="105"/>
  <c r="BP261" i="105"/>
  <c r="BO261" i="105"/>
  <c r="BN261" i="105"/>
  <c r="BM261" i="105"/>
  <c r="BL261" i="105"/>
  <c r="BK261" i="105"/>
  <c r="BJ261" i="105"/>
  <c r="BI261" i="105"/>
  <c r="BH261" i="105"/>
  <c r="BG261" i="105"/>
  <c r="BF261" i="105"/>
  <c r="BE261" i="105"/>
  <c r="BD261" i="105"/>
  <c r="BC261" i="105"/>
  <c r="BC501" i="105" s="1"/>
  <c r="BB261" i="105"/>
  <c r="BA261" i="105"/>
  <c r="AZ261" i="105"/>
  <c r="AY261" i="105"/>
  <c r="AX261" i="105"/>
  <c r="AW261" i="105"/>
  <c r="CK260" i="105"/>
  <c r="CJ260" i="105"/>
  <c r="CI260" i="105"/>
  <c r="CH260" i="105"/>
  <c r="CG260" i="105"/>
  <c r="CF260" i="105"/>
  <c r="CE260" i="105"/>
  <c r="CD260" i="105"/>
  <c r="CC260" i="105"/>
  <c r="CB260" i="105"/>
  <c r="CA260" i="105"/>
  <c r="BZ260" i="105"/>
  <c r="BY260" i="105"/>
  <c r="BX260" i="105"/>
  <c r="BW260" i="105"/>
  <c r="BV260" i="105"/>
  <c r="BU260" i="105"/>
  <c r="BT260" i="105"/>
  <c r="BS260" i="105"/>
  <c r="BR260" i="105"/>
  <c r="BQ260" i="105"/>
  <c r="BP260" i="105"/>
  <c r="BO260" i="105"/>
  <c r="BN260" i="105"/>
  <c r="BM260" i="105"/>
  <c r="BL260" i="105"/>
  <c r="BK260" i="105"/>
  <c r="BJ260" i="105"/>
  <c r="BI260" i="105"/>
  <c r="BH260" i="105"/>
  <c r="BG260" i="105"/>
  <c r="BF260" i="105"/>
  <c r="BE260" i="105"/>
  <c r="BD260" i="105"/>
  <c r="BC260" i="105"/>
  <c r="BB260" i="105"/>
  <c r="BA260" i="105"/>
  <c r="AZ260" i="105"/>
  <c r="AY260" i="105"/>
  <c r="AX260" i="105"/>
  <c r="AW260" i="105"/>
  <c r="CK259" i="105"/>
  <c r="CK501" i="105" s="1"/>
  <c r="CJ259" i="105"/>
  <c r="CJ501" i="105" s="1"/>
  <c r="CI259" i="105"/>
  <c r="CH259" i="105"/>
  <c r="CG259" i="105"/>
  <c r="CG501" i="105" s="1"/>
  <c r="CF259" i="105"/>
  <c r="CE259" i="105"/>
  <c r="CD259" i="105"/>
  <c r="CC259" i="105"/>
  <c r="CC501" i="105" s="1"/>
  <c r="CB259" i="105"/>
  <c r="CA259" i="105"/>
  <c r="BZ259" i="105"/>
  <c r="BY259" i="105"/>
  <c r="BY501" i="105" s="1"/>
  <c r="BX259" i="105"/>
  <c r="BW259" i="105"/>
  <c r="BV259" i="105"/>
  <c r="BU259" i="105"/>
  <c r="BU501" i="105" s="1"/>
  <c r="BT259" i="105"/>
  <c r="BS259" i="105"/>
  <c r="BR259" i="105"/>
  <c r="BR501" i="105" s="1"/>
  <c r="BQ259" i="105"/>
  <c r="BQ501" i="105" s="1"/>
  <c r="BP259" i="105"/>
  <c r="BO259" i="105"/>
  <c r="BN259" i="105"/>
  <c r="BM259" i="105"/>
  <c r="BM501" i="105" s="1"/>
  <c r="BL259" i="105"/>
  <c r="BK259" i="105"/>
  <c r="BJ259" i="105"/>
  <c r="BI259" i="105"/>
  <c r="BI501" i="105" s="1"/>
  <c r="BH259" i="105"/>
  <c r="BG259" i="105"/>
  <c r="BF259" i="105"/>
  <c r="BE259" i="105"/>
  <c r="BE501" i="105" s="1"/>
  <c r="BD259" i="105"/>
  <c r="BC259" i="105"/>
  <c r="BB259" i="105"/>
  <c r="BB501" i="105" s="1"/>
  <c r="BA259" i="105"/>
  <c r="BA501" i="105" s="1"/>
  <c r="AZ259" i="105"/>
  <c r="AY259" i="105"/>
  <c r="AX259" i="105"/>
  <c r="AW259" i="105"/>
  <c r="AW501" i="105" s="1"/>
  <c r="CK258" i="105"/>
  <c r="CJ258" i="105"/>
  <c r="CI258" i="105"/>
  <c r="CH258" i="105"/>
  <c r="CG258" i="105"/>
  <c r="CF258" i="105"/>
  <c r="CE258" i="105"/>
  <c r="CD258" i="105"/>
  <c r="CC258" i="105"/>
  <c r="CB258" i="105"/>
  <c r="CA258" i="105"/>
  <c r="BZ258" i="105"/>
  <c r="BY258" i="105"/>
  <c r="BX258" i="105"/>
  <c r="BW258" i="105"/>
  <c r="BV258" i="105"/>
  <c r="BU258" i="105"/>
  <c r="BT258" i="105"/>
  <c r="BS258" i="105"/>
  <c r="BR258" i="105"/>
  <c r="BQ258" i="105"/>
  <c r="BP258" i="105"/>
  <c r="BO258" i="105"/>
  <c r="BN258" i="105"/>
  <c r="BM258" i="105"/>
  <c r="BL258" i="105"/>
  <c r="BK258" i="105"/>
  <c r="BJ258" i="105"/>
  <c r="BI258" i="105"/>
  <c r="BH258" i="105"/>
  <c r="BG258" i="105"/>
  <c r="BF258" i="105"/>
  <c r="BE258" i="105"/>
  <c r="BD258" i="105"/>
  <c r="BC258" i="105"/>
  <c r="BB258" i="105"/>
  <c r="BA258" i="105"/>
  <c r="AZ258" i="105"/>
  <c r="AY258" i="105"/>
  <c r="AX258" i="105"/>
  <c r="AW258" i="105"/>
  <c r="CK257" i="105"/>
  <c r="CJ257" i="105"/>
  <c r="CI257" i="105"/>
  <c r="CH257" i="105"/>
  <c r="CG257" i="105"/>
  <c r="CF257" i="105"/>
  <c r="CE257" i="105"/>
  <c r="CD257" i="105"/>
  <c r="CC257" i="105"/>
  <c r="CB257" i="105"/>
  <c r="CA257" i="105"/>
  <c r="BZ257" i="105"/>
  <c r="BY257" i="105"/>
  <c r="BX257" i="105"/>
  <c r="BW257" i="105"/>
  <c r="BV257" i="105"/>
  <c r="BU257" i="105"/>
  <c r="BT257" i="105"/>
  <c r="BS257" i="105"/>
  <c r="BS500" i="105" s="1"/>
  <c r="BR257" i="105"/>
  <c r="BQ257" i="105"/>
  <c r="BP257" i="105"/>
  <c r="BO257" i="105"/>
  <c r="BN257" i="105"/>
  <c r="BM257" i="105"/>
  <c r="BL257" i="105"/>
  <c r="BK257" i="105"/>
  <c r="BJ257" i="105"/>
  <c r="BI257" i="105"/>
  <c r="BH257" i="105"/>
  <c r="BG257" i="105"/>
  <c r="BF257" i="105"/>
  <c r="BE257" i="105"/>
  <c r="BD257" i="105"/>
  <c r="BC257" i="105"/>
  <c r="BB257" i="105"/>
  <c r="BA257" i="105"/>
  <c r="AZ257" i="105"/>
  <c r="AY257" i="105"/>
  <c r="AX257" i="105"/>
  <c r="AW257" i="105"/>
  <c r="CK256" i="105"/>
  <c r="CJ256" i="105"/>
  <c r="CI256" i="105"/>
  <c r="CH256" i="105"/>
  <c r="CG256" i="105"/>
  <c r="CF256" i="105"/>
  <c r="CE256" i="105"/>
  <c r="CD256" i="105"/>
  <c r="CC256" i="105"/>
  <c r="CB256" i="105"/>
  <c r="CA256" i="105"/>
  <c r="BZ256" i="105"/>
  <c r="BY256" i="105"/>
  <c r="BX256" i="105"/>
  <c r="BX500" i="105" s="1"/>
  <c r="BW256" i="105"/>
  <c r="BV256" i="105"/>
  <c r="BU256" i="105"/>
  <c r="BT256" i="105"/>
  <c r="BS256" i="105"/>
  <c r="BR256" i="105"/>
  <c r="BQ256" i="105"/>
  <c r="BP256" i="105"/>
  <c r="BO256" i="105"/>
  <c r="BN256" i="105"/>
  <c r="BM256" i="105"/>
  <c r="BL256" i="105"/>
  <c r="BK256" i="105"/>
  <c r="BJ256" i="105"/>
  <c r="BI256" i="105"/>
  <c r="BH256" i="105"/>
  <c r="BH500" i="105" s="1"/>
  <c r="BG256" i="105"/>
  <c r="BF256" i="105"/>
  <c r="BE256" i="105"/>
  <c r="BD256" i="105"/>
  <c r="BC256" i="105"/>
  <c r="BB256" i="105"/>
  <c r="BA256" i="105"/>
  <c r="AZ256" i="105"/>
  <c r="AY256" i="105"/>
  <c r="AX256" i="105"/>
  <c r="AW256" i="105"/>
  <c r="CK255" i="105"/>
  <c r="CK500" i="105" s="1"/>
  <c r="CJ255" i="105"/>
  <c r="CJ500" i="105" s="1"/>
  <c r="CI255" i="105"/>
  <c r="CH255" i="105"/>
  <c r="CG255" i="105"/>
  <c r="CG500" i="105" s="1"/>
  <c r="CF255" i="105"/>
  <c r="CF500" i="105" s="1"/>
  <c r="CE255" i="105"/>
  <c r="CD255" i="105"/>
  <c r="CC255" i="105"/>
  <c r="CC500" i="105" s="1"/>
  <c r="CB255" i="105"/>
  <c r="CA255" i="105"/>
  <c r="BZ255" i="105"/>
  <c r="BY255" i="105"/>
  <c r="BY500" i="105" s="1"/>
  <c r="BX255" i="105"/>
  <c r="BW255" i="105"/>
  <c r="BV255" i="105"/>
  <c r="BU255" i="105"/>
  <c r="BU500" i="105" s="1"/>
  <c r="BT255" i="105"/>
  <c r="BS255" i="105"/>
  <c r="BR255" i="105"/>
  <c r="BQ255" i="105"/>
  <c r="BQ500" i="105" s="1"/>
  <c r="BP255" i="105"/>
  <c r="BP500" i="105" s="1"/>
  <c r="BO255" i="105"/>
  <c r="BN255" i="105"/>
  <c r="BM255" i="105"/>
  <c r="BM500" i="105" s="1"/>
  <c r="BL255" i="105"/>
  <c r="BK255" i="105"/>
  <c r="BJ255" i="105"/>
  <c r="BI255" i="105"/>
  <c r="BI500" i="105" s="1"/>
  <c r="BH255" i="105"/>
  <c r="BG255" i="105"/>
  <c r="BF255" i="105"/>
  <c r="BE255" i="105"/>
  <c r="BE500" i="105" s="1"/>
  <c r="BD255" i="105"/>
  <c r="BC255" i="105"/>
  <c r="BB255" i="105"/>
  <c r="BA255" i="105"/>
  <c r="BA500" i="105" s="1"/>
  <c r="AZ255" i="105"/>
  <c r="AZ500" i="105" s="1"/>
  <c r="AY255" i="105"/>
  <c r="AX255" i="105"/>
  <c r="AW255" i="105"/>
  <c r="AW500" i="105" s="1"/>
  <c r="CK251" i="105"/>
  <c r="CJ251" i="105"/>
  <c r="CI251" i="105"/>
  <c r="CH251" i="105"/>
  <c r="CG251" i="105"/>
  <c r="CF251" i="105"/>
  <c r="CE251" i="105"/>
  <c r="CD251" i="105"/>
  <c r="CC251" i="105"/>
  <c r="CB251" i="105"/>
  <c r="CA251" i="105"/>
  <c r="BZ251" i="105"/>
  <c r="BY251" i="105"/>
  <c r="BX251" i="105"/>
  <c r="BW251" i="105"/>
  <c r="BV251" i="105"/>
  <c r="BU251" i="105"/>
  <c r="BT251" i="105"/>
  <c r="BS251" i="105"/>
  <c r="BR251" i="105"/>
  <c r="BQ251" i="105"/>
  <c r="BP251" i="105"/>
  <c r="BO251" i="105"/>
  <c r="BN251" i="105"/>
  <c r="BM251" i="105"/>
  <c r="BL251" i="105"/>
  <c r="BK251" i="105"/>
  <c r="BJ251" i="105"/>
  <c r="BI251" i="105"/>
  <c r="BH251" i="105"/>
  <c r="BG251" i="105"/>
  <c r="BF251" i="105"/>
  <c r="BE251" i="105"/>
  <c r="BD251" i="105"/>
  <c r="BC251" i="105"/>
  <c r="BB251" i="105"/>
  <c r="BA251" i="105"/>
  <c r="AZ251" i="105"/>
  <c r="AY251" i="105"/>
  <c r="AX251" i="105"/>
  <c r="AW251" i="105"/>
  <c r="CK250" i="105"/>
  <c r="CJ250" i="105"/>
  <c r="CI250" i="105"/>
  <c r="CH250" i="105"/>
  <c r="CG250" i="105"/>
  <c r="CF250" i="105"/>
  <c r="CE250" i="105"/>
  <c r="CD250" i="105"/>
  <c r="CC250" i="105"/>
  <c r="CB250" i="105"/>
  <c r="CA250" i="105"/>
  <c r="BZ250" i="105"/>
  <c r="BY250" i="105"/>
  <c r="BX250" i="105"/>
  <c r="BW250" i="105"/>
  <c r="BV250" i="105"/>
  <c r="BU250" i="105"/>
  <c r="BT250" i="105"/>
  <c r="BS250" i="105"/>
  <c r="BR250" i="105"/>
  <c r="BQ250" i="105"/>
  <c r="BP250" i="105"/>
  <c r="BO250" i="105"/>
  <c r="BN250" i="105"/>
  <c r="BM250" i="105"/>
  <c r="BL250" i="105"/>
  <c r="BK250" i="105"/>
  <c r="BJ250" i="105"/>
  <c r="BI250" i="105"/>
  <c r="BH250" i="105"/>
  <c r="BG250" i="105"/>
  <c r="BF250" i="105"/>
  <c r="BE250" i="105"/>
  <c r="BD250" i="105"/>
  <c r="BC250" i="105"/>
  <c r="BB250" i="105"/>
  <c r="BA250" i="105"/>
  <c r="AZ250" i="105"/>
  <c r="AY250" i="105"/>
  <c r="AX250" i="105"/>
  <c r="AW250" i="105"/>
  <c r="CK249" i="105"/>
  <c r="CJ249" i="105"/>
  <c r="CI249" i="105"/>
  <c r="CH249" i="105"/>
  <c r="CG249" i="105"/>
  <c r="CF249" i="105"/>
  <c r="CE249" i="105"/>
  <c r="CD249" i="105"/>
  <c r="CC249" i="105"/>
  <c r="CB249" i="105"/>
  <c r="CA249" i="105"/>
  <c r="BZ249" i="105"/>
  <c r="BY249" i="105"/>
  <c r="BX249" i="105"/>
  <c r="BW249" i="105"/>
  <c r="BV249" i="105"/>
  <c r="BU249" i="105"/>
  <c r="BT249" i="105"/>
  <c r="BS249" i="105"/>
  <c r="BR249" i="105"/>
  <c r="BQ249" i="105"/>
  <c r="BP249" i="105"/>
  <c r="BO249" i="105"/>
  <c r="BN249" i="105"/>
  <c r="BM249" i="105"/>
  <c r="BL249" i="105"/>
  <c r="BK249" i="105"/>
  <c r="BJ249" i="105"/>
  <c r="BI249" i="105"/>
  <c r="BH249" i="105"/>
  <c r="BG249" i="105"/>
  <c r="BF249" i="105"/>
  <c r="BE249" i="105"/>
  <c r="BD249" i="105"/>
  <c r="BD495" i="105" s="1"/>
  <c r="BC249" i="105"/>
  <c r="BB249" i="105"/>
  <c r="BA249" i="105"/>
  <c r="AZ249" i="105"/>
  <c r="AY249" i="105"/>
  <c r="AX249" i="105"/>
  <c r="AW249" i="105"/>
  <c r="CK248" i="105"/>
  <c r="CJ248" i="105"/>
  <c r="CI248" i="105"/>
  <c r="CH248" i="105"/>
  <c r="CG248" i="105"/>
  <c r="CF248" i="105"/>
  <c r="CE248" i="105"/>
  <c r="CD248" i="105"/>
  <c r="CC248" i="105"/>
  <c r="CB248" i="105"/>
  <c r="CA248" i="105"/>
  <c r="BZ248" i="105"/>
  <c r="BY248" i="105"/>
  <c r="BX248" i="105"/>
  <c r="BW248" i="105"/>
  <c r="BV248" i="105"/>
  <c r="BU248" i="105"/>
  <c r="BT248" i="105"/>
  <c r="BS248" i="105"/>
  <c r="BR248" i="105"/>
  <c r="BQ248" i="105"/>
  <c r="BP248" i="105"/>
  <c r="BO248" i="105"/>
  <c r="BN248" i="105"/>
  <c r="BM248" i="105"/>
  <c r="BL248" i="105"/>
  <c r="BK248" i="105"/>
  <c r="BJ248" i="105"/>
  <c r="BI248" i="105"/>
  <c r="BH248" i="105"/>
  <c r="BG248" i="105"/>
  <c r="BF248" i="105"/>
  <c r="BE248" i="105"/>
  <c r="BD248" i="105"/>
  <c r="BC248" i="105"/>
  <c r="BB248" i="105"/>
  <c r="BA248" i="105"/>
  <c r="AZ248" i="105"/>
  <c r="AY248" i="105"/>
  <c r="AX248" i="105"/>
  <c r="AW248" i="105"/>
  <c r="CK247" i="105"/>
  <c r="CK495" i="105" s="1"/>
  <c r="CJ247" i="105"/>
  <c r="CI247" i="105"/>
  <c r="CI495" i="105" s="1"/>
  <c r="CH247" i="105"/>
  <c r="CH495" i="105" s="1"/>
  <c r="CG247" i="105"/>
  <c r="CF247" i="105"/>
  <c r="CE247" i="105"/>
  <c r="CD247" i="105"/>
  <c r="CD495" i="105" s="1"/>
  <c r="CC247" i="105"/>
  <c r="CB247" i="105"/>
  <c r="CA247" i="105"/>
  <c r="BZ247" i="105"/>
  <c r="BZ495" i="105" s="1"/>
  <c r="BY247" i="105"/>
  <c r="BX247" i="105"/>
  <c r="BW247" i="105"/>
  <c r="BV247" i="105"/>
  <c r="BV495" i="105" s="1"/>
  <c r="BU247" i="105"/>
  <c r="BT247" i="105"/>
  <c r="BS247" i="105"/>
  <c r="BR247" i="105"/>
  <c r="BR495" i="105" s="1"/>
  <c r="BQ247" i="105"/>
  <c r="BP247" i="105"/>
  <c r="BO247" i="105"/>
  <c r="BN247" i="105"/>
  <c r="BN495" i="105" s="1"/>
  <c r="BM247" i="105"/>
  <c r="BL247" i="105"/>
  <c r="BK247" i="105"/>
  <c r="BJ247" i="105"/>
  <c r="BJ495" i="105" s="1"/>
  <c r="BI247" i="105"/>
  <c r="BH247" i="105"/>
  <c r="BG247" i="105"/>
  <c r="BF247" i="105"/>
  <c r="BF495" i="105" s="1"/>
  <c r="BE247" i="105"/>
  <c r="BD247" i="105"/>
  <c r="BC247" i="105"/>
  <c r="BB247" i="105"/>
  <c r="BB495" i="105" s="1"/>
  <c r="BA247" i="105"/>
  <c r="AZ247" i="105"/>
  <c r="AY247" i="105"/>
  <c r="AX247" i="105"/>
  <c r="AX495" i="105" s="1"/>
  <c r="AW247" i="105"/>
  <c r="CK246" i="105"/>
  <c r="CJ246" i="105"/>
  <c r="CI246" i="105"/>
  <c r="CH246" i="105"/>
  <c r="CG246" i="105"/>
  <c r="CF246" i="105"/>
  <c r="CE246" i="105"/>
  <c r="CD246" i="105"/>
  <c r="CC246" i="105"/>
  <c r="CB246" i="105"/>
  <c r="CA246" i="105"/>
  <c r="BZ246" i="105"/>
  <c r="BY246" i="105"/>
  <c r="BX246" i="105"/>
  <c r="BW246" i="105"/>
  <c r="BV246" i="105"/>
  <c r="BU246" i="105"/>
  <c r="BT246" i="105"/>
  <c r="BS246" i="105"/>
  <c r="BR246" i="105"/>
  <c r="BQ246" i="105"/>
  <c r="BP246" i="105"/>
  <c r="BO246" i="105"/>
  <c r="BN246" i="105"/>
  <c r="BM246" i="105"/>
  <c r="BL246" i="105"/>
  <c r="BK246" i="105"/>
  <c r="BJ246" i="105"/>
  <c r="BI246" i="105"/>
  <c r="BH246" i="105"/>
  <c r="BG246" i="105"/>
  <c r="BF246" i="105"/>
  <c r="BE246" i="105"/>
  <c r="BD246" i="105"/>
  <c r="BC246" i="105"/>
  <c r="BB246" i="105"/>
  <c r="BA246" i="105"/>
  <c r="AZ246" i="105"/>
  <c r="AY246" i="105"/>
  <c r="AX246" i="105"/>
  <c r="AW246" i="105"/>
  <c r="CK245" i="105"/>
  <c r="CJ245" i="105"/>
  <c r="CI245" i="105"/>
  <c r="CH245" i="105"/>
  <c r="CG245" i="105"/>
  <c r="CF245" i="105"/>
  <c r="CE245" i="105"/>
  <c r="CD245" i="105"/>
  <c r="CC245" i="105"/>
  <c r="CB245" i="105"/>
  <c r="CB494" i="105" s="1"/>
  <c r="CA245" i="105"/>
  <c r="BZ245" i="105"/>
  <c r="BY245" i="105"/>
  <c r="BX245" i="105"/>
  <c r="BW245" i="105"/>
  <c r="BV245" i="105"/>
  <c r="BU245" i="105"/>
  <c r="BT245" i="105"/>
  <c r="BS245" i="105"/>
  <c r="BR245" i="105"/>
  <c r="BQ245" i="105"/>
  <c r="BP245" i="105"/>
  <c r="BO245" i="105"/>
  <c r="BN245" i="105"/>
  <c r="BM245" i="105"/>
  <c r="BL245" i="105"/>
  <c r="BL494" i="105" s="1"/>
  <c r="BK245" i="105"/>
  <c r="BJ245" i="105"/>
  <c r="BI245" i="105"/>
  <c r="BH245" i="105"/>
  <c r="BG245" i="105"/>
  <c r="BF245" i="105"/>
  <c r="BE245" i="105"/>
  <c r="BD245" i="105"/>
  <c r="BC245" i="105"/>
  <c r="BB245" i="105"/>
  <c r="BA245" i="105"/>
  <c r="AZ245" i="105"/>
  <c r="AY245" i="105"/>
  <c r="AX245" i="105"/>
  <c r="AW245" i="105"/>
  <c r="CK244" i="105"/>
  <c r="CJ244" i="105"/>
  <c r="CI244" i="105"/>
  <c r="CH244" i="105"/>
  <c r="CG244" i="105"/>
  <c r="CF244" i="105"/>
  <c r="CE244" i="105"/>
  <c r="CD244" i="105"/>
  <c r="CC244" i="105"/>
  <c r="CB244" i="105"/>
  <c r="CA244" i="105"/>
  <c r="BZ244" i="105"/>
  <c r="BY244" i="105"/>
  <c r="BX244" i="105"/>
  <c r="BW244" i="105"/>
  <c r="BV244" i="105"/>
  <c r="BU244" i="105"/>
  <c r="BT244" i="105"/>
  <c r="BS244" i="105"/>
  <c r="BR244" i="105"/>
  <c r="BQ244" i="105"/>
  <c r="BP244" i="105"/>
  <c r="BO244" i="105"/>
  <c r="BN244" i="105"/>
  <c r="BM244" i="105"/>
  <c r="BL244" i="105"/>
  <c r="BK244" i="105"/>
  <c r="BJ244" i="105"/>
  <c r="BI244" i="105"/>
  <c r="BH244" i="105"/>
  <c r="BG244" i="105"/>
  <c r="BF244" i="105"/>
  <c r="BE244" i="105"/>
  <c r="BD244" i="105"/>
  <c r="BC244" i="105"/>
  <c r="BB244" i="105"/>
  <c r="BA244" i="105"/>
  <c r="AZ244" i="105"/>
  <c r="AY244" i="105"/>
  <c r="AX244" i="105"/>
  <c r="AW244" i="105"/>
  <c r="CK243" i="105"/>
  <c r="CK494" i="105" s="1"/>
  <c r="CJ243" i="105"/>
  <c r="CJ494" i="105" s="1"/>
  <c r="CI243" i="105"/>
  <c r="CI494" i="105" s="1"/>
  <c r="CH243" i="105"/>
  <c r="CH494" i="105" s="1"/>
  <c r="CG243" i="105"/>
  <c r="CF243" i="105"/>
  <c r="CE243" i="105"/>
  <c r="CD243" i="105"/>
  <c r="CD494" i="105" s="1"/>
  <c r="CC243" i="105"/>
  <c r="CB243" i="105"/>
  <c r="CA243" i="105"/>
  <c r="CA494" i="105" s="1"/>
  <c r="BZ243" i="105"/>
  <c r="BZ494" i="105" s="1"/>
  <c r="BY243" i="105"/>
  <c r="BX243" i="105"/>
  <c r="BW243" i="105"/>
  <c r="BV243" i="105"/>
  <c r="BV494" i="105" s="1"/>
  <c r="BU243" i="105"/>
  <c r="BT243" i="105"/>
  <c r="BS243" i="105"/>
  <c r="BR243" i="105"/>
  <c r="BR494" i="105" s="1"/>
  <c r="BQ243" i="105"/>
  <c r="BP243" i="105"/>
  <c r="BO243" i="105"/>
  <c r="BN243" i="105"/>
  <c r="BN494" i="105" s="1"/>
  <c r="BM243" i="105"/>
  <c r="BL243" i="105"/>
  <c r="BK243" i="105"/>
  <c r="BK494" i="105" s="1"/>
  <c r="BJ243" i="105"/>
  <c r="BJ494" i="105" s="1"/>
  <c r="BI243" i="105"/>
  <c r="BH243" i="105"/>
  <c r="BG243" i="105"/>
  <c r="BF243" i="105"/>
  <c r="BF494" i="105" s="1"/>
  <c r="BE243" i="105"/>
  <c r="BD243" i="105"/>
  <c r="BC243" i="105"/>
  <c r="BB243" i="105"/>
  <c r="BB494" i="105" s="1"/>
  <c r="BA243" i="105"/>
  <c r="AZ243" i="105"/>
  <c r="AY243" i="105"/>
  <c r="AX243" i="105"/>
  <c r="AX494" i="105" s="1"/>
  <c r="AW243" i="105"/>
  <c r="CK242" i="105"/>
  <c r="CJ242" i="105"/>
  <c r="CI242" i="105"/>
  <c r="CH242" i="105"/>
  <c r="CG242" i="105"/>
  <c r="CF242" i="105"/>
  <c r="CE242" i="105"/>
  <c r="CD242" i="105"/>
  <c r="CC242" i="105"/>
  <c r="CB242" i="105"/>
  <c r="CA242" i="105"/>
  <c r="BZ242" i="105"/>
  <c r="BY242" i="105"/>
  <c r="BX242" i="105"/>
  <c r="BW242" i="105"/>
  <c r="BV242" i="105"/>
  <c r="BU242" i="105"/>
  <c r="BT242" i="105"/>
  <c r="BS242" i="105"/>
  <c r="BR242" i="105"/>
  <c r="BQ242" i="105"/>
  <c r="BP242" i="105"/>
  <c r="BO242" i="105"/>
  <c r="BN242" i="105"/>
  <c r="BM242" i="105"/>
  <c r="BL242" i="105"/>
  <c r="BK242" i="105"/>
  <c r="BJ242" i="105"/>
  <c r="BI242" i="105"/>
  <c r="BH242" i="105"/>
  <c r="BG242" i="105"/>
  <c r="BF242" i="105"/>
  <c r="BE242" i="105"/>
  <c r="BD242" i="105"/>
  <c r="BC242" i="105"/>
  <c r="BB242" i="105"/>
  <c r="BA242" i="105"/>
  <c r="AZ242" i="105"/>
  <c r="AY242" i="105"/>
  <c r="AX242" i="105"/>
  <c r="AW242" i="105"/>
  <c r="CK241" i="105"/>
  <c r="CJ241" i="105"/>
  <c r="CI241" i="105"/>
  <c r="CH241" i="105"/>
  <c r="CG241" i="105"/>
  <c r="CF241" i="105"/>
  <c r="CE241" i="105"/>
  <c r="CD241" i="105"/>
  <c r="CC241" i="105"/>
  <c r="CB241" i="105"/>
  <c r="CB493" i="105" s="1"/>
  <c r="CA241" i="105"/>
  <c r="BZ241" i="105"/>
  <c r="BY241" i="105"/>
  <c r="BX241" i="105"/>
  <c r="BW241" i="105"/>
  <c r="BV241" i="105"/>
  <c r="BU241" i="105"/>
  <c r="BT241" i="105"/>
  <c r="BS241" i="105"/>
  <c r="BR241" i="105"/>
  <c r="BQ241" i="105"/>
  <c r="BP241" i="105"/>
  <c r="BO241" i="105"/>
  <c r="BN241" i="105"/>
  <c r="BM241" i="105"/>
  <c r="BL241" i="105"/>
  <c r="BL493" i="105" s="1"/>
  <c r="BK241" i="105"/>
  <c r="BJ241" i="105"/>
  <c r="BI241" i="105"/>
  <c r="BH241" i="105"/>
  <c r="BG241" i="105"/>
  <c r="BF241" i="105"/>
  <c r="BE241" i="105"/>
  <c r="BD241" i="105"/>
  <c r="BC241" i="105"/>
  <c r="BB241" i="105"/>
  <c r="BA241" i="105"/>
  <c r="AZ241" i="105"/>
  <c r="AY241" i="105"/>
  <c r="AX241" i="105"/>
  <c r="AW241" i="105"/>
  <c r="CK240" i="105"/>
  <c r="CJ240" i="105"/>
  <c r="CI240" i="105"/>
  <c r="CH240" i="105"/>
  <c r="CG240" i="105"/>
  <c r="CG493" i="105" s="1"/>
  <c r="CF240" i="105"/>
  <c r="CE240" i="105"/>
  <c r="CD240" i="105"/>
  <c r="CC240" i="105"/>
  <c r="CB240" i="105"/>
  <c r="CA240" i="105"/>
  <c r="BZ240" i="105"/>
  <c r="BY240" i="105"/>
  <c r="BX240" i="105"/>
  <c r="BW240" i="105"/>
  <c r="BV240" i="105"/>
  <c r="BU240" i="105"/>
  <c r="BT240" i="105"/>
  <c r="BS240" i="105"/>
  <c r="BR240" i="105"/>
  <c r="BQ240" i="105"/>
  <c r="BQ493" i="105" s="1"/>
  <c r="BP240" i="105"/>
  <c r="BO240" i="105"/>
  <c r="BN240" i="105"/>
  <c r="BM240" i="105"/>
  <c r="BL240" i="105"/>
  <c r="BK240" i="105"/>
  <c r="BJ240" i="105"/>
  <c r="BI240" i="105"/>
  <c r="BH240" i="105"/>
  <c r="BG240" i="105"/>
  <c r="BF240" i="105"/>
  <c r="BE240" i="105"/>
  <c r="BD240" i="105"/>
  <c r="BC240" i="105"/>
  <c r="BB240" i="105"/>
  <c r="BA240" i="105"/>
  <c r="BA493" i="105" s="1"/>
  <c r="AZ240" i="105"/>
  <c r="AY240" i="105"/>
  <c r="AX240" i="105"/>
  <c r="AW240" i="105"/>
  <c r="CK239" i="105"/>
  <c r="CK493" i="105" s="1"/>
  <c r="CJ239" i="105"/>
  <c r="CJ493" i="105" s="1"/>
  <c r="CI239" i="105"/>
  <c r="CI493" i="105" s="1"/>
  <c r="CH239" i="105"/>
  <c r="CH493" i="105" s="1"/>
  <c r="CG239" i="105"/>
  <c r="CF239" i="105"/>
  <c r="CE239" i="105"/>
  <c r="CD239" i="105"/>
  <c r="CD493" i="105" s="1"/>
  <c r="CC239" i="105"/>
  <c r="CB239" i="105"/>
  <c r="CA239" i="105"/>
  <c r="BZ239" i="105"/>
  <c r="BZ493" i="105" s="1"/>
  <c r="BY239" i="105"/>
  <c r="BY493" i="105" s="1"/>
  <c r="BX239" i="105"/>
  <c r="BW239" i="105"/>
  <c r="BV239" i="105"/>
  <c r="BV493" i="105" s="1"/>
  <c r="BU239" i="105"/>
  <c r="BT239" i="105"/>
  <c r="BS239" i="105"/>
  <c r="BR239" i="105"/>
  <c r="BR493" i="105" s="1"/>
  <c r="BQ239" i="105"/>
  <c r="BP239" i="105"/>
  <c r="BO239" i="105"/>
  <c r="BN239" i="105"/>
  <c r="BN493" i="105" s="1"/>
  <c r="BM239" i="105"/>
  <c r="BL239" i="105"/>
  <c r="BK239" i="105"/>
  <c r="BJ239" i="105"/>
  <c r="BJ493" i="105" s="1"/>
  <c r="BI239" i="105"/>
  <c r="BI493" i="105" s="1"/>
  <c r="BH239" i="105"/>
  <c r="BG239" i="105"/>
  <c r="BF239" i="105"/>
  <c r="BF493" i="105" s="1"/>
  <c r="BE239" i="105"/>
  <c r="BD239" i="105"/>
  <c r="BC239" i="105"/>
  <c r="BB239" i="105"/>
  <c r="BB493" i="105" s="1"/>
  <c r="BA239" i="105"/>
  <c r="AZ239" i="105"/>
  <c r="AY239" i="105"/>
  <c r="AX239" i="105"/>
  <c r="AX493" i="105" s="1"/>
  <c r="AW239" i="105"/>
  <c r="CK238" i="105"/>
  <c r="CJ238" i="105"/>
  <c r="CI238" i="105"/>
  <c r="CH238" i="105"/>
  <c r="CG238" i="105"/>
  <c r="CF238" i="105"/>
  <c r="CE238" i="105"/>
  <c r="CD238" i="105"/>
  <c r="CC238" i="105"/>
  <c r="CB238" i="105"/>
  <c r="CA238" i="105"/>
  <c r="BZ238" i="105"/>
  <c r="BY238" i="105"/>
  <c r="BX238" i="105"/>
  <c r="BW238" i="105"/>
  <c r="BV238" i="105"/>
  <c r="BU238" i="105"/>
  <c r="BT238" i="105"/>
  <c r="BS238" i="105"/>
  <c r="BR238" i="105"/>
  <c r="BQ238" i="105"/>
  <c r="BP238" i="105"/>
  <c r="BO238" i="105"/>
  <c r="BN238" i="105"/>
  <c r="BM238" i="105"/>
  <c r="BL238" i="105"/>
  <c r="BK238" i="105"/>
  <c r="BJ238" i="105"/>
  <c r="BI238" i="105"/>
  <c r="BH238" i="105"/>
  <c r="BG238" i="105"/>
  <c r="BF238" i="105"/>
  <c r="BE238" i="105"/>
  <c r="BD238" i="105"/>
  <c r="BC238" i="105"/>
  <c r="BB238" i="105"/>
  <c r="BA238" i="105"/>
  <c r="AZ238" i="105"/>
  <c r="AY238" i="105"/>
  <c r="AX238" i="105"/>
  <c r="AW238" i="105"/>
  <c r="CK237" i="105"/>
  <c r="CJ237" i="105"/>
  <c r="CI237" i="105"/>
  <c r="CH237" i="105"/>
  <c r="CG237" i="105"/>
  <c r="CF237" i="105"/>
  <c r="CE237" i="105"/>
  <c r="CD237" i="105"/>
  <c r="CC237" i="105"/>
  <c r="CB237" i="105"/>
  <c r="CA237" i="105"/>
  <c r="BZ237" i="105"/>
  <c r="BY237" i="105"/>
  <c r="BX237" i="105"/>
  <c r="BW237" i="105"/>
  <c r="BV237" i="105"/>
  <c r="BU237" i="105"/>
  <c r="BT237" i="105"/>
  <c r="BS237" i="105"/>
  <c r="BR237" i="105"/>
  <c r="BQ237" i="105"/>
  <c r="BP237" i="105"/>
  <c r="BO237" i="105"/>
  <c r="BN237" i="105"/>
  <c r="BM237" i="105"/>
  <c r="BL237" i="105"/>
  <c r="BK237" i="105"/>
  <c r="BJ237" i="105"/>
  <c r="BI237" i="105"/>
  <c r="BH237" i="105"/>
  <c r="BG237" i="105"/>
  <c r="BF237" i="105"/>
  <c r="BE237" i="105"/>
  <c r="BD237" i="105"/>
  <c r="BC237" i="105"/>
  <c r="BB237" i="105"/>
  <c r="BA237" i="105"/>
  <c r="AZ237" i="105"/>
  <c r="AY237" i="105"/>
  <c r="AX237" i="105"/>
  <c r="AW237" i="105"/>
  <c r="CK236" i="105"/>
  <c r="CJ236" i="105"/>
  <c r="CI236" i="105"/>
  <c r="CH236" i="105"/>
  <c r="CG236" i="105"/>
  <c r="CF236" i="105"/>
  <c r="CE236" i="105"/>
  <c r="CD236" i="105"/>
  <c r="CC236" i="105"/>
  <c r="CB236" i="105"/>
  <c r="CA236" i="105"/>
  <c r="BZ236" i="105"/>
  <c r="BY236" i="105"/>
  <c r="BX236" i="105"/>
  <c r="BW236" i="105"/>
  <c r="BV236" i="105"/>
  <c r="BU236" i="105"/>
  <c r="BU492" i="105" s="1"/>
  <c r="BT236" i="105"/>
  <c r="BS236" i="105"/>
  <c r="BR236" i="105"/>
  <c r="BQ236" i="105"/>
  <c r="BP236" i="105"/>
  <c r="BO236" i="105"/>
  <c r="BN236" i="105"/>
  <c r="BM236" i="105"/>
  <c r="BL236" i="105"/>
  <c r="BK236" i="105"/>
  <c r="BJ236" i="105"/>
  <c r="BI236" i="105"/>
  <c r="BH236" i="105"/>
  <c r="BG236" i="105"/>
  <c r="BF236" i="105"/>
  <c r="BE236" i="105"/>
  <c r="BE492" i="105" s="1"/>
  <c r="BD236" i="105"/>
  <c r="BC236" i="105"/>
  <c r="BB236" i="105"/>
  <c r="BA236" i="105"/>
  <c r="AZ236" i="105"/>
  <c r="AY236" i="105"/>
  <c r="AX236" i="105"/>
  <c r="AW236" i="105"/>
  <c r="CK235" i="105"/>
  <c r="CJ235" i="105"/>
  <c r="CJ492" i="105" s="1"/>
  <c r="CI235" i="105"/>
  <c r="CI492" i="105" s="1"/>
  <c r="CH235" i="105"/>
  <c r="CG235" i="105"/>
  <c r="CF235" i="105"/>
  <c r="CE235" i="105"/>
  <c r="CD235" i="105"/>
  <c r="CD492" i="105" s="1"/>
  <c r="CC235" i="105"/>
  <c r="CC492" i="105" s="1"/>
  <c r="CB235" i="105"/>
  <c r="CA235" i="105"/>
  <c r="BZ235" i="105"/>
  <c r="BZ492" i="105" s="1"/>
  <c r="BY235" i="105"/>
  <c r="BX235" i="105"/>
  <c r="BW235" i="105"/>
  <c r="BV235" i="105"/>
  <c r="BV492" i="105" s="1"/>
  <c r="BU235" i="105"/>
  <c r="BT235" i="105"/>
  <c r="BS235" i="105"/>
  <c r="BR235" i="105"/>
  <c r="BR492" i="105" s="1"/>
  <c r="BQ235" i="105"/>
  <c r="BP235" i="105"/>
  <c r="BO235" i="105"/>
  <c r="BN235" i="105"/>
  <c r="BN492" i="105" s="1"/>
  <c r="BM235" i="105"/>
  <c r="BM492" i="105" s="1"/>
  <c r="BL235" i="105"/>
  <c r="BK235" i="105"/>
  <c r="BJ235" i="105"/>
  <c r="BJ492" i="105" s="1"/>
  <c r="BI235" i="105"/>
  <c r="BH235" i="105"/>
  <c r="BG235" i="105"/>
  <c r="BF235" i="105"/>
  <c r="BF492" i="105" s="1"/>
  <c r="BE235" i="105"/>
  <c r="BD235" i="105"/>
  <c r="BC235" i="105"/>
  <c r="BB235" i="105"/>
  <c r="BB492" i="105" s="1"/>
  <c r="BA235" i="105"/>
  <c r="AZ235" i="105"/>
  <c r="AY235" i="105"/>
  <c r="AX235" i="105"/>
  <c r="AX492" i="105" s="1"/>
  <c r="AW235" i="105"/>
  <c r="AW492" i="105" s="1"/>
  <c r="CK234" i="105"/>
  <c r="CJ234" i="105"/>
  <c r="CI234" i="105"/>
  <c r="CH234" i="105"/>
  <c r="CG234" i="105"/>
  <c r="CF234" i="105"/>
  <c r="CE234" i="105"/>
  <c r="CD234" i="105"/>
  <c r="CC234" i="105"/>
  <c r="CB234" i="105"/>
  <c r="CA234" i="105"/>
  <c r="BZ234" i="105"/>
  <c r="BY234" i="105"/>
  <c r="BX234" i="105"/>
  <c r="BW234" i="105"/>
  <c r="BV234" i="105"/>
  <c r="BU234" i="105"/>
  <c r="BT234" i="105"/>
  <c r="BS234" i="105"/>
  <c r="BR234" i="105"/>
  <c r="BQ234" i="105"/>
  <c r="BP234" i="105"/>
  <c r="BO234" i="105"/>
  <c r="BN234" i="105"/>
  <c r="BM234" i="105"/>
  <c r="BL234" i="105"/>
  <c r="BK234" i="105"/>
  <c r="BK491" i="105" s="1"/>
  <c r="BJ234" i="105"/>
  <c r="BI234" i="105"/>
  <c r="BH234" i="105"/>
  <c r="BG234" i="105"/>
  <c r="BF234" i="105"/>
  <c r="BE234" i="105"/>
  <c r="BD234" i="105"/>
  <c r="BC234" i="105"/>
  <c r="BB234" i="105"/>
  <c r="BA234" i="105"/>
  <c r="AZ234" i="105"/>
  <c r="AY234" i="105"/>
  <c r="AX234" i="105"/>
  <c r="AW234" i="105"/>
  <c r="CK233" i="105"/>
  <c r="CJ233" i="105"/>
  <c r="CI233" i="105"/>
  <c r="CH233" i="105"/>
  <c r="CG233" i="105"/>
  <c r="CF233" i="105"/>
  <c r="CE233" i="105"/>
  <c r="CD233" i="105"/>
  <c r="CC233" i="105"/>
  <c r="CB233" i="105"/>
  <c r="CA233" i="105"/>
  <c r="BZ233" i="105"/>
  <c r="BY233" i="105"/>
  <c r="BX233" i="105"/>
  <c r="BW233" i="105"/>
  <c r="BV233" i="105"/>
  <c r="BU233" i="105"/>
  <c r="BT233" i="105"/>
  <c r="BS233" i="105"/>
  <c r="BR233" i="105"/>
  <c r="BQ233" i="105"/>
  <c r="BP233" i="105"/>
  <c r="BO233" i="105"/>
  <c r="BN233" i="105"/>
  <c r="BM233" i="105"/>
  <c r="BL233" i="105"/>
  <c r="BK233" i="105"/>
  <c r="BJ233" i="105"/>
  <c r="BI233" i="105"/>
  <c r="BH233" i="105"/>
  <c r="BG233" i="105"/>
  <c r="BF233" i="105"/>
  <c r="BE233" i="105"/>
  <c r="BD233" i="105"/>
  <c r="BC233" i="105"/>
  <c r="BB233" i="105"/>
  <c r="BA233" i="105"/>
  <c r="AZ233" i="105"/>
  <c r="AY233" i="105"/>
  <c r="AX233" i="105"/>
  <c r="AW233" i="105"/>
  <c r="CK232" i="105"/>
  <c r="CJ232" i="105"/>
  <c r="CI232" i="105"/>
  <c r="CH232" i="105"/>
  <c r="CG232" i="105"/>
  <c r="CF232" i="105"/>
  <c r="CE232" i="105"/>
  <c r="CD232" i="105"/>
  <c r="CC232" i="105"/>
  <c r="CB232" i="105"/>
  <c r="CA232" i="105"/>
  <c r="BZ232" i="105"/>
  <c r="BY232" i="105"/>
  <c r="BX232" i="105"/>
  <c r="BW232" i="105"/>
  <c r="BV232" i="105"/>
  <c r="BU232" i="105"/>
  <c r="BT232" i="105"/>
  <c r="BS232" i="105"/>
  <c r="BR232" i="105"/>
  <c r="BQ232" i="105"/>
  <c r="BP232" i="105"/>
  <c r="BO232" i="105"/>
  <c r="BN232" i="105"/>
  <c r="BM232" i="105"/>
  <c r="BL232" i="105"/>
  <c r="BK232" i="105"/>
  <c r="BJ232" i="105"/>
  <c r="BI232" i="105"/>
  <c r="BH232" i="105"/>
  <c r="BG232" i="105"/>
  <c r="BF232" i="105"/>
  <c r="BE232" i="105"/>
  <c r="BD232" i="105"/>
  <c r="BC232" i="105"/>
  <c r="BB232" i="105"/>
  <c r="BA232" i="105"/>
  <c r="AZ232" i="105"/>
  <c r="AY232" i="105"/>
  <c r="AX232" i="105"/>
  <c r="AW232" i="105"/>
  <c r="CK231" i="105"/>
  <c r="CK491" i="105" s="1"/>
  <c r="CJ231" i="105"/>
  <c r="CJ491" i="105" s="1"/>
  <c r="CI231" i="105"/>
  <c r="CI491" i="105" s="1"/>
  <c r="CH231" i="105"/>
  <c r="CH491" i="105" s="1"/>
  <c r="CG231" i="105"/>
  <c r="CF231" i="105"/>
  <c r="CE231" i="105"/>
  <c r="CD231" i="105"/>
  <c r="CD491" i="105" s="1"/>
  <c r="CC231" i="105"/>
  <c r="CB231" i="105"/>
  <c r="CA231" i="105"/>
  <c r="CA491" i="105" s="1"/>
  <c r="BZ231" i="105"/>
  <c r="BZ491" i="105" s="1"/>
  <c r="BY231" i="105"/>
  <c r="BX231" i="105"/>
  <c r="BW231" i="105"/>
  <c r="BV231" i="105"/>
  <c r="BV491" i="105" s="1"/>
  <c r="BU231" i="105"/>
  <c r="BT231" i="105"/>
  <c r="BS231" i="105"/>
  <c r="BR231" i="105"/>
  <c r="BR491" i="105" s="1"/>
  <c r="BQ231" i="105"/>
  <c r="BP231" i="105"/>
  <c r="BO231" i="105"/>
  <c r="BN231" i="105"/>
  <c r="BN491" i="105" s="1"/>
  <c r="BM231" i="105"/>
  <c r="BL231" i="105"/>
  <c r="BK231" i="105"/>
  <c r="BJ231" i="105"/>
  <c r="BJ491" i="105" s="1"/>
  <c r="BI231" i="105"/>
  <c r="BH231" i="105"/>
  <c r="BG231" i="105"/>
  <c r="BF231" i="105"/>
  <c r="BF491" i="105" s="1"/>
  <c r="BE231" i="105"/>
  <c r="BD231" i="105"/>
  <c r="BC231" i="105"/>
  <c r="BB231" i="105"/>
  <c r="BB491" i="105" s="1"/>
  <c r="BA231" i="105"/>
  <c r="AZ231" i="105"/>
  <c r="AY231" i="105"/>
  <c r="AX231" i="105"/>
  <c r="AX491" i="105" s="1"/>
  <c r="AW231" i="105"/>
  <c r="CK230" i="105"/>
  <c r="CJ230" i="105"/>
  <c r="CI230" i="105"/>
  <c r="CH230" i="105"/>
  <c r="CG230" i="105"/>
  <c r="CF230" i="105"/>
  <c r="CE230" i="105"/>
  <c r="CD230" i="105"/>
  <c r="CC230" i="105"/>
  <c r="CB230" i="105"/>
  <c r="CA230" i="105"/>
  <c r="BZ230" i="105"/>
  <c r="BY230" i="105"/>
  <c r="BX230" i="105"/>
  <c r="BW230" i="105"/>
  <c r="BV230" i="105"/>
  <c r="BU230" i="105"/>
  <c r="BT230" i="105"/>
  <c r="BS230" i="105"/>
  <c r="BR230" i="105"/>
  <c r="BQ230" i="105"/>
  <c r="BP230" i="105"/>
  <c r="BO230" i="105"/>
  <c r="BN230" i="105"/>
  <c r="BM230" i="105"/>
  <c r="BL230" i="105"/>
  <c r="BK230" i="105"/>
  <c r="BJ230" i="105"/>
  <c r="BI230" i="105"/>
  <c r="BH230" i="105"/>
  <c r="BG230" i="105"/>
  <c r="BF230" i="105"/>
  <c r="BE230" i="105"/>
  <c r="BD230" i="105"/>
  <c r="BC230" i="105"/>
  <c r="BB230" i="105"/>
  <c r="BA230" i="105"/>
  <c r="AZ230" i="105"/>
  <c r="AY230" i="105"/>
  <c r="AX230" i="105"/>
  <c r="AW230" i="105"/>
  <c r="CK229" i="105"/>
  <c r="CJ229" i="105"/>
  <c r="CI229" i="105"/>
  <c r="CH229" i="105"/>
  <c r="CG229" i="105"/>
  <c r="CF229" i="105"/>
  <c r="CE229" i="105"/>
  <c r="CD229" i="105"/>
  <c r="CC229" i="105"/>
  <c r="CB229" i="105"/>
  <c r="CA229" i="105"/>
  <c r="BZ229" i="105"/>
  <c r="BY229" i="105"/>
  <c r="BX229" i="105"/>
  <c r="BW229" i="105"/>
  <c r="BV229" i="105"/>
  <c r="BU229" i="105"/>
  <c r="BT229" i="105"/>
  <c r="BT490" i="105" s="1"/>
  <c r="BS229" i="105"/>
  <c r="BR229" i="105"/>
  <c r="BQ229" i="105"/>
  <c r="BP229" i="105"/>
  <c r="BO229" i="105"/>
  <c r="BN229" i="105"/>
  <c r="BM229" i="105"/>
  <c r="BL229" i="105"/>
  <c r="BK229" i="105"/>
  <c r="BJ229" i="105"/>
  <c r="BI229" i="105"/>
  <c r="BH229" i="105"/>
  <c r="BG229" i="105"/>
  <c r="BF229" i="105"/>
  <c r="BE229" i="105"/>
  <c r="BD229" i="105"/>
  <c r="BD490" i="105" s="1"/>
  <c r="BC229" i="105"/>
  <c r="BB229" i="105"/>
  <c r="BA229" i="105"/>
  <c r="AZ229" i="105"/>
  <c r="AY229" i="105"/>
  <c r="AX229" i="105"/>
  <c r="AW229" i="105"/>
  <c r="CK228" i="105"/>
  <c r="CJ228" i="105"/>
  <c r="CI228" i="105"/>
  <c r="CH228" i="105"/>
  <c r="CG228" i="105"/>
  <c r="CF228" i="105"/>
  <c r="CE228" i="105"/>
  <c r="CD228" i="105"/>
  <c r="CC228" i="105"/>
  <c r="CB228" i="105"/>
  <c r="CA228" i="105"/>
  <c r="BZ228" i="105"/>
  <c r="BY228" i="105"/>
  <c r="BX228" i="105"/>
  <c r="BW228" i="105"/>
  <c r="BV228" i="105"/>
  <c r="BU228" i="105"/>
  <c r="BT228" i="105"/>
  <c r="BS228" i="105"/>
  <c r="BR228" i="105"/>
  <c r="BQ228" i="105"/>
  <c r="BP228" i="105"/>
  <c r="BO228" i="105"/>
  <c r="BN228" i="105"/>
  <c r="BM228" i="105"/>
  <c r="BL228" i="105"/>
  <c r="BK228" i="105"/>
  <c r="BJ228" i="105"/>
  <c r="BI228" i="105"/>
  <c r="BH228" i="105"/>
  <c r="BG228" i="105"/>
  <c r="BF228" i="105"/>
  <c r="BE228" i="105"/>
  <c r="BD228" i="105"/>
  <c r="BC228" i="105"/>
  <c r="BB228" i="105"/>
  <c r="BA228" i="105"/>
  <c r="AZ228" i="105"/>
  <c r="AY228" i="105"/>
  <c r="AX228" i="105"/>
  <c r="AW228" i="105"/>
  <c r="CK227" i="105"/>
  <c r="CK490" i="105" s="1"/>
  <c r="CJ227" i="105"/>
  <c r="CI227" i="105"/>
  <c r="CH227" i="105"/>
  <c r="CH490" i="105" s="1"/>
  <c r="CG227" i="105"/>
  <c r="CF227" i="105"/>
  <c r="CE227" i="105"/>
  <c r="CD227" i="105"/>
  <c r="CD490" i="105" s="1"/>
  <c r="CC227" i="105"/>
  <c r="CB227" i="105"/>
  <c r="CA227" i="105"/>
  <c r="BZ227" i="105"/>
  <c r="BZ490" i="105" s="1"/>
  <c r="BY227" i="105"/>
  <c r="BX227" i="105"/>
  <c r="BW227" i="105"/>
  <c r="BV227" i="105"/>
  <c r="BV490" i="105" s="1"/>
  <c r="BU227" i="105"/>
  <c r="BT227" i="105"/>
  <c r="BS227" i="105"/>
  <c r="BS490" i="105" s="1"/>
  <c r="BR227" i="105"/>
  <c r="BR490" i="105" s="1"/>
  <c r="BQ227" i="105"/>
  <c r="BP227" i="105"/>
  <c r="BO227" i="105"/>
  <c r="BN227" i="105"/>
  <c r="BN490" i="105" s="1"/>
  <c r="BM227" i="105"/>
  <c r="BL227" i="105"/>
  <c r="BK227" i="105"/>
  <c r="BJ227" i="105"/>
  <c r="BJ490" i="105" s="1"/>
  <c r="BI227" i="105"/>
  <c r="BH227" i="105"/>
  <c r="BG227" i="105"/>
  <c r="BF227" i="105"/>
  <c r="BF490" i="105" s="1"/>
  <c r="BE227" i="105"/>
  <c r="BD227" i="105"/>
  <c r="BC227" i="105"/>
  <c r="BC490" i="105" s="1"/>
  <c r="BB227" i="105"/>
  <c r="BB490" i="105" s="1"/>
  <c r="BA227" i="105"/>
  <c r="AZ227" i="105"/>
  <c r="AY227" i="105"/>
  <c r="AX227" i="105"/>
  <c r="AX490" i="105" s="1"/>
  <c r="AW227" i="105"/>
  <c r="CK226" i="105"/>
  <c r="CJ226" i="105"/>
  <c r="CI226" i="105"/>
  <c r="CH226" i="105"/>
  <c r="CG226" i="105"/>
  <c r="CF226" i="105"/>
  <c r="CE226" i="105"/>
  <c r="CD226" i="105"/>
  <c r="CC226" i="105"/>
  <c r="CB226" i="105"/>
  <c r="CA226" i="105"/>
  <c r="BZ226" i="105"/>
  <c r="BY226" i="105"/>
  <c r="BX226" i="105"/>
  <c r="BW226" i="105"/>
  <c r="BV226" i="105"/>
  <c r="BU226" i="105"/>
  <c r="BT226" i="105"/>
  <c r="BS226" i="105"/>
  <c r="BR226" i="105"/>
  <c r="BQ226" i="105"/>
  <c r="BP226" i="105"/>
  <c r="BO226" i="105"/>
  <c r="BN226" i="105"/>
  <c r="BM226" i="105"/>
  <c r="BL226" i="105"/>
  <c r="BK226" i="105"/>
  <c r="BJ226" i="105"/>
  <c r="BI226" i="105"/>
  <c r="BH226" i="105"/>
  <c r="BG226" i="105"/>
  <c r="BF226" i="105"/>
  <c r="BE226" i="105"/>
  <c r="BD226" i="105"/>
  <c r="BC226" i="105"/>
  <c r="BB226" i="105"/>
  <c r="BA226" i="105"/>
  <c r="AZ226" i="105"/>
  <c r="AY226" i="105"/>
  <c r="AX226" i="105"/>
  <c r="AW226" i="105"/>
  <c r="CK225" i="105"/>
  <c r="CJ225" i="105"/>
  <c r="CI225" i="105"/>
  <c r="CH225" i="105"/>
  <c r="CG225" i="105"/>
  <c r="CF225" i="105"/>
  <c r="CE225" i="105"/>
  <c r="CD225" i="105"/>
  <c r="CC225" i="105"/>
  <c r="CB225" i="105"/>
  <c r="CA225" i="105"/>
  <c r="BZ225" i="105"/>
  <c r="BY225" i="105"/>
  <c r="BX225" i="105"/>
  <c r="BW225" i="105"/>
  <c r="BV225" i="105"/>
  <c r="BU225" i="105"/>
  <c r="BT225" i="105"/>
  <c r="BT489" i="105" s="1"/>
  <c r="BS225" i="105"/>
  <c r="BR225" i="105"/>
  <c r="BQ225" i="105"/>
  <c r="BP225" i="105"/>
  <c r="BO225" i="105"/>
  <c r="BN225" i="105"/>
  <c r="BM225" i="105"/>
  <c r="BL225" i="105"/>
  <c r="BK225" i="105"/>
  <c r="BJ225" i="105"/>
  <c r="BI225" i="105"/>
  <c r="BH225" i="105"/>
  <c r="BG225" i="105"/>
  <c r="BF225" i="105"/>
  <c r="BE225" i="105"/>
  <c r="BD225" i="105"/>
  <c r="BC225" i="105"/>
  <c r="BB225" i="105"/>
  <c r="BA225" i="105"/>
  <c r="AZ225" i="105"/>
  <c r="AY225" i="105"/>
  <c r="AX225" i="105"/>
  <c r="AW225" i="105"/>
  <c r="CK224" i="105"/>
  <c r="CJ224" i="105"/>
  <c r="CI224" i="105"/>
  <c r="CH224" i="105"/>
  <c r="CG224" i="105"/>
  <c r="CF224" i="105"/>
  <c r="CE224" i="105"/>
  <c r="CD224" i="105"/>
  <c r="CC224" i="105"/>
  <c r="CB224" i="105"/>
  <c r="CA224" i="105"/>
  <c r="BZ224" i="105"/>
  <c r="BY224" i="105"/>
  <c r="BY489" i="105" s="1"/>
  <c r="BX224" i="105"/>
  <c r="BW224" i="105"/>
  <c r="BV224" i="105"/>
  <c r="BU224" i="105"/>
  <c r="BT224" i="105"/>
  <c r="BS224" i="105"/>
  <c r="BR224" i="105"/>
  <c r="BQ224" i="105"/>
  <c r="BP224" i="105"/>
  <c r="BO224" i="105"/>
  <c r="BN224" i="105"/>
  <c r="BM224" i="105"/>
  <c r="BL224" i="105"/>
  <c r="BK224" i="105"/>
  <c r="BJ224" i="105"/>
  <c r="BI224" i="105"/>
  <c r="BI489" i="105" s="1"/>
  <c r="BH224" i="105"/>
  <c r="BG224" i="105"/>
  <c r="BF224" i="105"/>
  <c r="BE224" i="105"/>
  <c r="BD224" i="105"/>
  <c r="BC224" i="105"/>
  <c r="BB224" i="105"/>
  <c r="BA224" i="105"/>
  <c r="AZ224" i="105"/>
  <c r="AY224" i="105"/>
  <c r="AX224" i="105"/>
  <c r="AW224" i="105"/>
  <c r="CK223" i="105"/>
  <c r="CK489" i="105" s="1"/>
  <c r="CJ223" i="105"/>
  <c r="CI223" i="105"/>
  <c r="CI489" i="105" s="1"/>
  <c r="CH223" i="105"/>
  <c r="CH489" i="105" s="1"/>
  <c r="CG223" i="105"/>
  <c r="CG489" i="105" s="1"/>
  <c r="CF223" i="105"/>
  <c r="CE223" i="105"/>
  <c r="CD223" i="105"/>
  <c r="CD489" i="105" s="1"/>
  <c r="CC223" i="105"/>
  <c r="CB223" i="105"/>
  <c r="CA223" i="105"/>
  <c r="BZ223" i="105"/>
  <c r="BZ489" i="105" s="1"/>
  <c r="BY223" i="105"/>
  <c r="BX223" i="105"/>
  <c r="BW223" i="105"/>
  <c r="BV223" i="105"/>
  <c r="BV489" i="105" s="1"/>
  <c r="BU223" i="105"/>
  <c r="BT223" i="105"/>
  <c r="BS223" i="105"/>
  <c r="BR223" i="105"/>
  <c r="BR489" i="105" s="1"/>
  <c r="BQ223" i="105"/>
  <c r="BQ489" i="105" s="1"/>
  <c r="BP223" i="105"/>
  <c r="BO223" i="105"/>
  <c r="BN223" i="105"/>
  <c r="BN489" i="105" s="1"/>
  <c r="BM223" i="105"/>
  <c r="BL223" i="105"/>
  <c r="BK223" i="105"/>
  <c r="BJ223" i="105"/>
  <c r="BJ489" i="105" s="1"/>
  <c r="BI223" i="105"/>
  <c r="BH223" i="105"/>
  <c r="BG223" i="105"/>
  <c r="BF223" i="105"/>
  <c r="BF489" i="105" s="1"/>
  <c r="BE223" i="105"/>
  <c r="BD223" i="105"/>
  <c r="BC223" i="105"/>
  <c r="BB223" i="105"/>
  <c r="BB489" i="105" s="1"/>
  <c r="BA223" i="105"/>
  <c r="BA489" i="105" s="1"/>
  <c r="AZ223" i="105"/>
  <c r="AY223" i="105"/>
  <c r="AX223" i="105"/>
  <c r="AX489" i="105" s="1"/>
  <c r="AW223" i="105"/>
  <c r="CK222" i="105"/>
  <c r="CJ222" i="105"/>
  <c r="CI222" i="105"/>
  <c r="CH222" i="105"/>
  <c r="CG222" i="105"/>
  <c r="CF222" i="105"/>
  <c r="CE222" i="105"/>
  <c r="CD222" i="105"/>
  <c r="CC222" i="105"/>
  <c r="CB222" i="105"/>
  <c r="CA222" i="105"/>
  <c r="BZ222" i="105"/>
  <c r="BY222" i="105"/>
  <c r="BX222" i="105"/>
  <c r="BW222" i="105"/>
  <c r="BV222" i="105"/>
  <c r="BU222" i="105"/>
  <c r="BT222" i="105"/>
  <c r="BS222" i="105"/>
  <c r="BR222" i="105"/>
  <c r="BQ222" i="105"/>
  <c r="BP222" i="105"/>
  <c r="BO222" i="105"/>
  <c r="BN222" i="105"/>
  <c r="BM222" i="105"/>
  <c r="BL222" i="105"/>
  <c r="BK222" i="105"/>
  <c r="BJ222" i="105"/>
  <c r="BI222" i="105"/>
  <c r="BH222" i="105"/>
  <c r="BG222" i="105"/>
  <c r="BF222" i="105"/>
  <c r="BE222" i="105"/>
  <c r="BD222" i="105"/>
  <c r="BC222" i="105"/>
  <c r="BB222" i="105"/>
  <c r="BA222" i="105"/>
  <c r="AZ222" i="105"/>
  <c r="AY222" i="105"/>
  <c r="AX222" i="105"/>
  <c r="AW222" i="105"/>
  <c r="CK221" i="105"/>
  <c r="CJ221" i="105"/>
  <c r="CI221" i="105"/>
  <c r="CH221" i="105"/>
  <c r="CG221" i="105"/>
  <c r="CF221" i="105"/>
  <c r="CE221" i="105"/>
  <c r="CD221" i="105"/>
  <c r="CC221" i="105"/>
  <c r="CB221" i="105"/>
  <c r="CA221" i="105"/>
  <c r="BZ221" i="105"/>
  <c r="BY221" i="105"/>
  <c r="BX221" i="105"/>
  <c r="BW221" i="105"/>
  <c r="BV221" i="105"/>
  <c r="BU221" i="105"/>
  <c r="BT221" i="105"/>
  <c r="BS221" i="105"/>
  <c r="BR221" i="105"/>
  <c r="BQ221" i="105"/>
  <c r="BP221" i="105"/>
  <c r="BO221" i="105"/>
  <c r="BN221" i="105"/>
  <c r="BM221" i="105"/>
  <c r="BL221" i="105"/>
  <c r="BK221" i="105"/>
  <c r="BJ221" i="105"/>
  <c r="BI221" i="105"/>
  <c r="BH221" i="105"/>
  <c r="BG221" i="105"/>
  <c r="BF221" i="105"/>
  <c r="BE221" i="105"/>
  <c r="BD221" i="105"/>
  <c r="BC221" i="105"/>
  <c r="BB221" i="105"/>
  <c r="BA221" i="105"/>
  <c r="AZ221" i="105"/>
  <c r="AY221" i="105"/>
  <c r="AX221" i="105"/>
  <c r="AW221" i="105"/>
  <c r="CK220" i="105"/>
  <c r="CJ220" i="105"/>
  <c r="CI220" i="105"/>
  <c r="CH220" i="105"/>
  <c r="CG220" i="105"/>
  <c r="CF220" i="105"/>
  <c r="CE220" i="105"/>
  <c r="CD220" i="105"/>
  <c r="CC220" i="105"/>
  <c r="CC488" i="105" s="1"/>
  <c r="CB220" i="105"/>
  <c r="CA220" i="105"/>
  <c r="BZ220" i="105"/>
  <c r="BY220" i="105"/>
  <c r="BX220" i="105"/>
  <c r="BW220" i="105"/>
  <c r="BV220" i="105"/>
  <c r="BU220" i="105"/>
  <c r="BT220" i="105"/>
  <c r="BS220" i="105"/>
  <c r="BR220" i="105"/>
  <c r="BQ220" i="105"/>
  <c r="BP220" i="105"/>
  <c r="BO220" i="105"/>
  <c r="BN220" i="105"/>
  <c r="BM220" i="105"/>
  <c r="BM488" i="105" s="1"/>
  <c r="BL220" i="105"/>
  <c r="BK220" i="105"/>
  <c r="BJ220" i="105"/>
  <c r="BI220" i="105"/>
  <c r="BH220" i="105"/>
  <c r="BG220" i="105"/>
  <c r="BF220" i="105"/>
  <c r="BE220" i="105"/>
  <c r="BD220" i="105"/>
  <c r="BC220" i="105"/>
  <c r="BB220" i="105"/>
  <c r="BA220" i="105"/>
  <c r="AZ220" i="105"/>
  <c r="AY220" i="105"/>
  <c r="AX220" i="105"/>
  <c r="AW220" i="105"/>
  <c r="AW488" i="105" s="1"/>
  <c r="CK219" i="105"/>
  <c r="CK488" i="105" s="1"/>
  <c r="CJ219" i="105"/>
  <c r="CJ488" i="105" s="1"/>
  <c r="CI219" i="105"/>
  <c r="CI488" i="105" s="1"/>
  <c r="CH219" i="105"/>
  <c r="CH488" i="105" s="1"/>
  <c r="CG219" i="105"/>
  <c r="CF219" i="105"/>
  <c r="CE219" i="105"/>
  <c r="CD219" i="105"/>
  <c r="CD488" i="105" s="1"/>
  <c r="CC219" i="105"/>
  <c r="CB219" i="105"/>
  <c r="CA219" i="105"/>
  <c r="BZ219" i="105"/>
  <c r="BY219" i="105"/>
  <c r="BX219" i="105"/>
  <c r="BW219" i="105"/>
  <c r="BV219" i="105"/>
  <c r="BV488" i="105" s="1"/>
  <c r="BU219" i="105"/>
  <c r="BU488" i="105" s="1"/>
  <c r="BT219" i="105"/>
  <c r="BS219" i="105"/>
  <c r="BR219" i="105"/>
  <c r="BR488" i="105" s="1"/>
  <c r="BQ219" i="105"/>
  <c r="BP219" i="105"/>
  <c r="BO219" i="105"/>
  <c r="BN219" i="105"/>
  <c r="BN488" i="105" s="1"/>
  <c r="BM219" i="105"/>
  <c r="BL219" i="105"/>
  <c r="BK219" i="105"/>
  <c r="BJ219" i="105"/>
  <c r="BJ488" i="105" s="1"/>
  <c r="BI219" i="105"/>
  <c r="BH219" i="105"/>
  <c r="BG219" i="105"/>
  <c r="BF219" i="105"/>
  <c r="BF488" i="105" s="1"/>
  <c r="BE219" i="105"/>
  <c r="BE488" i="105" s="1"/>
  <c r="BD219" i="105"/>
  <c r="BC219" i="105"/>
  <c r="BB219" i="105"/>
  <c r="BB488" i="105" s="1"/>
  <c r="BA219" i="105"/>
  <c r="AZ219" i="105"/>
  <c r="AY219" i="105"/>
  <c r="AX219" i="105"/>
  <c r="AX488" i="105" s="1"/>
  <c r="AW219" i="105"/>
  <c r="CK218" i="105"/>
  <c r="CJ218" i="105"/>
  <c r="CI218" i="105"/>
  <c r="CH218" i="105"/>
  <c r="CG218" i="105"/>
  <c r="CF218" i="105"/>
  <c r="CE218" i="105"/>
  <c r="CD218" i="105"/>
  <c r="CC218" i="105"/>
  <c r="CB218" i="105"/>
  <c r="CA218" i="105"/>
  <c r="BZ218" i="105"/>
  <c r="BY218" i="105"/>
  <c r="BX218" i="105"/>
  <c r="BW218" i="105"/>
  <c r="BV218" i="105"/>
  <c r="BU218" i="105"/>
  <c r="BT218" i="105"/>
  <c r="BS218" i="105"/>
  <c r="BR218" i="105"/>
  <c r="BQ218" i="105"/>
  <c r="BP218" i="105"/>
  <c r="BO218" i="105"/>
  <c r="BN218" i="105"/>
  <c r="BM218" i="105"/>
  <c r="BL218" i="105"/>
  <c r="BK218" i="105"/>
  <c r="BJ218" i="105"/>
  <c r="BI218" i="105"/>
  <c r="BH218" i="105"/>
  <c r="BG218" i="105"/>
  <c r="BF218" i="105"/>
  <c r="BE218" i="105"/>
  <c r="BD218" i="105"/>
  <c r="BC218" i="105"/>
  <c r="BC487" i="105" s="1"/>
  <c r="BB218" i="105"/>
  <c r="BA218" i="105"/>
  <c r="AZ218" i="105"/>
  <c r="AY218" i="105"/>
  <c r="AX218" i="105"/>
  <c r="AW218" i="105"/>
  <c r="CK217" i="105"/>
  <c r="CJ217" i="105"/>
  <c r="CI217" i="105"/>
  <c r="CH217" i="105"/>
  <c r="CG217" i="105"/>
  <c r="CF217" i="105"/>
  <c r="CE217" i="105"/>
  <c r="CD217" i="105"/>
  <c r="CC217" i="105"/>
  <c r="CB217" i="105"/>
  <c r="CA217" i="105"/>
  <c r="BZ217" i="105"/>
  <c r="BY217" i="105"/>
  <c r="BX217" i="105"/>
  <c r="BW217" i="105"/>
  <c r="BV217" i="105"/>
  <c r="BU217" i="105"/>
  <c r="BT217" i="105"/>
  <c r="BS217" i="105"/>
  <c r="BR217" i="105"/>
  <c r="BQ217" i="105"/>
  <c r="BP217" i="105"/>
  <c r="BO217" i="105"/>
  <c r="BN217" i="105"/>
  <c r="BM217" i="105"/>
  <c r="BL217" i="105"/>
  <c r="BK217" i="105"/>
  <c r="BJ217" i="105"/>
  <c r="BI217" i="105"/>
  <c r="BH217" i="105"/>
  <c r="BG217" i="105"/>
  <c r="BF217" i="105"/>
  <c r="BE217" i="105"/>
  <c r="BD217" i="105"/>
  <c r="BC217" i="105"/>
  <c r="BB217" i="105"/>
  <c r="BA217" i="105"/>
  <c r="AZ217" i="105"/>
  <c r="AY217" i="105"/>
  <c r="AX217" i="105"/>
  <c r="AW217" i="105"/>
  <c r="CK216" i="105"/>
  <c r="CJ216" i="105"/>
  <c r="CI216" i="105"/>
  <c r="CH216" i="105"/>
  <c r="CG216" i="105"/>
  <c r="CF216" i="105"/>
  <c r="CE216" i="105"/>
  <c r="CD216" i="105"/>
  <c r="CC216" i="105"/>
  <c r="CB216" i="105"/>
  <c r="CA216" i="105"/>
  <c r="BZ216" i="105"/>
  <c r="BY216" i="105"/>
  <c r="BX216" i="105"/>
  <c r="BW216" i="105"/>
  <c r="BV216" i="105"/>
  <c r="BU216" i="105"/>
  <c r="BT216" i="105"/>
  <c r="BS216" i="105"/>
  <c r="BR216" i="105"/>
  <c r="BQ216" i="105"/>
  <c r="BP216" i="105"/>
  <c r="BO216" i="105"/>
  <c r="BN216" i="105"/>
  <c r="BM216" i="105"/>
  <c r="BL216" i="105"/>
  <c r="BK216" i="105"/>
  <c r="BJ216" i="105"/>
  <c r="BI216" i="105"/>
  <c r="BH216" i="105"/>
  <c r="BG216" i="105"/>
  <c r="BF216" i="105"/>
  <c r="BE216" i="105"/>
  <c r="BD216" i="105"/>
  <c r="BC216" i="105"/>
  <c r="BB216" i="105"/>
  <c r="BA216" i="105"/>
  <c r="AZ216" i="105"/>
  <c r="AY216" i="105"/>
  <c r="AX216" i="105"/>
  <c r="AW216" i="105"/>
  <c r="CK215" i="105"/>
  <c r="CK487" i="105" s="1"/>
  <c r="CJ215" i="105"/>
  <c r="CJ487" i="105" s="1"/>
  <c r="CI215" i="105"/>
  <c r="CI487" i="105" s="1"/>
  <c r="CH215" i="105"/>
  <c r="CH487" i="105" s="1"/>
  <c r="CG215" i="105"/>
  <c r="CF215" i="105"/>
  <c r="CE215" i="105"/>
  <c r="CD215" i="105"/>
  <c r="CD487" i="105" s="1"/>
  <c r="CC215" i="105"/>
  <c r="CB215" i="105"/>
  <c r="CA215" i="105"/>
  <c r="BZ215" i="105"/>
  <c r="BZ487" i="105" s="1"/>
  <c r="BY215" i="105"/>
  <c r="BX215" i="105"/>
  <c r="BW215" i="105"/>
  <c r="BV215" i="105"/>
  <c r="BV487" i="105" s="1"/>
  <c r="BU215" i="105"/>
  <c r="BT215" i="105"/>
  <c r="BS215" i="105"/>
  <c r="BS487" i="105" s="1"/>
  <c r="BR215" i="105"/>
  <c r="BR487" i="105" s="1"/>
  <c r="BQ215" i="105"/>
  <c r="BP215" i="105"/>
  <c r="BO215" i="105"/>
  <c r="BN215" i="105"/>
  <c r="BN487" i="105" s="1"/>
  <c r="BM215" i="105"/>
  <c r="BL215" i="105"/>
  <c r="BK215" i="105"/>
  <c r="BJ215" i="105"/>
  <c r="BJ487" i="105" s="1"/>
  <c r="BI215" i="105"/>
  <c r="BH215" i="105"/>
  <c r="BG215" i="105"/>
  <c r="BF215" i="105"/>
  <c r="BF487" i="105" s="1"/>
  <c r="BE215" i="105"/>
  <c r="BD215" i="105"/>
  <c r="BC215" i="105"/>
  <c r="BB215" i="105"/>
  <c r="BB487" i="105" s="1"/>
  <c r="BA215" i="105"/>
  <c r="AZ215" i="105"/>
  <c r="AY215" i="105"/>
  <c r="AX215" i="105"/>
  <c r="AX487" i="105" s="1"/>
  <c r="AW215" i="105"/>
  <c r="CK214" i="105"/>
  <c r="CJ214" i="105"/>
  <c r="CI214" i="105"/>
  <c r="CH214" i="105"/>
  <c r="CG214" i="105"/>
  <c r="CF214" i="105"/>
  <c r="CE214" i="105"/>
  <c r="CD214" i="105"/>
  <c r="CC214" i="105"/>
  <c r="CB214" i="105"/>
  <c r="CA214" i="105"/>
  <c r="CA486" i="105" s="1"/>
  <c r="BZ214" i="105"/>
  <c r="BY214" i="105"/>
  <c r="BX214" i="105"/>
  <c r="BW214" i="105"/>
  <c r="BV214" i="105"/>
  <c r="BU214" i="105"/>
  <c r="BT214" i="105"/>
  <c r="BS214" i="105"/>
  <c r="BR214" i="105"/>
  <c r="BQ214" i="105"/>
  <c r="BP214" i="105"/>
  <c r="BO214" i="105"/>
  <c r="BN214" i="105"/>
  <c r="BM214" i="105"/>
  <c r="BL214" i="105"/>
  <c r="BK214" i="105"/>
  <c r="BJ214" i="105"/>
  <c r="BI214" i="105"/>
  <c r="BH214" i="105"/>
  <c r="BG214" i="105"/>
  <c r="BF214" i="105"/>
  <c r="BE214" i="105"/>
  <c r="BD214" i="105"/>
  <c r="BC214" i="105"/>
  <c r="BB214" i="105"/>
  <c r="BA214" i="105"/>
  <c r="AZ214" i="105"/>
  <c r="AY214" i="105"/>
  <c r="AX214" i="105"/>
  <c r="AW214" i="105"/>
  <c r="CK213" i="105"/>
  <c r="CJ213" i="105"/>
  <c r="CI213" i="105"/>
  <c r="CH213" i="105"/>
  <c r="CG213" i="105"/>
  <c r="CF213" i="105"/>
  <c r="CE213" i="105"/>
  <c r="CD213" i="105"/>
  <c r="CC213" i="105"/>
  <c r="CB213" i="105"/>
  <c r="CB486" i="105" s="1"/>
  <c r="CA213" i="105"/>
  <c r="BZ213" i="105"/>
  <c r="BY213" i="105"/>
  <c r="BX213" i="105"/>
  <c r="BW213" i="105"/>
  <c r="BV213" i="105"/>
  <c r="BU213" i="105"/>
  <c r="BT213" i="105"/>
  <c r="BS213" i="105"/>
  <c r="BR213" i="105"/>
  <c r="BQ213" i="105"/>
  <c r="BP213" i="105"/>
  <c r="BO213" i="105"/>
  <c r="BN213" i="105"/>
  <c r="BM213" i="105"/>
  <c r="BL213" i="105"/>
  <c r="BL486" i="105" s="1"/>
  <c r="BK213" i="105"/>
  <c r="BJ213" i="105"/>
  <c r="BI213" i="105"/>
  <c r="BH213" i="105"/>
  <c r="BG213" i="105"/>
  <c r="BF213" i="105"/>
  <c r="BE213" i="105"/>
  <c r="BD213" i="105"/>
  <c r="BC213" i="105"/>
  <c r="BB213" i="105"/>
  <c r="BA213" i="105"/>
  <c r="AZ213" i="105"/>
  <c r="AY213" i="105"/>
  <c r="AX213" i="105"/>
  <c r="AW213" i="105"/>
  <c r="CK212" i="105"/>
  <c r="CJ212" i="105"/>
  <c r="CI212" i="105"/>
  <c r="CH212" i="105"/>
  <c r="CG212" i="105"/>
  <c r="CF212" i="105"/>
  <c r="CE212" i="105"/>
  <c r="CD212" i="105"/>
  <c r="CC212" i="105"/>
  <c r="CB212" i="105"/>
  <c r="CA212" i="105"/>
  <c r="BZ212" i="105"/>
  <c r="BY212" i="105"/>
  <c r="BX212" i="105"/>
  <c r="BW212" i="105"/>
  <c r="BV212" i="105"/>
  <c r="BU212" i="105"/>
  <c r="BT212" i="105"/>
  <c r="BS212" i="105"/>
  <c r="BR212" i="105"/>
  <c r="BQ212" i="105"/>
  <c r="BP212" i="105"/>
  <c r="BO212" i="105"/>
  <c r="BN212" i="105"/>
  <c r="BM212" i="105"/>
  <c r="BL212" i="105"/>
  <c r="BK212" i="105"/>
  <c r="BJ212" i="105"/>
  <c r="BI212" i="105"/>
  <c r="BH212" i="105"/>
  <c r="BG212" i="105"/>
  <c r="BF212" i="105"/>
  <c r="BE212" i="105"/>
  <c r="BD212" i="105"/>
  <c r="BC212" i="105"/>
  <c r="BB212" i="105"/>
  <c r="BA212" i="105"/>
  <c r="AZ212" i="105"/>
  <c r="AY212" i="105"/>
  <c r="AX212" i="105"/>
  <c r="AW212" i="105"/>
  <c r="CK211" i="105"/>
  <c r="CK486" i="105" s="1"/>
  <c r="CJ211" i="105"/>
  <c r="CJ486" i="105" s="1"/>
  <c r="CI211" i="105"/>
  <c r="CI486" i="105" s="1"/>
  <c r="CH211" i="105"/>
  <c r="CH486" i="105" s="1"/>
  <c r="CG211" i="105"/>
  <c r="CF211" i="105"/>
  <c r="CE211" i="105"/>
  <c r="CD211" i="105"/>
  <c r="CD486" i="105" s="1"/>
  <c r="CC211" i="105"/>
  <c r="CB211" i="105"/>
  <c r="CA211" i="105"/>
  <c r="BZ211" i="105"/>
  <c r="BZ486" i="105" s="1"/>
  <c r="BY211" i="105"/>
  <c r="BX211" i="105"/>
  <c r="BW211" i="105"/>
  <c r="BV211" i="105"/>
  <c r="BV486" i="105" s="1"/>
  <c r="BU211" i="105"/>
  <c r="BT211" i="105"/>
  <c r="BS211" i="105"/>
  <c r="BR211" i="105"/>
  <c r="BR486" i="105" s="1"/>
  <c r="BQ211" i="105"/>
  <c r="BP211" i="105"/>
  <c r="BO211" i="105"/>
  <c r="BN211" i="105"/>
  <c r="BN486" i="105" s="1"/>
  <c r="BM211" i="105"/>
  <c r="BL211" i="105"/>
  <c r="BK211" i="105"/>
  <c r="BJ211" i="105"/>
  <c r="BJ486" i="105" s="1"/>
  <c r="BI211" i="105"/>
  <c r="BH211" i="105"/>
  <c r="BG211" i="105"/>
  <c r="BF211" i="105"/>
  <c r="BF486" i="105" s="1"/>
  <c r="BE211" i="105"/>
  <c r="BD211" i="105"/>
  <c r="BC211" i="105"/>
  <c r="BB211" i="105"/>
  <c r="BB486" i="105" s="1"/>
  <c r="BA211" i="105"/>
  <c r="AZ211" i="105"/>
  <c r="AY211" i="105"/>
  <c r="AX211" i="105"/>
  <c r="AX486" i="105" s="1"/>
  <c r="AW211" i="105"/>
  <c r="CK210" i="105"/>
  <c r="CJ210" i="105"/>
  <c r="CI210" i="105"/>
  <c r="CH210" i="105"/>
  <c r="CG210" i="105"/>
  <c r="CF210" i="105"/>
  <c r="CE210" i="105"/>
  <c r="CD210" i="105"/>
  <c r="CC210" i="105"/>
  <c r="CB210" i="105"/>
  <c r="CA210" i="105"/>
  <c r="BZ210" i="105"/>
  <c r="BY210" i="105"/>
  <c r="BX210" i="105"/>
  <c r="BW210" i="105"/>
  <c r="BV210" i="105"/>
  <c r="BU210" i="105"/>
  <c r="BT210" i="105"/>
  <c r="BS210" i="105"/>
  <c r="BR210" i="105"/>
  <c r="BQ210" i="105"/>
  <c r="BP210" i="105"/>
  <c r="BO210" i="105"/>
  <c r="BN210" i="105"/>
  <c r="BM210" i="105"/>
  <c r="BL210" i="105"/>
  <c r="BK210" i="105"/>
  <c r="BJ210" i="105"/>
  <c r="BI210" i="105"/>
  <c r="BH210" i="105"/>
  <c r="BG210" i="105"/>
  <c r="BF210" i="105"/>
  <c r="BE210" i="105"/>
  <c r="BD210" i="105"/>
  <c r="BC210" i="105"/>
  <c r="BB210" i="105"/>
  <c r="BA210" i="105"/>
  <c r="AZ210" i="105"/>
  <c r="AY210" i="105"/>
  <c r="AX210" i="105"/>
  <c r="AW210" i="105"/>
  <c r="CK209" i="105"/>
  <c r="CJ209" i="105"/>
  <c r="CI209" i="105"/>
  <c r="CH209" i="105"/>
  <c r="CG209" i="105"/>
  <c r="CF209" i="105"/>
  <c r="CE209" i="105"/>
  <c r="CD209" i="105"/>
  <c r="CC209" i="105"/>
  <c r="CB209" i="105"/>
  <c r="CA209" i="105"/>
  <c r="BZ209" i="105"/>
  <c r="BY209" i="105"/>
  <c r="BX209" i="105"/>
  <c r="BW209" i="105"/>
  <c r="BV209" i="105"/>
  <c r="BU209" i="105"/>
  <c r="BT209" i="105"/>
  <c r="BS209" i="105"/>
  <c r="BR209" i="105"/>
  <c r="BQ209" i="105"/>
  <c r="BP209" i="105"/>
  <c r="BO209" i="105"/>
  <c r="BN209" i="105"/>
  <c r="BM209" i="105"/>
  <c r="BL209" i="105"/>
  <c r="BL485" i="105" s="1"/>
  <c r="BK209" i="105"/>
  <c r="BJ209" i="105"/>
  <c r="BI209" i="105"/>
  <c r="BH209" i="105"/>
  <c r="BG209" i="105"/>
  <c r="BF209" i="105"/>
  <c r="BE209" i="105"/>
  <c r="BD209" i="105"/>
  <c r="BC209" i="105"/>
  <c r="BB209" i="105"/>
  <c r="BA209" i="105"/>
  <c r="AZ209" i="105"/>
  <c r="AY209" i="105"/>
  <c r="AX209" i="105"/>
  <c r="AW209" i="105"/>
  <c r="CK208" i="105"/>
  <c r="CJ208" i="105"/>
  <c r="CI208" i="105"/>
  <c r="CH208" i="105"/>
  <c r="CG208" i="105"/>
  <c r="CG485" i="105" s="1"/>
  <c r="CF208" i="105"/>
  <c r="CE208" i="105"/>
  <c r="CD208" i="105"/>
  <c r="CC208" i="105"/>
  <c r="CB208" i="105"/>
  <c r="CA208" i="105"/>
  <c r="BZ208" i="105"/>
  <c r="BY208" i="105"/>
  <c r="BX208" i="105"/>
  <c r="BW208" i="105"/>
  <c r="BV208" i="105"/>
  <c r="BU208" i="105"/>
  <c r="BT208" i="105"/>
  <c r="BS208" i="105"/>
  <c r="BR208" i="105"/>
  <c r="BQ208" i="105"/>
  <c r="BQ485" i="105" s="1"/>
  <c r="BP208" i="105"/>
  <c r="BO208" i="105"/>
  <c r="BN208" i="105"/>
  <c r="BM208" i="105"/>
  <c r="BL208" i="105"/>
  <c r="BK208" i="105"/>
  <c r="BJ208" i="105"/>
  <c r="BI208" i="105"/>
  <c r="BH208" i="105"/>
  <c r="BG208" i="105"/>
  <c r="BF208" i="105"/>
  <c r="BE208" i="105"/>
  <c r="BD208" i="105"/>
  <c r="BC208" i="105"/>
  <c r="BB208" i="105"/>
  <c r="BA208" i="105"/>
  <c r="BA485" i="105" s="1"/>
  <c r="AZ208" i="105"/>
  <c r="AY208" i="105"/>
  <c r="AX208" i="105"/>
  <c r="AW208" i="105"/>
  <c r="CK207" i="105"/>
  <c r="CK485" i="105" s="1"/>
  <c r="CJ207" i="105"/>
  <c r="CJ485" i="105" s="1"/>
  <c r="CI207" i="105"/>
  <c r="CI485" i="105" s="1"/>
  <c r="CH207" i="105"/>
  <c r="CH485" i="105" s="1"/>
  <c r="CG207" i="105"/>
  <c r="CF207" i="105"/>
  <c r="CE207" i="105"/>
  <c r="CD207" i="105"/>
  <c r="CD485" i="105" s="1"/>
  <c r="CC207" i="105"/>
  <c r="CB207" i="105"/>
  <c r="CA207" i="105"/>
  <c r="BZ207" i="105"/>
  <c r="BZ485" i="105" s="1"/>
  <c r="BY207" i="105"/>
  <c r="BY485" i="105" s="1"/>
  <c r="BX207" i="105"/>
  <c r="BW207" i="105"/>
  <c r="BV207" i="105"/>
  <c r="BV485" i="105" s="1"/>
  <c r="BU207" i="105"/>
  <c r="BT207" i="105"/>
  <c r="BS207" i="105"/>
  <c r="BR207" i="105"/>
  <c r="BR485" i="105" s="1"/>
  <c r="BQ207" i="105"/>
  <c r="BP207" i="105"/>
  <c r="BO207" i="105"/>
  <c r="BN207" i="105"/>
  <c r="BN485" i="105" s="1"/>
  <c r="BM207" i="105"/>
  <c r="BL207" i="105"/>
  <c r="BK207" i="105"/>
  <c r="BJ207" i="105"/>
  <c r="BJ485" i="105" s="1"/>
  <c r="BI207" i="105"/>
  <c r="BI485" i="105" s="1"/>
  <c r="BH207" i="105"/>
  <c r="BG207" i="105"/>
  <c r="BF207" i="105"/>
  <c r="BF485" i="105" s="1"/>
  <c r="BE207" i="105"/>
  <c r="BD207" i="105"/>
  <c r="BC207" i="105"/>
  <c r="BB207" i="105"/>
  <c r="BB485" i="105" s="1"/>
  <c r="BA207" i="105"/>
  <c r="AZ207" i="105"/>
  <c r="AY207" i="105"/>
  <c r="AX207" i="105"/>
  <c r="AX485" i="105" s="1"/>
  <c r="AW207" i="105"/>
  <c r="CK206" i="105"/>
  <c r="CJ206" i="105"/>
  <c r="CI206" i="105"/>
  <c r="CH206" i="105"/>
  <c r="CG206" i="105"/>
  <c r="CF206" i="105"/>
  <c r="CE206" i="105"/>
  <c r="CD206" i="105"/>
  <c r="CC206" i="105"/>
  <c r="CB206" i="105"/>
  <c r="CA206" i="105"/>
  <c r="BZ206" i="105"/>
  <c r="BY206" i="105"/>
  <c r="BX206" i="105"/>
  <c r="BW206" i="105"/>
  <c r="BV206" i="105"/>
  <c r="BU206" i="105"/>
  <c r="BT206" i="105"/>
  <c r="BS206" i="105"/>
  <c r="BR206" i="105"/>
  <c r="BQ206" i="105"/>
  <c r="BP206" i="105"/>
  <c r="BO206" i="105"/>
  <c r="BN206" i="105"/>
  <c r="BM206" i="105"/>
  <c r="BL206" i="105"/>
  <c r="BK206" i="105"/>
  <c r="BJ206" i="105"/>
  <c r="BI206" i="105"/>
  <c r="BH206" i="105"/>
  <c r="BG206" i="105"/>
  <c r="BF206" i="105"/>
  <c r="BE206" i="105"/>
  <c r="BD206" i="105"/>
  <c r="BC206" i="105"/>
  <c r="BB206" i="105"/>
  <c r="BA206" i="105"/>
  <c r="AZ206" i="105"/>
  <c r="AY206" i="105"/>
  <c r="AX206" i="105"/>
  <c r="AW206" i="105"/>
  <c r="CK205" i="105"/>
  <c r="CJ205" i="105"/>
  <c r="CI205" i="105"/>
  <c r="CH205" i="105"/>
  <c r="CG205" i="105"/>
  <c r="CF205" i="105"/>
  <c r="CE205" i="105"/>
  <c r="CD205" i="105"/>
  <c r="CC205" i="105"/>
  <c r="CB205" i="105"/>
  <c r="CA205" i="105"/>
  <c r="BZ205" i="105"/>
  <c r="BY205" i="105"/>
  <c r="BX205" i="105"/>
  <c r="BW205" i="105"/>
  <c r="BV205" i="105"/>
  <c r="BU205" i="105"/>
  <c r="BT205" i="105"/>
  <c r="BS205" i="105"/>
  <c r="BR205" i="105"/>
  <c r="BQ205" i="105"/>
  <c r="BP205" i="105"/>
  <c r="BO205" i="105"/>
  <c r="BN205" i="105"/>
  <c r="BM205" i="105"/>
  <c r="BL205" i="105"/>
  <c r="BK205" i="105"/>
  <c r="BJ205" i="105"/>
  <c r="BI205" i="105"/>
  <c r="BH205" i="105"/>
  <c r="BG205" i="105"/>
  <c r="BF205" i="105"/>
  <c r="BE205" i="105"/>
  <c r="BD205" i="105"/>
  <c r="BC205" i="105"/>
  <c r="BB205" i="105"/>
  <c r="BA205" i="105"/>
  <c r="AZ205" i="105"/>
  <c r="AY205" i="105"/>
  <c r="AX205" i="105"/>
  <c r="AW205" i="105"/>
  <c r="CK204" i="105"/>
  <c r="CJ204" i="105"/>
  <c r="CI204" i="105"/>
  <c r="CH204" i="105"/>
  <c r="CG204" i="105"/>
  <c r="CF204" i="105"/>
  <c r="CE204" i="105"/>
  <c r="CD204" i="105"/>
  <c r="CC204" i="105"/>
  <c r="CB204" i="105"/>
  <c r="CA204" i="105"/>
  <c r="BZ204" i="105"/>
  <c r="BY204" i="105"/>
  <c r="BX204" i="105"/>
  <c r="BW204" i="105"/>
  <c r="BV204" i="105"/>
  <c r="BU204" i="105"/>
  <c r="BU484" i="105" s="1"/>
  <c r="BT204" i="105"/>
  <c r="BS204" i="105"/>
  <c r="BR204" i="105"/>
  <c r="BQ204" i="105"/>
  <c r="BP204" i="105"/>
  <c r="BO204" i="105"/>
  <c r="BN204" i="105"/>
  <c r="BM204" i="105"/>
  <c r="BL204" i="105"/>
  <c r="BK204" i="105"/>
  <c r="BJ204" i="105"/>
  <c r="BI204" i="105"/>
  <c r="BH204" i="105"/>
  <c r="BG204" i="105"/>
  <c r="BF204" i="105"/>
  <c r="BE204" i="105"/>
  <c r="BE484" i="105" s="1"/>
  <c r="BD204" i="105"/>
  <c r="BC204" i="105"/>
  <c r="BB204" i="105"/>
  <c r="BA204" i="105"/>
  <c r="AZ204" i="105"/>
  <c r="AY204" i="105"/>
  <c r="AX204" i="105"/>
  <c r="AW204" i="105"/>
  <c r="CK203" i="105"/>
  <c r="CJ203" i="105"/>
  <c r="CJ484" i="105" s="1"/>
  <c r="CI203" i="105"/>
  <c r="CI484" i="105" s="1"/>
  <c r="CH203" i="105"/>
  <c r="CH484" i="105" s="1"/>
  <c r="CG203" i="105"/>
  <c r="CF203" i="105"/>
  <c r="CE203" i="105"/>
  <c r="CD203" i="105"/>
  <c r="CD484" i="105" s="1"/>
  <c r="CC203" i="105"/>
  <c r="CC484" i="105" s="1"/>
  <c r="CB203" i="105"/>
  <c r="CA203" i="105"/>
  <c r="BZ203" i="105"/>
  <c r="BZ484" i="105" s="1"/>
  <c r="BY203" i="105"/>
  <c r="BX203" i="105"/>
  <c r="BW203" i="105"/>
  <c r="BV203" i="105"/>
  <c r="BV484" i="105" s="1"/>
  <c r="BU203" i="105"/>
  <c r="BT203" i="105"/>
  <c r="BS203" i="105"/>
  <c r="BR203" i="105"/>
  <c r="BR484" i="105" s="1"/>
  <c r="BQ203" i="105"/>
  <c r="BP203" i="105"/>
  <c r="BO203" i="105"/>
  <c r="BN203" i="105"/>
  <c r="BN484" i="105" s="1"/>
  <c r="BM203" i="105"/>
  <c r="BM484" i="105" s="1"/>
  <c r="BL203" i="105"/>
  <c r="BK203" i="105"/>
  <c r="BJ203" i="105"/>
  <c r="BJ484" i="105" s="1"/>
  <c r="BI203" i="105"/>
  <c r="BH203" i="105"/>
  <c r="BG203" i="105"/>
  <c r="BF203" i="105"/>
  <c r="BF484" i="105" s="1"/>
  <c r="BE203" i="105"/>
  <c r="BD203" i="105"/>
  <c r="BC203" i="105"/>
  <c r="BB203" i="105"/>
  <c r="BA203" i="105"/>
  <c r="AZ203" i="105"/>
  <c r="AY203" i="105"/>
  <c r="AX203" i="105"/>
  <c r="AX484" i="105" s="1"/>
  <c r="AW203" i="105"/>
  <c r="AW484" i="105" s="1"/>
  <c r="CK202" i="105"/>
  <c r="CJ202" i="105"/>
  <c r="CI202" i="105"/>
  <c r="CH202" i="105"/>
  <c r="CG202" i="105"/>
  <c r="CF202" i="105"/>
  <c r="CE202" i="105"/>
  <c r="CD202" i="105"/>
  <c r="CC202" i="105"/>
  <c r="CB202" i="105"/>
  <c r="CA202" i="105"/>
  <c r="BZ202" i="105"/>
  <c r="BY202" i="105"/>
  <c r="BX202" i="105"/>
  <c r="BW202" i="105"/>
  <c r="BV202" i="105"/>
  <c r="BU202" i="105"/>
  <c r="BT202" i="105"/>
  <c r="BS202" i="105"/>
  <c r="BR202" i="105"/>
  <c r="BQ202" i="105"/>
  <c r="BP202" i="105"/>
  <c r="BO202" i="105"/>
  <c r="BN202" i="105"/>
  <c r="BM202" i="105"/>
  <c r="BL202" i="105"/>
  <c r="BK202" i="105"/>
  <c r="BJ202" i="105"/>
  <c r="BI202" i="105"/>
  <c r="BH202" i="105"/>
  <c r="BG202" i="105"/>
  <c r="BF202" i="105"/>
  <c r="BE202" i="105"/>
  <c r="BD202" i="105"/>
  <c r="BC202" i="105"/>
  <c r="BB202" i="105"/>
  <c r="BA202" i="105"/>
  <c r="AZ202" i="105"/>
  <c r="AY202" i="105"/>
  <c r="AX202" i="105"/>
  <c r="AW202" i="105"/>
  <c r="CK201" i="105"/>
  <c r="CJ201" i="105"/>
  <c r="CI201" i="105"/>
  <c r="CH201" i="105"/>
  <c r="CG201" i="105"/>
  <c r="CF201" i="105"/>
  <c r="CE201" i="105"/>
  <c r="CD201" i="105"/>
  <c r="CC201" i="105"/>
  <c r="CB201" i="105"/>
  <c r="CA201" i="105"/>
  <c r="BZ201" i="105"/>
  <c r="BY201" i="105"/>
  <c r="BX201" i="105"/>
  <c r="BW201" i="105"/>
  <c r="BV201" i="105"/>
  <c r="BU201" i="105"/>
  <c r="BT201" i="105"/>
  <c r="BS201" i="105"/>
  <c r="BR201" i="105"/>
  <c r="BQ201" i="105"/>
  <c r="BP201" i="105"/>
  <c r="BO201" i="105"/>
  <c r="BN201" i="105"/>
  <c r="BM201" i="105"/>
  <c r="BL201" i="105"/>
  <c r="BK201" i="105"/>
  <c r="BJ201" i="105"/>
  <c r="BI201" i="105"/>
  <c r="BH201" i="105"/>
  <c r="BG201" i="105"/>
  <c r="BF201" i="105"/>
  <c r="BE201" i="105"/>
  <c r="BD201" i="105"/>
  <c r="BC201" i="105"/>
  <c r="BB201" i="105"/>
  <c r="BA201" i="105"/>
  <c r="AZ201" i="105"/>
  <c r="AY201" i="105"/>
  <c r="AX201" i="105"/>
  <c r="AW201" i="105"/>
  <c r="CK200" i="105"/>
  <c r="CJ200" i="105"/>
  <c r="CI200" i="105"/>
  <c r="CH200" i="105"/>
  <c r="CG200" i="105"/>
  <c r="CF200" i="105"/>
  <c r="CE200" i="105"/>
  <c r="CD200" i="105"/>
  <c r="CC200" i="105"/>
  <c r="CB200" i="105"/>
  <c r="CA200" i="105"/>
  <c r="BZ200" i="105"/>
  <c r="BY200" i="105"/>
  <c r="BX200" i="105"/>
  <c r="BW200" i="105"/>
  <c r="BV200" i="105"/>
  <c r="BU200" i="105"/>
  <c r="BT200" i="105"/>
  <c r="BS200" i="105"/>
  <c r="BR200" i="105"/>
  <c r="BQ200" i="105"/>
  <c r="BP200" i="105"/>
  <c r="BO200" i="105"/>
  <c r="BN200" i="105"/>
  <c r="BM200" i="105"/>
  <c r="BL200" i="105"/>
  <c r="BK200" i="105"/>
  <c r="BJ200" i="105"/>
  <c r="BI200" i="105"/>
  <c r="BH200" i="105"/>
  <c r="BG200" i="105"/>
  <c r="BF200" i="105"/>
  <c r="BE200" i="105"/>
  <c r="BD200" i="105"/>
  <c r="BC200" i="105"/>
  <c r="BB200" i="105"/>
  <c r="BA200" i="105"/>
  <c r="AZ200" i="105"/>
  <c r="AY200" i="105"/>
  <c r="AX200" i="105"/>
  <c r="AW200" i="105"/>
  <c r="CK199" i="105"/>
  <c r="CK483" i="105" s="1"/>
  <c r="CJ199" i="105"/>
  <c r="CJ483" i="105" s="1"/>
  <c r="CI199" i="105"/>
  <c r="CI483" i="105" s="1"/>
  <c r="CH199" i="105"/>
  <c r="CH483" i="105" s="1"/>
  <c r="CG199" i="105"/>
  <c r="CF199" i="105"/>
  <c r="CE199" i="105"/>
  <c r="CD199" i="105"/>
  <c r="CD483" i="105" s="1"/>
  <c r="CC199" i="105"/>
  <c r="CB199" i="105"/>
  <c r="CA199" i="105"/>
  <c r="BZ199" i="105"/>
  <c r="BZ483" i="105" s="1"/>
  <c r="BY199" i="105"/>
  <c r="BX199" i="105"/>
  <c r="BW199" i="105"/>
  <c r="BV199" i="105"/>
  <c r="BV483" i="105" s="1"/>
  <c r="BU199" i="105"/>
  <c r="BT199" i="105"/>
  <c r="BS199" i="105"/>
  <c r="BR199" i="105"/>
  <c r="BR483" i="105" s="1"/>
  <c r="BQ199" i="105"/>
  <c r="BP199" i="105"/>
  <c r="BO199" i="105"/>
  <c r="BN199" i="105"/>
  <c r="BN483" i="105" s="1"/>
  <c r="BM199" i="105"/>
  <c r="BL199" i="105"/>
  <c r="BK199" i="105"/>
  <c r="BK483" i="105" s="1"/>
  <c r="BJ199" i="105"/>
  <c r="BJ483" i="105" s="1"/>
  <c r="BI199" i="105"/>
  <c r="BH199" i="105"/>
  <c r="BG199" i="105"/>
  <c r="BF199" i="105"/>
  <c r="BF483" i="105" s="1"/>
  <c r="BE199" i="105"/>
  <c r="BD199" i="105"/>
  <c r="BC199" i="105"/>
  <c r="BB199" i="105"/>
  <c r="BB483" i="105" s="1"/>
  <c r="BA199" i="105"/>
  <c r="AZ199" i="105"/>
  <c r="AY199" i="105"/>
  <c r="AX199" i="105"/>
  <c r="AX483" i="105" s="1"/>
  <c r="AW199" i="105"/>
  <c r="CK198" i="105"/>
  <c r="CJ198" i="105"/>
  <c r="CI198" i="105"/>
  <c r="CH198" i="105"/>
  <c r="CG198" i="105"/>
  <c r="CF198" i="105"/>
  <c r="CE198" i="105"/>
  <c r="CD198" i="105"/>
  <c r="CC198" i="105"/>
  <c r="CB198" i="105"/>
  <c r="CA198" i="105"/>
  <c r="BZ198" i="105"/>
  <c r="BY198" i="105"/>
  <c r="BX198" i="105"/>
  <c r="BW198" i="105"/>
  <c r="BV198" i="105"/>
  <c r="BU198" i="105"/>
  <c r="BT198" i="105"/>
  <c r="BS198" i="105"/>
  <c r="BS482" i="105" s="1"/>
  <c r="BR198" i="105"/>
  <c r="BQ198" i="105"/>
  <c r="BP198" i="105"/>
  <c r="BO198" i="105"/>
  <c r="BN198" i="105"/>
  <c r="BM198" i="105"/>
  <c r="BL198" i="105"/>
  <c r="BK198" i="105"/>
  <c r="BJ198" i="105"/>
  <c r="BI198" i="105"/>
  <c r="BH198" i="105"/>
  <c r="BG198" i="105"/>
  <c r="BF198" i="105"/>
  <c r="BE198" i="105"/>
  <c r="BD198" i="105"/>
  <c r="BC198" i="105"/>
  <c r="BB198" i="105"/>
  <c r="BA198" i="105"/>
  <c r="AZ198" i="105"/>
  <c r="AY198" i="105"/>
  <c r="AX198" i="105"/>
  <c r="AW198" i="105"/>
  <c r="CK197" i="105"/>
  <c r="CJ197" i="105"/>
  <c r="CI197" i="105"/>
  <c r="CH197" i="105"/>
  <c r="CG197" i="105"/>
  <c r="CF197" i="105"/>
  <c r="CE197" i="105"/>
  <c r="CD197" i="105"/>
  <c r="CC197" i="105"/>
  <c r="CB197" i="105"/>
  <c r="CA197" i="105"/>
  <c r="BZ197" i="105"/>
  <c r="BY197" i="105"/>
  <c r="BX197" i="105"/>
  <c r="BW197" i="105"/>
  <c r="BV197" i="105"/>
  <c r="BU197" i="105"/>
  <c r="BT197" i="105"/>
  <c r="BT482" i="105" s="1"/>
  <c r="BS197" i="105"/>
  <c r="BR197" i="105"/>
  <c r="BQ197" i="105"/>
  <c r="BP197" i="105"/>
  <c r="BO197" i="105"/>
  <c r="BN197" i="105"/>
  <c r="BM197" i="105"/>
  <c r="BL197" i="105"/>
  <c r="BK197" i="105"/>
  <c r="BJ197" i="105"/>
  <c r="BI197" i="105"/>
  <c r="BH197" i="105"/>
  <c r="BG197" i="105"/>
  <c r="BF197" i="105"/>
  <c r="BE197" i="105"/>
  <c r="BD197" i="105"/>
  <c r="BD482" i="105" s="1"/>
  <c r="BC197" i="105"/>
  <c r="BB197" i="105"/>
  <c r="BA197" i="105"/>
  <c r="AZ197" i="105"/>
  <c r="AY197" i="105"/>
  <c r="AX197" i="105"/>
  <c r="AW197" i="105"/>
  <c r="CK196" i="105"/>
  <c r="CJ196" i="105"/>
  <c r="CI196" i="105"/>
  <c r="CH196" i="105"/>
  <c r="CG196" i="105"/>
  <c r="CF196" i="105"/>
  <c r="CE196" i="105"/>
  <c r="CD196" i="105"/>
  <c r="CC196" i="105"/>
  <c r="CB196" i="105"/>
  <c r="CA196" i="105"/>
  <c r="BZ196" i="105"/>
  <c r="BY196" i="105"/>
  <c r="BX196" i="105"/>
  <c r="BW196" i="105"/>
  <c r="BV196" i="105"/>
  <c r="BU196" i="105"/>
  <c r="BT196" i="105"/>
  <c r="BS196" i="105"/>
  <c r="BR196" i="105"/>
  <c r="BQ196" i="105"/>
  <c r="BP196" i="105"/>
  <c r="BO196" i="105"/>
  <c r="BN196" i="105"/>
  <c r="BM196" i="105"/>
  <c r="BL196" i="105"/>
  <c r="BK196" i="105"/>
  <c r="BJ196" i="105"/>
  <c r="BI196" i="105"/>
  <c r="BH196" i="105"/>
  <c r="BG196" i="105"/>
  <c r="BF196" i="105"/>
  <c r="BE196" i="105"/>
  <c r="BD196" i="105"/>
  <c r="BC196" i="105"/>
  <c r="BB196" i="105"/>
  <c r="BA196" i="105"/>
  <c r="AZ196" i="105"/>
  <c r="AY196" i="105"/>
  <c r="AX196" i="105"/>
  <c r="AW196" i="105"/>
  <c r="CK195" i="105"/>
  <c r="CK482" i="105" s="1"/>
  <c r="CJ195" i="105"/>
  <c r="CI195" i="105"/>
  <c r="CI482" i="105" s="1"/>
  <c r="CH195" i="105"/>
  <c r="CH482" i="105" s="1"/>
  <c r="CG195" i="105"/>
  <c r="CF195" i="105"/>
  <c r="CE195" i="105"/>
  <c r="CD195" i="105"/>
  <c r="CD482" i="105" s="1"/>
  <c r="CC195" i="105"/>
  <c r="CB195" i="105"/>
  <c r="CA195" i="105"/>
  <c r="BZ195" i="105"/>
  <c r="BZ482" i="105" s="1"/>
  <c r="BY195" i="105"/>
  <c r="BX195" i="105"/>
  <c r="BW195" i="105"/>
  <c r="BV195" i="105"/>
  <c r="BV482" i="105" s="1"/>
  <c r="BU195" i="105"/>
  <c r="BT195" i="105"/>
  <c r="BS195" i="105"/>
  <c r="BR195" i="105"/>
  <c r="BR482" i="105" s="1"/>
  <c r="BQ195" i="105"/>
  <c r="BP195" i="105"/>
  <c r="BO195" i="105"/>
  <c r="BN195" i="105"/>
  <c r="BN482" i="105" s="1"/>
  <c r="BM195" i="105"/>
  <c r="BL195" i="105"/>
  <c r="BK195" i="105"/>
  <c r="BJ195" i="105"/>
  <c r="BJ482" i="105" s="1"/>
  <c r="BI195" i="105"/>
  <c r="BH195" i="105"/>
  <c r="BG195" i="105"/>
  <c r="BF195" i="105"/>
  <c r="BF482" i="105" s="1"/>
  <c r="BE195" i="105"/>
  <c r="BD195" i="105"/>
  <c r="BC195" i="105"/>
  <c r="BB195" i="105"/>
  <c r="BB482" i="105" s="1"/>
  <c r="BA195" i="105"/>
  <c r="AZ195" i="105"/>
  <c r="AY195" i="105"/>
  <c r="AX195" i="105"/>
  <c r="AX482" i="105" s="1"/>
  <c r="AW195" i="105"/>
  <c r="CK194" i="105"/>
  <c r="CJ194" i="105"/>
  <c r="CI194" i="105"/>
  <c r="CH194" i="105"/>
  <c r="CG194" i="105"/>
  <c r="CF194" i="105"/>
  <c r="CE194" i="105"/>
  <c r="CD194" i="105"/>
  <c r="CC194" i="105"/>
  <c r="CB194" i="105"/>
  <c r="CA194" i="105"/>
  <c r="BZ194" i="105"/>
  <c r="BY194" i="105"/>
  <c r="BX194" i="105"/>
  <c r="BW194" i="105"/>
  <c r="BV194" i="105"/>
  <c r="BU194" i="105"/>
  <c r="BT194" i="105"/>
  <c r="BS194" i="105"/>
  <c r="BR194" i="105"/>
  <c r="BQ194" i="105"/>
  <c r="BP194" i="105"/>
  <c r="BO194" i="105"/>
  <c r="BN194" i="105"/>
  <c r="BM194" i="105"/>
  <c r="BL194" i="105"/>
  <c r="BK194" i="105"/>
  <c r="BJ194" i="105"/>
  <c r="BI194" i="105"/>
  <c r="BH194" i="105"/>
  <c r="BG194" i="105"/>
  <c r="BF194" i="105"/>
  <c r="BE194" i="105"/>
  <c r="BD194" i="105"/>
  <c r="BC194" i="105"/>
  <c r="BB194" i="105"/>
  <c r="BA194" i="105"/>
  <c r="AZ194" i="105"/>
  <c r="AY194" i="105"/>
  <c r="AX194" i="105"/>
  <c r="AW194" i="105"/>
  <c r="CK193" i="105"/>
  <c r="CJ193" i="105"/>
  <c r="CI193" i="105"/>
  <c r="CH193" i="105"/>
  <c r="CG193" i="105"/>
  <c r="CF193" i="105"/>
  <c r="CE193" i="105"/>
  <c r="CD193" i="105"/>
  <c r="CC193" i="105"/>
  <c r="CB193" i="105"/>
  <c r="CA193" i="105"/>
  <c r="BZ193" i="105"/>
  <c r="BY193" i="105"/>
  <c r="BX193" i="105"/>
  <c r="BW193" i="105"/>
  <c r="BV193" i="105"/>
  <c r="BU193" i="105"/>
  <c r="BT193" i="105"/>
  <c r="BT481" i="105" s="1"/>
  <c r="BS193" i="105"/>
  <c r="BR193" i="105"/>
  <c r="BQ193" i="105"/>
  <c r="BP193" i="105"/>
  <c r="BO193" i="105"/>
  <c r="BN193" i="105"/>
  <c r="BM193" i="105"/>
  <c r="BL193" i="105"/>
  <c r="BK193" i="105"/>
  <c r="BJ193" i="105"/>
  <c r="BI193" i="105"/>
  <c r="BH193" i="105"/>
  <c r="BG193" i="105"/>
  <c r="BF193" i="105"/>
  <c r="BE193" i="105"/>
  <c r="BD193" i="105"/>
  <c r="BD481" i="105" s="1"/>
  <c r="BC193" i="105"/>
  <c r="BB193" i="105"/>
  <c r="BA193" i="105"/>
  <c r="AZ193" i="105"/>
  <c r="AY193" i="105"/>
  <c r="AX193" i="105"/>
  <c r="AW193" i="105"/>
  <c r="CK192" i="105"/>
  <c r="CJ192" i="105"/>
  <c r="CI192" i="105"/>
  <c r="CH192" i="105"/>
  <c r="CG192" i="105"/>
  <c r="CF192" i="105"/>
  <c r="CE192" i="105"/>
  <c r="CD192" i="105"/>
  <c r="CC192" i="105"/>
  <c r="CB192" i="105"/>
  <c r="CA192" i="105"/>
  <c r="BZ192" i="105"/>
  <c r="BY192" i="105"/>
  <c r="BY481" i="105" s="1"/>
  <c r="BX192" i="105"/>
  <c r="BW192" i="105"/>
  <c r="BV192" i="105"/>
  <c r="BU192" i="105"/>
  <c r="BT192" i="105"/>
  <c r="BS192" i="105"/>
  <c r="BR192" i="105"/>
  <c r="BQ192" i="105"/>
  <c r="BP192" i="105"/>
  <c r="BO192" i="105"/>
  <c r="BN192" i="105"/>
  <c r="BM192" i="105"/>
  <c r="BL192" i="105"/>
  <c r="BK192" i="105"/>
  <c r="BJ192" i="105"/>
  <c r="BI192" i="105"/>
  <c r="BI481" i="105" s="1"/>
  <c r="BH192" i="105"/>
  <c r="BG192" i="105"/>
  <c r="BF192" i="105"/>
  <c r="BE192" i="105"/>
  <c r="BD192" i="105"/>
  <c r="BC192" i="105"/>
  <c r="BB192" i="105"/>
  <c r="BA192" i="105"/>
  <c r="AZ192" i="105"/>
  <c r="AY192" i="105"/>
  <c r="AX192" i="105"/>
  <c r="AW192" i="105"/>
  <c r="CK191" i="105"/>
  <c r="CK481" i="105" s="1"/>
  <c r="CJ191" i="105"/>
  <c r="CI191" i="105"/>
  <c r="CI481" i="105" s="1"/>
  <c r="CH191" i="105"/>
  <c r="CH481" i="105" s="1"/>
  <c r="CG191" i="105"/>
  <c r="CG481" i="105" s="1"/>
  <c r="CF191" i="105"/>
  <c r="CE191" i="105"/>
  <c r="CD191" i="105"/>
  <c r="CD481" i="105" s="1"/>
  <c r="CC191" i="105"/>
  <c r="CB191" i="105"/>
  <c r="CA191" i="105"/>
  <c r="BZ191" i="105"/>
  <c r="BZ481" i="105" s="1"/>
  <c r="BY191" i="105"/>
  <c r="BX191" i="105"/>
  <c r="BW191" i="105"/>
  <c r="BV191" i="105"/>
  <c r="BV481" i="105" s="1"/>
  <c r="BU191" i="105"/>
  <c r="BT191" i="105"/>
  <c r="BS191" i="105"/>
  <c r="BR191" i="105"/>
  <c r="BR481" i="105" s="1"/>
  <c r="BQ191" i="105"/>
  <c r="BQ481" i="105" s="1"/>
  <c r="BP191" i="105"/>
  <c r="BO191" i="105"/>
  <c r="BN191" i="105"/>
  <c r="BN481" i="105" s="1"/>
  <c r="BM191" i="105"/>
  <c r="BL191" i="105"/>
  <c r="BK191" i="105"/>
  <c r="BJ191" i="105"/>
  <c r="BJ481" i="105" s="1"/>
  <c r="BI191" i="105"/>
  <c r="BH191" i="105"/>
  <c r="BG191" i="105"/>
  <c r="BF191" i="105"/>
  <c r="BF481" i="105" s="1"/>
  <c r="BE191" i="105"/>
  <c r="BD191" i="105"/>
  <c r="BC191" i="105"/>
  <c r="BB191" i="105"/>
  <c r="BB481" i="105" s="1"/>
  <c r="BA191" i="105"/>
  <c r="BA481" i="105" s="1"/>
  <c r="AZ191" i="105"/>
  <c r="AY191" i="105"/>
  <c r="AX191" i="105"/>
  <c r="AX481" i="105" s="1"/>
  <c r="AW191" i="105"/>
  <c r="CK190" i="105"/>
  <c r="CJ190" i="105"/>
  <c r="CI190" i="105"/>
  <c r="CH190" i="105"/>
  <c r="CG190" i="105"/>
  <c r="CF190" i="105"/>
  <c r="CE190" i="105"/>
  <c r="CD190" i="105"/>
  <c r="CC190" i="105"/>
  <c r="CB190" i="105"/>
  <c r="CA190" i="105"/>
  <c r="BZ190" i="105"/>
  <c r="BY190" i="105"/>
  <c r="BX190" i="105"/>
  <c r="BW190" i="105"/>
  <c r="BV190" i="105"/>
  <c r="BU190" i="105"/>
  <c r="BT190" i="105"/>
  <c r="BS190" i="105"/>
  <c r="BR190" i="105"/>
  <c r="BQ190" i="105"/>
  <c r="BP190" i="105"/>
  <c r="BO190" i="105"/>
  <c r="BN190" i="105"/>
  <c r="BM190" i="105"/>
  <c r="BL190" i="105"/>
  <c r="BK190" i="105"/>
  <c r="BJ190" i="105"/>
  <c r="BI190" i="105"/>
  <c r="BH190" i="105"/>
  <c r="BG190" i="105"/>
  <c r="BF190" i="105"/>
  <c r="BE190" i="105"/>
  <c r="BD190" i="105"/>
  <c r="BC190" i="105"/>
  <c r="BB190" i="105"/>
  <c r="BA190" i="105"/>
  <c r="AZ190" i="105"/>
  <c r="AY190" i="105"/>
  <c r="AX190" i="105"/>
  <c r="AW190" i="105"/>
  <c r="CK189" i="105"/>
  <c r="CJ189" i="105"/>
  <c r="CI189" i="105"/>
  <c r="CH189" i="105"/>
  <c r="CG189" i="105"/>
  <c r="CF189" i="105"/>
  <c r="CE189" i="105"/>
  <c r="CD189" i="105"/>
  <c r="CC189" i="105"/>
  <c r="CB189" i="105"/>
  <c r="CA189" i="105"/>
  <c r="BZ189" i="105"/>
  <c r="BY189" i="105"/>
  <c r="BX189" i="105"/>
  <c r="BW189" i="105"/>
  <c r="BV189" i="105"/>
  <c r="BU189" i="105"/>
  <c r="BT189" i="105"/>
  <c r="BS189" i="105"/>
  <c r="BR189" i="105"/>
  <c r="BQ189" i="105"/>
  <c r="BP189" i="105"/>
  <c r="BO189" i="105"/>
  <c r="BN189" i="105"/>
  <c r="BM189" i="105"/>
  <c r="BL189" i="105"/>
  <c r="BK189" i="105"/>
  <c r="BJ189" i="105"/>
  <c r="BI189" i="105"/>
  <c r="BH189" i="105"/>
  <c r="BG189" i="105"/>
  <c r="BF189" i="105"/>
  <c r="BE189" i="105"/>
  <c r="BD189" i="105"/>
  <c r="BC189" i="105"/>
  <c r="BB189" i="105"/>
  <c r="BA189" i="105"/>
  <c r="AZ189" i="105"/>
  <c r="AY189" i="105"/>
  <c r="AX189" i="105"/>
  <c r="AW189" i="105"/>
  <c r="CK188" i="105"/>
  <c r="CJ188" i="105"/>
  <c r="CI188" i="105"/>
  <c r="CH188" i="105"/>
  <c r="CG188" i="105"/>
  <c r="CF188" i="105"/>
  <c r="CE188" i="105"/>
  <c r="CD188" i="105"/>
  <c r="CC188" i="105"/>
  <c r="CC480" i="105" s="1"/>
  <c r="CB188" i="105"/>
  <c r="CA188" i="105"/>
  <c r="BZ188" i="105"/>
  <c r="BY188" i="105"/>
  <c r="BX188" i="105"/>
  <c r="BW188" i="105"/>
  <c r="BV188" i="105"/>
  <c r="BU188" i="105"/>
  <c r="BT188" i="105"/>
  <c r="BS188" i="105"/>
  <c r="BR188" i="105"/>
  <c r="BQ188" i="105"/>
  <c r="BP188" i="105"/>
  <c r="BO188" i="105"/>
  <c r="BN188" i="105"/>
  <c r="BM188" i="105"/>
  <c r="BM480" i="105" s="1"/>
  <c r="BL188" i="105"/>
  <c r="BK188" i="105"/>
  <c r="BJ188" i="105"/>
  <c r="BI188" i="105"/>
  <c r="BH188" i="105"/>
  <c r="BG188" i="105"/>
  <c r="BF188" i="105"/>
  <c r="BE188" i="105"/>
  <c r="BD188" i="105"/>
  <c r="BC188" i="105"/>
  <c r="BB188" i="105"/>
  <c r="BA188" i="105"/>
  <c r="AZ188" i="105"/>
  <c r="AY188" i="105"/>
  <c r="AX188" i="105"/>
  <c r="AW188" i="105"/>
  <c r="AW480" i="105" s="1"/>
  <c r="CK187" i="105"/>
  <c r="CK480" i="105" s="1"/>
  <c r="CJ187" i="105"/>
  <c r="CJ480" i="105" s="1"/>
  <c r="CI187" i="105"/>
  <c r="CI480" i="105" s="1"/>
  <c r="CH187" i="105"/>
  <c r="CH480" i="105" s="1"/>
  <c r="CG187" i="105"/>
  <c r="CF187" i="105"/>
  <c r="CE187" i="105"/>
  <c r="CD187" i="105"/>
  <c r="CD480" i="105" s="1"/>
  <c r="CC187" i="105"/>
  <c r="CB187" i="105"/>
  <c r="CA187" i="105"/>
  <c r="BZ187" i="105"/>
  <c r="BZ480" i="105" s="1"/>
  <c r="BY187" i="105"/>
  <c r="BX187" i="105"/>
  <c r="BW187" i="105"/>
  <c r="BV187" i="105"/>
  <c r="BV480" i="105" s="1"/>
  <c r="BU187" i="105"/>
  <c r="BU480" i="105" s="1"/>
  <c r="BT187" i="105"/>
  <c r="BS187" i="105"/>
  <c r="BR187" i="105"/>
  <c r="BR480" i="105" s="1"/>
  <c r="BQ187" i="105"/>
  <c r="BP187" i="105"/>
  <c r="BO187" i="105"/>
  <c r="BN187" i="105"/>
  <c r="BN480" i="105" s="1"/>
  <c r="BM187" i="105"/>
  <c r="BL187" i="105"/>
  <c r="BK187" i="105"/>
  <c r="BJ187" i="105"/>
  <c r="BJ480" i="105" s="1"/>
  <c r="BI187" i="105"/>
  <c r="BH187" i="105"/>
  <c r="BG187" i="105"/>
  <c r="BF187" i="105"/>
  <c r="BF480" i="105" s="1"/>
  <c r="BE187" i="105"/>
  <c r="BE480" i="105" s="1"/>
  <c r="BD187" i="105"/>
  <c r="BC187" i="105"/>
  <c r="BB187" i="105"/>
  <c r="BB480" i="105" s="1"/>
  <c r="BA187" i="105"/>
  <c r="AZ187" i="105"/>
  <c r="AY187" i="105"/>
  <c r="AX187" i="105"/>
  <c r="AX480" i="105" s="1"/>
  <c r="AW187" i="105"/>
  <c r="CK186" i="105"/>
  <c r="CJ186" i="105"/>
  <c r="CI186" i="105"/>
  <c r="CH186" i="105"/>
  <c r="CG186" i="105"/>
  <c r="CF186" i="105"/>
  <c r="CE186" i="105"/>
  <c r="CD186" i="105"/>
  <c r="CC186" i="105"/>
  <c r="CB186" i="105"/>
  <c r="CA186" i="105"/>
  <c r="BZ186" i="105"/>
  <c r="BY186" i="105"/>
  <c r="BX186" i="105"/>
  <c r="BW186" i="105"/>
  <c r="BV186" i="105"/>
  <c r="BU186" i="105"/>
  <c r="BT186" i="105"/>
  <c r="BS186" i="105"/>
  <c r="BR186" i="105"/>
  <c r="BQ186" i="105"/>
  <c r="BP186" i="105"/>
  <c r="BO186" i="105"/>
  <c r="BN186" i="105"/>
  <c r="BM186" i="105"/>
  <c r="BL186" i="105"/>
  <c r="BK186" i="105"/>
  <c r="BJ186" i="105"/>
  <c r="BI186" i="105"/>
  <c r="BH186" i="105"/>
  <c r="BG186" i="105"/>
  <c r="BF186" i="105"/>
  <c r="BE186" i="105"/>
  <c r="BD186" i="105"/>
  <c r="BC186" i="105"/>
  <c r="BB186" i="105"/>
  <c r="BA186" i="105"/>
  <c r="AZ186" i="105"/>
  <c r="AY186" i="105"/>
  <c r="AX186" i="105"/>
  <c r="AW186" i="105"/>
  <c r="CK185" i="105"/>
  <c r="CJ185" i="105"/>
  <c r="CI185" i="105"/>
  <c r="CH185" i="105"/>
  <c r="CG185" i="105"/>
  <c r="CF185" i="105"/>
  <c r="CE185" i="105"/>
  <c r="CD185" i="105"/>
  <c r="CC185" i="105"/>
  <c r="CB185" i="105"/>
  <c r="CA185" i="105"/>
  <c r="BZ185" i="105"/>
  <c r="BY185" i="105"/>
  <c r="BX185" i="105"/>
  <c r="BW185" i="105"/>
  <c r="BV185" i="105"/>
  <c r="BU185" i="105"/>
  <c r="BT185" i="105"/>
  <c r="BS185" i="105"/>
  <c r="BR185" i="105"/>
  <c r="BQ185" i="105"/>
  <c r="BP185" i="105"/>
  <c r="BO185" i="105"/>
  <c r="BN185" i="105"/>
  <c r="BM185" i="105"/>
  <c r="BL185" i="105"/>
  <c r="BK185" i="105"/>
  <c r="BJ185" i="105"/>
  <c r="BI185" i="105"/>
  <c r="BH185" i="105"/>
  <c r="BG185" i="105"/>
  <c r="BF185" i="105"/>
  <c r="BE185" i="105"/>
  <c r="BD185" i="105"/>
  <c r="BC185" i="105"/>
  <c r="BB185" i="105"/>
  <c r="BA185" i="105"/>
  <c r="AZ185" i="105"/>
  <c r="AY185" i="105"/>
  <c r="AX185" i="105"/>
  <c r="AW185" i="105"/>
  <c r="CK184" i="105"/>
  <c r="CJ184" i="105"/>
  <c r="CI184" i="105"/>
  <c r="CH184" i="105"/>
  <c r="CG184" i="105"/>
  <c r="CF184" i="105"/>
  <c r="CE184" i="105"/>
  <c r="CD184" i="105"/>
  <c r="CC184" i="105"/>
  <c r="CB184" i="105"/>
  <c r="CA184" i="105"/>
  <c r="BZ184" i="105"/>
  <c r="BY184" i="105"/>
  <c r="BX184" i="105"/>
  <c r="BW184" i="105"/>
  <c r="BV184" i="105"/>
  <c r="BU184" i="105"/>
  <c r="BT184" i="105"/>
  <c r="BS184" i="105"/>
  <c r="BR184" i="105"/>
  <c r="BQ184" i="105"/>
  <c r="BP184" i="105"/>
  <c r="BO184" i="105"/>
  <c r="BN184" i="105"/>
  <c r="BM184" i="105"/>
  <c r="BL184" i="105"/>
  <c r="BK184" i="105"/>
  <c r="BJ184" i="105"/>
  <c r="BI184" i="105"/>
  <c r="BH184" i="105"/>
  <c r="BG184" i="105"/>
  <c r="BF184" i="105"/>
  <c r="BE184" i="105"/>
  <c r="BD184" i="105"/>
  <c r="BC184" i="105"/>
  <c r="BB184" i="105"/>
  <c r="BA184" i="105"/>
  <c r="AZ184" i="105"/>
  <c r="AY184" i="105"/>
  <c r="AX184" i="105"/>
  <c r="AW184" i="105"/>
  <c r="CK183" i="105"/>
  <c r="CK479" i="105" s="1"/>
  <c r="CJ183" i="105"/>
  <c r="CJ479" i="105" s="1"/>
  <c r="CI183" i="105"/>
  <c r="CH183" i="105"/>
  <c r="CH479" i="105" s="1"/>
  <c r="CG183" i="105"/>
  <c r="CF183" i="105"/>
  <c r="CE183" i="105"/>
  <c r="CD183" i="105"/>
  <c r="CD479" i="105" s="1"/>
  <c r="CC183" i="105"/>
  <c r="CB183" i="105"/>
  <c r="CA183" i="105"/>
  <c r="BZ183" i="105"/>
  <c r="BZ479" i="105" s="1"/>
  <c r="BY183" i="105"/>
  <c r="BX183" i="105"/>
  <c r="BW183" i="105"/>
  <c r="BV183" i="105"/>
  <c r="BV479" i="105" s="1"/>
  <c r="BU183" i="105"/>
  <c r="BT183" i="105"/>
  <c r="BS183" i="105"/>
  <c r="BS479" i="105" s="1"/>
  <c r="BR183" i="105"/>
  <c r="BR479" i="105" s="1"/>
  <c r="BQ183" i="105"/>
  <c r="BP183" i="105"/>
  <c r="BO183" i="105"/>
  <c r="BN183" i="105"/>
  <c r="BN479" i="105" s="1"/>
  <c r="BM183" i="105"/>
  <c r="BL183" i="105"/>
  <c r="BK183" i="105"/>
  <c r="BJ183" i="105"/>
  <c r="BJ479" i="105" s="1"/>
  <c r="BI183" i="105"/>
  <c r="BH183" i="105"/>
  <c r="BG183" i="105"/>
  <c r="BF183" i="105"/>
  <c r="BF479" i="105" s="1"/>
  <c r="BE183" i="105"/>
  <c r="BD183" i="105"/>
  <c r="BC183" i="105"/>
  <c r="BC479" i="105" s="1"/>
  <c r="BB183" i="105"/>
  <c r="BB479" i="105" s="1"/>
  <c r="BA183" i="105"/>
  <c r="AZ183" i="105"/>
  <c r="AY183" i="105"/>
  <c r="AX183" i="105"/>
  <c r="AX479" i="105" s="1"/>
  <c r="AW183" i="105"/>
  <c r="CK182" i="105"/>
  <c r="CJ182" i="105"/>
  <c r="CI182" i="105"/>
  <c r="CH182" i="105"/>
  <c r="CG182" i="105"/>
  <c r="CF182" i="105"/>
  <c r="CE182" i="105"/>
  <c r="CD182" i="105"/>
  <c r="CC182" i="105"/>
  <c r="CB182" i="105"/>
  <c r="CA182" i="105"/>
  <c r="BZ182" i="105"/>
  <c r="BY182" i="105"/>
  <c r="BX182" i="105"/>
  <c r="BW182" i="105"/>
  <c r="BV182" i="105"/>
  <c r="BU182" i="105"/>
  <c r="BT182" i="105"/>
  <c r="BS182" i="105"/>
  <c r="BR182" i="105"/>
  <c r="BQ182" i="105"/>
  <c r="BP182" i="105"/>
  <c r="BO182" i="105"/>
  <c r="BN182" i="105"/>
  <c r="BM182" i="105"/>
  <c r="BL182" i="105"/>
  <c r="BK182" i="105"/>
  <c r="BK478" i="105" s="1"/>
  <c r="BJ182" i="105"/>
  <c r="BI182" i="105"/>
  <c r="BH182" i="105"/>
  <c r="BG182" i="105"/>
  <c r="BF182" i="105"/>
  <c r="BE182" i="105"/>
  <c r="BD182" i="105"/>
  <c r="BC182" i="105"/>
  <c r="BB182" i="105"/>
  <c r="BA182" i="105"/>
  <c r="AZ182" i="105"/>
  <c r="AY182" i="105"/>
  <c r="AX182" i="105"/>
  <c r="AW182" i="105"/>
  <c r="CK181" i="105"/>
  <c r="CJ181" i="105"/>
  <c r="CI181" i="105"/>
  <c r="CH181" i="105"/>
  <c r="CG181" i="105"/>
  <c r="CF181" i="105"/>
  <c r="CE181" i="105"/>
  <c r="CD181" i="105"/>
  <c r="CC181" i="105"/>
  <c r="CB181" i="105"/>
  <c r="CB478" i="105" s="1"/>
  <c r="CA181" i="105"/>
  <c r="BZ181" i="105"/>
  <c r="BY181" i="105"/>
  <c r="BX181" i="105"/>
  <c r="BW181" i="105"/>
  <c r="BV181" i="105"/>
  <c r="BU181" i="105"/>
  <c r="BT181" i="105"/>
  <c r="BS181" i="105"/>
  <c r="BR181" i="105"/>
  <c r="BQ181" i="105"/>
  <c r="BP181" i="105"/>
  <c r="BO181" i="105"/>
  <c r="BN181" i="105"/>
  <c r="BM181" i="105"/>
  <c r="BL181" i="105"/>
  <c r="BL478" i="105" s="1"/>
  <c r="BK181" i="105"/>
  <c r="BJ181" i="105"/>
  <c r="BI181" i="105"/>
  <c r="BH181" i="105"/>
  <c r="BG181" i="105"/>
  <c r="BF181" i="105"/>
  <c r="BE181" i="105"/>
  <c r="BD181" i="105"/>
  <c r="BC181" i="105"/>
  <c r="BB181" i="105"/>
  <c r="BA181" i="105"/>
  <c r="AZ181" i="105"/>
  <c r="AY181" i="105"/>
  <c r="AX181" i="105"/>
  <c r="AW181" i="105"/>
  <c r="CK180" i="105"/>
  <c r="CJ180" i="105"/>
  <c r="CI180" i="105"/>
  <c r="CH180" i="105"/>
  <c r="CG180" i="105"/>
  <c r="CF180" i="105"/>
  <c r="CE180" i="105"/>
  <c r="CD180" i="105"/>
  <c r="CC180" i="105"/>
  <c r="CB180" i="105"/>
  <c r="CA180" i="105"/>
  <c r="BZ180" i="105"/>
  <c r="BY180" i="105"/>
  <c r="BX180" i="105"/>
  <c r="BW180" i="105"/>
  <c r="BV180" i="105"/>
  <c r="BU180" i="105"/>
  <c r="BT180" i="105"/>
  <c r="BS180" i="105"/>
  <c r="BR180" i="105"/>
  <c r="BQ180" i="105"/>
  <c r="BP180" i="105"/>
  <c r="BO180" i="105"/>
  <c r="BN180" i="105"/>
  <c r="BM180" i="105"/>
  <c r="BL180" i="105"/>
  <c r="BK180" i="105"/>
  <c r="BJ180" i="105"/>
  <c r="BI180" i="105"/>
  <c r="BH180" i="105"/>
  <c r="BG180" i="105"/>
  <c r="BF180" i="105"/>
  <c r="BE180" i="105"/>
  <c r="BD180" i="105"/>
  <c r="BC180" i="105"/>
  <c r="BB180" i="105"/>
  <c r="BA180" i="105"/>
  <c r="AZ180" i="105"/>
  <c r="AY180" i="105"/>
  <c r="AX180" i="105"/>
  <c r="AW180" i="105"/>
  <c r="CK179" i="105"/>
  <c r="CK478" i="105" s="1"/>
  <c r="CJ179" i="105"/>
  <c r="CJ478" i="105" s="1"/>
  <c r="CI179" i="105"/>
  <c r="CI478" i="105" s="1"/>
  <c r="CH179" i="105"/>
  <c r="CH478" i="105" s="1"/>
  <c r="CG179" i="105"/>
  <c r="CF179" i="105"/>
  <c r="CE179" i="105"/>
  <c r="CD179" i="105"/>
  <c r="CD478" i="105" s="1"/>
  <c r="CC179" i="105"/>
  <c r="CB179" i="105"/>
  <c r="CA179" i="105"/>
  <c r="CA478" i="105" s="1"/>
  <c r="BZ179" i="105"/>
  <c r="BZ478" i="105" s="1"/>
  <c r="BY179" i="105"/>
  <c r="BX179" i="105"/>
  <c r="BW179" i="105"/>
  <c r="BV179" i="105"/>
  <c r="BV478" i="105" s="1"/>
  <c r="BU179" i="105"/>
  <c r="BT179" i="105"/>
  <c r="BS179" i="105"/>
  <c r="BR179" i="105"/>
  <c r="BR478" i="105" s="1"/>
  <c r="BQ179" i="105"/>
  <c r="BP179" i="105"/>
  <c r="BO179" i="105"/>
  <c r="BN179" i="105"/>
  <c r="BN478" i="105" s="1"/>
  <c r="BM179" i="105"/>
  <c r="BL179" i="105"/>
  <c r="BK179" i="105"/>
  <c r="BJ179" i="105"/>
  <c r="BJ478" i="105" s="1"/>
  <c r="BI179" i="105"/>
  <c r="BH179" i="105"/>
  <c r="BG179" i="105"/>
  <c r="BF179" i="105"/>
  <c r="BF478" i="105" s="1"/>
  <c r="BE179" i="105"/>
  <c r="BD179" i="105"/>
  <c r="BC179" i="105"/>
  <c r="BB179" i="105"/>
  <c r="BB478" i="105" s="1"/>
  <c r="BA179" i="105"/>
  <c r="AZ179" i="105"/>
  <c r="AY179" i="105"/>
  <c r="AX179" i="105"/>
  <c r="AX478" i="105" s="1"/>
  <c r="AW179" i="105"/>
  <c r="CK178" i="105"/>
  <c r="CJ178" i="105"/>
  <c r="CI178" i="105"/>
  <c r="CH178" i="105"/>
  <c r="CG178" i="105"/>
  <c r="CF178" i="105"/>
  <c r="CE178" i="105"/>
  <c r="CD178" i="105"/>
  <c r="CC178" i="105"/>
  <c r="CB178" i="105"/>
  <c r="CA178" i="105"/>
  <c r="BZ178" i="105"/>
  <c r="BY178" i="105"/>
  <c r="BX178" i="105"/>
  <c r="BW178" i="105"/>
  <c r="BV178" i="105"/>
  <c r="BU178" i="105"/>
  <c r="BT178" i="105"/>
  <c r="BS178" i="105"/>
  <c r="BR178" i="105"/>
  <c r="BQ178" i="105"/>
  <c r="BP178" i="105"/>
  <c r="BO178" i="105"/>
  <c r="BN178" i="105"/>
  <c r="BM178" i="105"/>
  <c r="BL178" i="105"/>
  <c r="BK178" i="105"/>
  <c r="BJ178" i="105"/>
  <c r="BI178" i="105"/>
  <c r="BH178" i="105"/>
  <c r="BG178" i="105"/>
  <c r="BF178" i="105"/>
  <c r="BE178" i="105"/>
  <c r="BD178" i="105"/>
  <c r="BC178" i="105"/>
  <c r="BB178" i="105"/>
  <c r="BA178" i="105"/>
  <c r="AZ178" i="105"/>
  <c r="AY178" i="105"/>
  <c r="AX178" i="105"/>
  <c r="AW178" i="105"/>
  <c r="CK177" i="105"/>
  <c r="CJ177" i="105"/>
  <c r="CI177" i="105"/>
  <c r="CH177" i="105"/>
  <c r="CG177" i="105"/>
  <c r="CF177" i="105"/>
  <c r="CE177" i="105"/>
  <c r="CD177" i="105"/>
  <c r="CC177" i="105"/>
  <c r="CB177" i="105"/>
  <c r="CB477" i="105" s="1"/>
  <c r="CA177" i="105"/>
  <c r="BZ177" i="105"/>
  <c r="BY177" i="105"/>
  <c r="BX177" i="105"/>
  <c r="BW177" i="105"/>
  <c r="BV177" i="105"/>
  <c r="BU177" i="105"/>
  <c r="BT177" i="105"/>
  <c r="BS177" i="105"/>
  <c r="BR177" i="105"/>
  <c r="BQ177" i="105"/>
  <c r="BP177" i="105"/>
  <c r="BO177" i="105"/>
  <c r="BN177" i="105"/>
  <c r="BM177" i="105"/>
  <c r="BL177" i="105"/>
  <c r="BK177" i="105"/>
  <c r="BJ177" i="105"/>
  <c r="BI177" i="105"/>
  <c r="BH177" i="105"/>
  <c r="BG177" i="105"/>
  <c r="BF177" i="105"/>
  <c r="BE177" i="105"/>
  <c r="BD177" i="105"/>
  <c r="BC177" i="105"/>
  <c r="BB177" i="105"/>
  <c r="BA177" i="105"/>
  <c r="AZ177" i="105"/>
  <c r="AY177" i="105"/>
  <c r="AX177" i="105"/>
  <c r="AW177" i="105"/>
  <c r="CK176" i="105"/>
  <c r="CJ176" i="105"/>
  <c r="CI176" i="105"/>
  <c r="CH176" i="105"/>
  <c r="CG176" i="105"/>
  <c r="CG477" i="105" s="1"/>
  <c r="CF176" i="105"/>
  <c r="CE176" i="105"/>
  <c r="CD176" i="105"/>
  <c r="CC176" i="105"/>
  <c r="CB176" i="105"/>
  <c r="CA176" i="105"/>
  <c r="BZ176" i="105"/>
  <c r="BY176" i="105"/>
  <c r="BX176" i="105"/>
  <c r="BW176" i="105"/>
  <c r="BV176" i="105"/>
  <c r="BU176" i="105"/>
  <c r="BT176" i="105"/>
  <c r="BS176" i="105"/>
  <c r="BR176" i="105"/>
  <c r="BQ176" i="105"/>
  <c r="BQ477" i="105" s="1"/>
  <c r="BP176" i="105"/>
  <c r="BO176" i="105"/>
  <c r="BN176" i="105"/>
  <c r="BM176" i="105"/>
  <c r="BL176" i="105"/>
  <c r="BK176" i="105"/>
  <c r="BJ176" i="105"/>
  <c r="BI176" i="105"/>
  <c r="BH176" i="105"/>
  <c r="BG176" i="105"/>
  <c r="BF176" i="105"/>
  <c r="BE176" i="105"/>
  <c r="BD176" i="105"/>
  <c r="BC176" i="105"/>
  <c r="BB176" i="105"/>
  <c r="BA176" i="105"/>
  <c r="BA477" i="105" s="1"/>
  <c r="AZ176" i="105"/>
  <c r="AY176" i="105"/>
  <c r="AX176" i="105"/>
  <c r="AW176" i="105"/>
  <c r="CK175" i="105"/>
  <c r="CK477" i="105" s="1"/>
  <c r="CJ175" i="105"/>
  <c r="CJ477" i="105" s="1"/>
  <c r="CI175" i="105"/>
  <c r="CI477" i="105" s="1"/>
  <c r="CH175" i="105"/>
  <c r="CH477" i="105" s="1"/>
  <c r="CG175" i="105"/>
  <c r="CF175" i="105"/>
  <c r="CE175" i="105"/>
  <c r="CD175" i="105"/>
  <c r="CD477" i="105" s="1"/>
  <c r="CC175" i="105"/>
  <c r="CB175" i="105"/>
  <c r="CA175" i="105"/>
  <c r="BZ175" i="105"/>
  <c r="BZ477" i="105" s="1"/>
  <c r="BY175" i="105"/>
  <c r="BY477" i="105" s="1"/>
  <c r="BX175" i="105"/>
  <c r="BW175" i="105"/>
  <c r="BV175" i="105"/>
  <c r="BV477" i="105" s="1"/>
  <c r="BU175" i="105"/>
  <c r="BT175" i="105"/>
  <c r="BS175" i="105"/>
  <c r="BR175" i="105"/>
  <c r="BR477" i="105" s="1"/>
  <c r="BQ175" i="105"/>
  <c r="BP175" i="105"/>
  <c r="BO175" i="105"/>
  <c r="BN175" i="105"/>
  <c r="BN477" i="105" s="1"/>
  <c r="BM175" i="105"/>
  <c r="BL175" i="105"/>
  <c r="BK175" i="105"/>
  <c r="BJ175" i="105"/>
  <c r="BJ477" i="105" s="1"/>
  <c r="BI175" i="105"/>
  <c r="BI477" i="105" s="1"/>
  <c r="BH175" i="105"/>
  <c r="BG175" i="105"/>
  <c r="BF175" i="105"/>
  <c r="BF477" i="105" s="1"/>
  <c r="BE175" i="105"/>
  <c r="BD175" i="105"/>
  <c r="BC175" i="105"/>
  <c r="BB175" i="105"/>
  <c r="BB477" i="105" s="1"/>
  <c r="BA175" i="105"/>
  <c r="AZ175" i="105"/>
  <c r="AY175" i="105"/>
  <c r="AX175" i="105"/>
  <c r="AX477" i="105" s="1"/>
  <c r="AW175" i="105"/>
  <c r="CK174" i="105"/>
  <c r="CJ174" i="105"/>
  <c r="CI174" i="105"/>
  <c r="CH174" i="105"/>
  <c r="CG174" i="105"/>
  <c r="CF174" i="105"/>
  <c r="CE174" i="105"/>
  <c r="CD174" i="105"/>
  <c r="CC174" i="105"/>
  <c r="CB174" i="105"/>
  <c r="CA174" i="105"/>
  <c r="BZ174" i="105"/>
  <c r="BY174" i="105"/>
  <c r="BX174" i="105"/>
  <c r="BW174" i="105"/>
  <c r="BV174" i="105"/>
  <c r="BU174" i="105"/>
  <c r="BT174" i="105"/>
  <c r="BS174" i="105"/>
  <c r="BR174" i="105"/>
  <c r="BQ174" i="105"/>
  <c r="BP174" i="105"/>
  <c r="BO174" i="105"/>
  <c r="BN174" i="105"/>
  <c r="BM174" i="105"/>
  <c r="BL174" i="105"/>
  <c r="BK174" i="105"/>
  <c r="BJ174" i="105"/>
  <c r="BI174" i="105"/>
  <c r="BH174" i="105"/>
  <c r="BG174" i="105"/>
  <c r="BF174" i="105"/>
  <c r="BE174" i="105"/>
  <c r="BD174" i="105"/>
  <c r="BC174" i="105"/>
  <c r="BB174" i="105"/>
  <c r="BA174" i="105"/>
  <c r="AZ174" i="105"/>
  <c r="AY174" i="105"/>
  <c r="AX174" i="105"/>
  <c r="AW174" i="105"/>
  <c r="CK173" i="105"/>
  <c r="CJ173" i="105"/>
  <c r="CI173" i="105"/>
  <c r="CH173" i="105"/>
  <c r="CG173" i="105"/>
  <c r="CF173" i="105"/>
  <c r="CE173" i="105"/>
  <c r="CD173" i="105"/>
  <c r="CC173" i="105"/>
  <c r="CB173" i="105"/>
  <c r="CA173" i="105"/>
  <c r="BZ173" i="105"/>
  <c r="BY173" i="105"/>
  <c r="BX173" i="105"/>
  <c r="BW173" i="105"/>
  <c r="BV173" i="105"/>
  <c r="BU173" i="105"/>
  <c r="BT173" i="105"/>
  <c r="BS173" i="105"/>
  <c r="BR173" i="105"/>
  <c r="BQ173" i="105"/>
  <c r="BP173" i="105"/>
  <c r="BO173" i="105"/>
  <c r="BN173" i="105"/>
  <c r="BM173" i="105"/>
  <c r="BL173" i="105"/>
  <c r="BK173" i="105"/>
  <c r="BJ173" i="105"/>
  <c r="BI173" i="105"/>
  <c r="BH173" i="105"/>
  <c r="BG173" i="105"/>
  <c r="BF173" i="105"/>
  <c r="BE173" i="105"/>
  <c r="BD173" i="105"/>
  <c r="BC173" i="105"/>
  <c r="BB173" i="105"/>
  <c r="BA173" i="105"/>
  <c r="AZ173" i="105"/>
  <c r="AY173" i="105"/>
  <c r="AX173" i="105"/>
  <c r="AW173" i="105"/>
  <c r="CK172" i="105"/>
  <c r="CJ172" i="105"/>
  <c r="CI172" i="105"/>
  <c r="CH172" i="105"/>
  <c r="CG172" i="105"/>
  <c r="CF172" i="105"/>
  <c r="CE172" i="105"/>
  <c r="CD172" i="105"/>
  <c r="CC172" i="105"/>
  <c r="CB172" i="105"/>
  <c r="CA172" i="105"/>
  <c r="BZ172" i="105"/>
  <c r="BY172" i="105"/>
  <c r="BX172" i="105"/>
  <c r="BW172" i="105"/>
  <c r="BV172" i="105"/>
  <c r="BU172" i="105"/>
  <c r="BU476" i="105" s="1"/>
  <c r="BT172" i="105"/>
  <c r="BS172" i="105"/>
  <c r="BR172" i="105"/>
  <c r="BQ172" i="105"/>
  <c r="BP172" i="105"/>
  <c r="BO172" i="105"/>
  <c r="BN172" i="105"/>
  <c r="BM172" i="105"/>
  <c r="BL172" i="105"/>
  <c r="BK172" i="105"/>
  <c r="BJ172" i="105"/>
  <c r="BI172" i="105"/>
  <c r="BH172" i="105"/>
  <c r="BG172" i="105"/>
  <c r="BF172" i="105"/>
  <c r="BE172" i="105"/>
  <c r="BE476" i="105" s="1"/>
  <c r="BD172" i="105"/>
  <c r="BC172" i="105"/>
  <c r="BB172" i="105"/>
  <c r="BA172" i="105"/>
  <c r="AZ172" i="105"/>
  <c r="AY172" i="105"/>
  <c r="AX172" i="105"/>
  <c r="AW172" i="105"/>
  <c r="CK171" i="105"/>
  <c r="CJ171" i="105"/>
  <c r="CJ476" i="105" s="1"/>
  <c r="CI171" i="105"/>
  <c r="CI476" i="105" s="1"/>
  <c r="CH171" i="105"/>
  <c r="CH476" i="105" s="1"/>
  <c r="CG171" i="105"/>
  <c r="CF171" i="105"/>
  <c r="CF476" i="105" s="1"/>
  <c r="CE171" i="105"/>
  <c r="CD171" i="105"/>
  <c r="CD476" i="105" s="1"/>
  <c r="CC171" i="105"/>
  <c r="CC476" i="105" s="1"/>
  <c r="CB171" i="105"/>
  <c r="CA171" i="105"/>
  <c r="BZ171" i="105"/>
  <c r="BZ476" i="105" s="1"/>
  <c r="BY171" i="105"/>
  <c r="BX171" i="105"/>
  <c r="BW171" i="105"/>
  <c r="BV171" i="105"/>
  <c r="BV476" i="105" s="1"/>
  <c r="BU171" i="105"/>
  <c r="BT171" i="105"/>
  <c r="BS171" i="105"/>
  <c r="BR171" i="105"/>
  <c r="BR476" i="105" s="1"/>
  <c r="BQ171" i="105"/>
  <c r="BP171" i="105"/>
  <c r="BO171" i="105"/>
  <c r="BN171" i="105"/>
  <c r="BN476" i="105" s="1"/>
  <c r="BM171" i="105"/>
  <c r="BM476" i="105" s="1"/>
  <c r="BL171" i="105"/>
  <c r="BK171" i="105"/>
  <c r="BJ171" i="105"/>
  <c r="BJ476" i="105" s="1"/>
  <c r="BI171" i="105"/>
  <c r="BH171" i="105"/>
  <c r="BG171" i="105"/>
  <c r="BF171" i="105"/>
  <c r="BF476" i="105" s="1"/>
  <c r="BE171" i="105"/>
  <c r="BD171" i="105"/>
  <c r="BC171" i="105"/>
  <c r="BB171" i="105"/>
  <c r="BB476" i="105" s="1"/>
  <c r="BA171" i="105"/>
  <c r="AZ171" i="105"/>
  <c r="AY171" i="105"/>
  <c r="AX171" i="105"/>
  <c r="AX476" i="105" s="1"/>
  <c r="AW171" i="105"/>
  <c r="AW476" i="105" s="1"/>
  <c r="CK168" i="105"/>
  <c r="CJ168" i="105"/>
  <c r="CI168" i="105"/>
  <c r="CH168" i="105"/>
  <c r="CG168" i="105"/>
  <c r="CF168" i="105"/>
  <c r="CE168" i="105"/>
  <c r="CD168" i="105"/>
  <c r="CC168" i="105"/>
  <c r="CB168" i="105"/>
  <c r="CA168" i="105"/>
  <c r="BZ168" i="105"/>
  <c r="BY168" i="105"/>
  <c r="BX168" i="105"/>
  <c r="BW168" i="105"/>
  <c r="BV168" i="105"/>
  <c r="BU168" i="105"/>
  <c r="BT168" i="105"/>
  <c r="BS168" i="105"/>
  <c r="BR168" i="105"/>
  <c r="BQ168" i="105"/>
  <c r="BP168" i="105"/>
  <c r="BO168" i="105"/>
  <c r="BN168" i="105"/>
  <c r="BM168" i="105"/>
  <c r="BL168" i="105"/>
  <c r="BK168" i="105"/>
  <c r="BJ168" i="105"/>
  <c r="BI168" i="105"/>
  <c r="BH168" i="105"/>
  <c r="BG168" i="105"/>
  <c r="BF168" i="105"/>
  <c r="BE168" i="105"/>
  <c r="BD168" i="105"/>
  <c r="BC168" i="105"/>
  <c r="BB168" i="105"/>
  <c r="BA168" i="105"/>
  <c r="AZ168" i="105"/>
  <c r="AY168" i="105"/>
  <c r="AX168" i="105"/>
  <c r="AW168" i="105"/>
  <c r="CK167" i="105"/>
  <c r="CJ167" i="105"/>
  <c r="CI167" i="105"/>
  <c r="CH167" i="105"/>
  <c r="CG167" i="105"/>
  <c r="CF167" i="105"/>
  <c r="CE167" i="105"/>
  <c r="CD167" i="105"/>
  <c r="CC167" i="105"/>
  <c r="CB167" i="105"/>
  <c r="CA167" i="105"/>
  <c r="BZ167" i="105"/>
  <c r="BY167" i="105"/>
  <c r="BX167" i="105"/>
  <c r="BW167" i="105"/>
  <c r="BV167" i="105"/>
  <c r="BU167" i="105"/>
  <c r="BT167" i="105"/>
  <c r="BS167" i="105"/>
  <c r="BR167" i="105"/>
  <c r="BQ167" i="105"/>
  <c r="BP167" i="105"/>
  <c r="BO167" i="105"/>
  <c r="BN167" i="105"/>
  <c r="BM167" i="105"/>
  <c r="BL167" i="105"/>
  <c r="BK167" i="105"/>
  <c r="BJ167" i="105"/>
  <c r="BI167" i="105"/>
  <c r="BH167" i="105"/>
  <c r="BG167" i="105"/>
  <c r="BF167" i="105"/>
  <c r="BE167" i="105"/>
  <c r="BD167" i="105"/>
  <c r="BC167" i="105"/>
  <c r="BB167" i="105"/>
  <c r="BA167" i="105"/>
  <c r="AZ167" i="105"/>
  <c r="AY167" i="105"/>
  <c r="AX167" i="105"/>
  <c r="AW167" i="105"/>
  <c r="CK166" i="105"/>
  <c r="CJ166" i="105"/>
  <c r="CI166" i="105"/>
  <c r="CH166" i="105"/>
  <c r="CG166" i="105"/>
  <c r="CF166" i="105"/>
  <c r="CE166" i="105"/>
  <c r="CD166" i="105"/>
  <c r="CC166" i="105"/>
  <c r="CB166" i="105"/>
  <c r="CA166" i="105"/>
  <c r="BZ166" i="105"/>
  <c r="BY166" i="105"/>
  <c r="BX166" i="105"/>
  <c r="BW166" i="105"/>
  <c r="BV166" i="105"/>
  <c r="BU166" i="105"/>
  <c r="BT166" i="105"/>
  <c r="BS166" i="105"/>
  <c r="BR166" i="105"/>
  <c r="BQ166" i="105"/>
  <c r="BP166" i="105"/>
  <c r="BO166" i="105"/>
  <c r="BN166" i="105"/>
  <c r="BM166" i="105"/>
  <c r="BL166" i="105"/>
  <c r="BK166" i="105"/>
  <c r="BJ166" i="105"/>
  <c r="BI166" i="105"/>
  <c r="BH166" i="105"/>
  <c r="BG166" i="105"/>
  <c r="BF166" i="105"/>
  <c r="BE166" i="105"/>
  <c r="BD166" i="105"/>
  <c r="BC166" i="105"/>
  <c r="BB166" i="105"/>
  <c r="BA166" i="105"/>
  <c r="AZ166" i="105"/>
  <c r="AY166" i="105"/>
  <c r="AX166" i="105"/>
  <c r="AW166" i="105"/>
  <c r="CK165" i="105"/>
  <c r="CJ165" i="105"/>
  <c r="CI165" i="105"/>
  <c r="CH165" i="105"/>
  <c r="CG165" i="105"/>
  <c r="CF165" i="105"/>
  <c r="CE165" i="105"/>
  <c r="CD165" i="105"/>
  <c r="CD471" i="105" s="1"/>
  <c r="CC165" i="105"/>
  <c r="CB165" i="105"/>
  <c r="CA165" i="105"/>
  <c r="BZ165" i="105"/>
  <c r="BY165" i="105"/>
  <c r="BX165" i="105"/>
  <c r="BW165" i="105"/>
  <c r="BV165" i="105"/>
  <c r="BU165" i="105"/>
  <c r="BT165" i="105"/>
  <c r="BS165" i="105"/>
  <c r="BR165" i="105"/>
  <c r="BQ165" i="105"/>
  <c r="BP165" i="105"/>
  <c r="BO165" i="105"/>
  <c r="BN165" i="105"/>
  <c r="BN471" i="105" s="1"/>
  <c r="BM165" i="105"/>
  <c r="BL165" i="105"/>
  <c r="BK165" i="105"/>
  <c r="BJ165" i="105"/>
  <c r="BI165" i="105"/>
  <c r="BH165" i="105"/>
  <c r="BG165" i="105"/>
  <c r="BF165" i="105"/>
  <c r="BE165" i="105"/>
  <c r="BD165" i="105"/>
  <c r="BC165" i="105"/>
  <c r="BB165" i="105"/>
  <c r="BA165" i="105"/>
  <c r="AZ165" i="105"/>
  <c r="AY165" i="105"/>
  <c r="AX165" i="105"/>
  <c r="AX471" i="105" s="1"/>
  <c r="AW165" i="105"/>
  <c r="CK164" i="105"/>
  <c r="CJ164" i="105"/>
  <c r="CI164" i="105"/>
  <c r="CH164" i="105"/>
  <c r="CG164" i="105"/>
  <c r="CF164" i="105"/>
  <c r="CE164" i="105"/>
  <c r="CD164" i="105"/>
  <c r="CC164" i="105"/>
  <c r="CB164" i="105"/>
  <c r="CA164" i="105"/>
  <c r="BZ164" i="105"/>
  <c r="BY164" i="105"/>
  <c r="BX164" i="105"/>
  <c r="BW164" i="105"/>
  <c r="BV164" i="105"/>
  <c r="BU164" i="105"/>
  <c r="BT164" i="105"/>
  <c r="BS164" i="105"/>
  <c r="BR164" i="105"/>
  <c r="BQ164" i="105"/>
  <c r="BP164" i="105"/>
  <c r="BO164" i="105"/>
  <c r="BN164" i="105"/>
  <c r="BM164" i="105"/>
  <c r="BL164" i="105"/>
  <c r="BK164" i="105"/>
  <c r="BJ164" i="105"/>
  <c r="BI164" i="105"/>
  <c r="BH164" i="105"/>
  <c r="BG164" i="105"/>
  <c r="BF164" i="105"/>
  <c r="BE164" i="105"/>
  <c r="BD164" i="105"/>
  <c r="BC164" i="105"/>
  <c r="BB164" i="105"/>
  <c r="BA164" i="105"/>
  <c r="AZ164" i="105"/>
  <c r="AY164" i="105"/>
  <c r="AX164" i="105"/>
  <c r="AW164" i="105"/>
  <c r="CK163" i="105"/>
  <c r="CK471" i="105" s="1"/>
  <c r="CJ163" i="105"/>
  <c r="CJ471" i="105" s="1"/>
  <c r="CI163" i="105"/>
  <c r="CI471" i="105" s="1"/>
  <c r="CH163" i="105"/>
  <c r="CG163" i="105"/>
  <c r="CF163" i="105"/>
  <c r="CF471" i="105" s="1"/>
  <c r="CE163" i="105"/>
  <c r="CD163" i="105"/>
  <c r="CC163" i="105"/>
  <c r="CB163" i="105"/>
  <c r="CB471" i="105" s="1"/>
  <c r="CA163" i="105"/>
  <c r="BZ163" i="105"/>
  <c r="BY163" i="105"/>
  <c r="BX163" i="105"/>
  <c r="BX471" i="105" s="1"/>
  <c r="BW163" i="105"/>
  <c r="BV163" i="105"/>
  <c r="BU163" i="105"/>
  <c r="BT163" i="105"/>
  <c r="BT471" i="105" s="1"/>
  <c r="BS163" i="105"/>
  <c r="BR163" i="105"/>
  <c r="BQ163" i="105"/>
  <c r="BP163" i="105"/>
  <c r="BP471" i="105" s="1"/>
  <c r="BO163" i="105"/>
  <c r="BN163" i="105"/>
  <c r="BM163" i="105"/>
  <c r="BL163" i="105"/>
  <c r="BL471" i="105" s="1"/>
  <c r="BK163" i="105"/>
  <c r="BJ163" i="105"/>
  <c r="BI163" i="105"/>
  <c r="BH163" i="105"/>
  <c r="BH471" i="105" s="1"/>
  <c r="BG163" i="105"/>
  <c r="BF163" i="105"/>
  <c r="BE163" i="105"/>
  <c r="BD163" i="105"/>
  <c r="BD471" i="105" s="1"/>
  <c r="BC163" i="105"/>
  <c r="BB163" i="105"/>
  <c r="BA163" i="105"/>
  <c r="AZ163" i="105"/>
  <c r="AZ471" i="105" s="1"/>
  <c r="AY163" i="105"/>
  <c r="AX163" i="105"/>
  <c r="AW163" i="105"/>
  <c r="CK162" i="105"/>
  <c r="CJ162" i="105"/>
  <c r="CI162" i="105"/>
  <c r="CH162" i="105"/>
  <c r="CG162" i="105"/>
  <c r="CF162" i="105"/>
  <c r="CE162" i="105"/>
  <c r="CD162" i="105"/>
  <c r="CC162" i="105"/>
  <c r="CB162" i="105"/>
  <c r="CA162" i="105"/>
  <c r="BZ162" i="105"/>
  <c r="BY162" i="105"/>
  <c r="BX162" i="105"/>
  <c r="BW162" i="105"/>
  <c r="BV162" i="105"/>
  <c r="BU162" i="105"/>
  <c r="BT162" i="105"/>
  <c r="BS162" i="105"/>
  <c r="BR162" i="105"/>
  <c r="BQ162" i="105"/>
  <c r="BP162" i="105"/>
  <c r="BO162" i="105"/>
  <c r="BN162" i="105"/>
  <c r="BM162" i="105"/>
  <c r="BL162" i="105"/>
  <c r="BK162" i="105"/>
  <c r="BJ162" i="105"/>
  <c r="BI162" i="105"/>
  <c r="BH162" i="105"/>
  <c r="BG162" i="105"/>
  <c r="BF162" i="105"/>
  <c r="BE162" i="105"/>
  <c r="BD162" i="105"/>
  <c r="BC162" i="105"/>
  <c r="BB162" i="105"/>
  <c r="BA162" i="105"/>
  <c r="AZ162" i="105"/>
  <c r="AY162" i="105"/>
  <c r="AX162" i="105"/>
  <c r="AW162" i="105"/>
  <c r="CK161" i="105"/>
  <c r="CJ161" i="105"/>
  <c r="CI161" i="105"/>
  <c r="CH161" i="105"/>
  <c r="CG161" i="105"/>
  <c r="CF161" i="105"/>
  <c r="CE161" i="105"/>
  <c r="CD161" i="105"/>
  <c r="CC161" i="105"/>
  <c r="CB161" i="105"/>
  <c r="CA161" i="105"/>
  <c r="BZ161" i="105"/>
  <c r="BY161" i="105"/>
  <c r="BX161" i="105"/>
  <c r="BW161" i="105"/>
  <c r="BV161" i="105"/>
  <c r="BU161" i="105"/>
  <c r="BT161" i="105"/>
  <c r="BS161" i="105"/>
  <c r="BR161" i="105"/>
  <c r="BQ161" i="105"/>
  <c r="BP161" i="105"/>
  <c r="BO161" i="105"/>
  <c r="BN161" i="105"/>
  <c r="BM161" i="105"/>
  <c r="BL161" i="105"/>
  <c r="BK161" i="105"/>
  <c r="BJ161" i="105"/>
  <c r="BI161" i="105"/>
  <c r="BH161" i="105"/>
  <c r="BG161" i="105"/>
  <c r="BF161" i="105"/>
  <c r="BE161" i="105"/>
  <c r="BD161" i="105"/>
  <c r="BC161" i="105"/>
  <c r="BB161" i="105"/>
  <c r="BA161" i="105"/>
  <c r="AZ161" i="105"/>
  <c r="AY161" i="105"/>
  <c r="AX161" i="105"/>
  <c r="AW161" i="105"/>
  <c r="CK160" i="105"/>
  <c r="CJ160" i="105"/>
  <c r="CI160" i="105"/>
  <c r="CH160" i="105"/>
  <c r="CG160" i="105"/>
  <c r="CF160" i="105"/>
  <c r="CE160" i="105"/>
  <c r="CD160" i="105"/>
  <c r="CC160" i="105"/>
  <c r="CB160" i="105"/>
  <c r="CA160" i="105"/>
  <c r="BZ160" i="105"/>
  <c r="BY160" i="105"/>
  <c r="BX160" i="105"/>
  <c r="BW160" i="105"/>
  <c r="BV160" i="105"/>
  <c r="BU160" i="105"/>
  <c r="BT160" i="105"/>
  <c r="BS160" i="105"/>
  <c r="BR160" i="105"/>
  <c r="BQ160" i="105"/>
  <c r="BP160" i="105"/>
  <c r="BO160" i="105"/>
  <c r="BN160" i="105"/>
  <c r="BM160" i="105"/>
  <c r="BL160" i="105"/>
  <c r="BK160" i="105"/>
  <c r="BJ160" i="105"/>
  <c r="BI160" i="105"/>
  <c r="BH160" i="105"/>
  <c r="BG160" i="105"/>
  <c r="BF160" i="105"/>
  <c r="BE160" i="105"/>
  <c r="BD160" i="105"/>
  <c r="BC160" i="105"/>
  <c r="BC470" i="105" s="1"/>
  <c r="BB160" i="105"/>
  <c r="BA160" i="105"/>
  <c r="AZ160" i="105"/>
  <c r="AY160" i="105"/>
  <c r="AX160" i="105"/>
  <c r="AW160" i="105"/>
  <c r="CK159" i="105"/>
  <c r="CK470" i="105" s="1"/>
  <c r="CJ159" i="105"/>
  <c r="CJ470" i="105" s="1"/>
  <c r="CI159" i="105"/>
  <c r="CH159" i="105"/>
  <c r="CG159" i="105"/>
  <c r="CF159" i="105"/>
  <c r="CF470" i="105" s="1"/>
  <c r="CE159" i="105"/>
  <c r="CD159" i="105"/>
  <c r="CC159" i="105"/>
  <c r="CB159" i="105"/>
  <c r="CB470" i="105" s="1"/>
  <c r="CA159" i="105"/>
  <c r="CA470" i="105" s="1"/>
  <c r="BZ159" i="105"/>
  <c r="BY159" i="105"/>
  <c r="BX159" i="105"/>
  <c r="BX470" i="105" s="1"/>
  <c r="BW159" i="105"/>
  <c r="BV159" i="105"/>
  <c r="BU159" i="105"/>
  <c r="BT159" i="105"/>
  <c r="BT470" i="105" s="1"/>
  <c r="BS159" i="105"/>
  <c r="BR159" i="105"/>
  <c r="BQ159" i="105"/>
  <c r="BP159" i="105"/>
  <c r="BP470" i="105" s="1"/>
  <c r="BO159" i="105"/>
  <c r="BN159" i="105"/>
  <c r="BM159" i="105"/>
  <c r="BL159" i="105"/>
  <c r="BL470" i="105" s="1"/>
  <c r="BK159" i="105"/>
  <c r="BK470" i="105" s="1"/>
  <c r="BJ159" i="105"/>
  <c r="BI159" i="105"/>
  <c r="BH159" i="105"/>
  <c r="BH470" i="105" s="1"/>
  <c r="BG159" i="105"/>
  <c r="BF159" i="105"/>
  <c r="BE159" i="105"/>
  <c r="BD159" i="105"/>
  <c r="BD470" i="105" s="1"/>
  <c r="BC159" i="105"/>
  <c r="BB159" i="105"/>
  <c r="BA159" i="105"/>
  <c r="AZ159" i="105"/>
  <c r="AZ470" i="105" s="1"/>
  <c r="AY159" i="105"/>
  <c r="AX159" i="105"/>
  <c r="AW159" i="105"/>
  <c r="CK158" i="105"/>
  <c r="CJ158" i="105"/>
  <c r="CI158" i="105"/>
  <c r="CH158" i="105"/>
  <c r="CG158" i="105"/>
  <c r="CF158" i="105"/>
  <c r="CE158" i="105"/>
  <c r="CD158" i="105"/>
  <c r="CC158" i="105"/>
  <c r="CB158" i="105"/>
  <c r="CA158" i="105"/>
  <c r="BZ158" i="105"/>
  <c r="BY158" i="105"/>
  <c r="BX158" i="105"/>
  <c r="BW158" i="105"/>
  <c r="BV158" i="105"/>
  <c r="BU158" i="105"/>
  <c r="BT158" i="105"/>
  <c r="BS158" i="105"/>
  <c r="BR158" i="105"/>
  <c r="BQ158" i="105"/>
  <c r="BP158" i="105"/>
  <c r="BO158" i="105"/>
  <c r="BN158" i="105"/>
  <c r="BM158" i="105"/>
  <c r="BL158" i="105"/>
  <c r="BK158" i="105"/>
  <c r="BJ158" i="105"/>
  <c r="BI158" i="105"/>
  <c r="BH158" i="105"/>
  <c r="BG158" i="105"/>
  <c r="BF158" i="105"/>
  <c r="BE158" i="105"/>
  <c r="BD158" i="105"/>
  <c r="BC158" i="105"/>
  <c r="BB158" i="105"/>
  <c r="BA158" i="105"/>
  <c r="AZ158" i="105"/>
  <c r="AY158" i="105"/>
  <c r="AX158" i="105"/>
  <c r="AW158" i="105"/>
  <c r="CK157" i="105"/>
  <c r="CJ157" i="105"/>
  <c r="CI157" i="105"/>
  <c r="CH157" i="105"/>
  <c r="CG157" i="105"/>
  <c r="CF157" i="105"/>
  <c r="CE157" i="105"/>
  <c r="CD157" i="105"/>
  <c r="CC157" i="105"/>
  <c r="CB157" i="105"/>
  <c r="CA157" i="105"/>
  <c r="BZ157" i="105"/>
  <c r="BZ469" i="105" s="1"/>
  <c r="BY157" i="105"/>
  <c r="BX157" i="105"/>
  <c r="BW157" i="105"/>
  <c r="BV157" i="105"/>
  <c r="BU157" i="105"/>
  <c r="BT157" i="105"/>
  <c r="BS157" i="105"/>
  <c r="BR157" i="105"/>
  <c r="BQ157" i="105"/>
  <c r="BP157" i="105"/>
  <c r="BO157" i="105"/>
  <c r="BN157" i="105"/>
  <c r="BM157" i="105"/>
  <c r="BL157" i="105"/>
  <c r="BK157" i="105"/>
  <c r="BJ157" i="105"/>
  <c r="BJ469" i="105" s="1"/>
  <c r="BI157" i="105"/>
  <c r="BH157" i="105"/>
  <c r="BG157" i="105"/>
  <c r="BF157" i="105"/>
  <c r="BE157" i="105"/>
  <c r="BD157" i="105"/>
  <c r="BC157" i="105"/>
  <c r="BB157" i="105"/>
  <c r="BA157" i="105"/>
  <c r="AZ157" i="105"/>
  <c r="AY157" i="105"/>
  <c r="AX157" i="105"/>
  <c r="AW157" i="105"/>
  <c r="CK156" i="105"/>
  <c r="CJ156" i="105"/>
  <c r="CI156" i="105"/>
  <c r="CH156" i="105"/>
  <c r="CG156" i="105"/>
  <c r="CF156" i="105"/>
  <c r="CE156" i="105"/>
  <c r="CD156" i="105"/>
  <c r="CC156" i="105"/>
  <c r="CB156" i="105"/>
  <c r="CA156" i="105"/>
  <c r="CA469" i="105" s="1"/>
  <c r="BZ156" i="105"/>
  <c r="BY156" i="105"/>
  <c r="BX156" i="105"/>
  <c r="BW156" i="105"/>
  <c r="BV156" i="105"/>
  <c r="BU156" i="105"/>
  <c r="BT156" i="105"/>
  <c r="BS156" i="105"/>
  <c r="BR156" i="105"/>
  <c r="BQ156" i="105"/>
  <c r="BP156" i="105"/>
  <c r="BO156" i="105"/>
  <c r="BN156" i="105"/>
  <c r="BM156" i="105"/>
  <c r="BL156" i="105"/>
  <c r="BK156" i="105"/>
  <c r="BK469" i="105" s="1"/>
  <c r="BJ156" i="105"/>
  <c r="BI156" i="105"/>
  <c r="BH156" i="105"/>
  <c r="BG156" i="105"/>
  <c r="BF156" i="105"/>
  <c r="BE156" i="105"/>
  <c r="BD156" i="105"/>
  <c r="BC156" i="105"/>
  <c r="BB156" i="105"/>
  <c r="BA156" i="105"/>
  <c r="AZ156" i="105"/>
  <c r="AY156" i="105"/>
  <c r="AX156" i="105"/>
  <c r="AW156" i="105"/>
  <c r="CK155" i="105"/>
  <c r="CK469" i="105" s="1"/>
  <c r="CJ155" i="105"/>
  <c r="CJ469" i="105" s="1"/>
  <c r="CI155" i="105"/>
  <c r="CI469" i="105" s="1"/>
  <c r="CH155" i="105"/>
  <c r="CG155" i="105"/>
  <c r="CF155" i="105"/>
  <c r="CF469" i="105" s="1"/>
  <c r="CE155" i="105"/>
  <c r="CD155" i="105"/>
  <c r="CC155" i="105"/>
  <c r="CB155" i="105"/>
  <c r="CB469" i="105" s="1"/>
  <c r="CA155" i="105"/>
  <c r="BZ155" i="105"/>
  <c r="BY155" i="105"/>
  <c r="BX155" i="105"/>
  <c r="BX469" i="105" s="1"/>
  <c r="BW155" i="105"/>
  <c r="BV155" i="105"/>
  <c r="BU155" i="105"/>
  <c r="BT155" i="105"/>
  <c r="BT469" i="105" s="1"/>
  <c r="BS155" i="105"/>
  <c r="BS469" i="105" s="1"/>
  <c r="BR155" i="105"/>
  <c r="BQ155" i="105"/>
  <c r="BP155" i="105"/>
  <c r="BP469" i="105" s="1"/>
  <c r="BO155" i="105"/>
  <c r="BN155" i="105"/>
  <c r="BM155" i="105"/>
  <c r="BL155" i="105"/>
  <c r="BL469" i="105" s="1"/>
  <c r="BK155" i="105"/>
  <c r="BJ155" i="105"/>
  <c r="BI155" i="105"/>
  <c r="BH155" i="105"/>
  <c r="BH469" i="105" s="1"/>
  <c r="BG155" i="105"/>
  <c r="BF155" i="105"/>
  <c r="BE155" i="105"/>
  <c r="BD155" i="105"/>
  <c r="BD469" i="105" s="1"/>
  <c r="BC155" i="105"/>
  <c r="BC469" i="105" s="1"/>
  <c r="BB155" i="105"/>
  <c r="BA155" i="105"/>
  <c r="AZ155" i="105"/>
  <c r="AZ469" i="105" s="1"/>
  <c r="AY155" i="105"/>
  <c r="AX155" i="105"/>
  <c r="AW155" i="105"/>
  <c r="CK154" i="105"/>
  <c r="CJ154" i="105"/>
  <c r="CI154" i="105"/>
  <c r="CH154" i="105"/>
  <c r="CG154" i="105"/>
  <c r="CF154" i="105"/>
  <c r="CE154" i="105"/>
  <c r="CD154" i="105"/>
  <c r="CC154" i="105"/>
  <c r="CB154" i="105"/>
  <c r="CA154" i="105"/>
  <c r="BZ154" i="105"/>
  <c r="BY154" i="105"/>
  <c r="BX154" i="105"/>
  <c r="BW154" i="105"/>
  <c r="BV154" i="105"/>
  <c r="BU154" i="105"/>
  <c r="BT154" i="105"/>
  <c r="BS154" i="105"/>
  <c r="BR154" i="105"/>
  <c r="BQ154" i="105"/>
  <c r="BP154" i="105"/>
  <c r="BO154" i="105"/>
  <c r="BN154" i="105"/>
  <c r="BM154" i="105"/>
  <c r="BL154" i="105"/>
  <c r="BK154" i="105"/>
  <c r="BJ154" i="105"/>
  <c r="BI154" i="105"/>
  <c r="BH154" i="105"/>
  <c r="BG154" i="105"/>
  <c r="BF154" i="105"/>
  <c r="BE154" i="105"/>
  <c r="BD154" i="105"/>
  <c r="BC154" i="105"/>
  <c r="BB154" i="105"/>
  <c r="BA154" i="105"/>
  <c r="AZ154" i="105"/>
  <c r="AY154" i="105"/>
  <c r="AX154" i="105"/>
  <c r="AW154" i="105"/>
  <c r="CK153" i="105"/>
  <c r="CJ153" i="105"/>
  <c r="CI153" i="105"/>
  <c r="CH153" i="105"/>
  <c r="CG153" i="105"/>
  <c r="CF153" i="105"/>
  <c r="CE153" i="105"/>
  <c r="CD153" i="105"/>
  <c r="CD468" i="105" s="1"/>
  <c r="CC153" i="105"/>
  <c r="CB153" i="105"/>
  <c r="CA153" i="105"/>
  <c r="BZ153" i="105"/>
  <c r="BY153" i="105"/>
  <c r="BX153" i="105"/>
  <c r="BW153" i="105"/>
  <c r="BV153" i="105"/>
  <c r="BV468" i="105" s="1"/>
  <c r="BU153" i="105"/>
  <c r="BT153" i="105"/>
  <c r="BS153" i="105"/>
  <c r="BR153" i="105"/>
  <c r="BQ153" i="105"/>
  <c r="BP153" i="105"/>
  <c r="BO153" i="105"/>
  <c r="BN153" i="105"/>
  <c r="BN468" i="105" s="1"/>
  <c r="BM153" i="105"/>
  <c r="BL153" i="105"/>
  <c r="BK153" i="105"/>
  <c r="BJ153" i="105"/>
  <c r="BI153" i="105"/>
  <c r="BH153" i="105"/>
  <c r="BG153" i="105"/>
  <c r="BF153" i="105"/>
  <c r="BF468" i="105" s="1"/>
  <c r="BE153" i="105"/>
  <c r="BD153" i="105"/>
  <c r="BC153" i="105"/>
  <c r="BB153" i="105"/>
  <c r="BA153" i="105"/>
  <c r="AZ153" i="105"/>
  <c r="AY153" i="105"/>
  <c r="AX153" i="105"/>
  <c r="AX468" i="105" s="1"/>
  <c r="AW153" i="105"/>
  <c r="CK152" i="105"/>
  <c r="CJ152" i="105"/>
  <c r="CI152" i="105"/>
  <c r="CH152" i="105"/>
  <c r="CG152" i="105"/>
  <c r="CF152" i="105"/>
  <c r="CE152" i="105"/>
  <c r="CD152" i="105"/>
  <c r="CC152" i="105"/>
  <c r="CB152" i="105"/>
  <c r="CA152" i="105"/>
  <c r="CA468" i="105" s="1"/>
  <c r="BZ152" i="105"/>
  <c r="BY152" i="105"/>
  <c r="BX152" i="105"/>
  <c r="BW152" i="105"/>
  <c r="BV152" i="105"/>
  <c r="BU152" i="105"/>
  <c r="BT152" i="105"/>
  <c r="BS152" i="105"/>
  <c r="BR152" i="105"/>
  <c r="BQ152" i="105"/>
  <c r="BP152" i="105"/>
  <c r="BO152" i="105"/>
  <c r="BN152" i="105"/>
  <c r="BM152" i="105"/>
  <c r="BL152" i="105"/>
  <c r="BK152" i="105"/>
  <c r="BK468" i="105" s="1"/>
  <c r="BJ152" i="105"/>
  <c r="BI152" i="105"/>
  <c r="BH152" i="105"/>
  <c r="BG152" i="105"/>
  <c r="BF152" i="105"/>
  <c r="BE152" i="105"/>
  <c r="BD152" i="105"/>
  <c r="BC152" i="105"/>
  <c r="BC468" i="105" s="1"/>
  <c r="BB152" i="105"/>
  <c r="BA152" i="105"/>
  <c r="AZ152" i="105"/>
  <c r="AY152" i="105"/>
  <c r="AX152" i="105"/>
  <c r="AW152" i="105"/>
  <c r="CK151" i="105"/>
  <c r="CK468" i="105" s="1"/>
  <c r="CJ151" i="105"/>
  <c r="CJ468" i="105" s="1"/>
  <c r="CI151" i="105"/>
  <c r="CH151" i="105"/>
  <c r="CG151" i="105"/>
  <c r="CF151" i="105"/>
  <c r="CF468" i="105" s="1"/>
  <c r="CE151" i="105"/>
  <c r="CE468" i="105" s="1"/>
  <c r="CD151" i="105"/>
  <c r="CC151" i="105"/>
  <c r="CB151" i="105"/>
  <c r="CB468" i="105" s="1"/>
  <c r="CA151" i="105"/>
  <c r="BZ151" i="105"/>
  <c r="BY151" i="105"/>
  <c r="BX151" i="105"/>
  <c r="BX468" i="105" s="1"/>
  <c r="BW151" i="105"/>
  <c r="BW468" i="105" s="1"/>
  <c r="BV151" i="105"/>
  <c r="BU151" i="105"/>
  <c r="BT151" i="105"/>
  <c r="BT468" i="105" s="1"/>
  <c r="BS151" i="105"/>
  <c r="BR151" i="105"/>
  <c r="BQ151" i="105"/>
  <c r="BP151" i="105"/>
  <c r="BP468" i="105" s="1"/>
  <c r="BO151" i="105"/>
  <c r="BO468" i="105" s="1"/>
  <c r="BN151" i="105"/>
  <c r="BM151" i="105"/>
  <c r="BL151" i="105"/>
  <c r="BL468" i="105" s="1"/>
  <c r="BK151" i="105"/>
  <c r="BJ151" i="105"/>
  <c r="BI151" i="105"/>
  <c r="BH151" i="105"/>
  <c r="BH468" i="105" s="1"/>
  <c r="BG151" i="105"/>
  <c r="BG468" i="105" s="1"/>
  <c r="BF151" i="105"/>
  <c r="BE151" i="105"/>
  <c r="BD151" i="105"/>
  <c r="BD468" i="105" s="1"/>
  <c r="BC151" i="105"/>
  <c r="BB151" i="105"/>
  <c r="BA151" i="105"/>
  <c r="AZ151" i="105"/>
  <c r="AZ468" i="105" s="1"/>
  <c r="AY151" i="105"/>
  <c r="AY468" i="105" s="1"/>
  <c r="AX151" i="105"/>
  <c r="AW151" i="105"/>
  <c r="CK150" i="105"/>
  <c r="CJ150" i="105"/>
  <c r="CI150" i="105"/>
  <c r="CH150" i="105"/>
  <c r="CG150" i="105"/>
  <c r="CF150" i="105"/>
  <c r="CE150" i="105"/>
  <c r="CD150" i="105"/>
  <c r="CC150" i="105"/>
  <c r="CC467" i="105" s="1"/>
  <c r="CB150" i="105"/>
  <c r="CA150" i="105"/>
  <c r="BZ150" i="105"/>
  <c r="BY150" i="105"/>
  <c r="BX150" i="105"/>
  <c r="BW150" i="105"/>
  <c r="BV150" i="105"/>
  <c r="BU150" i="105"/>
  <c r="BT150" i="105"/>
  <c r="BS150" i="105"/>
  <c r="BR150" i="105"/>
  <c r="BQ150" i="105"/>
  <c r="BP150" i="105"/>
  <c r="BO150" i="105"/>
  <c r="BN150" i="105"/>
  <c r="BM150" i="105"/>
  <c r="BL150" i="105"/>
  <c r="BK150" i="105"/>
  <c r="BJ150" i="105"/>
  <c r="BI150" i="105"/>
  <c r="BH150" i="105"/>
  <c r="BG150" i="105"/>
  <c r="BF150" i="105"/>
  <c r="BE150" i="105"/>
  <c r="BD150" i="105"/>
  <c r="BC150" i="105"/>
  <c r="BB150" i="105"/>
  <c r="BA150" i="105"/>
  <c r="AZ150" i="105"/>
  <c r="AY150" i="105"/>
  <c r="AX150" i="105"/>
  <c r="AW150" i="105"/>
  <c r="AW467" i="105" s="1"/>
  <c r="CK149" i="105"/>
  <c r="CJ149" i="105"/>
  <c r="CI149" i="105"/>
  <c r="CH149" i="105"/>
  <c r="CG149" i="105"/>
  <c r="CF149" i="105"/>
  <c r="CE149" i="105"/>
  <c r="CD149" i="105"/>
  <c r="CD467" i="105" s="1"/>
  <c r="CC149" i="105"/>
  <c r="CB149" i="105"/>
  <c r="CA149" i="105"/>
  <c r="BZ149" i="105"/>
  <c r="BY149" i="105"/>
  <c r="BX149" i="105"/>
  <c r="BW149" i="105"/>
  <c r="BV149" i="105"/>
  <c r="BV467" i="105" s="1"/>
  <c r="BU149" i="105"/>
  <c r="BT149" i="105"/>
  <c r="BS149" i="105"/>
  <c r="BR149" i="105"/>
  <c r="BQ149" i="105"/>
  <c r="BP149" i="105"/>
  <c r="BO149" i="105"/>
  <c r="BN149" i="105"/>
  <c r="BN467" i="105" s="1"/>
  <c r="BM149" i="105"/>
  <c r="BL149" i="105"/>
  <c r="BK149" i="105"/>
  <c r="BJ149" i="105"/>
  <c r="BI149" i="105"/>
  <c r="BH149" i="105"/>
  <c r="BG149" i="105"/>
  <c r="BF149" i="105"/>
  <c r="BF467" i="105" s="1"/>
  <c r="BE149" i="105"/>
  <c r="BD149" i="105"/>
  <c r="BC149" i="105"/>
  <c r="BB149" i="105"/>
  <c r="BA149" i="105"/>
  <c r="AZ149" i="105"/>
  <c r="AY149" i="105"/>
  <c r="AX149" i="105"/>
  <c r="AX467" i="105" s="1"/>
  <c r="AW149" i="105"/>
  <c r="CK148" i="105"/>
  <c r="CJ148" i="105"/>
  <c r="CI148" i="105"/>
  <c r="CH148" i="105"/>
  <c r="CG148" i="105"/>
  <c r="CF148" i="105"/>
  <c r="CE148" i="105"/>
  <c r="CD148" i="105"/>
  <c r="CC148" i="105"/>
  <c r="CB148" i="105"/>
  <c r="CA148" i="105"/>
  <c r="BZ148" i="105"/>
  <c r="BY148" i="105"/>
  <c r="BX148" i="105"/>
  <c r="BW148" i="105"/>
  <c r="BV148" i="105"/>
  <c r="BU148" i="105"/>
  <c r="BT148" i="105"/>
  <c r="BS148" i="105"/>
  <c r="BR148" i="105"/>
  <c r="BQ148" i="105"/>
  <c r="BP148" i="105"/>
  <c r="BO148" i="105"/>
  <c r="BN148" i="105"/>
  <c r="BM148" i="105"/>
  <c r="BL148" i="105"/>
  <c r="BK148" i="105"/>
  <c r="BJ148" i="105"/>
  <c r="BI148" i="105"/>
  <c r="BH148" i="105"/>
  <c r="BG148" i="105"/>
  <c r="BF148" i="105"/>
  <c r="BE148" i="105"/>
  <c r="BD148" i="105"/>
  <c r="BC148" i="105"/>
  <c r="BB148" i="105"/>
  <c r="BA148" i="105"/>
  <c r="AZ148" i="105"/>
  <c r="AY148" i="105"/>
  <c r="AX148" i="105"/>
  <c r="AW148" i="105"/>
  <c r="CK147" i="105"/>
  <c r="CK467" i="105" s="1"/>
  <c r="CJ147" i="105"/>
  <c r="CJ467" i="105" s="1"/>
  <c r="CI147" i="105"/>
  <c r="CI467" i="105" s="1"/>
  <c r="CH147" i="105"/>
  <c r="CG147" i="105"/>
  <c r="CF147" i="105"/>
  <c r="CF467" i="105" s="1"/>
  <c r="CE147" i="105"/>
  <c r="CD147" i="105"/>
  <c r="CC147" i="105"/>
  <c r="CB147" i="105"/>
  <c r="CB467" i="105" s="1"/>
  <c r="CA147" i="105"/>
  <c r="BZ147" i="105"/>
  <c r="BY147" i="105"/>
  <c r="BX147" i="105"/>
  <c r="BX467" i="105" s="1"/>
  <c r="BW147" i="105"/>
  <c r="BV147" i="105"/>
  <c r="BU147" i="105"/>
  <c r="BT147" i="105"/>
  <c r="BT467" i="105" s="1"/>
  <c r="BS147" i="105"/>
  <c r="BR147" i="105"/>
  <c r="BQ147" i="105"/>
  <c r="BP147" i="105"/>
  <c r="BP467" i="105" s="1"/>
  <c r="BO147" i="105"/>
  <c r="BN147" i="105"/>
  <c r="BM147" i="105"/>
  <c r="BM467" i="105" s="1"/>
  <c r="BL147" i="105"/>
  <c r="BL467" i="105" s="1"/>
  <c r="BK147" i="105"/>
  <c r="BJ147" i="105"/>
  <c r="BI147" i="105"/>
  <c r="BH147" i="105"/>
  <c r="BH467" i="105" s="1"/>
  <c r="BG147" i="105"/>
  <c r="BF147" i="105"/>
  <c r="BE147" i="105"/>
  <c r="BE467" i="105" s="1"/>
  <c r="BD147" i="105"/>
  <c r="BD467" i="105" s="1"/>
  <c r="BC147" i="105"/>
  <c r="BB147" i="105"/>
  <c r="BA147" i="105"/>
  <c r="AZ147" i="105"/>
  <c r="AZ467" i="105" s="1"/>
  <c r="AY147" i="105"/>
  <c r="AX147" i="105"/>
  <c r="AW147" i="105"/>
  <c r="CK146" i="105"/>
  <c r="CJ146" i="105"/>
  <c r="CI146" i="105"/>
  <c r="CH146" i="105"/>
  <c r="CG146" i="105"/>
  <c r="CF146" i="105"/>
  <c r="CE146" i="105"/>
  <c r="CD146" i="105"/>
  <c r="CC146" i="105"/>
  <c r="CB146" i="105"/>
  <c r="CA146" i="105"/>
  <c r="BZ146" i="105"/>
  <c r="BY146" i="105"/>
  <c r="BX146" i="105"/>
  <c r="BW146" i="105"/>
  <c r="BV146" i="105"/>
  <c r="BU146" i="105"/>
  <c r="BT146" i="105"/>
  <c r="BS146" i="105"/>
  <c r="BR146" i="105"/>
  <c r="BQ146" i="105"/>
  <c r="BP146" i="105"/>
  <c r="BO146" i="105"/>
  <c r="BN146" i="105"/>
  <c r="BM146" i="105"/>
  <c r="BL146" i="105"/>
  <c r="BK146" i="105"/>
  <c r="BJ146" i="105"/>
  <c r="BI146" i="105"/>
  <c r="BH146" i="105"/>
  <c r="BG146" i="105"/>
  <c r="BF146" i="105"/>
  <c r="BE146" i="105"/>
  <c r="BD146" i="105"/>
  <c r="BC146" i="105"/>
  <c r="BB146" i="105"/>
  <c r="BA146" i="105"/>
  <c r="AZ146" i="105"/>
  <c r="AY146" i="105"/>
  <c r="AX146" i="105"/>
  <c r="AW146" i="105"/>
  <c r="CK145" i="105"/>
  <c r="CJ145" i="105"/>
  <c r="CI145" i="105"/>
  <c r="CH145" i="105"/>
  <c r="CG145" i="105"/>
  <c r="CF145" i="105"/>
  <c r="CE145" i="105"/>
  <c r="CD145" i="105"/>
  <c r="CC145" i="105"/>
  <c r="CB145" i="105"/>
  <c r="CA145" i="105"/>
  <c r="BZ145" i="105"/>
  <c r="BY145" i="105"/>
  <c r="BX145" i="105"/>
  <c r="BW145" i="105"/>
  <c r="BV145" i="105"/>
  <c r="BU145" i="105"/>
  <c r="BT145" i="105"/>
  <c r="BS145" i="105"/>
  <c r="BR145" i="105"/>
  <c r="BQ145" i="105"/>
  <c r="BP145" i="105"/>
  <c r="BO145" i="105"/>
  <c r="BN145" i="105"/>
  <c r="BM145" i="105"/>
  <c r="BL145" i="105"/>
  <c r="BK145" i="105"/>
  <c r="BJ145" i="105"/>
  <c r="BI145" i="105"/>
  <c r="BH145" i="105"/>
  <c r="BG145" i="105"/>
  <c r="BF145" i="105"/>
  <c r="BE145" i="105"/>
  <c r="BD145" i="105"/>
  <c r="BC145" i="105"/>
  <c r="BB145" i="105"/>
  <c r="BA145" i="105"/>
  <c r="AZ145" i="105"/>
  <c r="AY145" i="105"/>
  <c r="AX145" i="105"/>
  <c r="AW145" i="105"/>
  <c r="CK144" i="105"/>
  <c r="CJ144" i="105"/>
  <c r="CI144" i="105"/>
  <c r="CH144" i="105"/>
  <c r="CG144" i="105"/>
  <c r="CF144" i="105"/>
  <c r="CE144" i="105"/>
  <c r="CD144" i="105"/>
  <c r="CC144" i="105"/>
  <c r="CB144" i="105"/>
  <c r="CA144" i="105"/>
  <c r="BZ144" i="105"/>
  <c r="BY144" i="105"/>
  <c r="BX144" i="105"/>
  <c r="BW144" i="105"/>
  <c r="BV144" i="105"/>
  <c r="BU144" i="105"/>
  <c r="BT144" i="105"/>
  <c r="BS144" i="105"/>
  <c r="BR144" i="105"/>
  <c r="BQ144" i="105"/>
  <c r="BP144" i="105"/>
  <c r="BO144" i="105"/>
  <c r="BN144" i="105"/>
  <c r="BM144" i="105"/>
  <c r="BL144" i="105"/>
  <c r="BK144" i="105"/>
  <c r="BJ144" i="105"/>
  <c r="BI144" i="105"/>
  <c r="BH144" i="105"/>
  <c r="BG144" i="105"/>
  <c r="BF144" i="105"/>
  <c r="BE144" i="105"/>
  <c r="BD144" i="105"/>
  <c r="BC144" i="105"/>
  <c r="BB144" i="105"/>
  <c r="BA144" i="105"/>
  <c r="AZ144" i="105"/>
  <c r="AY144" i="105"/>
  <c r="AX144" i="105"/>
  <c r="AW144" i="105"/>
  <c r="CK143" i="105"/>
  <c r="CK466" i="105" s="1"/>
  <c r="CJ143" i="105"/>
  <c r="CJ466" i="105" s="1"/>
  <c r="CI143" i="105"/>
  <c r="CI466" i="105" s="1"/>
  <c r="CH143" i="105"/>
  <c r="CG143" i="105"/>
  <c r="CF143" i="105"/>
  <c r="CE143" i="105"/>
  <c r="CD143" i="105"/>
  <c r="CC143" i="105"/>
  <c r="CB143" i="105"/>
  <c r="CB466" i="105" s="1"/>
  <c r="CA143" i="105"/>
  <c r="BZ143" i="105"/>
  <c r="BY143" i="105"/>
  <c r="BX143" i="105"/>
  <c r="BX466" i="105" s="1"/>
  <c r="BW143" i="105"/>
  <c r="BV143" i="105"/>
  <c r="BU143" i="105"/>
  <c r="BT143" i="105"/>
  <c r="BT466" i="105" s="1"/>
  <c r="BS143" i="105"/>
  <c r="BR143" i="105"/>
  <c r="BQ143" i="105"/>
  <c r="BP143" i="105"/>
  <c r="BP466" i="105" s="1"/>
  <c r="BO143" i="105"/>
  <c r="BN143" i="105"/>
  <c r="BM143" i="105"/>
  <c r="BL143" i="105"/>
  <c r="BL466" i="105" s="1"/>
  <c r="BK143" i="105"/>
  <c r="BJ143" i="105"/>
  <c r="BI143" i="105"/>
  <c r="BH143" i="105"/>
  <c r="BH466" i="105" s="1"/>
  <c r="BG143" i="105"/>
  <c r="BF143" i="105"/>
  <c r="BE143" i="105"/>
  <c r="BD143" i="105"/>
  <c r="BD466" i="105" s="1"/>
  <c r="BC143" i="105"/>
  <c r="BB143" i="105"/>
  <c r="BA143" i="105"/>
  <c r="AZ143" i="105"/>
  <c r="AY143" i="105"/>
  <c r="AX143" i="105"/>
  <c r="AW143" i="105"/>
  <c r="CK142" i="105"/>
  <c r="CJ142" i="105"/>
  <c r="CI142" i="105"/>
  <c r="CH142" i="105"/>
  <c r="CG142" i="105"/>
  <c r="CF142" i="105"/>
  <c r="CE142" i="105"/>
  <c r="CD142" i="105"/>
  <c r="CC142" i="105"/>
  <c r="CB142" i="105"/>
  <c r="CA142" i="105"/>
  <c r="BZ142" i="105"/>
  <c r="BY142" i="105"/>
  <c r="BX142" i="105"/>
  <c r="BW142" i="105"/>
  <c r="BV142" i="105"/>
  <c r="BU142" i="105"/>
  <c r="BT142" i="105"/>
  <c r="BS142" i="105"/>
  <c r="BR142" i="105"/>
  <c r="BQ142" i="105"/>
  <c r="BP142" i="105"/>
  <c r="BO142" i="105"/>
  <c r="BN142" i="105"/>
  <c r="BM142" i="105"/>
  <c r="BL142" i="105"/>
  <c r="BK142" i="105"/>
  <c r="BJ142" i="105"/>
  <c r="BI142" i="105"/>
  <c r="BI465" i="105" s="1"/>
  <c r="BH142" i="105"/>
  <c r="BG142" i="105"/>
  <c r="BF142" i="105"/>
  <c r="BE142" i="105"/>
  <c r="BD142" i="105"/>
  <c r="BC142" i="105"/>
  <c r="BB142" i="105"/>
  <c r="BA142" i="105"/>
  <c r="AZ142" i="105"/>
  <c r="AY142" i="105"/>
  <c r="AX142" i="105"/>
  <c r="AW142" i="105"/>
  <c r="CK141" i="105"/>
  <c r="CJ141" i="105"/>
  <c r="CI141" i="105"/>
  <c r="CH141" i="105"/>
  <c r="CH465" i="105" s="1"/>
  <c r="CG141" i="105"/>
  <c r="CF141" i="105"/>
  <c r="CE141" i="105"/>
  <c r="CD141" i="105"/>
  <c r="CC141" i="105"/>
  <c r="CB141" i="105"/>
  <c r="CA141" i="105"/>
  <c r="BZ141" i="105"/>
  <c r="BZ465" i="105" s="1"/>
  <c r="BY141" i="105"/>
  <c r="BX141" i="105"/>
  <c r="BW141" i="105"/>
  <c r="BV141" i="105"/>
  <c r="BU141" i="105"/>
  <c r="BT141" i="105"/>
  <c r="BS141" i="105"/>
  <c r="BR141" i="105"/>
  <c r="BR465" i="105" s="1"/>
  <c r="BQ141" i="105"/>
  <c r="BP141" i="105"/>
  <c r="BO141" i="105"/>
  <c r="BN141" i="105"/>
  <c r="BM141" i="105"/>
  <c r="BL141" i="105"/>
  <c r="BK141" i="105"/>
  <c r="BJ141" i="105"/>
  <c r="BJ465" i="105" s="1"/>
  <c r="BI141" i="105"/>
  <c r="BH141" i="105"/>
  <c r="BG141" i="105"/>
  <c r="BF141" i="105"/>
  <c r="BE141" i="105"/>
  <c r="BD141" i="105"/>
  <c r="BC141" i="105"/>
  <c r="BB141" i="105"/>
  <c r="BB465" i="105" s="1"/>
  <c r="BA141" i="105"/>
  <c r="AZ141" i="105"/>
  <c r="AY141" i="105"/>
  <c r="AX141" i="105"/>
  <c r="AW141" i="105"/>
  <c r="CK140" i="105"/>
  <c r="CJ140" i="105"/>
  <c r="CI140" i="105"/>
  <c r="CH140" i="105"/>
  <c r="CG140" i="105"/>
  <c r="CF140" i="105"/>
  <c r="CE140" i="105"/>
  <c r="CD140" i="105"/>
  <c r="CC140" i="105"/>
  <c r="CB140" i="105"/>
  <c r="CA140" i="105"/>
  <c r="BZ140" i="105"/>
  <c r="BY140" i="105"/>
  <c r="BX140" i="105"/>
  <c r="BW140" i="105"/>
  <c r="BV140" i="105"/>
  <c r="BU140" i="105"/>
  <c r="BT140" i="105"/>
  <c r="BS140" i="105"/>
  <c r="BR140" i="105"/>
  <c r="BQ140" i="105"/>
  <c r="BP140" i="105"/>
  <c r="BO140" i="105"/>
  <c r="BN140" i="105"/>
  <c r="BM140" i="105"/>
  <c r="BL140" i="105"/>
  <c r="BK140" i="105"/>
  <c r="BJ140" i="105"/>
  <c r="BI140" i="105"/>
  <c r="BH140" i="105"/>
  <c r="BG140" i="105"/>
  <c r="BF140" i="105"/>
  <c r="BE140" i="105"/>
  <c r="BD140" i="105"/>
  <c r="BC140" i="105"/>
  <c r="BB140" i="105"/>
  <c r="BA140" i="105"/>
  <c r="AZ140" i="105"/>
  <c r="AY140" i="105"/>
  <c r="AX140" i="105"/>
  <c r="AW140" i="105"/>
  <c r="CK139" i="105"/>
  <c r="CK465" i="105" s="1"/>
  <c r="CJ139" i="105"/>
  <c r="CJ465" i="105" s="1"/>
  <c r="CI139" i="105"/>
  <c r="CI465" i="105" s="1"/>
  <c r="CH139" i="105"/>
  <c r="CG139" i="105"/>
  <c r="CF139" i="105"/>
  <c r="CF465" i="105" s="1"/>
  <c r="CE139" i="105"/>
  <c r="CD139" i="105"/>
  <c r="CC139" i="105"/>
  <c r="CB139" i="105"/>
  <c r="CB465" i="105" s="1"/>
  <c r="CA139" i="105"/>
  <c r="BZ139" i="105"/>
  <c r="BY139" i="105"/>
  <c r="BY465" i="105" s="1"/>
  <c r="BX139" i="105"/>
  <c r="BX465" i="105" s="1"/>
  <c r="BW139" i="105"/>
  <c r="BV139" i="105"/>
  <c r="BU139" i="105"/>
  <c r="BT139" i="105"/>
  <c r="BT465" i="105" s="1"/>
  <c r="BS139" i="105"/>
  <c r="BR139" i="105"/>
  <c r="BQ139" i="105"/>
  <c r="BQ465" i="105" s="1"/>
  <c r="BP139" i="105"/>
  <c r="BP465" i="105" s="1"/>
  <c r="BO139" i="105"/>
  <c r="BN139" i="105"/>
  <c r="BM139" i="105"/>
  <c r="BL139" i="105"/>
  <c r="BL465" i="105" s="1"/>
  <c r="BK139" i="105"/>
  <c r="BJ139" i="105"/>
  <c r="BI139" i="105"/>
  <c r="BH139" i="105"/>
  <c r="BH465" i="105" s="1"/>
  <c r="BG139" i="105"/>
  <c r="BF139" i="105"/>
  <c r="BE139" i="105"/>
  <c r="BD139" i="105"/>
  <c r="BD465" i="105" s="1"/>
  <c r="BC139" i="105"/>
  <c r="BB139" i="105"/>
  <c r="BA139" i="105"/>
  <c r="AZ139" i="105"/>
  <c r="AZ465" i="105" s="1"/>
  <c r="AY139" i="105"/>
  <c r="AX139" i="105"/>
  <c r="AW139" i="105"/>
  <c r="CK138" i="105"/>
  <c r="CJ138" i="105"/>
  <c r="CI138" i="105"/>
  <c r="CH138" i="105"/>
  <c r="CG138" i="105"/>
  <c r="CF138" i="105"/>
  <c r="CE138" i="105"/>
  <c r="CD138" i="105"/>
  <c r="CC138" i="105"/>
  <c r="CB138" i="105"/>
  <c r="CA138" i="105"/>
  <c r="BZ138" i="105"/>
  <c r="BY138" i="105"/>
  <c r="BX138" i="105"/>
  <c r="BW138" i="105"/>
  <c r="BV138" i="105"/>
  <c r="BU138" i="105"/>
  <c r="BT138" i="105"/>
  <c r="BS138" i="105"/>
  <c r="BR138" i="105"/>
  <c r="BQ138" i="105"/>
  <c r="BP138" i="105"/>
  <c r="BO138" i="105"/>
  <c r="BN138" i="105"/>
  <c r="BM138" i="105"/>
  <c r="BL138" i="105"/>
  <c r="BK138" i="105"/>
  <c r="BJ138" i="105"/>
  <c r="BI138" i="105"/>
  <c r="BH138" i="105"/>
  <c r="BG138" i="105"/>
  <c r="BF138" i="105"/>
  <c r="BE138" i="105"/>
  <c r="BD138" i="105"/>
  <c r="BC138" i="105"/>
  <c r="BB138" i="105"/>
  <c r="BA138" i="105"/>
  <c r="AZ138" i="105"/>
  <c r="AY138" i="105"/>
  <c r="AX138" i="105"/>
  <c r="AW138" i="105"/>
  <c r="CK137" i="105"/>
  <c r="CJ137" i="105"/>
  <c r="CI137" i="105"/>
  <c r="CH137" i="105"/>
  <c r="CG137" i="105"/>
  <c r="CF137" i="105"/>
  <c r="CE137" i="105"/>
  <c r="CD137" i="105"/>
  <c r="CC137" i="105"/>
  <c r="CB137" i="105"/>
  <c r="CA137" i="105"/>
  <c r="BZ137" i="105"/>
  <c r="BY137" i="105"/>
  <c r="BX137" i="105"/>
  <c r="BW137" i="105"/>
  <c r="BV137" i="105"/>
  <c r="BU137" i="105"/>
  <c r="BT137" i="105"/>
  <c r="BS137" i="105"/>
  <c r="BR137" i="105"/>
  <c r="BQ137" i="105"/>
  <c r="BP137" i="105"/>
  <c r="BO137" i="105"/>
  <c r="BN137" i="105"/>
  <c r="BM137" i="105"/>
  <c r="BL137" i="105"/>
  <c r="BK137" i="105"/>
  <c r="BJ137" i="105"/>
  <c r="BI137" i="105"/>
  <c r="BH137" i="105"/>
  <c r="BG137" i="105"/>
  <c r="BF137" i="105"/>
  <c r="BE137" i="105"/>
  <c r="BD137" i="105"/>
  <c r="BC137" i="105"/>
  <c r="BB137" i="105"/>
  <c r="BA137" i="105"/>
  <c r="AZ137" i="105"/>
  <c r="AY137" i="105"/>
  <c r="AX137" i="105"/>
  <c r="AW137" i="105"/>
  <c r="CK136" i="105"/>
  <c r="CJ136" i="105"/>
  <c r="CI136" i="105"/>
  <c r="CH136" i="105"/>
  <c r="CG136" i="105"/>
  <c r="CF136" i="105"/>
  <c r="CE136" i="105"/>
  <c r="CD136" i="105"/>
  <c r="CC136" i="105"/>
  <c r="CB136" i="105"/>
  <c r="CA136" i="105"/>
  <c r="BZ136" i="105"/>
  <c r="BY136" i="105"/>
  <c r="BX136" i="105"/>
  <c r="BW136" i="105"/>
  <c r="BV136" i="105"/>
  <c r="BU136" i="105"/>
  <c r="BT136" i="105"/>
  <c r="BS136" i="105"/>
  <c r="BR136" i="105"/>
  <c r="BQ136" i="105"/>
  <c r="BP136" i="105"/>
  <c r="BO136" i="105"/>
  <c r="BN136" i="105"/>
  <c r="BM136" i="105"/>
  <c r="BL136" i="105"/>
  <c r="BK136" i="105"/>
  <c r="BJ136" i="105"/>
  <c r="BI136" i="105"/>
  <c r="BH136" i="105"/>
  <c r="BG136" i="105"/>
  <c r="BF136" i="105"/>
  <c r="BE136" i="105"/>
  <c r="BD136" i="105"/>
  <c r="BC136" i="105"/>
  <c r="BB136" i="105"/>
  <c r="BA136" i="105"/>
  <c r="AZ136" i="105"/>
  <c r="AY136" i="105"/>
  <c r="AX136" i="105"/>
  <c r="AW136" i="105"/>
  <c r="CK135" i="105"/>
  <c r="CK464" i="105" s="1"/>
  <c r="CJ135" i="105"/>
  <c r="CI135" i="105"/>
  <c r="CI464" i="105" s="1"/>
  <c r="CH135" i="105"/>
  <c r="CG135" i="105"/>
  <c r="CF135" i="105"/>
  <c r="CF464" i="105" s="1"/>
  <c r="CE135" i="105"/>
  <c r="CD135" i="105"/>
  <c r="CC135" i="105"/>
  <c r="CB135" i="105"/>
  <c r="CB464" i="105" s="1"/>
  <c r="CA135" i="105"/>
  <c r="BZ135" i="105"/>
  <c r="BY135" i="105"/>
  <c r="BX135" i="105"/>
  <c r="BX464" i="105" s="1"/>
  <c r="BW135" i="105"/>
  <c r="BV135" i="105"/>
  <c r="BU135" i="105"/>
  <c r="BT135" i="105"/>
  <c r="BT464" i="105" s="1"/>
  <c r="BS135" i="105"/>
  <c r="BR135" i="105"/>
  <c r="BQ135" i="105"/>
  <c r="BP135" i="105"/>
  <c r="BP464" i="105" s="1"/>
  <c r="BO135" i="105"/>
  <c r="BN135" i="105"/>
  <c r="BM135" i="105"/>
  <c r="BL135" i="105"/>
  <c r="BL464" i="105" s="1"/>
  <c r="BK135" i="105"/>
  <c r="BJ135" i="105"/>
  <c r="BI135" i="105"/>
  <c r="BH135" i="105"/>
  <c r="BH464" i="105" s="1"/>
  <c r="BG135" i="105"/>
  <c r="BF135" i="105"/>
  <c r="BE135" i="105"/>
  <c r="BD135" i="105"/>
  <c r="BC135" i="105"/>
  <c r="BB135" i="105"/>
  <c r="BA135" i="105"/>
  <c r="AZ135" i="105"/>
  <c r="AZ464" i="105" s="1"/>
  <c r="AY135" i="105"/>
  <c r="AX135" i="105"/>
  <c r="AW135" i="105"/>
  <c r="CK134" i="105"/>
  <c r="CJ134" i="105"/>
  <c r="CI134" i="105"/>
  <c r="CH134" i="105"/>
  <c r="CG134" i="105"/>
  <c r="CF134" i="105"/>
  <c r="CE134" i="105"/>
  <c r="CD134" i="105"/>
  <c r="CC134" i="105"/>
  <c r="CB134" i="105"/>
  <c r="CA134" i="105"/>
  <c r="BZ134" i="105"/>
  <c r="BY134" i="105"/>
  <c r="BX134" i="105"/>
  <c r="BW134" i="105"/>
  <c r="BV134" i="105"/>
  <c r="BU134" i="105"/>
  <c r="BT134" i="105"/>
  <c r="BS134" i="105"/>
  <c r="BR134" i="105"/>
  <c r="BQ134" i="105"/>
  <c r="BP134" i="105"/>
  <c r="BO134" i="105"/>
  <c r="BN134" i="105"/>
  <c r="BM134" i="105"/>
  <c r="BL134" i="105"/>
  <c r="BK134" i="105"/>
  <c r="BJ134" i="105"/>
  <c r="BI134" i="105"/>
  <c r="BH134" i="105"/>
  <c r="BG134" i="105"/>
  <c r="BF134" i="105"/>
  <c r="BE134" i="105"/>
  <c r="BD134" i="105"/>
  <c r="BC134" i="105"/>
  <c r="BB134" i="105"/>
  <c r="BA134" i="105"/>
  <c r="AZ134" i="105"/>
  <c r="AY134" i="105"/>
  <c r="AX134" i="105"/>
  <c r="AW134" i="105"/>
  <c r="CK133" i="105"/>
  <c r="CJ133" i="105"/>
  <c r="CI133" i="105"/>
  <c r="CH133" i="105"/>
  <c r="CG133" i="105"/>
  <c r="CF133" i="105"/>
  <c r="CE133" i="105"/>
  <c r="CD133" i="105"/>
  <c r="CC133" i="105"/>
  <c r="CB133" i="105"/>
  <c r="CA133" i="105"/>
  <c r="BZ133" i="105"/>
  <c r="BY133" i="105"/>
  <c r="BX133" i="105"/>
  <c r="BW133" i="105"/>
  <c r="BV133" i="105"/>
  <c r="BU133" i="105"/>
  <c r="BT133" i="105"/>
  <c r="BS133" i="105"/>
  <c r="BR133" i="105"/>
  <c r="BQ133" i="105"/>
  <c r="BP133" i="105"/>
  <c r="BO133" i="105"/>
  <c r="BN133" i="105"/>
  <c r="BM133" i="105"/>
  <c r="BL133" i="105"/>
  <c r="BK133" i="105"/>
  <c r="BJ133" i="105"/>
  <c r="BI133" i="105"/>
  <c r="BH133" i="105"/>
  <c r="BG133" i="105"/>
  <c r="BF133" i="105"/>
  <c r="BE133" i="105"/>
  <c r="BD133" i="105"/>
  <c r="BC133" i="105"/>
  <c r="BB133" i="105"/>
  <c r="BA133" i="105"/>
  <c r="AZ133" i="105"/>
  <c r="AY133" i="105"/>
  <c r="AX133" i="105"/>
  <c r="AW133" i="105"/>
  <c r="CK132" i="105"/>
  <c r="CJ132" i="105"/>
  <c r="CI132" i="105"/>
  <c r="CH132" i="105"/>
  <c r="CG132" i="105"/>
  <c r="CF132" i="105"/>
  <c r="CE132" i="105"/>
  <c r="CE463" i="105" s="1"/>
  <c r="CD132" i="105"/>
  <c r="CC132" i="105"/>
  <c r="CB132" i="105"/>
  <c r="CA132" i="105"/>
  <c r="BZ132" i="105"/>
  <c r="BY132" i="105"/>
  <c r="BX132" i="105"/>
  <c r="BW132" i="105"/>
  <c r="BW463" i="105" s="1"/>
  <c r="BV132" i="105"/>
  <c r="BU132" i="105"/>
  <c r="BT132" i="105"/>
  <c r="BS132" i="105"/>
  <c r="BR132" i="105"/>
  <c r="BQ132" i="105"/>
  <c r="BP132" i="105"/>
  <c r="BO132" i="105"/>
  <c r="BO463" i="105" s="1"/>
  <c r="BN132" i="105"/>
  <c r="BM132" i="105"/>
  <c r="BL132" i="105"/>
  <c r="BK132" i="105"/>
  <c r="BJ132" i="105"/>
  <c r="BI132" i="105"/>
  <c r="BH132" i="105"/>
  <c r="BG132" i="105"/>
  <c r="BF132" i="105"/>
  <c r="BE132" i="105"/>
  <c r="BD132" i="105"/>
  <c r="BC132" i="105"/>
  <c r="BB132" i="105"/>
  <c r="BA132" i="105"/>
  <c r="AZ132" i="105"/>
  <c r="AY132" i="105"/>
  <c r="AY463" i="105" s="1"/>
  <c r="AX132" i="105"/>
  <c r="AW132" i="105"/>
  <c r="CK131" i="105"/>
  <c r="CK463" i="105" s="1"/>
  <c r="CJ131" i="105"/>
  <c r="CJ463" i="105" s="1"/>
  <c r="CI131" i="105"/>
  <c r="CI463" i="105" s="1"/>
  <c r="CH131" i="105"/>
  <c r="CG131" i="105"/>
  <c r="CF131" i="105"/>
  <c r="CF463" i="105" s="1"/>
  <c r="CE131" i="105"/>
  <c r="CD131" i="105"/>
  <c r="CC131" i="105"/>
  <c r="CB131" i="105"/>
  <c r="CB463" i="105" s="1"/>
  <c r="CA131" i="105"/>
  <c r="CA463" i="105" s="1"/>
  <c r="BZ131" i="105"/>
  <c r="BY131" i="105"/>
  <c r="BX131" i="105"/>
  <c r="BX463" i="105" s="1"/>
  <c r="BW131" i="105"/>
  <c r="BV131" i="105"/>
  <c r="BU131" i="105"/>
  <c r="BT131" i="105"/>
  <c r="BT463" i="105" s="1"/>
  <c r="BS131" i="105"/>
  <c r="BS463" i="105" s="1"/>
  <c r="BR131" i="105"/>
  <c r="BQ131" i="105"/>
  <c r="BP131" i="105"/>
  <c r="BP463" i="105" s="1"/>
  <c r="BO131" i="105"/>
  <c r="BN131" i="105"/>
  <c r="BM131" i="105"/>
  <c r="BL131" i="105"/>
  <c r="BL463" i="105" s="1"/>
  <c r="BK131" i="105"/>
  <c r="BK463" i="105" s="1"/>
  <c r="BJ131" i="105"/>
  <c r="BI131" i="105"/>
  <c r="BH131" i="105"/>
  <c r="BH463" i="105" s="1"/>
  <c r="BG131" i="105"/>
  <c r="BF131" i="105"/>
  <c r="BE131" i="105"/>
  <c r="BD131" i="105"/>
  <c r="BD463" i="105" s="1"/>
  <c r="BC131" i="105"/>
  <c r="BC463" i="105" s="1"/>
  <c r="BB131" i="105"/>
  <c r="BA131" i="105"/>
  <c r="AZ131" i="105"/>
  <c r="AZ463" i="105" s="1"/>
  <c r="AY131" i="105"/>
  <c r="AX131" i="105"/>
  <c r="AW131" i="105"/>
  <c r="CK130" i="105"/>
  <c r="CJ130" i="105"/>
  <c r="CI130" i="105"/>
  <c r="CH130" i="105"/>
  <c r="CG130" i="105"/>
  <c r="CF130" i="105"/>
  <c r="CE130" i="105"/>
  <c r="CD130" i="105"/>
  <c r="CC130" i="105"/>
  <c r="CB130" i="105"/>
  <c r="CA130" i="105"/>
  <c r="BZ130" i="105"/>
  <c r="BY130" i="105"/>
  <c r="BX130" i="105"/>
  <c r="BW130" i="105"/>
  <c r="BV130" i="105"/>
  <c r="BU130" i="105"/>
  <c r="BT130" i="105"/>
  <c r="BS130" i="105"/>
  <c r="BR130" i="105"/>
  <c r="BQ130" i="105"/>
  <c r="BP130" i="105"/>
  <c r="BO130" i="105"/>
  <c r="BN130" i="105"/>
  <c r="BM130" i="105"/>
  <c r="BL130" i="105"/>
  <c r="BK130" i="105"/>
  <c r="BJ130" i="105"/>
  <c r="BI130" i="105"/>
  <c r="BH130" i="105"/>
  <c r="BG130" i="105"/>
  <c r="BF130" i="105"/>
  <c r="BE130" i="105"/>
  <c r="BD130" i="105"/>
  <c r="BC130" i="105"/>
  <c r="BB130" i="105"/>
  <c r="BA130" i="105"/>
  <c r="AZ130" i="105"/>
  <c r="AY130" i="105"/>
  <c r="AX130" i="105"/>
  <c r="AW130" i="105"/>
  <c r="CK129" i="105"/>
  <c r="CJ129" i="105"/>
  <c r="CI129" i="105"/>
  <c r="CH129" i="105"/>
  <c r="CH462" i="105" s="1"/>
  <c r="CG129" i="105"/>
  <c r="CF129" i="105"/>
  <c r="CE129" i="105"/>
  <c r="CD129" i="105"/>
  <c r="CC129" i="105"/>
  <c r="CB129" i="105"/>
  <c r="CA129" i="105"/>
  <c r="BZ129" i="105"/>
  <c r="BZ462" i="105" s="1"/>
  <c r="BY129" i="105"/>
  <c r="BX129" i="105"/>
  <c r="BW129" i="105"/>
  <c r="BV129" i="105"/>
  <c r="BU129" i="105"/>
  <c r="BT129" i="105"/>
  <c r="BS129" i="105"/>
  <c r="BR129" i="105"/>
  <c r="BR462" i="105" s="1"/>
  <c r="BQ129" i="105"/>
  <c r="BP129" i="105"/>
  <c r="BO129" i="105"/>
  <c r="BN129" i="105"/>
  <c r="BM129" i="105"/>
  <c r="BL129" i="105"/>
  <c r="BK129" i="105"/>
  <c r="BJ129" i="105"/>
  <c r="BJ462" i="105" s="1"/>
  <c r="BI129" i="105"/>
  <c r="BH129" i="105"/>
  <c r="BG129" i="105"/>
  <c r="BF129" i="105"/>
  <c r="BE129" i="105"/>
  <c r="BD129" i="105"/>
  <c r="BC129" i="105"/>
  <c r="BB129" i="105"/>
  <c r="BB462" i="105" s="1"/>
  <c r="BA129" i="105"/>
  <c r="AZ129" i="105"/>
  <c r="AY129" i="105"/>
  <c r="AX129" i="105"/>
  <c r="AW129" i="105"/>
  <c r="CK128" i="105"/>
  <c r="CJ128" i="105"/>
  <c r="CI128" i="105"/>
  <c r="CH128" i="105"/>
  <c r="CG128" i="105"/>
  <c r="CF128" i="105"/>
  <c r="CE128" i="105"/>
  <c r="CE462" i="105" s="1"/>
  <c r="CD128" i="105"/>
  <c r="CC128" i="105"/>
  <c r="CB128" i="105"/>
  <c r="CA128" i="105"/>
  <c r="BZ128" i="105"/>
  <c r="BY128" i="105"/>
  <c r="BX128" i="105"/>
  <c r="BW128" i="105"/>
  <c r="BW462" i="105" s="1"/>
  <c r="BV128" i="105"/>
  <c r="BU128" i="105"/>
  <c r="BT128" i="105"/>
  <c r="BS128" i="105"/>
  <c r="BR128" i="105"/>
  <c r="BQ128" i="105"/>
  <c r="BP128" i="105"/>
  <c r="BO128" i="105"/>
  <c r="BN128" i="105"/>
  <c r="BM128" i="105"/>
  <c r="BL128" i="105"/>
  <c r="BK128" i="105"/>
  <c r="BJ128" i="105"/>
  <c r="BI128" i="105"/>
  <c r="BH128" i="105"/>
  <c r="BG128" i="105"/>
  <c r="BG462" i="105" s="1"/>
  <c r="BF128" i="105"/>
  <c r="BE128" i="105"/>
  <c r="BD128" i="105"/>
  <c r="BC128" i="105"/>
  <c r="BB128" i="105"/>
  <c r="BA128" i="105"/>
  <c r="AZ128" i="105"/>
  <c r="AY128" i="105"/>
  <c r="AY462" i="105" s="1"/>
  <c r="AX128" i="105"/>
  <c r="AW128" i="105"/>
  <c r="CK127" i="105"/>
  <c r="CK462" i="105" s="1"/>
  <c r="CJ127" i="105"/>
  <c r="CJ462" i="105" s="1"/>
  <c r="CI127" i="105"/>
  <c r="CI462" i="105" s="1"/>
  <c r="CH127" i="105"/>
  <c r="CG127" i="105"/>
  <c r="CF127" i="105"/>
  <c r="CF462" i="105" s="1"/>
  <c r="CE127" i="105"/>
  <c r="CD127" i="105"/>
  <c r="CC127" i="105"/>
  <c r="CB127" i="105"/>
  <c r="CB462" i="105" s="1"/>
  <c r="CA127" i="105"/>
  <c r="CA462" i="105" s="1"/>
  <c r="BZ127" i="105"/>
  <c r="BY127" i="105"/>
  <c r="BX127" i="105"/>
  <c r="BX462" i="105" s="1"/>
  <c r="BW127" i="105"/>
  <c r="BV127" i="105"/>
  <c r="BU127" i="105"/>
  <c r="BT127" i="105"/>
  <c r="BT462" i="105" s="1"/>
  <c r="BS127" i="105"/>
  <c r="BS462" i="105" s="1"/>
  <c r="BR127" i="105"/>
  <c r="BQ127" i="105"/>
  <c r="BP127" i="105"/>
  <c r="BP462" i="105" s="1"/>
  <c r="BO127" i="105"/>
  <c r="BN127" i="105"/>
  <c r="BM127" i="105"/>
  <c r="BL127" i="105"/>
  <c r="BL462" i="105" s="1"/>
  <c r="BK127" i="105"/>
  <c r="BK462" i="105" s="1"/>
  <c r="BJ127" i="105"/>
  <c r="BI127" i="105"/>
  <c r="BH127" i="105"/>
  <c r="BH462" i="105" s="1"/>
  <c r="BG127" i="105"/>
  <c r="BF127" i="105"/>
  <c r="BE127" i="105"/>
  <c r="BD127" i="105"/>
  <c r="BD462" i="105" s="1"/>
  <c r="BC127" i="105"/>
  <c r="BC462" i="105" s="1"/>
  <c r="BB127" i="105"/>
  <c r="BA127" i="105"/>
  <c r="AZ127" i="105"/>
  <c r="AZ462" i="105" s="1"/>
  <c r="AY127" i="105"/>
  <c r="AX127" i="105"/>
  <c r="AW127" i="105"/>
  <c r="CK126" i="105"/>
  <c r="CJ126" i="105"/>
  <c r="CI126" i="105"/>
  <c r="CH126" i="105"/>
  <c r="CG126" i="105"/>
  <c r="CF126" i="105"/>
  <c r="CE126" i="105"/>
  <c r="CD126" i="105"/>
  <c r="CC126" i="105"/>
  <c r="CB126" i="105"/>
  <c r="CA126" i="105"/>
  <c r="BZ126" i="105"/>
  <c r="BY126" i="105"/>
  <c r="BY461" i="105" s="1"/>
  <c r="BX126" i="105"/>
  <c r="BW126" i="105"/>
  <c r="BV126" i="105"/>
  <c r="BU126" i="105"/>
  <c r="BT126" i="105"/>
  <c r="BS126" i="105"/>
  <c r="BR126" i="105"/>
  <c r="BQ126" i="105"/>
  <c r="BP126" i="105"/>
  <c r="BO126" i="105"/>
  <c r="BN126" i="105"/>
  <c r="BM126" i="105"/>
  <c r="BL126" i="105"/>
  <c r="BK126" i="105"/>
  <c r="BJ126" i="105"/>
  <c r="BI126" i="105"/>
  <c r="BH126" i="105"/>
  <c r="BG126" i="105"/>
  <c r="BF126" i="105"/>
  <c r="BE126" i="105"/>
  <c r="BD126" i="105"/>
  <c r="BC126" i="105"/>
  <c r="BB126" i="105"/>
  <c r="BA126" i="105"/>
  <c r="AZ126" i="105"/>
  <c r="AY126" i="105"/>
  <c r="AX126" i="105"/>
  <c r="AW126" i="105"/>
  <c r="CK125" i="105"/>
  <c r="CJ125" i="105"/>
  <c r="CI125" i="105"/>
  <c r="CH125" i="105"/>
  <c r="CH461" i="105" s="1"/>
  <c r="CG125" i="105"/>
  <c r="CF125" i="105"/>
  <c r="CE125" i="105"/>
  <c r="CD125" i="105"/>
  <c r="CC125" i="105"/>
  <c r="CB125" i="105"/>
  <c r="CA125" i="105"/>
  <c r="BZ125" i="105"/>
  <c r="BZ461" i="105" s="1"/>
  <c r="BY125" i="105"/>
  <c r="BX125" i="105"/>
  <c r="BW125" i="105"/>
  <c r="BV125" i="105"/>
  <c r="BU125" i="105"/>
  <c r="BT125" i="105"/>
  <c r="BS125" i="105"/>
  <c r="BR125" i="105"/>
  <c r="BR461" i="105" s="1"/>
  <c r="BQ125" i="105"/>
  <c r="BP125" i="105"/>
  <c r="BO125" i="105"/>
  <c r="BN125" i="105"/>
  <c r="BM125" i="105"/>
  <c r="BL125" i="105"/>
  <c r="BK125" i="105"/>
  <c r="BJ125" i="105"/>
  <c r="BJ461" i="105" s="1"/>
  <c r="BI125" i="105"/>
  <c r="BH125" i="105"/>
  <c r="BG125" i="105"/>
  <c r="BF125" i="105"/>
  <c r="BE125" i="105"/>
  <c r="BD125" i="105"/>
  <c r="BC125" i="105"/>
  <c r="BB125" i="105"/>
  <c r="BB461" i="105" s="1"/>
  <c r="BA125" i="105"/>
  <c r="AZ125" i="105"/>
  <c r="AY125" i="105"/>
  <c r="AX125" i="105"/>
  <c r="AW125" i="105"/>
  <c r="CK124" i="105"/>
  <c r="CJ124" i="105"/>
  <c r="CI124" i="105"/>
  <c r="CH124" i="105"/>
  <c r="CG124" i="105"/>
  <c r="CF124" i="105"/>
  <c r="CE124" i="105"/>
  <c r="CD124" i="105"/>
  <c r="CC124" i="105"/>
  <c r="CB124" i="105"/>
  <c r="CA124" i="105"/>
  <c r="BZ124" i="105"/>
  <c r="BY124" i="105"/>
  <c r="BX124" i="105"/>
  <c r="BW124" i="105"/>
  <c r="BV124" i="105"/>
  <c r="BU124" i="105"/>
  <c r="BT124" i="105"/>
  <c r="BS124" i="105"/>
  <c r="BR124" i="105"/>
  <c r="BQ124" i="105"/>
  <c r="BP124" i="105"/>
  <c r="BO124" i="105"/>
  <c r="BN124" i="105"/>
  <c r="BM124" i="105"/>
  <c r="BL124" i="105"/>
  <c r="BK124" i="105"/>
  <c r="BJ124" i="105"/>
  <c r="BI124" i="105"/>
  <c r="BH124" i="105"/>
  <c r="BG124" i="105"/>
  <c r="BF124" i="105"/>
  <c r="BE124" i="105"/>
  <c r="BD124" i="105"/>
  <c r="BC124" i="105"/>
  <c r="BB124" i="105"/>
  <c r="BA124" i="105"/>
  <c r="AZ124" i="105"/>
  <c r="AY124" i="105"/>
  <c r="AX124" i="105"/>
  <c r="AW124" i="105"/>
  <c r="CK123" i="105"/>
  <c r="CK461" i="105" s="1"/>
  <c r="CJ123" i="105"/>
  <c r="CJ461" i="105" s="1"/>
  <c r="CI123" i="105"/>
  <c r="CI461" i="105" s="1"/>
  <c r="CH123" i="105"/>
  <c r="CG123" i="105"/>
  <c r="CG461" i="105" s="1"/>
  <c r="CF123" i="105"/>
  <c r="CF461" i="105" s="1"/>
  <c r="CE123" i="105"/>
  <c r="CD123" i="105"/>
  <c r="CC123" i="105"/>
  <c r="CB123" i="105"/>
  <c r="CB461" i="105" s="1"/>
  <c r="CA123" i="105"/>
  <c r="BZ123" i="105"/>
  <c r="BY123" i="105"/>
  <c r="BX123" i="105"/>
  <c r="BX461" i="105" s="1"/>
  <c r="BW123" i="105"/>
  <c r="BV123" i="105"/>
  <c r="BU123" i="105"/>
  <c r="BT123" i="105"/>
  <c r="BT461" i="105" s="1"/>
  <c r="BS123" i="105"/>
  <c r="BR123" i="105"/>
  <c r="BQ123" i="105"/>
  <c r="BP123" i="105"/>
  <c r="BP461" i="105" s="1"/>
  <c r="BO123" i="105"/>
  <c r="BN123" i="105"/>
  <c r="BM123" i="105"/>
  <c r="BL123" i="105"/>
  <c r="BL461" i="105" s="1"/>
  <c r="BK123" i="105"/>
  <c r="BJ123" i="105"/>
  <c r="BI123" i="105"/>
  <c r="BI461" i="105" s="1"/>
  <c r="BH123" i="105"/>
  <c r="BH461" i="105" s="1"/>
  <c r="BG123" i="105"/>
  <c r="BF123" i="105"/>
  <c r="BE123" i="105"/>
  <c r="BD123" i="105"/>
  <c r="BD461" i="105" s="1"/>
  <c r="BC123" i="105"/>
  <c r="BB123" i="105"/>
  <c r="BA123" i="105"/>
  <c r="BA461" i="105" s="1"/>
  <c r="AZ123" i="105"/>
  <c r="AZ461" i="105" s="1"/>
  <c r="AY123" i="105"/>
  <c r="AX123" i="105"/>
  <c r="AW123" i="105"/>
  <c r="CK122" i="105"/>
  <c r="CJ122" i="105"/>
  <c r="CI122" i="105"/>
  <c r="CH122" i="105"/>
  <c r="CG122" i="105"/>
  <c r="CF122" i="105"/>
  <c r="CE122" i="105"/>
  <c r="CD122" i="105"/>
  <c r="CC122" i="105"/>
  <c r="CB122" i="105"/>
  <c r="CA122" i="105"/>
  <c r="BZ122" i="105"/>
  <c r="BY122" i="105"/>
  <c r="BX122" i="105"/>
  <c r="BW122" i="105"/>
  <c r="BV122" i="105"/>
  <c r="BU122" i="105"/>
  <c r="BT122" i="105"/>
  <c r="BS122" i="105"/>
  <c r="BR122" i="105"/>
  <c r="BQ122" i="105"/>
  <c r="BP122" i="105"/>
  <c r="BO122" i="105"/>
  <c r="BN122" i="105"/>
  <c r="BM122" i="105"/>
  <c r="BL122" i="105"/>
  <c r="BK122" i="105"/>
  <c r="BJ122" i="105"/>
  <c r="BI122" i="105"/>
  <c r="BH122" i="105"/>
  <c r="BG122" i="105"/>
  <c r="BF122" i="105"/>
  <c r="BE122" i="105"/>
  <c r="BD122" i="105"/>
  <c r="BC122" i="105"/>
  <c r="BB122" i="105"/>
  <c r="BA122" i="105"/>
  <c r="AZ122" i="105"/>
  <c r="AY122" i="105"/>
  <c r="AX122" i="105"/>
  <c r="AW122" i="105"/>
  <c r="CK121" i="105"/>
  <c r="CJ121" i="105"/>
  <c r="CI121" i="105"/>
  <c r="CH121" i="105"/>
  <c r="CG121" i="105"/>
  <c r="CF121" i="105"/>
  <c r="CE121" i="105"/>
  <c r="CD121" i="105"/>
  <c r="CC121" i="105"/>
  <c r="CB121" i="105"/>
  <c r="CA121" i="105"/>
  <c r="BZ121" i="105"/>
  <c r="BY121" i="105"/>
  <c r="BX121" i="105"/>
  <c r="BW121" i="105"/>
  <c r="BV121" i="105"/>
  <c r="BU121" i="105"/>
  <c r="BT121" i="105"/>
  <c r="BS121" i="105"/>
  <c r="BR121" i="105"/>
  <c r="BQ121" i="105"/>
  <c r="BP121" i="105"/>
  <c r="BO121" i="105"/>
  <c r="BN121" i="105"/>
  <c r="BM121" i="105"/>
  <c r="BL121" i="105"/>
  <c r="BK121" i="105"/>
  <c r="BJ121" i="105"/>
  <c r="BI121" i="105"/>
  <c r="BH121" i="105"/>
  <c r="BG121" i="105"/>
  <c r="BF121" i="105"/>
  <c r="BE121" i="105"/>
  <c r="BD121" i="105"/>
  <c r="BC121" i="105"/>
  <c r="BB121" i="105"/>
  <c r="BA121" i="105"/>
  <c r="AZ121" i="105"/>
  <c r="AY121" i="105"/>
  <c r="AX121" i="105"/>
  <c r="AW121" i="105"/>
  <c r="CK120" i="105"/>
  <c r="CJ120" i="105"/>
  <c r="CI120" i="105"/>
  <c r="CH120" i="105"/>
  <c r="CG120" i="105"/>
  <c r="CF120" i="105"/>
  <c r="CE120" i="105"/>
  <c r="CD120" i="105"/>
  <c r="CC120" i="105"/>
  <c r="CB120" i="105"/>
  <c r="CA120" i="105"/>
  <c r="BZ120" i="105"/>
  <c r="BY120" i="105"/>
  <c r="BX120" i="105"/>
  <c r="BW120" i="105"/>
  <c r="BV120" i="105"/>
  <c r="BU120" i="105"/>
  <c r="BT120" i="105"/>
  <c r="BS120" i="105"/>
  <c r="BR120" i="105"/>
  <c r="BQ120" i="105"/>
  <c r="BP120" i="105"/>
  <c r="BO120" i="105"/>
  <c r="BN120" i="105"/>
  <c r="BM120" i="105"/>
  <c r="BL120" i="105"/>
  <c r="BK120" i="105"/>
  <c r="BJ120" i="105"/>
  <c r="BI120" i="105"/>
  <c r="BH120" i="105"/>
  <c r="BG120" i="105"/>
  <c r="BF120" i="105"/>
  <c r="BE120" i="105"/>
  <c r="BD120" i="105"/>
  <c r="BC120" i="105"/>
  <c r="BB120" i="105"/>
  <c r="BA120" i="105"/>
  <c r="AZ120" i="105"/>
  <c r="AY120" i="105"/>
  <c r="AX120" i="105"/>
  <c r="AW120" i="105"/>
  <c r="CK119" i="105"/>
  <c r="CK460" i="105" s="1"/>
  <c r="CJ119" i="105"/>
  <c r="CJ460" i="105" s="1"/>
  <c r="CI119" i="105"/>
  <c r="CI460" i="105" s="1"/>
  <c r="CH119" i="105"/>
  <c r="CG119" i="105"/>
  <c r="CF119" i="105"/>
  <c r="CF460" i="105" s="1"/>
  <c r="CE119" i="105"/>
  <c r="CD119" i="105"/>
  <c r="CC119" i="105"/>
  <c r="CB119" i="105"/>
  <c r="CB460" i="105" s="1"/>
  <c r="CA119" i="105"/>
  <c r="BZ119" i="105"/>
  <c r="BY119" i="105"/>
  <c r="BX119" i="105"/>
  <c r="BX460" i="105" s="1"/>
  <c r="BW119" i="105"/>
  <c r="BV119" i="105"/>
  <c r="BU119" i="105"/>
  <c r="BT119" i="105"/>
  <c r="BS119" i="105"/>
  <c r="BR119" i="105"/>
  <c r="BQ119" i="105"/>
  <c r="BP119" i="105"/>
  <c r="BP460" i="105" s="1"/>
  <c r="BO119" i="105"/>
  <c r="BN119" i="105"/>
  <c r="BM119" i="105"/>
  <c r="BL119" i="105"/>
  <c r="BL460" i="105" s="1"/>
  <c r="BK119" i="105"/>
  <c r="BJ119" i="105"/>
  <c r="BI119" i="105"/>
  <c r="BH119" i="105"/>
  <c r="BH460" i="105" s="1"/>
  <c r="BG119" i="105"/>
  <c r="BF119" i="105"/>
  <c r="BE119" i="105"/>
  <c r="BD119" i="105"/>
  <c r="BD460" i="105" s="1"/>
  <c r="BC119" i="105"/>
  <c r="BB119" i="105"/>
  <c r="BA119" i="105"/>
  <c r="AZ119" i="105"/>
  <c r="AZ460" i="105" s="1"/>
  <c r="AY119" i="105"/>
  <c r="AX119" i="105"/>
  <c r="AW119" i="105"/>
  <c r="CK118" i="105"/>
  <c r="CJ118" i="105"/>
  <c r="CI118" i="105"/>
  <c r="CH118" i="105"/>
  <c r="CG118" i="105"/>
  <c r="CF118" i="105"/>
  <c r="CE118" i="105"/>
  <c r="CD118" i="105"/>
  <c r="CC118" i="105"/>
  <c r="CB118" i="105"/>
  <c r="CA118" i="105"/>
  <c r="BZ118" i="105"/>
  <c r="BY118" i="105"/>
  <c r="BX118" i="105"/>
  <c r="BW118" i="105"/>
  <c r="BV118" i="105"/>
  <c r="BU118" i="105"/>
  <c r="BT118" i="105"/>
  <c r="BS118" i="105"/>
  <c r="BR118" i="105"/>
  <c r="BQ118" i="105"/>
  <c r="BP118" i="105"/>
  <c r="BO118" i="105"/>
  <c r="BN118" i="105"/>
  <c r="BM118" i="105"/>
  <c r="BL118" i="105"/>
  <c r="BK118" i="105"/>
  <c r="BJ118" i="105"/>
  <c r="BI118" i="105"/>
  <c r="BH118" i="105"/>
  <c r="BG118" i="105"/>
  <c r="BF118" i="105"/>
  <c r="BE118" i="105"/>
  <c r="BD118" i="105"/>
  <c r="BC118" i="105"/>
  <c r="BB118" i="105"/>
  <c r="BA118" i="105"/>
  <c r="AZ118" i="105"/>
  <c r="AY118" i="105"/>
  <c r="AX118" i="105"/>
  <c r="AW118" i="105"/>
  <c r="CK117" i="105"/>
  <c r="CJ117" i="105"/>
  <c r="CI117" i="105"/>
  <c r="CH117" i="105"/>
  <c r="CG117" i="105"/>
  <c r="CF117" i="105"/>
  <c r="CE117" i="105"/>
  <c r="CD117" i="105"/>
  <c r="CC117" i="105"/>
  <c r="CB117" i="105"/>
  <c r="CA117" i="105"/>
  <c r="BZ117" i="105"/>
  <c r="BY117" i="105"/>
  <c r="BX117" i="105"/>
  <c r="BW117" i="105"/>
  <c r="BV117" i="105"/>
  <c r="BU117" i="105"/>
  <c r="BT117" i="105"/>
  <c r="BS117" i="105"/>
  <c r="BR117" i="105"/>
  <c r="BQ117" i="105"/>
  <c r="BP117" i="105"/>
  <c r="BO117" i="105"/>
  <c r="BN117" i="105"/>
  <c r="BM117" i="105"/>
  <c r="BL117" i="105"/>
  <c r="BK117" i="105"/>
  <c r="BJ117" i="105"/>
  <c r="BI117" i="105"/>
  <c r="BH117" i="105"/>
  <c r="BG117" i="105"/>
  <c r="BF117" i="105"/>
  <c r="BE117" i="105"/>
  <c r="BD117" i="105"/>
  <c r="BC117" i="105"/>
  <c r="BB117" i="105"/>
  <c r="BA117" i="105"/>
  <c r="AZ117" i="105"/>
  <c r="AY117" i="105"/>
  <c r="AX117" i="105"/>
  <c r="AW117" i="105"/>
  <c r="CK116" i="105"/>
  <c r="CJ116" i="105"/>
  <c r="CI116" i="105"/>
  <c r="CH116" i="105"/>
  <c r="CG116" i="105"/>
  <c r="CF116" i="105"/>
  <c r="CE116" i="105"/>
  <c r="CE459" i="105" s="1"/>
  <c r="CD116" i="105"/>
  <c r="CC116" i="105"/>
  <c r="CB116" i="105"/>
  <c r="CA116" i="105"/>
  <c r="BZ116" i="105"/>
  <c r="BY116" i="105"/>
  <c r="BX116" i="105"/>
  <c r="BW116" i="105"/>
  <c r="BV116" i="105"/>
  <c r="BU116" i="105"/>
  <c r="BT116" i="105"/>
  <c r="BS116" i="105"/>
  <c r="BR116" i="105"/>
  <c r="BQ116" i="105"/>
  <c r="BP116" i="105"/>
  <c r="BO116" i="105"/>
  <c r="BO459" i="105" s="1"/>
  <c r="BN116" i="105"/>
  <c r="BM116" i="105"/>
  <c r="BL116" i="105"/>
  <c r="BK116" i="105"/>
  <c r="BJ116" i="105"/>
  <c r="BI116" i="105"/>
  <c r="BH116" i="105"/>
  <c r="BG116" i="105"/>
  <c r="BG459" i="105" s="1"/>
  <c r="BF116" i="105"/>
  <c r="BE116" i="105"/>
  <c r="BD116" i="105"/>
  <c r="BC116" i="105"/>
  <c r="BB116" i="105"/>
  <c r="BA116" i="105"/>
  <c r="AZ116" i="105"/>
  <c r="AY116" i="105"/>
  <c r="AY459" i="105" s="1"/>
  <c r="AX116" i="105"/>
  <c r="AW116" i="105"/>
  <c r="CK115" i="105"/>
  <c r="CK459" i="105" s="1"/>
  <c r="CJ115" i="105"/>
  <c r="CJ459" i="105" s="1"/>
  <c r="CI115" i="105"/>
  <c r="CI459" i="105" s="1"/>
  <c r="CH115" i="105"/>
  <c r="CG115" i="105"/>
  <c r="CF115" i="105"/>
  <c r="CF459" i="105" s="1"/>
  <c r="CE115" i="105"/>
  <c r="CD115" i="105"/>
  <c r="CC115" i="105"/>
  <c r="CB115" i="105"/>
  <c r="CB459" i="105" s="1"/>
  <c r="CA115" i="105"/>
  <c r="CA459" i="105" s="1"/>
  <c r="BZ115" i="105"/>
  <c r="BY115" i="105"/>
  <c r="BX115" i="105"/>
  <c r="BX459" i="105" s="1"/>
  <c r="BW115" i="105"/>
  <c r="BV115" i="105"/>
  <c r="BU115" i="105"/>
  <c r="BT115" i="105"/>
  <c r="BT459" i="105" s="1"/>
  <c r="BS115" i="105"/>
  <c r="BS459" i="105" s="1"/>
  <c r="BR115" i="105"/>
  <c r="BQ115" i="105"/>
  <c r="BP115" i="105"/>
  <c r="BP459" i="105" s="1"/>
  <c r="BO115" i="105"/>
  <c r="BN115" i="105"/>
  <c r="BM115" i="105"/>
  <c r="BL115" i="105"/>
  <c r="BL459" i="105" s="1"/>
  <c r="BK115" i="105"/>
  <c r="BK459" i="105" s="1"/>
  <c r="BJ115" i="105"/>
  <c r="BI115" i="105"/>
  <c r="BH115" i="105"/>
  <c r="BH459" i="105" s="1"/>
  <c r="BG115" i="105"/>
  <c r="BF115" i="105"/>
  <c r="BE115" i="105"/>
  <c r="BD115" i="105"/>
  <c r="BD459" i="105" s="1"/>
  <c r="BC115" i="105"/>
  <c r="BC459" i="105" s="1"/>
  <c r="BB115" i="105"/>
  <c r="BA115" i="105"/>
  <c r="AZ115" i="105"/>
  <c r="AZ459" i="105" s="1"/>
  <c r="AY115" i="105"/>
  <c r="AX115" i="105"/>
  <c r="AW115" i="105"/>
  <c r="CK114" i="105"/>
  <c r="CJ114" i="105"/>
  <c r="CI114" i="105"/>
  <c r="CH114" i="105"/>
  <c r="CG114" i="105"/>
  <c r="CF114" i="105"/>
  <c r="CE114" i="105"/>
  <c r="CD114" i="105"/>
  <c r="CC114" i="105"/>
  <c r="CB114" i="105"/>
  <c r="CA114" i="105"/>
  <c r="BZ114" i="105"/>
  <c r="BY114" i="105"/>
  <c r="BX114" i="105"/>
  <c r="BW114" i="105"/>
  <c r="BV114" i="105"/>
  <c r="BU114" i="105"/>
  <c r="BT114" i="105"/>
  <c r="BS114" i="105"/>
  <c r="BR114" i="105"/>
  <c r="BQ114" i="105"/>
  <c r="BP114" i="105"/>
  <c r="BO114" i="105"/>
  <c r="BN114" i="105"/>
  <c r="BM114" i="105"/>
  <c r="BL114" i="105"/>
  <c r="BK114" i="105"/>
  <c r="BJ114" i="105"/>
  <c r="BI114" i="105"/>
  <c r="BH114" i="105"/>
  <c r="BG114" i="105"/>
  <c r="BF114" i="105"/>
  <c r="BE114" i="105"/>
  <c r="BD114" i="105"/>
  <c r="BC114" i="105"/>
  <c r="BB114" i="105"/>
  <c r="BA114" i="105"/>
  <c r="AZ114" i="105"/>
  <c r="AY114" i="105"/>
  <c r="AX114" i="105"/>
  <c r="AW114" i="105"/>
  <c r="CK113" i="105"/>
  <c r="CJ113" i="105"/>
  <c r="CI113" i="105"/>
  <c r="CH113" i="105"/>
  <c r="CH458" i="105" s="1"/>
  <c r="CG113" i="105"/>
  <c r="CF113" i="105"/>
  <c r="CE113" i="105"/>
  <c r="CD113" i="105"/>
  <c r="CC113" i="105"/>
  <c r="CB113" i="105"/>
  <c r="CA113" i="105"/>
  <c r="BZ113" i="105"/>
  <c r="BZ458" i="105" s="1"/>
  <c r="BY113" i="105"/>
  <c r="BX113" i="105"/>
  <c r="BW113" i="105"/>
  <c r="BV113" i="105"/>
  <c r="BU113" i="105"/>
  <c r="BT113" i="105"/>
  <c r="BS113" i="105"/>
  <c r="BR113" i="105"/>
  <c r="BR458" i="105" s="1"/>
  <c r="BQ113" i="105"/>
  <c r="BP113" i="105"/>
  <c r="BO113" i="105"/>
  <c r="BN113" i="105"/>
  <c r="BM113" i="105"/>
  <c r="BL113" i="105"/>
  <c r="BK113" i="105"/>
  <c r="BJ113" i="105"/>
  <c r="BJ458" i="105" s="1"/>
  <c r="BI113" i="105"/>
  <c r="BH113" i="105"/>
  <c r="BG113" i="105"/>
  <c r="BF113" i="105"/>
  <c r="BE113" i="105"/>
  <c r="BD113" i="105"/>
  <c r="BC113" i="105"/>
  <c r="BB113" i="105"/>
  <c r="BB458" i="105" s="1"/>
  <c r="BA113" i="105"/>
  <c r="AZ113" i="105"/>
  <c r="AY113" i="105"/>
  <c r="AX113" i="105"/>
  <c r="AW113" i="105"/>
  <c r="CK112" i="105"/>
  <c r="CJ112" i="105"/>
  <c r="CI112" i="105"/>
  <c r="CH112" i="105"/>
  <c r="CG112" i="105"/>
  <c r="CF112" i="105"/>
  <c r="CE112" i="105"/>
  <c r="CD112" i="105"/>
  <c r="CC112" i="105"/>
  <c r="CB112" i="105"/>
  <c r="CA112" i="105"/>
  <c r="BZ112" i="105"/>
  <c r="BY112" i="105"/>
  <c r="BX112" i="105"/>
  <c r="BW112" i="105"/>
  <c r="BW458" i="105" s="1"/>
  <c r="BV112" i="105"/>
  <c r="BU112" i="105"/>
  <c r="BT112" i="105"/>
  <c r="BS112" i="105"/>
  <c r="BR112" i="105"/>
  <c r="BQ112" i="105"/>
  <c r="BP112" i="105"/>
  <c r="BO112" i="105"/>
  <c r="BO458" i="105" s="1"/>
  <c r="BN112" i="105"/>
  <c r="BM112" i="105"/>
  <c r="BL112" i="105"/>
  <c r="BK112" i="105"/>
  <c r="BJ112" i="105"/>
  <c r="BI112" i="105"/>
  <c r="BH112" i="105"/>
  <c r="BG112" i="105"/>
  <c r="BG458" i="105" s="1"/>
  <c r="BF112" i="105"/>
  <c r="BE112" i="105"/>
  <c r="BD112" i="105"/>
  <c r="BC112" i="105"/>
  <c r="BB112" i="105"/>
  <c r="BA112" i="105"/>
  <c r="AZ112" i="105"/>
  <c r="AY112" i="105"/>
  <c r="AX112" i="105"/>
  <c r="AW112" i="105"/>
  <c r="CK111" i="105"/>
  <c r="CK458" i="105" s="1"/>
  <c r="CJ111" i="105"/>
  <c r="CJ458" i="105" s="1"/>
  <c r="CI111" i="105"/>
  <c r="CI458" i="105" s="1"/>
  <c r="CH111" i="105"/>
  <c r="CG111" i="105"/>
  <c r="CF111" i="105"/>
  <c r="CF458" i="105" s="1"/>
  <c r="CE111" i="105"/>
  <c r="CD111" i="105"/>
  <c r="CC111" i="105"/>
  <c r="CB111" i="105"/>
  <c r="CB458" i="105" s="1"/>
  <c r="CA111" i="105"/>
  <c r="CA458" i="105" s="1"/>
  <c r="BZ111" i="105"/>
  <c r="BY111" i="105"/>
  <c r="BX111" i="105"/>
  <c r="BX458" i="105" s="1"/>
  <c r="BW111" i="105"/>
  <c r="BV111" i="105"/>
  <c r="BU111" i="105"/>
  <c r="BT111" i="105"/>
  <c r="BT458" i="105" s="1"/>
  <c r="BS111" i="105"/>
  <c r="BS458" i="105" s="1"/>
  <c r="BR111" i="105"/>
  <c r="BQ111" i="105"/>
  <c r="BP111" i="105"/>
  <c r="BP458" i="105" s="1"/>
  <c r="BO111" i="105"/>
  <c r="BN111" i="105"/>
  <c r="BM111" i="105"/>
  <c r="BL111" i="105"/>
  <c r="BL458" i="105" s="1"/>
  <c r="BK111" i="105"/>
  <c r="BK458" i="105" s="1"/>
  <c r="BJ111" i="105"/>
  <c r="BI111" i="105"/>
  <c r="BH111" i="105"/>
  <c r="BH458" i="105" s="1"/>
  <c r="BG111" i="105"/>
  <c r="BF111" i="105"/>
  <c r="BE111" i="105"/>
  <c r="BD111" i="105"/>
  <c r="BD458" i="105" s="1"/>
  <c r="BC111" i="105"/>
  <c r="BC458" i="105" s="1"/>
  <c r="BB111" i="105"/>
  <c r="BA111" i="105"/>
  <c r="AZ111" i="105"/>
  <c r="AZ458" i="105" s="1"/>
  <c r="AY111" i="105"/>
  <c r="AX111" i="105"/>
  <c r="AW111" i="105"/>
  <c r="CK110" i="105"/>
  <c r="CJ110" i="105"/>
  <c r="CI110" i="105"/>
  <c r="CH110" i="105"/>
  <c r="CG110" i="105"/>
  <c r="CF110" i="105"/>
  <c r="CE110" i="105"/>
  <c r="CD110" i="105"/>
  <c r="CC110" i="105"/>
  <c r="CB110" i="105"/>
  <c r="CA110" i="105"/>
  <c r="BZ110" i="105"/>
  <c r="BY110" i="105"/>
  <c r="BX110" i="105"/>
  <c r="BW110" i="105"/>
  <c r="BV110" i="105"/>
  <c r="BU110" i="105"/>
  <c r="BT110" i="105"/>
  <c r="BS110" i="105"/>
  <c r="BR110" i="105"/>
  <c r="BQ110" i="105"/>
  <c r="BP110" i="105"/>
  <c r="BO110" i="105"/>
  <c r="BN110" i="105"/>
  <c r="BM110" i="105"/>
  <c r="BL110" i="105"/>
  <c r="BK110" i="105"/>
  <c r="BJ110" i="105"/>
  <c r="BI110" i="105"/>
  <c r="BI457" i="105" s="1"/>
  <c r="BH110" i="105"/>
  <c r="BG110" i="105"/>
  <c r="BF110" i="105"/>
  <c r="BE110" i="105"/>
  <c r="BD110" i="105"/>
  <c r="BC110" i="105"/>
  <c r="BB110" i="105"/>
  <c r="BA110" i="105"/>
  <c r="AZ110" i="105"/>
  <c r="AY110" i="105"/>
  <c r="AX110" i="105"/>
  <c r="AW110" i="105"/>
  <c r="CK109" i="105"/>
  <c r="CJ109" i="105"/>
  <c r="CI109" i="105"/>
  <c r="CH109" i="105"/>
  <c r="CH457" i="105" s="1"/>
  <c r="CG109" i="105"/>
  <c r="CF109" i="105"/>
  <c r="CE109" i="105"/>
  <c r="CD109" i="105"/>
  <c r="CC109" i="105"/>
  <c r="CB109" i="105"/>
  <c r="CA109" i="105"/>
  <c r="BZ109" i="105"/>
  <c r="BZ457" i="105" s="1"/>
  <c r="BY109" i="105"/>
  <c r="BX109" i="105"/>
  <c r="BW109" i="105"/>
  <c r="BV109" i="105"/>
  <c r="BU109" i="105"/>
  <c r="BT109" i="105"/>
  <c r="BS109" i="105"/>
  <c r="BR109" i="105"/>
  <c r="BR457" i="105" s="1"/>
  <c r="BQ109" i="105"/>
  <c r="BP109" i="105"/>
  <c r="BO109" i="105"/>
  <c r="BN109" i="105"/>
  <c r="BM109" i="105"/>
  <c r="BL109" i="105"/>
  <c r="BK109" i="105"/>
  <c r="BJ109" i="105"/>
  <c r="BJ457" i="105" s="1"/>
  <c r="BI109" i="105"/>
  <c r="BH109" i="105"/>
  <c r="BG109" i="105"/>
  <c r="BF109" i="105"/>
  <c r="BE109" i="105"/>
  <c r="BD109" i="105"/>
  <c r="BC109" i="105"/>
  <c r="BB109" i="105"/>
  <c r="BB457" i="105" s="1"/>
  <c r="BA109" i="105"/>
  <c r="AZ109" i="105"/>
  <c r="AY109" i="105"/>
  <c r="AX109" i="105"/>
  <c r="AW109" i="105"/>
  <c r="CK108" i="105"/>
  <c r="CJ108" i="105"/>
  <c r="CI108" i="105"/>
  <c r="CH108" i="105"/>
  <c r="CG108" i="105"/>
  <c r="CF108" i="105"/>
  <c r="CE108" i="105"/>
  <c r="CD108" i="105"/>
  <c r="CC108" i="105"/>
  <c r="CB108" i="105"/>
  <c r="CA108" i="105"/>
  <c r="BZ108" i="105"/>
  <c r="BY108" i="105"/>
  <c r="BX108" i="105"/>
  <c r="BW108" i="105"/>
  <c r="BV108" i="105"/>
  <c r="BU108" i="105"/>
  <c r="BT108" i="105"/>
  <c r="BS108" i="105"/>
  <c r="BR108" i="105"/>
  <c r="BQ108" i="105"/>
  <c r="BP108" i="105"/>
  <c r="BO108" i="105"/>
  <c r="BN108" i="105"/>
  <c r="BM108" i="105"/>
  <c r="BL108" i="105"/>
  <c r="BK108" i="105"/>
  <c r="BJ108" i="105"/>
  <c r="BI108" i="105"/>
  <c r="BH108" i="105"/>
  <c r="BG108" i="105"/>
  <c r="BF108" i="105"/>
  <c r="BE108" i="105"/>
  <c r="BD108" i="105"/>
  <c r="BC108" i="105"/>
  <c r="BB108" i="105"/>
  <c r="BA108" i="105"/>
  <c r="AZ108" i="105"/>
  <c r="AY108" i="105"/>
  <c r="AX108" i="105"/>
  <c r="AW108" i="105"/>
  <c r="CK107" i="105"/>
  <c r="CK457" i="105" s="1"/>
  <c r="CJ107" i="105"/>
  <c r="CJ457" i="105" s="1"/>
  <c r="CI107" i="105"/>
  <c r="CI457" i="105" s="1"/>
  <c r="CH107" i="105"/>
  <c r="CG107" i="105"/>
  <c r="CF107" i="105"/>
  <c r="CF457" i="105" s="1"/>
  <c r="CE107" i="105"/>
  <c r="CD107" i="105"/>
  <c r="CC107" i="105"/>
  <c r="CB107" i="105"/>
  <c r="CB457" i="105" s="1"/>
  <c r="CA107" i="105"/>
  <c r="BZ107" i="105"/>
  <c r="BY107" i="105"/>
  <c r="BY457" i="105" s="1"/>
  <c r="BX107" i="105"/>
  <c r="BX457" i="105" s="1"/>
  <c r="BW107" i="105"/>
  <c r="BV107" i="105"/>
  <c r="BU107" i="105"/>
  <c r="BT107" i="105"/>
  <c r="BT457" i="105" s="1"/>
  <c r="BS107" i="105"/>
  <c r="BR107" i="105"/>
  <c r="BQ107" i="105"/>
  <c r="BQ457" i="105" s="1"/>
  <c r="BP107" i="105"/>
  <c r="BP457" i="105" s="1"/>
  <c r="BO107" i="105"/>
  <c r="BN107" i="105"/>
  <c r="BM107" i="105"/>
  <c r="BL107" i="105"/>
  <c r="BL457" i="105" s="1"/>
  <c r="BK107" i="105"/>
  <c r="BJ107" i="105"/>
  <c r="BI107" i="105"/>
  <c r="BH107" i="105"/>
  <c r="BH457" i="105" s="1"/>
  <c r="BG107" i="105"/>
  <c r="BF107" i="105"/>
  <c r="BE107" i="105"/>
  <c r="BD107" i="105"/>
  <c r="BD457" i="105" s="1"/>
  <c r="BC107" i="105"/>
  <c r="BB107" i="105"/>
  <c r="BA107" i="105"/>
  <c r="AZ107" i="105"/>
  <c r="AZ457" i="105" s="1"/>
  <c r="AY107" i="105"/>
  <c r="AX107" i="105"/>
  <c r="AW107" i="105"/>
  <c r="CK106" i="105"/>
  <c r="CJ106" i="105"/>
  <c r="CI106" i="105"/>
  <c r="CH106" i="105"/>
  <c r="CG106" i="105"/>
  <c r="CF106" i="105"/>
  <c r="CE106" i="105"/>
  <c r="CD106" i="105"/>
  <c r="CC106" i="105"/>
  <c r="CB106" i="105"/>
  <c r="CA106" i="105"/>
  <c r="BZ106" i="105"/>
  <c r="BY106" i="105"/>
  <c r="BX106" i="105"/>
  <c r="BW106" i="105"/>
  <c r="BV106" i="105"/>
  <c r="BU106" i="105"/>
  <c r="BT106" i="105"/>
  <c r="BS106" i="105"/>
  <c r="BR106" i="105"/>
  <c r="BQ106" i="105"/>
  <c r="BP106" i="105"/>
  <c r="BO106" i="105"/>
  <c r="BN106" i="105"/>
  <c r="BM106" i="105"/>
  <c r="BL106" i="105"/>
  <c r="BK106" i="105"/>
  <c r="BJ106" i="105"/>
  <c r="BI106" i="105"/>
  <c r="BH106" i="105"/>
  <c r="BG106" i="105"/>
  <c r="BF106" i="105"/>
  <c r="BE106" i="105"/>
  <c r="BD106" i="105"/>
  <c r="BC106" i="105"/>
  <c r="BB106" i="105"/>
  <c r="BA106" i="105"/>
  <c r="AZ106" i="105"/>
  <c r="AY106" i="105"/>
  <c r="AX106" i="105"/>
  <c r="AW106" i="105"/>
  <c r="CK105" i="105"/>
  <c r="CJ105" i="105"/>
  <c r="CI105" i="105"/>
  <c r="CH105" i="105"/>
  <c r="CG105" i="105"/>
  <c r="CF105" i="105"/>
  <c r="CE105" i="105"/>
  <c r="CD105" i="105"/>
  <c r="CC105" i="105"/>
  <c r="CB105" i="105"/>
  <c r="CA105" i="105"/>
  <c r="BZ105" i="105"/>
  <c r="BY105" i="105"/>
  <c r="BX105" i="105"/>
  <c r="BW105" i="105"/>
  <c r="BV105" i="105"/>
  <c r="BU105" i="105"/>
  <c r="BT105" i="105"/>
  <c r="BS105" i="105"/>
  <c r="BR105" i="105"/>
  <c r="BQ105" i="105"/>
  <c r="BP105" i="105"/>
  <c r="BO105" i="105"/>
  <c r="BN105" i="105"/>
  <c r="BM105" i="105"/>
  <c r="BL105" i="105"/>
  <c r="BK105" i="105"/>
  <c r="BJ105" i="105"/>
  <c r="BI105" i="105"/>
  <c r="BH105" i="105"/>
  <c r="BG105" i="105"/>
  <c r="BF105" i="105"/>
  <c r="BE105" i="105"/>
  <c r="BD105" i="105"/>
  <c r="BC105" i="105"/>
  <c r="BB105" i="105"/>
  <c r="BA105" i="105"/>
  <c r="AZ105" i="105"/>
  <c r="AY105" i="105"/>
  <c r="AX105" i="105"/>
  <c r="AW105" i="105"/>
  <c r="CK104" i="105"/>
  <c r="CJ104" i="105"/>
  <c r="CI104" i="105"/>
  <c r="CH104" i="105"/>
  <c r="CG104" i="105"/>
  <c r="CF104" i="105"/>
  <c r="CE104" i="105"/>
  <c r="CD104" i="105"/>
  <c r="CC104" i="105"/>
  <c r="CB104" i="105"/>
  <c r="CA104" i="105"/>
  <c r="BZ104" i="105"/>
  <c r="BY104" i="105"/>
  <c r="BX104" i="105"/>
  <c r="BW104" i="105"/>
  <c r="BV104" i="105"/>
  <c r="BU104" i="105"/>
  <c r="BT104" i="105"/>
  <c r="BS104" i="105"/>
  <c r="BR104" i="105"/>
  <c r="BQ104" i="105"/>
  <c r="BP104" i="105"/>
  <c r="BO104" i="105"/>
  <c r="BN104" i="105"/>
  <c r="BM104" i="105"/>
  <c r="BL104" i="105"/>
  <c r="BK104" i="105"/>
  <c r="BJ104" i="105"/>
  <c r="BI104" i="105"/>
  <c r="BH104" i="105"/>
  <c r="BG104" i="105"/>
  <c r="BF104" i="105"/>
  <c r="BE104" i="105"/>
  <c r="BD104" i="105"/>
  <c r="BC104" i="105"/>
  <c r="BB104" i="105"/>
  <c r="BA104" i="105"/>
  <c r="AZ104" i="105"/>
  <c r="AY104" i="105"/>
  <c r="AX104" i="105"/>
  <c r="AW104" i="105"/>
  <c r="CK103" i="105"/>
  <c r="CK456" i="105" s="1"/>
  <c r="CJ103" i="105"/>
  <c r="CI103" i="105"/>
  <c r="CI456" i="105" s="1"/>
  <c r="CH103" i="105"/>
  <c r="CG103" i="105"/>
  <c r="CF103" i="105"/>
  <c r="CF456" i="105" s="1"/>
  <c r="CE103" i="105"/>
  <c r="CD103" i="105"/>
  <c r="CC103" i="105"/>
  <c r="CB103" i="105"/>
  <c r="CB456" i="105" s="1"/>
  <c r="CA103" i="105"/>
  <c r="BZ103" i="105"/>
  <c r="BY103" i="105"/>
  <c r="BX103" i="105"/>
  <c r="BX456" i="105" s="1"/>
  <c r="BW103" i="105"/>
  <c r="BV103" i="105"/>
  <c r="BU103" i="105"/>
  <c r="BT103" i="105"/>
  <c r="BT456" i="105" s="1"/>
  <c r="BS103" i="105"/>
  <c r="BR103" i="105"/>
  <c r="BQ103" i="105"/>
  <c r="BP103" i="105"/>
  <c r="BP456" i="105" s="1"/>
  <c r="BO103" i="105"/>
  <c r="BN103" i="105"/>
  <c r="BM103" i="105"/>
  <c r="BL103" i="105"/>
  <c r="BL456" i="105" s="1"/>
  <c r="BK103" i="105"/>
  <c r="BJ103" i="105"/>
  <c r="BI103" i="105"/>
  <c r="BH103" i="105"/>
  <c r="BH456" i="105" s="1"/>
  <c r="BG103" i="105"/>
  <c r="BF103" i="105"/>
  <c r="BE103" i="105"/>
  <c r="BD103" i="105"/>
  <c r="BC103" i="105"/>
  <c r="BB103" i="105"/>
  <c r="BA103" i="105"/>
  <c r="AZ103" i="105"/>
  <c r="AZ456" i="105" s="1"/>
  <c r="AY103" i="105"/>
  <c r="AX103" i="105"/>
  <c r="AW103" i="105"/>
  <c r="CK102" i="105"/>
  <c r="CJ102" i="105"/>
  <c r="CI102" i="105"/>
  <c r="CH102" i="105"/>
  <c r="CG102" i="105"/>
  <c r="CF102" i="105"/>
  <c r="CE102" i="105"/>
  <c r="CD102" i="105"/>
  <c r="CC102" i="105"/>
  <c r="CB102" i="105"/>
  <c r="CA102" i="105"/>
  <c r="BZ102" i="105"/>
  <c r="BY102" i="105"/>
  <c r="BX102" i="105"/>
  <c r="BW102" i="105"/>
  <c r="BV102" i="105"/>
  <c r="BU102" i="105"/>
  <c r="BT102" i="105"/>
  <c r="BS102" i="105"/>
  <c r="BR102" i="105"/>
  <c r="BQ102" i="105"/>
  <c r="BP102" i="105"/>
  <c r="BO102" i="105"/>
  <c r="BN102" i="105"/>
  <c r="BM102" i="105"/>
  <c r="BL102" i="105"/>
  <c r="BK102" i="105"/>
  <c r="BJ102" i="105"/>
  <c r="BI102" i="105"/>
  <c r="BH102" i="105"/>
  <c r="BG102" i="105"/>
  <c r="BF102" i="105"/>
  <c r="BE102" i="105"/>
  <c r="BD102" i="105"/>
  <c r="BC102" i="105"/>
  <c r="BB102" i="105"/>
  <c r="BA102" i="105"/>
  <c r="AZ102" i="105"/>
  <c r="AY102" i="105"/>
  <c r="AX102" i="105"/>
  <c r="AW102" i="105"/>
  <c r="CK101" i="105"/>
  <c r="CJ101" i="105"/>
  <c r="CI101" i="105"/>
  <c r="CH101" i="105"/>
  <c r="CG101" i="105"/>
  <c r="CF101" i="105"/>
  <c r="CE101" i="105"/>
  <c r="CD101" i="105"/>
  <c r="CC101" i="105"/>
  <c r="CB101" i="105"/>
  <c r="CA101" i="105"/>
  <c r="BZ101" i="105"/>
  <c r="BY101" i="105"/>
  <c r="BX101" i="105"/>
  <c r="BW101" i="105"/>
  <c r="BV101" i="105"/>
  <c r="BU101" i="105"/>
  <c r="BT101" i="105"/>
  <c r="BS101" i="105"/>
  <c r="BR101" i="105"/>
  <c r="BQ101" i="105"/>
  <c r="BP101" i="105"/>
  <c r="BO101" i="105"/>
  <c r="BN101" i="105"/>
  <c r="BM101" i="105"/>
  <c r="BL101" i="105"/>
  <c r="BK101" i="105"/>
  <c r="BJ101" i="105"/>
  <c r="BI101" i="105"/>
  <c r="BH101" i="105"/>
  <c r="BG101" i="105"/>
  <c r="BF101" i="105"/>
  <c r="BE101" i="105"/>
  <c r="BD101" i="105"/>
  <c r="BC101" i="105"/>
  <c r="BB101" i="105"/>
  <c r="BA101" i="105"/>
  <c r="AZ101" i="105"/>
  <c r="AY101" i="105"/>
  <c r="AX101" i="105"/>
  <c r="AW101" i="105"/>
  <c r="CK100" i="105"/>
  <c r="CJ100" i="105"/>
  <c r="CI100" i="105"/>
  <c r="CH100" i="105"/>
  <c r="CG100" i="105"/>
  <c r="CF100" i="105"/>
  <c r="CE100" i="105"/>
  <c r="CE455" i="105" s="1"/>
  <c r="CD100" i="105"/>
  <c r="CC100" i="105"/>
  <c r="CB100" i="105"/>
  <c r="CA100" i="105"/>
  <c r="BZ100" i="105"/>
  <c r="BY100" i="105"/>
  <c r="BX100" i="105"/>
  <c r="BW100" i="105"/>
  <c r="BW455" i="105" s="1"/>
  <c r="BV100" i="105"/>
  <c r="BU100" i="105"/>
  <c r="BT100" i="105"/>
  <c r="BS100" i="105"/>
  <c r="BR100" i="105"/>
  <c r="BQ100" i="105"/>
  <c r="BP100" i="105"/>
  <c r="BO100" i="105"/>
  <c r="BO455" i="105" s="1"/>
  <c r="BN100" i="105"/>
  <c r="BM100" i="105"/>
  <c r="BL100" i="105"/>
  <c r="BK100" i="105"/>
  <c r="BJ100" i="105"/>
  <c r="BI100" i="105"/>
  <c r="BH100" i="105"/>
  <c r="BG100" i="105"/>
  <c r="BF100" i="105"/>
  <c r="BE100" i="105"/>
  <c r="BD100" i="105"/>
  <c r="BC100" i="105"/>
  <c r="BB100" i="105"/>
  <c r="BA100" i="105"/>
  <c r="AZ100" i="105"/>
  <c r="AY100" i="105"/>
  <c r="AY455" i="105" s="1"/>
  <c r="AX100" i="105"/>
  <c r="AW100" i="105"/>
  <c r="CK99" i="105"/>
  <c r="CK455" i="105" s="1"/>
  <c r="CJ99" i="105"/>
  <c r="CJ455" i="105" s="1"/>
  <c r="CI99" i="105"/>
  <c r="CI455" i="105" s="1"/>
  <c r="CH99" i="105"/>
  <c r="CG99" i="105"/>
  <c r="CF99" i="105"/>
  <c r="CF455" i="105" s="1"/>
  <c r="CE99" i="105"/>
  <c r="CD99" i="105"/>
  <c r="CC99" i="105"/>
  <c r="CB99" i="105"/>
  <c r="CB455" i="105" s="1"/>
  <c r="CA99" i="105"/>
  <c r="CA455" i="105" s="1"/>
  <c r="BZ99" i="105"/>
  <c r="BY99" i="105"/>
  <c r="BX99" i="105"/>
  <c r="BX455" i="105" s="1"/>
  <c r="BW99" i="105"/>
  <c r="BV99" i="105"/>
  <c r="BU99" i="105"/>
  <c r="BT99" i="105"/>
  <c r="BT455" i="105" s="1"/>
  <c r="BS99" i="105"/>
  <c r="BS455" i="105" s="1"/>
  <c r="BR99" i="105"/>
  <c r="BQ99" i="105"/>
  <c r="BP99" i="105"/>
  <c r="BP455" i="105" s="1"/>
  <c r="BO99" i="105"/>
  <c r="BN99" i="105"/>
  <c r="BM99" i="105"/>
  <c r="BL99" i="105"/>
  <c r="BL455" i="105" s="1"/>
  <c r="BK99" i="105"/>
  <c r="BK455" i="105" s="1"/>
  <c r="BJ99" i="105"/>
  <c r="BI99" i="105"/>
  <c r="BH99" i="105"/>
  <c r="BH455" i="105" s="1"/>
  <c r="BG99" i="105"/>
  <c r="BF99" i="105"/>
  <c r="BE99" i="105"/>
  <c r="BD99" i="105"/>
  <c r="BD455" i="105" s="1"/>
  <c r="BC99" i="105"/>
  <c r="BC455" i="105" s="1"/>
  <c r="BB99" i="105"/>
  <c r="BA99" i="105"/>
  <c r="AZ99" i="105"/>
  <c r="AZ455" i="105" s="1"/>
  <c r="AY99" i="105"/>
  <c r="AX99" i="105"/>
  <c r="AW99" i="105"/>
  <c r="CK98" i="105"/>
  <c r="CJ98" i="105"/>
  <c r="CI98" i="105"/>
  <c r="CH98" i="105"/>
  <c r="CG98" i="105"/>
  <c r="CF98" i="105"/>
  <c r="CE98" i="105"/>
  <c r="CD98" i="105"/>
  <c r="CC98" i="105"/>
  <c r="CB98" i="105"/>
  <c r="CA98" i="105"/>
  <c r="BZ98" i="105"/>
  <c r="BY98" i="105"/>
  <c r="BX98" i="105"/>
  <c r="BW98" i="105"/>
  <c r="BV98" i="105"/>
  <c r="BU98" i="105"/>
  <c r="BT98" i="105"/>
  <c r="BS98" i="105"/>
  <c r="BR98" i="105"/>
  <c r="BQ98" i="105"/>
  <c r="BP98" i="105"/>
  <c r="BO98" i="105"/>
  <c r="BN98" i="105"/>
  <c r="BM98" i="105"/>
  <c r="BL98" i="105"/>
  <c r="BK98" i="105"/>
  <c r="BJ98" i="105"/>
  <c r="BI98" i="105"/>
  <c r="BH98" i="105"/>
  <c r="BG98" i="105"/>
  <c r="BF98" i="105"/>
  <c r="BE98" i="105"/>
  <c r="BD98" i="105"/>
  <c r="BC98" i="105"/>
  <c r="BB98" i="105"/>
  <c r="BA98" i="105"/>
  <c r="AZ98" i="105"/>
  <c r="AY98" i="105"/>
  <c r="AX98" i="105"/>
  <c r="AW98" i="105"/>
  <c r="CK97" i="105"/>
  <c r="CJ97" i="105"/>
  <c r="CI97" i="105"/>
  <c r="CH97" i="105"/>
  <c r="CH454" i="105" s="1"/>
  <c r="CG97" i="105"/>
  <c r="CF97" i="105"/>
  <c r="CE97" i="105"/>
  <c r="CD97" i="105"/>
  <c r="CC97" i="105"/>
  <c r="CB97" i="105"/>
  <c r="CA97" i="105"/>
  <c r="BZ97" i="105"/>
  <c r="BZ454" i="105" s="1"/>
  <c r="BY97" i="105"/>
  <c r="BX97" i="105"/>
  <c r="BW97" i="105"/>
  <c r="BV97" i="105"/>
  <c r="BU97" i="105"/>
  <c r="BT97" i="105"/>
  <c r="BS97" i="105"/>
  <c r="BR97" i="105"/>
  <c r="BR454" i="105" s="1"/>
  <c r="BQ97" i="105"/>
  <c r="BP97" i="105"/>
  <c r="BO97" i="105"/>
  <c r="BN97" i="105"/>
  <c r="BM97" i="105"/>
  <c r="BL97" i="105"/>
  <c r="BK97" i="105"/>
  <c r="BJ97" i="105"/>
  <c r="BJ454" i="105" s="1"/>
  <c r="BI97" i="105"/>
  <c r="BH97" i="105"/>
  <c r="BG97" i="105"/>
  <c r="BF97" i="105"/>
  <c r="BE97" i="105"/>
  <c r="BD97" i="105"/>
  <c r="BC97" i="105"/>
  <c r="BB97" i="105"/>
  <c r="BB454" i="105" s="1"/>
  <c r="BA97" i="105"/>
  <c r="AZ97" i="105"/>
  <c r="AY97" i="105"/>
  <c r="AX97" i="105"/>
  <c r="AW97" i="105"/>
  <c r="CK96" i="105"/>
  <c r="CJ96" i="105"/>
  <c r="CI96" i="105"/>
  <c r="CH96" i="105"/>
  <c r="CG96" i="105"/>
  <c r="CF96" i="105"/>
  <c r="CE96" i="105"/>
  <c r="CE454" i="105" s="1"/>
  <c r="CD96" i="105"/>
  <c r="CC96" i="105"/>
  <c r="CB96" i="105"/>
  <c r="CA96" i="105"/>
  <c r="BZ96" i="105"/>
  <c r="BY96" i="105"/>
  <c r="BX96" i="105"/>
  <c r="BW96" i="105"/>
  <c r="BW454" i="105" s="1"/>
  <c r="BV96" i="105"/>
  <c r="BU96" i="105"/>
  <c r="BT96" i="105"/>
  <c r="BS96" i="105"/>
  <c r="BR96" i="105"/>
  <c r="BQ96" i="105"/>
  <c r="BP96" i="105"/>
  <c r="BO96" i="105"/>
  <c r="BN96" i="105"/>
  <c r="BM96" i="105"/>
  <c r="BL96" i="105"/>
  <c r="BK96" i="105"/>
  <c r="BJ96" i="105"/>
  <c r="BI96" i="105"/>
  <c r="BH96" i="105"/>
  <c r="BG96" i="105"/>
  <c r="BG454" i="105" s="1"/>
  <c r="BF96" i="105"/>
  <c r="BE96" i="105"/>
  <c r="BD96" i="105"/>
  <c r="BC96" i="105"/>
  <c r="BB96" i="105"/>
  <c r="BA96" i="105"/>
  <c r="AZ96" i="105"/>
  <c r="AY96" i="105"/>
  <c r="AY454" i="105" s="1"/>
  <c r="AX96" i="105"/>
  <c r="AW96" i="105"/>
  <c r="CK95" i="105"/>
  <c r="CK454" i="105" s="1"/>
  <c r="CJ95" i="105"/>
  <c r="CJ454" i="105" s="1"/>
  <c r="CI95" i="105"/>
  <c r="CI454" i="105" s="1"/>
  <c r="CH95" i="105"/>
  <c r="CG95" i="105"/>
  <c r="CF95" i="105"/>
  <c r="CF454" i="105" s="1"/>
  <c r="CE95" i="105"/>
  <c r="CD95" i="105"/>
  <c r="CC95" i="105"/>
  <c r="CB95" i="105"/>
  <c r="CB454" i="105" s="1"/>
  <c r="CA95" i="105"/>
  <c r="CA454" i="105" s="1"/>
  <c r="BZ95" i="105"/>
  <c r="BY95" i="105"/>
  <c r="BX95" i="105"/>
  <c r="BX454" i="105" s="1"/>
  <c r="BW95" i="105"/>
  <c r="BV95" i="105"/>
  <c r="BU95" i="105"/>
  <c r="BT95" i="105"/>
  <c r="BT454" i="105" s="1"/>
  <c r="BS95" i="105"/>
  <c r="BS454" i="105" s="1"/>
  <c r="BR95" i="105"/>
  <c r="BQ95" i="105"/>
  <c r="BP95" i="105"/>
  <c r="BP454" i="105" s="1"/>
  <c r="BO95" i="105"/>
  <c r="BN95" i="105"/>
  <c r="BM95" i="105"/>
  <c r="BL95" i="105"/>
  <c r="BL454" i="105" s="1"/>
  <c r="BK95" i="105"/>
  <c r="BK454" i="105" s="1"/>
  <c r="BJ95" i="105"/>
  <c r="BI95" i="105"/>
  <c r="BH95" i="105"/>
  <c r="BH454" i="105" s="1"/>
  <c r="BG95" i="105"/>
  <c r="BF95" i="105"/>
  <c r="BE95" i="105"/>
  <c r="BD95" i="105"/>
  <c r="BD454" i="105" s="1"/>
  <c r="BC95" i="105"/>
  <c r="BC454" i="105" s="1"/>
  <c r="BB95" i="105"/>
  <c r="BA95" i="105"/>
  <c r="AZ95" i="105"/>
  <c r="AZ454" i="105" s="1"/>
  <c r="AY95" i="105"/>
  <c r="AX95" i="105"/>
  <c r="AW95" i="105"/>
  <c r="CK94" i="105"/>
  <c r="CJ94" i="105"/>
  <c r="CI94" i="105"/>
  <c r="CH94" i="105"/>
  <c r="CG94" i="105"/>
  <c r="CF94" i="105"/>
  <c r="CE94" i="105"/>
  <c r="CD94" i="105"/>
  <c r="CC94" i="105"/>
  <c r="CB94" i="105"/>
  <c r="CA94" i="105"/>
  <c r="BZ94" i="105"/>
  <c r="BY94" i="105"/>
  <c r="BY453" i="105" s="1"/>
  <c r="BX94" i="105"/>
  <c r="BW94" i="105"/>
  <c r="BV94" i="105"/>
  <c r="BU94" i="105"/>
  <c r="BT94" i="105"/>
  <c r="BS94" i="105"/>
  <c r="BR94" i="105"/>
  <c r="BQ94" i="105"/>
  <c r="BP94" i="105"/>
  <c r="BO94" i="105"/>
  <c r="BN94" i="105"/>
  <c r="BM94" i="105"/>
  <c r="BL94" i="105"/>
  <c r="BK94" i="105"/>
  <c r="BJ94" i="105"/>
  <c r="BI94" i="105"/>
  <c r="BH94" i="105"/>
  <c r="BG94" i="105"/>
  <c r="BF94" i="105"/>
  <c r="BE94" i="105"/>
  <c r="BD94" i="105"/>
  <c r="BC94" i="105"/>
  <c r="BB94" i="105"/>
  <c r="BA94" i="105"/>
  <c r="AZ94" i="105"/>
  <c r="AY94" i="105"/>
  <c r="AX94" i="105"/>
  <c r="AW94" i="105"/>
  <c r="CK93" i="105"/>
  <c r="CJ93" i="105"/>
  <c r="CI93" i="105"/>
  <c r="CH93" i="105"/>
  <c r="CH453" i="105" s="1"/>
  <c r="CG93" i="105"/>
  <c r="CF93" i="105"/>
  <c r="CE93" i="105"/>
  <c r="CD93" i="105"/>
  <c r="CC93" i="105"/>
  <c r="CB93" i="105"/>
  <c r="CA93" i="105"/>
  <c r="BZ93" i="105"/>
  <c r="BZ453" i="105" s="1"/>
  <c r="BY93" i="105"/>
  <c r="BX93" i="105"/>
  <c r="BW93" i="105"/>
  <c r="BV93" i="105"/>
  <c r="BU93" i="105"/>
  <c r="BT93" i="105"/>
  <c r="BS93" i="105"/>
  <c r="BR93" i="105"/>
  <c r="BR453" i="105" s="1"/>
  <c r="BQ93" i="105"/>
  <c r="BP93" i="105"/>
  <c r="BO93" i="105"/>
  <c r="BN93" i="105"/>
  <c r="BM93" i="105"/>
  <c r="BL93" i="105"/>
  <c r="BK93" i="105"/>
  <c r="BJ93" i="105"/>
  <c r="BJ453" i="105" s="1"/>
  <c r="BI93" i="105"/>
  <c r="BH93" i="105"/>
  <c r="BG93" i="105"/>
  <c r="BF93" i="105"/>
  <c r="BE93" i="105"/>
  <c r="BD93" i="105"/>
  <c r="BC93" i="105"/>
  <c r="BB93" i="105"/>
  <c r="BB453" i="105" s="1"/>
  <c r="BA93" i="105"/>
  <c r="AZ93" i="105"/>
  <c r="AY93" i="105"/>
  <c r="AX93" i="105"/>
  <c r="AW93" i="105"/>
  <c r="CK92" i="105"/>
  <c r="CJ92" i="105"/>
  <c r="CI92" i="105"/>
  <c r="CH92" i="105"/>
  <c r="CG92" i="105"/>
  <c r="CF92" i="105"/>
  <c r="CE92" i="105"/>
  <c r="CD92" i="105"/>
  <c r="CC92" i="105"/>
  <c r="CB92" i="105"/>
  <c r="CA92" i="105"/>
  <c r="BZ92" i="105"/>
  <c r="BY92" i="105"/>
  <c r="BX92" i="105"/>
  <c r="BW92" i="105"/>
  <c r="BV92" i="105"/>
  <c r="BU92" i="105"/>
  <c r="BT92" i="105"/>
  <c r="BS92" i="105"/>
  <c r="BR92" i="105"/>
  <c r="BQ92" i="105"/>
  <c r="BP92" i="105"/>
  <c r="BO92" i="105"/>
  <c r="BN92" i="105"/>
  <c r="BM92" i="105"/>
  <c r="BL92" i="105"/>
  <c r="BK92" i="105"/>
  <c r="BJ92" i="105"/>
  <c r="BI92" i="105"/>
  <c r="BH92" i="105"/>
  <c r="BG92" i="105"/>
  <c r="BF92" i="105"/>
  <c r="BE92" i="105"/>
  <c r="BD92" i="105"/>
  <c r="BC92" i="105"/>
  <c r="BB92" i="105"/>
  <c r="BA92" i="105"/>
  <c r="AZ92" i="105"/>
  <c r="AY92" i="105"/>
  <c r="AX92" i="105"/>
  <c r="AW92" i="105"/>
  <c r="CK91" i="105"/>
  <c r="CK453" i="105" s="1"/>
  <c r="CJ91" i="105"/>
  <c r="CJ453" i="105" s="1"/>
  <c r="CI91" i="105"/>
  <c r="CI453" i="105" s="1"/>
  <c r="CH91" i="105"/>
  <c r="CG91" i="105"/>
  <c r="CG453" i="105" s="1"/>
  <c r="CF91" i="105"/>
  <c r="CF453" i="105" s="1"/>
  <c r="CE91" i="105"/>
  <c r="CD91" i="105"/>
  <c r="CC91" i="105"/>
  <c r="CB91" i="105"/>
  <c r="CB453" i="105" s="1"/>
  <c r="CA91" i="105"/>
  <c r="BZ91" i="105"/>
  <c r="BY91" i="105"/>
  <c r="BX91" i="105"/>
  <c r="BX453" i="105" s="1"/>
  <c r="BW91" i="105"/>
  <c r="BV91" i="105"/>
  <c r="BU91" i="105"/>
  <c r="BT91" i="105"/>
  <c r="BT453" i="105" s="1"/>
  <c r="BS91" i="105"/>
  <c r="BR91" i="105"/>
  <c r="BQ91" i="105"/>
  <c r="BP91" i="105"/>
  <c r="BP453" i="105" s="1"/>
  <c r="BO91" i="105"/>
  <c r="BN91" i="105"/>
  <c r="BM91" i="105"/>
  <c r="BL91" i="105"/>
  <c r="BL453" i="105" s="1"/>
  <c r="BK91" i="105"/>
  <c r="BJ91" i="105"/>
  <c r="BI91" i="105"/>
  <c r="BI453" i="105" s="1"/>
  <c r="BH91" i="105"/>
  <c r="BH453" i="105" s="1"/>
  <c r="BG91" i="105"/>
  <c r="BF91" i="105"/>
  <c r="BE91" i="105"/>
  <c r="BD91" i="105"/>
  <c r="BD453" i="105" s="1"/>
  <c r="BC91" i="105"/>
  <c r="BB91" i="105"/>
  <c r="BA91" i="105"/>
  <c r="BA453" i="105" s="1"/>
  <c r="AZ91" i="105"/>
  <c r="AZ453" i="105" s="1"/>
  <c r="AY91" i="105"/>
  <c r="AX91" i="105"/>
  <c r="AW91" i="105"/>
  <c r="CK90" i="105"/>
  <c r="CJ90" i="105"/>
  <c r="CI90" i="105"/>
  <c r="CH90" i="105"/>
  <c r="CG90" i="105"/>
  <c r="CF90" i="105"/>
  <c r="CE90" i="105"/>
  <c r="CD90" i="105"/>
  <c r="CC90" i="105"/>
  <c r="CB90" i="105"/>
  <c r="CA90" i="105"/>
  <c r="BZ90" i="105"/>
  <c r="BY90" i="105"/>
  <c r="BX90" i="105"/>
  <c r="BW90" i="105"/>
  <c r="BV90" i="105"/>
  <c r="BU90" i="105"/>
  <c r="BT90" i="105"/>
  <c r="BS90" i="105"/>
  <c r="BR90" i="105"/>
  <c r="BQ90" i="105"/>
  <c r="BP90" i="105"/>
  <c r="BO90" i="105"/>
  <c r="BN90" i="105"/>
  <c r="BM90" i="105"/>
  <c r="BL90" i="105"/>
  <c r="BK90" i="105"/>
  <c r="BJ90" i="105"/>
  <c r="BI90" i="105"/>
  <c r="BH90" i="105"/>
  <c r="BG90" i="105"/>
  <c r="BF90" i="105"/>
  <c r="BE90" i="105"/>
  <c r="BD90" i="105"/>
  <c r="BC90" i="105"/>
  <c r="BB90" i="105"/>
  <c r="BA90" i="105"/>
  <c r="AZ90" i="105"/>
  <c r="AY90" i="105"/>
  <c r="AX90" i="105"/>
  <c r="AW90" i="105"/>
  <c r="CK89" i="105"/>
  <c r="CJ89" i="105"/>
  <c r="CI89" i="105"/>
  <c r="CH89" i="105"/>
  <c r="CG89" i="105"/>
  <c r="CF89" i="105"/>
  <c r="CE89" i="105"/>
  <c r="CD89" i="105"/>
  <c r="CC89" i="105"/>
  <c r="CB89" i="105"/>
  <c r="CA89" i="105"/>
  <c r="BZ89" i="105"/>
  <c r="BY89" i="105"/>
  <c r="BX89" i="105"/>
  <c r="BW89" i="105"/>
  <c r="BV89" i="105"/>
  <c r="BU89" i="105"/>
  <c r="BT89" i="105"/>
  <c r="BS89" i="105"/>
  <c r="BR89" i="105"/>
  <c r="BQ89" i="105"/>
  <c r="BP89" i="105"/>
  <c r="BO89" i="105"/>
  <c r="BN89" i="105"/>
  <c r="BM89" i="105"/>
  <c r="BL89" i="105"/>
  <c r="BK89" i="105"/>
  <c r="BJ89" i="105"/>
  <c r="BI89" i="105"/>
  <c r="BH89" i="105"/>
  <c r="BG89" i="105"/>
  <c r="BF89" i="105"/>
  <c r="BE89" i="105"/>
  <c r="BD89" i="105"/>
  <c r="BC89" i="105"/>
  <c r="BB89" i="105"/>
  <c r="BA89" i="105"/>
  <c r="AZ89" i="105"/>
  <c r="AY89" i="105"/>
  <c r="AX89" i="105"/>
  <c r="AW89" i="105"/>
  <c r="CK88" i="105"/>
  <c r="CJ88" i="105"/>
  <c r="CI88" i="105"/>
  <c r="CH88" i="105"/>
  <c r="CG88" i="105"/>
  <c r="CF88" i="105"/>
  <c r="CE88" i="105"/>
  <c r="CD88" i="105"/>
  <c r="CC88" i="105"/>
  <c r="CB88" i="105"/>
  <c r="CA88" i="105"/>
  <c r="BZ88" i="105"/>
  <c r="BY88" i="105"/>
  <c r="BX88" i="105"/>
  <c r="BW88" i="105"/>
  <c r="BV88" i="105"/>
  <c r="BU88" i="105"/>
  <c r="BT88" i="105"/>
  <c r="BS88" i="105"/>
  <c r="BR88" i="105"/>
  <c r="BQ88" i="105"/>
  <c r="BP88" i="105"/>
  <c r="BO88" i="105"/>
  <c r="BN88" i="105"/>
  <c r="BM88" i="105"/>
  <c r="BL88" i="105"/>
  <c r="BK88" i="105"/>
  <c r="BJ88" i="105"/>
  <c r="BI88" i="105"/>
  <c r="BH88" i="105"/>
  <c r="BG88" i="105"/>
  <c r="BF88" i="105"/>
  <c r="BE88" i="105"/>
  <c r="BD88" i="105"/>
  <c r="BC88" i="105"/>
  <c r="BB88" i="105"/>
  <c r="BA88" i="105"/>
  <c r="AZ88" i="105"/>
  <c r="AY88" i="105"/>
  <c r="AX88" i="105"/>
  <c r="AW88" i="105"/>
  <c r="CK87" i="105"/>
  <c r="CK452" i="105" s="1"/>
  <c r="CJ87" i="105"/>
  <c r="CJ452" i="105" s="1"/>
  <c r="CI87" i="105"/>
  <c r="CI452" i="105" s="1"/>
  <c r="CH87" i="105"/>
  <c r="CG87" i="105"/>
  <c r="CF87" i="105"/>
  <c r="CF452" i="105" s="1"/>
  <c r="CE87" i="105"/>
  <c r="CD87" i="105"/>
  <c r="CC87" i="105"/>
  <c r="CB87" i="105"/>
  <c r="CB452" i="105" s="1"/>
  <c r="CA87" i="105"/>
  <c r="BZ87" i="105"/>
  <c r="BY87" i="105"/>
  <c r="BX87" i="105"/>
  <c r="BX452" i="105" s="1"/>
  <c r="BW87" i="105"/>
  <c r="BV87" i="105"/>
  <c r="BU87" i="105"/>
  <c r="BT87" i="105"/>
  <c r="BS87" i="105"/>
  <c r="BR87" i="105"/>
  <c r="BQ87" i="105"/>
  <c r="BP87" i="105"/>
  <c r="BP452" i="105" s="1"/>
  <c r="BO87" i="105"/>
  <c r="BN87" i="105"/>
  <c r="BM87" i="105"/>
  <c r="BL87" i="105"/>
  <c r="BL452" i="105" s="1"/>
  <c r="BK87" i="105"/>
  <c r="BJ87" i="105"/>
  <c r="BI87" i="105"/>
  <c r="BH87" i="105"/>
  <c r="BH452" i="105" s="1"/>
  <c r="BG87" i="105"/>
  <c r="BF87" i="105"/>
  <c r="BE87" i="105"/>
  <c r="BD87" i="105"/>
  <c r="BD452" i="105" s="1"/>
  <c r="BC87" i="105"/>
  <c r="BB87" i="105"/>
  <c r="BA87" i="105"/>
  <c r="AZ87" i="105"/>
  <c r="AZ452" i="105" s="1"/>
  <c r="AY87" i="105"/>
  <c r="AX87" i="105"/>
  <c r="AW87" i="105"/>
  <c r="CK83" i="105"/>
  <c r="CJ83" i="105"/>
  <c r="CI83" i="105"/>
  <c r="CH83" i="105"/>
  <c r="CG83" i="105"/>
  <c r="CF83" i="105"/>
  <c r="CE83" i="105"/>
  <c r="CD83" i="105"/>
  <c r="CC83" i="105"/>
  <c r="CB83" i="105"/>
  <c r="CA83" i="105"/>
  <c r="BZ83" i="105"/>
  <c r="BY83" i="105"/>
  <c r="BX83" i="105"/>
  <c r="BW83" i="105"/>
  <c r="BV83" i="105"/>
  <c r="BU83" i="105"/>
  <c r="BT83" i="105"/>
  <c r="BS83" i="105"/>
  <c r="BR83" i="105"/>
  <c r="BQ83" i="105"/>
  <c r="BP83" i="105"/>
  <c r="BO83" i="105"/>
  <c r="BN83" i="105"/>
  <c r="BM83" i="105"/>
  <c r="BL83" i="105"/>
  <c r="BK83" i="105"/>
  <c r="BJ83" i="105"/>
  <c r="BI83" i="105"/>
  <c r="BH83" i="105"/>
  <c r="BG83" i="105"/>
  <c r="BF83" i="105"/>
  <c r="BE83" i="105"/>
  <c r="BD83" i="105"/>
  <c r="BC83" i="105"/>
  <c r="BB83" i="105"/>
  <c r="BA83" i="105"/>
  <c r="AZ83" i="105"/>
  <c r="AY83" i="105"/>
  <c r="AX83" i="105"/>
  <c r="AW83" i="105"/>
  <c r="CK82" i="105"/>
  <c r="CJ82" i="105"/>
  <c r="CI82" i="105"/>
  <c r="CH82" i="105"/>
  <c r="CG82" i="105"/>
  <c r="CF82" i="105"/>
  <c r="CE82" i="105"/>
  <c r="CD82" i="105"/>
  <c r="CC82" i="105"/>
  <c r="CB82" i="105"/>
  <c r="CA82" i="105"/>
  <c r="BZ82" i="105"/>
  <c r="BZ447" i="105" s="1"/>
  <c r="BY82" i="105"/>
  <c r="BX82" i="105"/>
  <c r="BW82" i="105"/>
  <c r="BV82" i="105"/>
  <c r="BU82" i="105"/>
  <c r="BT82" i="105"/>
  <c r="BS82" i="105"/>
  <c r="BR82" i="105"/>
  <c r="BQ82" i="105"/>
  <c r="BP82" i="105"/>
  <c r="BO82" i="105"/>
  <c r="BN82" i="105"/>
  <c r="BM82" i="105"/>
  <c r="BL82" i="105"/>
  <c r="BK82" i="105"/>
  <c r="BJ82" i="105"/>
  <c r="BI82" i="105"/>
  <c r="BH82" i="105"/>
  <c r="BG82" i="105"/>
  <c r="BF82" i="105"/>
  <c r="BE82" i="105"/>
  <c r="BD82" i="105"/>
  <c r="BC82" i="105"/>
  <c r="BB82" i="105"/>
  <c r="BA82" i="105"/>
  <c r="AZ82" i="105"/>
  <c r="AY82" i="105"/>
  <c r="AX82" i="105"/>
  <c r="AW82" i="105"/>
  <c r="CK81" i="105"/>
  <c r="CJ81" i="105"/>
  <c r="CI81" i="105"/>
  <c r="CI447" i="105" s="1"/>
  <c r="CH81" i="105"/>
  <c r="CG81" i="105"/>
  <c r="CF81" i="105"/>
  <c r="CE81" i="105"/>
  <c r="CD81" i="105"/>
  <c r="CC81" i="105"/>
  <c r="CB81" i="105"/>
  <c r="CA81" i="105"/>
  <c r="CA447" i="105" s="1"/>
  <c r="BZ81" i="105"/>
  <c r="BY81" i="105"/>
  <c r="BX81" i="105"/>
  <c r="BW81" i="105"/>
  <c r="BV81" i="105"/>
  <c r="BU81" i="105"/>
  <c r="BT81" i="105"/>
  <c r="BS81" i="105"/>
  <c r="BS447" i="105" s="1"/>
  <c r="BR81" i="105"/>
  <c r="BQ81" i="105"/>
  <c r="BP81" i="105"/>
  <c r="BO81" i="105"/>
  <c r="BN81" i="105"/>
  <c r="BM81" i="105"/>
  <c r="BL81" i="105"/>
  <c r="BK81" i="105"/>
  <c r="BK447" i="105" s="1"/>
  <c r="BJ81" i="105"/>
  <c r="BI81" i="105"/>
  <c r="BH81" i="105"/>
  <c r="BG81" i="105"/>
  <c r="BF81" i="105"/>
  <c r="BE81" i="105"/>
  <c r="BD81" i="105"/>
  <c r="BC81" i="105"/>
  <c r="BC447" i="105" s="1"/>
  <c r="BB81" i="105"/>
  <c r="BA81" i="105"/>
  <c r="AZ81" i="105"/>
  <c r="AY81" i="105"/>
  <c r="AX81" i="105"/>
  <c r="AW81" i="105"/>
  <c r="CK80" i="105"/>
  <c r="CJ80" i="105"/>
  <c r="CI80" i="105"/>
  <c r="CH80" i="105"/>
  <c r="CG80" i="105"/>
  <c r="CF80" i="105"/>
  <c r="CE80" i="105"/>
  <c r="CD80" i="105"/>
  <c r="CC80" i="105"/>
  <c r="CB80" i="105"/>
  <c r="CA80" i="105"/>
  <c r="BZ80" i="105"/>
  <c r="BY80" i="105"/>
  <c r="BX80" i="105"/>
  <c r="BW80" i="105"/>
  <c r="BV80" i="105"/>
  <c r="BU80" i="105"/>
  <c r="BT80" i="105"/>
  <c r="BS80" i="105"/>
  <c r="BR80" i="105"/>
  <c r="BQ80" i="105"/>
  <c r="BP80" i="105"/>
  <c r="BO80" i="105"/>
  <c r="BN80" i="105"/>
  <c r="BM80" i="105"/>
  <c r="BL80" i="105"/>
  <c r="BK80" i="105"/>
  <c r="BJ80" i="105"/>
  <c r="BI80" i="105"/>
  <c r="BH80" i="105"/>
  <c r="BG80" i="105"/>
  <c r="BF80" i="105"/>
  <c r="BE80" i="105"/>
  <c r="BD80" i="105"/>
  <c r="BC80" i="105"/>
  <c r="BB80" i="105"/>
  <c r="BA80" i="105"/>
  <c r="AZ80" i="105"/>
  <c r="AY80" i="105"/>
  <c r="AX80" i="105"/>
  <c r="AW80" i="105"/>
  <c r="CK79" i="105"/>
  <c r="CK447" i="105" s="1"/>
  <c r="CJ79" i="105"/>
  <c r="CI79" i="105"/>
  <c r="CH79" i="105"/>
  <c r="CH447" i="105" s="1"/>
  <c r="CG79" i="105"/>
  <c r="CG447" i="105" s="1"/>
  <c r="CF79" i="105"/>
  <c r="CE79" i="105"/>
  <c r="CD79" i="105"/>
  <c r="CC79" i="105"/>
  <c r="CC447" i="105" s="1"/>
  <c r="CB79" i="105"/>
  <c r="CA79" i="105"/>
  <c r="BZ79" i="105"/>
  <c r="BY79" i="105"/>
  <c r="BY447" i="105" s="1"/>
  <c r="BX79" i="105"/>
  <c r="BW79" i="105"/>
  <c r="BV79" i="105"/>
  <c r="BU79" i="105"/>
  <c r="BU447" i="105" s="1"/>
  <c r="BT79" i="105"/>
  <c r="BS79" i="105"/>
  <c r="BR79" i="105"/>
  <c r="BQ79" i="105"/>
  <c r="BQ447" i="105" s="1"/>
  <c r="BP79" i="105"/>
  <c r="BO79" i="105"/>
  <c r="BN79" i="105"/>
  <c r="BM79" i="105"/>
  <c r="BM447" i="105" s="1"/>
  <c r="BL79" i="105"/>
  <c r="BK79" i="105"/>
  <c r="BJ79" i="105"/>
  <c r="BJ447" i="105" s="1"/>
  <c r="BI79" i="105"/>
  <c r="BI447" i="105" s="1"/>
  <c r="BH79" i="105"/>
  <c r="BG79" i="105"/>
  <c r="BF79" i="105"/>
  <c r="BE79" i="105"/>
  <c r="BE447" i="105" s="1"/>
  <c r="BD79" i="105"/>
  <c r="BC79" i="105"/>
  <c r="BB79" i="105"/>
  <c r="BB447" i="105" s="1"/>
  <c r="BA79" i="105"/>
  <c r="BA447" i="105" s="1"/>
  <c r="AZ79" i="105"/>
  <c r="AY79" i="105"/>
  <c r="AX79" i="105"/>
  <c r="AW79" i="105"/>
  <c r="AW447" i="105" s="1"/>
  <c r="CK78" i="105"/>
  <c r="CJ78" i="105"/>
  <c r="CI78" i="105"/>
  <c r="CH78" i="105"/>
  <c r="CG78" i="105"/>
  <c r="CF78" i="105"/>
  <c r="CE78" i="105"/>
  <c r="CD78" i="105"/>
  <c r="CC78" i="105"/>
  <c r="CB78" i="105"/>
  <c r="CA78" i="105"/>
  <c r="BZ78" i="105"/>
  <c r="BY78" i="105"/>
  <c r="BX78" i="105"/>
  <c r="BW78" i="105"/>
  <c r="BV78" i="105"/>
  <c r="BU78" i="105"/>
  <c r="BT78" i="105"/>
  <c r="BS78" i="105"/>
  <c r="BR78" i="105"/>
  <c r="BQ78" i="105"/>
  <c r="BP78" i="105"/>
  <c r="BO78" i="105"/>
  <c r="BN78" i="105"/>
  <c r="BM78" i="105"/>
  <c r="BL78" i="105"/>
  <c r="BK78" i="105"/>
  <c r="BJ78" i="105"/>
  <c r="BI78" i="105"/>
  <c r="BH78" i="105"/>
  <c r="BG78" i="105"/>
  <c r="BF78" i="105"/>
  <c r="BE78" i="105"/>
  <c r="BD78" i="105"/>
  <c r="BC78" i="105"/>
  <c r="BB78" i="105"/>
  <c r="BA78" i="105"/>
  <c r="AZ78" i="105"/>
  <c r="AY78" i="105"/>
  <c r="AX78" i="105"/>
  <c r="AW78" i="105"/>
  <c r="CK77" i="105"/>
  <c r="CJ77" i="105"/>
  <c r="CI77" i="105"/>
  <c r="CH77" i="105"/>
  <c r="CG77" i="105"/>
  <c r="CF77" i="105"/>
  <c r="CE77" i="105"/>
  <c r="CE446" i="105" s="1"/>
  <c r="CD77" i="105"/>
  <c r="CC77" i="105"/>
  <c r="CB77" i="105"/>
  <c r="CA77" i="105"/>
  <c r="BZ77" i="105"/>
  <c r="BY77" i="105"/>
  <c r="BX77" i="105"/>
  <c r="BW77" i="105"/>
  <c r="BW446" i="105" s="1"/>
  <c r="BV77" i="105"/>
  <c r="BU77" i="105"/>
  <c r="BT77" i="105"/>
  <c r="BS77" i="105"/>
  <c r="BR77" i="105"/>
  <c r="BQ77" i="105"/>
  <c r="BP77" i="105"/>
  <c r="BO77" i="105"/>
  <c r="BN77" i="105"/>
  <c r="BM77" i="105"/>
  <c r="BL77" i="105"/>
  <c r="BK77" i="105"/>
  <c r="BJ77" i="105"/>
  <c r="BI77" i="105"/>
  <c r="BH77" i="105"/>
  <c r="BG77" i="105"/>
  <c r="BG446" i="105" s="1"/>
  <c r="BF77" i="105"/>
  <c r="BE77" i="105"/>
  <c r="BD77" i="105"/>
  <c r="BC77" i="105"/>
  <c r="BB77" i="105"/>
  <c r="BA77" i="105"/>
  <c r="AZ77" i="105"/>
  <c r="AY77" i="105"/>
  <c r="AY446" i="105" s="1"/>
  <c r="AX77" i="105"/>
  <c r="AW77" i="105"/>
  <c r="CK76" i="105"/>
  <c r="CJ76" i="105"/>
  <c r="CI76" i="105"/>
  <c r="CH76" i="105"/>
  <c r="CG76" i="105"/>
  <c r="CF76" i="105"/>
  <c r="CE76" i="105"/>
  <c r="CD76" i="105"/>
  <c r="CC76" i="105"/>
  <c r="CB76" i="105"/>
  <c r="CA76" i="105"/>
  <c r="BZ76" i="105"/>
  <c r="BY76" i="105"/>
  <c r="BX76" i="105"/>
  <c r="BW76" i="105"/>
  <c r="BV76" i="105"/>
  <c r="BU76" i="105"/>
  <c r="BT76" i="105"/>
  <c r="BS76" i="105"/>
  <c r="BR76" i="105"/>
  <c r="BQ76" i="105"/>
  <c r="BP76" i="105"/>
  <c r="BO76" i="105"/>
  <c r="BN76" i="105"/>
  <c r="BM76" i="105"/>
  <c r="BL76" i="105"/>
  <c r="BK76" i="105"/>
  <c r="BJ76" i="105"/>
  <c r="BI76" i="105"/>
  <c r="BH76" i="105"/>
  <c r="BG76" i="105"/>
  <c r="BF76" i="105"/>
  <c r="BE76" i="105"/>
  <c r="BD76" i="105"/>
  <c r="BC76" i="105"/>
  <c r="BB76" i="105"/>
  <c r="BA76" i="105"/>
  <c r="AZ76" i="105"/>
  <c r="AY76" i="105"/>
  <c r="AX76" i="105"/>
  <c r="AW76" i="105"/>
  <c r="CK75" i="105"/>
  <c r="CK446" i="105" s="1"/>
  <c r="CJ75" i="105"/>
  <c r="CI75" i="105"/>
  <c r="CH75" i="105"/>
  <c r="CG75" i="105"/>
  <c r="CG446" i="105" s="1"/>
  <c r="CF75" i="105"/>
  <c r="CE75" i="105"/>
  <c r="CD75" i="105"/>
  <c r="CC75" i="105"/>
  <c r="CC446" i="105" s="1"/>
  <c r="CB75" i="105"/>
  <c r="CA75" i="105"/>
  <c r="BZ75" i="105"/>
  <c r="BY75" i="105"/>
  <c r="BY446" i="105" s="1"/>
  <c r="BX75" i="105"/>
  <c r="BW75" i="105"/>
  <c r="BV75" i="105"/>
  <c r="BU75" i="105"/>
  <c r="BU446" i="105" s="1"/>
  <c r="BT75" i="105"/>
  <c r="BS75" i="105"/>
  <c r="BR75" i="105"/>
  <c r="BQ75" i="105"/>
  <c r="BQ446" i="105" s="1"/>
  <c r="BP75" i="105"/>
  <c r="BO75" i="105"/>
  <c r="BN75" i="105"/>
  <c r="BM75" i="105"/>
  <c r="BM446" i="105" s="1"/>
  <c r="BL75" i="105"/>
  <c r="BK75" i="105"/>
  <c r="BJ75" i="105"/>
  <c r="BI75" i="105"/>
  <c r="BI446" i="105" s="1"/>
  <c r="BH75" i="105"/>
  <c r="BG75" i="105"/>
  <c r="BF75" i="105"/>
  <c r="BE75" i="105"/>
  <c r="BE446" i="105" s="1"/>
  <c r="BD75" i="105"/>
  <c r="BC75" i="105"/>
  <c r="BB75" i="105"/>
  <c r="BA75" i="105"/>
  <c r="BA446" i="105" s="1"/>
  <c r="AZ75" i="105"/>
  <c r="AY75" i="105"/>
  <c r="AX75" i="105"/>
  <c r="AW75" i="105"/>
  <c r="AW446" i="105" s="1"/>
  <c r="CK74" i="105"/>
  <c r="CJ74" i="105"/>
  <c r="CI74" i="105"/>
  <c r="CH74" i="105"/>
  <c r="CG74" i="105"/>
  <c r="CF74" i="105"/>
  <c r="CE74" i="105"/>
  <c r="CD74" i="105"/>
  <c r="CC74" i="105"/>
  <c r="CB74" i="105"/>
  <c r="CA74" i="105"/>
  <c r="BZ74" i="105"/>
  <c r="BY74" i="105"/>
  <c r="BX74" i="105"/>
  <c r="BW74" i="105"/>
  <c r="BV74" i="105"/>
  <c r="BU74" i="105"/>
  <c r="BT74" i="105"/>
  <c r="BS74" i="105"/>
  <c r="BR74" i="105"/>
  <c r="BQ74" i="105"/>
  <c r="BP74" i="105"/>
  <c r="BO74" i="105"/>
  <c r="BN74" i="105"/>
  <c r="BM74" i="105"/>
  <c r="BL74" i="105"/>
  <c r="BK74" i="105"/>
  <c r="BJ74" i="105"/>
  <c r="BI74" i="105"/>
  <c r="BH74" i="105"/>
  <c r="BG74" i="105"/>
  <c r="BF74" i="105"/>
  <c r="BE74" i="105"/>
  <c r="BD74" i="105"/>
  <c r="BC74" i="105"/>
  <c r="BB74" i="105"/>
  <c r="BA74" i="105"/>
  <c r="AZ74" i="105"/>
  <c r="AY74" i="105"/>
  <c r="AX74" i="105"/>
  <c r="AW74" i="105"/>
  <c r="CK73" i="105"/>
  <c r="CJ73" i="105"/>
  <c r="CI73" i="105"/>
  <c r="CH73" i="105"/>
  <c r="CG73" i="105"/>
  <c r="CF73" i="105"/>
  <c r="CE73" i="105"/>
  <c r="CE445" i="105" s="1"/>
  <c r="CD73" i="105"/>
  <c r="CC73" i="105"/>
  <c r="CB73" i="105"/>
  <c r="CA73" i="105"/>
  <c r="BZ73" i="105"/>
  <c r="BY73" i="105"/>
  <c r="BX73" i="105"/>
  <c r="BW73" i="105"/>
  <c r="BW445" i="105" s="1"/>
  <c r="BV73" i="105"/>
  <c r="BU73" i="105"/>
  <c r="BT73" i="105"/>
  <c r="BS73" i="105"/>
  <c r="BR73" i="105"/>
  <c r="BQ73" i="105"/>
  <c r="BP73" i="105"/>
  <c r="BO73" i="105"/>
  <c r="BN73" i="105"/>
  <c r="BM73" i="105"/>
  <c r="BL73" i="105"/>
  <c r="BK73" i="105"/>
  <c r="BJ73" i="105"/>
  <c r="BI73" i="105"/>
  <c r="BH73" i="105"/>
  <c r="BG73" i="105"/>
  <c r="BG445" i="105" s="1"/>
  <c r="BF73" i="105"/>
  <c r="BE73" i="105"/>
  <c r="BD73" i="105"/>
  <c r="BC73" i="105"/>
  <c r="BB73" i="105"/>
  <c r="BA73" i="105"/>
  <c r="AZ73" i="105"/>
  <c r="AY73" i="105"/>
  <c r="AY445" i="105" s="1"/>
  <c r="AX73" i="105"/>
  <c r="AW73" i="105"/>
  <c r="CK72" i="105"/>
  <c r="CJ72" i="105"/>
  <c r="CI72" i="105"/>
  <c r="CH72" i="105"/>
  <c r="CG72" i="105"/>
  <c r="CF72" i="105"/>
  <c r="CF445" i="105" s="1"/>
  <c r="CE72" i="105"/>
  <c r="CD72" i="105"/>
  <c r="CC72" i="105"/>
  <c r="CB72" i="105"/>
  <c r="CA72" i="105"/>
  <c r="BZ72" i="105"/>
  <c r="BY72" i="105"/>
  <c r="BX72" i="105"/>
  <c r="BX445" i="105" s="1"/>
  <c r="BW72" i="105"/>
  <c r="BV72" i="105"/>
  <c r="BU72" i="105"/>
  <c r="BT72" i="105"/>
  <c r="BS72" i="105"/>
  <c r="BR72" i="105"/>
  <c r="BQ72" i="105"/>
  <c r="BP72" i="105"/>
  <c r="BP445" i="105" s="1"/>
  <c r="BO72" i="105"/>
  <c r="BN72" i="105"/>
  <c r="BM72" i="105"/>
  <c r="BL72" i="105"/>
  <c r="BK72" i="105"/>
  <c r="BJ72" i="105"/>
  <c r="BI72" i="105"/>
  <c r="BH72" i="105"/>
  <c r="BH445" i="105" s="1"/>
  <c r="BG72" i="105"/>
  <c r="BF72" i="105"/>
  <c r="BE72" i="105"/>
  <c r="BD72" i="105"/>
  <c r="BC72" i="105"/>
  <c r="BB72" i="105"/>
  <c r="BA72" i="105"/>
  <c r="AZ72" i="105"/>
  <c r="AZ445" i="105" s="1"/>
  <c r="AY72" i="105"/>
  <c r="AX72" i="105"/>
  <c r="AW72" i="105"/>
  <c r="CK71" i="105"/>
  <c r="CK445" i="105" s="1"/>
  <c r="CJ71" i="105"/>
  <c r="CJ445" i="105" s="1"/>
  <c r="CI71" i="105"/>
  <c r="CH71" i="105"/>
  <c r="CG71" i="105"/>
  <c r="CG445" i="105" s="1"/>
  <c r="CF71" i="105"/>
  <c r="CE71" i="105"/>
  <c r="CD71" i="105"/>
  <c r="CC71" i="105"/>
  <c r="CC445" i="105" s="1"/>
  <c r="CB71" i="105"/>
  <c r="CB445" i="105" s="1"/>
  <c r="CA71" i="105"/>
  <c r="BZ71" i="105"/>
  <c r="BY71" i="105"/>
  <c r="BY445" i="105" s="1"/>
  <c r="BX71" i="105"/>
  <c r="BW71" i="105"/>
  <c r="BV71" i="105"/>
  <c r="BU71" i="105"/>
  <c r="BU445" i="105" s="1"/>
  <c r="BT71" i="105"/>
  <c r="BT445" i="105" s="1"/>
  <c r="BS71" i="105"/>
  <c r="BR71" i="105"/>
  <c r="BQ71" i="105"/>
  <c r="BQ445" i="105" s="1"/>
  <c r="BP71" i="105"/>
  <c r="BO71" i="105"/>
  <c r="BN71" i="105"/>
  <c r="BM71" i="105"/>
  <c r="BM445" i="105" s="1"/>
  <c r="BL71" i="105"/>
  <c r="BL445" i="105" s="1"/>
  <c r="BK71" i="105"/>
  <c r="BJ71" i="105"/>
  <c r="BI71" i="105"/>
  <c r="BI445" i="105" s="1"/>
  <c r="BH71" i="105"/>
  <c r="BG71" i="105"/>
  <c r="BF71" i="105"/>
  <c r="BE71" i="105"/>
  <c r="BE445" i="105" s="1"/>
  <c r="BD71" i="105"/>
  <c r="BD445" i="105" s="1"/>
  <c r="BC71" i="105"/>
  <c r="BB71" i="105"/>
  <c r="BA71" i="105"/>
  <c r="BA445" i="105" s="1"/>
  <c r="AZ71" i="105"/>
  <c r="AY71" i="105"/>
  <c r="AX71" i="105"/>
  <c r="AW71" i="105"/>
  <c r="AW445" i="105" s="1"/>
  <c r="CK70" i="105"/>
  <c r="CJ70" i="105"/>
  <c r="CI70" i="105"/>
  <c r="CH70" i="105"/>
  <c r="CG70" i="105"/>
  <c r="CF70" i="105"/>
  <c r="CE70" i="105"/>
  <c r="CD70" i="105"/>
  <c r="CC70" i="105"/>
  <c r="CB70" i="105"/>
  <c r="CA70" i="105"/>
  <c r="BZ70" i="105"/>
  <c r="BY70" i="105"/>
  <c r="BX70" i="105"/>
  <c r="BW70" i="105"/>
  <c r="BV70" i="105"/>
  <c r="BU70" i="105"/>
  <c r="BT70" i="105"/>
  <c r="BS70" i="105"/>
  <c r="BR70" i="105"/>
  <c r="BQ70" i="105"/>
  <c r="BP70" i="105"/>
  <c r="BO70" i="105"/>
  <c r="BN70" i="105"/>
  <c r="BM70" i="105"/>
  <c r="BL70" i="105"/>
  <c r="BK70" i="105"/>
  <c r="BJ70" i="105"/>
  <c r="BI70" i="105"/>
  <c r="BH70" i="105"/>
  <c r="BG70" i="105"/>
  <c r="BF70" i="105"/>
  <c r="BE70" i="105"/>
  <c r="BD70" i="105"/>
  <c r="BC70" i="105"/>
  <c r="BB70" i="105"/>
  <c r="BA70" i="105"/>
  <c r="AZ70" i="105"/>
  <c r="AY70" i="105"/>
  <c r="AX70" i="105"/>
  <c r="AW70" i="105"/>
  <c r="CK69" i="105"/>
  <c r="CJ69" i="105"/>
  <c r="CI69" i="105"/>
  <c r="CH69" i="105"/>
  <c r="CG69" i="105"/>
  <c r="CF69" i="105"/>
  <c r="CE69" i="105"/>
  <c r="CD69" i="105"/>
  <c r="CC69" i="105"/>
  <c r="CB69" i="105"/>
  <c r="CA69" i="105"/>
  <c r="BZ69" i="105"/>
  <c r="BY69" i="105"/>
  <c r="BX69" i="105"/>
  <c r="BW69" i="105"/>
  <c r="BV69" i="105"/>
  <c r="BU69" i="105"/>
  <c r="BT69" i="105"/>
  <c r="BS69" i="105"/>
  <c r="BR69" i="105"/>
  <c r="BQ69" i="105"/>
  <c r="BP69" i="105"/>
  <c r="BO69" i="105"/>
  <c r="BN69" i="105"/>
  <c r="BM69" i="105"/>
  <c r="BL69" i="105"/>
  <c r="BK69" i="105"/>
  <c r="BJ69" i="105"/>
  <c r="BI69" i="105"/>
  <c r="BH69" i="105"/>
  <c r="BG69" i="105"/>
  <c r="BF69" i="105"/>
  <c r="BE69" i="105"/>
  <c r="BD69" i="105"/>
  <c r="BC69" i="105"/>
  <c r="BB69" i="105"/>
  <c r="BA69" i="105"/>
  <c r="AZ69" i="105"/>
  <c r="AY69" i="105"/>
  <c r="AX69" i="105"/>
  <c r="AW69" i="105"/>
  <c r="CK68" i="105"/>
  <c r="CJ68" i="105"/>
  <c r="CI68" i="105"/>
  <c r="CH68" i="105"/>
  <c r="CG68" i="105"/>
  <c r="CF68" i="105"/>
  <c r="CF444" i="105" s="1"/>
  <c r="CE68" i="105"/>
  <c r="CD68" i="105"/>
  <c r="CC68" i="105"/>
  <c r="CB68" i="105"/>
  <c r="CA68" i="105"/>
  <c r="BZ68" i="105"/>
  <c r="BY68" i="105"/>
  <c r="BX68" i="105"/>
  <c r="BX444" i="105" s="1"/>
  <c r="BW68" i="105"/>
  <c r="BV68" i="105"/>
  <c r="BU68" i="105"/>
  <c r="BT68" i="105"/>
  <c r="BS68" i="105"/>
  <c r="BR68" i="105"/>
  <c r="BQ68" i="105"/>
  <c r="BP68" i="105"/>
  <c r="BP444" i="105" s="1"/>
  <c r="BO68" i="105"/>
  <c r="BN68" i="105"/>
  <c r="BM68" i="105"/>
  <c r="BL68" i="105"/>
  <c r="BK68" i="105"/>
  <c r="BJ68" i="105"/>
  <c r="BI68" i="105"/>
  <c r="BH68" i="105"/>
  <c r="BH444" i="105" s="1"/>
  <c r="BG68" i="105"/>
  <c r="BF68" i="105"/>
  <c r="BE68" i="105"/>
  <c r="BD68" i="105"/>
  <c r="BC68" i="105"/>
  <c r="BB68" i="105"/>
  <c r="BA68" i="105"/>
  <c r="AZ68" i="105"/>
  <c r="AZ444" i="105" s="1"/>
  <c r="AY68" i="105"/>
  <c r="AX68" i="105"/>
  <c r="AW68" i="105"/>
  <c r="CK67" i="105"/>
  <c r="CK444" i="105" s="1"/>
  <c r="CJ67" i="105"/>
  <c r="CJ444" i="105" s="1"/>
  <c r="CI67" i="105"/>
  <c r="CH67" i="105"/>
  <c r="CG67" i="105"/>
  <c r="CG444" i="105" s="1"/>
  <c r="CF67" i="105"/>
  <c r="CE67" i="105"/>
  <c r="CD67" i="105"/>
  <c r="CC67" i="105"/>
  <c r="CC444" i="105" s="1"/>
  <c r="CB67" i="105"/>
  <c r="CB444" i="105" s="1"/>
  <c r="CA67" i="105"/>
  <c r="BZ67" i="105"/>
  <c r="BY67" i="105"/>
  <c r="BY444" i="105" s="1"/>
  <c r="BX67" i="105"/>
  <c r="BW67" i="105"/>
  <c r="BV67" i="105"/>
  <c r="BU67" i="105"/>
  <c r="BT67" i="105"/>
  <c r="BT444" i="105" s="1"/>
  <c r="BS67" i="105"/>
  <c r="BR67" i="105"/>
  <c r="BQ67" i="105"/>
  <c r="BQ444" i="105" s="1"/>
  <c r="BP67" i="105"/>
  <c r="BO67" i="105"/>
  <c r="BN67" i="105"/>
  <c r="BM67" i="105"/>
  <c r="BM444" i="105" s="1"/>
  <c r="BL67" i="105"/>
  <c r="BL444" i="105" s="1"/>
  <c r="BK67" i="105"/>
  <c r="BJ67" i="105"/>
  <c r="BI67" i="105"/>
  <c r="BI444" i="105" s="1"/>
  <c r="BH67" i="105"/>
  <c r="BG67" i="105"/>
  <c r="BF67" i="105"/>
  <c r="BE67" i="105"/>
  <c r="BE444" i="105" s="1"/>
  <c r="BD67" i="105"/>
  <c r="BD444" i="105" s="1"/>
  <c r="BC67" i="105"/>
  <c r="BB67" i="105"/>
  <c r="BA67" i="105"/>
  <c r="BA444" i="105" s="1"/>
  <c r="AZ67" i="105"/>
  <c r="AY67" i="105"/>
  <c r="AX67" i="105"/>
  <c r="AW67" i="105"/>
  <c r="AW444" i="105" s="1"/>
  <c r="CK66" i="105"/>
  <c r="CJ66" i="105"/>
  <c r="CI66" i="105"/>
  <c r="CH66" i="105"/>
  <c r="CG66" i="105"/>
  <c r="CF66" i="105"/>
  <c r="CE66" i="105"/>
  <c r="CD66" i="105"/>
  <c r="CC66" i="105"/>
  <c r="CB66" i="105"/>
  <c r="CA66" i="105"/>
  <c r="BZ66" i="105"/>
  <c r="BY66" i="105"/>
  <c r="BX66" i="105"/>
  <c r="BW66" i="105"/>
  <c r="BV66" i="105"/>
  <c r="BU66" i="105"/>
  <c r="BT66" i="105"/>
  <c r="BS66" i="105"/>
  <c r="BR66" i="105"/>
  <c r="BQ66" i="105"/>
  <c r="BP66" i="105"/>
  <c r="BO66" i="105"/>
  <c r="BN66" i="105"/>
  <c r="BM66" i="105"/>
  <c r="BL66" i="105"/>
  <c r="BK66" i="105"/>
  <c r="BJ66" i="105"/>
  <c r="BI66" i="105"/>
  <c r="BH66" i="105"/>
  <c r="BG66" i="105"/>
  <c r="BF66" i="105"/>
  <c r="BF443" i="105" s="1"/>
  <c r="BE66" i="105"/>
  <c r="BD66" i="105"/>
  <c r="BC66" i="105"/>
  <c r="BB66" i="105"/>
  <c r="BA66" i="105"/>
  <c r="AZ66" i="105"/>
  <c r="AY66" i="105"/>
  <c r="AX66" i="105"/>
  <c r="AW66" i="105"/>
  <c r="CK65" i="105"/>
  <c r="CJ65" i="105"/>
  <c r="CI65" i="105"/>
  <c r="CH65" i="105"/>
  <c r="CG65" i="105"/>
  <c r="CF65" i="105"/>
  <c r="CE65" i="105"/>
  <c r="CD65" i="105"/>
  <c r="CC65" i="105"/>
  <c r="CB65" i="105"/>
  <c r="CA65" i="105"/>
  <c r="BZ65" i="105"/>
  <c r="BY65" i="105"/>
  <c r="BX65" i="105"/>
  <c r="BW65" i="105"/>
  <c r="BV65" i="105"/>
  <c r="BU65" i="105"/>
  <c r="BT65" i="105"/>
  <c r="BS65" i="105"/>
  <c r="BR65" i="105"/>
  <c r="BQ65" i="105"/>
  <c r="BP65" i="105"/>
  <c r="BO65" i="105"/>
  <c r="BN65" i="105"/>
  <c r="BM65" i="105"/>
  <c r="BL65" i="105"/>
  <c r="BK65" i="105"/>
  <c r="BJ65" i="105"/>
  <c r="BI65" i="105"/>
  <c r="BH65" i="105"/>
  <c r="BG65" i="105"/>
  <c r="BF65" i="105"/>
  <c r="BE65" i="105"/>
  <c r="BD65" i="105"/>
  <c r="BC65" i="105"/>
  <c r="BB65" i="105"/>
  <c r="BA65" i="105"/>
  <c r="AZ65" i="105"/>
  <c r="AY65" i="105"/>
  <c r="AX65" i="105"/>
  <c r="AW65" i="105"/>
  <c r="CK64" i="105"/>
  <c r="CJ64" i="105"/>
  <c r="CI64" i="105"/>
  <c r="CH64" i="105"/>
  <c r="CG64" i="105"/>
  <c r="CF64" i="105"/>
  <c r="CE64" i="105"/>
  <c r="CD64" i="105"/>
  <c r="CC64" i="105"/>
  <c r="CB64" i="105"/>
  <c r="CA64" i="105"/>
  <c r="BZ64" i="105"/>
  <c r="BY64" i="105"/>
  <c r="BX64" i="105"/>
  <c r="BW64" i="105"/>
  <c r="BV64" i="105"/>
  <c r="BU64" i="105"/>
  <c r="BT64" i="105"/>
  <c r="BS64" i="105"/>
  <c r="BR64" i="105"/>
  <c r="BQ64" i="105"/>
  <c r="BP64" i="105"/>
  <c r="BO64" i="105"/>
  <c r="BN64" i="105"/>
  <c r="BM64" i="105"/>
  <c r="BL64" i="105"/>
  <c r="BK64" i="105"/>
  <c r="BJ64" i="105"/>
  <c r="BI64" i="105"/>
  <c r="BH64" i="105"/>
  <c r="BG64" i="105"/>
  <c r="BF64" i="105"/>
  <c r="BE64" i="105"/>
  <c r="BD64" i="105"/>
  <c r="BC64" i="105"/>
  <c r="BB64" i="105"/>
  <c r="BA64" i="105"/>
  <c r="AZ64" i="105"/>
  <c r="AY64" i="105"/>
  <c r="AX64" i="105"/>
  <c r="AW64" i="105"/>
  <c r="CK63" i="105"/>
  <c r="CK443" i="105" s="1"/>
  <c r="CJ63" i="105"/>
  <c r="CI63" i="105"/>
  <c r="CH63" i="105"/>
  <c r="CG63" i="105"/>
  <c r="CG443" i="105" s="1"/>
  <c r="CF63" i="105"/>
  <c r="CE63" i="105"/>
  <c r="CD63" i="105"/>
  <c r="CC63" i="105"/>
  <c r="CC443" i="105" s="1"/>
  <c r="CB63" i="105"/>
  <c r="CA63" i="105"/>
  <c r="BZ63" i="105"/>
  <c r="BY63" i="105"/>
  <c r="BY443" i="105" s="1"/>
  <c r="BX63" i="105"/>
  <c r="BW63" i="105"/>
  <c r="BV63" i="105"/>
  <c r="BV443" i="105" s="1"/>
  <c r="BU63" i="105"/>
  <c r="BU443" i="105" s="1"/>
  <c r="BT63" i="105"/>
  <c r="BS63" i="105"/>
  <c r="BR63" i="105"/>
  <c r="BQ63" i="105"/>
  <c r="BQ443" i="105" s="1"/>
  <c r="BP63" i="105"/>
  <c r="BO63" i="105"/>
  <c r="BN63" i="105"/>
  <c r="BN443" i="105" s="1"/>
  <c r="BM63" i="105"/>
  <c r="BM443" i="105" s="1"/>
  <c r="BL63" i="105"/>
  <c r="BK63" i="105"/>
  <c r="BJ63" i="105"/>
  <c r="BI63" i="105"/>
  <c r="BI443" i="105" s="1"/>
  <c r="BH63" i="105"/>
  <c r="BG63" i="105"/>
  <c r="BF63" i="105"/>
  <c r="BE63" i="105"/>
  <c r="BE443" i="105" s="1"/>
  <c r="BD63" i="105"/>
  <c r="BC63" i="105"/>
  <c r="BB63" i="105"/>
  <c r="BA63" i="105"/>
  <c r="BA443" i="105" s="1"/>
  <c r="AZ63" i="105"/>
  <c r="AY63" i="105"/>
  <c r="AX63" i="105"/>
  <c r="AW63" i="105"/>
  <c r="AW443" i="105" s="1"/>
  <c r="CK62" i="105"/>
  <c r="CJ62" i="105"/>
  <c r="CI62" i="105"/>
  <c r="CH62" i="105"/>
  <c r="CG62" i="105"/>
  <c r="CF62" i="105"/>
  <c r="CE62" i="105"/>
  <c r="CD62" i="105"/>
  <c r="CC62" i="105"/>
  <c r="CB62" i="105"/>
  <c r="CA62" i="105"/>
  <c r="BZ62" i="105"/>
  <c r="BY62" i="105"/>
  <c r="BX62" i="105"/>
  <c r="BW62" i="105"/>
  <c r="BV62" i="105"/>
  <c r="BU62" i="105"/>
  <c r="BT62" i="105"/>
  <c r="BS62" i="105"/>
  <c r="BR62" i="105"/>
  <c r="BQ62" i="105"/>
  <c r="BP62" i="105"/>
  <c r="BO62" i="105"/>
  <c r="BN62" i="105"/>
  <c r="BM62" i="105"/>
  <c r="BL62" i="105"/>
  <c r="BK62" i="105"/>
  <c r="BJ62" i="105"/>
  <c r="BI62" i="105"/>
  <c r="BH62" i="105"/>
  <c r="BG62" i="105"/>
  <c r="BF62" i="105"/>
  <c r="BE62" i="105"/>
  <c r="BD62" i="105"/>
  <c r="BC62" i="105"/>
  <c r="BB62" i="105"/>
  <c r="BA62" i="105"/>
  <c r="AZ62" i="105"/>
  <c r="AY62" i="105"/>
  <c r="AX62" i="105"/>
  <c r="AW62" i="105"/>
  <c r="CK61" i="105"/>
  <c r="CJ61" i="105"/>
  <c r="CI61" i="105"/>
  <c r="CH61" i="105"/>
  <c r="CG61" i="105"/>
  <c r="CF61" i="105"/>
  <c r="CE61" i="105"/>
  <c r="CD61" i="105"/>
  <c r="CC61" i="105"/>
  <c r="CB61" i="105"/>
  <c r="CA61" i="105"/>
  <c r="BZ61" i="105"/>
  <c r="BY61" i="105"/>
  <c r="BX61" i="105"/>
  <c r="BW61" i="105"/>
  <c r="BW442" i="105" s="1"/>
  <c r="BV61" i="105"/>
  <c r="BU61" i="105"/>
  <c r="BT61" i="105"/>
  <c r="BS61" i="105"/>
  <c r="BR61" i="105"/>
  <c r="BQ61" i="105"/>
  <c r="BP61" i="105"/>
  <c r="BO61" i="105"/>
  <c r="BO442" i="105" s="1"/>
  <c r="BN61" i="105"/>
  <c r="BM61" i="105"/>
  <c r="BL61" i="105"/>
  <c r="BK61" i="105"/>
  <c r="BJ61" i="105"/>
  <c r="BI61" i="105"/>
  <c r="BH61" i="105"/>
  <c r="BG61" i="105"/>
  <c r="BG442" i="105" s="1"/>
  <c r="BF61" i="105"/>
  <c r="BE61" i="105"/>
  <c r="BD61" i="105"/>
  <c r="BC61" i="105"/>
  <c r="BB61" i="105"/>
  <c r="BA61" i="105"/>
  <c r="AZ61" i="105"/>
  <c r="AY61" i="105"/>
  <c r="AX61" i="105"/>
  <c r="AW61" i="105"/>
  <c r="CK60" i="105"/>
  <c r="CJ60" i="105"/>
  <c r="CI60" i="105"/>
  <c r="CH60" i="105"/>
  <c r="CG60" i="105"/>
  <c r="CF60" i="105"/>
  <c r="CE60" i="105"/>
  <c r="CD60" i="105"/>
  <c r="CC60" i="105"/>
  <c r="CB60" i="105"/>
  <c r="CA60" i="105"/>
  <c r="BZ60" i="105"/>
  <c r="BY60" i="105"/>
  <c r="BX60" i="105"/>
  <c r="BW60" i="105"/>
  <c r="BV60" i="105"/>
  <c r="BU60" i="105"/>
  <c r="BT60" i="105"/>
  <c r="BS60" i="105"/>
  <c r="BR60" i="105"/>
  <c r="BQ60" i="105"/>
  <c r="BP60" i="105"/>
  <c r="BO60" i="105"/>
  <c r="BN60" i="105"/>
  <c r="BM60" i="105"/>
  <c r="BL60" i="105"/>
  <c r="BK60" i="105"/>
  <c r="BJ60" i="105"/>
  <c r="BI60" i="105"/>
  <c r="BH60" i="105"/>
  <c r="BG60" i="105"/>
  <c r="BF60" i="105"/>
  <c r="BE60" i="105"/>
  <c r="BD60" i="105"/>
  <c r="BC60" i="105"/>
  <c r="BB60" i="105"/>
  <c r="BA60" i="105"/>
  <c r="AZ60" i="105"/>
  <c r="AY60" i="105"/>
  <c r="AX60" i="105"/>
  <c r="AW60" i="105"/>
  <c r="CK59" i="105"/>
  <c r="CK442" i="105" s="1"/>
  <c r="CJ59" i="105"/>
  <c r="CI59" i="105"/>
  <c r="CH59" i="105"/>
  <c r="CG59" i="105"/>
  <c r="CG442" i="105" s="1"/>
  <c r="CF59" i="105"/>
  <c r="CE59" i="105"/>
  <c r="CD59" i="105"/>
  <c r="CC59" i="105"/>
  <c r="CC442" i="105" s="1"/>
  <c r="CB59" i="105"/>
  <c r="CA59" i="105"/>
  <c r="BZ59" i="105"/>
  <c r="BY59" i="105"/>
  <c r="BY442" i="105" s="1"/>
  <c r="BX59" i="105"/>
  <c r="BW59" i="105"/>
  <c r="BV59" i="105"/>
  <c r="BU59" i="105"/>
  <c r="BU442" i="105" s="1"/>
  <c r="BT59" i="105"/>
  <c r="BS59" i="105"/>
  <c r="BR59" i="105"/>
  <c r="BQ59" i="105"/>
  <c r="BQ442" i="105" s="1"/>
  <c r="BP59" i="105"/>
  <c r="BO59" i="105"/>
  <c r="BN59" i="105"/>
  <c r="BM59" i="105"/>
  <c r="BM442" i="105" s="1"/>
  <c r="BL59" i="105"/>
  <c r="BK59" i="105"/>
  <c r="BJ59" i="105"/>
  <c r="BI59" i="105"/>
  <c r="BI442" i="105" s="1"/>
  <c r="BH59" i="105"/>
  <c r="BG59" i="105"/>
  <c r="BF59" i="105"/>
  <c r="BE59" i="105"/>
  <c r="BE442" i="105" s="1"/>
  <c r="BD59" i="105"/>
  <c r="BC59" i="105"/>
  <c r="BB59" i="105"/>
  <c r="BA59" i="105"/>
  <c r="BA442" i="105" s="1"/>
  <c r="AZ59" i="105"/>
  <c r="AY59" i="105"/>
  <c r="AX59" i="105"/>
  <c r="AW59" i="105"/>
  <c r="AW442" i="105" s="1"/>
  <c r="CK58" i="105"/>
  <c r="CJ58" i="105"/>
  <c r="CI58" i="105"/>
  <c r="CH58" i="105"/>
  <c r="CG58" i="105"/>
  <c r="CF58" i="105"/>
  <c r="CE58" i="105"/>
  <c r="CD58" i="105"/>
  <c r="CC58" i="105"/>
  <c r="CB58" i="105"/>
  <c r="CA58" i="105"/>
  <c r="BZ58" i="105"/>
  <c r="BY58" i="105"/>
  <c r="BX58" i="105"/>
  <c r="BW58" i="105"/>
  <c r="BV58" i="105"/>
  <c r="BU58" i="105"/>
  <c r="BT58" i="105"/>
  <c r="BS58" i="105"/>
  <c r="BR58" i="105"/>
  <c r="BQ58" i="105"/>
  <c r="BP58" i="105"/>
  <c r="BO58" i="105"/>
  <c r="BN58" i="105"/>
  <c r="BM58" i="105"/>
  <c r="BL58" i="105"/>
  <c r="BK58" i="105"/>
  <c r="BJ58" i="105"/>
  <c r="BI58" i="105"/>
  <c r="BH58" i="105"/>
  <c r="BG58" i="105"/>
  <c r="BF58" i="105"/>
  <c r="BE58" i="105"/>
  <c r="BD58" i="105"/>
  <c r="BC58" i="105"/>
  <c r="BB58" i="105"/>
  <c r="BA58" i="105"/>
  <c r="AZ58" i="105"/>
  <c r="AY58" i="105"/>
  <c r="AX58" i="105"/>
  <c r="AW58" i="105"/>
  <c r="CK57" i="105"/>
  <c r="CJ57" i="105"/>
  <c r="CI57" i="105"/>
  <c r="CH57" i="105"/>
  <c r="CG57" i="105"/>
  <c r="CF57" i="105"/>
  <c r="CE57" i="105"/>
  <c r="CD57" i="105"/>
  <c r="CC57" i="105"/>
  <c r="CB57" i="105"/>
  <c r="CA57" i="105"/>
  <c r="BZ57" i="105"/>
  <c r="BY57" i="105"/>
  <c r="BX57" i="105"/>
  <c r="BW57" i="105"/>
  <c r="BW441" i="105" s="1"/>
  <c r="BV57" i="105"/>
  <c r="BU57" i="105"/>
  <c r="BT57" i="105"/>
  <c r="BS57" i="105"/>
  <c r="BR57" i="105"/>
  <c r="BQ57" i="105"/>
  <c r="BP57" i="105"/>
  <c r="BO57" i="105"/>
  <c r="BO441" i="105" s="1"/>
  <c r="BN57" i="105"/>
  <c r="BM57" i="105"/>
  <c r="BL57" i="105"/>
  <c r="BK57" i="105"/>
  <c r="BJ57" i="105"/>
  <c r="BI57" i="105"/>
  <c r="BH57" i="105"/>
  <c r="BG57" i="105"/>
  <c r="BG441" i="105" s="1"/>
  <c r="BF57" i="105"/>
  <c r="BE57" i="105"/>
  <c r="BD57" i="105"/>
  <c r="BC57" i="105"/>
  <c r="BB57" i="105"/>
  <c r="BA57" i="105"/>
  <c r="AZ57" i="105"/>
  <c r="AY57" i="105"/>
  <c r="AX57" i="105"/>
  <c r="AW57" i="105"/>
  <c r="CK56" i="105"/>
  <c r="CJ56" i="105"/>
  <c r="CI56" i="105"/>
  <c r="CH56" i="105"/>
  <c r="CG56" i="105"/>
  <c r="CF56" i="105"/>
  <c r="CF441" i="105" s="1"/>
  <c r="CE56" i="105"/>
  <c r="CD56" i="105"/>
  <c r="CC56" i="105"/>
  <c r="CB56" i="105"/>
  <c r="CA56" i="105"/>
  <c r="BZ56" i="105"/>
  <c r="BY56" i="105"/>
  <c r="BX56" i="105"/>
  <c r="BX441" i="105" s="1"/>
  <c r="BW56" i="105"/>
  <c r="BV56" i="105"/>
  <c r="BU56" i="105"/>
  <c r="BT56" i="105"/>
  <c r="BS56" i="105"/>
  <c r="BR56" i="105"/>
  <c r="BQ56" i="105"/>
  <c r="BP56" i="105"/>
  <c r="BP441" i="105" s="1"/>
  <c r="BO56" i="105"/>
  <c r="BN56" i="105"/>
  <c r="BM56" i="105"/>
  <c r="BL56" i="105"/>
  <c r="BK56" i="105"/>
  <c r="BJ56" i="105"/>
  <c r="BI56" i="105"/>
  <c r="BH56" i="105"/>
  <c r="BH441" i="105" s="1"/>
  <c r="BG56" i="105"/>
  <c r="BF56" i="105"/>
  <c r="BE56" i="105"/>
  <c r="BD56" i="105"/>
  <c r="BC56" i="105"/>
  <c r="BB56" i="105"/>
  <c r="BA56" i="105"/>
  <c r="AZ56" i="105"/>
  <c r="AZ441" i="105" s="1"/>
  <c r="AY56" i="105"/>
  <c r="AX56" i="105"/>
  <c r="AW56" i="105"/>
  <c r="CK55" i="105"/>
  <c r="CK441" i="105" s="1"/>
  <c r="CJ55" i="105"/>
  <c r="CJ441" i="105" s="1"/>
  <c r="CI55" i="105"/>
  <c r="CH55" i="105"/>
  <c r="CG55" i="105"/>
  <c r="CG441" i="105" s="1"/>
  <c r="CF55" i="105"/>
  <c r="CE55" i="105"/>
  <c r="CD55" i="105"/>
  <c r="CC55" i="105"/>
  <c r="CC441" i="105" s="1"/>
  <c r="CB55" i="105"/>
  <c r="CB441" i="105" s="1"/>
  <c r="CA55" i="105"/>
  <c r="BZ55" i="105"/>
  <c r="BY55" i="105"/>
  <c r="BY441" i="105" s="1"/>
  <c r="BX55" i="105"/>
  <c r="BW55" i="105"/>
  <c r="BV55" i="105"/>
  <c r="BU55" i="105"/>
  <c r="BU441" i="105" s="1"/>
  <c r="BT55" i="105"/>
  <c r="BT441" i="105" s="1"/>
  <c r="BS55" i="105"/>
  <c r="BR55" i="105"/>
  <c r="BQ55" i="105"/>
  <c r="BQ441" i="105" s="1"/>
  <c r="BP55" i="105"/>
  <c r="BO55" i="105"/>
  <c r="BN55" i="105"/>
  <c r="BM55" i="105"/>
  <c r="BM441" i="105" s="1"/>
  <c r="BL55" i="105"/>
  <c r="BL441" i="105" s="1"/>
  <c r="BK55" i="105"/>
  <c r="BJ55" i="105"/>
  <c r="BI55" i="105"/>
  <c r="BI441" i="105" s="1"/>
  <c r="BH55" i="105"/>
  <c r="BG55" i="105"/>
  <c r="BF55" i="105"/>
  <c r="BE55" i="105"/>
  <c r="BE441" i="105" s="1"/>
  <c r="BD55" i="105"/>
  <c r="BD441" i="105" s="1"/>
  <c r="BC55" i="105"/>
  <c r="BB55" i="105"/>
  <c r="BA55" i="105"/>
  <c r="BA441" i="105" s="1"/>
  <c r="AZ55" i="105"/>
  <c r="AY55" i="105"/>
  <c r="AX55" i="105"/>
  <c r="AW55" i="105"/>
  <c r="AW441" i="105" s="1"/>
  <c r="CK54" i="105"/>
  <c r="CJ54" i="105"/>
  <c r="CI54" i="105"/>
  <c r="CH54" i="105"/>
  <c r="CG54" i="105"/>
  <c r="CF54" i="105"/>
  <c r="CE54" i="105"/>
  <c r="CD54" i="105"/>
  <c r="CC54" i="105"/>
  <c r="CB54" i="105"/>
  <c r="CA54" i="105"/>
  <c r="BZ54" i="105"/>
  <c r="BY54" i="105"/>
  <c r="BX54" i="105"/>
  <c r="BW54" i="105"/>
  <c r="BV54" i="105"/>
  <c r="BU54" i="105"/>
  <c r="BT54" i="105"/>
  <c r="BS54" i="105"/>
  <c r="BR54" i="105"/>
  <c r="BQ54" i="105"/>
  <c r="BP54" i="105"/>
  <c r="BO54" i="105"/>
  <c r="BN54" i="105"/>
  <c r="BM54" i="105"/>
  <c r="BL54" i="105"/>
  <c r="BK54" i="105"/>
  <c r="BJ54" i="105"/>
  <c r="BI54" i="105"/>
  <c r="BH54" i="105"/>
  <c r="BG54" i="105"/>
  <c r="BF54" i="105"/>
  <c r="BE54" i="105"/>
  <c r="BD54" i="105"/>
  <c r="BC54" i="105"/>
  <c r="BB54" i="105"/>
  <c r="BA54" i="105"/>
  <c r="AZ54" i="105"/>
  <c r="AY54" i="105"/>
  <c r="AX54" i="105"/>
  <c r="AW54" i="105"/>
  <c r="CK53" i="105"/>
  <c r="CJ53" i="105"/>
  <c r="CI53" i="105"/>
  <c r="CH53" i="105"/>
  <c r="CG53" i="105"/>
  <c r="CF53" i="105"/>
  <c r="CE53" i="105"/>
  <c r="CD53" i="105"/>
  <c r="CC53" i="105"/>
  <c r="CB53" i="105"/>
  <c r="CA53" i="105"/>
  <c r="BZ53" i="105"/>
  <c r="BY53" i="105"/>
  <c r="BX53" i="105"/>
  <c r="BW53" i="105"/>
  <c r="BV53" i="105"/>
  <c r="BU53" i="105"/>
  <c r="BT53" i="105"/>
  <c r="BS53" i="105"/>
  <c r="BR53" i="105"/>
  <c r="BQ53" i="105"/>
  <c r="BP53" i="105"/>
  <c r="BO53" i="105"/>
  <c r="BN53" i="105"/>
  <c r="BM53" i="105"/>
  <c r="BL53" i="105"/>
  <c r="BK53" i="105"/>
  <c r="BJ53" i="105"/>
  <c r="BI53" i="105"/>
  <c r="BH53" i="105"/>
  <c r="BG53" i="105"/>
  <c r="BF53" i="105"/>
  <c r="BE53" i="105"/>
  <c r="BD53" i="105"/>
  <c r="BC53" i="105"/>
  <c r="BB53" i="105"/>
  <c r="BA53" i="105"/>
  <c r="AZ53" i="105"/>
  <c r="AY53" i="105"/>
  <c r="AX53" i="105"/>
  <c r="AW53" i="105"/>
  <c r="CK52" i="105"/>
  <c r="CJ52" i="105"/>
  <c r="CI52" i="105"/>
  <c r="CH52" i="105"/>
  <c r="CG52" i="105"/>
  <c r="CF52" i="105"/>
  <c r="CF440" i="105" s="1"/>
  <c r="CE52" i="105"/>
  <c r="CD52" i="105"/>
  <c r="CC52" i="105"/>
  <c r="CB52" i="105"/>
  <c r="CA52" i="105"/>
  <c r="BZ52" i="105"/>
  <c r="BY52" i="105"/>
  <c r="BX52" i="105"/>
  <c r="BX440" i="105" s="1"/>
  <c r="BW52" i="105"/>
  <c r="BV52" i="105"/>
  <c r="BU52" i="105"/>
  <c r="BT52" i="105"/>
  <c r="BS52" i="105"/>
  <c r="BR52" i="105"/>
  <c r="BQ52" i="105"/>
  <c r="BP52" i="105"/>
  <c r="BP440" i="105" s="1"/>
  <c r="BO52" i="105"/>
  <c r="BN52" i="105"/>
  <c r="BM52" i="105"/>
  <c r="BL52" i="105"/>
  <c r="BK52" i="105"/>
  <c r="BJ52" i="105"/>
  <c r="BI52" i="105"/>
  <c r="BH52" i="105"/>
  <c r="BH440" i="105" s="1"/>
  <c r="BG52" i="105"/>
  <c r="BF52" i="105"/>
  <c r="BE52" i="105"/>
  <c r="BD52" i="105"/>
  <c r="BC52" i="105"/>
  <c r="BB52" i="105"/>
  <c r="BA52" i="105"/>
  <c r="AZ52" i="105"/>
  <c r="AZ440" i="105" s="1"/>
  <c r="AY52" i="105"/>
  <c r="AX52" i="105"/>
  <c r="AW52" i="105"/>
  <c r="CK51" i="105"/>
  <c r="CJ51" i="105"/>
  <c r="CJ440" i="105" s="1"/>
  <c r="CI51" i="105"/>
  <c r="CH51" i="105"/>
  <c r="CG51" i="105"/>
  <c r="CG440" i="105" s="1"/>
  <c r="CF51" i="105"/>
  <c r="CE51" i="105"/>
  <c r="CD51" i="105"/>
  <c r="CC51" i="105"/>
  <c r="CC440" i="105" s="1"/>
  <c r="CB51" i="105"/>
  <c r="CB440" i="105" s="1"/>
  <c r="CA51" i="105"/>
  <c r="BZ51" i="105"/>
  <c r="BY51" i="105"/>
  <c r="BY440" i="105" s="1"/>
  <c r="BX51" i="105"/>
  <c r="BW51" i="105"/>
  <c r="BV51" i="105"/>
  <c r="BU51" i="105"/>
  <c r="BU440" i="105" s="1"/>
  <c r="BT51" i="105"/>
  <c r="BT440" i="105" s="1"/>
  <c r="BS51" i="105"/>
  <c r="BR51" i="105"/>
  <c r="BQ51" i="105"/>
  <c r="BQ440" i="105" s="1"/>
  <c r="BP51" i="105"/>
  <c r="BO51" i="105"/>
  <c r="BN51" i="105"/>
  <c r="BM51" i="105"/>
  <c r="BM440" i="105" s="1"/>
  <c r="BL51" i="105"/>
  <c r="BL440" i="105" s="1"/>
  <c r="BK51" i="105"/>
  <c r="BJ51" i="105"/>
  <c r="BI51" i="105"/>
  <c r="BI440" i="105" s="1"/>
  <c r="BH51" i="105"/>
  <c r="BG51" i="105"/>
  <c r="BF51" i="105"/>
  <c r="BE51" i="105"/>
  <c r="BD51" i="105"/>
  <c r="BD440" i="105" s="1"/>
  <c r="BC51" i="105"/>
  <c r="BB51" i="105"/>
  <c r="BA51" i="105"/>
  <c r="BA440" i="105" s="1"/>
  <c r="AZ51" i="105"/>
  <c r="AY51" i="105"/>
  <c r="AX51" i="105"/>
  <c r="AW51" i="105"/>
  <c r="AW440" i="105" s="1"/>
  <c r="CK50" i="105"/>
  <c r="CJ50" i="105"/>
  <c r="CI50" i="105"/>
  <c r="CH50" i="105"/>
  <c r="CG50" i="105"/>
  <c r="CF50" i="105"/>
  <c r="CE50" i="105"/>
  <c r="CD50" i="105"/>
  <c r="CC50" i="105"/>
  <c r="CB50" i="105"/>
  <c r="CA50" i="105"/>
  <c r="BZ50" i="105"/>
  <c r="BY50" i="105"/>
  <c r="BX50" i="105"/>
  <c r="BW50" i="105"/>
  <c r="BV50" i="105"/>
  <c r="BV439" i="105" s="1"/>
  <c r="BU50" i="105"/>
  <c r="BT50" i="105"/>
  <c r="BS50" i="105"/>
  <c r="BR50" i="105"/>
  <c r="BQ50" i="105"/>
  <c r="BP50" i="105"/>
  <c r="BO50" i="105"/>
  <c r="BN50" i="105"/>
  <c r="BM50" i="105"/>
  <c r="BL50" i="105"/>
  <c r="BK50" i="105"/>
  <c r="BJ50" i="105"/>
  <c r="BI50" i="105"/>
  <c r="BH50" i="105"/>
  <c r="BG50" i="105"/>
  <c r="BF50" i="105"/>
  <c r="BE50" i="105"/>
  <c r="BD50" i="105"/>
  <c r="BC50" i="105"/>
  <c r="BB50" i="105"/>
  <c r="BA50" i="105"/>
  <c r="AZ50" i="105"/>
  <c r="AY50" i="105"/>
  <c r="AX50" i="105"/>
  <c r="AW50" i="105"/>
  <c r="CK49" i="105"/>
  <c r="CJ49" i="105"/>
  <c r="CI49" i="105"/>
  <c r="CH49" i="105"/>
  <c r="CG49" i="105"/>
  <c r="CF49" i="105"/>
  <c r="CE49" i="105"/>
  <c r="CD49" i="105"/>
  <c r="CC49" i="105"/>
  <c r="CB49" i="105"/>
  <c r="CA49" i="105"/>
  <c r="BZ49" i="105"/>
  <c r="BY49" i="105"/>
  <c r="BX49" i="105"/>
  <c r="BW49" i="105"/>
  <c r="BV49" i="105"/>
  <c r="BU49" i="105"/>
  <c r="BT49" i="105"/>
  <c r="BS49" i="105"/>
  <c r="BR49" i="105"/>
  <c r="BQ49" i="105"/>
  <c r="BP49" i="105"/>
  <c r="BO49" i="105"/>
  <c r="BN49" i="105"/>
  <c r="BM49" i="105"/>
  <c r="BL49" i="105"/>
  <c r="BK49" i="105"/>
  <c r="BJ49" i="105"/>
  <c r="BI49" i="105"/>
  <c r="BH49" i="105"/>
  <c r="BG49" i="105"/>
  <c r="BF49" i="105"/>
  <c r="BE49" i="105"/>
  <c r="BD49" i="105"/>
  <c r="BC49" i="105"/>
  <c r="BB49" i="105"/>
  <c r="BA49" i="105"/>
  <c r="AZ49" i="105"/>
  <c r="AY49" i="105"/>
  <c r="AX49" i="105"/>
  <c r="AW49" i="105"/>
  <c r="CK48" i="105"/>
  <c r="CJ48" i="105"/>
  <c r="CI48" i="105"/>
  <c r="CH48" i="105"/>
  <c r="CG48" i="105"/>
  <c r="CF48" i="105"/>
  <c r="CE48" i="105"/>
  <c r="CD48" i="105"/>
  <c r="CC48" i="105"/>
  <c r="CB48" i="105"/>
  <c r="CA48" i="105"/>
  <c r="BZ48" i="105"/>
  <c r="BY48" i="105"/>
  <c r="BX48" i="105"/>
  <c r="BW48" i="105"/>
  <c r="BV48" i="105"/>
  <c r="BU48" i="105"/>
  <c r="BT48" i="105"/>
  <c r="BS48" i="105"/>
  <c r="BR48" i="105"/>
  <c r="BQ48" i="105"/>
  <c r="BP48" i="105"/>
  <c r="BO48" i="105"/>
  <c r="BN48" i="105"/>
  <c r="BM48" i="105"/>
  <c r="BL48" i="105"/>
  <c r="BK48" i="105"/>
  <c r="BJ48" i="105"/>
  <c r="BI48" i="105"/>
  <c r="BH48" i="105"/>
  <c r="BG48" i="105"/>
  <c r="BF48" i="105"/>
  <c r="BE48" i="105"/>
  <c r="BD48" i="105"/>
  <c r="BC48" i="105"/>
  <c r="BB48" i="105"/>
  <c r="BA48" i="105"/>
  <c r="AZ48" i="105"/>
  <c r="AZ439" i="105" s="1"/>
  <c r="AY48" i="105"/>
  <c r="AX48" i="105"/>
  <c r="AW48" i="105"/>
  <c r="CK47" i="105"/>
  <c r="CK439" i="105" s="1"/>
  <c r="CJ47" i="105"/>
  <c r="CI47" i="105"/>
  <c r="CH47" i="105"/>
  <c r="CG47" i="105"/>
  <c r="CG439" i="105" s="1"/>
  <c r="CF47" i="105"/>
  <c r="CE47" i="105"/>
  <c r="CD47" i="105"/>
  <c r="CD439" i="105" s="1"/>
  <c r="CC47" i="105"/>
  <c r="CC439" i="105" s="1"/>
  <c r="CB47" i="105"/>
  <c r="CA47" i="105"/>
  <c r="BZ47" i="105"/>
  <c r="BY47" i="105"/>
  <c r="BY439" i="105" s="1"/>
  <c r="BX47" i="105"/>
  <c r="BW47" i="105"/>
  <c r="BV47" i="105"/>
  <c r="BU47" i="105"/>
  <c r="BU439" i="105" s="1"/>
  <c r="BT47" i="105"/>
  <c r="BS47" i="105"/>
  <c r="BR47" i="105"/>
  <c r="BQ47" i="105"/>
  <c r="BQ439" i="105" s="1"/>
  <c r="BP47" i="105"/>
  <c r="BO47" i="105"/>
  <c r="BN47" i="105"/>
  <c r="BM47" i="105"/>
  <c r="BM439" i="105" s="1"/>
  <c r="BL47" i="105"/>
  <c r="BK47" i="105"/>
  <c r="BJ47" i="105"/>
  <c r="BI47" i="105"/>
  <c r="BI439" i="105" s="1"/>
  <c r="BH47" i="105"/>
  <c r="BG47" i="105"/>
  <c r="BF47" i="105"/>
  <c r="BF439" i="105" s="1"/>
  <c r="BE47" i="105"/>
  <c r="BE439" i="105" s="1"/>
  <c r="BD47" i="105"/>
  <c r="BC47" i="105"/>
  <c r="BB47" i="105"/>
  <c r="BA47" i="105"/>
  <c r="BA439" i="105" s="1"/>
  <c r="AZ47" i="105"/>
  <c r="AY47" i="105"/>
  <c r="AX47" i="105"/>
  <c r="AW47" i="105"/>
  <c r="AW439" i="105" s="1"/>
  <c r="CK46" i="105"/>
  <c r="CJ46" i="105"/>
  <c r="CI46" i="105"/>
  <c r="CH46" i="105"/>
  <c r="CG46" i="105"/>
  <c r="CF46" i="105"/>
  <c r="CE46" i="105"/>
  <c r="CD46" i="105"/>
  <c r="CC46" i="105"/>
  <c r="CB46" i="105"/>
  <c r="CA46" i="105"/>
  <c r="BZ46" i="105"/>
  <c r="BY46" i="105"/>
  <c r="BX46" i="105"/>
  <c r="BW46" i="105"/>
  <c r="BV46" i="105"/>
  <c r="BU46" i="105"/>
  <c r="BT46" i="105"/>
  <c r="BS46" i="105"/>
  <c r="BR46" i="105"/>
  <c r="BQ46" i="105"/>
  <c r="BP46" i="105"/>
  <c r="BO46" i="105"/>
  <c r="BN46" i="105"/>
  <c r="BM46" i="105"/>
  <c r="BL46" i="105"/>
  <c r="BK46" i="105"/>
  <c r="BJ46" i="105"/>
  <c r="BI46" i="105"/>
  <c r="BH46" i="105"/>
  <c r="BG46" i="105"/>
  <c r="BF46" i="105"/>
  <c r="BE46" i="105"/>
  <c r="BD46" i="105"/>
  <c r="BC46" i="105"/>
  <c r="BB46" i="105"/>
  <c r="BA46" i="105"/>
  <c r="AZ46" i="105"/>
  <c r="AY46" i="105"/>
  <c r="AX46" i="105"/>
  <c r="AW46" i="105"/>
  <c r="CK45" i="105"/>
  <c r="CJ45" i="105"/>
  <c r="CI45" i="105"/>
  <c r="CH45" i="105"/>
  <c r="CG45" i="105"/>
  <c r="CF45" i="105"/>
  <c r="CE45" i="105"/>
  <c r="CD45" i="105"/>
  <c r="CC45" i="105"/>
  <c r="CB45" i="105"/>
  <c r="CA45" i="105"/>
  <c r="BZ45" i="105"/>
  <c r="BY45" i="105"/>
  <c r="BX45" i="105"/>
  <c r="BW45" i="105"/>
  <c r="BV45" i="105"/>
  <c r="BU45" i="105"/>
  <c r="BT45" i="105"/>
  <c r="BS45" i="105"/>
  <c r="BR45" i="105"/>
  <c r="BQ45" i="105"/>
  <c r="BP45" i="105"/>
  <c r="BO45" i="105"/>
  <c r="BN45" i="105"/>
  <c r="BM45" i="105"/>
  <c r="BL45" i="105"/>
  <c r="BK45" i="105"/>
  <c r="BJ45" i="105"/>
  <c r="BI45" i="105"/>
  <c r="BH45" i="105"/>
  <c r="BG45" i="105"/>
  <c r="BF45" i="105"/>
  <c r="BE45" i="105"/>
  <c r="BD45" i="105"/>
  <c r="BC45" i="105"/>
  <c r="BB45" i="105"/>
  <c r="BA45" i="105"/>
  <c r="AZ45" i="105"/>
  <c r="AY45" i="105"/>
  <c r="AX45" i="105"/>
  <c r="AW45" i="105"/>
  <c r="CK44" i="105"/>
  <c r="CJ44" i="105"/>
  <c r="CI44" i="105"/>
  <c r="CH44" i="105"/>
  <c r="CG44" i="105"/>
  <c r="CF44" i="105"/>
  <c r="CE44" i="105"/>
  <c r="CD44" i="105"/>
  <c r="CC44" i="105"/>
  <c r="CB44" i="105"/>
  <c r="CA44" i="105"/>
  <c r="BZ44" i="105"/>
  <c r="BY44" i="105"/>
  <c r="BX44" i="105"/>
  <c r="BW44" i="105"/>
  <c r="BV44" i="105"/>
  <c r="BU44" i="105"/>
  <c r="BT44" i="105"/>
  <c r="BS44" i="105"/>
  <c r="BR44" i="105"/>
  <c r="BQ44" i="105"/>
  <c r="BP44" i="105"/>
  <c r="BO44" i="105"/>
  <c r="BN44" i="105"/>
  <c r="BM44" i="105"/>
  <c r="BL44" i="105"/>
  <c r="BK44" i="105"/>
  <c r="BJ44" i="105"/>
  <c r="BI44" i="105"/>
  <c r="BH44" i="105"/>
  <c r="BG44" i="105"/>
  <c r="BF44" i="105"/>
  <c r="BE44" i="105"/>
  <c r="BD44" i="105"/>
  <c r="BC44" i="105"/>
  <c r="BB44" i="105"/>
  <c r="BA44" i="105"/>
  <c r="AZ44" i="105"/>
  <c r="AY44" i="105"/>
  <c r="AX44" i="105"/>
  <c r="AW44" i="105"/>
  <c r="CK43" i="105"/>
  <c r="CK438" i="105" s="1"/>
  <c r="CJ43" i="105"/>
  <c r="CJ438" i="105" s="1"/>
  <c r="CI43" i="105"/>
  <c r="CH43" i="105"/>
  <c r="CG43" i="105"/>
  <c r="CG438" i="105" s="1"/>
  <c r="CF43" i="105"/>
  <c r="CF438" i="105" s="1"/>
  <c r="CE43" i="105"/>
  <c r="CD43" i="105"/>
  <c r="CC43" i="105"/>
  <c r="CB43" i="105"/>
  <c r="CB438" i="105" s="1"/>
  <c r="CA43" i="105"/>
  <c r="BZ43" i="105"/>
  <c r="BY43" i="105"/>
  <c r="BY438" i="105" s="1"/>
  <c r="BX43" i="105"/>
  <c r="BX438" i="105" s="1"/>
  <c r="BW43" i="105"/>
  <c r="BV43" i="105"/>
  <c r="BU43" i="105"/>
  <c r="BU438" i="105" s="1"/>
  <c r="BT43" i="105"/>
  <c r="BT438" i="105" s="1"/>
  <c r="BS43" i="105"/>
  <c r="BR43" i="105"/>
  <c r="BQ43" i="105"/>
  <c r="BQ438" i="105" s="1"/>
  <c r="BP43" i="105"/>
  <c r="BP438" i="105" s="1"/>
  <c r="BO43" i="105"/>
  <c r="BN43" i="105"/>
  <c r="BM43" i="105"/>
  <c r="BL43" i="105"/>
  <c r="BL438" i="105" s="1"/>
  <c r="BK43" i="105"/>
  <c r="BJ43" i="105"/>
  <c r="BI43" i="105"/>
  <c r="BI438" i="105" s="1"/>
  <c r="BH43" i="105"/>
  <c r="BH438" i="105" s="1"/>
  <c r="BG43" i="105"/>
  <c r="BF43" i="105"/>
  <c r="BE43" i="105"/>
  <c r="BE438" i="105" s="1"/>
  <c r="BD43" i="105"/>
  <c r="BD438" i="105" s="1"/>
  <c r="BC43" i="105"/>
  <c r="BB43" i="105"/>
  <c r="BA43" i="105"/>
  <c r="BA438" i="105" s="1"/>
  <c r="AZ43" i="105"/>
  <c r="AZ438" i="105" s="1"/>
  <c r="AY43" i="105"/>
  <c r="AX43" i="105"/>
  <c r="AW43" i="105"/>
  <c r="CK42" i="105"/>
  <c r="CJ42" i="105"/>
  <c r="CI42" i="105"/>
  <c r="CH42" i="105"/>
  <c r="CG42" i="105"/>
  <c r="CF42" i="105"/>
  <c r="CE42" i="105"/>
  <c r="CD42" i="105"/>
  <c r="CC42" i="105"/>
  <c r="CB42" i="105"/>
  <c r="CA42" i="105"/>
  <c r="BZ42" i="105"/>
  <c r="BZ437" i="105" s="1"/>
  <c r="BY42" i="105"/>
  <c r="BX42" i="105"/>
  <c r="BW42" i="105"/>
  <c r="BV42" i="105"/>
  <c r="BU42" i="105"/>
  <c r="BT42" i="105"/>
  <c r="BS42" i="105"/>
  <c r="BR42" i="105"/>
  <c r="BQ42" i="105"/>
  <c r="BP42" i="105"/>
  <c r="BO42" i="105"/>
  <c r="BN42" i="105"/>
  <c r="BM42" i="105"/>
  <c r="BL42" i="105"/>
  <c r="BK42" i="105"/>
  <c r="BJ42" i="105"/>
  <c r="BJ437" i="105" s="1"/>
  <c r="BI42" i="105"/>
  <c r="BH42" i="105"/>
  <c r="BG42" i="105"/>
  <c r="BF42" i="105"/>
  <c r="BE42" i="105"/>
  <c r="BD42" i="105"/>
  <c r="BC42" i="105"/>
  <c r="BB42" i="105"/>
  <c r="BA42" i="105"/>
  <c r="AZ42" i="105"/>
  <c r="AY42" i="105"/>
  <c r="AX42" i="105"/>
  <c r="AW42" i="105"/>
  <c r="CK41" i="105"/>
  <c r="CJ41" i="105"/>
  <c r="CI41" i="105"/>
  <c r="CI437" i="105" s="1"/>
  <c r="CH41" i="105"/>
  <c r="CG41" i="105"/>
  <c r="CF41" i="105"/>
  <c r="CE41" i="105"/>
  <c r="CE437" i="105" s="1"/>
  <c r="CD41" i="105"/>
  <c r="CC41" i="105"/>
  <c r="CB41" i="105"/>
  <c r="CA41" i="105"/>
  <c r="CA437" i="105" s="1"/>
  <c r="BZ41" i="105"/>
  <c r="BY41" i="105"/>
  <c r="BX41" i="105"/>
  <c r="BW41" i="105"/>
  <c r="BW437" i="105" s="1"/>
  <c r="BV41" i="105"/>
  <c r="BU41" i="105"/>
  <c r="BT41" i="105"/>
  <c r="BS41" i="105"/>
  <c r="BS437" i="105" s="1"/>
  <c r="BR41" i="105"/>
  <c r="BQ41" i="105"/>
  <c r="BP41" i="105"/>
  <c r="BO41" i="105"/>
  <c r="BO437" i="105" s="1"/>
  <c r="BN41" i="105"/>
  <c r="BM41" i="105"/>
  <c r="BL41" i="105"/>
  <c r="BK41" i="105"/>
  <c r="BK437" i="105" s="1"/>
  <c r="BJ41" i="105"/>
  <c r="BI41" i="105"/>
  <c r="BH41" i="105"/>
  <c r="BG41" i="105"/>
  <c r="BG437" i="105" s="1"/>
  <c r="BF41" i="105"/>
  <c r="BE41" i="105"/>
  <c r="BD41" i="105"/>
  <c r="BC41" i="105"/>
  <c r="BC437" i="105" s="1"/>
  <c r="BB41" i="105"/>
  <c r="BA41" i="105"/>
  <c r="AZ41" i="105"/>
  <c r="AY41" i="105"/>
  <c r="AY437" i="105" s="1"/>
  <c r="AX41" i="105"/>
  <c r="AW41" i="105"/>
  <c r="CK40" i="105"/>
  <c r="CJ40" i="105"/>
  <c r="CI40" i="105"/>
  <c r="CH40" i="105"/>
  <c r="CG40" i="105"/>
  <c r="CF40" i="105"/>
  <c r="CE40" i="105"/>
  <c r="CD40" i="105"/>
  <c r="CC40" i="105"/>
  <c r="CB40" i="105"/>
  <c r="CA40" i="105"/>
  <c r="BZ40" i="105"/>
  <c r="BY40" i="105"/>
  <c r="BX40" i="105"/>
  <c r="BW40" i="105"/>
  <c r="BV40" i="105"/>
  <c r="BU40" i="105"/>
  <c r="BT40" i="105"/>
  <c r="BS40" i="105"/>
  <c r="BR40" i="105"/>
  <c r="BQ40" i="105"/>
  <c r="BP40" i="105"/>
  <c r="BO40" i="105"/>
  <c r="BN40" i="105"/>
  <c r="BM40" i="105"/>
  <c r="BL40" i="105"/>
  <c r="BK40" i="105"/>
  <c r="BJ40" i="105"/>
  <c r="BI40" i="105"/>
  <c r="BH40" i="105"/>
  <c r="BG40" i="105"/>
  <c r="BF40" i="105"/>
  <c r="BE40" i="105"/>
  <c r="BD40" i="105"/>
  <c r="BC40" i="105"/>
  <c r="BB40" i="105"/>
  <c r="BA40" i="105"/>
  <c r="AZ40" i="105"/>
  <c r="AY40" i="105"/>
  <c r="AX40" i="105"/>
  <c r="AW40" i="105"/>
  <c r="CK39" i="105"/>
  <c r="CK437" i="105" s="1"/>
  <c r="CJ39" i="105"/>
  <c r="CJ437" i="105" s="1"/>
  <c r="CI39" i="105"/>
  <c r="CH39" i="105"/>
  <c r="CH437" i="105" s="1"/>
  <c r="CG39" i="105"/>
  <c r="CG437" i="105" s="1"/>
  <c r="CF39" i="105"/>
  <c r="CF437" i="105" s="1"/>
  <c r="CE39" i="105"/>
  <c r="CD39" i="105"/>
  <c r="CD437" i="105" s="1"/>
  <c r="CC39" i="105"/>
  <c r="CC437" i="105" s="1"/>
  <c r="CB39" i="105"/>
  <c r="CB437" i="105" s="1"/>
  <c r="CA39" i="105"/>
  <c r="BZ39" i="105"/>
  <c r="BY39" i="105"/>
  <c r="BY437" i="105" s="1"/>
  <c r="BX39" i="105"/>
  <c r="BX437" i="105" s="1"/>
  <c r="BW39" i="105"/>
  <c r="BV39" i="105"/>
  <c r="BU39" i="105"/>
  <c r="BU437" i="105" s="1"/>
  <c r="BT39" i="105"/>
  <c r="BT437" i="105" s="1"/>
  <c r="BS39" i="105"/>
  <c r="BR39" i="105"/>
  <c r="BR437" i="105" s="1"/>
  <c r="BQ39" i="105"/>
  <c r="BQ437" i="105" s="1"/>
  <c r="BP39" i="105"/>
  <c r="BP437" i="105" s="1"/>
  <c r="BO39" i="105"/>
  <c r="BN39" i="105"/>
  <c r="BN437" i="105" s="1"/>
  <c r="BM39" i="105"/>
  <c r="BM437" i="105" s="1"/>
  <c r="BL39" i="105"/>
  <c r="BL437" i="105" s="1"/>
  <c r="BK39" i="105"/>
  <c r="BJ39" i="105"/>
  <c r="BI39" i="105"/>
  <c r="BI437" i="105" s="1"/>
  <c r="BH39" i="105"/>
  <c r="BH437" i="105" s="1"/>
  <c r="BG39" i="105"/>
  <c r="BF39" i="105"/>
  <c r="BE39" i="105"/>
  <c r="BE437" i="105" s="1"/>
  <c r="BD39" i="105"/>
  <c r="BD437" i="105" s="1"/>
  <c r="BC39" i="105"/>
  <c r="BB39" i="105"/>
  <c r="BB437" i="105" s="1"/>
  <c r="BA39" i="105"/>
  <c r="BA437" i="105" s="1"/>
  <c r="AZ39" i="105"/>
  <c r="AZ437" i="105" s="1"/>
  <c r="AY39" i="105"/>
  <c r="AX39" i="105"/>
  <c r="AX437" i="105" s="1"/>
  <c r="AW39" i="105"/>
  <c r="AW437" i="105" s="1"/>
  <c r="CK38" i="105"/>
  <c r="CJ38" i="105"/>
  <c r="CI38" i="105"/>
  <c r="CH38" i="105"/>
  <c r="CG38" i="105"/>
  <c r="CF38" i="105"/>
  <c r="CE38" i="105"/>
  <c r="CD38" i="105"/>
  <c r="CC38" i="105"/>
  <c r="CB38" i="105"/>
  <c r="CA38" i="105"/>
  <c r="BZ38" i="105"/>
  <c r="BY38" i="105"/>
  <c r="BX38" i="105"/>
  <c r="BW38" i="105"/>
  <c r="BV38" i="105"/>
  <c r="BU38" i="105"/>
  <c r="BT38" i="105"/>
  <c r="BS38" i="105"/>
  <c r="BR38" i="105"/>
  <c r="BQ38" i="105"/>
  <c r="BP38" i="105"/>
  <c r="BO38" i="105"/>
  <c r="BN38" i="105"/>
  <c r="BM38" i="105"/>
  <c r="BL38" i="105"/>
  <c r="BK38" i="105"/>
  <c r="BJ38" i="105"/>
  <c r="BI38" i="105"/>
  <c r="BH38" i="105"/>
  <c r="BG38" i="105"/>
  <c r="BF38" i="105"/>
  <c r="BE38" i="105"/>
  <c r="BD38" i="105"/>
  <c r="BC38" i="105"/>
  <c r="BB38" i="105"/>
  <c r="BA38" i="105"/>
  <c r="AZ38" i="105"/>
  <c r="AY38" i="105"/>
  <c r="AX38" i="105"/>
  <c r="AW38" i="105"/>
  <c r="CK37" i="105"/>
  <c r="CJ37" i="105"/>
  <c r="CI37" i="105"/>
  <c r="CI436" i="105" s="1"/>
  <c r="CH37" i="105"/>
  <c r="CG37" i="105"/>
  <c r="CF37" i="105"/>
  <c r="CE37" i="105"/>
  <c r="CE436" i="105" s="1"/>
  <c r="CD37" i="105"/>
  <c r="CC37" i="105"/>
  <c r="CB37" i="105"/>
  <c r="CA37" i="105"/>
  <c r="BZ37" i="105"/>
  <c r="BY37" i="105"/>
  <c r="BX37" i="105"/>
  <c r="BW37" i="105"/>
  <c r="BW436" i="105" s="1"/>
  <c r="BV37" i="105"/>
  <c r="BU37" i="105"/>
  <c r="BT37" i="105"/>
  <c r="BS37" i="105"/>
  <c r="BS436" i="105" s="1"/>
  <c r="BR37" i="105"/>
  <c r="BQ37" i="105"/>
  <c r="BP37" i="105"/>
  <c r="BO37" i="105"/>
  <c r="BO436" i="105" s="1"/>
  <c r="BN37" i="105"/>
  <c r="BM37" i="105"/>
  <c r="BL37" i="105"/>
  <c r="BK37" i="105"/>
  <c r="BJ37" i="105"/>
  <c r="BI37" i="105"/>
  <c r="BH37" i="105"/>
  <c r="BG37" i="105"/>
  <c r="BG436" i="105" s="1"/>
  <c r="BF37" i="105"/>
  <c r="BE37" i="105"/>
  <c r="BD37" i="105"/>
  <c r="BC37" i="105"/>
  <c r="BC436" i="105" s="1"/>
  <c r="BB37" i="105"/>
  <c r="BA37" i="105"/>
  <c r="AZ37" i="105"/>
  <c r="AY37" i="105"/>
  <c r="AY436" i="105" s="1"/>
  <c r="AX37" i="105"/>
  <c r="AW37" i="105"/>
  <c r="CK36" i="105"/>
  <c r="CJ36" i="105"/>
  <c r="CJ436" i="105" s="1"/>
  <c r="CI36" i="105"/>
  <c r="CH36" i="105"/>
  <c r="CG36" i="105"/>
  <c r="CF36" i="105"/>
  <c r="CF436" i="105" s="1"/>
  <c r="CE36" i="105"/>
  <c r="CD36" i="105"/>
  <c r="CC36" i="105"/>
  <c r="CB36" i="105"/>
  <c r="CB436" i="105" s="1"/>
  <c r="CA36" i="105"/>
  <c r="BZ36" i="105"/>
  <c r="BY36" i="105"/>
  <c r="BX36" i="105"/>
  <c r="BX436" i="105" s="1"/>
  <c r="BW36" i="105"/>
  <c r="BV36" i="105"/>
  <c r="BU36" i="105"/>
  <c r="BT36" i="105"/>
  <c r="BT436" i="105" s="1"/>
  <c r="BS36" i="105"/>
  <c r="BR36" i="105"/>
  <c r="BQ36" i="105"/>
  <c r="BP36" i="105"/>
  <c r="BP436" i="105" s="1"/>
  <c r="BO36" i="105"/>
  <c r="BN36" i="105"/>
  <c r="BM36" i="105"/>
  <c r="BL36" i="105"/>
  <c r="BL436" i="105" s="1"/>
  <c r="BK36" i="105"/>
  <c r="BJ36" i="105"/>
  <c r="BI36" i="105"/>
  <c r="BH36" i="105"/>
  <c r="BH436" i="105" s="1"/>
  <c r="BG36" i="105"/>
  <c r="BF36" i="105"/>
  <c r="BE36" i="105"/>
  <c r="BD36" i="105"/>
  <c r="BD436" i="105" s="1"/>
  <c r="BC36" i="105"/>
  <c r="BB36" i="105"/>
  <c r="BA36" i="105"/>
  <c r="AZ36" i="105"/>
  <c r="AZ436" i="105" s="1"/>
  <c r="AY36" i="105"/>
  <c r="AX36" i="105"/>
  <c r="AW36" i="105"/>
  <c r="CK35" i="105"/>
  <c r="CK436" i="105" s="1"/>
  <c r="CJ35" i="105"/>
  <c r="CI35" i="105"/>
  <c r="CH35" i="105"/>
  <c r="CG35" i="105"/>
  <c r="CG436" i="105" s="1"/>
  <c r="CF35" i="105"/>
  <c r="CE35" i="105"/>
  <c r="CD35" i="105"/>
  <c r="CC35" i="105"/>
  <c r="CC436" i="105" s="1"/>
  <c r="CB35" i="105"/>
  <c r="CA35" i="105"/>
  <c r="BZ35" i="105"/>
  <c r="BY35" i="105"/>
  <c r="BY436" i="105" s="1"/>
  <c r="BX35" i="105"/>
  <c r="BW35" i="105"/>
  <c r="BV35" i="105"/>
  <c r="BU35" i="105"/>
  <c r="BU436" i="105" s="1"/>
  <c r="BT35" i="105"/>
  <c r="BS35" i="105"/>
  <c r="BR35" i="105"/>
  <c r="BQ35" i="105"/>
  <c r="BQ436" i="105" s="1"/>
  <c r="BP35" i="105"/>
  <c r="BO35" i="105"/>
  <c r="BN35" i="105"/>
  <c r="BM35" i="105"/>
  <c r="BM436" i="105" s="1"/>
  <c r="BL35" i="105"/>
  <c r="BK35" i="105"/>
  <c r="BJ35" i="105"/>
  <c r="BI35" i="105"/>
  <c r="BI436" i="105" s="1"/>
  <c r="BH35" i="105"/>
  <c r="BG35" i="105"/>
  <c r="BF35" i="105"/>
  <c r="BE35" i="105"/>
  <c r="BE436" i="105" s="1"/>
  <c r="BD35" i="105"/>
  <c r="BC35" i="105"/>
  <c r="BB35" i="105"/>
  <c r="BA35" i="105"/>
  <c r="BA436" i="105" s="1"/>
  <c r="AZ35" i="105"/>
  <c r="AY35" i="105"/>
  <c r="AX35" i="105"/>
  <c r="AW35" i="105"/>
  <c r="AW436" i="105" s="1"/>
  <c r="CK34" i="105"/>
  <c r="CJ34" i="105"/>
  <c r="CI34" i="105"/>
  <c r="CH34" i="105"/>
  <c r="CG34" i="105"/>
  <c r="CF34" i="105"/>
  <c r="CE34" i="105"/>
  <c r="CD34" i="105"/>
  <c r="CC34" i="105"/>
  <c r="CB34" i="105"/>
  <c r="CA34" i="105"/>
  <c r="BZ34" i="105"/>
  <c r="BY34" i="105"/>
  <c r="BX34" i="105"/>
  <c r="BW34" i="105"/>
  <c r="BV34" i="105"/>
  <c r="BU34" i="105"/>
  <c r="BT34" i="105"/>
  <c r="BS34" i="105"/>
  <c r="BR34" i="105"/>
  <c r="BQ34" i="105"/>
  <c r="BP34" i="105"/>
  <c r="BO34" i="105"/>
  <c r="BN34" i="105"/>
  <c r="BM34" i="105"/>
  <c r="BL34" i="105"/>
  <c r="BK34" i="105"/>
  <c r="BJ34" i="105"/>
  <c r="BI34" i="105"/>
  <c r="BH34" i="105"/>
  <c r="BG34" i="105"/>
  <c r="BF34" i="105"/>
  <c r="BE34" i="105"/>
  <c r="BD34" i="105"/>
  <c r="BC34" i="105"/>
  <c r="BB34" i="105"/>
  <c r="BA34" i="105"/>
  <c r="AZ34" i="105"/>
  <c r="AY34" i="105"/>
  <c r="AX34" i="105"/>
  <c r="AW34" i="105"/>
  <c r="CK33" i="105"/>
  <c r="CJ33" i="105"/>
  <c r="CI33" i="105"/>
  <c r="CH33" i="105"/>
  <c r="CG33" i="105"/>
  <c r="CF33" i="105"/>
  <c r="CE33" i="105"/>
  <c r="CD33" i="105"/>
  <c r="CC33" i="105"/>
  <c r="CB33" i="105"/>
  <c r="CA33" i="105"/>
  <c r="BZ33" i="105"/>
  <c r="BY33" i="105"/>
  <c r="BX33" i="105"/>
  <c r="BW33" i="105"/>
  <c r="BV33" i="105"/>
  <c r="BU33" i="105"/>
  <c r="BT33" i="105"/>
  <c r="BS33" i="105"/>
  <c r="BR33" i="105"/>
  <c r="BQ33" i="105"/>
  <c r="BP33" i="105"/>
  <c r="BO33" i="105"/>
  <c r="BN33" i="105"/>
  <c r="BM33" i="105"/>
  <c r="BL33" i="105"/>
  <c r="BK33" i="105"/>
  <c r="BJ33" i="105"/>
  <c r="BI33" i="105"/>
  <c r="BH33" i="105"/>
  <c r="BG33" i="105"/>
  <c r="BF33" i="105"/>
  <c r="BE33" i="105"/>
  <c r="BD33" i="105"/>
  <c r="BC33" i="105"/>
  <c r="BB33" i="105"/>
  <c r="BA33" i="105"/>
  <c r="AZ33" i="105"/>
  <c r="AY33" i="105"/>
  <c r="AX33" i="105"/>
  <c r="AW33" i="105"/>
  <c r="CK32" i="105"/>
  <c r="CJ32" i="105"/>
  <c r="CJ435" i="105" s="1"/>
  <c r="CI32" i="105"/>
  <c r="CH32" i="105"/>
  <c r="CG32" i="105"/>
  <c r="CF32" i="105"/>
  <c r="CE32" i="105"/>
  <c r="CD32" i="105"/>
  <c r="CC32" i="105"/>
  <c r="CB32" i="105"/>
  <c r="CB435" i="105" s="1"/>
  <c r="CA32" i="105"/>
  <c r="BZ32" i="105"/>
  <c r="BY32" i="105"/>
  <c r="BX32" i="105"/>
  <c r="BX435" i="105" s="1"/>
  <c r="BW32" i="105"/>
  <c r="BV32" i="105"/>
  <c r="BU32" i="105"/>
  <c r="BT32" i="105"/>
  <c r="BT435" i="105" s="1"/>
  <c r="BS32" i="105"/>
  <c r="BR32" i="105"/>
  <c r="BQ32" i="105"/>
  <c r="BP32" i="105"/>
  <c r="BO32" i="105"/>
  <c r="BN32" i="105"/>
  <c r="BM32" i="105"/>
  <c r="BL32" i="105"/>
  <c r="BL435" i="105" s="1"/>
  <c r="BK32" i="105"/>
  <c r="BJ32" i="105"/>
  <c r="BI32" i="105"/>
  <c r="BH32" i="105"/>
  <c r="BH435" i="105" s="1"/>
  <c r="BG32" i="105"/>
  <c r="BF32" i="105"/>
  <c r="BE32" i="105"/>
  <c r="BD32" i="105"/>
  <c r="BD435" i="105" s="1"/>
  <c r="BC32" i="105"/>
  <c r="BB32" i="105"/>
  <c r="BA32" i="105"/>
  <c r="AZ32" i="105"/>
  <c r="AY32" i="105"/>
  <c r="AX32" i="105"/>
  <c r="AW32" i="105"/>
  <c r="CK31" i="105"/>
  <c r="CK435" i="105" s="1"/>
  <c r="CJ31" i="105"/>
  <c r="CI31" i="105"/>
  <c r="CH31" i="105"/>
  <c r="CG31" i="105"/>
  <c r="CG435" i="105" s="1"/>
  <c r="CF31" i="105"/>
  <c r="CE31" i="105"/>
  <c r="CD31" i="105"/>
  <c r="CC31" i="105"/>
  <c r="CC435" i="105" s="1"/>
  <c r="CB31" i="105"/>
  <c r="CA31" i="105"/>
  <c r="BZ31" i="105"/>
  <c r="BY31" i="105"/>
  <c r="BY435" i="105" s="1"/>
  <c r="BX31" i="105"/>
  <c r="BW31" i="105"/>
  <c r="BV31" i="105"/>
  <c r="BU31" i="105"/>
  <c r="BU435" i="105" s="1"/>
  <c r="BT31" i="105"/>
  <c r="BS31" i="105"/>
  <c r="BR31" i="105"/>
  <c r="BQ31" i="105"/>
  <c r="BQ435" i="105" s="1"/>
  <c r="BP31" i="105"/>
  <c r="BO31" i="105"/>
  <c r="BN31" i="105"/>
  <c r="BM31" i="105"/>
  <c r="BM435" i="105" s="1"/>
  <c r="BL31" i="105"/>
  <c r="BK31" i="105"/>
  <c r="BJ31" i="105"/>
  <c r="BI31" i="105"/>
  <c r="BI435" i="105" s="1"/>
  <c r="BH31" i="105"/>
  <c r="BG31" i="105"/>
  <c r="BF31" i="105"/>
  <c r="BE31" i="105"/>
  <c r="BE435" i="105" s="1"/>
  <c r="BD31" i="105"/>
  <c r="BC31" i="105"/>
  <c r="BB31" i="105"/>
  <c r="BA31" i="105"/>
  <c r="BA435" i="105" s="1"/>
  <c r="AZ31" i="105"/>
  <c r="AY31" i="105"/>
  <c r="AX31" i="105"/>
  <c r="AW31" i="105"/>
  <c r="AW435" i="105" s="1"/>
  <c r="CK30" i="105"/>
  <c r="CJ30" i="105"/>
  <c r="CI30" i="105"/>
  <c r="CH30" i="105"/>
  <c r="CG30" i="105"/>
  <c r="CF30" i="105"/>
  <c r="CE30" i="105"/>
  <c r="CD30" i="105"/>
  <c r="CC30" i="105"/>
  <c r="CB30" i="105"/>
  <c r="CA30" i="105"/>
  <c r="BZ30" i="105"/>
  <c r="BY30" i="105"/>
  <c r="BX30" i="105"/>
  <c r="BW30" i="105"/>
  <c r="BV30" i="105"/>
  <c r="BU30" i="105"/>
  <c r="BT30" i="105"/>
  <c r="BS30" i="105"/>
  <c r="BR30" i="105"/>
  <c r="BQ30" i="105"/>
  <c r="BP30" i="105"/>
  <c r="BO30" i="105"/>
  <c r="BN30" i="105"/>
  <c r="BM30" i="105"/>
  <c r="BL30" i="105"/>
  <c r="BK30" i="105"/>
  <c r="BJ30" i="105"/>
  <c r="BI30" i="105"/>
  <c r="BH30" i="105"/>
  <c r="BG30" i="105"/>
  <c r="BF30" i="105"/>
  <c r="BE30" i="105"/>
  <c r="BD30" i="105"/>
  <c r="BC30" i="105"/>
  <c r="BB30" i="105"/>
  <c r="BA30" i="105"/>
  <c r="AZ30" i="105"/>
  <c r="AY30" i="105"/>
  <c r="AX30" i="105"/>
  <c r="AW30" i="105"/>
  <c r="CK29" i="105"/>
  <c r="CJ29" i="105"/>
  <c r="CI29" i="105"/>
  <c r="CH29" i="105"/>
  <c r="CG29" i="105"/>
  <c r="CF29" i="105"/>
  <c r="CE29" i="105"/>
  <c r="CD29" i="105"/>
  <c r="CC29" i="105"/>
  <c r="CB29" i="105"/>
  <c r="CA29" i="105"/>
  <c r="BZ29" i="105"/>
  <c r="BY29" i="105"/>
  <c r="BX29" i="105"/>
  <c r="BW29" i="105"/>
  <c r="BV29" i="105"/>
  <c r="BU29" i="105"/>
  <c r="BT29" i="105"/>
  <c r="BS29" i="105"/>
  <c r="BR29" i="105"/>
  <c r="BQ29" i="105"/>
  <c r="BP29" i="105"/>
  <c r="BO29" i="105"/>
  <c r="BN29" i="105"/>
  <c r="BM29" i="105"/>
  <c r="BL29" i="105"/>
  <c r="BK29" i="105"/>
  <c r="BJ29" i="105"/>
  <c r="BI29" i="105"/>
  <c r="BH29" i="105"/>
  <c r="BG29" i="105"/>
  <c r="BF29" i="105"/>
  <c r="BE29" i="105"/>
  <c r="BD29" i="105"/>
  <c r="BC29" i="105"/>
  <c r="BB29" i="105"/>
  <c r="BA29" i="105"/>
  <c r="AZ29" i="105"/>
  <c r="AY29" i="105"/>
  <c r="AX29" i="105"/>
  <c r="AW29" i="105"/>
  <c r="CK28" i="105"/>
  <c r="CJ28" i="105"/>
  <c r="CI28" i="105"/>
  <c r="CH28" i="105"/>
  <c r="CG28" i="105"/>
  <c r="CF28" i="105"/>
  <c r="CE28" i="105"/>
  <c r="CD28" i="105"/>
  <c r="CC28" i="105"/>
  <c r="CB28" i="105"/>
  <c r="CA28" i="105"/>
  <c r="BZ28" i="105"/>
  <c r="BY28" i="105"/>
  <c r="BX28" i="105"/>
  <c r="BW28" i="105"/>
  <c r="BV28" i="105"/>
  <c r="BU28" i="105"/>
  <c r="BT28" i="105"/>
  <c r="BS28" i="105"/>
  <c r="BR28" i="105"/>
  <c r="BQ28" i="105"/>
  <c r="BP28" i="105"/>
  <c r="BO28" i="105"/>
  <c r="BN28" i="105"/>
  <c r="BM28" i="105"/>
  <c r="BL28" i="105"/>
  <c r="BK28" i="105"/>
  <c r="BJ28" i="105"/>
  <c r="BI28" i="105"/>
  <c r="BH28" i="105"/>
  <c r="BG28" i="105"/>
  <c r="BF28" i="105"/>
  <c r="BE28" i="105"/>
  <c r="BD28" i="105"/>
  <c r="BC28" i="105"/>
  <c r="BB28" i="105"/>
  <c r="BA28" i="105"/>
  <c r="AZ28" i="105"/>
  <c r="AY28" i="105"/>
  <c r="AX28" i="105"/>
  <c r="AW28" i="105"/>
  <c r="CK27" i="105"/>
  <c r="CJ27" i="105"/>
  <c r="CJ434" i="105" s="1"/>
  <c r="CI27" i="105"/>
  <c r="CH27" i="105"/>
  <c r="CG27" i="105"/>
  <c r="CG434" i="105" s="1"/>
  <c r="CF27" i="105"/>
  <c r="CF434" i="105" s="1"/>
  <c r="CE27" i="105"/>
  <c r="CD27" i="105"/>
  <c r="CC27" i="105"/>
  <c r="CC434" i="105" s="1"/>
  <c r="CB27" i="105"/>
  <c r="CB434" i="105" s="1"/>
  <c r="CA27" i="105"/>
  <c r="BZ27" i="105"/>
  <c r="BY27" i="105"/>
  <c r="BY434" i="105" s="1"/>
  <c r="BX27" i="105"/>
  <c r="BX434" i="105" s="1"/>
  <c r="BW27" i="105"/>
  <c r="BV27" i="105"/>
  <c r="BU27" i="105"/>
  <c r="BT27" i="105"/>
  <c r="BT434" i="105" s="1"/>
  <c r="BS27" i="105"/>
  <c r="BR27" i="105"/>
  <c r="BQ27" i="105"/>
  <c r="BQ434" i="105" s="1"/>
  <c r="BP27" i="105"/>
  <c r="BP434" i="105" s="1"/>
  <c r="BO27" i="105"/>
  <c r="BN27" i="105"/>
  <c r="BM27" i="105"/>
  <c r="BM434" i="105" s="1"/>
  <c r="BL27" i="105"/>
  <c r="BL434" i="105" s="1"/>
  <c r="BK27" i="105"/>
  <c r="BJ27" i="105"/>
  <c r="BI27" i="105"/>
  <c r="BI434" i="105" s="1"/>
  <c r="BH27" i="105"/>
  <c r="BH434" i="105" s="1"/>
  <c r="BG27" i="105"/>
  <c r="BF27" i="105"/>
  <c r="BE27" i="105"/>
  <c r="BD27" i="105"/>
  <c r="BD434" i="105" s="1"/>
  <c r="BC27" i="105"/>
  <c r="BB27" i="105"/>
  <c r="BA27" i="105"/>
  <c r="BA434" i="105" s="1"/>
  <c r="AZ27" i="105"/>
  <c r="AZ434" i="105" s="1"/>
  <c r="AY27" i="105"/>
  <c r="AX27" i="105"/>
  <c r="AW27" i="105"/>
  <c r="AW434" i="105" s="1"/>
  <c r="CK26" i="105"/>
  <c r="CJ26" i="105"/>
  <c r="CI26" i="105"/>
  <c r="CH26" i="105"/>
  <c r="CH433" i="105" s="1"/>
  <c r="CG26" i="105"/>
  <c r="CF26" i="105"/>
  <c r="CE26" i="105"/>
  <c r="CD26" i="105"/>
  <c r="CC26" i="105"/>
  <c r="CB26" i="105"/>
  <c r="CA26" i="105"/>
  <c r="BZ26" i="105"/>
  <c r="BY26" i="105"/>
  <c r="BX26" i="105"/>
  <c r="BW26" i="105"/>
  <c r="BV26" i="105"/>
  <c r="BU26" i="105"/>
  <c r="BT26" i="105"/>
  <c r="BS26" i="105"/>
  <c r="BR26" i="105"/>
  <c r="BR433" i="105" s="1"/>
  <c r="BQ26" i="105"/>
  <c r="BP26" i="105"/>
  <c r="BO26" i="105"/>
  <c r="BN26" i="105"/>
  <c r="BM26" i="105"/>
  <c r="BL26" i="105"/>
  <c r="BK26" i="105"/>
  <c r="BJ26" i="105"/>
  <c r="BI26" i="105"/>
  <c r="BH26" i="105"/>
  <c r="BG26" i="105"/>
  <c r="BF26" i="105"/>
  <c r="BE26" i="105"/>
  <c r="BD26" i="105"/>
  <c r="BC26" i="105"/>
  <c r="BB26" i="105"/>
  <c r="BB433" i="105" s="1"/>
  <c r="BA26" i="105"/>
  <c r="AZ26" i="105"/>
  <c r="AY26" i="105"/>
  <c r="AX26" i="105"/>
  <c r="AW26" i="105"/>
  <c r="CK25" i="105"/>
  <c r="CJ25" i="105"/>
  <c r="CI25" i="105"/>
  <c r="CI433" i="105" s="1"/>
  <c r="CH25" i="105"/>
  <c r="CG25" i="105"/>
  <c r="CF25" i="105"/>
  <c r="CE25" i="105"/>
  <c r="CE433" i="105" s="1"/>
  <c r="CD25" i="105"/>
  <c r="CC25" i="105"/>
  <c r="CB25" i="105"/>
  <c r="CA25" i="105"/>
  <c r="CA433" i="105" s="1"/>
  <c r="BZ25" i="105"/>
  <c r="BY25" i="105"/>
  <c r="BX25" i="105"/>
  <c r="BW25" i="105"/>
  <c r="BW433" i="105" s="1"/>
  <c r="BV25" i="105"/>
  <c r="BU25" i="105"/>
  <c r="BT25" i="105"/>
  <c r="BS25" i="105"/>
  <c r="BS433" i="105" s="1"/>
  <c r="BR25" i="105"/>
  <c r="BQ25" i="105"/>
  <c r="BP25" i="105"/>
  <c r="BO25" i="105"/>
  <c r="BO433" i="105" s="1"/>
  <c r="BN25" i="105"/>
  <c r="BM25" i="105"/>
  <c r="BL25" i="105"/>
  <c r="BK25" i="105"/>
  <c r="BK433" i="105" s="1"/>
  <c r="BJ25" i="105"/>
  <c r="BI25" i="105"/>
  <c r="BH25" i="105"/>
  <c r="BG25" i="105"/>
  <c r="BG433" i="105" s="1"/>
  <c r="BF25" i="105"/>
  <c r="BE25" i="105"/>
  <c r="BD25" i="105"/>
  <c r="BC25" i="105"/>
  <c r="BC433" i="105" s="1"/>
  <c r="BB25" i="105"/>
  <c r="BA25" i="105"/>
  <c r="AZ25" i="105"/>
  <c r="AY25" i="105"/>
  <c r="AY433" i="105" s="1"/>
  <c r="AX25" i="105"/>
  <c r="AW25" i="105"/>
  <c r="CK24" i="105"/>
  <c r="CJ24" i="105"/>
  <c r="CI24" i="105"/>
  <c r="CH24" i="105"/>
  <c r="CG24" i="105"/>
  <c r="CF24" i="105"/>
  <c r="CE24" i="105"/>
  <c r="CD24" i="105"/>
  <c r="CC24" i="105"/>
  <c r="CB24" i="105"/>
  <c r="CA24" i="105"/>
  <c r="BZ24" i="105"/>
  <c r="BY24" i="105"/>
  <c r="BX24" i="105"/>
  <c r="BW24" i="105"/>
  <c r="BV24" i="105"/>
  <c r="BU24" i="105"/>
  <c r="BT24" i="105"/>
  <c r="BS24" i="105"/>
  <c r="BR24" i="105"/>
  <c r="BQ24" i="105"/>
  <c r="BP24" i="105"/>
  <c r="BO24" i="105"/>
  <c r="BN24" i="105"/>
  <c r="BM24" i="105"/>
  <c r="BL24" i="105"/>
  <c r="BK24" i="105"/>
  <c r="BJ24" i="105"/>
  <c r="BI24" i="105"/>
  <c r="BH24" i="105"/>
  <c r="BG24" i="105"/>
  <c r="BF24" i="105"/>
  <c r="BE24" i="105"/>
  <c r="BD24" i="105"/>
  <c r="BC24" i="105"/>
  <c r="BB24" i="105"/>
  <c r="BA24" i="105"/>
  <c r="AZ24" i="105"/>
  <c r="AY24" i="105"/>
  <c r="AX24" i="105"/>
  <c r="AW24" i="105"/>
  <c r="CK23" i="105"/>
  <c r="CK433" i="105" s="1"/>
  <c r="CJ23" i="105"/>
  <c r="CJ433" i="105" s="1"/>
  <c r="CI23" i="105"/>
  <c r="CH23" i="105"/>
  <c r="CG23" i="105"/>
  <c r="CG433" i="105" s="1"/>
  <c r="CF23" i="105"/>
  <c r="CF433" i="105" s="1"/>
  <c r="CE23" i="105"/>
  <c r="CD23" i="105"/>
  <c r="CC23" i="105"/>
  <c r="CC433" i="105" s="1"/>
  <c r="CB23" i="105"/>
  <c r="CB433" i="105" s="1"/>
  <c r="CA23" i="105"/>
  <c r="BZ23" i="105"/>
  <c r="BZ433" i="105" s="1"/>
  <c r="BY23" i="105"/>
  <c r="BY433" i="105" s="1"/>
  <c r="BX23" i="105"/>
  <c r="BX433" i="105" s="1"/>
  <c r="BW23" i="105"/>
  <c r="BV23" i="105"/>
  <c r="BV433" i="105" s="1"/>
  <c r="BU23" i="105"/>
  <c r="BU433" i="105" s="1"/>
  <c r="BT23" i="105"/>
  <c r="BT433" i="105" s="1"/>
  <c r="BS23" i="105"/>
  <c r="BR23" i="105"/>
  <c r="BQ23" i="105"/>
  <c r="BQ433" i="105" s="1"/>
  <c r="BP23" i="105"/>
  <c r="BP433" i="105" s="1"/>
  <c r="BO23" i="105"/>
  <c r="BN23" i="105"/>
  <c r="BM23" i="105"/>
  <c r="BM433" i="105" s="1"/>
  <c r="BL23" i="105"/>
  <c r="BL433" i="105" s="1"/>
  <c r="BK23" i="105"/>
  <c r="BJ23" i="105"/>
  <c r="BJ433" i="105" s="1"/>
  <c r="BI23" i="105"/>
  <c r="BI433" i="105" s="1"/>
  <c r="BH23" i="105"/>
  <c r="BH433" i="105" s="1"/>
  <c r="BG23" i="105"/>
  <c r="BF23" i="105"/>
  <c r="BF433" i="105" s="1"/>
  <c r="BE23" i="105"/>
  <c r="BE433" i="105" s="1"/>
  <c r="BD23" i="105"/>
  <c r="BD433" i="105" s="1"/>
  <c r="BC23" i="105"/>
  <c r="BB23" i="105"/>
  <c r="BA23" i="105"/>
  <c r="BA433" i="105" s="1"/>
  <c r="AZ23" i="105"/>
  <c r="AZ433" i="105" s="1"/>
  <c r="AY23" i="105"/>
  <c r="AX23" i="105"/>
  <c r="AW23" i="105"/>
  <c r="AW433" i="105" s="1"/>
  <c r="CK22" i="105"/>
  <c r="CJ22" i="105"/>
  <c r="CI22" i="105"/>
  <c r="CH22" i="105"/>
  <c r="CG22" i="105"/>
  <c r="CF22" i="105"/>
  <c r="CE22" i="105"/>
  <c r="CD22" i="105"/>
  <c r="CC22" i="105"/>
  <c r="CB22" i="105"/>
  <c r="CA22" i="105"/>
  <c r="BZ22" i="105"/>
  <c r="BY22" i="105"/>
  <c r="BX22" i="105"/>
  <c r="BW22" i="105"/>
  <c r="BV22" i="105"/>
  <c r="BU22" i="105"/>
  <c r="BT22" i="105"/>
  <c r="BS22" i="105"/>
  <c r="BR22" i="105"/>
  <c r="BQ22" i="105"/>
  <c r="BP22" i="105"/>
  <c r="BO22" i="105"/>
  <c r="BN22" i="105"/>
  <c r="BM22" i="105"/>
  <c r="BL22" i="105"/>
  <c r="BK22" i="105"/>
  <c r="BJ22" i="105"/>
  <c r="BI22" i="105"/>
  <c r="BH22" i="105"/>
  <c r="BG22" i="105"/>
  <c r="BF22" i="105"/>
  <c r="BE22" i="105"/>
  <c r="BD22" i="105"/>
  <c r="BC22" i="105"/>
  <c r="BB22" i="105"/>
  <c r="BA22" i="105"/>
  <c r="AZ22" i="105"/>
  <c r="AY22" i="105"/>
  <c r="AX22" i="105"/>
  <c r="AW22" i="105"/>
  <c r="CK21" i="105"/>
  <c r="CJ21" i="105"/>
  <c r="CI21" i="105"/>
  <c r="CH21" i="105"/>
  <c r="CG21" i="105"/>
  <c r="CF21" i="105"/>
  <c r="CE21" i="105"/>
  <c r="CE432" i="105" s="1"/>
  <c r="CD21" i="105"/>
  <c r="CC21" i="105"/>
  <c r="CB21" i="105"/>
  <c r="CA21" i="105"/>
  <c r="CA432" i="105" s="1"/>
  <c r="BZ21" i="105"/>
  <c r="BY21" i="105"/>
  <c r="BX21" i="105"/>
  <c r="BW21" i="105"/>
  <c r="BW432" i="105" s="1"/>
  <c r="BV21" i="105"/>
  <c r="BU21" i="105"/>
  <c r="BT21" i="105"/>
  <c r="BS21" i="105"/>
  <c r="BR21" i="105"/>
  <c r="BQ21" i="105"/>
  <c r="BP21" i="105"/>
  <c r="BO21" i="105"/>
  <c r="BO432" i="105" s="1"/>
  <c r="BN21" i="105"/>
  <c r="BM21" i="105"/>
  <c r="BL21" i="105"/>
  <c r="BK21" i="105"/>
  <c r="BK432" i="105" s="1"/>
  <c r="BJ21" i="105"/>
  <c r="BI21" i="105"/>
  <c r="BH21" i="105"/>
  <c r="BG21" i="105"/>
  <c r="BG432" i="105" s="1"/>
  <c r="BF21" i="105"/>
  <c r="BE21" i="105"/>
  <c r="BD21" i="105"/>
  <c r="BC21" i="105"/>
  <c r="BB21" i="105"/>
  <c r="BA21" i="105"/>
  <c r="AZ21" i="105"/>
  <c r="AY21" i="105"/>
  <c r="AY432" i="105" s="1"/>
  <c r="AX21" i="105"/>
  <c r="AW21" i="105"/>
  <c r="CK20" i="105"/>
  <c r="CJ20" i="105"/>
  <c r="CJ432" i="105" s="1"/>
  <c r="CI20" i="105"/>
  <c r="CH20" i="105"/>
  <c r="CG20" i="105"/>
  <c r="CF20" i="105"/>
  <c r="CF432" i="105" s="1"/>
  <c r="CE20" i="105"/>
  <c r="CD20" i="105"/>
  <c r="CC20" i="105"/>
  <c r="CB20" i="105"/>
  <c r="CB432" i="105" s="1"/>
  <c r="CA20" i="105"/>
  <c r="BZ20" i="105"/>
  <c r="BY20" i="105"/>
  <c r="BX20" i="105"/>
  <c r="BX432" i="105" s="1"/>
  <c r="BW20" i="105"/>
  <c r="BV20" i="105"/>
  <c r="BU20" i="105"/>
  <c r="BT20" i="105"/>
  <c r="BT432" i="105" s="1"/>
  <c r="BS20" i="105"/>
  <c r="BR20" i="105"/>
  <c r="BQ20" i="105"/>
  <c r="BP20" i="105"/>
  <c r="BP432" i="105" s="1"/>
  <c r="BO20" i="105"/>
  <c r="BN20" i="105"/>
  <c r="BM20" i="105"/>
  <c r="BL20" i="105"/>
  <c r="BL432" i="105" s="1"/>
  <c r="BK20" i="105"/>
  <c r="BJ20" i="105"/>
  <c r="BI20" i="105"/>
  <c r="BH20" i="105"/>
  <c r="BH432" i="105" s="1"/>
  <c r="BG20" i="105"/>
  <c r="BF20" i="105"/>
  <c r="BE20" i="105"/>
  <c r="BD20" i="105"/>
  <c r="BD432" i="105" s="1"/>
  <c r="BC20" i="105"/>
  <c r="BB20" i="105"/>
  <c r="BA20" i="105"/>
  <c r="AZ20" i="105"/>
  <c r="AZ432" i="105" s="1"/>
  <c r="AY20" i="105"/>
  <c r="AX20" i="105"/>
  <c r="AW20" i="105"/>
  <c r="CK19" i="105"/>
  <c r="CK432" i="105" s="1"/>
  <c r="CJ19" i="105"/>
  <c r="CI19" i="105"/>
  <c r="CH19" i="105"/>
  <c r="CG19" i="105"/>
  <c r="CG432" i="105" s="1"/>
  <c r="CF19" i="105"/>
  <c r="CE19" i="105"/>
  <c r="CD19" i="105"/>
  <c r="CC19" i="105"/>
  <c r="CC432" i="105" s="1"/>
  <c r="CB19" i="105"/>
  <c r="CA19" i="105"/>
  <c r="BZ19" i="105"/>
  <c r="BY19" i="105"/>
  <c r="BY432" i="105" s="1"/>
  <c r="BX19" i="105"/>
  <c r="BW19" i="105"/>
  <c r="BV19" i="105"/>
  <c r="BU19" i="105"/>
  <c r="BU432" i="105" s="1"/>
  <c r="BT19" i="105"/>
  <c r="BS19" i="105"/>
  <c r="BR19" i="105"/>
  <c r="BQ19" i="105"/>
  <c r="BQ432" i="105" s="1"/>
  <c r="BP19" i="105"/>
  <c r="BO19" i="105"/>
  <c r="BN19" i="105"/>
  <c r="BM19" i="105"/>
  <c r="BM432" i="105" s="1"/>
  <c r="BL19" i="105"/>
  <c r="BK19" i="105"/>
  <c r="BJ19" i="105"/>
  <c r="BI19" i="105"/>
  <c r="BI432" i="105" s="1"/>
  <c r="BH19" i="105"/>
  <c r="BG19" i="105"/>
  <c r="BF19" i="105"/>
  <c r="BE19" i="105"/>
  <c r="BE432" i="105" s="1"/>
  <c r="BD19" i="105"/>
  <c r="BC19" i="105"/>
  <c r="BB19" i="105"/>
  <c r="BA19" i="105"/>
  <c r="BA432" i="105" s="1"/>
  <c r="AZ19" i="105"/>
  <c r="AY19" i="105"/>
  <c r="AX19" i="105"/>
  <c r="AW19" i="105"/>
  <c r="AW432" i="105" s="1"/>
  <c r="CK18" i="105"/>
  <c r="CJ18" i="105"/>
  <c r="CI18" i="105"/>
  <c r="CH18" i="105"/>
  <c r="CG18" i="105"/>
  <c r="CF18" i="105"/>
  <c r="CE18" i="105"/>
  <c r="CD18" i="105"/>
  <c r="CC18" i="105"/>
  <c r="CB18" i="105"/>
  <c r="CA18" i="105"/>
  <c r="BZ18" i="105"/>
  <c r="BY18" i="105"/>
  <c r="BX18" i="105"/>
  <c r="BW18" i="105"/>
  <c r="BV18" i="105"/>
  <c r="BU18" i="105"/>
  <c r="BT18" i="105"/>
  <c r="BS18" i="105"/>
  <c r="BR18" i="105"/>
  <c r="BQ18" i="105"/>
  <c r="BP18" i="105"/>
  <c r="BO18" i="105"/>
  <c r="BN18" i="105"/>
  <c r="BM18" i="105"/>
  <c r="BL18" i="105"/>
  <c r="BK18" i="105"/>
  <c r="BJ18" i="105"/>
  <c r="BI18" i="105"/>
  <c r="BH18" i="105"/>
  <c r="BG18" i="105"/>
  <c r="BF18" i="105"/>
  <c r="BE18" i="105"/>
  <c r="BD18" i="105"/>
  <c r="BC18" i="105"/>
  <c r="BB18" i="105"/>
  <c r="BA18" i="105"/>
  <c r="AZ18" i="105"/>
  <c r="AY18" i="105"/>
  <c r="AX18" i="105"/>
  <c r="AW18" i="105"/>
  <c r="CK17" i="105"/>
  <c r="CJ17" i="105"/>
  <c r="CI17" i="105"/>
  <c r="CH17" i="105"/>
  <c r="CG17" i="105"/>
  <c r="CF17" i="105"/>
  <c r="CE17" i="105"/>
  <c r="CD17" i="105"/>
  <c r="CC17" i="105"/>
  <c r="CB17" i="105"/>
  <c r="CA17" i="105"/>
  <c r="BZ17" i="105"/>
  <c r="BY17" i="105"/>
  <c r="BX17" i="105"/>
  <c r="BW17" i="105"/>
  <c r="BV17" i="105"/>
  <c r="BU17" i="105"/>
  <c r="BT17" i="105"/>
  <c r="BS17" i="105"/>
  <c r="BR17" i="105"/>
  <c r="BQ17" i="105"/>
  <c r="BP17" i="105"/>
  <c r="BO17" i="105"/>
  <c r="BN17" i="105"/>
  <c r="BM17" i="105"/>
  <c r="BL17" i="105"/>
  <c r="BK17" i="105"/>
  <c r="BJ17" i="105"/>
  <c r="BI17" i="105"/>
  <c r="BH17" i="105"/>
  <c r="BG17" i="105"/>
  <c r="BF17" i="105"/>
  <c r="BE17" i="105"/>
  <c r="BD17" i="105"/>
  <c r="BC17" i="105"/>
  <c r="BB17" i="105"/>
  <c r="BA17" i="105"/>
  <c r="AZ17" i="105"/>
  <c r="AY17" i="105"/>
  <c r="AX17" i="105"/>
  <c r="AW17" i="105"/>
  <c r="CK16" i="105"/>
  <c r="CJ16" i="105"/>
  <c r="CJ431" i="105" s="1"/>
  <c r="CI16" i="105"/>
  <c r="CH16" i="105"/>
  <c r="CG16" i="105"/>
  <c r="CF16" i="105"/>
  <c r="CF431" i="105" s="1"/>
  <c r="CE16" i="105"/>
  <c r="CD16" i="105"/>
  <c r="CC16" i="105"/>
  <c r="CB16" i="105"/>
  <c r="CB431" i="105" s="1"/>
  <c r="CA16" i="105"/>
  <c r="BZ16" i="105"/>
  <c r="BY16" i="105"/>
  <c r="BX16" i="105"/>
  <c r="BW16" i="105"/>
  <c r="BV16" i="105"/>
  <c r="BU16" i="105"/>
  <c r="BT16" i="105"/>
  <c r="BT431" i="105" s="1"/>
  <c r="BS16" i="105"/>
  <c r="BR16" i="105"/>
  <c r="BQ16" i="105"/>
  <c r="BP16" i="105"/>
  <c r="BP431" i="105" s="1"/>
  <c r="BO16" i="105"/>
  <c r="BN16" i="105"/>
  <c r="BM16" i="105"/>
  <c r="BL16" i="105"/>
  <c r="BL431" i="105" s="1"/>
  <c r="BK16" i="105"/>
  <c r="BJ16" i="105"/>
  <c r="BI16" i="105"/>
  <c r="BH16" i="105"/>
  <c r="BG16" i="105"/>
  <c r="BF16" i="105"/>
  <c r="BE16" i="105"/>
  <c r="BD16" i="105"/>
  <c r="BD431" i="105" s="1"/>
  <c r="BC16" i="105"/>
  <c r="BB16" i="105"/>
  <c r="BA16" i="105"/>
  <c r="AZ16" i="105"/>
  <c r="AZ431" i="105" s="1"/>
  <c r="AY16" i="105"/>
  <c r="AX16" i="105"/>
  <c r="AW16" i="105"/>
  <c r="CK15" i="105"/>
  <c r="CK431" i="105" s="1"/>
  <c r="CJ15" i="105"/>
  <c r="CI15" i="105"/>
  <c r="CH15" i="105"/>
  <c r="CG15" i="105"/>
  <c r="CG431" i="105" s="1"/>
  <c r="CF15" i="105"/>
  <c r="CE15" i="105"/>
  <c r="CD15" i="105"/>
  <c r="CC15" i="105"/>
  <c r="CC431" i="105" s="1"/>
  <c r="CB15" i="105"/>
  <c r="CA15" i="105"/>
  <c r="BZ15" i="105"/>
  <c r="BY15" i="105"/>
  <c r="BY431" i="105" s="1"/>
  <c r="BX15" i="105"/>
  <c r="BW15" i="105"/>
  <c r="BV15" i="105"/>
  <c r="BU15" i="105"/>
  <c r="BU431" i="105" s="1"/>
  <c r="BT15" i="105"/>
  <c r="BS15" i="105"/>
  <c r="BR15" i="105"/>
  <c r="BQ15" i="105"/>
  <c r="BQ431" i="105" s="1"/>
  <c r="BP15" i="105"/>
  <c r="BO15" i="105"/>
  <c r="BN15" i="105"/>
  <c r="BM15" i="105"/>
  <c r="BM431" i="105" s="1"/>
  <c r="BL15" i="105"/>
  <c r="BK15" i="105"/>
  <c r="BJ15" i="105"/>
  <c r="BI15" i="105"/>
  <c r="BI431" i="105" s="1"/>
  <c r="BH15" i="105"/>
  <c r="BG15" i="105"/>
  <c r="BF15" i="105"/>
  <c r="BE15" i="105"/>
  <c r="BE431" i="105" s="1"/>
  <c r="BD15" i="105"/>
  <c r="BC15" i="105"/>
  <c r="BB15" i="105"/>
  <c r="BA15" i="105"/>
  <c r="BA431" i="105" s="1"/>
  <c r="AZ15" i="105"/>
  <c r="AY15" i="105"/>
  <c r="AX15" i="105"/>
  <c r="AW15" i="105"/>
  <c r="AW431" i="105" s="1"/>
  <c r="CK14" i="105"/>
  <c r="CJ14" i="105"/>
  <c r="CI14" i="105"/>
  <c r="CH14" i="105"/>
  <c r="CG14" i="105"/>
  <c r="CF14" i="105"/>
  <c r="CE14" i="105"/>
  <c r="CD14" i="105"/>
  <c r="CC14" i="105"/>
  <c r="CB14" i="105"/>
  <c r="CA14" i="105"/>
  <c r="BZ14" i="105"/>
  <c r="BY14" i="105"/>
  <c r="BX14" i="105"/>
  <c r="BW14" i="105"/>
  <c r="BV14" i="105"/>
  <c r="BU14" i="105"/>
  <c r="BT14" i="105"/>
  <c r="BS14" i="105"/>
  <c r="BR14" i="105"/>
  <c r="BQ14" i="105"/>
  <c r="BP14" i="105"/>
  <c r="BO14" i="105"/>
  <c r="BN14" i="105"/>
  <c r="BM14" i="105"/>
  <c r="BL14" i="105"/>
  <c r="BK14" i="105"/>
  <c r="BJ14" i="105"/>
  <c r="BI14" i="105"/>
  <c r="BH14" i="105"/>
  <c r="BG14" i="105"/>
  <c r="BF14" i="105"/>
  <c r="BE14" i="105"/>
  <c r="BD14" i="105"/>
  <c r="BC14" i="105"/>
  <c r="BB14" i="105"/>
  <c r="BA14" i="105"/>
  <c r="AZ14" i="105"/>
  <c r="AY14" i="105"/>
  <c r="AX14" i="105"/>
  <c r="AW14" i="105"/>
  <c r="CK13" i="105"/>
  <c r="CJ13" i="105"/>
  <c r="CI13" i="105"/>
  <c r="CH13" i="105"/>
  <c r="CG13" i="105"/>
  <c r="CF13" i="105"/>
  <c r="CE13" i="105"/>
  <c r="CD13" i="105"/>
  <c r="CC13" i="105"/>
  <c r="CB13" i="105"/>
  <c r="CA13" i="105"/>
  <c r="BZ13" i="105"/>
  <c r="BY13" i="105"/>
  <c r="BX13" i="105"/>
  <c r="BW13" i="105"/>
  <c r="BV13" i="105"/>
  <c r="BU13" i="105"/>
  <c r="BT13" i="105"/>
  <c r="BS13" i="105"/>
  <c r="BR13" i="105"/>
  <c r="BQ13" i="105"/>
  <c r="BP13" i="105"/>
  <c r="BO13" i="105"/>
  <c r="BN13" i="105"/>
  <c r="BM13" i="105"/>
  <c r="BL13" i="105"/>
  <c r="BK13" i="105"/>
  <c r="BJ13" i="105"/>
  <c r="BI13" i="105"/>
  <c r="BH13" i="105"/>
  <c r="BG13" i="105"/>
  <c r="BF13" i="105"/>
  <c r="BE13" i="105"/>
  <c r="BD13" i="105"/>
  <c r="BC13" i="105"/>
  <c r="BB13" i="105"/>
  <c r="BA13" i="105"/>
  <c r="AZ13" i="105"/>
  <c r="AY13" i="105"/>
  <c r="AX13" i="105"/>
  <c r="AW13" i="105"/>
  <c r="CK12" i="105"/>
  <c r="CJ12" i="105"/>
  <c r="CI12" i="105"/>
  <c r="CH12" i="105"/>
  <c r="CG12" i="105"/>
  <c r="CF12" i="105"/>
  <c r="CE12" i="105"/>
  <c r="CD12" i="105"/>
  <c r="CC12" i="105"/>
  <c r="CB12" i="105"/>
  <c r="CA12" i="105"/>
  <c r="BZ12" i="105"/>
  <c r="BY12" i="105"/>
  <c r="BX12" i="105"/>
  <c r="BW12" i="105"/>
  <c r="BV12" i="105"/>
  <c r="BU12" i="105"/>
  <c r="BT12" i="105"/>
  <c r="BS12" i="105"/>
  <c r="BR12" i="105"/>
  <c r="BQ12" i="105"/>
  <c r="BP12" i="105"/>
  <c r="BO12" i="105"/>
  <c r="BN12" i="105"/>
  <c r="BM12" i="105"/>
  <c r="BL12" i="105"/>
  <c r="BK12" i="105"/>
  <c r="BJ12" i="105"/>
  <c r="BI12" i="105"/>
  <c r="BH12" i="105"/>
  <c r="BG12" i="105"/>
  <c r="BF12" i="105"/>
  <c r="BE12" i="105"/>
  <c r="BD12" i="105"/>
  <c r="BC12" i="105"/>
  <c r="BB12" i="105"/>
  <c r="BA12" i="105"/>
  <c r="AZ12" i="105"/>
  <c r="AY12" i="105"/>
  <c r="AX12" i="105"/>
  <c r="AW12" i="105"/>
  <c r="CK11" i="105"/>
  <c r="CK430" i="105" s="1"/>
  <c r="CJ11" i="105"/>
  <c r="CJ430" i="105" s="1"/>
  <c r="CI11" i="105"/>
  <c r="CH11" i="105"/>
  <c r="CG11" i="105"/>
  <c r="CG430" i="105" s="1"/>
  <c r="CF11" i="105"/>
  <c r="CF430" i="105" s="1"/>
  <c r="CE11" i="105"/>
  <c r="CD11" i="105"/>
  <c r="CC11" i="105"/>
  <c r="CB11" i="105"/>
  <c r="CB430" i="105" s="1"/>
  <c r="CA11" i="105"/>
  <c r="BZ11" i="105"/>
  <c r="BY11" i="105"/>
  <c r="BY430" i="105" s="1"/>
  <c r="BX11" i="105"/>
  <c r="BX430" i="105" s="1"/>
  <c r="BW11" i="105"/>
  <c r="BV11" i="105"/>
  <c r="BU11" i="105"/>
  <c r="BU430" i="105" s="1"/>
  <c r="BT11" i="105"/>
  <c r="BT430" i="105" s="1"/>
  <c r="BS11" i="105"/>
  <c r="BR11" i="105"/>
  <c r="BQ11" i="105"/>
  <c r="BQ430" i="105" s="1"/>
  <c r="BP11" i="105"/>
  <c r="BP430" i="105" s="1"/>
  <c r="BO11" i="105"/>
  <c r="BN11" i="105"/>
  <c r="BM11" i="105"/>
  <c r="BL11" i="105"/>
  <c r="BL430" i="105" s="1"/>
  <c r="BK11" i="105"/>
  <c r="BJ11" i="105"/>
  <c r="BI11" i="105"/>
  <c r="BI430" i="105" s="1"/>
  <c r="BH11" i="105"/>
  <c r="BH430" i="105" s="1"/>
  <c r="BG11" i="105"/>
  <c r="BF11" i="105"/>
  <c r="BE11" i="105"/>
  <c r="BE430" i="105" s="1"/>
  <c r="BD11" i="105"/>
  <c r="BD430" i="105" s="1"/>
  <c r="BC11" i="105"/>
  <c r="BB11" i="105"/>
  <c r="BA11" i="105"/>
  <c r="BA430" i="105" s="1"/>
  <c r="AZ11" i="105"/>
  <c r="AZ430" i="105" s="1"/>
  <c r="AY11" i="105"/>
  <c r="AX11" i="105"/>
  <c r="AW11" i="105"/>
  <c r="CK10" i="105"/>
  <c r="CJ10" i="105"/>
  <c r="CI10" i="105"/>
  <c r="CH10" i="105"/>
  <c r="CG10" i="105"/>
  <c r="CF10" i="105"/>
  <c r="CE10" i="105"/>
  <c r="CD10" i="105"/>
  <c r="CC10" i="105"/>
  <c r="CB10" i="105"/>
  <c r="CA10" i="105"/>
  <c r="BZ10" i="105"/>
  <c r="BZ429" i="105" s="1"/>
  <c r="BY10" i="105"/>
  <c r="BX10" i="105"/>
  <c r="BW10" i="105"/>
  <c r="BV10" i="105"/>
  <c r="BU10" i="105"/>
  <c r="BT10" i="105"/>
  <c r="BS10" i="105"/>
  <c r="BR10" i="105"/>
  <c r="BQ10" i="105"/>
  <c r="BP10" i="105"/>
  <c r="BO10" i="105"/>
  <c r="BN10" i="105"/>
  <c r="BM10" i="105"/>
  <c r="BL10" i="105"/>
  <c r="BK10" i="105"/>
  <c r="BJ10" i="105"/>
  <c r="BJ429" i="105" s="1"/>
  <c r="BI10" i="105"/>
  <c r="BH10" i="105"/>
  <c r="BG10" i="105"/>
  <c r="BF10" i="105"/>
  <c r="BE10" i="105"/>
  <c r="BD10" i="105"/>
  <c r="BC10" i="105"/>
  <c r="BB10" i="105"/>
  <c r="BA10" i="105"/>
  <c r="AZ10" i="105"/>
  <c r="AY10" i="105"/>
  <c r="AX10" i="105"/>
  <c r="AW10" i="105"/>
  <c r="CK9" i="105"/>
  <c r="CJ9" i="105"/>
  <c r="CI9" i="105"/>
  <c r="CI429" i="105" s="1"/>
  <c r="CH9" i="105"/>
  <c r="CG9" i="105"/>
  <c r="CF9" i="105"/>
  <c r="CE9" i="105"/>
  <c r="CE429" i="105" s="1"/>
  <c r="CD9" i="105"/>
  <c r="CC9" i="105"/>
  <c r="CB9" i="105"/>
  <c r="CA9" i="105"/>
  <c r="CA429" i="105" s="1"/>
  <c r="BZ9" i="105"/>
  <c r="BY9" i="105"/>
  <c r="BX9" i="105"/>
  <c r="BW9" i="105"/>
  <c r="BW429" i="105" s="1"/>
  <c r="BV9" i="105"/>
  <c r="BU9" i="105"/>
  <c r="BT9" i="105"/>
  <c r="BS9" i="105"/>
  <c r="BS429" i="105" s="1"/>
  <c r="BR9" i="105"/>
  <c r="BQ9" i="105"/>
  <c r="BP9" i="105"/>
  <c r="BO9" i="105"/>
  <c r="BO429" i="105" s="1"/>
  <c r="BN9" i="105"/>
  <c r="BM9" i="105"/>
  <c r="BL9" i="105"/>
  <c r="BK9" i="105"/>
  <c r="BK429" i="105" s="1"/>
  <c r="BJ9" i="105"/>
  <c r="BI9" i="105"/>
  <c r="BH9" i="105"/>
  <c r="BG9" i="105"/>
  <c r="BG429" i="105" s="1"/>
  <c r="BF9" i="105"/>
  <c r="BE9" i="105"/>
  <c r="BD9" i="105"/>
  <c r="BC9" i="105"/>
  <c r="BC429" i="105" s="1"/>
  <c r="BB9" i="105"/>
  <c r="BA9" i="105"/>
  <c r="AZ9" i="105"/>
  <c r="AY9" i="105"/>
  <c r="AY429" i="105" s="1"/>
  <c r="AX9" i="105"/>
  <c r="AW9" i="105"/>
  <c r="CK8" i="105"/>
  <c r="CJ8" i="105"/>
  <c r="CI8" i="105"/>
  <c r="CH8" i="105"/>
  <c r="CG8" i="105"/>
  <c r="CF8" i="105"/>
  <c r="CE8" i="105"/>
  <c r="CD8" i="105"/>
  <c r="CC8" i="105"/>
  <c r="CB8" i="105"/>
  <c r="CA8" i="105"/>
  <c r="BZ8" i="105"/>
  <c r="BY8" i="105"/>
  <c r="BX8" i="105"/>
  <c r="BW8" i="105"/>
  <c r="BV8" i="105"/>
  <c r="BU8" i="105"/>
  <c r="BT8" i="105"/>
  <c r="BS8" i="105"/>
  <c r="BR8" i="105"/>
  <c r="BQ8" i="105"/>
  <c r="BP8" i="105"/>
  <c r="BO8" i="105"/>
  <c r="BN8" i="105"/>
  <c r="BM8" i="105"/>
  <c r="BL8" i="105"/>
  <c r="BK8" i="105"/>
  <c r="BJ8" i="105"/>
  <c r="BI8" i="105"/>
  <c r="BH8" i="105"/>
  <c r="BG8" i="105"/>
  <c r="BF8" i="105"/>
  <c r="BE8" i="105"/>
  <c r="BD8" i="105"/>
  <c r="BC8" i="105"/>
  <c r="BB8" i="105"/>
  <c r="BA8" i="105"/>
  <c r="AZ8" i="105"/>
  <c r="AY8" i="105"/>
  <c r="AX8" i="105"/>
  <c r="AW8" i="105"/>
  <c r="CK7" i="105"/>
  <c r="CK429" i="105" s="1"/>
  <c r="CJ7" i="105"/>
  <c r="CJ429" i="105" s="1"/>
  <c r="CI7" i="105"/>
  <c r="CH7" i="105"/>
  <c r="CH429" i="105" s="1"/>
  <c r="CG7" i="105"/>
  <c r="CG429" i="105" s="1"/>
  <c r="CF7" i="105"/>
  <c r="CF429" i="105" s="1"/>
  <c r="CE7" i="105"/>
  <c r="CD7" i="105"/>
  <c r="CD429" i="105" s="1"/>
  <c r="CC7" i="105"/>
  <c r="CC429" i="105" s="1"/>
  <c r="CB7" i="105"/>
  <c r="CB429" i="105" s="1"/>
  <c r="CA7" i="105"/>
  <c r="BZ7" i="105"/>
  <c r="BY7" i="105"/>
  <c r="BY429" i="105" s="1"/>
  <c r="BX7" i="105"/>
  <c r="BX429" i="105" s="1"/>
  <c r="BW7" i="105"/>
  <c r="BV7" i="105"/>
  <c r="BU7" i="105"/>
  <c r="BU429" i="105" s="1"/>
  <c r="BT7" i="105"/>
  <c r="BT429" i="105" s="1"/>
  <c r="BS7" i="105"/>
  <c r="BR7" i="105"/>
  <c r="BR429" i="105" s="1"/>
  <c r="BQ7" i="105"/>
  <c r="BQ429" i="105" s="1"/>
  <c r="BP7" i="105"/>
  <c r="BP429" i="105" s="1"/>
  <c r="BO7" i="105"/>
  <c r="BN7" i="105"/>
  <c r="BN429" i="105" s="1"/>
  <c r="BM7" i="105"/>
  <c r="BM429" i="105" s="1"/>
  <c r="BL7" i="105"/>
  <c r="BL429" i="105" s="1"/>
  <c r="BK7" i="105"/>
  <c r="BJ7" i="105"/>
  <c r="BI7" i="105"/>
  <c r="BI429" i="105" s="1"/>
  <c r="BH7" i="105"/>
  <c r="BH429" i="105" s="1"/>
  <c r="BG7" i="105"/>
  <c r="BF7" i="105"/>
  <c r="BE7" i="105"/>
  <c r="BE429" i="105" s="1"/>
  <c r="BD7" i="105"/>
  <c r="BD429" i="105" s="1"/>
  <c r="BC7" i="105"/>
  <c r="BB7" i="105"/>
  <c r="BB429" i="105" s="1"/>
  <c r="BA7" i="105"/>
  <c r="BA429" i="105" s="1"/>
  <c r="AZ7" i="105"/>
  <c r="AZ429" i="105" s="1"/>
  <c r="AY7" i="105"/>
  <c r="AX7" i="105"/>
  <c r="AX429" i="105" s="1"/>
  <c r="AW7" i="105"/>
  <c r="AW429" i="105" s="1"/>
  <c r="CK6" i="105"/>
  <c r="CJ6" i="105"/>
  <c r="CI6" i="105"/>
  <c r="CH6" i="105"/>
  <c r="CG6" i="105"/>
  <c r="CF6" i="105"/>
  <c r="CE6" i="105"/>
  <c r="CD6" i="105"/>
  <c r="CC6" i="105"/>
  <c r="CB6" i="105"/>
  <c r="CA6" i="105"/>
  <c r="BZ6" i="105"/>
  <c r="BY6" i="105"/>
  <c r="BX6" i="105"/>
  <c r="BW6" i="105"/>
  <c r="BV6" i="105"/>
  <c r="BU6" i="105"/>
  <c r="BT6" i="105"/>
  <c r="BS6" i="105"/>
  <c r="BR6" i="105"/>
  <c r="BQ6" i="105"/>
  <c r="BP6" i="105"/>
  <c r="BO6" i="105"/>
  <c r="BN6" i="105"/>
  <c r="BM6" i="105"/>
  <c r="BL6" i="105"/>
  <c r="BK6" i="105"/>
  <c r="BJ6" i="105"/>
  <c r="BI6" i="105"/>
  <c r="BH6" i="105"/>
  <c r="BG6" i="105"/>
  <c r="BF6" i="105"/>
  <c r="BE6" i="105"/>
  <c r="BD6" i="105"/>
  <c r="BC6" i="105"/>
  <c r="BB6" i="105"/>
  <c r="BA6" i="105"/>
  <c r="AZ6" i="105"/>
  <c r="AY6" i="105"/>
  <c r="AX6" i="105"/>
  <c r="AW6" i="105"/>
  <c r="CK5" i="105"/>
  <c r="CJ5" i="105"/>
  <c r="CI5" i="105"/>
  <c r="CI428" i="105" s="1"/>
  <c r="CH5" i="105"/>
  <c r="CG5" i="105"/>
  <c r="CF5" i="105"/>
  <c r="CE5" i="105"/>
  <c r="CE428" i="105" s="1"/>
  <c r="CD5" i="105"/>
  <c r="CC5" i="105"/>
  <c r="CB5" i="105"/>
  <c r="CA5" i="105"/>
  <c r="BZ5" i="105"/>
  <c r="BY5" i="105"/>
  <c r="BX5" i="105"/>
  <c r="BW5" i="105"/>
  <c r="BW428" i="105" s="1"/>
  <c r="BV5" i="105"/>
  <c r="BU5" i="105"/>
  <c r="BT5" i="105"/>
  <c r="BS5" i="105"/>
  <c r="BS428" i="105" s="1"/>
  <c r="BR5" i="105"/>
  <c r="BQ5" i="105"/>
  <c r="BP5" i="105"/>
  <c r="BO5" i="105"/>
  <c r="BO428" i="105" s="1"/>
  <c r="BN5" i="105"/>
  <c r="BM5" i="105"/>
  <c r="BL5" i="105"/>
  <c r="BK5" i="105"/>
  <c r="BJ5" i="105"/>
  <c r="BI5" i="105"/>
  <c r="BH5" i="105"/>
  <c r="BG5" i="105"/>
  <c r="BG428" i="105" s="1"/>
  <c r="BF5" i="105"/>
  <c r="BE5" i="105"/>
  <c r="BD5" i="105"/>
  <c r="BC5" i="105"/>
  <c r="BC428" i="105" s="1"/>
  <c r="BB5" i="105"/>
  <c r="BA5" i="105"/>
  <c r="AZ5" i="105"/>
  <c r="AY5" i="105"/>
  <c r="AY428" i="105" s="1"/>
  <c r="AX5" i="105"/>
  <c r="AW5" i="105"/>
  <c r="CK4" i="105"/>
  <c r="CJ4" i="105"/>
  <c r="CJ428" i="105" s="1"/>
  <c r="CI4" i="105"/>
  <c r="CH4" i="105"/>
  <c r="CG4" i="105"/>
  <c r="CF4" i="105"/>
  <c r="CF428" i="105" s="1"/>
  <c r="CE4" i="105"/>
  <c r="CD4" i="105"/>
  <c r="CC4" i="105"/>
  <c r="CB4" i="105"/>
  <c r="CB428" i="105" s="1"/>
  <c r="CA4" i="105"/>
  <c r="BZ4" i="105"/>
  <c r="BY4" i="105"/>
  <c r="BX4" i="105"/>
  <c r="BX428" i="105" s="1"/>
  <c r="BW4" i="105"/>
  <c r="BV4" i="105"/>
  <c r="BU4" i="105"/>
  <c r="BT4" i="105"/>
  <c r="BT428" i="105" s="1"/>
  <c r="BS4" i="105"/>
  <c r="BR4" i="105"/>
  <c r="BQ4" i="105"/>
  <c r="BP4" i="105"/>
  <c r="BP428" i="105" s="1"/>
  <c r="BO4" i="105"/>
  <c r="BN4" i="105"/>
  <c r="BM4" i="105"/>
  <c r="BL4" i="105"/>
  <c r="BL428" i="105" s="1"/>
  <c r="BK4" i="105"/>
  <c r="BJ4" i="105"/>
  <c r="BI4" i="105"/>
  <c r="BH4" i="105"/>
  <c r="BH428" i="105" s="1"/>
  <c r="BG4" i="105"/>
  <c r="BF4" i="105"/>
  <c r="BE4" i="105"/>
  <c r="BD4" i="105"/>
  <c r="BD428" i="105" s="1"/>
  <c r="BC4" i="105"/>
  <c r="BB4" i="105"/>
  <c r="BA4" i="105"/>
  <c r="AZ4" i="105"/>
  <c r="AZ428" i="105" s="1"/>
  <c r="AY4" i="105"/>
  <c r="AX4" i="105"/>
  <c r="AW4" i="105"/>
  <c r="CK3" i="105"/>
  <c r="CK428" i="105" s="1"/>
  <c r="CJ3" i="105"/>
  <c r="CI3" i="105"/>
  <c r="CH3" i="105"/>
  <c r="CG3" i="105"/>
  <c r="CG428" i="105" s="1"/>
  <c r="CF3" i="105"/>
  <c r="CE3" i="105"/>
  <c r="CD3" i="105"/>
  <c r="CC3" i="105"/>
  <c r="CC428" i="105" s="1"/>
  <c r="CB3" i="105"/>
  <c r="CA3" i="105"/>
  <c r="BZ3" i="105"/>
  <c r="BY3" i="105"/>
  <c r="BY428" i="105" s="1"/>
  <c r="BX3" i="105"/>
  <c r="BW3" i="105"/>
  <c r="BV3" i="105"/>
  <c r="BU3" i="105"/>
  <c r="BU428" i="105" s="1"/>
  <c r="BT3" i="105"/>
  <c r="BS3" i="105"/>
  <c r="BR3" i="105"/>
  <c r="BQ3" i="105"/>
  <c r="BQ428" i="105" s="1"/>
  <c r="BP3" i="105"/>
  <c r="BO3" i="105"/>
  <c r="BN3" i="105"/>
  <c r="BM3" i="105"/>
  <c r="BM428" i="105" s="1"/>
  <c r="BL3" i="105"/>
  <c r="BK3" i="105"/>
  <c r="BJ3" i="105"/>
  <c r="BI3" i="105"/>
  <c r="BI428" i="105" s="1"/>
  <c r="BH3" i="105"/>
  <c r="BG3" i="105"/>
  <c r="BF3" i="105"/>
  <c r="BE3" i="105"/>
  <c r="BE428" i="105" s="1"/>
  <c r="BD3" i="105"/>
  <c r="BC3" i="105"/>
  <c r="BB3" i="105"/>
  <c r="BA3" i="105"/>
  <c r="BA428" i="105" s="1"/>
  <c r="AZ3" i="105"/>
  <c r="AY3" i="105"/>
  <c r="AX3" i="105"/>
  <c r="AW3" i="105"/>
  <c r="AW428" i="105" s="1"/>
  <c r="CK2" i="105"/>
  <c r="CJ2" i="105"/>
  <c r="CI2" i="105"/>
  <c r="CH2" i="105"/>
  <c r="CG2" i="105"/>
  <c r="CF2" i="105"/>
  <c r="CE2" i="105"/>
  <c r="CD2" i="105"/>
  <c r="CC2" i="105"/>
  <c r="CB2" i="105"/>
  <c r="CA2" i="105"/>
  <c r="BZ2" i="105"/>
  <c r="BY2" i="105"/>
  <c r="BX2" i="105"/>
  <c r="BW2" i="105"/>
  <c r="BV2" i="105"/>
  <c r="BU2" i="105"/>
  <c r="BT2" i="105"/>
  <c r="BS2" i="105"/>
  <c r="BR2" i="105"/>
  <c r="BQ2" i="105"/>
  <c r="BP2" i="105"/>
  <c r="BO2" i="105"/>
  <c r="BN2" i="105"/>
  <c r="BM2" i="105"/>
  <c r="BL2" i="105"/>
  <c r="BK2" i="105"/>
  <c r="BJ2" i="105"/>
  <c r="BI2" i="105"/>
  <c r="BH2" i="105"/>
  <c r="BG2" i="105"/>
  <c r="BF2" i="105"/>
  <c r="BE2" i="105"/>
  <c r="BD2" i="105"/>
  <c r="BC2" i="105"/>
  <c r="BB2" i="105"/>
  <c r="BA2" i="105"/>
  <c r="AZ2" i="105"/>
  <c r="AY2" i="105"/>
  <c r="AX2" i="105"/>
  <c r="AW2" i="105"/>
  <c r="W678" i="105" l="1"/>
  <c r="X685" i="105"/>
  <c r="X707" i="105" s="1"/>
  <c r="W686" i="105"/>
  <c r="W708" i="105" s="1"/>
  <c r="F596" i="105"/>
  <c r="N691" i="105"/>
  <c r="M692" i="105"/>
  <c r="X693" i="105"/>
  <c r="X715" i="105" s="1"/>
  <c r="L609" i="105"/>
  <c r="P609" i="105"/>
  <c r="AD609" i="105"/>
  <c r="AD678" i="105"/>
  <c r="AD700" i="105" s="1"/>
  <c r="P684" i="105"/>
  <c r="O685" i="105"/>
  <c r="L690" i="105"/>
  <c r="L712" i="105" s="1"/>
  <c r="J691" i="105"/>
  <c r="J713" i="105" s="1"/>
  <c r="W596" i="105"/>
  <c r="Z691" i="105"/>
  <c r="P692" i="105"/>
  <c r="P714" i="105" s="1"/>
  <c r="O609" i="105"/>
  <c r="Z695" i="105"/>
  <c r="Z717" i="105" s="1"/>
  <c r="J679" i="105"/>
  <c r="O679" i="105"/>
  <c r="M680" i="105"/>
  <c r="W680" i="105"/>
  <c r="W702" i="105" s="1"/>
  <c r="L681" i="105"/>
  <c r="L703" i="105" s="1"/>
  <c r="P681" i="105"/>
  <c r="P703" i="105" s="1"/>
  <c r="X681" i="105"/>
  <c r="X703" i="105" s="1"/>
  <c r="AD681" i="105"/>
  <c r="AD703" i="105" s="1"/>
  <c r="M682" i="105"/>
  <c r="W682" i="105"/>
  <c r="F683" i="105"/>
  <c r="F705" i="105" s="1"/>
  <c r="X683" i="105"/>
  <c r="X705" i="105" s="1"/>
  <c r="J685" i="105"/>
  <c r="Z685" i="105"/>
  <c r="J687" i="105"/>
  <c r="O687" i="105"/>
  <c r="Z687" i="105"/>
  <c r="Z709" i="105" s="1"/>
  <c r="P688" i="105"/>
  <c r="P710" i="105" s="1"/>
  <c r="J689" i="105"/>
  <c r="O689" i="105"/>
  <c r="Z689" i="105"/>
  <c r="F690" i="105"/>
  <c r="F712" i="105" s="1"/>
  <c r="N690" i="105"/>
  <c r="P690" i="105"/>
  <c r="P712" i="105" s="1"/>
  <c r="X690" i="105"/>
  <c r="X712" i="105" s="1"/>
  <c r="O691" i="105"/>
  <c r="L692" i="105"/>
  <c r="L714" i="105" s="1"/>
  <c r="AD692" i="105"/>
  <c r="AD714" i="105" s="1"/>
  <c r="M693" i="105"/>
  <c r="W693" i="105"/>
  <c r="L694" i="105"/>
  <c r="L716" i="105" s="1"/>
  <c r="P694" i="105"/>
  <c r="AD694" i="105"/>
  <c r="AD716" i="105" s="1"/>
  <c r="J695" i="105"/>
  <c r="M695" i="105"/>
  <c r="W695" i="105"/>
  <c r="L696" i="105"/>
  <c r="L718" i="105" s="1"/>
  <c r="P696" i="105"/>
  <c r="AD696" i="105"/>
  <c r="AD718" i="105" s="1"/>
  <c r="Z609" i="105"/>
  <c r="M678" i="105"/>
  <c r="F679" i="105"/>
  <c r="F701" i="105" s="1"/>
  <c r="N679" i="105"/>
  <c r="X679" i="105"/>
  <c r="X701" i="105" s="1"/>
  <c r="P680" i="105"/>
  <c r="P702" i="105" s="1"/>
  <c r="J681" i="105"/>
  <c r="O681" i="105"/>
  <c r="Z681" i="105"/>
  <c r="L682" i="105"/>
  <c r="L704" i="105" s="1"/>
  <c r="P682" i="105"/>
  <c r="P704" i="105" s="1"/>
  <c r="AD682" i="105"/>
  <c r="AD704" i="105" s="1"/>
  <c r="J683" i="105"/>
  <c r="O683" i="105"/>
  <c r="Z683" i="105"/>
  <c r="M684" i="105"/>
  <c r="M706" i="105" s="1"/>
  <c r="W684" i="105"/>
  <c r="W706" i="105" s="1"/>
  <c r="F685" i="105"/>
  <c r="F707" i="105" s="1"/>
  <c r="L685" i="105"/>
  <c r="L707" i="105" s="1"/>
  <c r="P685" i="105"/>
  <c r="P707" i="105" s="1"/>
  <c r="AD685" i="105"/>
  <c r="AD707" i="105" s="1"/>
  <c r="M686" i="105"/>
  <c r="F687" i="105"/>
  <c r="F709" i="105" s="1"/>
  <c r="N687" i="105"/>
  <c r="X687" i="105"/>
  <c r="X709" i="105" s="1"/>
  <c r="M688" i="105"/>
  <c r="M710" i="105" s="1"/>
  <c r="W688" i="105"/>
  <c r="W710" i="105" s="1"/>
  <c r="L689" i="105"/>
  <c r="L711" i="105" s="1"/>
  <c r="P689" i="105"/>
  <c r="P711" i="105" s="1"/>
  <c r="M690" i="105"/>
  <c r="W690" i="105"/>
  <c r="J692" i="105"/>
  <c r="Z692" i="105"/>
  <c r="Z714" i="105" s="1"/>
  <c r="F693" i="105"/>
  <c r="F715" i="105" s="1"/>
  <c r="N693" i="105"/>
  <c r="J694" i="105"/>
  <c r="O694" i="105"/>
  <c r="Z694" i="105"/>
  <c r="F695" i="105"/>
  <c r="F717" i="105" s="1"/>
  <c r="N609" i="105"/>
  <c r="J696" i="105"/>
  <c r="M696" i="105"/>
  <c r="O696" i="105"/>
  <c r="W696" i="105"/>
  <c r="Z696" i="105"/>
  <c r="J609" i="105"/>
  <c r="M609" i="105"/>
  <c r="J707" i="105"/>
  <c r="M718" i="105"/>
  <c r="N683" i="105"/>
  <c r="T548" i="105"/>
  <c r="AB548" i="105"/>
  <c r="AR548" i="105"/>
  <c r="W545" i="105"/>
  <c r="R550" i="105"/>
  <c r="AH550" i="105"/>
  <c r="AP550" i="105"/>
  <c r="L563" i="105"/>
  <c r="AF563" i="105"/>
  <c r="AR563" i="105"/>
  <c r="R546" i="105"/>
  <c r="AH546" i="105"/>
  <c r="AT546" i="105"/>
  <c r="O552" i="105"/>
  <c r="AE552" i="105"/>
  <c r="K553" i="105"/>
  <c r="AQ553" i="105"/>
  <c r="AI555" i="105"/>
  <c r="Q559" i="105"/>
  <c r="AG559" i="105"/>
  <c r="Q555" i="105"/>
  <c r="S548" i="105"/>
  <c r="AI548" i="105"/>
  <c r="S558" i="105"/>
  <c r="AB560" i="105"/>
  <c r="AQ562" i="105"/>
  <c r="AA553" i="105"/>
  <c r="W733" i="105"/>
  <c r="W755" i="105" s="1"/>
  <c r="AH545" i="105"/>
  <c r="X547" i="105"/>
  <c r="AT549" i="105"/>
  <c r="AJ551" i="105"/>
  <c r="P552" i="105"/>
  <c r="P555" i="105"/>
  <c r="J736" i="105"/>
  <c r="J758" i="105" s="1"/>
  <c r="AL561" i="105"/>
  <c r="Q562" i="105"/>
  <c r="AG562" i="105"/>
  <c r="AD546" i="105"/>
  <c r="AJ548" i="105"/>
  <c r="BF561" i="105"/>
  <c r="F770" i="105"/>
  <c r="F792" i="105" s="1"/>
  <c r="N770" i="105"/>
  <c r="N792" i="105" s="1"/>
  <c r="Z770" i="105"/>
  <c r="Z792" i="105" s="1"/>
  <c r="AD770" i="105"/>
  <c r="AD792" i="105" s="1"/>
  <c r="H552" i="105"/>
  <c r="L772" i="105"/>
  <c r="L794" i="105" s="1"/>
  <c r="P772" i="105"/>
  <c r="P794" i="105" s="1"/>
  <c r="AF552" i="105"/>
  <c r="AN552" i="105"/>
  <c r="H555" i="105"/>
  <c r="AR555" i="105"/>
  <c r="W782" i="105"/>
  <c r="W804" i="105" s="1"/>
  <c r="M545" i="105"/>
  <c r="H546" i="105"/>
  <c r="T546" i="105"/>
  <c r="AB546" i="105"/>
  <c r="AF546" i="105"/>
  <c r="AJ546" i="105"/>
  <c r="AN546" i="105"/>
  <c r="AR546" i="105"/>
  <c r="Y547" i="105"/>
  <c r="O549" i="105"/>
  <c r="H550" i="105"/>
  <c r="T550" i="105"/>
  <c r="AB550" i="105"/>
  <c r="AF550" i="105"/>
  <c r="AJ550" i="105"/>
  <c r="AN550" i="105"/>
  <c r="AR550" i="105"/>
  <c r="BL554" i="105"/>
  <c r="I556" i="105"/>
  <c r="M556" i="105"/>
  <c r="U556" i="105"/>
  <c r="AK556" i="105"/>
  <c r="Q557" i="105"/>
  <c r="AG557" i="105"/>
  <c r="N591" i="105"/>
  <c r="G559" i="105"/>
  <c r="K559" i="105"/>
  <c r="S559" i="105"/>
  <c r="AA559" i="105"/>
  <c r="AE559" i="105"/>
  <c r="AI559" i="105"/>
  <c r="AM559" i="105"/>
  <c r="AQ559" i="105"/>
  <c r="R562" i="105"/>
  <c r="R563" i="105"/>
  <c r="V563" i="105"/>
  <c r="AH563" i="105"/>
  <c r="AL563" i="105"/>
  <c r="AP563" i="105"/>
  <c r="AT563" i="105"/>
  <c r="N549" i="105"/>
  <c r="N564" i="105"/>
  <c r="BG548" i="105"/>
  <c r="CI561" i="105"/>
  <c r="CI563" i="105"/>
  <c r="H547" i="105"/>
  <c r="AF547" i="105"/>
  <c r="AN547" i="105"/>
  <c r="M780" i="105"/>
  <c r="M802" i="105" s="1"/>
  <c r="Y550" i="105"/>
  <c r="Z553" i="105"/>
  <c r="AL554" i="105"/>
  <c r="N556" i="105"/>
  <c r="L740" i="105"/>
  <c r="L762" i="105" s="1"/>
  <c r="X740" i="105"/>
  <c r="X762" i="105" s="1"/>
  <c r="L773" i="105"/>
  <c r="L795" i="105" s="1"/>
  <c r="P776" i="105"/>
  <c r="P798" i="105" s="1"/>
  <c r="X776" i="105"/>
  <c r="X798" i="105" s="1"/>
  <c r="L777" i="105"/>
  <c r="L799" i="105" s="1"/>
  <c r="X777" i="105"/>
  <c r="X799" i="105" s="1"/>
  <c r="AK551" i="105"/>
  <c r="M730" i="105"/>
  <c r="M752" i="105" s="1"/>
  <c r="K564" i="105"/>
  <c r="S564" i="105"/>
  <c r="AA564" i="105"/>
  <c r="AI564" i="105"/>
  <c r="AQ564" i="105"/>
  <c r="CI545" i="105"/>
  <c r="CI546" i="105"/>
  <c r="BL546" i="105"/>
  <c r="CI549" i="105"/>
  <c r="CI550" i="105"/>
  <c r="CB550" i="105"/>
  <c r="AI558" i="105"/>
  <c r="W767" i="105"/>
  <c r="W789" i="105" s="1"/>
  <c r="P773" i="105"/>
  <c r="P795" i="105" s="1"/>
  <c r="X773" i="105"/>
  <c r="X795" i="105" s="1"/>
  <c r="L776" i="105"/>
  <c r="L798" i="105" s="1"/>
  <c r="P777" i="105"/>
  <c r="P799" i="105" s="1"/>
  <c r="G564" i="105"/>
  <c r="AE564" i="105"/>
  <c r="AM564" i="105"/>
  <c r="S545" i="105"/>
  <c r="CI553" i="105"/>
  <c r="CI554" i="105"/>
  <c r="CI557" i="105"/>
  <c r="CB558" i="105"/>
  <c r="CI559" i="105"/>
  <c r="AZ560" i="105"/>
  <c r="CI564" i="105"/>
  <c r="L769" i="105"/>
  <c r="L791" i="105" s="1"/>
  <c r="X769" i="105"/>
  <c r="X791" i="105" s="1"/>
  <c r="F771" i="105"/>
  <c r="F793" i="105" s="1"/>
  <c r="J771" i="105"/>
  <c r="J793" i="105" s="1"/>
  <c r="N771" i="105"/>
  <c r="AD771" i="105"/>
  <c r="AD793" i="105" s="1"/>
  <c r="AK554" i="105"/>
  <c r="AC556" i="105"/>
  <c r="AS556" i="105"/>
  <c r="I557" i="105"/>
  <c r="AO557" i="105"/>
  <c r="L782" i="105"/>
  <c r="L804" i="105" s="1"/>
  <c r="F730" i="105"/>
  <c r="F752" i="105" s="1"/>
  <c r="AA558" i="105"/>
  <c r="I545" i="105"/>
  <c r="Y545" i="105"/>
  <c r="AC545" i="105"/>
  <c r="AO545" i="105"/>
  <c r="AS545" i="105"/>
  <c r="I546" i="105"/>
  <c r="AC546" i="105"/>
  <c r="AO546" i="105"/>
  <c r="I547" i="105"/>
  <c r="AO547" i="105"/>
  <c r="M769" i="105"/>
  <c r="M791" i="105" s="1"/>
  <c r="W771" i="105"/>
  <c r="W793" i="105" s="1"/>
  <c r="R553" i="105"/>
  <c r="AH553" i="105"/>
  <c r="AP553" i="105"/>
  <c r="F774" i="105"/>
  <c r="F796" i="105" s="1"/>
  <c r="J774" i="105"/>
  <c r="J796" i="105" s="1"/>
  <c r="V554" i="105"/>
  <c r="Z774" i="105"/>
  <c r="Z796" i="105" s="1"/>
  <c r="AT554" i="105"/>
  <c r="F775" i="105"/>
  <c r="F797" i="105" s="1"/>
  <c r="J775" i="105"/>
  <c r="J797" i="105" s="1"/>
  <c r="N775" i="105"/>
  <c r="Z775" i="105"/>
  <c r="Z797" i="105" s="1"/>
  <c r="AD775" i="105"/>
  <c r="AD797" i="105" s="1"/>
  <c r="AT556" i="105"/>
  <c r="I600" i="105"/>
  <c r="I593" i="105" s="1"/>
  <c r="L779" i="105"/>
  <c r="L801" i="105" s="1"/>
  <c r="P779" i="105"/>
  <c r="P801" i="105" s="1"/>
  <c r="X779" i="105"/>
  <c r="X801" i="105" s="1"/>
  <c r="F780" i="105"/>
  <c r="F802" i="105" s="1"/>
  <c r="J780" i="105"/>
  <c r="J802" i="105" s="1"/>
  <c r="N780" i="105"/>
  <c r="Z780" i="105"/>
  <c r="Z802" i="105" s="1"/>
  <c r="AD780" i="105"/>
  <c r="AD802" i="105" s="1"/>
  <c r="M784" i="105"/>
  <c r="M806" i="105" s="1"/>
  <c r="G545" i="105"/>
  <c r="AI545" i="105"/>
  <c r="AM545" i="105"/>
  <c r="O728" i="105"/>
  <c r="W728" i="105"/>
  <c r="W750" i="105" s="1"/>
  <c r="AM555" i="105"/>
  <c r="H558" i="105"/>
  <c r="T558" i="105"/>
  <c r="AB558" i="105"/>
  <c r="AF558" i="105"/>
  <c r="AJ558" i="105"/>
  <c r="AN558" i="105"/>
  <c r="AR558" i="105"/>
  <c r="CF560" i="105"/>
  <c r="BV561" i="105"/>
  <c r="AR562" i="105"/>
  <c r="CI558" i="105"/>
  <c r="BD559" i="105"/>
  <c r="CI560" i="105"/>
  <c r="BT562" i="105"/>
  <c r="BD564" i="105"/>
  <c r="P768" i="105"/>
  <c r="P790" i="105" s="1"/>
  <c r="X768" i="105"/>
  <c r="X790" i="105" s="1"/>
  <c r="P769" i="105"/>
  <c r="P791" i="105" s="1"/>
  <c r="Z771" i="105"/>
  <c r="Z793" i="105" s="1"/>
  <c r="M773" i="105"/>
  <c r="M795" i="105" s="1"/>
  <c r="U554" i="105"/>
  <c r="M777" i="105"/>
  <c r="M799" i="105" s="1"/>
  <c r="Y557" i="105"/>
  <c r="M722" i="105"/>
  <c r="M744" i="105" s="1"/>
  <c r="K558" i="105"/>
  <c r="AQ558" i="105"/>
  <c r="L564" i="105"/>
  <c r="N545" i="105"/>
  <c r="R545" i="105"/>
  <c r="AD545" i="105"/>
  <c r="AT545" i="105"/>
  <c r="J766" i="105"/>
  <c r="J788" i="105" s="1"/>
  <c r="Z766" i="105"/>
  <c r="Z788" i="105" s="1"/>
  <c r="AD766" i="105"/>
  <c r="AD788" i="105" s="1"/>
  <c r="F767" i="105"/>
  <c r="F789" i="105" s="1"/>
  <c r="J767" i="105"/>
  <c r="J789" i="105" s="1"/>
  <c r="N767" i="105"/>
  <c r="Z767" i="105"/>
  <c r="Z789" i="105" s="1"/>
  <c r="AD767" i="105"/>
  <c r="AD789" i="105" s="1"/>
  <c r="I550" i="105"/>
  <c r="AO550" i="105"/>
  <c r="W775" i="105"/>
  <c r="W797" i="105" s="1"/>
  <c r="F778" i="105"/>
  <c r="F800" i="105" s="1"/>
  <c r="M779" i="105"/>
  <c r="M801" i="105" s="1"/>
  <c r="K560" i="105"/>
  <c r="AA560" i="105"/>
  <c r="AQ560" i="105"/>
  <c r="G561" i="105"/>
  <c r="AM561" i="105"/>
  <c r="K563" i="105"/>
  <c r="O613" i="105"/>
  <c r="O606" i="105" s="1"/>
  <c r="F784" i="105"/>
  <c r="F806" i="105" s="1"/>
  <c r="J784" i="105"/>
  <c r="J806" i="105" s="1"/>
  <c r="N784" i="105"/>
  <c r="N806" i="105" s="1"/>
  <c r="Z784" i="105"/>
  <c r="Z806" i="105" s="1"/>
  <c r="AD784" i="105"/>
  <c r="AD806" i="105" s="1"/>
  <c r="H554" i="105"/>
  <c r="T554" i="105"/>
  <c r="AB554" i="105"/>
  <c r="AF554" i="105"/>
  <c r="AJ554" i="105"/>
  <c r="AN554" i="105"/>
  <c r="AR554" i="105"/>
  <c r="X733" i="105"/>
  <c r="X755" i="105" s="1"/>
  <c r="F737" i="105"/>
  <c r="F759" i="105" s="1"/>
  <c r="I562" i="105"/>
  <c r="Y562" i="105"/>
  <c r="BG547" i="105"/>
  <c r="BY546" i="105"/>
  <c r="BC547" i="105"/>
  <c r="BK547" i="105"/>
  <c r="BS547" i="105"/>
  <c r="CA547" i="105"/>
  <c r="CE547" i="105"/>
  <c r="BC548" i="105"/>
  <c r="BO548" i="105"/>
  <c r="BW548" i="105"/>
  <c r="CI548" i="105"/>
  <c r="AY551" i="105"/>
  <c r="BG551" i="105"/>
  <c r="BO551" i="105"/>
  <c r="BW551" i="105"/>
  <c r="CI551" i="105"/>
  <c r="BC552" i="105"/>
  <c r="BK552" i="105"/>
  <c r="BO552" i="105"/>
  <c r="CE552" i="105"/>
  <c r="BC555" i="105"/>
  <c r="BK555" i="105"/>
  <c r="BS555" i="105"/>
  <c r="CA555" i="105"/>
  <c r="CE555" i="105"/>
  <c r="BC556" i="105"/>
  <c r="BO556" i="105"/>
  <c r="BW556" i="105"/>
  <c r="CI556" i="105"/>
  <c r="AY561" i="105"/>
  <c r="BG561" i="105"/>
  <c r="BO561" i="105"/>
  <c r="BW561" i="105"/>
  <c r="BK562" i="105"/>
  <c r="BS562" i="105"/>
  <c r="CA562" i="105"/>
  <c r="BS563" i="105"/>
  <c r="CA563" i="105"/>
  <c r="BB428" i="105"/>
  <c r="BJ428" i="105"/>
  <c r="BR428" i="105"/>
  <c r="BZ428" i="105"/>
  <c r="CH428" i="105"/>
  <c r="AX430" i="105"/>
  <c r="BF430" i="105"/>
  <c r="BN430" i="105"/>
  <c r="BV430" i="105"/>
  <c r="CD430" i="105"/>
  <c r="BB431" i="105"/>
  <c r="BJ431" i="105"/>
  <c r="BR431" i="105"/>
  <c r="BZ431" i="105"/>
  <c r="CH431" i="105"/>
  <c r="AX432" i="105"/>
  <c r="BF432" i="105"/>
  <c r="BN432" i="105"/>
  <c r="BV432" i="105"/>
  <c r="CD432" i="105"/>
  <c r="BB434" i="105"/>
  <c r="BJ434" i="105"/>
  <c r="BR434" i="105"/>
  <c r="BZ434" i="105"/>
  <c r="CH434" i="105"/>
  <c r="BB435" i="105"/>
  <c r="BJ435" i="105"/>
  <c r="BR435" i="105"/>
  <c r="BZ435" i="105"/>
  <c r="CH435" i="105"/>
  <c r="BB436" i="105"/>
  <c r="BJ436" i="105"/>
  <c r="BR436" i="105"/>
  <c r="BZ436" i="105"/>
  <c r="CH436" i="105"/>
  <c r="AX438" i="105"/>
  <c r="BF438" i="105"/>
  <c r="BN438" i="105"/>
  <c r="BV438" i="105"/>
  <c r="CD438" i="105"/>
  <c r="AX439" i="105"/>
  <c r="BJ439" i="105"/>
  <c r="BZ439" i="105"/>
  <c r="BB440" i="105"/>
  <c r="BJ440" i="105"/>
  <c r="BR440" i="105"/>
  <c r="BZ440" i="105"/>
  <c r="CH440" i="105"/>
  <c r="BB441" i="105"/>
  <c r="BJ441" i="105"/>
  <c r="BR441" i="105"/>
  <c r="BZ441" i="105"/>
  <c r="CH441" i="105"/>
  <c r="BB442" i="105"/>
  <c r="BJ442" i="105"/>
  <c r="BR442" i="105"/>
  <c r="BZ442" i="105"/>
  <c r="CH442" i="105"/>
  <c r="BB443" i="105"/>
  <c r="BR443" i="105"/>
  <c r="CH443" i="105"/>
  <c r="AX444" i="105"/>
  <c r="BF444" i="105"/>
  <c r="BR444" i="105"/>
  <c r="BV444" i="105"/>
  <c r="CD444" i="105"/>
  <c r="BB445" i="105"/>
  <c r="BJ445" i="105"/>
  <c r="BR445" i="105"/>
  <c r="BZ445" i="105"/>
  <c r="CH445" i="105"/>
  <c r="BB446" i="105"/>
  <c r="BJ446" i="105"/>
  <c r="BR446" i="105"/>
  <c r="BZ446" i="105"/>
  <c r="CH446" i="105"/>
  <c r="AX447" i="105"/>
  <c r="BN447" i="105"/>
  <c r="CD447" i="105"/>
  <c r="AW452" i="105"/>
  <c r="BE452" i="105"/>
  <c r="BM452" i="105"/>
  <c r="BU452" i="105"/>
  <c r="CC452" i="105"/>
  <c r="CG452" i="105"/>
  <c r="AW453" i="105"/>
  <c r="BM453" i="105"/>
  <c r="AW454" i="105"/>
  <c r="BE454" i="105"/>
  <c r="BM454" i="105"/>
  <c r="BU454" i="105"/>
  <c r="CC454" i="105"/>
  <c r="CG454" i="105"/>
  <c r="AW455" i="105"/>
  <c r="BE455" i="105"/>
  <c r="BM455" i="105"/>
  <c r="BU455" i="105"/>
  <c r="CC455" i="105"/>
  <c r="CG455" i="105"/>
  <c r="BA456" i="105"/>
  <c r="BI456" i="105"/>
  <c r="BQ456" i="105"/>
  <c r="BY456" i="105"/>
  <c r="AW457" i="105"/>
  <c r="BM457" i="105"/>
  <c r="AW458" i="105"/>
  <c r="BE458" i="105"/>
  <c r="BM458" i="105"/>
  <c r="BU458" i="105"/>
  <c r="CC458" i="105"/>
  <c r="CG458" i="105"/>
  <c r="CG551" i="105" s="1"/>
  <c r="BA459" i="105"/>
  <c r="BI459" i="105"/>
  <c r="BQ459" i="105"/>
  <c r="BY459" i="105"/>
  <c r="AW460" i="105"/>
  <c r="BE460" i="105"/>
  <c r="BM460" i="105"/>
  <c r="BU460" i="105"/>
  <c r="CC460" i="105"/>
  <c r="CG460" i="105"/>
  <c r="AW461" i="105"/>
  <c r="BM461" i="105"/>
  <c r="AW462" i="105"/>
  <c r="BE462" i="105"/>
  <c r="BI462" i="105"/>
  <c r="BQ462" i="105"/>
  <c r="BQ555" i="105" s="1"/>
  <c r="BY462" i="105"/>
  <c r="BA463" i="105"/>
  <c r="BI463" i="105"/>
  <c r="BQ463" i="105"/>
  <c r="BY463" i="105"/>
  <c r="BA464" i="105"/>
  <c r="BI464" i="105"/>
  <c r="BQ464" i="105"/>
  <c r="BY464" i="105"/>
  <c r="AW465" i="105"/>
  <c r="BM465" i="105"/>
  <c r="AW466" i="105"/>
  <c r="BE466" i="105"/>
  <c r="BQ466" i="105"/>
  <c r="BY466" i="105"/>
  <c r="BA467" i="105"/>
  <c r="BA560" i="105" s="1"/>
  <c r="BQ467" i="105"/>
  <c r="AW468" i="105"/>
  <c r="BE468" i="105"/>
  <c r="BE561" i="105" s="1"/>
  <c r="BM468" i="105"/>
  <c r="BU468" i="105"/>
  <c r="CC468" i="105"/>
  <c r="CG468" i="105"/>
  <c r="BA469" i="105"/>
  <c r="BI469" i="105"/>
  <c r="BQ469" i="105"/>
  <c r="BY469" i="105"/>
  <c r="BA470" i="105"/>
  <c r="BI470" i="105"/>
  <c r="BQ470" i="105"/>
  <c r="CC470" i="105"/>
  <c r="BA471" i="105"/>
  <c r="BI471" i="105"/>
  <c r="BQ471" i="105"/>
  <c r="BY471" i="105"/>
  <c r="BC476" i="105"/>
  <c r="BK476" i="105"/>
  <c r="BS476" i="105"/>
  <c r="BW476" i="105"/>
  <c r="CE476" i="105"/>
  <c r="AY477" i="105"/>
  <c r="BG477" i="105"/>
  <c r="BO477" i="105"/>
  <c r="BW477" i="105"/>
  <c r="BC478" i="105"/>
  <c r="BO478" i="105"/>
  <c r="BS478" i="105"/>
  <c r="CE478" i="105"/>
  <c r="AY479" i="105"/>
  <c r="BK479" i="105"/>
  <c r="CA479" i="105"/>
  <c r="AY480" i="105"/>
  <c r="BG480" i="105"/>
  <c r="BO480" i="105"/>
  <c r="BW480" i="105"/>
  <c r="BC481" i="105"/>
  <c r="BK481" i="105"/>
  <c r="BS481" i="105"/>
  <c r="CA481" i="105"/>
  <c r="CE481" i="105"/>
  <c r="AY482" i="105"/>
  <c r="BK482" i="105"/>
  <c r="CA482" i="105"/>
  <c r="BC483" i="105"/>
  <c r="BO483" i="105"/>
  <c r="BW483" i="105"/>
  <c r="AY484" i="105"/>
  <c r="BG484" i="105"/>
  <c r="BO484" i="105"/>
  <c r="BW484" i="105"/>
  <c r="BC485" i="105"/>
  <c r="BK485" i="105"/>
  <c r="BS485" i="105"/>
  <c r="CA485" i="105"/>
  <c r="CE485" i="105"/>
  <c r="BC486" i="105"/>
  <c r="BO486" i="105"/>
  <c r="BS486" i="105"/>
  <c r="CE486" i="105"/>
  <c r="AY487" i="105"/>
  <c r="BK487" i="105"/>
  <c r="CA487" i="105"/>
  <c r="BC488" i="105"/>
  <c r="BK488" i="105"/>
  <c r="BS488" i="105"/>
  <c r="CA488" i="105"/>
  <c r="CE488" i="105"/>
  <c r="AY489" i="105"/>
  <c r="BG489" i="105"/>
  <c r="BO489" i="105"/>
  <c r="BW489" i="105"/>
  <c r="AY490" i="105"/>
  <c r="BK490" i="105"/>
  <c r="BW490" i="105"/>
  <c r="CE490" i="105"/>
  <c r="BC491" i="105"/>
  <c r="BO491" i="105"/>
  <c r="BW491" i="105"/>
  <c r="BC492" i="105"/>
  <c r="BK492" i="105"/>
  <c r="BS492" i="105"/>
  <c r="CA492" i="105"/>
  <c r="CE492" i="105"/>
  <c r="AY493" i="105"/>
  <c r="BG493" i="105"/>
  <c r="BO493" i="105"/>
  <c r="BW493" i="105"/>
  <c r="AY494" i="105"/>
  <c r="BG494" i="105"/>
  <c r="BW494" i="105"/>
  <c r="BC495" i="105"/>
  <c r="BK495" i="105"/>
  <c r="BS495" i="105"/>
  <c r="CA495" i="105"/>
  <c r="CE495" i="105"/>
  <c r="BB500" i="105"/>
  <c r="BJ500" i="105"/>
  <c r="BR500" i="105"/>
  <c r="BZ500" i="105"/>
  <c r="CH500" i="105"/>
  <c r="BF501" i="105"/>
  <c r="BN501" i="105"/>
  <c r="BV501" i="105"/>
  <c r="CD501" i="105"/>
  <c r="BB502" i="105"/>
  <c r="BN502" i="105"/>
  <c r="BV502" i="105"/>
  <c r="CD502" i="105"/>
  <c r="AX503" i="105"/>
  <c r="BF503" i="105"/>
  <c r="BN503" i="105"/>
  <c r="BV503" i="105"/>
  <c r="CD503" i="105"/>
  <c r="AX504" i="105"/>
  <c r="BJ504" i="105"/>
  <c r="BR504" i="105"/>
  <c r="BZ504" i="105"/>
  <c r="CH504" i="105"/>
  <c r="AX505" i="105"/>
  <c r="BJ505" i="105"/>
  <c r="BV505" i="105"/>
  <c r="CD505" i="105"/>
  <c r="BB506" i="105"/>
  <c r="BN506" i="105"/>
  <c r="BV506" i="105"/>
  <c r="CD506" i="105"/>
  <c r="AX507" i="105"/>
  <c r="BJ507" i="105"/>
  <c r="BR507" i="105"/>
  <c r="BZ507" i="105"/>
  <c r="CH507" i="105"/>
  <c r="BV509" i="105"/>
  <c r="AY430" i="105"/>
  <c r="BC430" i="105"/>
  <c r="BG430" i="105"/>
  <c r="BK430" i="105"/>
  <c r="BO430" i="105"/>
  <c r="BS430" i="105"/>
  <c r="BW430" i="105"/>
  <c r="CA430" i="105"/>
  <c r="CE430" i="105"/>
  <c r="CI430" i="105"/>
  <c r="AY431" i="105"/>
  <c r="BC431" i="105"/>
  <c r="BG431" i="105"/>
  <c r="BK431" i="105"/>
  <c r="BO431" i="105"/>
  <c r="BS431" i="105"/>
  <c r="BW431" i="105"/>
  <c r="CA431" i="105"/>
  <c r="CE431" i="105"/>
  <c r="CI431" i="105"/>
  <c r="AY434" i="105"/>
  <c r="BC434" i="105"/>
  <c r="BG434" i="105"/>
  <c r="BK434" i="105"/>
  <c r="BO434" i="105"/>
  <c r="BS434" i="105"/>
  <c r="BW434" i="105"/>
  <c r="CA434" i="105"/>
  <c r="CE434" i="105"/>
  <c r="CI434" i="105"/>
  <c r="AY435" i="105"/>
  <c r="BC435" i="105"/>
  <c r="BG435" i="105"/>
  <c r="BK435" i="105"/>
  <c r="BO435" i="105"/>
  <c r="BS435" i="105"/>
  <c r="BW435" i="105"/>
  <c r="CA435" i="105"/>
  <c r="CE435" i="105"/>
  <c r="CI435" i="105"/>
  <c r="AY438" i="105"/>
  <c r="BC438" i="105"/>
  <c r="BG438" i="105"/>
  <c r="BK438" i="105"/>
  <c r="BO438" i="105"/>
  <c r="BS438" i="105"/>
  <c r="BW438" i="105"/>
  <c r="CA438" i="105"/>
  <c r="CE438" i="105"/>
  <c r="CI438" i="105"/>
  <c r="AY439" i="105"/>
  <c r="BC441" i="105"/>
  <c r="BK441" i="105"/>
  <c r="BS441" i="105"/>
  <c r="CA441" i="105"/>
  <c r="CI441" i="105"/>
  <c r="BC442" i="105"/>
  <c r="BK442" i="105"/>
  <c r="BS442" i="105"/>
  <c r="CA442" i="105"/>
  <c r="CI442" i="105"/>
  <c r="BC445" i="105"/>
  <c r="BK445" i="105"/>
  <c r="BS445" i="105"/>
  <c r="CA445" i="105"/>
  <c r="CI445" i="105"/>
  <c r="BC446" i="105"/>
  <c r="BK446" i="105"/>
  <c r="BS446" i="105"/>
  <c r="CA446" i="105"/>
  <c r="CI446" i="105"/>
  <c r="AY447" i="105"/>
  <c r="BG447" i="105"/>
  <c r="BO447" i="105"/>
  <c r="BW447" i="105"/>
  <c r="CE447" i="105"/>
  <c r="AX453" i="105"/>
  <c r="BF453" i="105"/>
  <c r="BN453" i="105"/>
  <c r="BV453" i="105"/>
  <c r="CD453" i="105"/>
  <c r="AX454" i="105"/>
  <c r="BF454" i="105"/>
  <c r="BF547" i="105" s="1"/>
  <c r="BN454" i="105"/>
  <c r="BV454" i="105"/>
  <c r="BV547" i="105" s="1"/>
  <c r="CD454" i="105"/>
  <c r="AX457" i="105"/>
  <c r="BF457" i="105"/>
  <c r="BN457" i="105"/>
  <c r="BV457" i="105"/>
  <c r="CD457" i="105"/>
  <c r="AX458" i="105"/>
  <c r="BF458" i="105"/>
  <c r="BN458" i="105"/>
  <c r="BV458" i="105"/>
  <c r="BV551" i="105" s="1"/>
  <c r="CD458" i="105"/>
  <c r="AX461" i="105"/>
  <c r="BF461" i="105"/>
  <c r="BN461" i="105"/>
  <c r="BV461" i="105"/>
  <c r="CD461" i="105"/>
  <c r="AX462" i="105"/>
  <c r="BF462" i="105"/>
  <c r="BF555" i="105" s="1"/>
  <c r="BN462" i="105"/>
  <c r="BV462" i="105"/>
  <c r="BV555" i="105" s="1"/>
  <c r="CD462" i="105"/>
  <c r="AX465" i="105"/>
  <c r="BF465" i="105"/>
  <c r="BN465" i="105"/>
  <c r="BV465" i="105"/>
  <c r="CD465" i="105"/>
  <c r="BB467" i="105"/>
  <c r="BJ467" i="105"/>
  <c r="BR467" i="105"/>
  <c r="BZ467" i="105"/>
  <c r="CH467" i="105"/>
  <c r="BB468" i="105"/>
  <c r="BJ468" i="105"/>
  <c r="BR468" i="105"/>
  <c r="BZ468" i="105"/>
  <c r="CH468" i="105"/>
  <c r="BB469" i="105"/>
  <c r="BR469" i="105"/>
  <c r="CH469" i="105"/>
  <c r="BF471" i="105"/>
  <c r="BV471" i="105"/>
  <c r="BD477" i="105"/>
  <c r="BT477" i="105"/>
  <c r="BD478" i="105"/>
  <c r="BT478" i="105"/>
  <c r="BL481" i="105"/>
  <c r="CB481" i="105"/>
  <c r="BL482" i="105"/>
  <c r="CB482" i="105"/>
  <c r="BD485" i="105"/>
  <c r="BT485" i="105"/>
  <c r="BD486" i="105"/>
  <c r="BT486" i="105"/>
  <c r="BL489" i="105"/>
  <c r="CB489" i="105"/>
  <c r="BL490" i="105"/>
  <c r="CB490" i="105"/>
  <c r="BD493" i="105"/>
  <c r="BT493" i="105"/>
  <c r="BD494" i="105"/>
  <c r="BT494" i="105"/>
  <c r="BL495" i="105"/>
  <c r="CB495" i="105"/>
  <c r="BK500" i="105"/>
  <c r="CA500" i="105"/>
  <c r="BK501" i="105"/>
  <c r="CA501" i="105"/>
  <c r="BK504" i="105"/>
  <c r="CA504" i="105"/>
  <c r="BK505" i="105"/>
  <c r="CA505" i="105"/>
  <c r="BS508" i="105"/>
  <c r="BK509" i="105"/>
  <c r="BS512" i="105"/>
  <c r="BK513" i="105"/>
  <c r="BS516" i="105"/>
  <c r="BK517" i="105"/>
  <c r="BI525" i="105"/>
  <c r="BI546" i="105" s="1"/>
  <c r="BA526" i="105"/>
  <c r="CG526" i="105"/>
  <c r="BY529" i="105"/>
  <c r="BY550" i="105" s="1"/>
  <c r="BQ530" i="105"/>
  <c r="BI533" i="105"/>
  <c r="BI554" i="105" s="1"/>
  <c r="BA534" i="105"/>
  <c r="CG534" i="105"/>
  <c r="BY537" i="105"/>
  <c r="BY558" i="105" s="1"/>
  <c r="BQ539" i="105"/>
  <c r="BU540" i="105"/>
  <c r="BU561" i="105" s="1"/>
  <c r="BY543" i="105"/>
  <c r="CJ559" i="105"/>
  <c r="BW552" i="105"/>
  <c r="BG556" i="105"/>
  <c r="AY547" i="105"/>
  <c r="BO547" i="105"/>
  <c r="BW547" i="105"/>
  <c r="CI547" i="105"/>
  <c r="AY548" i="105"/>
  <c r="BK548" i="105"/>
  <c r="BS548" i="105"/>
  <c r="CA548" i="105"/>
  <c r="CE548" i="105"/>
  <c r="BI550" i="105"/>
  <c r="BC551" i="105"/>
  <c r="BK551" i="105"/>
  <c r="BS551" i="105"/>
  <c r="CA551" i="105"/>
  <c r="CE551" i="105"/>
  <c r="BF551" i="105"/>
  <c r="AY552" i="105"/>
  <c r="BG552" i="105"/>
  <c r="BS552" i="105"/>
  <c r="CA552" i="105"/>
  <c r="CI552" i="105"/>
  <c r="BY554" i="105"/>
  <c r="AY555" i="105"/>
  <c r="BG555" i="105"/>
  <c r="BO555" i="105"/>
  <c r="BW555" i="105"/>
  <c r="CI555" i="105"/>
  <c r="AY556" i="105"/>
  <c r="BK556" i="105"/>
  <c r="BS556" i="105"/>
  <c r="CA556" i="105"/>
  <c r="CE556" i="105"/>
  <c r="BI558" i="105"/>
  <c r="BC561" i="105"/>
  <c r="BK561" i="105"/>
  <c r="BS561" i="105"/>
  <c r="CA561" i="105"/>
  <c r="CE561" i="105"/>
  <c r="BC562" i="105"/>
  <c r="CI562" i="105"/>
  <c r="BC563" i="105"/>
  <c r="BK563" i="105"/>
  <c r="L734" i="105"/>
  <c r="L756" i="105" s="1"/>
  <c r="L591" i="105"/>
  <c r="L558" i="105"/>
  <c r="P734" i="105"/>
  <c r="P756" i="105" s="1"/>
  <c r="P591" i="105"/>
  <c r="P558" i="105"/>
  <c r="X734" i="105"/>
  <c r="X756" i="105" s="1"/>
  <c r="X591" i="105"/>
  <c r="X558" i="105"/>
  <c r="AX428" i="105"/>
  <c r="BF428" i="105"/>
  <c r="BN428" i="105"/>
  <c r="BV428" i="105"/>
  <c r="CD428" i="105"/>
  <c r="BB430" i="105"/>
  <c r="BJ430" i="105"/>
  <c r="BR430" i="105"/>
  <c r="BZ430" i="105"/>
  <c r="CH430" i="105"/>
  <c r="AX431" i="105"/>
  <c r="BF431" i="105"/>
  <c r="BN431" i="105"/>
  <c r="BV431" i="105"/>
  <c r="CD431" i="105"/>
  <c r="BB432" i="105"/>
  <c r="BJ432" i="105"/>
  <c r="BR432" i="105"/>
  <c r="BZ432" i="105"/>
  <c r="CH432" i="105"/>
  <c r="AX434" i="105"/>
  <c r="BF434" i="105"/>
  <c r="BN434" i="105"/>
  <c r="BV434" i="105"/>
  <c r="CD434" i="105"/>
  <c r="AX435" i="105"/>
  <c r="BF435" i="105"/>
  <c r="BN435" i="105"/>
  <c r="BV435" i="105"/>
  <c r="CD435" i="105"/>
  <c r="AX436" i="105"/>
  <c r="BF436" i="105"/>
  <c r="BN436" i="105"/>
  <c r="BV436" i="105"/>
  <c r="CD436" i="105"/>
  <c r="BB438" i="105"/>
  <c r="BJ438" i="105"/>
  <c r="BR438" i="105"/>
  <c r="BZ438" i="105"/>
  <c r="CH438" i="105"/>
  <c r="BB439" i="105"/>
  <c r="BR439" i="105"/>
  <c r="CH439" i="105"/>
  <c r="AX440" i="105"/>
  <c r="BF440" i="105"/>
  <c r="BN440" i="105"/>
  <c r="BV440" i="105"/>
  <c r="CD440" i="105"/>
  <c r="AX441" i="105"/>
  <c r="BF441" i="105"/>
  <c r="BN441" i="105"/>
  <c r="BV441" i="105"/>
  <c r="CD441" i="105"/>
  <c r="AX442" i="105"/>
  <c r="BF442" i="105"/>
  <c r="BN442" i="105"/>
  <c r="BV442" i="105"/>
  <c r="CD442" i="105"/>
  <c r="BJ443" i="105"/>
  <c r="BZ443" i="105"/>
  <c r="BB444" i="105"/>
  <c r="BJ444" i="105"/>
  <c r="BN444" i="105"/>
  <c r="BZ444" i="105"/>
  <c r="CH444" i="105"/>
  <c r="AX445" i="105"/>
  <c r="BF445" i="105"/>
  <c r="BN445" i="105"/>
  <c r="BV445" i="105"/>
  <c r="CD445" i="105"/>
  <c r="AX446" i="105"/>
  <c r="BF446" i="105"/>
  <c r="BN446" i="105"/>
  <c r="BV446" i="105"/>
  <c r="CD446" i="105"/>
  <c r="BF447" i="105"/>
  <c r="BV447" i="105"/>
  <c r="BA452" i="105"/>
  <c r="BI452" i="105"/>
  <c r="BQ452" i="105"/>
  <c r="BY452" i="105"/>
  <c r="BE453" i="105"/>
  <c r="BU453" i="105"/>
  <c r="CC453" i="105"/>
  <c r="BA454" i="105"/>
  <c r="BI454" i="105"/>
  <c r="BQ454" i="105"/>
  <c r="BQ547" i="105" s="1"/>
  <c r="BY454" i="105"/>
  <c r="BA455" i="105"/>
  <c r="BI455" i="105"/>
  <c r="BQ455" i="105"/>
  <c r="BY455" i="105"/>
  <c r="AW456" i="105"/>
  <c r="BE456" i="105"/>
  <c r="BM456" i="105"/>
  <c r="BU456" i="105"/>
  <c r="CC456" i="105"/>
  <c r="CG456" i="105"/>
  <c r="BE457" i="105"/>
  <c r="BU457" i="105"/>
  <c r="CC457" i="105"/>
  <c r="BA458" i="105"/>
  <c r="BA551" i="105" s="1"/>
  <c r="BI458" i="105"/>
  <c r="BQ458" i="105"/>
  <c r="BY458" i="105"/>
  <c r="AW459" i="105"/>
  <c r="BE459" i="105"/>
  <c r="BM459" i="105"/>
  <c r="BU459" i="105"/>
  <c r="CC459" i="105"/>
  <c r="CG459" i="105"/>
  <c r="BA460" i="105"/>
  <c r="BI460" i="105"/>
  <c r="BQ460" i="105"/>
  <c r="BY460" i="105"/>
  <c r="BE461" i="105"/>
  <c r="BU461" i="105"/>
  <c r="CC461" i="105"/>
  <c r="BA462" i="105"/>
  <c r="BM462" i="105"/>
  <c r="BU462" i="105"/>
  <c r="CC462" i="105"/>
  <c r="CG462" i="105"/>
  <c r="AW463" i="105"/>
  <c r="BE463" i="105"/>
  <c r="BM463" i="105"/>
  <c r="BU463" i="105"/>
  <c r="CC463" i="105"/>
  <c r="CG463" i="105"/>
  <c r="AW464" i="105"/>
  <c r="BE464" i="105"/>
  <c r="BM464" i="105"/>
  <c r="BU464" i="105"/>
  <c r="CC464" i="105"/>
  <c r="CG464" i="105"/>
  <c r="BE465" i="105"/>
  <c r="BU465" i="105"/>
  <c r="CC465" i="105"/>
  <c r="BA466" i="105"/>
  <c r="BI466" i="105"/>
  <c r="BM466" i="105"/>
  <c r="BU466" i="105"/>
  <c r="CC466" i="105"/>
  <c r="CG466" i="105"/>
  <c r="BI467" i="105"/>
  <c r="BY467" i="105"/>
  <c r="CG467" i="105"/>
  <c r="CG560" i="105" s="1"/>
  <c r="BA468" i="105"/>
  <c r="BI468" i="105"/>
  <c r="BQ468" i="105"/>
  <c r="BY468" i="105"/>
  <c r="AW469" i="105"/>
  <c r="BE469" i="105"/>
  <c r="BM469" i="105"/>
  <c r="BU469" i="105"/>
  <c r="CC469" i="105"/>
  <c r="CG469" i="105"/>
  <c r="AW470" i="105"/>
  <c r="BE470" i="105"/>
  <c r="BM470" i="105"/>
  <c r="BU470" i="105"/>
  <c r="BU563" i="105" s="1"/>
  <c r="BY470" i="105"/>
  <c r="CG470" i="105"/>
  <c r="AW471" i="105"/>
  <c r="BE471" i="105"/>
  <c r="BM471" i="105"/>
  <c r="BU471" i="105"/>
  <c r="CC471" i="105"/>
  <c r="CG471" i="105"/>
  <c r="AY476" i="105"/>
  <c r="BG476" i="105"/>
  <c r="BO476" i="105"/>
  <c r="CA476" i="105"/>
  <c r="BC477" i="105"/>
  <c r="BK477" i="105"/>
  <c r="BS477" i="105"/>
  <c r="CA477" i="105"/>
  <c r="CE477" i="105"/>
  <c r="AY478" i="105"/>
  <c r="BG478" i="105"/>
  <c r="BW478" i="105"/>
  <c r="BG479" i="105"/>
  <c r="BO479" i="105"/>
  <c r="BW479" i="105"/>
  <c r="CE479" i="105"/>
  <c r="BC480" i="105"/>
  <c r="BK480" i="105"/>
  <c r="BS480" i="105"/>
  <c r="CA480" i="105"/>
  <c r="CE480" i="105"/>
  <c r="AY481" i="105"/>
  <c r="BG481" i="105"/>
  <c r="BO481" i="105"/>
  <c r="BW481" i="105"/>
  <c r="BG482" i="105"/>
  <c r="BO482" i="105"/>
  <c r="BW482" i="105"/>
  <c r="CE482" i="105"/>
  <c r="AY483" i="105"/>
  <c r="BG483" i="105"/>
  <c r="BS483" i="105"/>
  <c r="CE483" i="105"/>
  <c r="BC484" i="105"/>
  <c r="BK484" i="105"/>
  <c r="BS484" i="105"/>
  <c r="CA484" i="105"/>
  <c r="CE484" i="105"/>
  <c r="AY485" i="105"/>
  <c r="BG485" i="105"/>
  <c r="BO485" i="105"/>
  <c r="BW485" i="105"/>
  <c r="AY486" i="105"/>
  <c r="BG486" i="105"/>
  <c r="BW486" i="105"/>
  <c r="BG487" i="105"/>
  <c r="BO487" i="105"/>
  <c r="BW487" i="105"/>
  <c r="CE487" i="105"/>
  <c r="AY488" i="105"/>
  <c r="BG488" i="105"/>
  <c r="BO488" i="105"/>
  <c r="BW488" i="105"/>
  <c r="BC489" i="105"/>
  <c r="BK489" i="105"/>
  <c r="BS489" i="105"/>
  <c r="CA489" i="105"/>
  <c r="CE489" i="105"/>
  <c r="BG490" i="105"/>
  <c r="BO490" i="105"/>
  <c r="CA490" i="105"/>
  <c r="AY491" i="105"/>
  <c r="BG491" i="105"/>
  <c r="BS491" i="105"/>
  <c r="CE491" i="105"/>
  <c r="AY492" i="105"/>
  <c r="BG492" i="105"/>
  <c r="BO492" i="105"/>
  <c r="BW492" i="105"/>
  <c r="BC493" i="105"/>
  <c r="BK493" i="105"/>
  <c r="BS493" i="105"/>
  <c r="CA493" i="105"/>
  <c r="CE493" i="105"/>
  <c r="BC494" i="105"/>
  <c r="BO494" i="105"/>
  <c r="BS494" i="105"/>
  <c r="CE494" i="105"/>
  <c r="AY495" i="105"/>
  <c r="BG495" i="105"/>
  <c r="BO495" i="105"/>
  <c r="BW495" i="105"/>
  <c r="AX500" i="105"/>
  <c r="BF500" i="105"/>
  <c r="BN500" i="105"/>
  <c r="BV500" i="105"/>
  <c r="CD500" i="105"/>
  <c r="AX501" i="105"/>
  <c r="BJ501" i="105"/>
  <c r="BZ501" i="105"/>
  <c r="AX502" i="105"/>
  <c r="BF502" i="105"/>
  <c r="BR502" i="105"/>
  <c r="CH502" i="105"/>
  <c r="BB503" i="105"/>
  <c r="BJ503" i="105"/>
  <c r="BR503" i="105"/>
  <c r="BZ503" i="105"/>
  <c r="CH503" i="105"/>
  <c r="BB504" i="105"/>
  <c r="BF504" i="105"/>
  <c r="BN504" i="105"/>
  <c r="BV504" i="105"/>
  <c r="CD504" i="105"/>
  <c r="BF505" i="105"/>
  <c r="BN505" i="105"/>
  <c r="BZ505" i="105"/>
  <c r="AX506" i="105"/>
  <c r="BF506" i="105"/>
  <c r="BR506" i="105"/>
  <c r="CH506" i="105"/>
  <c r="BB507" i="105"/>
  <c r="BF507" i="105"/>
  <c r="BN507" i="105"/>
  <c r="BV507" i="105"/>
  <c r="CD507" i="105"/>
  <c r="AX508" i="105"/>
  <c r="BB508" i="105"/>
  <c r="BF508" i="105"/>
  <c r="BJ508" i="105"/>
  <c r="BN508" i="105"/>
  <c r="BR508" i="105"/>
  <c r="BV508" i="105"/>
  <c r="BZ508" i="105"/>
  <c r="CD508" i="105"/>
  <c r="CH508" i="105"/>
  <c r="AX509" i="105"/>
  <c r="BB509" i="105"/>
  <c r="BF509" i="105"/>
  <c r="BJ509" i="105"/>
  <c r="BN509" i="105"/>
  <c r="BR509" i="105"/>
  <c r="BZ509" i="105"/>
  <c r="CD509" i="105"/>
  <c r="CH509" i="105"/>
  <c r="AX510" i="105"/>
  <c r="BB510" i="105"/>
  <c r="BF510" i="105"/>
  <c r="BJ510" i="105"/>
  <c r="BN510" i="105"/>
  <c r="BR510" i="105"/>
  <c r="BV510" i="105"/>
  <c r="CD510" i="105"/>
  <c r="CH510" i="105"/>
  <c r="AX511" i="105"/>
  <c r="BB511" i="105"/>
  <c r="BF511" i="105"/>
  <c r="BJ511" i="105"/>
  <c r="BN511" i="105"/>
  <c r="BR511" i="105"/>
  <c r="BV511" i="105"/>
  <c r="BZ511" i="105"/>
  <c r="CD511" i="105"/>
  <c r="CH511" i="105"/>
  <c r="AX512" i="105"/>
  <c r="BB512" i="105"/>
  <c r="BF512" i="105"/>
  <c r="BJ512" i="105"/>
  <c r="BN512" i="105"/>
  <c r="BR512" i="105"/>
  <c r="BV512" i="105"/>
  <c r="BZ512" i="105"/>
  <c r="CD512" i="105"/>
  <c r="CH512" i="105"/>
  <c r="AX513" i="105"/>
  <c r="BB513" i="105"/>
  <c r="BF513" i="105"/>
  <c r="BJ513" i="105"/>
  <c r="BN513" i="105"/>
  <c r="BR513" i="105"/>
  <c r="BV513" i="105"/>
  <c r="BZ513" i="105"/>
  <c r="CD513" i="105"/>
  <c r="CH513" i="105"/>
  <c r="AX514" i="105"/>
  <c r="BB514" i="105"/>
  <c r="BF514" i="105"/>
  <c r="BJ514" i="105"/>
  <c r="BN514" i="105"/>
  <c r="BR514" i="105"/>
  <c r="BV514" i="105"/>
  <c r="CD514" i="105"/>
  <c r="CH514" i="105"/>
  <c r="AX515" i="105"/>
  <c r="BB515" i="105"/>
  <c r="BF515" i="105"/>
  <c r="BJ515" i="105"/>
  <c r="BN515" i="105"/>
  <c r="BR515" i="105"/>
  <c r="BV515" i="105"/>
  <c r="BZ515" i="105"/>
  <c r="CD515" i="105"/>
  <c r="CH515" i="105"/>
  <c r="BB517" i="105"/>
  <c r="BR517" i="105"/>
  <c r="CH517" i="105"/>
  <c r="BJ518" i="105"/>
  <c r="BR519" i="105"/>
  <c r="BD524" i="105"/>
  <c r="BD545" i="105" s="1"/>
  <c r="BT524" i="105"/>
  <c r="BT545" i="105" s="1"/>
  <c r="CJ545" i="105"/>
  <c r="CB525" i="105"/>
  <c r="CB546" i="105" s="1"/>
  <c r="BD528" i="105"/>
  <c r="BD549" i="105" s="1"/>
  <c r="BT528" i="105"/>
  <c r="BT549" i="105" s="1"/>
  <c r="CJ549" i="105"/>
  <c r="BL529" i="105"/>
  <c r="BL550" i="105" s="1"/>
  <c r="BD532" i="105"/>
  <c r="BD553" i="105" s="1"/>
  <c r="BT532" i="105"/>
  <c r="BT553" i="105" s="1"/>
  <c r="CJ553" i="105"/>
  <c r="CB533" i="105"/>
  <c r="CB554" i="105" s="1"/>
  <c r="BD536" i="105"/>
  <c r="BD557" i="105" s="1"/>
  <c r="BT536" i="105"/>
  <c r="BT557" i="105" s="1"/>
  <c r="CJ557" i="105"/>
  <c r="BL537" i="105"/>
  <c r="BL558" i="105" s="1"/>
  <c r="BT538" i="105"/>
  <c r="BT559" i="105" s="1"/>
  <c r="BP539" i="105"/>
  <c r="BP560" i="105" s="1"/>
  <c r="BP541" i="105"/>
  <c r="BP562" i="105" s="1"/>
  <c r="CF543" i="105"/>
  <c r="CF564" i="105" s="1"/>
  <c r="L726" i="105"/>
  <c r="L748" i="105" s="1"/>
  <c r="L550" i="105"/>
  <c r="P726" i="105"/>
  <c r="P748" i="105" s="1"/>
  <c r="P550" i="105"/>
  <c r="X726" i="105"/>
  <c r="X748" i="105" s="1"/>
  <c r="X550" i="105"/>
  <c r="AX516" i="105"/>
  <c r="BF516" i="105"/>
  <c r="BN516" i="105"/>
  <c r="BV516" i="105"/>
  <c r="CD516" i="105"/>
  <c r="BF517" i="105"/>
  <c r="BJ517" i="105"/>
  <c r="BZ517" i="105"/>
  <c r="BF518" i="105"/>
  <c r="BN518" i="105"/>
  <c r="BV518" i="105"/>
  <c r="CD518" i="105"/>
  <c r="BF519" i="105"/>
  <c r="BN519" i="105"/>
  <c r="BZ519" i="105"/>
  <c r="BH524" i="105"/>
  <c r="BH545" i="105" s="1"/>
  <c r="BP524" i="105"/>
  <c r="BP545" i="105" s="1"/>
  <c r="CF545" i="105"/>
  <c r="BD525" i="105"/>
  <c r="BD546" i="105" s="1"/>
  <c r="BP525" i="105"/>
  <c r="BP546" i="105" s="1"/>
  <c r="BX525" i="105"/>
  <c r="BX546" i="105" s="1"/>
  <c r="CF525" i="105"/>
  <c r="CF546" i="105" s="1"/>
  <c r="AZ526" i="105"/>
  <c r="AZ547" i="105" s="1"/>
  <c r="BH526" i="105"/>
  <c r="BH547" i="105" s="1"/>
  <c r="BP526" i="105"/>
  <c r="BP547" i="105" s="1"/>
  <c r="BX526" i="105"/>
  <c r="BX547" i="105" s="1"/>
  <c r="CJ547" i="105"/>
  <c r="AZ527" i="105"/>
  <c r="AZ548" i="105" s="1"/>
  <c r="BH527" i="105"/>
  <c r="BH548" i="105" s="1"/>
  <c r="BP527" i="105"/>
  <c r="BP548" i="105" s="1"/>
  <c r="BX527" i="105"/>
  <c r="BX548" i="105" s="1"/>
  <c r="CJ548" i="105"/>
  <c r="BH528" i="105"/>
  <c r="BH549" i="105" s="1"/>
  <c r="BP528" i="105"/>
  <c r="BP549" i="105" s="1"/>
  <c r="BX528" i="105"/>
  <c r="BX549" i="105" s="1"/>
  <c r="CF528" i="105"/>
  <c r="CF549" i="105" s="1"/>
  <c r="AZ529" i="105"/>
  <c r="AZ550" i="105" s="1"/>
  <c r="BH529" i="105"/>
  <c r="BH550" i="105" s="1"/>
  <c r="BX529" i="105"/>
  <c r="BX550" i="105" s="1"/>
  <c r="CJ550" i="105"/>
  <c r="BD530" i="105"/>
  <c r="BD551" i="105" s="1"/>
  <c r="BL530" i="105"/>
  <c r="BL551" i="105" s="1"/>
  <c r="BT530" i="105"/>
  <c r="BT551" i="105" s="1"/>
  <c r="CB530" i="105"/>
  <c r="CB551" i="105" s="1"/>
  <c r="CF530" i="105"/>
  <c r="CF551" i="105" s="1"/>
  <c r="AZ531" i="105"/>
  <c r="AZ552" i="105" s="1"/>
  <c r="BH531" i="105"/>
  <c r="BH552" i="105" s="1"/>
  <c r="BP531" i="105"/>
  <c r="BP552" i="105" s="1"/>
  <c r="BX531" i="105"/>
  <c r="BX552" i="105" s="1"/>
  <c r="CJ552" i="105"/>
  <c r="BH532" i="105"/>
  <c r="BH553" i="105" s="1"/>
  <c r="BP532" i="105"/>
  <c r="BP553" i="105" s="1"/>
  <c r="BX532" i="105"/>
  <c r="BX553" i="105" s="1"/>
  <c r="CF532" i="105"/>
  <c r="CF553" i="105" s="1"/>
  <c r="AZ533" i="105"/>
  <c r="AZ554" i="105" s="1"/>
  <c r="BH533" i="105"/>
  <c r="BH554" i="105" s="1"/>
  <c r="BT533" i="105"/>
  <c r="BT554" i="105" s="1"/>
  <c r="CJ554" i="105"/>
  <c r="AZ534" i="105"/>
  <c r="AZ555" i="105" s="1"/>
  <c r="BH534" i="105"/>
  <c r="BH555" i="105" s="1"/>
  <c r="BP534" i="105"/>
  <c r="BP555" i="105" s="1"/>
  <c r="BX534" i="105"/>
  <c r="BX555" i="105" s="1"/>
  <c r="CJ555" i="105"/>
  <c r="BD535" i="105"/>
  <c r="BD556" i="105" s="1"/>
  <c r="BL535" i="105"/>
  <c r="BL556" i="105" s="1"/>
  <c r="BT535" i="105"/>
  <c r="BT556" i="105" s="1"/>
  <c r="CJ556" i="105"/>
  <c r="BH536" i="105"/>
  <c r="BH557" i="105" s="1"/>
  <c r="BP536" i="105"/>
  <c r="BP557" i="105" s="1"/>
  <c r="BX536" i="105"/>
  <c r="BX557" i="105" s="1"/>
  <c r="CF536" i="105"/>
  <c r="CF557" i="105" s="1"/>
  <c r="BD537" i="105"/>
  <c r="BD558" i="105" s="1"/>
  <c r="BP537" i="105"/>
  <c r="BP558" i="105" s="1"/>
  <c r="BX537" i="105"/>
  <c r="BX558" i="105" s="1"/>
  <c r="CF537" i="105"/>
  <c r="CF558" i="105" s="1"/>
  <c r="AZ538" i="105"/>
  <c r="AZ559" i="105" s="1"/>
  <c r="BL538" i="105"/>
  <c r="BL559" i="105" s="1"/>
  <c r="CB538" i="105"/>
  <c r="CB559" i="105" s="1"/>
  <c r="BH539" i="105"/>
  <c r="BH560" i="105" s="1"/>
  <c r="BX539" i="105"/>
  <c r="BX560" i="105" s="1"/>
  <c r="CB539" i="105"/>
  <c r="CB560" i="105" s="1"/>
  <c r="BD540" i="105"/>
  <c r="BD561" i="105" s="1"/>
  <c r="BL540" i="105"/>
  <c r="BL561" i="105" s="1"/>
  <c r="BT540" i="105"/>
  <c r="BT561" i="105" s="1"/>
  <c r="CB540" i="105"/>
  <c r="CB561" i="105" s="1"/>
  <c r="CF540" i="105"/>
  <c r="CF561" i="105" s="1"/>
  <c r="BD541" i="105"/>
  <c r="BD562" i="105" s="1"/>
  <c r="BL541" i="105"/>
  <c r="BL562" i="105" s="1"/>
  <c r="CB541" i="105"/>
  <c r="CB562" i="105" s="1"/>
  <c r="CF541" i="105"/>
  <c r="CF562" i="105" s="1"/>
  <c r="BH542" i="105"/>
  <c r="BH563" i="105" s="1"/>
  <c r="BP542" i="105"/>
  <c r="BP563" i="105" s="1"/>
  <c r="BX542" i="105"/>
  <c r="BX563" i="105" s="1"/>
  <c r="CJ563" i="105"/>
  <c r="AZ543" i="105"/>
  <c r="AZ564" i="105" s="1"/>
  <c r="BL543" i="105"/>
  <c r="BL564" i="105" s="1"/>
  <c r="BT543" i="105"/>
  <c r="BT564" i="105" s="1"/>
  <c r="CJ564" i="105"/>
  <c r="W613" i="105"/>
  <c r="W783" i="105"/>
  <c r="W805" i="105" s="1"/>
  <c r="J727" i="105"/>
  <c r="J749" i="105" s="1"/>
  <c r="J551" i="105"/>
  <c r="R551" i="105"/>
  <c r="Z727" i="105"/>
  <c r="Z749" i="105" s="1"/>
  <c r="Z551" i="105"/>
  <c r="AD727" i="105"/>
  <c r="AD749" i="105" s="1"/>
  <c r="AD551" i="105"/>
  <c r="AL551" i="105"/>
  <c r="AT551" i="105"/>
  <c r="CK562" i="105"/>
  <c r="BC439" i="105"/>
  <c r="BG439" i="105"/>
  <c r="BK439" i="105"/>
  <c r="BO439" i="105"/>
  <c r="BS439" i="105"/>
  <c r="BW439" i="105"/>
  <c r="CA439" i="105"/>
  <c r="CE439" i="105"/>
  <c r="CI439" i="105"/>
  <c r="AY440" i="105"/>
  <c r="BC440" i="105"/>
  <c r="BG440" i="105"/>
  <c r="BK440" i="105"/>
  <c r="BO440" i="105"/>
  <c r="BS440" i="105"/>
  <c r="BW440" i="105"/>
  <c r="CA440" i="105"/>
  <c r="CE440" i="105"/>
  <c r="CI440" i="105"/>
  <c r="AY443" i="105"/>
  <c r="BC443" i="105"/>
  <c r="BG443" i="105"/>
  <c r="BK443" i="105"/>
  <c r="BO443" i="105"/>
  <c r="BS443" i="105"/>
  <c r="BW443" i="105"/>
  <c r="CA443" i="105"/>
  <c r="CE443" i="105"/>
  <c r="CI443" i="105"/>
  <c r="AY444" i="105"/>
  <c r="BC444" i="105"/>
  <c r="BG444" i="105"/>
  <c r="BK444" i="105"/>
  <c r="BO444" i="105"/>
  <c r="BS444" i="105"/>
  <c r="BW444" i="105"/>
  <c r="CA444" i="105"/>
  <c r="CE444" i="105"/>
  <c r="CI444" i="105"/>
  <c r="AX452" i="105"/>
  <c r="BB452" i="105"/>
  <c r="BF452" i="105"/>
  <c r="BJ452" i="105"/>
  <c r="BN452" i="105"/>
  <c r="BR452" i="105"/>
  <c r="BV452" i="105"/>
  <c r="BZ452" i="105"/>
  <c r="CD452" i="105"/>
  <c r="CH452" i="105"/>
  <c r="AX455" i="105"/>
  <c r="AX548" i="105" s="1"/>
  <c r="BB455" i="105"/>
  <c r="BF455" i="105"/>
  <c r="BJ455" i="105"/>
  <c r="BN455" i="105"/>
  <c r="BN548" i="105" s="1"/>
  <c r="BR455" i="105"/>
  <c r="BV455" i="105"/>
  <c r="BZ455" i="105"/>
  <c r="CD455" i="105"/>
  <c r="CD548" i="105" s="1"/>
  <c r="CH455" i="105"/>
  <c r="AX456" i="105"/>
  <c r="BB456" i="105"/>
  <c r="BF456" i="105"/>
  <c r="BJ456" i="105"/>
  <c r="BN456" i="105"/>
  <c r="BR456" i="105"/>
  <c r="BV456" i="105"/>
  <c r="BZ456" i="105"/>
  <c r="CD456" i="105"/>
  <c r="CH456" i="105"/>
  <c r="AX459" i="105"/>
  <c r="AX552" i="105" s="1"/>
  <c r="BB459" i="105"/>
  <c r="BF459" i="105"/>
  <c r="BJ459" i="105"/>
  <c r="BN459" i="105"/>
  <c r="BN552" i="105" s="1"/>
  <c r="BR459" i="105"/>
  <c r="BV459" i="105"/>
  <c r="BZ459" i="105"/>
  <c r="CD459" i="105"/>
  <c r="CD552" i="105" s="1"/>
  <c r="CH459" i="105"/>
  <c r="AX460" i="105"/>
  <c r="BB460" i="105"/>
  <c r="BF460" i="105"/>
  <c r="BJ460" i="105"/>
  <c r="BN460" i="105"/>
  <c r="BR460" i="105"/>
  <c r="BV460" i="105"/>
  <c r="BZ460" i="105"/>
  <c r="CD460" i="105"/>
  <c r="CH460" i="105"/>
  <c r="AX463" i="105"/>
  <c r="AX556" i="105" s="1"/>
  <c r="BB463" i="105"/>
  <c r="BF463" i="105"/>
  <c r="BJ463" i="105"/>
  <c r="BN463" i="105"/>
  <c r="BN556" i="105" s="1"/>
  <c r="BR463" i="105"/>
  <c r="BV463" i="105"/>
  <c r="BZ463" i="105"/>
  <c r="CD463" i="105"/>
  <c r="CD556" i="105" s="1"/>
  <c r="CH463" i="105"/>
  <c r="AX464" i="105"/>
  <c r="BB464" i="105"/>
  <c r="BF464" i="105"/>
  <c r="BJ464" i="105"/>
  <c r="BN464" i="105"/>
  <c r="BR464" i="105"/>
  <c r="BV464" i="105"/>
  <c r="BZ464" i="105"/>
  <c r="CD464" i="105"/>
  <c r="CH464" i="105"/>
  <c r="AX466" i="105"/>
  <c r="BB466" i="105"/>
  <c r="BF466" i="105"/>
  <c r="BJ466" i="105"/>
  <c r="BN466" i="105"/>
  <c r="BR466" i="105"/>
  <c r="BV466" i="105"/>
  <c r="BZ466" i="105"/>
  <c r="CD466" i="105"/>
  <c r="CH466" i="105"/>
  <c r="AX469" i="105"/>
  <c r="AX562" i="105" s="1"/>
  <c r="BF469" i="105"/>
  <c r="BN469" i="105"/>
  <c r="BV469" i="105"/>
  <c r="CD469" i="105"/>
  <c r="AX470" i="105"/>
  <c r="AX563" i="105" s="1"/>
  <c r="BB470" i="105"/>
  <c r="BF470" i="105"/>
  <c r="BJ470" i="105"/>
  <c r="BN470" i="105"/>
  <c r="BR470" i="105"/>
  <c r="BV470" i="105"/>
  <c r="BZ470" i="105"/>
  <c r="CD470" i="105"/>
  <c r="CH470" i="105"/>
  <c r="BB471" i="105"/>
  <c r="BJ471" i="105"/>
  <c r="BR471" i="105"/>
  <c r="BZ471" i="105"/>
  <c r="CH471" i="105"/>
  <c r="AZ476" i="105"/>
  <c r="BD476" i="105"/>
  <c r="BH476" i="105"/>
  <c r="BL476" i="105"/>
  <c r="BP476" i="105"/>
  <c r="BT476" i="105"/>
  <c r="BX476" i="105"/>
  <c r="CB476" i="105"/>
  <c r="AZ477" i="105"/>
  <c r="BH477" i="105"/>
  <c r="BP477" i="105"/>
  <c r="BX477" i="105"/>
  <c r="CF477" i="105"/>
  <c r="AZ478" i="105"/>
  <c r="BH478" i="105"/>
  <c r="BP478" i="105"/>
  <c r="BX478" i="105"/>
  <c r="CF478" i="105"/>
  <c r="AZ479" i="105"/>
  <c r="BD479" i="105"/>
  <c r="BH479" i="105"/>
  <c r="BL479" i="105"/>
  <c r="BP479" i="105"/>
  <c r="BT479" i="105"/>
  <c r="BX479" i="105"/>
  <c r="CB479" i="105"/>
  <c r="CF479" i="105"/>
  <c r="AZ480" i="105"/>
  <c r="BD480" i="105"/>
  <c r="BH480" i="105"/>
  <c r="BL480" i="105"/>
  <c r="BP480" i="105"/>
  <c r="BT480" i="105"/>
  <c r="BX480" i="105"/>
  <c r="CB480" i="105"/>
  <c r="CF480" i="105"/>
  <c r="AZ481" i="105"/>
  <c r="BH481" i="105"/>
  <c r="BP481" i="105"/>
  <c r="BX481" i="105"/>
  <c r="CF481" i="105"/>
  <c r="AZ482" i="105"/>
  <c r="BH482" i="105"/>
  <c r="BP482" i="105"/>
  <c r="BX482" i="105"/>
  <c r="CF482" i="105"/>
  <c r="AZ483" i="105"/>
  <c r="BD483" i="105"/>
  <c r="BH483" i="105"/>
  <c r="BL483" i="105"/>
  <c r="BP483" i="105"/>
  <c r="BT483" i="105"/>
  <c r="BX483" i="105"/>
  <c r="CB483" i="105"/>
  <c r="CF483" i="105"/>
  <c r="AZ484" i="105"/>
  <c r="BD484" i="105"/>
  <c r="BH484" i="105"/>
  <c r="BL484" i="105"/>
  <c r="BP484" i="105"/>
  <c r="BT484" i="105"/>
  <c r="BX484" i="105"/>
  <c r="CB484" i="105"/>
  <c r="CF484" i="105"/>
  <c r="AZ485" i="105"/>
  <c r="BH485" i="105"/>
  <c r="BP485" i="105"/>
  <c r="BX485" i="105"/>
  <c r="CF485" i="105"/>
  <c r="AZ486" i="105"/>
  <c r="BH486" i="105"/>
  <c r="BP486" i="105"/>
  <c r="BX486" i="105"/>
  <c r="CF486" i="105"/>
  <c r="AZ487" i="105"/>
  <c r="BD487" i="105"/>
  <c r="BH487" i="105"/>
  <c r="BL487" i="105"/>
  <c r="BP487" i="105"/>
  <c r="BT487" i="105"/>
  <c r="BX487" i="105"/>
  <c r="CB487" i="105"/>
  <c r="CF487" i="105"/>
  <c r="AZ488" i="105"/>
  <c r="BD488" i="105"/>
  <c r="BH488" i="105"/>
  <c r="BL488" i="105"/>
  <c r="BP488" i="105"/>
  <c r="BT488" i="105"/>
  <c r="BX488" i="105"/>
  <c r="CB488" i="105"/>
  <c r="CF488" i="105"/>
  <c r="AZ489" i="105"/>
  <c r="BH489" i="105"/>
  <c r="BP489" i="105"/>
  <c r="BX489" i="105"/>
  <c r="CF489" i="105"/>
  <c r="AZ490" i="105"/>
  <c r="BH490" i="105"/>
  <c r="BP490" i="105"/>
  <c r="BX490" i="105"/>
  <c r="CF490" i="105"/>
  <c r="AZ491" i="105"/>
  <c r="BD491" i="105"/>
  <c r="BH491" i="105"/>
  <c r="BL491" i="105"/>
  <c r="BP491" i="105"/>
  <c r="BT491" i="105"/>
  <c r="BX491" i="105"/>
  <c r="CB491" i="105"/>
  <c r="CF491" i="105"/>
  <c r="AZ492" i="105"/>
  <c r="BD492" i="105"/>
  <c r="BH492" i="105"/>
  <c r="BL492" i="105"/>
  <c r="BP492" i="105"/>
  <c r="BT492" i="105"/>
  <c r="BX492" i="105"/>
  <c r="CB492" i="105"/>
  <c r="CF492" i="105"/>
  <c r="AZ493" i="105"/>
  <c r="BH493" i="105"/>
  <c r="BP493" i="105"/>
  <c r="BX493" i="105"/>
  <c r="CF493" i="105"/>
  <c r="AZ494" i="105"/>
  <c r="BH494" i="105"/>
  <c r="BP494" i="105"/>
  <c r="BX494" i="105"/>
  <c r="CF494" i="105"/>
  <c r="AZ495" i="105"/>
  <c r="BH495" i="105"/>
  <c r="BP495" i="105"/>
  <c r="BX495" i="105"/>
  <c r="CF495" i="105"/>
  <c r="AY500" i="105"/>
  <c r="BG500" i="105"/>
  <c r="BO500" i="105"/>
  <c r="BW500" i="105"/>
  <c r="CE500" i="105"/>
  <c r="AY501" i="105"/>
  <c r="BG501" i="105"/>
  <c r="BO501" i="105"/>
  <c r="BW501" i="105"/>
  <c r="CE501" i="105"/>
  <c r="AY502" i="105"/>
  <c r="BC502" i="105"/>
  <c r="BG502" i="105"/>
  <c r="BK502" i="105"/>
  <c r="BO502" i="105"/>
  <c r="BS502" i="105"/>
  <c r="BW502" i="105"/>
  <c r="CA502" i="105"/>
  <c r="CE502" i="105"/>
  <c r="AY503" i="105"/>
  <c r="BC503" i="105"/>
  <c r="BG503" i="105"/>
  <c r="BK503" i="105"/>
  <c r="BO503" i="105"/>
  <c r="BS503" i="105"/>
  <c r="BW503" i="105"/>
  <c r="CA503" i="105"/>
  <c r="CE503" i="105"/>
  <c r="AY504" i="105"/>
  <c r="BG504" i="105"/>
  <c r="BO504" i="105"/>
  <c r="BW504" i="105"/>
  <c r="CE504" i="105"/>
  <c r="AY505" i="105"/>
  <c r="BG505" i="105"/>
  <c r="BO505" i="105"/>
  <c r="BW505" i="105"/>
  <c r="CE505" i="105"/>
  <c r="AY506" i="105"/>
  <c r="BC506" i="105"/>
  <c r="BG506" i="105"/>
  <c r="BK506" i="105"/>
  <c r="BO506" i="105"/>
  <c r="BS506" i="105"/>
  <c r="BW506" i="105"/>
  <c r="CA506" i="105"/>
  <c r="CE506" i="105"/>
  <c r="AY507" i="105"/>
  <c r="BC507" i="105"/>
  <c r="BG507" i="105"/>
  <c r="BK507" i="105"/>
  <c r="BO507" i="105"/>
  <c r="BS507" i="105"/>
  <c r="BW507" i="105"/>
  <c r="CA507" i="105"/>
  <c r="CE507" i="105"/>
  <c r="AY508" i="105"/>
  <c r="BG508" i="105"/>
  <c r="BK508" i="105"/>
  <c r="BO508" i="105"/>
  <c r="BW508" i="105"/>
  <c r="CA508" i="105"/>
  <c r="CE508" i="105"/>
  <c r="AY509" i="105"/>
  <c r="BC509" i="105"/>
  <c r="BG509" i="105"/>
  <c r="BO509" i="105"/>
  <c r="BS509" i="105"/>
  <c r="BW509" i="105"/>
  <c r="CE509" i="105"/>
  <c r="AY510" i="105"/>
  <c r="BC510" i="105"/>
  <c r="BG510" i="105"/>
  <c r="BK510" i="105"/>
  <c r="BO510" i="105"/>
  <c r="BS510" i="105"/>
  <c r="BW510" i="105"/>
  <c r="CA510" i="105"/>
  <c r="CE510" i="105"/>
  <c r="AY511" i="105"/>
  <c r="BC511" i="105"/>
  <c r="BG511" i="105"/>
  <c r="BK511" i="105"/>
  <c r="BO511" i="105"/>
  <c r="BS511" i="105"/>
  <c r="BW511" i="105"/>
  <c r="CA511" i="105"/>
  <c r="CE511" i="105"/>
  <c r="AY512" i="105"/>
  <c r="BG512" i="105"/>
  <c r="BK512" i="105"/>
  <c r="BO512" i="105"/>
  <c r="BW512" i="105"/>
  <c r="CA512" i="105"/>
  <c r="CE512" i="105"/>
  <c r="AY513" i="105"/>
  <c r="BC513" i="105"/>
  <c r="BG513" i="105"/>
  <c r="BO513" i="105"/>
  <c r="BS513" i="105"/>
  <c r="BW513" i="105"/>
  <c r="CE513" i="105"/>
  <c r="AY514" i="105"/>
  <c r="BC514" i="105"/>
  <c r="BG514" i="105"/>
  <c r="BK514" i="105"/>
  <c r="BO514" i="105"/>
  <c r="BS514" i="105"/>
  <c r="BW514" i="105"/>
  <c r="CA514" i="105"/>
  <c r="CE514" i="105"/>
  <c r="AY515" i="105"/>
  <c r="BC515" i="105"/>
  <c r="BG515" i="105"/>
  <c r="BK515" i="105"/>
  <c r="BO515" i="105"/>
  <c r="BS515" i="105"/>
  <c r="BW515" i="105"/>
  <c r="CA515" i="105"/>
  <c r="CE515" i="105"/>
  <c r="AY516" i="105"/>
  <c r="BG516" i="105"/>
  <c r="BK516" i="105"/>
  <c r="BO516" i="105"/>
  <c r="BW516" i="105"/>
  <c r="CA516" i="105"/>
  <c r="CE516" i="105"/>
  <c r="AY517" i="105"/>
  <c r="BC517" i="105"/>
  <c r="BG517" i="105"/>
  <c r="BO517" i="105"/>
  <c r="BS517" i="105"/>
  <c r="BW517" i="105"/>
  <c r="CE517" i="105"/>
  <c r="AY518" i="105"/>
  <c r="BC518" i="105"/>
  <c r="BG518" i="105"/>
  <c r="BK518" i="105"/>
  <c r="BO518" i="105"/>
  <c r="BS518" i="105"/>
  <c r="BW518" i="105"/>
  <c r="CA518" i="105"/>
  <c r="CE518" i="105"/>
  <c r="AY519" i="105"/>
  <c r="BC519" i="105"/>
  <c r="BG519" i="105"/>
  <c r="BK519" i="105"/>
  <c r="BO519" i="105"/>
  <c r="BS519" i="105"/>
  <c r="BW519" i="105"/>
  <c r="CA519" i="105"/>
  <c r="CE519" i="105"/>
  <c r="AW524" i="105"/>
  <c r="BA524" i="105"/>
  <c r="BE524" i="105"/>
  <c r="BI524" i="105"/>
  <c r="BM524" i="105"/>
  <c r="BQ524" i="105"/>
  <c r="BU524" i="105"/>
  <c r="BY524" i="105"/>
  <c r="CC524" i="105"/>
  <c r="CG524" i="105"/>
  <c r="CK545" i="105"/>
  <c r="AW525" i="105"/>
  <c r="BA525" i="105"/>
  <c r="BA546" i="105" s="1"/>
  <c r="BE525" i="105"/>
  <c r="BM525" i="105"/>
  <c r="BQ525" i="105"/>
  <c r="BQ546" i="105" s="1"/>
  <c r="BU525" i="105"/>
  <c r="CC525" i="105"/>
  <c r="CG525" i="105"/>
  <c r="CG546" i="105" s="1"/>
  <c r="CK546" i="105"/>
  <c r="AW526" i="105"/>
  <c r="BE526" i="105"/>
  <c r="BI526" i="105"/>
  <c r="BM526" i="105"/>
  <c r="BU526" i="105"/>
  <c r="BY526" i="105"/>
  <c r="CC526" i="105"/>
  <c r="CK547" i="105"/>
  <c r="AW527" i="105"/>
  <c r="BA527" i="105"/>
  <c r="BE527" i="105"/>
  <c r="BI527" i="105"/>
  <c r="BM527" i="105"/>
  <c r="BQ527" i="105"/>
  <c r="BU527" i="105"/>
  <c r="BY527" i="105"/>
  <c r="CC527" i="105"/>
  <c r="CG527" i="105"/>
  <c r="CK548" i="105"/>
  <c r="AW528" i="105"/>
  <c r="BA528" i="105"/>
  <c r="BE528" i="105"/>
  <c r="BI528" i="105"/>
  <c r="BM528" i="105"/>
  <c r="BQ528" i="105"/>
  <c r="BU528" i="105"/>
  <c r="BY528" i="105"/>
  <c r="CC528" i="105"/>
  <c r="CG528" i="105"/>
  <c r="CG549" i="105" s="1"/>
  <c r="CK549" i="105"/>
  <c r="AW529" i="105"/>
  <c r="BA529" i="105"/>
  <c r="BA550" i="105" s="1"/>
  <c r="BE529" i="105"/>
  <c r="BM529" i="105"/>
  <c r="BQ529" i="105"/>
  <c r="BQ550" i="105" s="1"/>
  <c r="BU529" i="105"/>
  <c r="CC529" i="105"/>
  <c r="CG529" i="105"/>
  <c r="CG550" i="105" s="1"/>
  <c r="CK550" i="105"/>
  <c r="AW530" i="105"/>
  <c r="BE530" i="105"/>
  <c r="BI530" i="105"/>
  <c r="BM530" i="105"/>
  <c r="BU530" i="105"/>
  <c r="BY530" i="105"/>
  <c r="CC530" i="105"/>
  <c r="CK551" i="105"/>
  <c r="AW531" i="105"/>
  <c r="BA531" i="105"/>
  <c r="BE531" i="105"/>
  <c r="BI531" i="105"/>
  <c r="BM531" i="105"/>
  <c r="BQ531" i="105"/>
  <c r="BU531" i="105"/>
  <c r="BY531" i="105"/>
  <c r="CC531" i="105"/>
  <c r="CG531" i="105"/>
  <c r="CK552" i="105"/>
  <c r="AW532" i="105"/>
  <c r="BA532" i="105"/>
  <c r="BE532" i="105"/>
  <c r="BI532" i="105"/>
  <c r="BM532" i="105"/>
  <c r="BQ532" i="105"/>
  <c r="BU532" i="105"/>
  <c r="BY532" i="105"/>
  <c r="CC532" i="105"/>
  <c r="CG532" i="105"/>
  <c r="CK553" i="105"/>
  <c r="AW533" i="105"/>
  <c r="BA533" i="105"/>
  <c r="BA554" i="105" s="1"/>
  <c r="BE533" i="105"/>
  <c r="BM533" i="105"/>
  <c r="BQ533" i="105"/>
  <c r="BQ554" i="105" s="1"/>
  <c r="BU533" i="105"/>
  <c r="CC533" i="105"/>
  <c r="CG533" i="105"/>
  <c r="CG554" i="105" s="1"/>
  <c r="CK554" i="105"/>
  <c r="AW534" i="105"/>
  <c r="BE534" i="105"/>
  <c r="BI534" i="105"/>
  <c r="BM534" i="105"/>
  <c r="BU534" i="105"/>
  <c r="BY534" i="105"/>
  <c r="CC534" i="105"/>
  <c r="CC555" i="105" s="1"/>
  <c r="CK555" i="105"/>
  <c r="AW535" i="105"/>
  <c r="BA535" i="105"/>
  <c r="BE535" i="105"/>
  <c r="BI535" i="105"/>
  <c r="BM535" i="105"/>
  <c r="BQ535" i="105"/>
  <c r="BU535" i="105"/>
  <c r="BY535" i="105"/>
  <c r="CC535" i="105"/>
  <c r="CG535" i="105"/>
  <c r="CK556" i="105"/>
  <c r="AW536" i="105"/>
  <c r="BA536" i="105"/>
  <c r="BE536" i="105"/>
  <c r="BI536" i="105"/>
  <c r="BM536" i="105"/>
  <c r="BQ536" i="105"/>
  <c r="BU536" i="105"/>
  <c r="BY536" i="105"/>
  <c r="CC536" i="105"/>
  <c r="CG536" i="105"/>
  <c r="CK557" i="105"/>
  <c r="AW537" i="105"/>
  <c r="BA537" i="105"/>
  <c r="BA558" i="105" s="1"/>
  <c r="BE537" i="105"/>
  <c r="BM537" i="105"/>
  <c r="BQ537" i="105"/>
  <c r="BQ558" i="105" s="1"/>
  <c r="BU537" i="105"/>
  <c r="CC537" i="105"/>
  <c r="CG537" i="105"/>
  <c r="CG558" i="105" s="1"/>
  <c r="CK558" i="105"/>
  <c r="AW538" i="105"/>
  <c r="BA538" i="105"/>
  <c r="BE538" i="105"/>
  <c r="BI538" i="105"/>
  <c r="BM538" i="105"/>
  <c r="BQ538" i="105"/>
  <c r="BU538" i="105"/>
  <c r="BY538" i="105"/>
  <c r="CC538" i="105"/>
  <c r="CG538" i="105"/>
  <c r="CK559" i="105"/>
  <c r="AW539" i="105"/>
  <c r="AW560" i="105" s="1"/>
  <c r="BE539" i="105"/>
  <c r="BE560" i="105" s="1"/>
  <c r="BI539" i="105"/>
  <c r="BM539" i="105"/>
  <c r="BM560" i="105" s="1"/>
  <c r="BU539" i="105"/>
  <c r="BU560" i="105" s="1"/>
  <c r="BY539" i="105"/>
  <c r="CC539" i="105"/>
  <c r="CC560" i="105" s="1"/>
  <c r="CK560" i="105"/>
  <c r="AW540" i="105"/>
  <c r="BA540" i="105"/>
  <c r="BI540" i="105"/>
  <c r="BM540" i="105"/>
  <c r="BQ540" i="105"/>
  <c r="BQ561" i="105" s="1"/>
  <c r="BY540" i="105"/>
  <c r="CC540" i="105"/>
  <c r="CG540" i="105"/>
  <c r="AW541" i="105"/>
  <c r="BA541" i="105"/>
  <c r="BE541" i="105"/>
  <c r="BI541" i="105"/>
  <c r="BM541" i="105"/>
  <c r="BM562" i="105" s="1"/>
  <c r="BQ541" i="105"/>
  <c r="BU541" i="105"/>
  <c r="BY541" i="105"/>
  <c r="CC541" i="105"/>
  <c r="CG541" i="105"/>
  <c r="AW542" i="105"/>
  <c r="BA542" i="105"/>
  <c r="BE542" i="105"/>
  <c r="BI542" i="105"/>
  <c r="BM542" i="105"/>
  <c r="BQ542" i="105"/>
  <c r="BY542" i="105"/>
  <c r="BY563" i="105" s="1"/>
  <c r="CC542" i="105"/>
  <c r="CG542" i="105"/>
  <c r="CK563" i="105"/>
  <c r="AW543" i="105"/>
  <c r="BA543" i="105"/>
  <c r="BE543" i="105"/>
  <c r="BI543" i="105"/>
  <c r="BM543" i="105"/>
  <c r="BM564" i="105" s="1"/>
  <c r="BQ543" i="105"/>
  <c r="BU543" i="105"/>
  <c r="CC543" i="105"/>
  <c r="CG543" i="105"/>
  <c r="CK564" i="105"/>
  <c r="M766" i="105"/>
  <c r="M788" i="105" s="1"/>
  <c r="W768" i="105"/>
  <c r="W790" i="105" s="1"/>
  <c r="M770" i="105"/>
  <c r="M792" i="105" s="1"/>
  <c r="W772" i="105"/>
  <c r="W794" i="105" s="1"/>
  <c r="M774" i="105"/>
  <c r="M796" i="105" s="1"/>
  <c r="W776" i="105"/>
  <c r="W798" i="105" s="1"/>
  <c r="M778" i="105"/>
  <c r="M800" i="105" s="1"/>
  <c r="M600" i="105"/>
  <c r="F781" i="105"/>
  <c r="F803" i="105" s="1"/>
  <c r="J781" i="105"/>
  <c r="J803" i="105" s="1"/>
  <c r="N781" i="105"/>
  <c r="Z781" i="105"/>
  <c r="Z803" i="105" s="1"/>
  <c r="AD781" i="105"/>
  <c r="AD803" i="105" s="1"/>
  <c r="L722" i="105"/>
  <c r="L744" i="105" s="1"/>
  <c r="L546" i="105"/>
  <c r="P722" i="105"/>
  <c r="P744" i="105" s="1"/>
  <c r="P546" i="105"/>
  <c r="X722" i="105"/>
  <c r="X744" i="105" s="1"/>
  <c r="X546" i="105"/>
  <c r="L730" i="105"/>
  <c r="L752" i="105" s="1"/>
  <c r="L554" i="105"/>
  <c r="P554" i="105"/>
  <c r="P643" i="105" s="1"/>
  <c r="P664" i="105" s="1"/>
  <c r="P730" i="105"/>
  <c r="P752" i="105" s="1"/>
  <c r="X730" i="105"/>
  <c r="X752" i="105" s="1"/>
  <c r="X554" i="105"/>
  <c r="O735" i="105"/>
  <c r="O559" i="105"/>
  <c r="W735" i="105"/>
  <c r="W757" i="105" s="1"/>
  <c r="W559" i="105"/>
  <c r="F739" i="105"/>
  <c r="F761" i="105" s="1"/>
  <c r="F604" i="105"/>
  <c r="F563" i="105"/>
  <c r="J739" i="105"/>
  <c r="J761" i="105" s="1"/>
  <c r="J604" i="105"/>
  <c r="J563" i="105"/>
  <c r="N739" i="105"/>
  <c r="N761" i="105" s="1"/>
  <c r="N604" i="105"/>
  <c r="N563" i="105"/>
  <c r="Z739" i="105"/>
  <c r="Z761" i="105" s="1"/>
  <c r="Z604" i="105"/>
  <c r="Z563" i="105"/>
  <c r="AD739" i="105"/>
  <c r="AD761" i="105" s="1"/>
  <c r="AD563" i="105"/>
  <c r="AD604" i="105"/>
  <c r="O740" i="105"/>
  <c r="O564" i="105"/>
  <c r="W740" i="105"/>
  <c r="W762" i="105" s="1"/>
  <c r="W564" i="105"/>
  <c r="Z550" i="105"/>
  <c r="F554" i="105"/>
  <c r="BB516" i="105"/>
  <c r="BJ516" i="105"/>
  <c r="BR516" i="105"/>
  <c r="BZ516" i="105"/>
  <c r="CH516" i="105"/>
  <c r="AX517" i="105"/>
  <c r="BN517" i="105"/>
  <c r="BV517" i="105"/>
  <c r="CD517" i="105"/>
  <c r="AX518" i="105"/>
  <c r="BB518" i="105"/>
  <c r="BR518" i="105"/>
  <c r="CH518" i="105"/>
  <c r="AX519" i="105"/>
  <c r="BJ519" i="105"/>
  <c r="BV519" i="105"/>
  <c r="CD519" i="105"/>
  <c r="AZ524" i="105"/>
  <c r="AZ545" i="105" s="1"/>
  <c r="BL524" i="105"/>
  <c r="BL545" i="105" s="1"/>
  <c r="BX524" i="105"/>
  <c r="BX545" i="105" s="1"/>
  <c r="CB524" i="105"/>
  <c r="CB545" i="105" s="1"/>
  <c r="AZ525" i="105"/>
  <c r="AZ546" i="105" s="1"/>
  <c r="BH525" i="105"/>
  <c r="BH546" i="105" s="1"/>
  <c r="BT525" i="105"/>
  <c r="BT546" i="105" s="1"/>
  <c r="CJ546" i="105"/>
  <c r="BD526" i="105"/>
  <c r="BD547" i="105" s="1"/>
  <c r="BL526" i="105"/>
  <c r="BL547" i="105" s="1"/>
  <c r="BT526" i="105"/>
  <c r="BT547" i="105" s="1"/>
  <c r="CB526" i="105"/>
  <c r="CB547" i="105" s="1"/>
  <c r="CF526" i="105"/>
  <c r="CF547" i="105" s="1"/>
  <c r="BD527" i="105"/>
  <c r="BD548" i="105" s="1"/>
  <c r="BL527" i="105"/>
  <c r="BL548" i="105" s="1"/>
  <c r="BT527" i="105"/>
  <c r="BT548" i="105" s="1"/>
  <c r="CB527" i="105"/>
  <c r="CB548" i="105" s="1"/>
  <c r="CF527" i="105"/>
  <c r="CF548" i="105" s="1"/>
  <c r="AZ528" i="105"/>
  <c r="AZ549" i="105" s="1"/>
  <c r="BL528" i="105"/>
  <c r="BL549" i="105" s="1"/>
  <c r="CB528" i="105"/>
  <c r="CB549" i="105" s="1"/>
  <c r="BD529" i="105"/>
  <c r="BD550" i="105" s="1"/>
  <c r="BP529" i="105"/>
  <c r="BP550" i="105" s="1"/>
  <c r="BT529" i="105"/>
  <c r="BT550" i="105" s="1"/>
  <c r="CF529" i="105"/>
  <c r="CF550" i="105" s="1"/>
  <c r="AZ530" i="105"/>
  <c r="AZ551" i="105" s="1"/>
  <c r="BH530" i="105"/>
  <c r="BH551" i="105" s="1"/>
  <c r="BP530" i="105"/>
  <c r="BP551" i="105" s="1"/>
  <c r="BX530" i="105"/>
  <c r="BX551" i="105" s="1"/>
  <c r="CJ551" i="105"/>
  <c r="BD531" i="105"/>
  <c r="BD552" i="105" s="1"/>
  <c r="BL531" i="105"/>
  <c r="BL552" i="105" s="1"/>
  <c r="BT531" i="105"/>
  <c r="BT552" i="105" s="1"/>
  <c r="CB531" i="105"/>
  <c r="CB552" i="105" s="1"/>
  <c r="CF531" i="105"/>
  <c r="CF552" i="105" s="1"/>
  <c r="AZ532" i="105"/>
  <c r="AZ553" i="105" s="1"/>
  <c r="BL532" i="105"/>
  <c r="BL553" i="105" s="1"/>
  <c r="CB532" i="105"/>
  <c r="CB553" i="105" s="1"/>
  <c r="BD533" i="105"/>
  <c r="BD554" i="105" s="1"/>
  <c r="BP533" i="105"/>
  <c r="BP554" i="105" s="1"/>
  <c r="BX533" i="105"/>
  <c r="BX554" i="105" s="1"/>
  <c r="CF533" i="105"/>
  <c r="CF554" i="105" s="1"/>
  <c r="BD534" i="105"/>
  <c r="BD555" i="105" s="1"/>
  <c r="BL534" i="105"/>
  <c r="BL555" i="105" s="1"/>
  <c r="BT534" i="105"/>
  <c r="BT555" i="105" s="1"/>
  <c r="CB534" i="105"/>
  <c r="CB555" i="105" s="1"/>
  <c r="CF534" i="105"/>
  <c r="CF555" i="105" s="1"/>
  <c r="AZ535" i="105"/>
  <c r="AZ556" i="105" s="1"/>
  <c r="BH535" i="105"/>
  <c r="BH556" i="105" s="1"/>
  <c r="BP535" i="105"/>
  <c r="BP556" i="105" s="1"/>
  <c r="BX535" i="105"/>
  <c r="BX556" i="105" s="1"/>
  <c r="CB535" i="105"/>
  <c r="CB556" i="105" s="1"/>
  <c r="CF535" i="105"/>
  <c r="CF556" i="105" s="1"/>
  <c r="AZ536" i="105"/>
  <c r="AZ557" i="105" s="1"/>
  <c r="BL536" i="105"/>
  <c r="BL557" i="105" s="1"/>
  <c r="CB536" i="105"/>
  <c r="CB557" i="105" s="1"/>
  <c r="AZ537" i="105"/>
  <c r="AZ558" i="105" s="1"/>
  <c r="BH537" i="105"/>
  <c r="BH558" i="105" s="1"/>
  <c r="BT537" i="105"/>
  <c r="BT558" i="105" s="1"/>
  <c r="CJ558" i="105"/>
  <c r="BH538" i="105"/>
  <c r="BH559" i="105" s="1"/>
  <c r="BP538" i="105"/>
  <c r="BP559" i="105" s="1"/>
  <c r="BX538" i="105"/>
  <c r="BX559" i="105" s="1"/>
  <c r="CF538" i="105"/>
  <c r="CF559" i="105" s="1"/>
  <c r="BD539" i="105"/>
  <c r="BD560" i="105" s="1"/>
  <c r="BL539" i="105"/>
  <c r="BL560" i="105" s="1"/>
  <c r="BT539" i="105"/>
  <c r="BT560" i="105" s="1"/>
  <c r="CJ560" i="105"/>
  <c r="AZ540" i="105"/>
  <c r="AZ561" i="105" s="1"/>
  <c r="BH540" i="105"/>
  <c r="BH561" i="105" s="1"/>
  <c r="BP540" i="105"/>
  <c r="BP561" i="105" s="1"/>
  <c r="BX540" i="105"/>
  <c r="BX561" i="105" s="1"/>
  <c r="CJ561" i="105"/>
  <c r="AZ541" i="105"/>
  <c r="AZ562" i="105" s="1"/>
  <c r="BH541" i="105"/>
  <c r="BH562" i="105" s="1"/>
  <c r="BX541" i="105"/>
  <c r="BX562" i="105" s="1"/>
  <c r="CJ562" i="105"/>
  <c r="AZ542" i="105"/>
  <c r="AZ563" i="105" s="1"/>
  <c r="BD542" i="105"/>
  <c r="BD563" i="105" s="1"/>
  <c r="BL542" i="105"/>
  <c r="BL563" i="105" s="1"/>
  <c r="BT542" i="105"/>
  <c r="BT563" i="105" s="1"/>
  <c r="CB542" i="105"/>
  <c r="CB563" i="105" s="1"/>
  <c r="CF542" i="105"/>
  <c r="CF563" i="105" s="1"/>
  <c r="BH543" i="105"/>
  <c r="BH564" i="105" s="1"/>
  <c r="BP543" i="105"/>
  <c r="BP564" i="105" s="1"/>
  <c r="BX543" i="105"/>
  <c r="BX564" i="105" s="1"/>
  <c r="CB543" i="105"/>
  <c r="CB564" i="105" s="1"/>
  <c r="F727" i="105"/>
  <c r="F749" i="105" s="1"/>
  <c r="F551" i="105"/>
  <c r="F591" i="105"/>
  <c r="N727" i="105"/>
  <c r="N749" i="105" s="1"/>
  <c r="N551" i="105"/>
  <c r="V551" i="105"/>
  <c r="AH551" i="105"/>
  <c r="AP551" i="105"/>
  <c r="CK561" i="105"/>
  <c r="R564" i="105"/>
  <c r="BD439" i="105"/>
  <c r="BH439" i="105"/>
  <c r="BL439" i="105"/>
  <c r="BP439" i="105"/>
  <c r="BT439" i="105"/>
  <c r="BX439" i="105"/>
  <c r="CB439" i="105"/>
  <c r="CF439" i="105"/>
  <c r="CJ439" i="105"/>
  <c r="AZ442" i="105"/>
  <c r="BD442" i="105"/>
  <c r="BH442" i="105"/>
  <c r="BL442" i="105"/>
  <c r="BP442" i="105"/>
  <c r="BT442" i="105"/>
  <c r="BX442" i="105"/>
  <c r="CB442" i="105"/>
  <c r="CF442" i="105"/>
  <c r="CJ442" i="105"/>
  <c r="AZ443" i="105"/>
  <c r="BD443" i="105"/>
  <c r="BH443" i="105"/>
  <c r="BL443" i="105"/>
  <c r="BP443" i="105"/>
  <c r="BT443" i="105"/>
  <c r="BX443" i="105"/>
  <c r="CB443" i="105"/>
  <c r="CF443" i="105"/>
  <c r="CJ443" i="105"/>
  <c r="AZ446" i="105"/>
  <c r="BD446" i="105"/>
  <c r="BH446" i="105"/>
  <c r="BL446" i="105"/>
  <c r="BP446" i="105"/>
  <c r="BT446" i="105"/>
  <c r="BX446" i="105"/>
  <c r="CB446" i="105"/>
  <c r="CF446" i="105"/>
  <c r="CJ446" i="105"/>
  <c r="AZ447" i="105"/>
  <c r="BD447" i="105"/>
  <c r="BH447" i="105"/>
  <c r="BL447" i="105"/>
  <c r="BP447" i="105"/>
  <c r="BT447" i="105"/>
  <c r="BX447" i="105"/>
  <c r="CB447" i="105"/>
  <c r="CF447" i="105"/>
  <c r="CJ447" i="105"/>
  <c r="AY452" i="105"/>
  <c r="AY545" i="105" s="1"/>
  <c r="BC452" i="105"/>
  <c r="BC545" i="105" s="1"/>
  <c r="BG452" i="105"/>
  <c r="BG545" i="105" s="1"/>
  <c r="BK452" i="105"/>
  <c r="BK545" i="105" s="1"/>
  <c r="BO452" i="105"/>
  <c r="BO545" i="105" s="1"/>
  <c r="BS452" i="105"/>
  <c r="BS545" i="105" s="1"/>
  <c r="BW452" i="105"/>
  <c r="BW545" i="105" s="1"/>
  <c r="CA452" i="105"/>
  <c r="CA545" i="105" s="1"/>
  <c r="CE452" i="105"/>
  <c r="CE545" i="105" s="1"/>
  <c r="AY453" i="105"/>
  <c r="AY546" i="105" s="1"/>
  <c r="BC453" i="105"/>
  <c r="BC546" i="105" s="1"/>
  <c r="BG453" i="105"/>
  <c r="BG546" i="105" s="1"/>
  <c r="BK453" i="105"/>
  <c r="BK546" i="105" s="1"/>
  <c r="BO453" i="105"/>
  <c r="BO546" i="105" s="1"/>
  <c r="BS453" i="105"/>
  <c r="BS546" i="105" s="1"/>
  <c r="BW453" i="105"/>
  <c r="BW546" i="105" s="1"/>
  <c r="CA453" i="105"/>
  <c r="CA546" i="105" s="1"/>
  <c r="CE453" i="105"/>
  <c r="CE546" i="105" s="1"/>
  <c r="AY456" i="105"/>
  <c r="AY549" i="105" s="1"/>
  <c r="BC456" i="105"/>
  <c r="BC549" i="105" s="1"/>
  <c r="BG456" i="105"/>
  <c r="BG549" i="105" s="1"/>
  <c r="BK456" i="105"/>
  <c r="BK549" i="105" s="1"/>
  <c r="BO456" i="105"/>
  <c r="BO549" i="105" s="1"/>
  <c r="BS456" i="105"/>
  <c r="BS549" i="105" s="1"/>
  <c r="BW456" i="105"/>
  <c r="BW549" i="105" s="1"/>
  <c r="CA456" i="105"/>
  <c r="CA549" i="105" s="1"/>
  <c r="CE456" i="105"/>
  <c r="CE549" i="105" s="1"/>
  <c r="AY457" i="105"/>
  <c r="AY550" i="105" s="1"/>
  <c r="BC457" i="105"/>
  <c r="BC550" i="105" s="1"/>
  <c r="BG457" i="105"/>
  <c r="BG550" i="105" s="1"/>
  <c r="BK457" i="105"/>
  <c r="BK550" i="105" s="1"/>
  <c r="BO457" i="105"/>
  <c r="BO550" i="105" s="1"/>
  <c r="BS457" i="105"/>
  <c r="BS550" i="105" s="1"/>
  <c r="BW457" i="105"/>
  <c r="BW550" i="105" s="1"/>
  <c r="CA457" i="105"/>
  <c r="CA550" i="105" s="1"/>
  <c r="CE457" i="105"/>
  <c r="CE550" i="105" s="1"/>
  <c r="AY460" i="105"/>
  <c r="AY553" i="105" s="1"/>
  <c r="BC460" i="105"/>
  <c r="BC553" i="105" s="1"/>
  <c r="BG460" i="105"/>
  <c r="BG553" i="105" s="1"/>
  <c r="BK460" i="105"/>
  <c r="BK553" i="105" s="1"/>
  <c r="BO460" i="105"/>
  <c r="BO553" i="105" s="1"/>
  <c r="BS460" i="105"/>
  <c r="BS553" i="105" s="1"/>
  <c r="BW460" i="105"/>
  <c r="BW553" i="105" s="1"/>
  <c r="CA460" i="105"/>
  <c r="CA553" i="105" s="1"/>
  <c r="CE460" i="105"/>
  <c r="CE553" i="105" s="1"/>
  <c r="AY461" i="105"/>
  <c r="AY554" i="105" s="1"/>
  <c r="BC461" i="105"/>
  <c r="BC554" i="105" s="1"/>
  <c r="BG461" i="105"/>
  <c r="BG554" i="105" s="1"/>
  <c r="BK461" i="105"/>
  <c r="BK554" i="105" s="1"/>
  <c r="BO461" i="105"/>
  <c r="BO554" i="105" s="1"/>
  <c r="BS461" i="105"/>
  <c r="BS554" i="105" s="1"/>
  <c r="BW461" i="105"/>
  <c r="BW554" i="105" s="1"/>
  <c r="CA461" i="105"/>
  <c r="CA554" i="105" s="1"/>
  <c r="CE461" i="105"/>
  <c r="CE554" i="105" s="1"/>
  <c r="AY464" i="105"/>
  <c r="AY557" i="105" s="1"/>
  <c r="BC464" i="105"/>
  <c r="BC557" i="105" s="1"/>
  <c r="BG464" i="105"/>
  <c r="BG557" i="105" s="1"/>
  <c r="BK464" i="105"/>
  <c r="BK557" i="105" s="1"/>
  <c r="BO464" i="105"/>
  <c r="BO557" i="105" s="1"/>
  <c r="BS464" i="105"/>
  <c r="BS557" i="105" s="1"/>
  <c r="BW464" i="105"/>
  <c r="BW557" i="105" s="1"/>
  <c r="CA464" i="105"/>
  <c r="CA557" i="105" s="1"/>
  <c r="CE464" i="105"/>
  <c r="CE557" i="105" s="1"/>
  <c r="AY465" i="105"/>
  <c r="AY558" i="105" s="1"/>
  <c r="BC465" i="105"/>
  <c r="BC558" i="105" s="1"/>
  <c r="BG465" i="105"/>
  <c r="BG558" i="105" s="1"/>
  <c r="BK465" i="105"/>
  <c r="BK558" i="105" s="1"/>
  <c r="BO465" i="105"/>
  <c r="BO558" i="105" s="1"/>
  <c r="BS465" i="105"/>
  <c r="BS558" i="105" s="1"/>
  <c r="BW465" i="105"/>
  <c r="BW558" i="105" s="1"/>
  <c r="CA465" i="105"/>
  <c r="CA558" i="105" s="1"/>
  <c r="CE465" i="105"/>
  <c r="CE558" i="105" s="1"/>
  <c r="AY466" i="105"/>
  <c r="AY559" i="105" s="1"/>
  <c r="BC466" i="105"/>
  <c r="BC559" i="105" s="1"/>
  <c r="BG466" i="105"/>
  <c r="BG559" i="105" s="1"/>
  <c r="BK466" i="105"/>
  <c r="BK559" i="105" s="1"/>
  <c r="BO466" i="105"/>
  <c r="BO559" i="105" s="1"/>
  <c r="BS466" i="105"/>
  <c r="BS559" i="105" s="1"/>
  <c r="BW466" i="105"/>
  <c r="BW559" i="105" s="1"/>
  <c r="CA466" i="105"/>
  <c r="CA559" i="105" s="1"/>
  <c r="CE466" i="105"/>
  <c r="CE559" i="105" s="1"/>
  <c r="AY467" i="105"/>
  <c r="AY560" i="105" s="1"/>
  <c r="BC467" i="105"/>
  <c r="BC560" i="105" s="1"/>
  <c r="BG467" i="105"/>
  <c r="BG560" i="105" s="1"/>
  <c r="BK467" i="105"/>
  <c r="BK560" i="105" s="1"/>
  <c r="BO467" i="105"/>
  <c r="BO560" i="105" s="1"/>
  <c r="BS467" i="105"/>
  <c r="BS560" i="105" s="1"/>
  <c r="BW467" i="105"/>
  <c r="BW560" i="105" s="1"/>
  <c r="CA467" i="105"/>
  <c r="CA560" i="105" s="1"/>
  <c r="CE467" i="105"/>
  <c r="CE560" i="105" s="1"/>
  <c r="AY469" i="105"/>
  <c r="AY562" i="105" s="1"/>
  <c r="BG469" i="105"/>
  <c r="BG562" i="105" s="1"/>
  <c r="BO469" i="105"/>
  <c r="BO562" i="105" s="1"/>
  <c r="BW469" i="105"/>
  <c r="BW562" i="105" s="1"/>
  <c r="CE469" i="105"/>
  <c r="CE562" i="105" s="1"/>
  <c r="AY470" i="105"/>
  <c r="AY563" i="105" s="1"/>
  <c r="BG470" i="105"/>
  <c r="BG563" i="105" s="1"/>
  <c r="BO470" i="105"/>
  <c r="BO563" i="105" s="1"/>
  <c r="BW470" i="105"/>
  <c r="BW563" i="105" s="1"/>
  <c r="CE470" i="105"/>
  <c r="CE563" i="105" s="1"/>
  <c r="AY471" i="105"/>
  <c r="AY564" i="105" s="1"/>
  <c r="BC471" i="105"/>
  <c r="BC564" i="105" s="1"/>
  <c r="BG471" i="105"/>
  <c r="BG564" i="105" s="1"/>
  <c r="BK471" i="105"/>
  <c r="BK564" i="105" s="1"/>
  <c r="BO471" i="105"/>
  <c r="BO564" i="105" s="1"/>
  <c r="BS471" i="105"/>
  <c r="BS564" i="105" s="1"/>
  <c r="BW471" i="105"/>
  <c r="BW564" i="105" s="1"/>
  <c r="CA471" i="105"/>
  <c r="CA564" i="105" s="1"/>
  <c r="CE471" i="105"/>
  <c r="CE564" i="105" s="1"/>
  <c r="BA476" i="105"/>
  <c r="BI476" i="105"/>
  <c r="BQ476" i="105"/>
  <c r="BY476" i="105"/>
  <c r="CG476" i="105"/>
  <c r="AW477" i="105"/>
  <c r="BE477" i="105"/>
  <c r="BM477" i="105"/>
  <c r="BU477" i="105"/>
  <c r="CC477" i="105"/>
  <c r="AW478" i="105"/>
  <c r="BA478" i="105"/>
  <c r="BE478" i="105"/>
  <c r="BI478" i="105"/>
  <c r="BM478" i="105"/>
  <c r="BQ478" i="105"/>
  <c r="BU478" i="105"/>
  <c r="BY478" i="105"/>
  <c r="CC478" i="105"/>
  <c r="CG478" i="105"/>
  <c r="AW479" i="105"/>
  <c r="BA479" i="105"/>
  <c r="BE479" i="105"/>
  <c r="BI479" i="105"/>
  <c r="BM479" i="105"/>
  <c r="BQ479" i="105"/>
  <c r="BU479" i="105"/>
  <c r="BY479" i="105"/>
  <c r="CC479" i="105"/>
  <c r="CG479" i="105"/>
  <c r="BA480" i="105"/>
  <c r="BI480" i="105"/>
  <c r="BQ480" i="105"/>
  <c r="BY480" i="105"/>
  <c r="CG480" i="105"/>
  <c r="AW481" i="105"/>
  <c r="BE481" i="105"/>
  <c r="BM481" i="105"/>
  <c r="BU481" i="105"/>
  <c r="CC481" i="105"/>
  <c r="AW482" i="105"/>
  <c r="BA482" i="105"/>
  <c r="BE482" i="105"/>
  <c r="BI482" i="105"/>
  <c r="BM482" i="105"/>
  <c r="BQ482" i="105"/>
  <c r="BU482" i="105"/>
  <c r="BY482" i="105"/>
  <c r="CC482" i="105"/>
  <c r="CG482" i="105"/>
  <c r="AW483" i="105"/>
  <c r="BA483" i="105"/>
  <c r="BE483" i="105"/>
  <c r="BI483" i="105"/>
  <c r="BM483" i="105"/>
  <c r="BQ483" i="105"/>
  <c r="BU483" i="105"/>
  <c r="BY483" i="105"/>
  <c r="CC483" i="105"/>
  <c r="CG483" i="105"/>
  <c r="BA484" i="105"/>
  <c r="BI484" i="105"/>
  <c r="BQ484" i="105"/>
  <c r="BY484" i="105"/>
  <c r="CG484" i="105"/>
  <c r="AW485" i="105"/>
  <c r="BE485" i="105"/>
  <c r="BM485" i="105"/>
  <c r="BU485" i="105"/>
  <c r="CC485" i="105"/>
  <c r="AW486" i="105"/>
  <c r="BA486" i="105"/>
  <c r="BE486" i="105"/>
  <c r="BI486" i="105"/>
  <c r="BM486" i="105"/>
  <c r="BQ486" i="105"/>
  <c r="BU486" i="105"/>
  <c r="BY486" i="105"/>
  <c r="CC486" i="105"/>
  <c r="CG486" i="105"/>
  <c r="AW487" i="105"/>
  <c r="BA487" i="105"/>
  <c r="BE487" i="105"/>
  <c r="BI487" i="105"/>
  <c r="BM487" i="105"/>
  <c r="BQ487" i="105"/>
  <c r="BU487" i="105"/>
  <c r="BY487" i="105"/>
  <c r="CC487" i="105"/>
  <c r="CG487" i="105"/>
  <c r="BA488" i="105"/>
  <c r="BI488" i="105"/>
  <c r="BQ488" i="105"/>
  <c r="BY488" i="105"/>
  <c r="CG488" i="105"/>
  <c r="AW489" i="105"/>
  <c r="BE489" i="105"/>
  <c r="BM489" i="105"/>
  <c r="BU489" i="105"/>
  <c r="CC489" i="105"/>
  <c r="AW490" i="105"/>
  <c r="BA490" i="105"/>
  <c r="BE490" i="105"/>
  <c r="BI490" i="105"/>
  <c r="BM490" i="105"/>
  <c r="BQ490" i="105"/>
  <c r="BU490" i="105"/>
  <c r="BY490" i="105"/>
  <c r="CC490" i="105"/>
  <c r="CG490" i="105"/>
  <c r="AW491" i="105"/>
  <c r="BA491" i="105"/>
  <c r="BE491" i="105"/>
  <c r="BI491" i="105"/>
  <c r="BM491" i="105"/>
  <c r="BQ491" i="105"/>
  <c r="BU491" i="105"/>
  <c r="BY491" i="105"/>
  <c r="CC491" i="105"/>
  <c r="CG491" i="105"/>
  <c r="BA492" i="105"/>
  <c r="BI492" i="105"/>
  <c r="BQ492" i="105"/>
  <c r="BY492" i="105"/>
  <c r="CG492" i="105"/>
  <c r="AW493" i="105"/>
  <c r="BE493" i="105"/>
  <c r="BM493" i="105"/>
  <c r="BU493" i="105"/>
  <c r="CC493" i="105"/>
  <c r="AW494" i="105"/>
  <c r="BA494" i="105"/>
  <c r="BE494" i="105"/>
  <c r="BI494" i="105"/>
  <c r="BM494" i="105"/>
  <c r="BQ494" i="105"/>
  <c r="BU494" i="105"/>
  <c r="BY494" i="105"/>
  <c r="CC494" i="105"/>
  <c r="CG494" i="105"/>
  <c r="AW495" i="105"/>
  <c r="BA495" i="105"/>
  <c r="BE495" i="105"/>
  <c r="BI495" i="105"/>
  <c r="BM495" i="105"/>
  <c r="BQ495" i="105"/>
  <c r="BU495" i="105"/>
  <c r="BY495" i="105"/>
  <c r="CC495" i="105"/>
  <c r="CG495" i="105"/>
  <c r="BD500" i="105"/>
  <c r="BL500" i="105"/>
  <c r="BT500" i="105"/>
  <c r="CB500" i="105"/>
  <c r="AZ501" i="105"/>
  <c r="BD501" i="105"/>
  <c r="BH501" i="105"/>
  <c r="BL501" i="105"/>
  <c r="BP501" i="105"/>
  <c r="BT501" i="105"/>
  <c r="BX501" i="105"/>
  <c r="CB501" i="105"/>
  <c r="CF501" i="105"/>
  <c r="AZ502" i="105"/>
  <c r="BD502" i="105"/>
  <c r="BH502" i="105"/>
  <c r="BL502" i="105"/>
  <c r="BP502" i="105"/>
  <c r="BT502" i="105"/>
  <c r="BX502" i="105"/>
  <c r="CB502" i="105"/>
  <c r="CF502" i="105"/>
  <c r="BD503" i="105"/>
  <c r="BL503" i="105"/>
  <c r="BT503" i="105"/>
  <c r="CB503" i="105"/>
  <c r="BD504" i="105"/>
  <c r="BL504" i="105"/>
  <c r="BT504" i="105"/>
  <c r="CB504" i="105"/>
  <c r="AZ505" i="105"/>
  <c r="BD505" i="105"/>
  <c r="BH505" i="105"/>
  <c r="BL505" i="105"/>
  <c r="BP505" i="105"/>
  <c r="BT505" i="105"/>
  <c r="BX505" i="105"/>
  <c r="CB505" i="105"/>
  <c r="CF505" i="105"/>
  <c r="AZ506" i="105"/>
  <c r="BD506" i="105"/>
  <c r="BH506" i="105"/>
  <c r="BL506" i="105"/>
  <c r="BP506" i="105"/>
  <c r="BT506" i="105"/>
  <c r="BX506" i="105"/>
  <c r="CB506" i="105"/>
  <c r="CF506" i="105"/>
  <c r="AZ507" i="105"/>
  <c r="BD507" i="105"/>
  <c r="BL507" i="105"/>
  <c r="BP507" i="105"/>
  <c r="BT507" i="105"/>
  <c r="CB507" i="105"/>
  <c r="CF507" i="105"/>
  <c r="BD508" i="105"/>
  <c r="BH508" i="105"/>
  <c r="BL508" i="105"/>
  <c r="BT508" i="105"/>
  <c r="BX508" i="105"/>
  <c r="CB508" i="105"/>
  <c r="AZ509" i="105"/>
  <c r="BD509" i="105"/>
  <c r="BH509" i="105"/>
  <c r="BL509" i="105"/>
  <c r="BP509" i="105"/>
  <c r="BT509" i="105"/>
  <c r="BX509" i="105"/>
  <c r="CB509" i="105"/>
  <c r="CF509" i="105"/>
  <c r="AZ510" i="105"/>
  <c r="BD510" i="105"/>
  <c r="BH510" i="105"/>
  <c r="BL510" i="105"/>
  <c r="BP510" i="105"/>
  <c r="BT510" i="105"/>
  <c r="BX510" i="105"/>
  <c r="CB510" i="105"/>
  <c r="CF510" i="105"/>
  <c r="AZ511" i="105"/>
  <c r="BD511" i="105"/>
  <c r="BL511" i="105"/>
  <c r="BP511" i="105"/>
  <c r="BT511" i="105"/>
  <c r="CB511" i="105"/>
  <c r="CF511" i="105"/>
  <c r="BD512" i="105"/>
  <c r="BH512" i="105"/>
  <c r="BL512" i="105"/>
  <c r="BT512" i="105"/>
  <c r="BX512" i="105"/>
  <c r="CB512" i="105"/>
  <c r="AZ513" i="105"/>
  <c r="BD513" i="105"/>
  <c r="BH513" i="105"/>
  <c r="BL513" i="105"/>
  <c r="BP513" i="105"/>
  <c r="BT513" i="105"/>
  <c r="BX513" i="105"/>
  <c r="CB513" i="105"/>
  <c r="CF513" i="105"/>
  <c r="AZ514" i="105"/>
  <c r="BD514" i="105"/>
  <c r="BH514" i="105"/>
  <c r="BL514" i="105"/>
  <c r="BP514" i="105"/>
  <c r="BT514" i="105"/>
  <c r="BX514" i="105"/>
  <c r="CB514" i="105"/>
  <c r="CF514" i="105"/>
  <c r="AZ515" i="105"/>
  <c r="BD515" i="105"/>
  <c r="BL515" i="105"/>
  <c r="BP515" i="105"/>
  <c r="BT515" i="105"/>
  <c r="CB515" i="105"/>
  <c r="CF515" i="105"/>
  <c r="BD516" i="105"/>
  <c r="BH516" i="105"/>
  <c r="BL516" i="105"/>
  <c r="BT516" i="105"/>
  <c r="BX516" i="105"/>
  <c r="CB516" i="105"/>
  <c r="AZ517" i="105"/>
  <c r="BD517" i="105"/>
  <c r="BH517" i="105"/>
  <c r="BL517" i="105"/>
  <c r="BP517" i="105"/>
  <c r="BT517" i="105"/>
  <c r="BX517" i="105"/>
  <c r="CB517" i="105"/>
  <c r="CF517" i="105"/>
  <c r="AZ518" i="105"/>
  <c r="BD518" i="105"/>
  <c r="BH518" i="105"/>
  <c r="BL518" i="105"/>
  <c r="BP518" i="105"/>
  <c r="BT518" i="105"/>
  <c r="BX518" i="105"/>
  <c r="CB518" i="105"/>
  <c r="CF518" i="105"/>
  <c r="AZ519" i="105"/>
  <c r="BD519" i="105"/>
  <c r="BH519" i="105"/>
  <c r="BL519" i="105"/>
  <c r="BP519" i="105"/>
  <c r="BT519" i="105"/>
  <c r="BX519" i="105"/>
  <c r="CB519" i="105"/>
  <c r="CF519" i="105"/>
  <c r="AX524" i="105"/>
  <c r="BB524" i="105"/>
  <c r="BF524" i="105"/>
  <c r="BJ524" i="105"/>
  <c r="BN524" i="105"/>
  <c r="BR524" i="105"/>
  <c r="BV524" i="105"/>
  <c r="BZ524" i="105"/>
  <c r="CD524" i="105"/>
  <c r="CH524" i="105"/>
  <c r="AX525" i="105"/>
  <c r="BB525" i="105"/>
  <c r="BB546" i="105" s="1"/>
  <c r="BF525" i="105"/>
  <c r="BJ525" i="105"/>
  <c r="BJ546" i="105" s="1"/>
  <c r="BN525" i="105"/>
  <c r="BR525" i="105"/>
  <c r="BR546" i="105" s="1"/>
  <c r="BV525" i="105"/>
  <c r="BZ525" i="105"/>
  <c r="BZ546" i="105" s="1"/>
  <c r="CD525" i="105"/>
  <c r="CH525" i="105"/>
  <c r="CH546" i="105" s="1"/>
  <c r="AX526" i="105"/>
  <c r="BB526" i="105"/>
  <c r="BB547" i="105" s="1"/>
  <c r="BJ526" i="105"/>
  <c r="BJ547" i="105" s="1"/>
  <c r="BN526" i="105"/>
  <c r="BR526" i="105"/>
  <c r="BR547" i="105" s="1"/>
  <c r="BZ526" i="105"/>
  <c r="BZ547" i="105" s="1"/>
  <c r="CD526" i="105"/>
  <c r="CD547" i="105" s="1"/>
  <c r="CH526" i="105"/>
  <c r="CH547" i="105" s="1"/>
  <c r="BB527" i="105"/>
  <c r="BF527" i="105"/>
  <c r="BJ527" i="105"/>
  <c r="BJ548" i="105" s="1"/>
  <c r="BR527" i="105"/>
  <c r="BV527" i="105"/>
  <c r="BZ527" i="105"/>
  <c r="CH527" i="105"/>
  <c r="AX528" i="105"/>
  <c r="BB528" i="105"/>
  <c r="BF528" i="105"/>
  <c r="BJ528" i="105"/>
  <c r="BN528" i="105"/>
  <c r="BR528" i="105"/>
  <c r="BV528" i="105"/>
  <c r="BZ528" i="105"/>
  <c r="CD528" i="105"/>
  <c r="CH528" i="105"/>
  <c r="AX529" i="105"/>
  <c r="BB529" i="105"/>
  <c r="BB550" i="105" s="1"/>
  <c r="BF529" i="105"/>
  <c r="BJ529" i="105"/>
  <c r="BJ550" i="105" s="1"/>
  <c r="BN529" i="105"/>
  <c r="BR529" i="105"/>
  <c r="BR550" i="105" s="1"/>
  <c r="BV529" i="105"/>
  <c r="BZ529" i="105"/>
  <c r="BZ550" i="105" s="1"/>
  <c r="CD529" i="105"/>
  <c r="CH529" i="105"/>
  <c r="CH550" i="105" s="1"/>
  <c r="AX530" i="105"/>
  <c r="BB530" i="105"/>
  <c r="BB551" i="105" s="1"/>
  <c r="BJ530" i="105"/>
  <c r="BJ551" i="105" s="1"/>
  <c r="BN530" i="105"/>
  <c r="BN551" i="105" s="1"/>
  <c r="BR530" i="105"/>
  <c r="BR551" i="105" s="1"/>
  <c r="BZ530" i="105"/>
  <c r="BZ551" i="105" s="1"/>
  <c r="CD530" i="105"/>
  <c r="CH530" i="105"/>
  <c r="CH551" i="105" s="1"/>
  <c r="BB531" i="105"/>
  <c r="BF531" i="105"/>
  <c r="BJ531" i="105"/>
  <c r="BR531" i="105"/>
  <c r="BV531" i="105"/>
  <c r="BZ531" i="105"/>
  <c r="CH531" i="105"/>
  <c r="AX532" i="105"/>
  <c r="BB532" i="105"/>
  <c r="BF532" i="105"/>
  <c r="BJ532" i="105"/>
  <c r="BN532" i="105"/>
  <c r="BR532" i="105"/>
  <c r="BV532" i="105"/>
  <c r="BZ532" i="105"/>
  <c r="CD532" i="105"/>
  <c r="CH532" i="105"/>
  <c r="AX533" i="105"/>
  <c r="BB533" i="105"/>
  <c r="BB554" i="105" s="1"/>
  <c r="BF533" i="105"/>
  <c r="BF554" i="105" s="1"/>
  <c r="BJ533" i="105"/>
  <c r="BJ554" i="105" s="1"/>
  <c r="BN533" i="105"/>
  <c r="BR533" i="105"/>
  <c r="BR554" i="105" s="1"/>
  <c r="BV533" i="105"/>
  <c r="BZ533" i="105"/>
  <c r="BZ554" i="105" s="1"/>
  <c r="CD533" i="105"/>
  <c r="CH533" i="105"/>
  <c r="CH554" i="105" s="1"/>
  <c r="AX534" i="105"/>
  <c r="AX555" i="105" s="1"/>
  <c r="BB534" i="105"/>
  <c r="BB555" i="105" s="1"/>
  <c r="BJ534" i="105"/>
  <c r="BJ555" i="105" s="1"/>
  <c r="BN534" i="105"/>
  <c r="BR534" i="105"/>
  <c r="BR555" i="105" s="1"/>
  <c r="BZ534" i="105"/>
  <c r="BZ555" i="105" s="1"/>
  <c r="CD534" i="105"/>
  <c r="CH534" i="105"/>
  <c r="CH555" i="105" s="1"/>
  <c r="BB535" i="105"/>
  <c r="BF535" i="105"/>
  <c r="BJ535" i="105"/>
  <c r="BR535" i="105"/>
  <c r="BV535" i="105"/>
  <c r="BZ535" i="105"/>
  <c r="CH535" i="105"/>
  <c r="AX536" i="105"/>
  <c r="BB536" i="105"/>
  <c r="BB557" i="105" s="1"/>
  <c r="BF536" i="105"/>
  <c r="BJ536" i="105"/>
  <c r="BN536" i="105"/>
  <c r="BR536" i="105"/>
  <c r="BR557" i="105" s="1"/>
  <c r="BV536" i="105"/>
  <c r="BZ536" i="105"/>
  <c r="CD536" i="105"/>
  <c r="CH536" i="105"/>
  <c r="CH557" i="105" s="1"/>
  <c r="AX537" i="105"/>
  <c r="BB537" i="105"/>
  <c r="BB558" i="105" s="1"/>
  <c r="BF537" i="105"/>
  <c r="BJ537" i="105"/>
  <c r="BJ558" i="105" s="1"/>
  <c r="BN537" i="105"/>
  <c r="BR537" i="105"/>
  <c r="BR558" i="105" s="1"/>
  <c r="BV537" i="105"/>
  <c r="BZ537" i="105"/>
  <c r="BZ558" i="105" s="1"/>
  <c r="CD537" i="105"/>
  <c r="CH537" i="105"/>
  <c r="CH558" i="105" s="1"/>
  <c r="AX538" i="105"/>
  <c r="BB538" i="105"/>
  <c r="BF538" i="105"/>
  <c r="BJ538" i="105"/>
  <c r="BN538" i="105"/>
  <c r="BR538" i="105"/>
  <c r="BV538" i="105"/>
  <c r="BZ538" i="105"/>
  <c r="CD538" i="105"/>
  <c r="CH538" i="105"/>
  <c r="AX539" i="105"/>
  <c r="AX560" i="105" s="1"/>
  <c r="BB539" i="105"/>
  <c r="BF539" i="105"/>
  <c r="BF560" i="105" s="1"/>
  <c r="BJ539" i="105"/>
  <c r="BN539" i="105"/>
  <c r="BN560" i="105" s="1"/>
  <c r="BR539" i="105"/>
  <c r="BV539" i="105"/>
  <c r="BV560" i="105" s="1"/>
  <c r="BZ539" i="105"/>
  <c r="CD539" i="105"/>
  <c r="CD560" i="105" s="1"/>
  <c r="CH539" i="105"/>
  <c r="AX540" i="105"/>
  <c r="AX561" i="105" s="1"/>
  <c r="BB540" i="105"/>
  <c r="BJ540" i="105"/>
  <c r="BN540" i="105"/>
  <c r="BN561" i="105" s="1"/>
  <c r="BR540" i="105"/>
  <c r="BZ540" i="105"/>
  <c r="CD540" i="105"/>
  <c r="CD561" i="105" s="1"/>
  <c r="CH540" i="105"/>
  <c r="BB541" i="105"/>
  <c r="BF541" i="105"/>
  <c r="BF562" i="105" s="1"/>
  <c r="BJ541" i="105"/>
  <c r="BJ562" i="105" s="1"/>
  <c r="BN541" i="105"/>
  <c r="BR541" i="105"/>
  <c r="BV541" i="105"/>
  <c r="BZ541" i="105"/>
  <c r="BZ562" i="105" s="1"/>
  <c r="CD541" i="105"/>
  <c r="CH541" i="105"/>
  <c r="BB542" i="105"/>
  <c r="BF542" i="105"/>
  <c r="BJ542" i="105"/>
  <c r="BN542" i="105"/>
  <c r="BR542" i="105"/>
  <c r="BV542" i="105"/>
  <c r="BZ542" i="105"/>
  <c r="CD542" i="105"/>
  <c r="CH542" i="105"/>
  <c r="AX543" i="105"/>
  <c r="AX564" i="105" s="1"/>
  <c r="BB543" i="105"/>
  <c r="BF543" i="105"/>
  <c r="BJ543" i="105"/>
  <c r="BN543" i="105"/>
  <c r="BN564" i="105" s="1"/>
  <c r="BR543" i="105"/>
  <c r="BV543" i="105"/>
  <c r="BZ543" i="105"/>
  <c r="CD543" i="105"/>
  <c r="CD564" i="105" s="1"/>
  <c r="CH543" i="105"/>
  <c r="N766" i="105"/>
  <c r="N788" i="105" s="1"/>
  <c r="N546" i="105"/>
  <c r="L768" i="105"/>
  <c r="L790" i="105" s="1"/>
  <c r="L548" i="105"/>
  <c r="J770" i="105"/>
  <c r="J792" i="105" s="1"/>
  <c r="J550" i="105"/>
  <c r="X772" i="105"/>
  <c r="X794" i="105" s="1"/>
  <c r="X552" i="105"/>
  <c r="N774" i="105"/>
  <c r="N796" i="105" s="1"/>
  <c r="N554" i="105"/>
  <c r="AD774" i="105"/>
  <c r="AD796" i="105" s="1"/>
  <c r="AD554" i="105"/>
  <c r="J778" i="105"/>
  <c r="J800" i="105" s="1"/>
  <c r="J600" i="105"/>
  <c r="N778" i="105"/>
  <c r="N800" i="105" s="1"/>
  <c r="N600" i="105"/>
  <c r="N593" i="105" s="1"/>
  <c r="Z778" i="105"/>
  <c r="Z800" i="105" s="1"/>
  <c r="Z600" i="105"/>
  <c r="AD778" i="105"/>
  <c r="AD800" i="105" s="1"/>
  <c r="AD600" i="105"/>
  <c r="W781" i="105"/>
  <c r="W803" i="105" s="1"/>
  <c r="W561" i="105"/>
  <c r="F723" i="105"/>
  <c r="F745" i="105" s="1"/>
  <c r="F547" i="105"/>
  <c r="J723" i="105"/>
  <c r="J745" i="105" s="1"/>
  <c r="J547" i="105"/>
  <c r="N723" i="105"/>
  <c r="N745" i="105" s="1"/>
  <c r="N547" i="105"/>
  <c r="R547" i="105"/>
  <c r="V547" i="105"/>
  <c r="Z723" i="105"/>
  <c r="Z745" i="105" s="1"/>
  <c r="Z547" i="105"/>
  <c r="AD723" i="105"/>
  <c r="AD745" i="105" s="1"/>
  <c r="AD547" i="105"/>
  <c r="AH547" i="105"/>
  <c r="AL547" i="105"/>
  <c r="AP547" i="105"/>
  <c r="AT547" i="105"/>
  <c r="F731" i="105"/>
  <c r="F753" i="105" s="1"/>
  <c r="F555" i="105"/>
  <c r="J731" i="105"/>
  <c r="J753" i="105" s="1"/>
  <c r="J555" i="105"/>
  <c r="N731" i="105"/>
  <c r="N753" i="105" s="1"/>
  <c r="N555" i="105"/>
  <c r="R555" i="105"/>
  <c r="V555" i="105"/>
  <c r="Z731" i="105"/>
  <c r="Z753" i="105" s="1"/>
  <c r="Z555" i="105"/>
  <c r="AD731" i="105"/>
  <c r="AD753" i="105" s="1"/>
  <c r="AD555" i="105"/>
  <c r="AH555" i="105"/>
  <c r="AL555" i="105"/>
  <c r="AP555" i="105"/>
  <c r="AT555" i="105"/>
  <c r="P559" i="105"/>
  <c r="W766" i="105"/>
  <c r="W788" i="105" s="1"/>
  <c r="L767" i="105"/>
  <c r="L789" i="105" s="1"/>
  <c r="P767" i="105"/>
  <c r="P789" i="105" s="1"/>
  <c r="P547" i="105"/>
  <c r="X767" i="105"/>
  <c r="X789" i="105" s="1"/>
  <c r="M768" i="105"/>
  <c r="M790" i="105" s="1"/>
  <c r="F769" i="105"/>
  <c r="F791" i="105" s="1"/>
  <c r="F549" i="105"/>
  <c r="J769" i="105"/>
  <c r="J791" i="105" s="1"/>
  <c r="N769" i="105"/>
  <c r="Z769" i="105"/>
  <c r="Z791" i="105" s="1"/>
  <c r="AD769" i="105"/>
  <c r="AD791" i="105" s="1"/>
  <c r="W770" i="105"/>
  <c r="W792" i="105" s="1"/>
  <c r="L771" i="105"/>
  <c r="L793" i="105" s="1"/>
  <c r="L551" i="105"/>
  <c r="P771" i="105"/>
  <c r="P793" i="105" s="1"/>
  <c r="X771" i="105"/>
  <c r="X793" i="105" s="1"/>
  <c r="M772" i="105"/>
  <c r="M794" i="105" s="1"/>
  <c r="F773" i="105"/>
  <c r="F795" i="105" s="1"/>
  <c r="J773" i="105"/>
  <c r="J795" i="105" s="1"/>
  <c r="N773" i="105"/>
  <c r="Z773" i="105"/>
  <c r="Z795" i="105" s="1"/>
  <c r="AD773" i="105"/>
  <c r="AD795" i="105" s="1"/>
  <c r="W774" i="105"/>
  <c r="W796" i="105" s="1"/>
  <c r="L775" i="105"/>
  <c r="L797" i="105" s="1"/>
  <c r="P775" i="105"/>
  <c r="P797" i="105" s="1"/>
  <c r="X775" i="105"/>
  <c r="X797" i="105" s="1"/>
  <c r="X555" i="105"/>
  <c r="M776" i="105"/>
  <c r="M798" i="105" s="1"/>
  <c r="F777" i="105"/>
  <c r="F799" i="105" s="1"/>
  <c r="J777" i="105"/>
  <c r="J799" i="105" s="1"/>
  <c r="N777" i="105"/>
  <c r="N799" i="105" s="1"/>
  <c r="Z777" i="105"/>
  <c r="Z799" i="105" s="1"/>
  <c r="AD777" i="105"/>
  <c r="AD799" i="105" s="1"/>
  <c r="O600" i="105"/>
  <c r="W778" i="105"/>
  <c r="W800" i="105" s="1"/>
  <c r="W600" i="105"/>
  <c r="W593" i="105" s="1"/>
  <c r="F779" i="105"/>
  <c r="F801" i="105" s="1"/>
  <c r="F600" i="105"/>
  <c r="F593" i="105" s="1"/>
  <c r="J779" i="105"/>
  <c r="J801" i="105" s="1"/>
  <c r="N779" i="105"/>
  <c r="Z779" i="105"/>
  <c r="Z801" i="105" s="1"/>
  <c r="AD779" i="105"/>
  <c r="AD801" i="105" s="1"/>
  <c r="W780" i="105"/>
  <c r="W802" i="105" s="1"/>
  <c r="L781" i="105"/>
  <c r="L803" i="105" s="1"/>
  <c r="P781" i="105"/>
  <c r="P803" i="105" s="1"/>
  <c r="X781" i="105"/>
  <c r="X803" i="105" s="1"/>
  <c r="M782" i="105"/>
  <c r="M804" i="105" s="1"/>
  <c r="L783" i="105"/>
  <c r="L805" i="105" s="1"/>
  <c r="L613" i="105"/>
  <c r="L606" i="105" s="1"/>
  <c r="P783" i="105"/>
  <c r="P805" i="105" s="1"/>
  <c r="P613" i="105"/>
  <c r="P606" i="105" s="1"/>
  <c r="X783" i="105"/>
  <c r="X805" i="105" s="1"/>
  <c r="X613" i="105"/>
  <c r="H545" i="105"/>
  <c r="L545" i="105"/>
  <c r="P545" i="105"/>
  <c r="T545" i="105"/>
  <c r="X545" i="105"/>
  <c r="AB545" i="105"/>
  <c r="AF545" i="105"/>
  <c r="AJ545" i="105"/>
  <c r="AN545" i="105"/>
  <c r="AR545" i="105"/>
  <c r="Y546" i="105"/>
  <c r="AS546" i="105"/>
  <c r="F724" i="105"/>
  <c r="F746" i="105" s="1"/>
  <c r="F548" i="105"/>
  <c r="J724" i="105"/>
  <c r="J746" i="105" s="1"/>
  <c r="J548" i="105"/>
  <c r="N724" i="105"/>
  <c r="N746" i="105" s="1"/>
  <c r="N548" i="105"/>
  <c r="R548" i="105"/>
  <c r="V548" i="105"/>
  <c r="Z724" i="105"/>
  <c r="Z746" i="105" s="1"/>
  <c r="Z548" i="105"/>
  <c r="AD548" i="105"/>
  <c r="AD724" i="105"/>
  <c r="AD746" i="105" s="1"/>
  <c r="AH548" i="105"/>
  <c r="AL548" i="105"/>
  <c r="AP548" i="105"/>
  <c r="AT548" i="105"/>
  <c r="G549" i="105"/>
  <c r="AM549" i="105"/>
  <c r="Q550" i="105"/>
  <c r="AG550" i="105"/>
  <c r="F728" i="105"/>
  <c r="F750" i="105" s="1"/>
  <c r="F552" i="105"/>
  <c r="J728" i="105"/>
  <c r="J750" i="105" s="1"/>
  <c r="J552" i="105"/>
  <c r="N728" i="105"/>
  <c r="N750" i="105" s="1"/>
  <c r="N552" i="105"/>
  <c r="R552" i="105"/>
  <c r="V552" i="105"/>
  <c r="Z728" i="105"/>
  <c r="Z750" i="105" s="1"/>
  <c r="Z552" i="105"/>
  <c r="AD728" i="105"/>
  <c r="AD750" i="105" s="1"/>
  <c r="AD552" i="105"/>
  <c r="AH552" i="105"/>
  <c r="AL552" i="105"/>
  <c r="AP552" i="105"/>
  <c r="AT552" i="105"/>
  <c r="S553" i="105"/>
  <c r="AI553" i="105"/>
  <c r="AC554" i="105"/>
  <c r="AS554" i="105"/>
  <c r="F732" i="105"/>
  <c r="F754" i="105" s="1"/>
  <c r="F556" i="105"/>
  <c r="J732" i="105"/>
  <c r="J754" i="105" s="1"/>
  <c r="J556" i="105"/>
  <c r="N732" i="105"/>
  <c r="N754" i="105" s="1"/>
  <c r="R556" i="105"/>
  <c r="V556" i="105"/>
  <c r="Z732" i="105"/>
  <c r="Z754" i="105" s="1"/>
  <c r="Z556" i="105"/>
  <c r="AD732" i="105"/>
  <c r="AD754" i="105" s="1"/>
  <c r="AD556" i="105"/>
  <c r="AH556" i="105"/>
  <c r="AL556" i="105"/>
  <c r="AP556" i="105"/>
  <c r="H559" i="105"/>
  <c r="L735" i="105"/>
  <c r="L757" i="105" s="1"/>
  <c r="L559" i="105"/>
  <c r="P735" i="105"/>
  <c r="P757" i="105" s="1"/>
  <c r="T559" i="105"/>
  <c r="X735" i="105"/>
  <c r="X757" i="105" s="1"/>
  <c r="X559" i="105"/>
  <c r="AB559" i="105"/>
  <c r="AF559" i="105"/>
  <c r="AJ559" i="105"/>
  <c r="AN559" i="105"/>
  <c r="AR559" i="105"/>
  <c r="S560" i="105"/>
  <c r="AI560" i="105"/>
  <c r="I561" i="105"/>
  <c r="M737" i="105"/>
  <c r="M759" i="105" s="1"/>
  <c r="M561" i="105"/>
  <c r="Q561" i="105"/>
  <c r="U561" i="105"/>
  <c r="Y561" i="105"/>
  <c r="AC561" i="105"/>
  <c r="AG561" i="105"/>
  <c r="AK561" i="105"/>
  <c r="AO561" i="105"/>
  <c r="AS561" i="105"/>
  <c r="AH562" i="105"/>
  <c r="AD549" i="105"/>
  <c r="J553" i="105"/>
  <c r="X557" i="105"/>
  <c r="F561" i="105"/>
  <c r="F613" i="105"/>
  <c r="N705" i="105"/>
  <c r="L766" i="105"/>
  <c r="L788" i="105" s="1"/>
  <c r="P766" i="105"/>
  <c r="P788" i="105" s="1"/>
  <c r="X766" i="105"/>
  <c r="X788" i="105" s="1"/>
  <c r="M767" i="105"/>
  <c r="M789" i="105" s="1"/>
  <c r="F768" i="105"/>
  <c r="F790" i="105" s="1"/>
  <c r="J768" i="105"/>
  <c r="J790" i="105" s="1"/>
  <c r="N768" i="105"/>
  <c r="Z768" i="105"/>
  <c r="Z790" i="105" s="1"/>
  <c r="AD768" i="105"/>
  <c r="AD790" i="105" s="1"/>
  <c r="W769" i="105"/>
  <c r="W791" i="105" s="1"/>
  <c r="L770" i="105"/>
  <c r="L792" i="105" s="1"/>
  <c r="P770" i="105"/>
  <c r="P792" i="105" s="1"/>
  <c r="X770" i="105"/>
  <c r="X792" i="105" s="1"/>
  <c r="M771" i="105"/>
  <c r="M793" i="105" s="1"/>
  <c r="F772" i="105"/>
  <c r="F794" i="105" s="1"/>
  <c r="J772" i="105"/>
  <c r="J794" i="105" s="1"/>
  <c r="N772" i="105"/>
  <c r="N794" i="105" s="1"/>
  <c r="Z772" i="105"/>
  <c r="Z794" i="105" s="1"/>
  <c r="AD772" i="105"/>
  <c r="AD794" i="105" s="1"/>
  <c r="W773" i="105"/>
  <c r="W795" i="105" s="1"/>
  <c r="L774" i="105"/>
  <c r="L796" i="105" s="1"/>
  <c r="P774" i="105"/>
  <c r="P796" i="105" s="1"/>
  <c r="X774" i="105"/>
  <c r="X796" i="105" s="1"/>
  <c r="M775" i="105"/>
  <c r="M797" i="105" s="1"/>
  <c r="F776" i="105"/>
  <c r="F798" i="105" s="1"/>
  <c r="J776" i="105"/>
  <c r="J798" i="105" s="1"/>
  <c r="N776" i="105"/>
  <c r="Z776" i="105"/>
  <c r="Z798" i="105" s="1"/>
  <c r="AD776" i="105"/>
  <c r="AD798" i="105" s="1"/>
  <c r="W777" i="105"/>
  <c r="W799" i="105" s="1"/>
  <c r="L778" i="105"/>
  <c r="L800" i="105" s="1"/>
  <c r="L600" i="105"/>
  <c r="P778" i="105"/>
  <c r="P800" i="105" s="1"/>
  <c r="P600" i="105"/>
  <c r="X778" i="105"/>
  <c r="X800" i="105" s="1"/>
  <c r="X600" i="105"/>
  <c r="W779" i="105"/>
  <c r="W801" i="105" s="1"/>
  <c r="L780" i="105"/>
  <c r="L802" i="105" s="1"/>
  <c r="P780" i="105"/>
  <c r="P802" i="105" s="1"/>
  <c r="X780" i="105"/>
  <c r="X802" i="105" s="1"/>
  <c r="M781" i="105"/>
  <c r="M803" i="105" s="1"/>
  <c r="F782" i="105"/>
  <c r="F804" i="105" s="1"/>
  <c r="J782" i="105"/>
  <c r="J804" i="105" s="1"/>
  <c r="N782" i="105"/>
  <c r="Z782" i="105"/>
  <c r="Z804" i="105" s="1"/>
  <c r="AD782" i="105"/>
  <c r="AD804" i="105" s="1"/>
  <c r="Q545" i="105"/>
  <c r="U545" i="105"/>
  <c r="AG545" i="105"/>
  <c r="AK545" i="105"/>
  <c r="Q547" i="105"/>
  <c r="AG547" i="105"/>
  <c r="K548" i="105"/>
  <c r="AA548" i="105"/>
  <c r="AQ548" i="105"/>
  <c r="H549" i="105"/>
  <c r="L725" i="105"/>
  <c r="L747" i="105" s="1"/>
  <c r="L549" i="105"/>
  <c r="P725" i="105"/>
  <c r="P747" i="105" s="1"/>
  <c r="P549" i="105"/>
  <c r="T549" i="105"/>
  <c r="X725" i="105"/>
  <c r="X747" i="105" s="1"/>
  <c r="X549" i="105"/>
  <c r="AB549" i="105"/>
  <c r="AF549" i="105"/>
  <c r="AJ549" i="105"/>
  <c r="AN549" i="105"/>
  <c r="AR549" i="105"/>
  <c r="AC551" i="105"/>
  <c r="AS551" i="105"/>
  <c r="G552" i="105"/>
  <c r="AM552" i="105"/>
  <c r="H553" i="105"/>
  <c r="L729" i="105"/>
  <c r="L751" i="105" s="1"/>
  <c r="L553" i="105"/>
  <c r="P729" i="105"/>
  <c r="P751" i="105" s="1"/>
  <c r="P553" i="105"/>
  <c r="T553" i="105"/>
  <c r="X729" i="105"/>
  <c r="X751" i="105" s="1"/>
  <c r="X553" i="105"/>
  <c r="AB553" i="105"/>
  <c r="AF553" i="105"/>
  <c r="AJ553" i="105"/>
  <c r="AN553" i="105"/>
  <c r="AR553" i="105"/>
  <c r="I555" i="105"/>
  <c r="Y555" i="105"/>
  <c r="H557" i="105"/>
  <c r="L733" i="105"/>
  <c r="L755" i="105" s="1"/>
  <c r="L557" i="105"/>
  <c r="P733" i="105"/>
  <c r="P755" i="105" s="1"/>
  <c r="P557" i="105"/>
  <c r="T557" i="105"/>
  <c r="AB557" i="105"/>
  <c r="AF557" i="105"/>
  <c r="AJ557" i="105"/>
  <c r="AN557" i="105"/>
  <c r="AR557" i="105"/>
  <c r="L560" i="105"/>
  <c r="AR560" i="105"/>
  <c r="J737" i="105"/>
  <c r="J759" i="105" s="1"/>
  <c r="J561" i="105"/>
  <c r="N737" i="105"/>
  <c r="N561" i="105"/>
  <c r="R561" i="105"/>
  <c r="V561" i="105"/>
  <c r="Z737" i="105"/>
  <c r="Z759" i="105" s="1"/>
  <c r="Z561" i="105"/>
  <c r="AD737" i="105"/>
  <c r="AD759" i="105" s="1"/>
  <c r="AD561" i="105"/>
  <c r="AH561" i="105"/>
  <c r="AP561" i="105"/>
  <c r="AT561" i="105"/>
  <c r="AD613" i="105"/>
  <c r="AD606" i="105" s="1"/>
  <c r="M714" i="105"/>
  <c r="F783" i="105"/>
  <c r="F805" i="105" s="1"/>
  <c r="J783" i="105"/>
  <c r="J805" i="105" s="1"/>
  <c r="J613" i="105"/>
  <c r="J606" i="105" s="1"/>
  <c r="N783" i="105"/>
  <c r="N805" i="105" s="1"/>
  <c r="N613" i="105"/>
  <c r="N606" i="105" s="1"/>
  <c r="Z783" i="105"/>
  <c r="Z805" i="105" s="1"/>
  <c r="Z613" i="105"/>
  <c r="Z606" i="105" s="1"/>
  <c r="AD783" i="105"/>
  <c r="AD805" i="105" s="1"/>
  <c r="L784" i="105"/>
  <c r="L806" i="105" s="1"/>
  <c r="P784" i="105"/>
  <c r="P806" i="105" s="1"/>
  <c r="X784" i="105"/>
  <c r="X806" i="105" s="1"/>
  <c r="K545" i="105"/>
  <c r="O545" i="105"/>
  <c r="AA545" i="105"/>
  <c r="AE545" i="105"/>
  <c r="AQ545" i="105"/>
  <c r="F546" i="105"/>
  <c r="V546" i="105"/>
  <c r="AL546" i="105"/>
  <c r="AP546" i="105"/>
  <c r="M723" i="105"/>
  <c r="M745" i="105" s="1"/>
  <c r="M547" i="105"/>
  <c r="U547" i="105"/>
  <c r="AC547" i="105"/>
  <c r="AK547" i="105"/>
  <c r="AS547" i="105"/>
  <c r="H548" i="105"/>
  <c r="P548" i="105"/>
  <c r="X548" i="105"/>
  <c r="X636" i="105" s="1"/>
  <c r="X657" i="105" s="1"/>
  <c r="AF548" i="105"/>
  <c r="AN548" i="105"/>
  <c r="K549" i="105"/>
  <c r="O725" i="105"/>
  <c r="S549" i="105"/>
  <c r="W725" i="105"/>
  <c r="W747" i="105" s="1"/>
  <c r="AA549" i="105"/>
  <c r="AI549" i="105"/>
  <c r="AQ549" i="105"/>
  <c r="F550" i="105"/>
  <c r="N550" i="105"/>
  <c r="V550" i="105"/>
  <c r="AD550" i="105"/>
  <c r="AL550" i="105"/>
  <c r="AT550" i="105"/>
  <c r="I551" i="105"/>
  <c r="M727" i="105"/>
  <c r="M749" i="105" s="1"/>
  <c r="Q551" i="105"/>
  <c r="Y551" i="105"/>
  <c r="AG551" i="105"/>
  <c r="AO551" i="105"/>
  <c r="L552" i="105"/>
  <c r="T552" i="105"/>
  <c r="AB552" i="105"/>
  <c r="AJ552" i="105"/>
  <c r="AR552" i="105"/>
  <c r="G553" i="105"/>
  <c r="O729" i="105"/>
  <c r="O553" i="105"/>
  <c r="W729" i="105"/>
  <c r="W751" i="105" s="1"/>
  <c r="W553" i="105"/>
  <c r="AE553" i="105"/>
  <c r="AM553" i="105"/>
  <c r="J554" i="105"/>
  <c r="R554" i="105"/>
  <c r="Z554" i="105"/>
  <c r="AH554" i="105"/>
  <c r="AP554" i="105"/>
  <c r="M731" i="105"/>
  <c r="M753" i="105" s="1"/>
  <c r="M555" i="105"/>
  <c r="U555" i="105"/>
  <c r="AC555" i="105"/>
  <c r="AG555" i="105"/>
  <c r="AK555" i="105"/>
  <c r="AO555" i="105"/>
  <c r="AS555" i="105"/>
  <c r="G557" i="105"/>
  <c r="K557" i="105"/>
  <c r="O733" i="105"/>
  <c r="O557" i="105"/>
  <c r="S557" i="105"/>
  <c r="W557" i="105"/>
  <c r="AA557" i="105"/>
  <c r="AE557" i="105"/>
  <c r="AI557" i="105"/>
  <c r="AM557" i="105"/>
  <c r="AQ557" i="105"/>
  <c r="I560" i="105"/>
  <c r="M736" i="105"/>
  <c r="M758" i="105" s="1"/>
  <c r="M560" i="105"/>
  <c r="Q560" i="105"/>
  <c r="U560" i="105"/>
  <c r="Y560" i="105"/>
  <c r="AC560" i="105"/>
  <c r="AG560" i="105"/>
  <c r="AK560" i="105"/>
  <c r="AO560" i="105"/>
  <c r="AS560" i="105"/>
  <c r="G562" i="105"/>
  <c r="K562" i="105"/>
  <c r="O738" i="105"/>
  <c r="O562" i="105"/>
  <c r="S562" i="105"/>
  <c r="W738" i="105"/>
  <c r="W760" i="105" s="1"/>
  <c r="W562" i="105"/>
  <c r="AA562" i="105"/>
  <c r="AE562" i="105"/>
  <c r="AI562" i="105"/>
  <c r="AM562" i="105"/>
  <c r="W549" i="105"/>
  <c r="M551" i="105"/>
  <c r="P782" i="105"/>
  <c r="P804" i="105" s="1"/>
  <c r="X782" i="105"/>
  <c r="X804" i="105" s="1"/>
  <c r="I613" i="105"/>
  <c r="I606" i="105" s="1"/>
  <c r="M783" i="105"/>
  <c r="M805" i="105" s="1"/>
  <c r="M613" i="105"/>
  <c r="M606" i="105" s="1"/>
  <c r="W784" i="105"/>
  <c r="W806" i="105" s="1"/>
  <c r="F545" i="105"/>
  <c r="J545" i="105"/>
  <c r="V545" i="105"/>
  <c r="Z545" i="105"/>
  <c r="AL545" i="105"/>
  <c r="AP545" i="105"/>
  <c r="Q546" i="105"/>
  <c r="U546" i="105"/>
  <c r="AG546" i="105"/>
  <c r="AK546" i="105"/>
  <c r="L723" i="105"/>
  <c r="L745" i="105" s="1"/>
  <c r="T547" i="105"/>
  <c r="AB547" i="105"/>
  <c r="AJ547" i="105"/>
  <c r="AR547" i="105"/>
  <c r="G548" i="105"/>
  <c r="O724" i="105"/>
  <c r="O548" i="105"/>
  <c r="W724" i="105"/>
  <c r="W746" i="105" s="1"/>
  <c r="W548" i="105"/>
  <c r="AE548" i="105"/>
  <c r="AM548" i="105"/>
  <c r="R549" i="105"/>
  <c r="AH549" i="105"/>
  <c r="AP549" i="105"/>
  <c r="M726" i="105"/>
  <c r="M748" i="105" s="1"/>
  <c r="M550" i="105"/>
  <c r="U550" i="105"/>
  <c r="AC550" i="105"/>
  <c r="AK550" i="105"/>
  <c r="AS550" i="105"/>
  <c r="H551" i="105"/>
  <c r="P727" i="105"/>
  <c r="P749" i="105" s="1"/>
  <c r="AF551" i="105"/>
  <c r="AN551" i="105"/>
  <c r="K552" i="105"/>
  <c r="S552" i="105"/>
  <c r="AA552" i="105"/>
  <c r="AI552" i="105"/>
  <c r="AQ552" i="105"/>
  <c r="V553" i="105"/>
  <c r="AL553" i="105"/>
  <c r="AT553" i="105"/>
  <c r="I554" i="105"/>
  <c r="Q554" i="105"/>
  <c r="Y554" i="105"/>
  <c r="AG554" i="105"/>
  <c r="AO554" i="105"/>
  <c r="T555" i="105"/>
  <c r="AB555" i="105"/>
  <c r="AN555" i="105"/>
  <c r="G556" i="105"/>
  <c r="K556" i="105"/>
  <c r="O732" i="105"/>
  <c r="O556" i="105"/>
  <c r="S556" i="105"/>
  <c r="W732" i="105"/>
  <c r="W754" i="105" s="1"/>
  <c r="W556" i="105"/>
  <c r="AA556" i="105"/>
  <c r="AE556" i="105"/>
  <c r="AI556" i="105"/>
  <c r="AM556" i="105"/>
  <c r="AQ556" i="105"/>
  <c r="I591" i="105"/>
  <c r="I558" i="105"/>
  <c r="M734" i="105"/>
  <c r="M756" i="105" s="1"/>
  <c r="M558" i="105"/>
  <c r="M591" i="105"/>
  <c r="Q558" i="105"/>
  <c r="U558" i="105"/>
  <c r="Y558" i="105"/>
  <c r="AC558" i="105"/>
  <c r="AG558" i="105"/>
  <c r="AK558" i="105"/>
  <c r="AO558" i="105"/>
  <c r="AS558" i="105"/>
  <c r="I559" i="105"/>
  <c r="Y559" i="105"/>
  <c r="AO559" i="105"/>
  <c r="H560" i="105"/>
  <c r="L736" i="105"/>
  <c r="L758" i="105" s="1"/>
  <c r="P736" i="105"/>
  <c r="P758" i="105" s="1"/>
  <c r="P560" i="105"/>
  <c r="T560" i="105"/>
  <c r="X560" i="105"/>
  <c r="X736" i="105"/>
  <c r="X758" i="105" s="1"/>
  <c r="AF560" i="105"/>
  <c r="AJ560" i="105"/>
  <c r="AN560" i="105"/>
  <c r="O561" i="105"/>
  <c r="AE561" i="105"/>
  <c r="F738" i="105"/>
  <c r="F760" i="105" s="1"/>
  <c r="F562" i="105"/>
  <c r="J738" i="105"/>
  <c r="J760" i="105" s="1"/>
  <c r="J562" i="105"/>
  <c r="N738" i="105"/>
  <c r="N760" i="105" s="1"/>
  <c r="N562" i="105"/>
  <c r="V562" i="105"/>
  <c r="Z738" i="105"/>
  <c r="Z760" i="105" s="1"/>
  <c r="Z562" i="105"/>
  <c r="AD738" i="105"/>
  <c r="AD760" i="105" s="1"/>
  <c r="AD562" i="105"/>
  <c r="AL562" i="105"/>
  <c r="AP562" i="105"/>
  <c r="AT562" i="105"/>
  <c r="G563" i="105"/>
  <c r="O739" i="105"/>
  <c r="O604" i="105"/>
  <c r="O563" i="105"/>
  <c r="S563" i="105"/>
  <c r="W739" i="105"/>
  <c r="W761" i="105" s="1"/>
  <c r="W604" i="105"/>
  <c r="W563" i="105"/>
  <c r="AA563" i="105"/>
  <c r="AE563" i="105"/>
  <c r="AI563" i="105"/>
  <c r="AM563" i="105"/>
  <c r="AQ563" i="105"/>
  <c r="AR564" i="105"/>
  <c r="M546" i="105"/>
  <c r="W552" i="105"/>
  <c r="M554" i="105"/>
  <c r="G546" i="105"/>
  <c r="K546" i="105"/>
  <c r="O722" i="105"/>
  <c r="O546" i="105"/>
  <c r="S546" i="105"/>
  <c r="W722" i="105"/>
  <c r="W744" i="105" s="1"/>
  <c r="W546" i="105"/>
  <c r="AA546" i="105"/>
  <c r="AE546" i="105"/>
  <c r="AI546" i="105"/>
  <c r="AM546" i="105"/>
  <c r="AQ546" i="105"/>
  <c r="P723" i="105"/>
  <c r="P745" i="105" s="1"/>
  <c r="X723" i="105"/>
  <c r="X745" i="105" s="1"/>
  <c r="I548" i="105"/>
  <c r="M724" i="105"/>
  <c r="M746" i="105" s="1"/>
  <c r="M548" i="105"/>
  <c r="Q548" i="105"/>
  <c r="U548" i="105"/>
  <c r="Y548" i="105"/>
  <c r="AC548" i="105"/>
  <c r="AG548" i="105"/>
  <c r="AK548" i="105"/>
  <c r="AO548" i="105"/>
  <c r="AS548" i="105"/>
  <c r="F725" i="105"/>
  <c r="F747" i="105" s="1"/>
  <c r="J725" i="105"/>
  <c r="J747" i="105" s="1"/>
  <c r="N725" i="105"/>
  <c r="Z725" i="105"/>
  <c r="Z747" i="105" s="1"/>
  <c r="AD725" i="105"/>
  <c r="AD747" i="105" s="1"/>
  <c r="G550" i="105"/>
  <c r="K550" i="105"/>
  <c r="O726" i="105"/>
  <c r="O550" i="105"/>
  <c r="S550" i="105"/>
  <c r="W726" i="105"/>
  <c r="W748" i="105" s="1"/>
  <c r="W550" i="105"/>
  <c r="AA550" i="105"/>
  <c r="AE550" i="105"/>
  <c r="AI550" i="105"/>
  <c r="AM550" i="105"/>
  <c r="AQ550" i="105"/>
  <c r="L727" i="105"/>
  <c r="L749" i="105" s="1"/>
  <c r="X727" i="105"/>
  <c r="X749" i="105" s="1"/>
  <c r="I552" i="105"/>
  <c r="M728" i="105"/>
  <c r="M750" i="105" s="1"/>
  <c r="M552" i="105"/>
  <c r="Q552" i="105"/>
  <c r="U552" i="105"/>
  <c r="Y552" i="105"/>
  <c r="AC552" i="105"/>
  <c r="AG552" i="105"/>
  <c r="AK552" i="105"/>
  <c r="AO552" i="105"/>
  <c r="AS552" i="105"/>
  <c r="F729" i="105"/>
  <c r="F751" i="105" s="1"/>
  <c r="J729" i="105"/>
  <c r="J751" i="105" s="1"/>
  <c r="N729" i="105"/>
  <c r="N751" i="105" s="1"/>
  <c r="Z729" i="105"/>
  <c r="Z751" i="105" s="1"/>
  <c r="AD729" i="105"/>
  <c r="AD751" i="105" s="1"/>
  <c r="G554" i="105"/>
  <c r="K554" i="105"/>
  <c r="O730" i="105"/>
  <c r="O554" i="105"/>
  <c r="S554" i="105"/>
  <c r="W730" i="105"/>
  <c r="W752" i="105" s="1"/>
  <c r="W554" i="105"/>
  <c r="AA554" i="105"/>
  <c r="AE554" i="105"/>
  <c r="AI554" i="105"/>
  <c r="AM554" i="105"/>
  <c r="AQ554" i="105"/>
  <c r="L731" i="105"/>
  <c r="L753" i="105" s="1"/>
  <c r="P731" i="105"/>
  <c r="P753" i="105" s="1"/>
  <c r="X731" i="105"/>
  <c r="X753" i="105" s="1"/>
  <c r="AF555" i="105"/>
  <c r="AJ555" i="105"/>
  <c r="M732" i="105"/>
  <c r="M754" i="105" s="1"/>
  <c r="Q556" i="105"/>
  <c r="Y556" i="105"/>
  <c r="AG556" i="105"/>
  <c r="AO556" i="105"/>
  <c r="F557" i="105"/>
  <c r="F733" i="105"/>
  <c r="F755" i="105" s="1"/>
  <c r="J733" i="105"/>
  <c r="J755" i="105" s="1"/>
  <c r="J557" i="105"/>
  <c r="N733" i="105"/>
  <c r="N557" i="105"/>
  <c r="R557" i="105"/>
  <c r="V557" i="105"/>
  <c r="Z733" i="105"/>
  <c r="Z755" i="105" s="1"/>
  <c r="Z557" i="105"/>
  <c r="AD733" i="105"/>
  <c r="AD755" i="105" s="1"/>
  <c r="AD557" i="105"/>
  <c r="AH557" i="105"/>
  <c r="AL557" i="105"/>
  <c r="AP557" i="105"/>
  <c r="AT557" i="105"/>
  <c r="G558" i="105"/>
  <c r="O734" i="105"/>
  <c r="O591" i="105"/>
  <c r="O558" i="105"/>
  <c r="W734" i="105"/>
  <c r="W756" i="105" s="1"/>
  <c r="W591" i="105"/>
  <c r="W558" i="105"/>
  <c r="AE558" i="105"/>
  <c r="AM558" i="105"/>
  <c r="F559" i="105"/>
  <c r="F735" i="105"/>
  <c r="F757" i="105" s="1"/>
  <c r="J735" i="105"/>
  <c r="J757" i="105" s="1"/>
  <c r="J559" i="105"/>
  <c r="N735" i="105"/>
  <c r="N559" i="105"/>
  <c r="R559" i="105"/>
  <c r="V559" i="105"/>
  <c r="Z735" i="105"/>
  <c r="Z757" i="105" s="1"/>
  <c r="Z559" i="105"/>
  <c r="AD735" i="105"/>
  <c r="AD757" i="105" s="1"/>
  <c r="AD559" i="105"/>
  <c r="AH559" i="105"/>
  <c r="AL559" i="105"/>
  <c r="AP559" i="105"/>
  <c r="AT559" i="105"/>
  <c r="G560" i="105"/>
  <c r="O736" i="105"/>
  <c r="O560" i="105"/>
  <c r="W736" i="105"/>
  <c r="W758" i="105" s="1"/>
  <c r="W560" i="105"/>
  <c r="AE560" i="105"/>
  <c r="AM560" i="105"/>
  <c r="H561" i="105"/>
  <c r="L737" i="105"/>
  <c r="L759" i="105" s="1"/>
  <c r="L561" i="105"/>
  <c r="P737" i="105"/>
  <c r="P759" i="105" s="1"/>
  <c r="P561" i="105"/>
  <c r="T561" i="105"/>
  <c r="X737" i="105"/>
  <c r="X759" i="105" s="1"/>
  <c r="X561" i="105"/>
  <c r="AB561" i="105"/>
  <c r="AF561" i="105"/>
  <c r="AJ561" i="105"/>
  <c r="AN561" i="105"/>
  <c r="AR561" i="105"/>
  <c r="M738" i="105"/>
  <c r="M760" i="105" s="1"/>
  <c r="M562" i="105"/>
  <c r="U562" i="105"/>
  <c r="AC562" i="105"/>
  <c r="AK562" i="105"/>
  <c r="AO562" i="105"/>
  <c r="AS562" i="105"/>
  <c r="I604" i="105"/>
  <c r="I563" i="105"/>
  <c r="M739" i="105"/>
  <c r="M761" i="105" s="1"/>
  <c r="M563" i="105"/>
  <c r="M604" i="105"/>
  <c r="Q563" i="105"/>
  <c r="U563" i="105"/>
  <c r="Y563" i="105"/>
  <c r="AC563" i="105"/>
  <c r="AG563" i="105"/>
  <c r="AK563" i="105"/>
  <c r="AO563" i="105"/>
  <c r="AS563" i="105"/>
  <c r="I564" i="105"/>
  <c r="M740" i="105"/>
  <c r="M762" i="105" s="1"/>
  <c r="M564" i="105"/>
  <c r="M652" i="105" s="1"/>
  <c r="M673" i="105" s="1"/>
  <c r="Q564" i="105"/>
  <c r="U564" i="105"/>
  <c r="Y564" i="105"/>
  <c r="AC564" i="105"/>
  <c r="AG564" i="105"/>
  <c r="AK564" i="105"/>
  <c r="AO564" i="105"/>
  <c r="AS564" i="105"/>
  <c r="X564" i="105"/>
  <c r="L678" i="105"/>
  <c r="L700" i="105" s="1"/>
  <c r="P678" i="105"/>
  <c r="P700" i="105" s="1"/>
  <c r="M702" i="105"/>
  <c r="J705" i="105"/>
  <c r="L686" i="105"/>
  <c r="L708" i="105" s="1"/>
  <c r="P686" i="105"/>
  <c r="P708" i="105" s="1"/>
  <c r="AD686" i="105"/>
  <c r="AD708" i="105" s="1"/>
  <c r="J717" i="105"/>
  <c r="F609" i="105"/>
  <c r="N695" i="105"/>
  <c r="N717" i="105" s="1"/>
  <c r="F722" i="105"/>
  <c r="F744" i="105" s="1"/>
  <c r="J722" i="105"/>
  <c r="J744" i="105" s="1"/>
  <c r="N722" i="105"/>
  <c r="N744" i="105" s="1"/>
  <c r="Z722" i="105"/>
  <c r="Z744" i="105" s="1"/>
  <c r="AD722" i="105"/>
  <c r="AD744" i="105" s="1"/>
  <c r="G547" i="105"/>
  <c r="K547" i="105"/>
  <c r="O723" i="105"/>
  <c r="O547" i="105"/>
  <c r="S547" i="105"/>
  <c r="W723" i="105"/>
  <c r="W745" i="105" s="1"/>
  <c r="W547" i="105"/>
  <c r="AA547" i="105"/>
  <c r="AE547" i="105"/>
  <c r="AI547" i="105"/>
  <c r="AM547" i="105"/>
  <c r="AQ547" i="105"/>
  <c r="L724" i="105"/>
  <c r="L746" i="105" s="1"/>
  <c r="P724" i="105"/>
  <c r="P746" i="105" s="1"/>
  <c r="X724" i="105"/>
  <c r="X746" i="105" s="1"/>
  <c r="I549" i="105"/>
  <c r="M725" i="105"/>
  <c r="M747" i="105" s="1"/>
  <c r="M549" i="105"/>
  <c r="Q549" i="105"/>
  <c r="U549" i="105"/>
  <c r="Y549" i="105"/>
  <c r="AC549" i="105"/>
  <c r="AG549" i="105"/>
  <c r="AK549" i="105"/>
  <c r="AO549" i="105"/>
  <c r="AS549" i="105"/>
  <c r="F726" i="105"/>
  <c r="F748" i="105" s="1"/>
  <c r="J726" i="105"/>
  <c r="J748" i="105" s="1"/>
  <c r="N726" i="105"/>
  <c r="Z726" i="105"/>
  <c r="Z748" i="105" s="1"/>
  <c r="AD726" i="105"/>
  <c r="AD748" i="105" s="1"/>
  <c r="G551" i="105"/>
  <c r="K551" i="105"/>
  <c r="O727" i="105"/>
  <c r="O551" i="105"/>
  <c r="S551" i="105"/>
  <c r="W727" i="105"/>
  <c r="W749" i="105" s="1"/>
  <c r="W551" i="105"/>
  <c r="AA551" i="105"/>
  <c r="AE551" i="105"/>
  <c r="AI551" i="105"/>
  <c r="AM551" i="105"/>
  <c r="AQ551" i="105"/>
  <c r="L728" i="105"/>
  <c r="L750" i="105" s="1"/>
  <c r="P728" i="105"/>
  <c r="P750" i="105" s="1"/>
  <c r="X728" i="105"/>
  <c r="X750" i="105" s="1"/>
  <c r="I553" i="105"/>
  <c r="M729" i="105"/>
  <c r="M751" i="105" s="1"/>
  <c r="M553" i="105"/>
  <c r="M641" i="105" s="1"/>
  <c r="M662" i="105" s="1"/>
  <c r="Q553" i="105"/>
  <c r="U553" i="105"/>
  <c r="Y553" i="105"/>
  <c r="AC553" i="105"/>
  <c r="AG553" i="105"/>
  <c r="AK553" i="105"/>
  <c r="AO553" i="105"/>
  <c r="AS553" i="105"/>
  <c r="J730" i="105"/>
  <c r="J752" i="105" s="1"/>
  <c r="N730" i="105"/>
  <c r="N752" i="105" s="1"/>
  <c r="Z730" i="105"/>
  <c r="Z752" i="105" s="1"/>
  <c r="AD730" i="105"/>
  <c r="AD752" i="105" s="1"/>
  <c r="G555" i="105"/>
  <c r="K555" i="105"/>
  <c r="O731" i="105"/>
  <c r="O555" i="105"/>
  <c r="S555" i="105"/>
  <c r="W731" i="105"/>
  <c r="W753" i="105" s="1"/>
  <c r="W555" i="105"/>
  <c r="AA555" i="105"/>
  <c r="AE555" i="105"/>
  <c r="AQ555" i="105"/>
  <c r="H556" i="105"/>
  <c r="L732" i="105"/>
  <c r="L754" i="105" s="1"/>
  <c r="L556" i="105"/>
  <c r="P732" i="105"/>
  <c r="P754" i="105" s="1"/>
  <c r="P556" i="105"/>
  <c r="T556" i="105"/>
  <c r="X732" i="105"/>
  <c r="X754" i="105" s="1"/>
  <c r="X556" i="105"/>
  <c r="AB556" i="105"/>
  <c r="AF556" i="105"/>
  <c r="AJ556" i="105"/>
  <c r="AN556" i="105"/>
  <c r="AR556" i="105"/>
  <c r="M733" i="105"/>
  <c r="M755" i="105" s="1"/>
  <c r="M557" i="105"/>
  <c r="U557" i="105"/>
  <c r="AC557" i="105"/>
  <c r="AK557" i="105"/>
  <c r="AS557" i="105"/>
  <c r="F734" i="105"/>
  <c r="F756" i="105" s="1"/>
  <c r="F558" i="105"/>
  <c r="J734" i="105"/>
  <c r="J756" i="105" s="1"/>
  <c r="J591" i="105"/>
  <c r="J558" i="105"/>
  <c r="N734" i="105"/>
  <c r="N558" i="105"/>
  <c r="R558" i="105"/>
  <c r="V558" i="105"/>
  <c r="Z734" i="105"/>
  <c r="Z756" i="105" s="1"/>
  <c r="Z591" i="105"/>
  <c r="Z558" i="105"/>
  <c r="Z646" i="105" s="1"/>
  <c r="Z667" i="105" s="1"/>
  <c r="AD734" i="105"/>
  <c r="AD756" i="105" s="1"/>
  <c r="AD591" i="105"/>
  <c r="AD558" i="105"/>
  <c r="AH558" i="105"/>
  <c r="AL558" i="105"/>
  <c r="AP558" i="105"/>
  <c r="AT558" i="105"/>
  <c r="M735" i="105"/>
  <c r="M757" i="105" s="1"/>
  <c r="M559" i="105"/>
  <c r="U559" i="105"/>
  <c r="AC559" i="105"/>
  <c r="AK559" i="105"/>
  <c r="AS559" i="105"/>
  <c r="F736" i="105"/>
  <c r="F758" i="105" s="1"/>
  <c r="F560" i="105"/>
  <c r="J560" i="105"/>
  <c r="N736" i="105"/>
  <c r="N758" i="105" s="1"/>
  <c r="N560" i="105"/>
  <c r="R560" i="105"/>
  <c r="V560" i="105"/>
  <c r="Z736" i="105"/>
  <c r="Z758" i="105" s="1"/>
  <c r="Z560" i="105"/>
  <c r="AD736" i="105"/>
  <c r="AD758" i="105" s="1"/>
  <c r="AD560" i="105"/>
  <c r="AH560" i="105"/>
  <c r="AL560" i="105"/>
  <c r="AP560" i="105"/>
  <c r="AT560" i="105"/>
  <c r="K561" i="105"/>
  <c r="O737" i="105"/>
  <c r="S561" i="105"/>
  <c r="W737" i="105"/>
  <c r="W759" i="105" s="1"/>
  <c r="AA561" i="105"/>
  <c r="AI561" i="105"/>
  <c r="AQ561" i="105"/>
  <c r="H562" i="105"/>
  <c r="L738" i="105"/>
  <c r="L760" i="105" s="1"/>
  <c r="L562" i="105"/>
  <c r="P738" i="105"/>
  <c r="P760" i="105" s="1"/>
  <c r="P562" i="105"/>
  <c r="T562" i="105"/>
  <c r="X738" i="105"/>
  <c r="X760" i="105" s="1"/>
  <c r="X562" i="105"/>
  <c r="AB562" i="105"/>
  <c r="AF562" i="105"/>
  <c r="AJ562" i="105"/>
  <c r="AN562" i="105"/>
  <c r="AB563" i="105"/>
  <c r="H564" i="105"/>
  <c r="P740" i="105"/>
  <c r="P762" i="105" s="1"/>
  <c r="P564" i="105"/>
  <c r="T564" i="105"/>
  <c r="AB564" i="105"/>
  <c r="AF564" i="105"/>
  <c r="AJ564" i="105"/>
  <c r="AN564" i="105"/>
  <c r="J546" i="105"/>
  <c r="Z546" i="105"/>
  <c r="L547" i="105"/>
  <c r="J549" i="105"/>
  <c r="Z549" i="105"/>
  <c r="P551" i="105"/>
  <c r="X551" i="105"/>
  <c r="F553" i="105"/>
  <c r="N553" i="105"/>
  <c r="AD553" i="105"/>
  <c r="L555" i="105"/>
  <c r="AD689" i="105"/>
  <c r="AD711" i="105" s="1"/>
  <c r="AD690" i="105"/>
  <c r="AD712" i="105" s="1"/>
  <c r="J714" i="105"/>
  <c r="O692" i="105"/>
  <c r="O693" i="105"/>
  <c r="X695" i="105"/>
  <c r="X717" i="105" s="1"/>
  <c r="X609" i="105"/>
  <c r="X739" i="105"/>
  <c r="X761" i="105" s="1"/>
  <c r="H563" i="105"/>
  <c r="L604" i="105"/>
  <c r="P739" i="105"/>
  <c r="P761" i="105" s="1"/>
  <c r="T563" i="105"/>
  <c r="X604" i="105"/>
  <c r="X563" i="105"/>
  <c r="AJ563" i="105"/>
  <c r="AN563" i="105"/>
  <c r="F740" i="105"/>
  <c r="F762" i="105" s="1"/>
  <c r="F564" i="105"/>
  <c r="J740" i="105"/>
  <c r="J762" i="105" s="1"/>
  <c r="J564" i="105"/>
  <c r="N740" i="105"/>
  <c r="N762" i="105" s="1"/>
  <c r="V564" i="105"/>
  <c r="Z740" i="105"/>
  <c r="Z762" i="105" s="1"/>
  <c r="Z564" i="105"/>
  <c r="AD740" i="105"/>
  <c r="AD762" i="105" s="1"/>
  <c r="AL564" i="105"/>
  <c r="AP564" i="105"/>
  <c r="P563" i="105"/>
  <c r="F680" i="105"/>
  <c r="F702" i="105" s="1"/>
  <c r="N680" i="105"/>
  <c r="N702" i="105" s="1"/>
  <c r="X680" i="105"/>
  <c r="X702" i="105" s="1"/>
  <c r="W704" i="105"/>
  <c r="F684" i="105"/>
  <c r="F706" i="105" s="1"/>
  <c r="N684" i="105"/>
  <c r="N706" i="105" s="1"/>
  <c r="X684" i="105"/>
  <c r="X706" i="105" s="1"/>
  <c r="N709" i="105"/>
  <c r="F688" i="105"/>
  <c r="F710" i="105" s="1"/>
  <c r="N688" i="105"/>
  <c r="X688" i="105"/>
  <c r="X710" i="105" s="1"/>
  <c r="X689" i="105"/>
  <c r="X711" i="105" s="1"/>
  <c r="M712" i="105"/>
  <c r="W712" i="105"/>
  <c r="M691" i="105"/>
  <c r="M713" i="105" s="1"/>
  <c r="M596" i="105"/>
  <c r="W691" i="105"/>
  <c r="W713" i="105" s="1"/>
  <c r="J716" i="105"/>
  <c r="Z716" i="105"/>
  <c r="P718" i="105"/>
  <c r="P706" i="105"/>
  <c r="F689" i="105"/>
  <c r="F711" i="105" s="1"/>
  <c r="AD564" i="105"/>
  <c r="J701" i="105"/>
  <c r="Z705" i="105"/>
  <c r="J709" i="105"/>
  <c r="J693" i="105"/>
  <c r="J715" i="105" s="1"/>
  <c r="Z693" i="105"/>
  <c r="Z715" i="105" s="1"/>
  <c r="W718" i="105"/>
  <c r="P604" i="105"/>
  <c r="W700" i="105"/>
  <c r="L739" i="105"/>
  <c r="L761" i="105" s="1"/>
  <c r="F678" i="105"/>
  <c r="F700" i="105" s="1"/>
  <c r="N678" i="105"/>
  <c r="X678" i="105"/>
  <c r="X700" i="105" s="1"/>
  <c r="L680" i="105"/>
  <c r="L702" i="105" s="1"/>
  <c r="AD680" i="105"/>
  <c r="AD702" i="105" s="1"/>
  <c r="J703" i="105"/>
  <c r="Z703" i="105"/>
  <c r="F682" i="105"/>
  <c r="F704" i="105" s="1"/>
  <c r="N682" i="105"/>
  <c r="N704" i="105" s="1"/>
  <c r="X682" i="105"/>
  <c r="X704" i="105" s="1"/>
  <c r="L684" i="105"/>
  <c r="L706" i="105" s="1"/>
  <c r="AD684" i="105"/>
  <c r="AD706" i="105" s="1"/>
  <c r="Z707" i="105"/>
  <c r="F686" i="105"/>
  <c r="F708" i="105" s="1"/>
  <c r="N686" i="105"/>
  <c r="X686" i="105"/>
  <c r="X708" i="105" s="1"/>
  <c r="L688" i="105"/>
  <c r="L710" i="105" s="1"/>
  <c r="AD688" i="105"/>
  <c r="AD710" i="105" s="1"/>
  <c r="J711" i="105"/>
  <c r="Z711" i="105"/>
  <c r="J596" i="105"/>
  <c r="Z596" i="105"/>
  <c r="M717" i="105"/>
  <c r="W717" i="105"/>
  <c r="W609" i="105"/>
  <c r="W694" i="105"/>
  <c r="W716" i="105" s="1"/>
  <c r="M700" i="105"/>
  <c r="L679" i="105"/>
  <c r="L701" i="105" s="1"/>
  <c r="P679" i="105"/>
  <c r="P701" i="105" s="1"/>
  <c r="AD679" i="105"/>
  <c r="AD701" i="105" s="1"/>
  <c r="N681" i="105"/>
  <c r="N703" i="105" s="1"/>
  <c r="M704" i="105"/>
  <c r="L683" i="105"/>
  <c r="L705" i="105" s="1"/>
  <c r="P683" i="105"/>
  <c r="P705" i="105" s="1"/>
  <c r="AD683" i="105"/>
  <c r="AD705" i="105" s="1"/>
  <c r="N685" i="105"/>
  <c r="M708" i="105"/>
  <c r="L687" i="105"/>
  <c r="L709" i="105" s="1"/>
  <c r="P687" i="105"/>
  <c r="P709" i="105" s="1"/>
  <c r="AD687" i="105"/>
  <c r="AD709" i="105" s="1"/>
  <c r="N689" i="105"/>
  <c r="N712" i="105"/>
  <c r="F691" i="105"/>
  <c r="F713" i="105" s="1"/>
  <c r="X691" i="105"/>
  <c r="X713" i="105" s="1"/>
  <c r="W692" i="105"/>
  <c r="W714" i="105" s="1"/>
  <c r="M715" i="105"/>
  <c r="W715" i="105"/>
  <c r="P716" i="105"/>
  <c r="X596" i="105"/>
  <c r="W629" i="105"/>
  <c r="M629" i="105"/>
  <c r="AD629" i="105"/>
  <c r="P629" i="105"/>
  <c r="L629" i="105"/>
  <c r="J629" i="105"/>
  <c r="Z629" i="105"/>
  <c r="Z713" i="105"/>
  <c r="J678" i="105"/>
  <c r="J700" i="105" s="1"/>
  <c r="O678" i="105"/>
  <c r="Z678" i="105"/>
  <c r="Z700" i="105" s="1"/>
  <c r="M679" i="105"/>
  <c r="M701" i="105" s="1"/>
  <c r="W679" i="105"/>
  <c r="W701" i="105" s="1"/>
  <c r="J680" i="105"/>
  <c r="J702" i="105" s="1"/>
  <c r="O680" i="105"/>
  <c r="Z680" i="105"/>
  <c r="Z702" i="105" s="1"/>
  <c r="M681" i="105"/>
  <c r="M703" i="105" s="1"/>
  <c r="W681" i="105"/>
  <c r="W703" i="105" s="1"/>
  <c r="J682" i="105"/>
  <c r="J704" i="105" s="1"/>
  <c r="O682" i="105"/>
  <c r="Z682" i="105"/>
  <c r="Z704" i="105" s="1"/>
  <c r="M683" i="105"/>
  <c r="M705" i="105" s="1"/>
  <c r="W683" i="105"/>
  <c r="W705" i="105" s="1"/>
  <c r="C705" i="105" s="1"/>
  <c r="C683" i="105" s="1"/>
  <c r="J684" i="105"/>
  <c r="J706" i="105" s="1"/>
  <c r="O684" i="105"/>
  <c r="Z684" i="105"/>
  <c r="Z706" i="105" s="1"/>
  <c r="M685" i="105"/>
  <c r="M707" i="105" s="1"/>
  <c r="W685" i="105"/>
  <c r="W707" i="105" s="1"/>
  <c r="C707" i="105" s="1"/>
  <c r="C685" i="105" s="1"/>
  <c r="J686" i="105"/>
  <c r="J708" i="105" s="1"/>
  <c r="O686" i="105"/>
  <c r="Z686" i="105"/>
  <c r="Z708" i="105" s="1"/>
  <c r="M687" i="105"/>
  <c r="M709" i="105" s="1"/>
  <c r="W687" i="105"/>
  <c r="W709" i="105" s="1"/>
  <c r="J688" i="105"/>
  <c r="J710" i="105" s="1"/>
  <c r="O688" i="105"/>
  <c r="Z688" i="105"/>
  <c r="Z710" i="105" s="1"/>
  <c r="M689" i="105"/>
  <c r="M711" i="105" s="1"/>
  <c r="W689" i="105"/>
  <c r="W711" i="105" s="1"/>
  <c r="J690" i="105"/>
  <c r="J712" i="105" s="1"/>
  <c r="C712" i="105" s="1"/>
  <c r="C690" i="105" s="1"/>
  <c r="O690" i="105"/>
  <c r="Z690" i="105"/>
  <c r="Z712" i="105" s="1"/>
  <c r="M694" i="105"/>
  <c r="M716" i="105" s="1"/>
  <c r="O695" i="105"/>
  <c r="F696" i="105"/>
  <c r="F718" i="105" s="1"/>
  <c r="N696" i="105"/>
  <c r="N718" i="105" s="1"/>
  <c r="X696" i="105"/>
  <c r="X718" i="105" s="1"/>
  <c r="O596" i="105"/>
  <c r="N631" i="105"/>
  <c r="L691" i="105"/>
  <c r="L713" i="105" s="1"/>
  <c r="P691" i="105"/>
  <c r="P713" i="105" s="1"/>
  <c r="AD691" i="105"/>
  <c r="AD713" i="105" s="1"/>
  <c r="F692" i="105"/>
  <c r="F714" i="105" s="1"/>
  <c r="N692" i="105"/>
  <c r="N714" i="105" s="1"/>
  <c r="X692" i="105"/>
  <c r="X714" i="105" s="1"/>
  <c r="L693" i="105"/>
  <c r="L715" i="105" s="1"/>
  <c r="P693" i="105"/>
  <c r="P715" i="105" s="1"/>
  <c r="AD693" i="105"/>
  <c r="AD715" i="105" s="1"/>
  <c r="F694" i="105"/>
  <c r="F716" i="105" s="1"/>
  <c r="N694" i="105"/>
  <c r="N716" i="105" s="1"/>
  <c r="X694" i="105"/>
  <c r="X716" i="105" s="1"/>
  <c r="L695" i="105"/>
  <c r="L717" i="105" s="1"/>
  <c r="P695" i="105"/>
  <c r="P717" i="105" s="1"/>
  <c r="AD695" i="105"/>
  <c r="AD717" i="105" s="1"/>
  <c r="J718" i="105"/>
  <c r="Z718" i="105"/>
  <c r="L596" i="105"/>
  <c r="P596" i="105"/>
  <c r="AD596" i="105"/>
  <c r="C716" i="105" l="1"/>
  <c r="C694" i="105" s="1"/>
  <c r="D716" i="105"/>
  <c r="D694" i="105" s="1"/>
  <c r="C713" i="105"/>
  <c r="C691" i="105" s="1"/>
  <c r="C581" i="105" s="1"/>
  <c r="D703" i="105"/>
  <c r="D681" i="105" s="1"/>
  <c r="D704" i="105"/>
  <c r="D682" i="105" s="1"/>
  <c r="C700" i="105"/>
  <c r="C678" i="105" s="1"/>
  <c r="C715" i="105"/>
  <c r="C693" i="105" s="1"/>
  <c r="D712" i="105"/>
  <c r="D690" i="105" s="1"/>
  <c r="D714" i="105"/>
  <c r="D692" i="105" s="1"/>
  <c r="D583" i="105" s="1"/>
  <c r="O593" i="105"/>
  <c r="Z593" i="105"/>
  <c r="D718" i="105"/>
  <c r="D696" i="105" s="1"/>
  <c r="C717" i="105"/>
  <c r="C695" i="105" s="1"/>
  <c r="C704" i="105"/>
  <c r="C682" i="105" s="1"/>
  <c r="C703" i="105"/>
  <c r="C681" i="105" s="1"/>
  <c r="C709" i="105"/>
  <c r="C687" i="105" s="1"/>
  <c r="C701" i="105"/>
  <c r="C679" i="105" s="1"/>
  <c r="P593" i="105"/>
  <c r="P644" i="105"/>
  <c r="P665" i="105" s="1"/>
  <c r="N645" i="105"/>
  <c r="N666" i="105" s="1"/>
  <c r="M634" i="105"/>
  <c r="M655" i="105" s="1"/>
  <c r="O641" i="105"/>
  <c r="N638" i="105"/>
  <c r="N659" i="105" s="1"/>
  <c r="BB561" i="105"/>
  <c r="BJ560" i="105"/>
  <c r="CD546" i="105"/>
  <c r="AX546" i="105"/>
  <c r="X635" i="105"/>
  <c r="X656" i="105" s="1"/>
  <c r="BJ564" i="105"/>
  <c r="BV556" i="105"/>
  <c r="CD553" i="105"/>
  <c r="BN553" i="105"/>
  <c r="AX553" i="105"/>
  <c r="BV564" i="105"/>
  <c r="BB562" i="105"/>
  <c r="BV558" i="105"/>
  <c r="F648" i="105"/>
  <c r="F669" i="105" s="1"/>
  <c r="N646" i="105"/>
  <c r="O643" i="105"/>
  <c r="P649" i="105"/>
  <c r="P670" i="105" s="1"/>
  <c r="M640" i="105"/>
  <c r="M661" i="105" s="1"/>
  <c r="W634" i="105"/>
  <c r="W655" i="105" s="1"/>
  <c r="W640" i="105"/>
  <c r="W661" i="105" s="1"/>
  <c r="F650" i="105"/>
  <c r="F671" i="105" s="1"/>
  <c r="X648" i="105"/>
  <c r="X669" i="105" s="1"/>
  <c r="N643" i="105"/>
  <c r="N664" i="105" s="1"/>
  <c r="N635" i="105"/>
  <c r="N656" i="105" s="1"/>
  <c r="CH561" i="105"/>
  <c r="CD554" i="105"/>
  <c r="AX554" i="105"/>
  <c r="BY557" i="105"/>
  <c r="BM554" i="105"/>
  <c r="BU553" i="105"/>
  <c r="BA552" i="105"/>
  <c r="BE551" i="105"/>
  <c r="BA549" i="105"/>
  <c r="BM548" i="105"/>
  <c r="BU547" i="105"/>
  <c r="AW547" i="105"/>
  <c r="CC545" i="105"/>
  <c r="AW545" i="105"/>
  <c r="L652" i="105"/>
  <c r="L673" i="105" s="1"/>
  <c r="AD641" i="105"/>
  <c r="AD662" i="105" s="1"/>
  <c r="L651" i="105"/>
  <c r="L672" i="105" s="1"/>
  <c r="J645" i="105"/>
  <c r="J666" i="105" s="1"/>
  <c r="AX551" i="105"/>
  <c r="BF550" i="105"/>
  <c r="BN547" i="105"/>
  <c r="BF564" i="105"/>
  <c r="CD563" i="105"/>
  <c r="BN563" i="105"/>
  <c r="BJ552" i="105"/>
  <c r="BN550" i="105"/>
  <c r="BZ548" i="105"/>
  <c r="CH545" i="105"/>
  <c r="BR545" i="105"/>
  <c r="BB545" i="105"/>
  <c r="BI563" i="105"/>
  <c r="BY556" i="105"/>
  <c r="BQ560" i="105"/>
  <c r="P640" i="105"/>
  <c r="P661" i="105" s="1"/>
  <c r="AD645" i="105"/>
  <c r="AD666" i="105" s="1"/>
  <c r="O638" i="105"/>
  <c r="Z650" i="105"/>
  <c r="Z671" i="105" s="1"/>
  <c r="W650" i="105"/>
  <c r="W671" i="105" s="1"/>
  <c r="N640" i="105"/>
  <c r="N661" i="105" s="1"/>
  <c r="BN558" i="105"/>
  <c r="BI564" i="105"/>
  <c r="BI562" i="105"/>
  <c r="BU559" i="105"/>
  <c r="BE559" i="105"/>
  <c r="BY555" i="105"/>
  <c r="CC554" i="105"/>
  <c r="BQ553" i="105"/>
  <c r="CC552" i="105"/>
  <c r="AW552" i="105"/>
  <c r="BI548" i="105"/>
  <c r="N634" i="105"/>
  <c r="N655" i="105" s="1"/>
  <c r="X639" i="105"/>
  <c r="X660" i="105" s="1"/>
  <c r="Z642" i="105"/>
  <c r="Z663" i="105" s="1"/>
  <c r="F643" i="105"/>
  <c r="F664" i="105" s="1"/>
  <c r="CG564" i="105"/>
  <c r="BE556" i="105"/>
  <c r="BY551" i="105"/>
  <c r="CC550" i="105"/>
  <c r="L639" i="105"/>
  <c r="L660" i="105" s="1"/>
  <c r="BZ564" i="105"/>
  <c r="CH563" i="105"/>
  <c r="BR563" i="105"/>
  <c r="BB563" i="105"/>
  <c r="BZ560" i="105"/>
  <c r="BN546" i="105"/>
  <c r="BV545" i="105"/>
  <c r="BF545" i="105"/>
  <c r="AW563" i="105"/>
  <c r="CC558" i="105"/>
  <c r="BM556" i="105"/>
  <c r="BI547" i="105"/>
  <c r="M645" i="105"/>
  <c r="M666" i="105" s="1"/>
  <c r="P641" i="105"/>
  <c r="P662" i="105" s="1"/>
  <c r="CG562" i="105"/>
  <c r="BY560" i="105"/>
  <c r="BM559" i="105"/>
  <c r="BU558" i="105"/>
  <c r="CC557" i="105"/>
  <c r="AW557" i="105"/>
  <c r="BI553" i="105"/>
  <c r="BU552" i="105"/>
  <c r="BE549" i="105"/>
  <c r="BA548" i="105"/>
  <c r="BE546" i="105"/>
  <c r="BA545" i="105"/>
  <c r="AD635" i="105"/>
  <c r="AD656" i="105" s="1"/>
  <c r="BV559" i="105"/>
  <c r="BF559" i="105"/>
  <c r="BF556" i="105"/>
  <c r="BV552" i="105"/>
  <c r="CD549" i="105"/>
  <c r="BN549" i="105"/>
  <c r="AX549" i="105"/>
  <c r="BQ563" i="105"/>
  <c r="BA556" i="105"/>
  <c r="BE555" i="105"/>
  <c r="CG553" i="105"/>
  <c r="BU551" i="105"/>
  <c r="AD634" i="105"/>
  <c r="AD655" i="105" s="1"/>
  <c r="CC561" i="105"/>
  <c r="BQ559" i="105"/>
  <c r="BA557" i="105"/>
  <c r="BI552" i="105"/>
  <c r="BI549" i="105"/>
  <c r="BU548" i="105"/>
  <c r="BE545" i="105"/>
  <c r="C789" i="105"/>
  <c r="C767" i="105" s="1"/>
  <c r="C792" i="105"/>
  <c r="C770" i="105" s="1"/>
  <c r="M636" i="105"/>
  <c r="M657" i="105" s="1"/>
  <c r="J641" i="105"/>
  <c r="J662" i="105" s="1"/>
  <c r="F644" i="105"/>
  <c r="F665" i="105" s="1"/>
  <c r="F640" i="105"/>
  <c r="F661" i="105" s="1"/>
  <c r="Z636" i="105"/>
  <c r="Z657" i="105" s="1"/>
  <c r="N636" i="105"/>
  <c r="N657" i="105" s="1"/>
  <c r="F636" i="105"/>
  <c r="F657" i="105" s="1"/>
  <c r="X643" i="105"/>
  <c r="X664" i="105" s="1"/>
  <c r="P635" i="105"/>
  <c r="P656" i="105" s="1"/>
  <c r="D761" i="105"/>
  <c r="D739" i="105" s="1"/>
  <c r="J652" i="105"/>
  <c r="J673" i="105" s="1"/>
  <c r="L635" i="105"/>
  <c r="L656" i="105" s="1"/>
  <c r="N650" i="105"/>
  <c r="N671" i="105" s="1"/>
  <c r="I594" i="105"/>
  <c r="BA564" i="105"/>
  <c r="BA562" i="105"/>
  <c r="AW559" i="105"/>
  <c r="CG548" i="105"/>
  <c r="X646" i="105"/>
  <c r="X667" i="105" s="1"/>
  <c r="J646" i="105"/>
  <c r="J667" i="105" s="1"/>
  <c r="O639" i="105"/>
  <c r="M650" i="105"/>
  <c r="M671" i="105" s="1"/>
  <c r="W646" i="105"/>
  <c r="W667" i="105" s="1"/>
  <c r="W638" i="105"/>
  <c r="W659" i="105" s="1"/>
  <c r="C802" i="105"/>
  <c r="C780" i="105" s="1"/>
  <c r="C467" i="105" s="1"/>
  <c r="D799" i="105"/>
  <c r="D777" i="105" s="1"/>
  <c r="AD642" i="105"/>
  <c r="AD663" i="105" s="1"/>
  <c r="BV562" i="105"/>
  <c r="BZ561" i="105"/>
  <c r="CH559" i="105"/>
  <c r="BR559" i="105"/>
  <c r="BB559" i="105"/>
  <c r="BB556" i="105"/>
  <c r="BV554" i="105"/>
  <c r="BR552" i="105"/>
  <c r="BZ549" i="105"/>
  <c r="BJ549" i="105"/>
  <c r="CH548" i="105"/>
  <c r="BE557" i="105"/>
  <c r="BM549" i="105"/>
  <c r="BI545" i="105"/>
  <c r="C806" i="105"/>
  <c r="C788" i="105"/>
  <c r="C766" i="105" s="1"/>
  <c r="N793" i="105"/>
  <c r="D793" i="105" s="1"/>
  <c r="D771" i="105" s="1"/>
  <c r="F641" i="105"/>
  <c r="F662" i="105" s="1"/>
  <c r="J637" i="105"/>
  <c r="J658" i="105" s="1"/>
  <c r="W639" i="105"/>
  <c r="W660" i="105" s="1"/>
  <c r="M637" i="105"/>
  <c r="M658" i="105" s="1"/>
  <c r="O642" i="105"/>
  <c r="O636" i="105"/>
  <c r="O645" i="105"/>
  <c r="L645" i="105"/>
  <c r="L666" i="105" s="1"/>
  <c r="L637" i="105"/>
  <c r="L658" i="105" s="1"/>
  <c r="C804" i="105"/>
  <c r="C782" i="105" s="1"/>
  <c r="D794" i="105"/>
  <c r="D772" i="105" s="1"/>
  <c r="AD637" i="105"/>
  <c r="AD658" i="105" s="1"/>
  <c r="Z644" i="105"/>
  <c r="Z665" i="105" s="1"/>
  <c r="BU564" i="105"/>
  <c r="CG563" i="105"/>
  <c r="BU562" i="105"/>
  <c r="BA559" i="105"/>
  <c r="CG557" i="105"/>
  <c r="AW555" i="105"/>
  <c r="CC553" i="105"/>
  <c r="AW553" i="105"/>
  <c r="BM551" i="105"/>
  <c r="AW550" i="105"/>
  <c r="CC547" i="105"/>
  <c r="C797" i="105"/>
  <c r="C775" i="105" s="1"/>
  <c r="P650" i="105"/>
  <c r="P671" i="105" s="1"/>
  <c r="AD648" i="105"/>
  <c r="AD669" i="105" s="1"/>
  <c r="J648" i="105"/>
  <c r="J669" i="105" s="1"/>
  <c r="C752" i="105"/>
  <c r="C730" i="105" s="1"/>
  <c r="AD650" i="105"/>
  <c r="AD671" i="105" s="1"/>
  <c r="Z640" i="105"/>
  <c r="Z661" i="105" s="1"/>
  <c r="C800" i="105"/>
  <c r="C778" i="105" s="1"/>
  <c r="C796" i="105"/>
  <c r="C774" i="105" s="1"/>
  <c r="BV563" i="105"/>
  <c r="BF563" i="105"/>
  <c r="BB552" i="105"/>
  <c r="BR548" i="105"/>
  <c r="BZ545" i="105"/>
  <c r="BJ545" i="105"/>
  <c r="N639" i="105"/>
  <c r="N660" i="105" s="1"/>
  <c r="C749" i="105"/>
  <c r="C727" i="105" s="1"/>
  <c r="AD652" i="105"/>
  <c r="AD673" i="105" s="1"/>
  <c r="Z634" i="105"/>
  <c r="Z655" i="105" s="1"/>
  <c r="C758" i="105"/>
  <c r="C736" i="105" s="1"/>
  <c r="C539" i="105" s="1"/>
  <c r="F646" i="105"/>
  <c r="F667" i="105" s="1"/>
  <c r="W643" i="105"/>
  <c r="W664" i="105" s="1"/>
  <c r="O635" i="105"/>
  <c r="X649" i="105"/>
  <c r="X670" i="105" s="1"/>
  <c r="O648" i="105"/>
  <c r="O646" i="105"/>
  <c r="C747" i="105"/>
  <c r="C725" i="105" s="1"/>
  <c r="C759" i="105"/>
  <c r="C737" i="105" s="1"/>
  <c r="J640" i="105"/>
  <c r="J661" i="105" s="1"/>
  <c r="AD643" i="105"/>
  <c r="AD664" i="105" s="1"/>
  <c r="J635" i="105"/>
  <c r="J656" i="105" s="1"/>
  <c r="W649" i="105"/>
  <c r="W670" i="105" s="1"/>
  <c r="CH562" i="105"/>
  <c r="BF558" i="105"/>
  <c r="CD557" i="105"/>
  <c r="BN557" i="105"/>
  <c r="AX557" i="105"/>
  <c r="BR556" i="105"/>
  <c r="BN555" i="105"/>
  <c r="BZ553" i="105"/>
  <c r="BJ553" i="105"/>
  <c r="CH552" i="105"/>
  <c r="CD551" i="105"/>
  <c r="BF548" i="105"/>
  <c r="CC564" i="105"/>
  <c r="BA563" i="105"/>
  <c r="BY562" i="105"/>
  <c r="CG561" i="105"/>
  <c r="BM561" i="105"/>
  <c r="BM558" i="105"/>
  <c r="BU557" i="105"/>
  <c r="CG556" i="105"/>
  <c r="BQ556" i="105"/>
  <c r="BE554" i="105"/>
  <c r="BA553" i="105"/>
  <c r="BM552" i="105"/>
  <c r="AW551" i="105"/>
  <c r="BU550" i="105"/>
  <c r="CC549" i="105"/>
  <c r="AW549" i="105"/>
  <c r="BY548" i="105"/>
  <c r="BM547" i="105"/>
  <c r="AW546" i="105"/>
  <c r="BY545" i="105"/>
  <c r="P638" i="105"/>
  <c r="P659" i="105" s="1"/>
  <c r="D760" i="105"/>
  <c r="D738" i="105" s="1"/>
  <c r="X644" i="105"/>
  <c r="X665" i="105" s="1"/>
  <c r="C748" i="105"/>
  <c r="C726" i="105" s="1"/>
  <c r="W635" i="105"/>
  <c r="W656" i="105" s="1"/>
  <c r="D762" i="105"/>
  <c r="D740" i="105" s="1"/>
  <c r="L649" i="105"/>
  <c r="L670" i="105" s="1"/>
  <c r="J650" i="105"/>
  <c r="J671" i="105" s="1"/>
  <c r="W637" i="105"/>
  <c r="W658" i="105" s="1"/>
  <c r="F634" i="105"/>
  <c r="F655" i="105" s="1"/>
  <c r="D806" i="105"/>
  <c r="C805" i="105"/>
  <c r="C783" i="105" s="1"/>
  <c r="Z649" i="105"/>
  <c r="Z670" i="105" s="1"/>
  <c r="N649" i="105"/>
  <c r="N670" i="105" s="1"/>
  <c r="X641" i="105"/>
  <c r="X662" i="105" s="1"/>
  <c r="C793" i="105"/>
  <c r="C771" i="105" s="1"/>
  <c r="CH564" i="105"/>
  <c r="BB564" i="105"/>
  <c r="BZ563" i="105"/>
  <c r="BJ563" i="105"/>
  <c r="CD562" i="105"/>
  <c r="CH560" i="105"/>
  <c r="BB560" i="105"/>
  <c r="BZ557" i="105"/>
  <c r="BJ557" i="105"/>
  <c r="CH556" i="105"/>
  <c r="BF552" i="105"/>
  <c r="BV548" i="105"/>
  <c r="BB548" i="105"/>
  <c r="BV546" i="105"/>
  <c r="CD545" i="105"/>
  <c r="BN545" i="105"/>
  <c r="AX545" i="105"/>
  <c r="Z638" i="105"/>
  <c r="Z659" i="105" s="1"/>
  <c r="X642" i="105"/>
  <c r="X663" i="105" s="1"/>
  <c r="L642" i="105"/>
  <c r="L663" i="105" s="1"/>
  <c r="P634" i="105"/>
  <c r="P655" i="105" s="1"/>
  <c r="C803" i="105"/>
  <c r="C781" i="105" s="1"/>
  <c r="BE564" i="105"/>
  <c r="BE562" i="105"/>
  <c r="BI561" i="105"/>
  <c r="BI560" i="105"/>
  <c r="BQ557" i="105"/>
  <c r="BU555" i="105"/>
  <c r="BU554" i="105"/>
  <c r="BY552" i="105"/>
  <c r="BY549" i="105"/>
  <c r="BE548" i="105"/>
  <c r="BM546" i="105"/>
  <c r="BU545" i="105"/>
  <c r="AD639" i="105"/>
  <c r="AD660" i="105" s="1"/>
  <c r="C580" i="105"/>
  <c r="C710" i="105"/>
  <c r="C688" i="105" s="1"/>
  <c r="M594" i="105"/>
  <c r="M647" i="105"/>
  <c r="M668" i="105" s="1"/>
  <c r="C756" i="105"/>
  <c r="C734" i="105" s="1"/>
  <c r="O651" i="105"/>
  <c r="O607" i="105"/>
  <c r="O608" i="105" s="1"/>
  <c r="F637" i="105"/>
  <c r="F658" i="105" s="1"/>
  <c r="C753" i="105"/>
  <c r="C731" i="105" s="1"/>
  <c r="Z651" i="105"/>
  <c r="Z672" i="105" s="1"/>
  <c r="Z607" i="105"/>
  <c r="Z608" i="105" s="1"/>
  <c r="W594" i="105"/>
  <c r="W647" i="105"/>
  <c r="W668" i="105" s="1"/>
  <c r="BQ551" i="105"/>
  <c r="N707" i="105"/>
  <c r="D707" i="105" s="1"/>
  <c r="D685" i="105" s="1"/>
  <c r="C708" i="105"/>
  <c r="C686" i="105" s="1"/>
  <c r="N700" i="105"/>
  <c r="C711" i="105"/>
  <c r="C689" i="105" s="1"/>
  <c r="N710" i="105"/>
  <c r="D710" i="105" s="1"/>
  <c r="D688" i="105" s="1"/>
  <c r="N701" i="105"/>
  <c r="D701" i="105" s="1"/>
  <c r="D679" i="105" s="1"/>
  <c r="F652" i="105"/>
  <c r="F673" i="105" s="1"/>
  <c r="X651" i="105"/>
  <c r="X672" i="105" s="1"/>
  <c r="X607" i="105"/>
  <c r="N641" i="105"/>
  <c r="N662" i="105" s="1"/>
  <c r="Z637" i="105"/>
  <c r="Z658" i="105" s="1"/>
  <c r="J634" i="105"/>
  <c r="J655" i="105" s="1"/>
  <c r="L650" i="105"/>
  <c r="L671" i="105" s="1"/>
  <c r="Z648" i="105"/>
  <c r="Z669" i="105" s="1"/>
  <c r="N648" i="105"/>
  <c r="N669" i="105" s="1"/>
  <c r="N756" i="105"/>
  <c r="D756" i="105" s="1"/>
  <c r="D734" i="105" s="1"/>
  <c r="D750" i="105"/>
  <c r="D728" i="105" s="1"/>
  <c r="C744" i="105"/>
  <c r="C722" i="105" s="1"/>
  <c r="X652" i="105"/>
  <c r="X673" i="105" s="1"/>
  <c r="AD594" i="105"/>
  <c r="AD647" i="105"/>
  <c r="AD668" i="105" s="1"/>
  <c r="J647" i="105"/>
  <c r="J668" i="105" s="1"/>
  <c r="J594" i="105"/>
  <c r="N755" i="105"/>
  <c r="D755" i="105" s="1"/>
  <c r="D733" i="105" s="1"/>
  <c r="F645" i="105"/>
  <c r="F666" i="105" s="1"/>
  <c r="W642" i="105"/>
  <c r="W663" i="105" s="1"/>
  <c r="D749" i="105"/>
  <c r="D727" i="105" s="1"/>
  <c r="M642" i="105"/>
  <c r="M663" i="105" s="1"/>
  <c r="O649" i="105"/>
  <c r="W644" i="105"/>
  <c r="W665" i="105" s="1"/>
  <c r="M638" i="105"/>
  <c r="M659" i="105" s="1"/>
  <c r="D745" i="105"/>
  <c r="D723" i="105" s="1"/>
  <c r="O650" i="105"/>
  <c r="M648" i="105"/>
  <c r="M669" i="105" s="1"/>
  <c r="W645" i="105"/>
  <c r="W666" i="105" s="1"/>
  <c r="M643" i="105"/>
  <c r="M664" i="105" s="1"/>
  <c r="AD638" i="105"/>
  <c r="AD659" i="105" s="1"/>
  <c r="M635" i="105"/>
  <c r="M656" i="105" s="1"/>
  <c r="AD649" i="105"/>
  <c r="AD670" i="105" s="1"/>
  <c r="J649" i="105"/>
  <c r="J670" i="105" s="1"/>
  <c r="L648" i="105"/>
  <c r="L669" i="105" s="1"/>
  <c r="L641" i="105"/>
  <c r="L662" i="105" s="1"/>
  <c r="X637" i="105"/>
  <c r="X658" i="105" s="1"/>
  <c r="D800" i="105"/>
  <c r="D778" i="105" s="1"/>
  <c r="N798" i="105"/>
  <c r="D798" i="105" s="1"/>
  <c r="D776" i="105" s="1"/>
  <c r="C794" i="105"/>
  <c r="C772" i="105" s="1"/>
  <c r="D792" i="105"/>
  <c r="D770" i="105" s="1"/>
  <c r="N790" i="105"/>
  <c r="D790" i="105" s="1"/>
  <c r="D768" i="105" s="1"/>
  <c r="X645" i="105"/>
  <c r="X666" i="105" s="1"/>
  <c r="M649" i="105"/>
  <c r="M670" i="105" s="1"/>
  <c r="AD644" i="105"/>
  <c r="AD665" i="105" s="1"/>
  <c r="AD636" i="105"/>
  <c r="AD657" i="105" s="1"/>
  <c r="D805" i="105"/>
  <c r="D783" i="105" s="1"/>
  <c r="N801" i="105"/>
  <c r="D801" i="105" s="1"/>
  <c r="D779" i="105" s="1"/>
  <c r="D465" i="105" s="1"/>
  <c r="N795" i="105"/>
  <c r="D795" i="105" s="1"/>
  <c r="D773" i="105" s="1"/>
  <c r="Z643" i="105"/>
  <c r="Z664" i="105" s="1"/>
  <c r="Z635" i="105"/>
  <c r="Z656" i="105" s="1"/>
  <c r="F635" i="105"/>
  <c r="F656" i="105" s="1"/>
  <c r="AD593" i="105"/>
  <c r="N642" i="105"/>
  <c r="N663" i="105" s="1"/>
  <c r="BJ561" i="105"/>
  <c r="CD558" i="105"/>
  <c r="AX558" i="105"/>
  <c r="BV557" i="105"/>
  <c r="BF557" i="105"/>
  <c r="BZ556" i="105"/>
  <c r="CH553" i="105"/>
  <c r="BR553" i="105"/>
  <c r="BB553" i="105"/>
  <c r="BV550" i="105"/>
  <c r="F639" i="105"/>
  <c r="F660" i="105" s="1"/>
  <c r="F642" i="105"/>
  <c r="F663" i="105" s="1"/>
  <c r="O652" i="105"/>
  <c r="N651" i="105"/>
  <c r="N672" i="105" s="1"/>
  <c r="N607" i="105"/>
  <c r="N608" i="105" s="1"/>
  <c r="C761" i="105"/>
  <c r="C739" i="105" s="1"/>
  <c r="P642" i="105"/>
  <c r="P663" i="105" s="1"/>
  <c r="D744" i="105"/>
  <c r="D722" i="105" s="1"/>
  <c r="AW564" i="105"/>
  <c r="BE563" i="105"/>
  <c r="CC562" i="105"/>
  <c r="AW562" i="105"/>
  <c r="AW561" i="105"/>
  <c r="BY559" i="105"/>
  <c r="BI559" i="105"/>
  <c r="AW558" i="105"/>
  <c r="BI557" i="105"/>
  <c r="BU556" i="105"/>
  <c r="BI555" i="105"/>
  <c r="BE553" i="105"/>
  <c r="CG552" i="105"/>
  <c r="BQ552" i="105"/>
  <c r="BE550" i="105"/>
  <c r="BQ549" i="105"/>
  <c r="CC548" i="105"/>
  <c r="AW548" i="105"/>
  <c r="BU546" i="105"/>
  <c r="BM545" i="105"/>
  <c r="Z639" i="105"/>
  <c r="Z660" i="105" s="1"/>
  <c r="W606" i="105"/>
  <c r="X638" i="105"/>
  <c r="X659" i="105" s="1"/>
  <c r="L638" i="105"/>
  <c r="L659" i="105" s="1"/>
  <c r="P646" i="105"/>
  <c r="P667" i="105" s="1"/>
  <c r="N797" i="105"/>
  <c r="D797" i="105" s="1"/>
  <c r="D775" i="105" s="1"/>
  <c r="N789" i="105"/>
  <c r="D789" i="105" s="1"/>
  <c r="D767" i="105" s="1"/>
  <c r="BA547" i="105"/>
  <c r="D717" i="105"/>
  <c r="D695" i="105" s="1"/>
  <c r="D702" i="105"/>
  <c r="D680" i="105" s="1"/>
  <c r="C706" i="105"/>
  <c r="C684" i="105" s="1"/>
  <c r="P607" i="105"/>
  <c r="P608" i="105" s="1"/>
  <c r="P651" i="105"/>
  <c r="P672" i="105" s="1"/>
  <c r="Z652" i="105"/>
  <c r="Z673" i="105" s="1"/>
  <c r="L643" i="105"/>
  <c r="L664" i="105" s="1"/>
  <c r="N594" i="105"/>
  <c r="N647" i="105"/>
  <c r="N668" i="105" s="1"/>
  <c r="D753" i="105"/>
  <c r="D731" i="105" s="1"/>
  <c r="J642" i="105"/>
  <c r="J663" i="105" s="1"/>
  <c r="C798" i="105"/>
  <c r="C776" i="105" s="1"/>
  <c r="C790" i="105"/>
  <c r="C768" i="105" s="1"/>
  <c r="F606" i="105"/>
  <c r="C746" i="105"/>
  <c r="C724" i="105" s="1"/>
  <c r="J643" i="105"/>
  <c r="J664" i="105" s="1"/>
  <c r="BR562" i="105"/>
  <c r="BR561" i="105"/>
  <c r="CD559" i="105"/>
  <c r="AX559" i="105"/>
  <c r="AX550" i="105"/>
  <c r="Z641" i="105"/>
  <c r="Z662" i="105" s="1"/>
  <c r="F607" i="105"/>
  <c r="F651" i="105"/>
  <c r="F672" i="105" s="1"/>
  <c r="D752" i="105"/>
  <c r="D730" i="105" s="1"/>
  <c r="BM563" i="105"/>
  <c r="AW556" i="105"/>
  <c r="BM553" i="105"/>
  <c r="O640" i="105"/>
  <c r="BY564" i="105"/>
  <c r="CG555" i="105"/>
  <c r="C762" i="105"/>
  <c r="C740" i="105" s="1"/>
  <c r="M607" i="105"/>
  <c r="M608" i="105" s="1"/>
  <c r="M651" i="105"/>
  <c r="M672" i="105" s="1"/>
  <c r="W607" i="105"/>
  <c r="W651" i="105"/>
  <c r="W672" i="105" s="1"/>
  <c r="D758" i="105"/>
  <c r="D736" i="105" s="1"/>
  <c r="D539" i="105" s="1"/>
  <c r="D751" i="105"/>
  <c r="D729" i="105" s="1"/>
  <c r="N637" i="105"/>
  <c r="N658" i="105" s="1"/>
  <c r="C745" i="105"/>
  <c r="C723" i="105" s="1"/>
  <c r="D709" i="105"/>
  <c r="D687" i="105" s="1"/>
  <c r="P652" i="105"/>
  <c r="P673" i="105" s="1"/>
  <c r="L644" i="105"/>
  <c r="L665" i="105" s="1"/>
  <c r="Z647" i="105"/>
  <c r="Z668" i="105" s="1"/>
  <c r="Z594" i="105"/>
  <c r="C757" i="105"/>
  <c r="C735" i="105" s="1"/>
  <c r="C537" i="105" s="1"/>
  <c r="C760" i="105"/>
  <c r="C738" i="105" s="1"/>
  <c r="W641" i="105"/>
  <c r="W662" i="105" s="1"/>
  <c r="P636" i="105"/>
  <c r="P657" i="105" s="1"/>
  <c r="D796" i="105"/>
  <c r="D774" i="105" s="1"/>
  <c r="D788" i="105"/>
  <c r="D766" i="105" s="1"/>
  <c r="X594" i="105"/>
  <c r="X647" i="105"/>
  <c r="X668" i="105" s="1"/>
  <c r="L594" i="105"/>
  <c r="L647" i="105"/>
  <c r="L668" i="105" s="1"/>
  <c r="C754" i="105"/>
  <c r="C732" i="105" s="1"/>
  <c r="C750" i="105"/>
  <c r="C728" i="105" s="1"/>
  <c r="C795" i="105"/>
  <c r="C773" i="105" s="1"/>
  <c r="C791" i="105"/>
  <c r="C769" i="105" s="1"/>
  <c r="P647" i="105"/>
  <c r="P668" i="105" s="1"/>
  <c r="P594" i="105"/>
  <c r="J593" i="105"/>
  <c r="L636" i="105"/>
  <c r="L657" i="105" s="1"/>
  <c r="BN559" i="105"/>
  <c r="CD550" i="105"/>
  <c r="BV549" i="105"/>
  <c r="BF549" i="105"/>
  <c r="W652" i="105"/>
  <c r="W673" i="105" s="1"/>
  <c r="CG559" i="105"/>
  <c r="BE558" i="105"/>
  <c r="CC556" i="105"/>
  <c r="C714" i="105"/>
  <c r="C692" i="105" s="1"/>
  <c r="C583" i="105" s="1"/>
  <c r="C584" i="105" s="1"/>
  <c r="C585" i="105" s="1"/>
  <c r="C586" i="105" s="1"/>
  <c r="C718" i="105"/>
  <c r="C696" i="105" s="1"/>
  <c r="N711" i="105"/>
  <c r="D711" i="105" s="1"/>
  <c r="D689" i="105" s="1"/>
  <c r="D705" i="105"/>
  <c r="D683" i="105" s="1"/>
  <c r="N715" i="105"/>
  <c r="D715" i="105" s="1"/>
  <c r="D693" i="105" s="1"/>
  <c r="D584" i="105" s="1"/>
  <c r="D585" i="105" s="1"/>
  <c r="D586" i="105" s="1"/>
  <c r="N708" i="105"/>
  <c r="D708" i="105" s="1"/>
  <c r="D686" i="105" s="1"/>
  <c r="D706" i="105"/>
  <c r="D684" i="105" s="1"/>
  <c r="N713" i="105"/>
  <c r="D713" i="105" s="1"/>
  <c r="D691" i="105" s="1"/>
  <c r="D581" i="105" s="1"/>
  <c r="D580" i="105" s="1"/>
  <c r="C702" i="105"/>
  <c r="C680" i="105" s="1"/>
  <c r="P639" i="105"/>
  <c r="P660" i="105" s="1"/>
  <c r="X650" i="105"/>
  <c r="X671" i="105" s="1"/>
  <c r="AD646" i="105"/>
  <c r="AD667" i="105" s="1"/>
  <c r="N667" i="105"/>
  <c r="D754" i="105"/>
  <c r="D732" i="105" s="1"/>
  <c r="N748" i="105"/>
  <c r="D748" i="105" s="1"/>
  <c r="D726" i="105" s="1"/>
  <c r="D746" i="105"/>
  <c r="D724" i="105" s="1"/>
  <c r="D700" i="105"/>
  <c r="D678" i="105" s="1"/>
  <c r="I607" i="105"/>
  <c r="I608" i="105" s="1"/>
  <c r="W648" i="105"/>
  <c r="W669" i="105" s="1"/>
  <c r="N757" i="105"/>
  <c r="D757" i="105" s="1"/>
  <c r="D735" i="105" s="1"/>
  <c r="D537" i="105" s="1"/>
  <c r="F647" i="105"/>
  <c r="F668" i="105" s="1"/>
  <c r="F594" i="105"/>
  <c r="Z645" i="105"/>
  <c r="Z666" i="105" s="1"/>
  <c r="C755" i="105"/>
  <c r="C733" i="105" s="1"/>
  <c r="C751" i="105"/>
  <c r="C729" i="105" s="1"/>
  <c r="N747" i="105"/>
  <c r="D747" i="105" s="1"/>
  <c r="D725" i="105" s="1"/>
  <c r="O634" i="105"/>
  <c r="P648" i="105"/>
  <c r="P669" i="105" s="1"/>
  <c r="M646" i="105"/>
  <c r="M667" i="105" s="1"/>
  <c r="O644" i="105"/>
  <c r="W636" i="105"/>
  <c r="W657" i="105" s="1"/>
  <c r="M639" i="105"/>
  <c r="M660" i="105" s="1"/>
  <c r="L640" i="105"/>
  <c r="L661" i="105" s="1"/>
  <c r="F638" i="105"/>
  <c r="F659" i="105" s="1"/>
  <c r="N759" i="105"/>
  <c r="D759" i="105" s="1"/>
  <c r="D737" i="105" s="1"/>
  <c r="P645" i="105"/>
  <c r="P666" i="105" s="1"/>
  <c r="P637" i="105"/>
  <c r="P658" i="105" s="1"/>
  <c r="N804" i="105"/>
  <c r="D804" i="105" s="1"/>
  <c r="D782" i="105" s="1"/>
  <c r="X593" i="105"/>
  <c r="L593" i="105"/>
  <c r="F649" i="105"/>
  <c r="F670" i="105" s="1"/>
  <c r="J644" i="105"/>
  <c r="J665" i="105" s="1"/>
  <c r="AD640" i="105"/>
  <c r="AD661" i="105" s="1"/>
  <c r="J636" i="105"/>
  <c r="J657" i="105" s="1"/>
  <c r="X606" i="105"/>
  <c r="C801" i="105"/>
  <c r="C779" i="105" s="1"/>
  <c r="C465" i="105" s="1"/>
  <c r="C799" i="105"/>
  <c r="C777" i="105" s="1"/>
  <c r="N791" i="105"/>
  <c r="D791" i="105" s="1"/>
  <c r="D769" i="105" s="1"/>
  <c r="M644" i="105"/>
  <c r="M665" i="105" s="1"/>
  <c r="X640" i="105"/>
  <c r="X661" i="105" s="1"/>
  <c r="J638" i="105"/>
  <c r="J659" i="105" s="1"/>
  <c r="BR564" i="105"/>
  <c r="BN562" i="105"/>
  <c r="BR560" i="105"/>
  <c r="BZ559" i="105"/>
  <c r="BJ559" i="105"/>
  <c r="BJ556" i="105"/>
  <c r="CD555" i="105"/>
  <c r="BN554" i="105"/>
  <c r="BV553" i="105"/>
  <c r="BF553" i="105"/>
  <c r="BZ552" i="105"/>
  <c r="CH549" i="105"/>
  <c r="BR549" i="105"/>
  <c r="BB549" i="105"/>
  <c r="AX547" i="105"/>
  <c r="BF546" i="105"/>
  <c r="L607" i="105"/>
  <c r="L608" i="105" s="1"/>
  <c r="AD607" i="105"/>
  <c r="AD608" i="105" s="1"/>
  <c r="AD651" i="105"/>
  <c r="AD672" i="105" s="1"/>
  <c r="J651" i="105"/>
  <c r="J672" i="105" s="1"/>
  <c r="J607" i="105"/>
  <c r="J608" i="105" s="1"/>
  <c r="O647" i="105"/>
  <c r="O594" i="105"/>
  <c r="X634" i="105"/>
  <c r="X655" i="105" s="1"/>
  <c r="L634" i="105"/>
  <c r="L655" i="105" s="1"/>
  <c r="N803" i="105"/>
  <c r="D803" i="105" s="1"/>
  <c r="D781" i="105" s="1"/>
  <c r="M593" i="105"/>
  <c r="BQ564" i="105"/>
  <c r="CC563" i="105"/>
  <c r="BQ562" i="105"/>
  <c r="BY561" i="105"/>
  <c r="BA561" i="105"/>
  <c r="CC559" i="105"/>
  <c r="BM557" i="105"/>
  <c r="BI556" i="105"/>
  <c r="BM555" i="105"/>
  <c r="AW554" i="105"/>
  <c r="BY553" i="105"/>
  <c r="BE552" i="105"/>
  <c r="CC551" i="105"/>
  <c r="BI551" i="105"/>
  <c r="BM550" i="105"/>
  <c r="BU549" i="105"/>
  <c r="BQ548" i="105"/>
  <c r="BY547" i="105"/>
  <c r="BE547" i="105"/>
  <c r="CC546" i="105"/>
  <c r="CG545" i="105"/>
  <c r="BQ545" i="105"/>
  <c r="J639" i="105"/>
  <c r="J660" i="105" s="1"/>
  <c r="N802" i="105"/>
  <c r="D802" i="105" s="1"/>
  <c r="D780" i="105" s="1"/>
  <c r="D467" i="105" s="1"/>
  <c r="N644" i="105"/>
  <c r="N665" i="105" s="1"/>
  <c r="L646" i="105"/>
  <c r="L667" i="105" s="1"/>
  <c r="O637" i="105"/>
  <c r="BA555" i="105"/>
  <c r="CG547" i="105"/>
  <c r="N652" i="105"/>
  <c r="N673" i="105" s="1"/>
  <c r="C579" i="105" l="1"/>
  <c r="C578" i="105" s="1"/>
  <c r="C577" i="105" s="1"/>
  <c r="D579" i="105"/>
  <c r="D578" i="105" s="1"/>
  <c r="D577" i="105" s="1"/>
  <c r="D576" i="105" s="1"/>
  <c r="D575" i="105" s="1"/>
  <c r="D574" i="105" s="1"/>
  <c r="D663" i="105"/>
  <c r="D642" i="105" s="1"/>
  <c r="C540" i="105"/>
  <c r="C541" i="105" s="1"/>
  <c r="C542" i="105" s="1"/>
  <c r="D670" i="105"/>
  <c r="D649" i="105" s="1"/>
  <c r="C669" i="105"/>
  <c r="C648" i="105" s="1"/>
  <c r="C560" i="105" s="1"/>
  <c r="D657" i="105"/>
  <c r="D636" i="105" s="1"/>
  <c r="D536" i="105"/>
  <c r="D535" i="105" s="1"/>
  <c r="C664" i="105"/>
  <c r="C643" i="105" s="1"/>
  <c r="C468" i="105"/>
  <c r="C469" i="105" s="1"/>
  <c r="C470" i="105" s="1"/>
  <c r="C613" i="105" s="1"/>
  <c r="D661" i="105"/>
  <c r="D640" i="105" s="1"/>
  <c r="D667" i="105"/>
  <c r="D646" i="105" s="1"/>
  <c r="D672" i="105"/>
  <c r="D651" i="105" s="1"/>
  <c r="W608" i="105"/>
  <c r="C663" i="105"/>
  <c r="C642" i="105" s="1"/>
  <c r="D656" i="105"/>
  <c r="D635" i="105" s="1"/>
  <c r="D660" i="105"/>
  <c r="D639" i="105" s="1"/>
  <c r="C668" i="105"/>
  <c r="C647" i="105" s="1"/>
  <c r="C558" i="105" s="1"/>
  <c r="C464" i="105"/>
  <c r="C463" i="105" s="1"/>
  <c r="C462" i="105" s="1"/>
  <c r="C461" i="105" s="1"/>
  <c r="C460" i="105" s="1"/>
  <c r="C459" i="105" s="1"/>
  <c r="C458" i="105" s="1"/>
  <c r="C457" i="105" s="1"/>
  <c r="C456" i="105" s="1"/>
  <c r="C455" i="105" s="1"/>
  <c r="C454" i="105" s="1"/>
  <c r="C453" i="105" s="1"/>
  <c r="C452" i="105" s="1"/>
  <c r="D534" i="105"/>
  <c r="D533" i="105" s="1"/>
  <c r="D532" i="105" s="1"/>
  <c r="D531" i="105" s="1"/>
  <c r="D530" i="105" s="1"/>
  <c r="D591" i="105" s="1"/>
  <c r="C655" i="105"/>
  <c r="C634" i="105" s="1"/>
  <c r="C665" i="105"/>
  <c r="C644" i="105" s="1"/>
  <c r="C667" i="105"/>
  <c r="C646" i="105" s="1"/>
  <c r="D671" i="105"/>
  <c r="D650" i="105" s="1"/>
  <c r="D673" i="105"/>
  <c r="D652" i="105" s="1"/>
  <c r="C662" i="105"/>
  <c r="C641" i="105" s="1"/>
  <c r="C656" i="105"/>
  <c r="C635" i="105" s="1"/>
  <c r="C670" i="105"/>
  <c r="C649" i="105" s="1"/>
  <c r="C659" i="105"/>
  <c r="C638" i="105" s="1"/>
  <c r="C657" i="105"/>
  <c r="C636" i="105" s="1"/>
  <c r="D666" i="105"/>
  <c r="D645" i="105" s="1"/>
  <c r="C671" i="105"/>
  <c r="C650" i="105" s="1"/>
  <c r="D540" i="105"/>
  <c r="D541" i="105" s="1"/>
  <c r="D542" i="105" s="1"/>
  <c r="D543" i="105" s="1"/>
  <c r="D464" i="105"/>
  <c r="D463" i="105" s="1"/>
  <c r="D462" i="105" s="1"/>
  <c r="D461" i="105" s="1"/>
  <c r="D460" i="105" s="1"/>
  <c r="D459" i="105" s="1"/>
  <c r="D458" i="105" s="1"/>
  <c r="C661" i="105"/>
  <c r="C640" i="105" s="1"/>
  <c r="D658" i="105"/>
  <c r="D637" i="105" s="1"/>
  <c r="D662" i="105"/>
  <c r="D641" i="105" s="1"/>
  <c r="D596" i="105"/>
  <c r="D573" i="105"/>
  <c r="D572" i="105" s="1"/>
  <c r="D571" i="105" s="1"/>
  <c r="D570" i="105" s="1"/>
  <c r="D569" i="105" s="1"/>
  <c r="D568" i="105" s="1"/>
  <c r="D609" i="105"/>
  <c r="D587" i="105"/>
  <c r="D655" i="105"/>
  <c r="D634" i="105" s="1"/>
  <c r="D668" i="105"/>
  <c r="D647" i="105" s="1"/>
  <c r="D558" i="105" s="1"/>
  <c r="D468" i="105"/>
  <c r="D469" i="105" s="1"/>
  <c r="D470" i="105" s="1"/>
  <c r="C672" i="105"/>
  <c r="C651" i="105" s="1"/>
  <c r="F608" i="105"/>
  <c r="D664" i="105"/>
  <c r="D643" i="105" s="1"/>
  <c r="C576" i="105"/>
  <c r="C575" i="105" s="1"/>
  <c r="C574" i="105" s="1"/>
  <c r="C536" i="105"/>
  <c r="C535" i="105" s="1"/>
  <c r="C534" i="105" s="1"/>
  <c r="C533" i="105" s="1"/>
  <c r="C532" i="105" s="1"/>
  <c r="C531" i="105" s="1"/>
  <c r="C530" i="105" s="1"/>
  <c r="D665" i="105"/>
  <c r="D644" i="105" s="1"/>
  <c r="C660" i="105"/>
  <c r="C639" i="105" s="1"/>
  <c r="D669" i="105"/>
  <c r="D648" i="105" s="1"/>
  <c r="D560" i="105" s="1"/>
  <c r="X608" i="105"/>
  <c r="C609" i="105"/>
  <c r="C610" i="105" s="1"/>
  <c r="C587" i="105"/>
  <c r="D659" i="105"/>
  <c r="D638" i="105" s="1"/>
  <c r="C666" i="105"/>
  <c r="C645" i="105" s="1"/>
  <c r="C673" i="105"/>
  <c r="C652" i="105" s="1"/>
  <c r="C658" i="105"/>
  <c r="C637" i="105" s="1"/>
  <c r="C471" i="105" l="1"/>
  <c r="C561" i="105"/>
  <c r="C562" i="105" s="1"/>
  <c r="C563" i="105" s="1"/>
  <c r="C557" i="105"/>
  <c r="C556" i="105" s="1"/>
  <c r="C555" i="105" s="1"/>
  <c r="C554" i="105" s="1"/>
  <c r="C553" i="105" s="1"/>
  <c r="C552" i="105" s="1"/>
  <c r="C551" i="105" s="1"/>
  <c r="C594" i="105" s="1"/>
  <c r="D561" i="105"/>
  <c r="D562" i="105" s="1"/>
  <c r="D563" i="105" s="1"/>
  <c r="D607" i="105" s="1"/>
  <c r="D604" i="105"/>
  <c r="C600" i="105"/>
  <c r="D557" i="105"/>
  <c r="D556" i="105" s="1"/>
  <c r="D555" i="105" s="1"/>
  <c r="D554" i="105" s="1"/>
  <c r="D553" i="105" s="1"/>
  <c r="D552" i="105" s="1"/>
  <c r="D551" i="105" s="1"/>
  <c r="D529" i="105"/>
  <c r="D528" i="105" s="1"/>
  <c r="D527" i="105" s="1"/>
  <c r="D526" i="105" s="1"/>
  <c r="D525" i="105" s="1"/>
  <c r="D524" i="105" s="1"/>
  <c r="C591" i="105"/>
  <c r="E591" i="105" s="1"/>
  <c r="C529" i="105"/>
  <c r="C528" i="105" s="1"/>
  <c r="C527" i="105" s="1"/>
  <c r="C526" i="105" s="1"/>
  <c r="C525" i="105" s="1"/>
  <c r="C524" i="105" s="1"/>
  <c r="C573" i="105"/>
  <c r="C572" i="105" s="1"/>
  <c r="C571" i="105" s="1"/>
  <c r="C570" i="105" s="1"/>
  <c r="C569" i="105" s="1"/>
  <c r="C568" i="105" s="1"/>
  <c r="C596" i="105"/>
  <c r="C606" i="105"/>
  <c r="C604" i="105"/>
  <c r="C543" i="105"/>
  <c r="D613" i="105"/>
  <c r="D471" i="105"/>
  <c r="C593" i="105"/>
  <c r="D600" i="105"/>
  <c r="D457" i="105"/>
  <c r="D456" i="105" s="1"/>
  <c r="D455" i="105" s="1"/>
  <c r="D454" i="105" s="1"/>
  <c r="D453" i="105" s="1"/>
  <c r="D452" i="105" s="1"/>
  <c r="E609" i="105"/>
  <c r="E596" i="105"/>
  <c r="E604" i="105" l="1"/>
  <c r="C564" i="105"/>
  <c r="C607" i="105"/>
  <c r="C608" i="105" s="1"/>
  <c r="C550" i="105"/>
  <c r="C549" i="105" s="1"/>
  <c r="C548" i="105" s="1"/>
  <c r="C547" i="105" s="1"/>
  <c r="C546" i="105" s="1"/>
  <c r="C545" i="105" s="1"/>
  <c r="D564" i="105"/>
  <c r="D594" i="105"/>
  <c r="E594" i="105" s="1"/>
  <c r="D550" i="105"/>
  <c r="D549" i="105" s="1"/>
  <c r="D548" i="105" s="1"/>
  <c r="D547" i="105" s="1"/>
  <c r="D546" i="105" s="1"/>
  <c r="D545" i="105" s="1"/>
  <c r="D606" i="105"/>
  <c r="E613" i="105"/>
  <c r="D593" i="105"/>
  <c r="E600" i="105"/>
  <c r="C595" i="105"/>
  <c r="C598" i="105"/>
  <c r="E607" i="105" l="1"/>
  <c r="E602" i="105"/>
  <c r="D595" i="105"/>
  <c r="E595" i="105" s="1"/>
  <c r="E593" i="105"/>
  <c r="D598" i="105"/>
  <c r="E606" i="105"/>
  <c r="D608" i="105"/>
  <c r="E608" i="105" s="1"/>
  <c r="V89" i="80" l="1"/>
  <c r="U89" i="80"/>
  <c r="T89" i="80"/>
  <c r="S89" i="80"/>
  <c r="R89" i="80"/>
  <c r="Q89" i="80"/>
  <c r="P89" i="80"/>
  <c r="O89" i="80"/>
  <c r="N89" i="80"/>
  <c r="M89" i="80"/>
  <c r="L89" i="80"/>
  <c r="K89" i="80"/>
  <c r="J89" i="80"/>
  <c r="I89" i="80"/>
  <c r="H89" i="80"/>
  <c r="G89" i="80"/>
  <c r="W88" i="80"/>
  <c r="V88" i="80"/>
  <c r="U88" i="80"/>
  <c r="T88" i="80"/>
  <c r="S88" i="80"/>
  <c r="R88" i="80"/>
  <c r="Q88" i="80"/>
  <c r="P88" i="80"/>
  <c r="O88" i="80"/>
  <c r="N88" i="80"/>
  <c r="M88" i="80"/>
  <c r="L88" i="80"/>
  <c r="K88" i="80"/>
  <c r="J88" i="80"/>
  <c r="I88" i="80"/>
  <c r="H88" i="80"/>
  <c r="G88" i="80"/>
  <c r="W87" i="80"/>
  <c r="V87" i="80"/>
  <c r="U87" i="80"/>
  <c r="T87" i="80"/>
  <c r="S87" i="80"/>
  <c r="R87" i="80"/>
  <c r="Q87" i="80"/>
  <c r="P87" i="80"/>
  <c r="O87" i="80"/>
  <c r="N87" i="80"/>
  <c r="M87" i="80"/>
  <c r="L87" i="80"/>
  <c r="K87" i="80"/>
  <c r="J87" i="80"/>
  <c r="I87" i="80"/>
  <c r="H87" i="80"/>
  <c r="G87" i="80"/>
  <c r="W86" i="80"/>
  <c r="V86" i="80"/>
  <c r="U86" i="80"/>
  <c r="T86" i="80"/>
  <c r="S86" i="80"/>
  <c r="R86" i="80"/>
  <c r="Q86" i="80"/>
  <c r="P86" i="80"/>
  <c r="O86" i="80"/>
  <c r="N86" i="80"/>
  <c r="M86" i="80"/>
  <c r="L86" i="80"/>
  <c r="K86" i="80"/>
  <c r="J86" i="80"/>
  <c r="I86" i="80"/>
  <c r="H86" i="80"/>
  <c r="G86" i="80"/>
  <c r="W85" i="80"/>
  <c r="V85" i="80"/>
  <c r="U85" i="80"/>
  <c r="T85" i="80"/>
  <c r="S85" i="80"/>
  <c r="R85" i="80"/>
  <c r="Q85" i="80"/>
  <c r="P85" i="80"/>
  <c r="O85" i="80"/>
  <c r="N85" i="80"/>
  <c r="M85" i="80"/>
  <c r="L85" i="80"/>
  <c r="K85" i="80"/>
  <c r="J85" i="80"/>
  <c r="I85" i="80"/>
  <c r="H85" i="80"/>
  <c r="G85" i="80"/>
  <c r="W84" i="80"/>
  <c r="V84" i="80"/>
  <c r="U84" i="80"/>
  <c r="T84" i="80"/>
  <c r="S84" i="80"/>
  <c r="R84" i="80"/>
  <c r="Q84" i="80"/>
  <c r="P84" i="80"/>
  <c r="O84" i="80"/>
  <c r="N84" i="80"/>
  <c r="M84" i="80"/>
  <c r="L84" i="80"/>
  <c r="K84" i="80"/>
  <c r="J84" i="80"/>
  <c r="I84" i="80"/>
  <c r="H84" i="80"/>
  <c r="G84" i="80"/>
  <c r="W83" i="80"/>
  <c r="V83" i="80"/>
  <c r="U83" i="80"/>
  <c r="T83" i="80"/>
  <c r="S83" i="80"/>
  <c r="R83" i="80"/>
  <c r="Q83" i="80"/>
  <c r="P83" i="80"/>
  <c r="O83" i="80"/>
  <c r="N83" i="80"/>
  <c r="M83" i="80"/>
  <c r="L83" i="80"/>
  <c r="K83" i="80"/>
  <c r="J83" i="80"/>
  <c r="I83" i="80"/>
  <c r="H83" i="80"/>
  <c r="G83" i="80"/>
  <c r="W82" i="80"/>
  <c r="V82" i="80"/>
  <c r="U82" i="80"/>
  <c r="T82" i="80"/>
  <c r="S82" i="80"/>
  <c r="R82" i="80"/>
  <c r="Q82" i="80"/>
  <c r="P82" i="80"/>
  <c r="O82" i="80"/>
  <c r="N82" i="80"/>
  <c r="M82" i="80"/>
  <c r="L82" i="80"/>
  <c r="K82" i="80"/>
  <c r="J82" i="80"/>
  <c r="I82" i="80"/>
  <c r="H82" i="80"/>
  <c r="G82" i="80"/>
  <c r="W81" i="80"/>
  <c r="V81" i="80"/>
  <c r="U81" i="80"/>
  <c r="T81" i="80"/>
  <c r="S81" i="80"/>
  <c r="R81" i="80"/>
  <c r="Q81" i="80"/>
  <c r="P81" i="80"/>
  <c r="O81" i="80"/>
  <c r="N81" i="80"/>
  <c r="M81" i="80"/>
  <c r="L81" i="80"/>
  <c r="K81" i="80"/>
  <c r="J81" i="80"/>
  <c r="I81" i="80"/>
  <c r="H81" i="80"/>
  <c r="G81" i="80"/>
  <c r="W80" i="80"/>
  <c r="V80" i="80"/>
  <c r="U80" i="80"/>
  <c r="T80" i="80"/>
  <c r="S80" i="80"/>
  <c r="R80" i="80"/>
  <c r="Q80" i="80"/>
  <c r="P80" i="80"/>
  <c r="O80" i="80"/>
  <c r="N80" i="80"/>
  <c r="M80" i="80"/>
  <c r="L80" i="80"/>
  <c r="K80" i="80"/>
  <c r="J80" i="80"/>
  <c r="I80" i="80"/>
  <c r="H80" i="80"/>
  <c r="G80" i="80"/>
  <c r="W79" i="80"/>
  <c r="V79" i="80"/>
  <c r="U79" i="80"/>
  <c r="T79" i="80"/>
  <c r="S79" i="80"/>
  <c r="R79" i="80"/>
  <c r="Q79" i="80"/>
  <c r="P79" i="80"/>
  <c r="O79" i="80"/>
  <c r="N79" i="80"/>
  <c r="M79" i="80"/>
  <c r="L79" i="80"/>
  <c r="K79" i="80"/>
  <c r="J79" i="80"/>
  <c r="I79" i="80"/>
  <c r="H79" i="80"/>
  <c r="G79" i="80"/>
  <c r="W78" i="80"/>
  <c r="V78" i="80"/>
  <c r="U78" i="80"/>
  <c r="T78" i="80"/>
  <c r="S78" i="80"/>
  <c r="R78" i="80"/>
  <c r="Q78" i="80"/>
  <c r="P78" i="80"/>
  <c r="O78" i="80"/>
  <c r="N78" i="80"/>
  <c r="M78" i="80"/>
  <c r="L78" i="80"/>
  <c r="K78" i="80"/>
  <c r="J78" i="80"/>
  <c r="I78" i="80"/>
  <c r="H78" i="80"/>
  <c r="G78" i="80"/>
  <c r="V77" i="80"/>
  <c r="U77" i="80"/>
  <c r="T77" i="80"/>
  <c r="S77" i="80"/>
  <c r="R77" i="80"/>
  <c r="Q77" i="80"/>
  <c r="P77" i="80"/>
  <c r="O77" i="80"/>
  <c r="N77" i="80"/>
  <c r="M77" i="80"/>
  <c r="L77" i="80"/>
  <c r="K77" i="80"/>
  <c r="J77" i="80"/>
  <c r="I77" i="80"/>
  <c r="H77" i="80"/>
  <c r="G77" i="80"/>
  <c r="W76" i="80"/>
  <c r="V76" i="80"/>
  <c r="U76" i="80"/>
  <c r="T76" i="80"/>
  <c r="S76" i="80"/>
  <c r="R76" i="80"/>
  <c r="Q76" i="80"/>
  <c r="P76" i="80"/>
  <c r="O76" i="80"/>
  <c r="N76" i="80"/>
  <c r="M76" i="80"/>
  <c r="L76" i="80"/>
  <c r="K76" i="80"/>
  <c r="J76" i="80"/>
  <c r="I76" i="80"/>
  <c r="H76" i="80"/>
  <c r="G76" i="80"/>
  <c r="W75" i="80"/>
  <c r="V75" i="80"/>
  <c r="U75" i="80"/>
  <c r="T75" i="80"/>
  <c r="S75" i="80"/>
  <c r="R75" i="80"/>
  <c r="Q75" i="80"/>
  <c r="P75" i="80"/>
  <c r="O75" i="80"/>
  <c r="N75" i="80"/>
  <c r="M75" i="80"/>
  <c r="L75" i="80"/>
  <c r="K75" i="80"/>
  <c r="J75" i="80"/>
  <c r="I75" i="80"/>
  <c r="H75" i="80"/>
  <c r="G75" i="80"/>
  <c r="W74" i="80"/>
  <c r="V74" i="80"/>
  <c r="U74" i="80"/>
  <c r="T74" i="80"/>
  <c r="S74" i="80"/>
  <c r="R74" i="80"/>
  <c r="Q74" i="80"/>
  <c r="P74" i="80"/>
  <c r="O74" i="80"/>
  <c r="N74" i="80"/>
  <c r="M74" i="80"/>
  <c r="L74" i="80"/>
  <c r="K74" i="80"/>
  <c r="J74" i="80"/>
  <c r="I74" i="80"/>
  <c r="H74" i="80"/>
  <c r="G74" i="80"/>
  <c r="W73" i="80"/>
  <c r="V73" i="80"/>
  <c r="U73" i="80"/>
  <c r="T73" i="80"/>
  <c r="S73" i="80"/>
  <c r="R73" i="80"/>
  <c r="Q73" i="80"/>
  <c r="P73" i="80"/>
  <c r="O73" i="80"/>
  <c r="N73" i="80"/>
  <c r="M73" i="80"/>
  <c r="L73" i="80"/>
  <c r="K73" i="80"/>
  <c r="J73" i="80"/>
  <c r="I73" i="80"/>
  <c r="H73" i="80"/>
  <c r="G73" i="80"/>
  <c r="W72" i="80"/>
  <c r="V72" i="80"/>
  <c r="U72" i="80"/>
  <c r="T72" i="80"/>
  <c r="S72" i="80"/>
  <c r="R72" i="80"/>
  <c r="Q72" i="80"/>
  <c r="P72" i="80"/>
  <c r="O72" i="80"/>
  <c r="N72" i="80"/>
  <c r="M72" i="80"/>
  <c r="L72" i="80"/>
  <c r="K72" i="80"/>
  <c r="J72" i="80"/>
  <c r="I72" i="80"/>
  <c r="H72" i="80"/>
  <c r="G72" i="80"/>
  <c r="W71" i="80"/>
  <c r="V71" i="80"/>
  <c r="U71" i="80"/>
  <c r="T71" i="80"/>
  <c r="S71" i="80"/>
  <c r="R71" i="80"/>
  <c r="Q71" i="80"/>
  <c r="P71" i="80"/>
  <c r="O71" i="80"/>
  <c r="N71" i="80"/>
  <c r="M71" i="80"/>
  <c r="L71" i="80"/>
  <c r="K71" i="80"/>
  <c r="J71" i="80"/>
  <c r="I71" i="80"/>
  <c r="H71" i="80"/>
  <c r="G71" i="80"/>
  <c r="W70" i="80"/>
  <c r="V70" i="80"/>
  <c r="U70" i="80"/>
  <c r="T70" i="80"/>
  <c r="S70" i="80"/>
  <c r="R70" i="80"/>
  <c r="Q70" i="80"/>
  <c r="P70" i="80"/>
  <c r="O70" i="80"/>
  <c r="N70" i="80"/>
  <c r="M70" i="80"/>
  <c r="L70" i="80"/>
  <c r="K70" i="80"/>
  <c r="J70" i="80"/>
  <c r="I70" i="80"/>
  <c r="H70" i="80"/>
  <c r="G70" i="80"/>
  <c r="W69" i="80"/>
  <c r="V69" i="80"/>
  <c r="U69" i="80"/>
  <c r="T69" i="80"/>
  <c r="S69" i="80"/>
  <c r="R69" i="80"/>
  <c r="Q69" i="80"/>
  <c r="P69" i="80"/>
  <c r="O69" i="80"/>
  <c r="N69" i="80"/>
  <c r="M69" i="80"/>
  <c r="L69" i="80"/>
  <c r="K69" i="80"/>
  <c r="J69" i="80"/>
  <c r="I69" i="80"/>
  <c r="H69" i="80"/>
  <c r="G69" i="80"/>
  <c r="W68" i="80"/>
  <c r="V68" i="80"/>
  <c r="U68" i="80"/>
  <c r="T68" i="80"/>
  <c r="S68" i="80"/>
  <c r="R68" i="80"/>
  <c r="Q68" i="80"/>
  <c r="P68" i="80"/>
  <c r="O68" i="80"/>
  <c r="N68" i="80"/>
  <c r="M68" i="80"/>
  <c r="L68" i="80"/>
  <c r="K68" i="80"/>
  <c r="J68" i="80"/>
  <c r="I68" i="80"/>
  <c r="H68" i="80"/>
  <c r="G68" i="80"/>
  <c r="W67" i="80"/>
  <c r="V67" i="80"/>
  <c r="U67" i="80"/>
  <c r="T67" i="80"/>
  <c r="S67" i="80"/>
  <c r="R67" i="80"/>
  <c r="Q67" i="80"/>
  <c r="P67" i="80"/>
  <c r="O67" i="80"/>
  <c r="N67" i="80"/>
  <c r="M67" i="80"/>
  <c r="L67" i="80"/>
  <c r="K67" i="80"/>
  <c r="J67" i="80"/>
  <c r="I67" i="80"/>
  <c r="H67" i="80"/>
  <c r="G67" i="80"/>
  <c r="W66" i="80"/>
  <c r="V66" i="80"/>
  <c r="U66" i="80"/>
  <c r="T66" i="80"/>
  <c r="S66" i="80"/>
  <c r="R66" i="80"/>
  <c r="Q66" i="80"/>
  <c r="P66" i="80"/>
  <c r="O66" i="80"/>
  <c r="N66" i="80"/>
  <c r="M66" i="80"/>
  <c r="L66" i="80"/>
  <c r="K66" i="80"/>
  <c r="J66" i="80"/>
  <c r="I66" i="80"/>
  <c r="H66" i="80"/>
  <c r="G66" i="80"/>
  <c r="W65" i="80"/>
  <c r="V65" i="80"/>
  <c r="U65" i="80"/>
  <c r="T65" i="80"/>
  <c r="S65" i="80"/>
  <c r="R65" i="80"/>
  <c r="Q65" i="80"/>
  <c r="P65" i="80"/>
  <c r="O65" i="80"/>
  <c r="N65" i="80"/>
  <c r="M65" i="80"/>
  <c r="L65" i="80"/>
  <c r="K65" i="80"/>
  <c r="J65" i="80"/>
  <c r="I65" i="80"/>
  <c r="H65" i="80"/>
  <c r="G65" i="80"/>
  <c r="W64" i="80"/>
  <c r="V64" i="80"/>
  <c r="U64" i="80"/>
  <c r="T64" i="80"/>
  <c r="S64" i="80"/>
  <c r="R64" i="80"/>
  <c r="Q64" i="80"/>
  <c r="P64" i="80"/>
  <c r="O64" i="80"/>
  <c r="N64" i="80"/>
  <c r="M64" i="80"/>
  <c r="L64" i="80"/>
  <c r="K64" i="80"/>
  <c r="J64" i="80"/>
  <c r="I64" i="80"/>
  <c r="H64" i="80"/>
  <c r="G64" i="80"/>
  <c r="W63" i="80"/>
  <c r="V63" i="80"/>
  <c r="U63" i="80"/>
  <c r="T63" i="80"/>
  <c r="S63" i="80"/>
  <c r="R63" i="80"/>
  <c r="Q63" i="80"/>
  <c r="P63" i="80"/>
  <c r="O63" i="80"/>
  <c r="N63" i="80"/>
  <c r="M63" i="80"/>
  <c r="L63" i="80"/>
  <c r="K63" i="80"/>
  <c r="J63" i="80"/>
  <c r="I63" i="80"/>
  <c r="H63" i="80"/>
  <c r="G63" i="80"/>
  <c r="W62" i="80"/>
  <c r="V62" i="80"/>
  <c r="U62" i="80"/>
  <c r="T62" i="80"/>
  <c r="S62" i="80"/>
  <c r="R62" i="80"/>
  <c r="Q62" i="80"/>
  <c r="P62" i="80"/>
  <c r="O62" i="80"/>
  <c r="N62" i="80"/>
  <c r="M62" i="80"/>
  <c r="L62" i="80"/>
  <c r="K62" i="80"/>
  <c r="J62" i="80"/>
  <c r="I62" i="80"/>
  <c r="H62" i="80"/>
  <c r="G62" i="80"/>
  <c r="P26" i="21" l="1"/>
  <c r="N26" i="21"/>
  <c r="M26" i="21"/>
  <c r="L26" i="21"/>
  <c r="Q26" i="21"/>
  <c r="K26" i="21"/>
  <c r="J26" i="21"/>
  <c r="G26" i="21"/>
  <c r="P25" i="21"/>
  <c r="N25" i="21"/>
  <c r="M25" i="21"/>
  <c r="O25" i="21" s="1"/>
  <c r="L25" i="21"/>
  <c r="Q25" i="21"/>
  <c r="K25" i="21"/>
  <c r="J25" i="21"/>
  <c r="G25" i="21"/>
  <c r="G24" i="21"/>
  <c r="G23" i="21"/>
  <c r="G22" i="21"/>
  <c r="G21" i="21"/>
  <c r="G20" i="21"/>
  <c r="G19" i="21"/>
  <c r="G18" i="21"/>
  <c r="G17" i="21"/>
  <c r="G16" i="21"/>
  <c r="G15" i="21"/>
  <c r="G14" i="21"/>
  <c r="G13" i="21"/>
  <c r="G12" i="21"/>
  <c r="G11" i="21"/>
  <c r="G10" i="21"/>
  <c r="G9" i="21"/>
  <c r="G8" i="21"/>
  <c r="G7" i="21"/>
  <c r="G6" i="21"/>
  <c r="G5" i="21"/>
  <c r="G4" i="21"/>
  <c r="G3" i="21"/>
  <c r="G2" i="21"/>
  <c r="O26" i="21"/>
  <c r="X134" i="77"/>
  <c r="W134" i="77"/>
  <c r="X133" i="77"/>
  <c r="W133" i="77"/>
  <c r="Z130" i="77"/>
  <c r="W130" i="77"/>
  <c r="Z129" i="77"/>
  <c r="W129" i="77"/>
  <c r="Z128" i="77"/>
  <c r="W128" i="77"/>
  <c r="Z127" i="77"/>
  <c r="W127" i="77"/>
  <c r="Z126" i="77"/>
  <c r="W126" i="77"/>
  <c r="Z125" i="77"/>
  <c r="W125" i="77"/>
  <c r="Z124" i="77"/>
  <c r="W124" i="77"/>
  <c r="Z123" i="77"/>
  <c r="W123" i="77"/>
  <c r="Z122" i="77"/>
  <c r="W122" i="77"/>
  <c r="Z121" i="77"/>
  <c r="W121" i="77"/>
  <c r="Z120" i="77"/>
  <c r="W120" i="77"/>
  <c r="S117" i="77"/>
  <c r="R117" i="77"/>
  <c r="Q117" i="77"/>
  <c r="U117" i="77" s="1"/>
  <c r="P117" i="77"/>
  <c r="O117" i="77"/>
  <c r="N117" i="77"/>
  <c r="M117" i="77"/>
  <c r="L117" i="77"/>
  <c r="K117" i="77"/>
  <c r="J117" i="77"/>
  <c r="I117" i="77"/>
  <c r="H117" i="77"/>
  <c r="G117" i="77"/>
  <c r="F117" i="77"/>
  <c r="E117" i="77"/>
  <c r="D117" i="77"/>
  <c r="T116" i="77"/>
  <c r="S116" i="77"/>
  <c r="R116" i="77"/>
  <c r="Q116" i="77"/>
  <c r="P116" i="77"/>
  <c r="O116" i="77"/>
  <c r="N116" i="77"/>
  <c r="M116" i="77"/>
  <c r="L116" i="77"/>
  <c r="K116" i="77"/>
  <c r="J116" i="77"/>
  <c r="I116" i="77"/>
  <c r="H116" i="77"/>
  <c r="G116" i="77"/>
  <c r="F116" i="77"/>
  <c r="E116" i="77"/>
  <c r="D116" i="77"/>
  <c r="T115" i="77"/>
  <c r="S115" i="77"/>
  <c r="R115" i="77"/>
  <c r="Q115" i="77"/>
  <c r="P115" i="77"/>
  <c r="O115" i="77"/>
  <c r="N115" i="77"/>
  <c r="M115" i="77"/>
  <c r="L115" i="77"/>
  <c r="K115" i="77"/>
  <c r="J115" i="77"/>
  <c r="I115" i="77"/>
  <c r="H115" i="77"/>
  <c r="G115" i="77"/>
  <c r="F115" i="77"/>
  <c r="E115" i="77"/>
  <c r="D115" i="77"/>
  <c r="T114" i="77"/>
  <c r="S114" i="77"/>
  <c r="R114" i="77"/>
  <c r="Q114" i="77"/>
  <c r="P114" i="77"/>
  <c r="O114" i="77"/>
  <c r="N114" i="77"/>
  <c r="M114" i="77"/>
  <c r="L114" i="77"/>
  <c r="K114" i="77"/>
  <c r="J114" i="77"/>
  <c r="I114" i="77"/>
  <c r="H114" i="77"/>
  <c r="G114" i="77"/>
  <c r="F114" i="77"/>
  <c r="E114" i="77"/>
  <c r="D114" i="77"/>
  <c r="T113" i="77"/>
  <c r="S113" i="77"/>
  <c r="R113" i="77"/>
  <c r="Q113" i="77"/>
  <c r="P113" i="77"/>
  <c r="O113" i="77"/>
  <c r="N113" i="77"/>
  <c r="M113" i="77"/>
  <c r="L113" i="77"/>
  <c r="K113" i="77"/>
  <c r="J113" i="77"/>
  <c r="I113" i="77"/>
  <c r="H113" i="77"/>
  <c r="G113" i="77"/>
  <c r="F113" i="77"/>
  <c r="E113" i="77"/>
  <c r="D113" i="77"/>
  <c r="T112" i="77"/>
  <c r="S112" i="77"/>
  <c r="R112" i="77"/>
  <c r="Q112" i="77"/>
  <c r="P112" i="77"/>
  <c r="O112" i="77"/>
  <c r="N112" i="77"/>
  <c r="M112" i="77"/>
  <c r="L112" i="77"/>
  <c r="K112" i="77"/>
  <c r="J112" i="77"/>
  <c r="I112" i="77"/>
  <c r="H112" i="77"/>
  <c r="G112" i="77"/>
  <c r="F112" i="77"/>
  <c r="E112" i="77"/>
  <c r="D112" i="77"/>
  <c r="S111" i="77"/>
  <c r="R111" i="77"/>
  <c r="Q111" i="77"/>
  <c r="U111" i="77"/>
  <c r="P111" i="77"/>
  <c r="O111" i="77"/>
  <c r="N111" i="77"/>
  <c r="M111" i="77"/>
  <c r="L111" i="77"/>
  <c r="K111" i="77"/>
  <c r="J111" i="77"/>
  <c r="I111" i="77"/>
  <c r="H111" i="77"/>
  <c r="G111" i="77"/>
  <c r="F111" i="77"/>
  <c r="E111" i="77"/>
  <c r="D111" i="77"/>
  <c r="T110" i="77"/>
  <c r="S110" i="77"/>
  <c r="R110" i="77"/>
  <c r="Q110" i="77"/>
  <c r="P110" i="77"/>
  <c r="O110" i="77"/>
  <c r="N110" i="77"/>
  <c r="M110" i="77"/>
  <c r="L110" i="77"/>
  <c r="K110" i="77"/>
  <c r="J110" i="77"/>
  <c r="I110" i="77"/>
  <c r="H110" i="77"/>
  <c r="G110" i="77"/>
  <c r="F110" i="77"/>
  <c r="E110" i="77"/>
  <c r="D110" i="77"/>
  <c r="T109" i="77"/>
  <c r="S109" i="77"/>
  <c r="R109" i="77"/>
  <c r="Q109" i="77"/>
  <c r="P109" i="77"/>
  <c r="O109" i="77"/>
  <c r="N109" i="77"/>
  <c r="M109" i="77"/>
  <c r="L109" i="77"/>
  <c r="K109" i="77"/>
  <c r="J109" i="77"/>
  <c r="I109" i="77"/>
  <c r="H109" i="77"/>
  <c r="G109" i="77"/>
  <c r="F109" i="77"/>
  <c r="E109" i="77"/>
  <c r="D109" i="77"/>
  <c r="T108" i="77"/>
  <c r="S108" i="77"/>
  <c r="R108" i="77"/>
  <c r="Q108" i="77"/>
  <c r="P108" i="77"/>
  <c r="O108" i="77"/>
  <c r="N108" i="77"/>
  <c r="M108" i="77"/>
  <c r="L108" i="77"/>
  <c r="K108" i="77"/>
  <c r="J108" i="77"/>
  <c r="I108" i="77"/>
  <c r="H108" i="77"/>
  <c r="G108" i="77"/>
  <c r="F108" i="77"/>
  <c r="E108" i="77"/>
  <c r="D108" i="77"/>
  <c r="T107" i="77"/>
  <c r="S107" i="77"/>
  <c r="R107" i="77"/>
  <c r="Q107" i="77"/>
  <c r="P107" i="77"/>
  <c r="O107" i="77"/>
  <c r="N107" i="77"/>
  <c r="M107" i="77"/>
  <c r="L107" i="77"/>
  <c r="K107" i="77"/>
  <c r="J107" i="77"/>
  <c r="I107" i="77"/>
  <c r="H107" i="77"/>
  <c r="G107" i="77"/>
  <c r="F107" i="77"/>
  <c r="E107" i="77"/>
  <c r="D107" i="77"/>
  <c r="T106" i="77"/>
  <c r="S106" i="77"/>
  <c r="R106" i="77"/>
  <c r="Q106" i="77"/>
  <c r="P106" i="77"/>
  <c r="O106" i="77"/>
  <c r="N106" i="77"/>
  <c r="M106" i="77"/>
  <c r="L106" i="77"/>
  <c r="K106" i="77"/>
  <c r="J106" i="77"/>
  <c r="I106" i="77"/>
  <c r="H106" i="77"/>
  <c r="G106" i="77"/>
  <c r="F106" i="77"/>
  <c r="E106" i="77"/>
  <c r="D106" i="77"/>
  <c r="T105" i="77"/>
  <c r="S105" i="77"/>
  <c r="R105" i="77"/>
  <c r="Q105" i="77"/>
  <c r="P105" i="77"/>
  <c r="O105" i="77"/>
  <c r="N105" i="77"/>
  <c r="M105" i="77"/>
  <c r="L105" i="77"/>
  <c r="K105" i="77"/>
  <c r="J105" i="77"/>
  <c r="I105" i="77"/>
  <c r="H105" i="77"/>
  <c r="G105" i="77"/>
  <c r="F105" i="77"/>
  <c r="E105" i="77"/>
  <c r="D105" i="77"/>
  <c r="T104" i="77"/>
  <c r="S104" i="77"/>
  <c r="R104" i="77"/>
  <c r="Q104" i="77"/>
  <c r="P104" i="77"/>
  <c r="O104" i="77"/>
  <c r="N104" i="77"/>
  <c r="M104" i="77"/>
  <c r="L104" i="77"/>
  <c r="K104" i="77"/>
  <c r="J104" i="77"/>
  <c r="I104" i="77"/>
  <c r="H104" i="77"/>
  <c r="G104" i="77"/>
  <c r="F104" i="77"/>
  <c r="E104" i="77"/>
  <c r="D104" i="77"/>
  <c r="T103" i="77"/>
  <c r="S103" i="77"/>
  <c r="R103" i="77"/>
  <c r="Q103" i="77"/>
  <c r="P103" i="77"/>
  <c r="O103" i="77"/>
  <c r="N103" i="77"/>
  <c r="M103" i="77"/>
  <c r="L103" i="77"/>
  <c r="K103" i="77"/>
  <c r="J103" i="77"/>
  <c r="I103" i="77"/>
  <c r="H103" i="77"/>
  <c r="G103" i="77"/>
  <c r="F103" i="77"/>
  <c r="E103" i="77"/>
  <c r="D103" i="77"/>
  <c r="T102" i="77"/>
  <c r="S102" i="77"/>
  <c r="R102" i="77"/>
  <c r="Q102" i="77"/>
  <c r="P102" i="77"/>
  <c r="O102" i="77"/>
  <c r="N102" i="77"/>
  <c r="M102" i="77"/>
  <c r="L102" i="77"/>
  <c r="K102" i="77"/>
  <c r="J102" i="77"/>
  <c r="I102" i="77"/>
  <c r="H102" i="77"/>
  <c r="G102" i="77"/>
  <c r="F102" i="77"/>
  <c r="E102" i="77"/>
  <c r="D102" i="77"/>
  <c r="T101" i="77"/>
  <c r="S101" i="77"/>
  <c r="R101" i="77"/>
  <c r="Q101" i="77"/>
  <c r="P101" i="77"/>
  <c r="O101" i="77"/>
  <c r="N101" i="77"/>
  <c r="M101" i="77"/>
  <c r="L101" i="77"/>
  <c r="K101" i="77"/>
  <c r="J101" i="77"/>
  <c r="I101" i="77"/>
  <c r="H101" i="77"/>
  <c r="G101" i="77"/>
  <c r="F101" i="77"/>
  <c r="E101" i="77"/>
  <c r="D101" i="77"/>
  <c r="T100" i="77"/>
  <c r="S100" i="77"/>
  <c r="R100" i="77"/>
  <c r="Q100" i="77"/>
  <c r="P100" i="77"/>
  <c r="O100" i="77"/>
  <c r="N100" i="77"/>
  <c r="M100" i="77"/>
  <c r="L100" i="77"/>
  <c r="K100" i="77"/>
  <c r="J100" i="77"/>
  <c r="I100" i="77"/>
  <c r="H100" i="77"/>
  <c r="G100" i="77"/>
  <c r="F100" i="77"/>
  <c r="E100" i="77"/>
  <c r="D100" i="77"/>
  <c r="T99" i="77"/>
  <c r="S99" i="77"/>
  <c r="R99" i="77"/>
  <c r="Q99" i="77"/>
  <c r="P99" i="77"/>
  <c r="O99" i="77"/>
  <c r="N99" i="77"/>
  <c r="M99" i="77"/>
  <c r="L99" i="77"/>
  <c r="K99" i="77"/>
  <c r="J99" i="77"/>
  <c r="I99" i="77"/>
  <c r="H99" i="77"/>
  <c r="G99" i="77"/>
  <c r="F99" i="77"/>
  <c r="E99" i="77"/>
  <c r="D99" i="77"/>
  <c r="T98" i="77"/>
  <c r="S98" i="77"/>
  <c r="R98" i="77"/>
  <c r="Q98" i="77"/>
  <c r="P98" i="77"/>
  <c r="O98" i="77"/>
  <c r="N98" i="77"/>
  <c r="M98" i="77"/>
  <c r="L98" i="77"/>
  <c r="K98" i="77"/>
  <c r="J98" i="77"/>
  <c r="I98" i="77"/>
  <c r="H98" i="77"/>
  <c r="G98" i="77"/>
  <c r="F98" i="77"/>
  <c r="E98" i="77"/>
  <c r="D98" i="77"/>
  <c r="T97" i="77"/>
  <c r="S97" i="77"/>
  <c r="R97" i="77"/>
  <c r="Q97" i="77"/>
  <c r="P97" i="77"/>
  <c r="O97" i="77"/>
  <c r="N97" i="77"/>
  <c r="M97" i="77"/>
  <c r="L97" i="77"/>
  <c r="K97" i="77"/>
  <c r="J97" i="77"/>
  <c r="I97" i="77"/>
  <c r="H97" i="77"/>
  <c r="G97" i="77"/>
  <c r="F97" i="77"/>
  <c r="E97" i="77"/>
  <c r="D97" i="77"/>
  <c r="T96" i="77"/>
  <c r="S96" i="77"/>
  <c r="R96" i="77"/>
  <c r="Q96" i="77"/>
  <c r="P96" i="77"/>
  <c r="O96" i="77"/>
  <c r="N96" i="77"/>
  <c r="M96" i="77"/>
  <c r="L96" i="77"/>
  <c r="K96" i="77"/>
  <c r="J96" i="77"/>
  <c r="I96" i="77"/>
  <c r="H96" i="77"/>
  <c r="G96" i="77"/>
  <c r="F96" i="77"/>
  <c r="E96" i="77"/>
  <c r="D96" i="77"/>
  <c r="T95" i="77"/>
  <c r="S95" i="77"/>
  <c r="R95" i="77"/>
  <c r="Q95" i="77"/>
  <c r="P95" i="77"/>
  <c r="O95" i="77"/>
  <c r="N95" i="77"/>
  <c r="M95" i="77"/>
  <c r="L95" i="77"/>
  <c r="K95" i="77"/>
  <c r="J95" i="77"/>
  <c r="I95" i="77"/>
  <c r="H95" i="77"/>
  <c r="G95" i="77"/>
  <c r="F95" i="77"/>
  <c r="E95" i="77"/>
  <c r="D95" i="77"/>
  <c r="T94" i="77"/>
  <c r="S94" i="77"/>
  <c r="R94" i="77"/>
  <c r="Q94" i="77"/>
  <c r="P94" i="77"/>
  <c r="O94" i="77"/>
  <c r="N94" i="77"/>
  <c r="M94" i="77"/>
  <c r="L94" i="77"/>
  <c r="K94" i="77"/>
  <c r="J94" i="77"/>
  <c r="I94" i="77"/>
  <c r="H94" i="77"/>
  <c r="G94" i="77"/>
  <c r="F94" i="77"/>
  <c r="E94" i="77"/>
  <c r="D94" i="77"/>
  <c r="T93" i="77"/>
  <c r="S93" i="77"/>
  <c r="R93" i="77"/>
  <c r="Q93" i="77"/>
  <c r="P93" i="77"/>
  <c r="O93" i="77"/>
  <c r="N93" i="77"/>
  <c r="M93" i="77"/>
  <c r="L93" i="77"/>
  <c r="K93" i="77"/>
  <c r="J93" i="77"/>
  <c r="I93" i="77"/>
  <c r="H93" i="77"/>
  <c r="G93" i="77"/>
  <c r="F93" i="77"/>
  <c r="E93" i="77"/>
  <c r="D93" i="77"/>
  <c r="T92" i="77"/>
  <c r="S92" i="77"/>
  <c r="R92" i="77"/>
  <c r="Q92" i="77"/>
  <c r="P92" i="77"/>
  <c r="O92" i="77"/>
  <c r="N92" i="77"/>
  <c r="M92" i="77"/>
  <c r="L92" i="77"/>
  <c r="K92" i="77"/>
  <c r="J92" i="77"/>
  <c r="I92" i="77"/>
  <c r="H92" i="77"/>
  <c r="G92" i="77"/>
  <c r="F92" i="77"/>
  <c r="E92" i="77"/>
  <c r="D92" i="77"/>
  <c r="T91" i="77"/>
  <c r="S91" i="77"/>
  <c r="R91" i="77"/>
  <c r="Q91" i="77"/>
  <c r="P91" i="77"/>
  <c r="O91" i="77"/>
  <c r="N91" i="77"/>
  <c r="M91" i="77"/>
  <c r="L91" i="77"/>
  <c r="K91" i="77"/>
  <c r="J91" i="77"/>
  <c r="I91" i="77"/>
  <c r="H91" i="77"/>
  <c r="G91" i="77"/>
  <c r="F91" i="77"/>
  <c r="E91" i="77"/>
  <c r="D91" i="77"/>
  <c r="AC2" i="75"/>
  <c r="N2" i="75" s="1"/>
  <c r="J2" i="75" s="1"/>
  <c r="P2" i="75"/>
  <c r="Q2" i="75"/>
  <c r="R2" i="75"/>
  <c r="S2" i="75"/>
  <c r="X2" i="75"/>
  <c r="AF2" i="75"/>
  <c r="AG2" i="75"/>
  <c r="AK2" i="75"/>
  <c r="AN2" i="75"/>
  <c r="AU2" i="75"/>
  <c r="AV2" i="75"/>
  <c r="AW2" i="75"/>
  <c r="AX2" i="75"/>
  <c r="AY2" i="75"/>
  <c r="AZ2" i="75"/>
  <c r="BA2" i="75"/>
  <c r="AC3" i="75"/>
  <c r="N3" i="75"/>
  <c r="J3" i="75" s="1"/>
  <c r="P3" i="75"/>
  <c r="Q3" i="75"/>
  <c r="R3" i="75"/>
  <c r="S3" i="75"/>
  <c r="X3" i="75"/>
  <c r="AF3" i="75"/>
  <c r="AG3" i="75"/>
  <c r="AK3" i="75"/>
  <c r="AN3" i="75"/>
  <c r="AU3" i="75"/>
  <c r="AV3" i="75"/>
  <c r="BA3" i="75" s="1"/>
  <c r="AW3" i="75"/>
  <c r="AX3" i="75"/>
  <c r="AY3" i="75"/>
  <c r="AZ3" i="75"/>
  <c r="AC4" i="75"/>
  <c r="N4" i="75" s="1"/>
  <c r="J4" i="75" s="1"/>
  <c r="P4" i="75"/>
  <c r="Q4" i="75"/>
  <c r="R4" i="75"/>
  <c r="S4" i="75"/>
  <c r="X4" i="75"/>
  <c r="AF4" i="75"/>
  <c r="AG4" i="75"/>
  <c r="AK4" i="75"/>
  <c r="AN4" i="75"/>
  <c r="AU4" i="75"/>
  <c r="AV4" i="75"/>
  <c r="BA4" i="75"/>
  <c r="AW4" i="75"/>
  <c r="AX4" i="75"/>
  <c r="AY4" i="75" s="1"/>
  <c r="AZ4" i="75"/>
  <c r="AC5" i="75"/>
  <c r="N5" i="75"/>
  <c r="J5" i="75" s="1"/>
  <c r="P5" i="75"/>
  <c r="Q5" i="75"/>
  <c r="R5" i="75"/>
  <c r="S5" i="75"/>
  <c r="X5" i="75"/>
  <c r="AF5" i="75"/>
  <c r="AG5" i="75"/>
  <c r="AK5" i="75"/>
  <c r="AN5" i="75"/>
  <c r="AU5" i="75"/>
  <c r="AV5" i="75"/>
  <c r="BA5" i="75" s="1"/>
  <c r="AW5" i="75"/>
  <c r="AX5" i="75"/>
  <c r="AY5" i="75"/>
  <c r="AZ5" i="75"/>
  <c r="AC6" i="75"/>
  <c r="N6" i="75" s="1"/>
  <c r="J6" i="75" s="1"/>
  <c r="P6" i="75"/>
  <c r="Q6" i="75"/>
  <c r="R6" i="75"/>
  <c r="S6" i="75"/>
  <c r="X6" i="75"/>
  <c r="AF6" i="75"/>
  <c r="AG6" i="75"/>
  <c r="AK6" i="75"/>
  <c r="AN6" i="75"/>
  <c r="AU6" i="75"/>
  <c r="AV6" i="75"/>
  <c r="BA6" i="75"/>
  <c r="AW6" i="75"/>
  <c r="AX6" i="75"/>
  <c r="AY6" i="75" s="1"/>
  <c r="AZ6" i="75"/>
  <c r="AC7" i="75"/>
  <c r="N7" i="75"/>
  <c r="J7" i="75" s="1"/>
  <c r="P7" i="75"/>
  <c r="Q7" i="75"/>
  <c r="R7" i="75"/>
  <c r="S7" i="75"/>
  <c r="X7" i="75"/>
  <c r="AF7" i="75"/>
  <c r="AG7" i="75"/>
  <c r="AK7" i="75"/>
  <c r="AN7" i="75"/>
  <c r="AU7" i="75"/>
  <c r="AV7" i="75"/>
  <c r="BA7" i="75" s="1"/>
  <c r="AW7" i="75"/>
  <c r="AX7" i="75"/>
  <c r="AY7" i="75"/>
  <c r="AZ7" i="75"/>
  <c r="AC8" i="75"/>
  <c r="N8" i="75" s="1"/>
  <c r="J8" i="75" s="1"/>
  <c r="P8" i="75"/>
  <c r="Q8" i="75"/>
  <c r="R8" i="75"/>
  <c r="S8" i="75"/>
  <c r="X8" i="75"/>
  <c r="AF8" i="75"/>
  <c r="AG8" i="75"/>
  <c r="AK8" i="75"/>
  <c r="AN8" i="75"/>
  <c r="AU8" i="75"/>
  <c r="AV8" i="75"/>
  <c r="BA8" i="75"/>
  <c r="AW8" i="75"/>
  <c r="AX8" i="75"/>
  <c r="AY8" i="75" s="1"/>
  <c r="AZ8" i="75"/>
  <c r="AC9" i="75"/>
  <c r="N9" i="75"/>
  <c r="J9" i="75" s="1"/>
  <c r="P9" i="75"/>
  <c r="Q9" i="75"/>
  <c r="R9" i="75"/>
  <c r="S9" i="75"/>
  <c r="X9" i="75"/>
  <c r="AF9" i="75"/>
  <c r="AG9" i="75"/>
  <c r="AK9" i="75"/>
  <c r="AN9" i="75"/>
  <c r="AU9" i="75"/>
  <c r="AV9" i="75"/>
  <c r="BA9" i="75" s="1"/>
  <c r="AW9" i="75"/>
  <c r="AX9" i="75"/>
  <c r="AY9" i="75"/>
  <c r="AZ9" i="75"/>
  <c r="AC10" i="75"/>
  <c r="N10" i="75" s="1"/>
  <c r="J10" i="75" s="1"/>
  <c r="P10" i="75"/>
  <c r="Q10" i="75"/>
  <c r="R10" i="75"/>
  <c r="S10" i="75"/>
  <c r="X10" i="75"/>
  <c r="AF10" i="75"/>
  <c r="AG10" i="75"/>
  <c r="AK10" i="75"/>
  <c r="AN10" i="75"/>
  <c r="AU10" i="75"/>
  <c r="AV10" i="75"/>
  <c r="BA10" i="75"/>
  <c r="AW10" i="75"/>
  <c r="AX10" i="75"/>
  <c r="AY10" i="75" s="1"/>
  <c r="AZ10" i="75"/>
  <c r="AC11" i="75"/>
  <c r="N11" i="75"/>
  <c r="J11" i="75" s="1"/>
  <c r="P11" i="75"/>
  <c r="Q11" i="75"/>
  <c r="R11" i="75"/>
  <c r="S11" i="75"/>
  <c r="X11" i="75"/>
  <c r="AF11" i="75"/>
  <c r="AG11" i="75"/>
  <c r="AK11" i="75"/>
  <c r="AN11" i="75"/>
  <c r="AU11" i="75"/>
  <c r="AV11" i="75"/>
  <c r="BA11" i="75" s="1"/>
  <c r="AW11" i="75"/>
  <c r="AX11" i="75"/>
  <c r="AY11" i="75"/>
  <c r="AZ11" i="75"/>
  <c r="AC12" i="75"/>
  <c r="N12" i="75" s="1"/>
  <c r="J12" i="75" s="1"/>
  <c r="P12" i="75"/>
  <c r="Q12" i="75"/>
  <c r="R12" i="75"/>
  <c r="S12" i="75"/>
  <c r="X12" i="75"/>
  <c r="AF12" i="75"/>
  <c r="AG12" i="75"/>
  <c r="AK12" i="75"/>
  <c r="AN12" i="75"/>
  <c r="AU12" i="75"/>
  <c r="AV12" i="75"/>
  <c r="BA12" i="75"/>
  <c r="AW12" i="75"/>
  <c r="AX12" i="75"/>
  <c r="AY12" i="75" s="1"/>
  <c r="AZ12" i="75"/>
  <c r="AC14" i="75"/>
  <c r="N14" i="75"/>
  <c r="P14" i="75"/>
  <c r="Q14" i="75"/>
  <c r="R14" i="75"/>
  <c r="X14" i="75"/>
  <c r="AF14" i="75"/>
  <c r="AG14" i="75"/>
  <c r="AK14" i="75"/>
  <c r="AN14" i="75"/>
  <c r="AV14" i="75"/>
  <c r="BA14" i="75"/>
  <c r="AW14" i="75"/>
  <c r="AX14" i="75"/>
  <c r="AY14" i="75" s="1"/>
  <c r="AZ14" i="75"/>
  <c r="AC15" i="75"/>
  <c r="N15" i="75"/>
  <c r="P15" i="75"/>
  <c r="Q15" i="75"/>
  <c r="R15" i="75"/>
  <c r="X15" i="75"/>
  <c r="AF15" i="75"/>
  <c r="AG15" i="75"/>
  <c r="AK15" i="75"/>
  <c r="AN15" i="75"/>
  <c r="AV15" i="75"/>
  <c r="BA15" i="75"/>
  <c r="AW15" i="75"/>
  <c r="AX15" i="75"/>
  <c r="AY15" i="75" s="1"/>
  <c r="AZ15" i="75"/>
  <c r="AC16" i="75"/>
  <c r="N16" i="75"/>
  <c r="P16" i="75"/>
  <c r="Q16" i="75"/>
  <c r="R16" i="75"/>
  <c r="X16" i="75"/>
  <c r="AF16" i="75"/>
  <c r="AG16" i="75"/>
  <c r="AK16" i="75"/>
  <c r="AN16" i="75"/>
  <c r="AV16" i="75"/>
  <c r="BA16" i="75"/>
  <c r="AW16" i="75"/>
  <c r="AX16" i="75"/>
  <c r="AY16" i="75" s="1"/>
  <c r="AZ16" i="75"/>
  <c r="AC17" i="75"/>
  <c r="N17" i="75"/>
  <c r="P17" i="75"/>
  <c r="Q17" i="75"/>
  <c r="R17" i="75"/>
  <c r="X17" i="75"/>
  <c r="AF17" i="75"/>
  <c r="AG17" i="75"/>
  <c r="AK17" i="75"/>
  <c r="AN17" i="75"/>
  <c r="AV17" i="75"/>
  <c r="BA17" i="75"/>
  <c r="AW17" i="75"/>
  <c r="AX17" i="75"/>
  <c r="AY17" i="75" s="1"/>
  <c r="AZ17" i="75"/>
  <c r="AC18" i="75"/>
  <c r="N18" i="75"/>
  <c r="P18" i="75"/>
  <c r="Q18" i="75"/>
  <c r="R18" i="75"/>
  <c r="X18" i="75"/>
  <c r="AF18" i="75"/>
  <c r="AG18" i="75"/>
  <c r="AK18" i="75"/>
  <c r="AN18" i="75"/>
  <c r="AV18" i="75"/>
  <c r="BA18" i="75"/>
  <c r="AW18" i="75"/>
  <c r="AX18" i="75"/>
  <c r="AY18" i="75" s="1"/>
  <c r="AZ18" i="75"/>
  <c r="AV20" i="75"/>
  <c r="BA20" i="75"/>
  <c r="AW20" i="75"/>
  <c r="AX20" i="75"/>
  <c r="AY20" i="75" s="1"/>
  <c r="AZ20" i="75"/>
  <c r="AV21" i="75"/>
  <c r="BA21" i="75"/>
  <c r="AW21" i="75"/>
  <c r="AX21" i="75"/>
  <c r="AY21" i="75" s="1"/>
  <c r="AZ21" i="75"/>
  <c r="AK24" i="75"/>
  <c r="AU24" i="75"/>
  <c r="AV24" i="75"/>
  <c r="BA24" i="75"/>
  <c r="AW24" i="75"/>
  <c r="AX24" i="75"/>
  <c r="AY24" i="75" s="1"/>
  <c r="AZ24" i="75"/>
  <c r="AK25" i="75"/>
  <c r="AV25" i="75"/>
  <c r="AW25" i="75"/>
  <c r="AX25" i="75"/>
  <c r="AY25" i="75" s="1"/>
  <c r="AZ25" i="75"/>
  <c r="BA25" i="75"/>
  <c r="AK26" i="75"/>
  <c r="AV26" i="75"/>
  <c r="BA26" i="75"/>
  <c r="AW26" i="75"/>
  <c r="AX26" i="75"/>
  <c r="AY26" i="75" s="1"/>
  <c r="AZ26" i="75"/>
  <c r="U31" i="72"/>
  <c r="T31" i="72"/>
  <c r="S31" i="72"/>
  <c r="R31" i="72"/>
  <c r="Q31" i="72"/>
  <c r="P31" i="72"/>
  <c r="O31" i="72"/>
  <c r="N31" i="72"/>
  <c r="M31" i="72"/>
  <c r="L31" i="72"/>
  <c r="K31" i="72"/>
  <c r="J31" i="72"/>
  <c r="I31" i="72"/>
  <c r="H31" i="72"/>
  <c r="G31" i="72"/>
  <c r="F31" i="72"/>
  <c r="E31" i="72"/>
  <c r="U30" i="72"/>
  <c r="T30" i="72"/>
  <c r="S30" i="72"/>
  <c r="R30" i="72"/>
  <c r="Q30" i="72"/>
  <c r="P30" i="72"/>
  <c r="O30" i="72"/>
  <c r="N30" i="72"/>
  <c r="M30" i="72"/>
  <c r="L30" i="72"/>
  <c r="K30" i="72"/>
  <c r="J30" i="72"/>
  <c r="I30" i="72"/>
  <c r="H30" i="72"/>
  <c r="G30" i="72"/>
  <c r="F30" i="72"/>
  <c r="E30" i="72"/>
  <c r="U14" i="72"/>
  <c r="T14" i="72"/>
  <c r="S14" i="72"/>
  <c r="R14" i="72"/>
  <c r="Q14" i="72"/>
  <c r="P14" i="72"/>
  <c r="O14" i="72"/>
  <c r="N14" i="72"/>
  <c r="M14" i="72"/>
  <c r="L14" i="72"/>
  <c r="K14" i="72"/>
  <c r="J14" i="72"/>
  <c r="I14" i="72"/>
  <c r="H14" i="72"/>
  <c r="G14" i="72"/>
  <c r="F14" i="72"/>
  <c r="E14" i="72"/>
  <c r="U13" i="72"/>
  <c r="T13" i="72"/>
  <c r="S13" i="72"/>
  <c r="R13" i="72"/>
  <c r="Q13" i="72"/>
  <c r="P13" i="72"/>
  <c r="O13" i="72"/>
  <c r="N13" i="72"/>
  <c r="M13" i="72"/>
  <c r="L13" i="72"/>
  <c r="K13" i="72"/>
  <c r="J13" i="72"/>
  <c r="I13" i="72"/>
  <c r="H13" i="72"/>
  <c r="G13" i="72"/>
  <c r="F13" i="72"/>
  <c r="F15" i="72" s="1"/>
  <c r="F16" i="72" s="1"/>
  <c r="E13" i="72"/>
  <c r="T346" i="25"/>
  <c r="H15" i="72"/>
  <c r="J15" i="72"/>
  <c r="L15" i="72"/>
  <c r="N15" i="72"/>
  <c r="P15" i="72"/>
  <c r="R15" i="72"/>
  <c r="T15" i="72"/>
  <c r="F32" i="72"/>
  <c r="H32" i="72"/>
  <c r="J32" i="72"/>
  <c r="L32" i="72"/>
  <c r="N32" i="72"/>
  <c r="P32" i="72"/>
  <c r="R32" i="72"/>
  <c r="T32" i="72"/>
  <c r="E15" i="72"/>
  <c r="E16" i="72" s="1"/>
  <c r="G15" i="72"/>
  <c r="I15" i="72"/>
  <c r="I16" i="72"/>
  <c r="K15" i="72"/>
  <c r="M15" i="72"/>
  <c r="M16" i="72" s="1"/>
  <c r="O15" i="72"/>
  <c r="Q15" i="72"/>
  <c r="Q16" i="72"/>
  <c r="S15" i="72"/>
  <c r="U15" i="72"/>
  <c r="U16" i="72" s="1"/>
  <c r="E32" i="72"/>
  <c r="F33" i="72" s="1"/>
  <c r="E33" i="72"/>
  <c r="G32" i="72"/>
  <c r="I32" i="72"/>
  <c r="K32" i="72"/>
  <c r="M32" i="72"/>
  <c r="O32" i="72"/>
  <c r="Q32" i="72"/>
  <c r="S32" i="72"/>
  <c r="U32" i="72"/>
  <c r="P33" i="72"/>
  <c r="O16" i="72"/>
  <c r="I33" i="72"/>
  <c r="M33" i="72"/>
  <c r="Q33" i="72"/>
  <c r="S33" i="72"/>
  <c r="U33" i="72"/>
  <c r="D91" i="64"/>
  <c r="E91" i="64"/>
  <c r="F91" i="64"/>
  <c r="G91" i="64"/>
  <c r="H91" i="64"/>
  <c r="I91" i="64"/>
  <c r="J91" i="64"/>
  <c r="K91" i="64"/>
  <c r="L91" i="64"/>
  <c r="M91" i="64"/>
  <c r="N91" i="64"/>
  <c r="O91" i="64"/>
  <c r="P91" i="64"/>
  <c r="Q91" i="64"/>
  <c r="R91" i="64"/>
  <c r="S91" i="64"/>
  <c r="T91" i="64"/>
  <c r="U91" i="64"/>
  <c r="D92" i="64"/>
  <c r="E92" i="64"/>
  <c r="F92" i="64"/>
  <c r="G92" i="64"/>
  <c r="H92" i="64"/>
  <c r="I92" i="64"/>
  <c r="J92" i="64"/>
  <c r="K92" i="64"/>
  <c r="L92" i="64"/>
  <c r="M92" i="64"/>
  <c r="N92" i="64"/>
  <c r="O92" i="64"/>
  <c r="P92" i="64"/>
  <c r="Q92" i="64"/>
  <c r="R92" i="64"/>
  <c r="S92" i="64"/>
  <c r="T92" i="64"/>
  <c r="U92" i="64"/>
  <c r="D93" i="64"/>
  <c r="E93" i="64"/>
  <c r="F93" i="64"/>
  <c r="G93" i="64"/>
  <c r="H93" i="64"/>
  <c r="I93" i="64"/>
  <c r="J93" i="64"/>
  <c r="K93" i="64"/>
  <c r="L93" i="64"/>
  <c r="M93" i="64"/>
  <c r="N93" i="64"/>
  <c r="O93" i="64"/>
  <c r="P93" i="64"/>
  <c r="Q93" i="64"/>
  <c r="R93" i="64"/>
  <c r="S93" i="64"/>
  <c r="T93" i="64"/>
  <c r="U93" i="64"/>
  <c r="D94" i="64"/>
  <c r="E94" i="64"/>
  <c r="F94" i="64"/>
  <c r="G94" i="64"/>
  <c r="H94" i="64"/>
  <c r="I94" i="64"/>
  <c r="J94" i="64"/>
  <c r="K94" i="64"/>
  <c r="L94" i="64"/>
  <c r="M94" i="64"/>
  <c r="N94" i="64"/>
  <c r="O94" i="64"/>
  <c r="P94" i="64"/>
  <c r="Q94" i="64"/>
  <c r="R94" i="64"/>
  <c r="S94" i="64"/>
  <c r="T94" i="64"/>
  <c r="U94" i="64"/>
  <c r="D95" i="64"/>
  <c r="E95" i="64"/>
  <c r="F95" i="64"/>
  <c r="G95" i="64"/>
  <c r="H95" i="64"/>
  <c r="I95" i="64"/>
  <c r="J95" i="64"/>
  <c r="K95" i="64"/>
  <c r="L95" i="64"/>
  <c r="M95" i="64"/>
  <c r="N95" i="64"/>
  <c r="O95" i="64"/>
  <c r="P95" i="64"/>
  <c r="Q95" i="64"/>
  <c r="R95" i="64"/>
  <c r="S95" i="64"/>
  <c r="T95" i="64"/>
  <c r="U95" i="64"/>
  <c r="D96" i="64"/>
  <c r="E96" i="64"/>
  <c r="F96" i="64"/>
  <c r="G96" i="64"/>
  <c r="H96" i="64"/>
  <c r="I96" i="64"/>
  <c r="J96" i="64"/>
  <c r="K96" i="64"/>
  <c r="L96" i="64"/>
  <c r="M96" i="64"/>
  <c r="N96" i="64"/>
  <c r="O96" i="64"/>
  <c r="P96" i="64"/>
  <c r="Q96" i="64"/>
  <c r="R96" i="64"/>
  <c r="S96" i="64"/>
  <c r="T96" i="64"/>
  <c r="U96" i="64"/>
  <c r="D97" i="64"/>
  <c r="E97" i="64"/>
  <c r="F97" i="64"/>
  <c r="G97" i="64"/>
  <c r="H97" i="64"/>
  <c r="I97" i="64"/>
  <c r="J97" i="64"/>
  <c r="K97" i="64"/>
  <c r="L97" i="64"/>
  <c r="M97" i="64"/>
  <c r="N97" i="64"/>
  <c r="O97" i="64"/>
  <c r="P97" i="64"/>
  <c r="Q97" i="64"/>
  <c r="R97" i="64"/>
  <c r="S97" i="64"/>
  <c r="T97" i="64"/>
  <c r="U97" i="64"/>
  <c r="D98" i="64"/>
  <c r="E98" i="64"/>
  <c r="F98" i="64"/>
  <c r="G98" i="64"/>
  <c r="H98" i="64"/>
  <c r="I98" i="64"/>
  <c r="J98" i="64"/>
  <c r="K98" i="64"/>
  <c r="L98" i="64"/>
  <c r="M98" i="64"/>
  <c r="N98" i="64"/>
  <c r="O98" i="64"/>
  <c r="P98" i="64"/>
  <c r="Q98" i="64"/>
  <c r="R98" i="64"/>
  <c r="S98" i="64"/>
  <c r="T98" i="64"/>
  <c r="U98" i="64"/>
  <c r="D99" i="64"/>
  <c r="E99" i="64"/>
  <c r="F99" i="64"/>
  <c r="G99" i="64"/>
  <c r="H99" i="64"/>
  <c r="I99" i="64"/>
  <c r="J99" i="64"/>
  <c r="K99" i="64"/>
  <c r="L99" i="64"/>
  <c r="M99" i="64"/>
  <c r="N99" i="64"/>
  <c r="O99" i="64"/>
  <c r="P99" i="64"/>
  <c r="Q99" i="64"/>
  <c r="R99" i="64"/>
  <c r="S99" i="64"/>
  <c r="T99" i="64"/>
  <c r="U99" i="64"/>
  <c r="D100" i="64"/>
  <c r="E100" i="64"/>
  <c r="F100" i="64"/>
  <c r="G100" i="64"/>
  <c r="H100" i="64"/>
  <c r="I100" i="64"/>
  <c r="J100" i="64"/>
  <c r="K100" i="64"/>
  <c r="L100" i="64"/>
  <c r="M100" i="64"/>
  <c r="N100" i="64"/>
  <c r="O100" i="64"/>
  <c r="P100" i="64"/>
  <c r="Q100" i="64"/>
  <c r="R100" i="64"/>
  <c r="S100" i="64"/>
  <c r="T100" i="64"/>
  <c r="U100" i="64"/>
  <c r="D101" i="64"/>
  <c r="E101" i="64"/>
  <c r="F101" i="64"/>
  <c r="G101" i="64"/>
  <c r="H101" i="64"/>
  <c r="I101" i="64"/>
  <c r="J101" i="64"/>
  <c r="K101" i="64"/>
  <c r="L101" i="64"/>
  <c r="M101" i="64"/>
  <c r="N101" i="64"/>
  <c r="O101" i="64"/>
  <c r="P101" i="64"/>
  <c r="Q101" i="64"/>
  <c r="R101" i="64"/>
  <c r="S101" i="64"/>
  <c r="T101" i="64"/>
  <c r="U101" i="64"/>
  <c r="D102" i="64"/>
  <c r="E102" i="64"/>
  <c r="F102" i="64"/>
  <c r="G102" i="64"/>
  <c r="H102" i="64"/>
  <c r="I102" i="64"/>
  <c r="J102" i="64"/>
  <c r="K102" i="64"/>
  <c r="L102" i="64"/>
  <c r="M102" i="64"/>
  <c r="N102" i="64"/>
  <c r="O102" i="64"/>
  <c r="P102" i="64"/>
  <c r="Q102" i="64"/>
  <c r="R102" i="64"/>
  <c r="S102" i="64"/>
  <c r="T102" i="64"/>
  <c r="U102" i="64"/>
  <c r="D103" i="64"/>
  <c r="E103" i="64"/>
  <c r="F103" i="64"/>
  <c r="G103" i="64"/>
  <c r="H103" i="64"/>
  <c r="I103" i="64"/>
  <c r="J103" i="64"/>
  <c r="K103" i="64"/>
  <c r="L103" i="64"/>
  <c r="M103" i="64"/>
  <c r="N103" i="64"/>
  <c r="O103" i="64"/>
  <c r="P103" i="64"/>
  <c r="Q103" i="64"/>
  <c r="R103" i="64"/>
  <c r="S103" i="64"/>
  <c r="T103" i="64"/>
  <c r="U103" i="64"/>
  <c r="D104" i="64"/>
  <c r="E104" i="64"/>
  <c r="F104" i="64"/>
  <c r="G104" i="64"/>
  <c r="H104" i="64"/>
  <c r="I104" i="64"/>
  <c r="J104" i="64"/>
  <c r="K104" i="64"/>
  <c r="L104" i="64"/>
  <c r="M104" i="64"/>
  <c r="N104" i="64"/>
  <c r="O104" i="64"/>
  <c r="P104" i="64"/>
  <c r="Q104" i="64"/>
  <c r="R104" i="64"/>
  <c r="S104" i="64"/>
  <c r="T104" i="64"/>
  <c r="U104" i="64"/>
  <c r="D105" i="64"/>
  <c r="E105" i="64"/>
  <c r="F105" i="64"/>
  <c r="G105" i="64"/>
  <c r="H105" i="64"/>
  <c r="I105" i="64"/>
  <c r="J105" i="64"/>
  <c r="K105" i="64"/>
  <c r="L105" i="64"/>
  <c r="M105" i="64"/>
  <c r="N105" i="64"/>
  <c r="O105" i="64"/>
  <c r="P105" i="64"/>
  <c r="Q105" i="64"/>
  <c r="R105" i="64"/>
  <c r="S105" i="64"/>
  <c r="T105" i="64"/>
  <c r="U105" i="64"/>
  <c r="D106" i="64"/>
  <c r="E106" i="64"/>
  <c r="F106" i="64"/>
  <c r="G106" i="64"/>
  <c r="H106" i="64"/>
  <c r="I106" i="64"/>
  <c r="J106" i="64"/>
  <c r="K106" i="64"/>
  <c r="L106" i="64"/>
  <c r="M106" i="64"/>
  <c r="N106" i="64"/>
  <c r="O106" i="64"/>
  <c r="P106" i="64"/>
  <c r="Q106" i="64"/>
  <c r="R106" i="64"/>
  <c r="S106" i="64"/>
  <c r="T106" i="64"/>
  <c r="U106" i="64"/>
  <c r="D107" i="64"/>
  <c r="E107" i="64"/>
  <c r="F107" i="64"/>
  <c r="G107" i="64"/>
  <c r="H107" i="64"/>
  <c r="I107" i="64"/>
  <c r="J107" i="64"/>
  <c r="K107" i="64"/>
  <c r="L107" i="64"/>
  <c r="M107" i="64"/>
  <c r="N107" i="64"/>
  <c r="O107" i="64"/>
  <c r="P107" i="64"/>
  <c r="Q107" i="64"/>
  <c r="R107" i="64"/>
  <c r="S107" i="64"/>
  <c r="T107" i="64"/>
  <c r="U107" i="64"/>
  <c r="D108" i="64"/>
  <c r="E108" i="64"/>
  <c r="F108" i="64"/>
  <c r="G108" i="64"/>
  <c r="H108" i="64"/>
  <c r="I108" i="64"/>
  <c r="J108" i="64"/>
  <c r="K108" i="64"/>
  <c r="L108" i="64"/>
  <c r="M108" i="64"/>
  <c r="N108" i="64"/>
  <c r="O108" i="64"/>
  <c r="P108" i="64"/>
  <c r="Q108" i="64"/>
  <c r="R108" i="64"/>
  <c r="S108" i="64"/>
  <c r="T108" i="64"/>
  <c r="U108" i="64"/>
  <c r="D109" i="64"/>
  <c r="E109" i="64"/>
  <c r="F109" i="64"/>
  <c r="G109" i="64"/>
  <c r="H109" i="64"/>
  <c r="I109" i="64"/>
  <c r="J109" i="64"/>
  <c r="K109" i="64"/>
  <c r="L109" i="64"/>
  <c r="M109" i="64"/>
  <c r="N109" i="64"/>
  <c r="O109" i="64"/>
  <c r="P109" i="64"/>
  <c r="Q109" i="64"/>
  <c r="R109" i="64"/>
  <c r="S109" i="64"/>
  <c r="T109" i="64"/>
  <c r="U109" i="64"/>
  <c r="D110" i="64"/>
  <c r="E110" i="64"/>
  <c r="F110" i="64"/>
  <c r="G110" i="64"/>
  <c r="H110" i="64"/>
  <c r="I110" i="64"/>
  <c r="J110" i="64"/>
  <c r="K110" i="64"/>
  <c r="L110" i="64"/>
  <c r="M110" i="64"/>
  <c r="N110" i="64"/>
  <c r="O110" i="64"/>
  <c r="P110" i="64"/>
  <c r="Q110" i="64"/>
  <c r="R110" i="64"/>
  <c r="S110" i="64"/>
  <c r="T110" i="64"/>
  <c r="U110" i="64"/>
  <c r="D111" i="64"/>
  <c r="E111" i="64"/>
  <c r="F111" i="64"/>
  <c r="G111" i="64"/>
  <c r="H111" i="64"/>
  <c r="I111" i="64"/>
  <c r="J111" i="64"/>
  <c r="K111" i="64"/>
  <c r="L111" i="64"/>
  <c r="M111" i="64"/>
  <c r="N111" i="64"/>
  <c r="O111" i="64"/>
  <c r="P111" i="64"/>
  <c r="Q111" i="64"/>
  <c r="U111" i="64" s="1"/>
  <c r="R111" i="64"/>
  <c r="S111" i="64"/>
  <c r="D112" i="64"/>
  <c r="E112" i="64"/>
  <c r="F112" i="64"/>
  <c r="G112" i="64"/>
  <c r="H112" i="64"/>
  <c r="I112" i="64"/>
  <c r="J112" i="64"/>
  <c r="K112" i="64"/>
  <c r="L112" i="64"/>
  <c r="M112" i="64"/>
  <c r="N112" i="64"/>
  <c r="O112" i="64"/>
  <c r="P112" i="64"/>
  <c r="Q112" i="64"/>
  <c r="R112" i="64"/>
  <c r="S112" i="64"/>
  <c r="T112" i="64"/>
  <c r="U112" i="64" s="1"/>
  <c r="D113" i="64"/>
  <c r="E113" i="64"/>
  <c r="F113" i="64"/>
  <c r="G113" i="64"/>
  <c r="H113" i="64"/>
  <c r="I113" i="64"/>
  <c r="J113" i="64"/>
  <c r="K113" i="64"/>
  <c r="L113" i="64"/>
  <c r="M113" i="64"/>
  <c r="N113" i="64"/>
  <c r="O113" i="64"/>
  <c r="P113" i="64"/>
  <c r="Q113" i="64"/>
  <c r="R113" i="64"/>
  <c r="S113" i="64"/>
  <c r="T113" i="64"/>
  <c r="U113" i="64" s="1"/>
  <c r="D114" i="64"/>
  <c r="E114" i="64"/>
  <c r="F114" i="64"/>
  <c r="G114" i="64"/>
  <c r="H114" i="64"/>
  <c r="I114" i="64"/>
  <c r="J114" i="64"/>
  <c r="K114" i="64"/>
  <c r="L114" i="64"/>
  <c r="M114" i="64"/>
  <c r="N114" i="64"/>
  <c r="O114" i="64"/>
  <c r="P114" i="64"/>
  <c r="Q114" i="64"/>
  <c r="R114" i="64"/>
  <c r="S114" i="64"/>
  <c r="T114" i="64"/>
  <c r="U114" i="64" s="1"/>
  <c r="D115" i="64"/>
  <c r="E115" i="64"/>
  <c r="F115" i="64"/>
  <c r="G115" i="64"/>
  <c r="H115" i="64"/>
  <c r="I115" i="64"/>
  <c r="J115" i="64"/>
  <c r="K115" i="64"/>
  <c r="L115" i="64"/>
  <c r="M115" i="64"/>
  <c r="N115" i="64"/>
  <c r="O115" i="64"/>
  <c r="P115" i="64"/>
  <c r="Q115" i="64"/>
  <c r="R115" i="64"/>
  <c r="S115" i="64"/>
  <c r="T115" i="64"/>
  <c r="U115" i="64" s="1"/>
  <c r="D116" i="64"/>
  <c r="E116" i="64"/>
  <c r="F116" i="64"/>
  <c r="G116" i="64"/>
  <c r="H116" i="64"/>
  <c r="I116" i="64"/>
  <c r="J116" i="64"/>
  <c r="K116" i="64"/>
  <c r="L116" i="64"/>
  <c r="M116" i="64"/>
  <c r="N116" i="64"/>
  <c r="O116" i="64"/>
  <c r="P116" i="64"/>
  <c r="Q116" i="64"/>
  <c r="R116" i="64"/>
  <c r="S116" i="64"/>
  <c r="T116" i="64"/>
  <c r="U116" i="64" s="1"/>
  <c r="D117" i="64"/>
  <c r="E117" i="64"/>
  <c r="F117" i="64"/>
  <c r="G117" i="64"/>
  <c r="H117" i="64"/>
  <c r="I117" i="64"/>
  <c r="J117" i="64"/>
  <c r="K117" i="64"/>
  <c r="L117" i="64"/>
  <c r="M117" i="64"/>
  <c r="N117" i="64"/>
  <c r="O117" i="64"/>
  <c r="P117" i="64"/>
  <c r="Q117" i="64"/>
  <c r="U117" i="64"/>
  <c r="R117" i="64"/>
  <c r="S117" i="64"/>
  <c r="W120" i="64"/>
  <c r="X120" i="64"/>
  <c r="Y120" i="64"/>
  <c r="Z120" i="64"/>
  <c r="AA120" i="64"/>
  <c r="W121" i="64"/>
  <c r="X121" i="64"/>
  <c r="Y121" i="64"/>
  <c r="Z121" i="64"/>
  <c r="AA121" i="64"/>
  <c r="W122" i="64"/>
  <c r="X122" i="64"/>
  <c r="Y122" i="64"/>
  <c r="Z122" i="64"/>
  <c r="AA122" i="64"/>
  <c r="W123" i="64"/>
  <c r="X123" i="64"/>
  <c r="Y123" i="64"/>
  <c r="Z123" i="64"/>
  <c r="AA123" i="64"/>
  <c r="W124" i="64"/>
  <c r="X124" i="64"/>
  <c r="Y124" i="64"/>
  <c r="Z124" i="64"/>
  <c r="AA124" i="64"/>
  <c r="W125" i="64"/>
  <c r="X125" i="64"/>
  <c r="Y125" i="64"/>
  <c r="Z125" i="64"/>
  <c r="AA125" i="64"/>
  <c r="W126" i="64"/>
  <c r="X126" i="64"/>
  <c r="Y126" i="64"/>
  <c r="Z126" i="64"/>
  <c r="AA126" i="64"/>
  <c r="W127" i="64"/>
  <c r="X127" i="64"/>
  <c r="Y127" i="64"/>
  <c r="Z127" i="64"/>
  <c r="AA127" i="64"/>
  <c r="W128" i="64"/>
  <c r="X128" i="64"/>
  <c r="Y128" i="64"/>
  <c r="Z128" i="64"/>
  <c r="AA128" i="64"/>
  <c r="W129" i="64"/>
  <c r="X129" i="64"/>
  <c r="Y129" i="64"/>
  <c r="Z129" i="64"/>
  <c r="AA129" i="64"/>
  <c r="W130" i="64"/>
  <c r="X130" i="64"/>
  <c r="Y130" i="64"/>
  <c r="Z130" i="64"/>
  <c r="AA130" i="64"/>
  <c r="W131" i="64"/>
  <c r="X131" i="64"/>
  <c r="Y131" i="64"/>
  <c r="Z131" i="64"/>
  <c r="AA131" i="64"/>
  <c r="W132" i="64"/>
  <c r="X132" i="64"/>
  <c r="Y132" i="64"/>
  <c r="Z132" i="64"/>
  <c r="AA132" i="64"/>
  <c r="W133" i="64"/>
  <c r="X133" i="64"/>
  <c r="Y133" i="64"/>
  <c r="Z133" i="64"/>
  <c r="AA133" i="64"/>
  <c r="W134" i="64"/>
  <c r="X134" i="64"/>
  <c r="Y134" i="64"/>
  <c r="Z134" i="64"/>
  <c r="AA134" i="64"/>
  <c r="W135" i="64"/>
  <c r="X135" i="64"/>
  <c r="Y135" i="64"/>
  <c r="Z135" i="64"/>
  <c r="AA135" i="64"/>
  <c r="W136" i="64"/>
  <c r="X136" i="64"/>
  <c r="Y136" i="64"/>
  <c r="Z136" i="64"/>
  <c r="AA136" i="64"/>
  <c r="W137" i="64"/>
  <c r="X137" i="64"/>
  <c r="Y137" i="64"/>
  <c r="Z137" i="64"/>
  <c r="AA137" i="64"/>
  <c r="W138" i="64"/>
  <c r="X138" i="64"/>
  <c r="Y138" i="64"/>
  <c r="Z138" i="64"/>
  <c r="AA138" i="64"/>
  <c r="W139" i="64"/>
  <c r="X139" i="64"/>
  <c r="Y139" i="64"/>
  <c r="Z139" i="64"/>
  <c r="AA139" i="64"/>
  <c r="W140" i="64"/>
  <c r="X140" i="64"/>
  <c r="Y140" i="64"/>
  <c r="Z140" i="64"/>
  <c r="AA140" i="64"/>
  <c r="W141" i="64"/>
  <c r="X141" i="64"/>
  <c r="Y141" i="64"/>
  <c r="Z141" i="64"/>
  <c r="AA141" i="64"/>
  <c r="W142" i="64"/>
  <c r="X142" i="64"/>
  <c r="Y142" i="64"/>
  <c r="Z142" i="64"/>
  <c r="AA142" i="64"/>
  <c r="W145" i="64"/>
  <c r="X145" i="64"/>
  <c r="W146" i="64"/>
  <c r="X146" i="64"/>
  <c r="O2" i="53"/>
  <c r="P2" i="53"/>
  <c r="Q2" i="53"/>
  <c r="R2" i="53"/>
  <c r="W2" i="53"/>
  <c r="AB2" i="53"/>
  <c r="M2" i="53"/>
  <c r="AE2" i="53"/>
  <c r="AF2" i="53"/>
  <c r="AJ2" i="53"/>
  <c r="AM2" i="53"/>
  <c r="AT2" i="53"/>
  <c r="AU2" i="53"/>
  <c r="AZ2" i="53" s="1"/>
  <c r="AV2" i="53"/>
  <c r="AW2" i="53"/>
  <c r="AX2" i="53"/>
  <c r="AY2" i="53"/>
  <c r="O3" i="53"/>
  <c r="P3" i="53"/>
  <c r="Q3" i="53"/>
  <c r="R3" i="53"/>
  <c r="W3" i="53"/>
  <c r="AB3" i="53"/>
  <c r="M3" i="53"/>
  <c r="AE3" i="53"/>
  <c r="AF3" i="53"/>
  <c r="AJ3" i="53"/>
  <c r="AM3" i="53"/>
  <c r="AT3" i="53"/>
  <c r="AU3" i="53"/>
  <c r="AZ3" i="53" s="1"/>
  <c r="AV3" i="53"/>
  <c r="AW3" i="53"/>
  <c r="AX3" i="53"/>
  <c r="AY3" i="53"/>
  <c r="O4" i="53"/>
  <c r="P4" i="53"/>
  <c r="Q4" i="53"/>
  <c r="R4" i="53"/>
  <c r="W4" i="53"/>
  <c r="AB4" i="53"/>
  <c r="M4" i="53"/>
  <c r="AE4" i="53"/>
  <c r="AF4" i="53"/>
  <c r="AJ4" i="53"/>
  <c r="AM4" i="53"/>
  <c r="AT4" i="53"/>
  <c r="AU4" i="53"/>
  <c r="AZ4" i="53" s="1"/>
  <c r="AV4" i="53"/>
  <c r="AW4" i="53"/>
  <c r="AX4" i="53"/>
  <c r="AY4" i="53"/>
  <c r="O5" i="53"/>
  <c r="P5" i="53"/>
  <c r="Q5" i="53"/>
  <c r="R5" i="53"/>
  <c r="W5" i="53"/>
  <c r="AB5" i="53"/>
  <c r="M5" i="53"/>
  <c r="AE5" i="53"/>
  <c r="AF5" i="53"/>
  <c r="AJ5" i="53"/>
  <c r="AM5" i="53"/>
  <c r="AT5" i="53"/>
  <c r="AU5" i="53"/>
  <c r="AZ5" i="53" s="1"/>
  <c r="AV5" i="53"/>
  <c r="AW5" i="53"/>
  <c r="AX5" i="53"/>
  <c r="AY5" i="53"/>
  <c r="O6" i="53"/>
  <c r="P6" i="53"/>
  <c r="Q6" i="53"/>
  <c r="R6" i="53"/>
  <c r="W6" i="53"/>
  <c r="AB6" i="53"/>
  <c r="M6" i="53"/>
  <c r="AE6" i="53"/>
  <c r="AF6" i="53"/>
  <c r="AJ6" i="53"/>
  <c r="AM6" i="53"/>
  <c r="AT6" i="53"/>
  <c r="AU6" i="53"/>
  <c r="AZ6" i="53" s="1"/>
  <c r="AV6" i="53"/>
  <c r="AW6" i="53"/>
  <c r="AX6" i="53"/>
  <c r="AY6" i="53"/>
  <c r="O7" i="53"/>
  <c r="P7" i="53"/>
  <c r="Q7" i="53"/>
  <c r="R7" i="53"/>
  <c r="W7" i="53"/>
  <c r="AB7" i="53"/>
  <c r="M7" i="53"/>
  <c r="AE7" i="53"/>
  <c r="AF7" i="53"/>
  <c r="AJ7" i="53"/>
  <c r="AM7" i="53"/>
  <c r="AT7" i="53"/>
  <c r="AU7" i="53"/>
  <c r="AZ7" i="53" s="1"/>
  <c r="AV7" i="53"/>
  <c r="AW7" i="53"/>
  <c r="AX7" i="53"/>
  <c r="AY7" i="53"/>
  <c r="O8" i="53"/>
  <c r="P8" i="53"/>
  <c r="Q8" i="53"/>
  <c r="R8" i="53"/>
  <c r="W8" i="53"/>
  <c r="AB8" i="53"/>
  <c r="M8" i="53"/>
  <c r="AE8" i="53"/>
  <c r="AF8" i="53"/>
  <c r="AJ8" i="53"/>
  <c r="AM8" i="53"/>
  <c r="AT8" i="53"/>
  <c r="AU8" i="53"/>
  <c r="AZ8" i="53" s="1"/>
  <c r="AV8" i="53"/>
  <c r="AW8" i="53"/>
  <c r="AX8" i="53"/>
  <c r="AY8" i="53"/>
  <c r="O9" i="53"/>
  <c r="P9" i="53"/>
  <c r="Q9" i="53"/>
  <c r="R9" i="53"/>
  <c r="W9" i="53"/>
  <c r="AB9" i="53"/>
  <c r="M9" i="53"/>
  <c r="AE9" i="53"/>
  <c r="AF9" i="53"/>
  <c r="AJ9" i="53"/>
  <c r="AM9" i="53"/>
  <c r="AT9" i="53"/>
  <c r="AU9" i="53"/>
  <c r="AZ9" i="53" s="1"/>
  <c r="AV9" i="53"/>
  <c r="AW9" i="53"/>
  <c r="AX9" i="53"/>
  <c r="AY9" i="53"/>
  <c r="O10" i="53"/>
  <c r="P10" i="53"/>
  <c r="Q10" i="53"/>
  <c r="R10" i="53"/>
  <c r="W10" i="53"/>
  <c r="AB10" i="53"/>
  <c r="M10" i="53"/>
  <c r="AE10" i="53"/>
  <c r="AF10" i="53"/>
  <c r="AJ10" i="53"/>
  <c r="AM10" i="53"/>
  <c r="AT10" i="53"/>
  <c r="AU10" i="53"/>
  <c r="AZ10" i="53" s="1"/>
  <c r="AV10" i="53"/>
  <c r="AW10" i="53"/>
  <c r="AX10" i="53"/>
  <c r="AY10" i="53"/>
  <c r="O11" i="53"/>
  <c r="P11" i="53"/>
  <c r="Q11" i="53"/>
  <c r="R11" i="53"/>
  <c r="W11" i="53"/>
  <c r="AB11" i="53"/>
  <c r="M11" i="53"/>
  <c r="AE11" i="53"/>
  <c r="AF11" i="53"/>
  <c r="AJ11" i="53"/>
  <c r="AM11" i="53"/>
  <c r="AT11" i="53"/>
  <c r="AU11" i="53"/>
  <c r="AZ11" i="53" s="1"/>
  <c r="AV11" i="53"/>
  <c r="AW11" i="53"/>
  <c r="AX11" i="53"/>
  <c r="AY11" i="53"/>
  <c r="O12" i="53"/>
  <c r="P12" i="53"/>
  <c r="Q12" i="53"/>
  <c r="R12" i="53"/>
  <c r="W12" i="53"/>
  <c r="AB12" i="53"/>
  <c r="M12" i="53"/>
  <c r="AE12" i="53"/>
  <c r="AF12" i="53"/>
  <c r="AJ12" i="53"/>
  <c r="AM12" i="53"/>
  <c r="AT12" i="53"/>
  <c r="AU12" i="53"/>
  <c r="AZ12" i="53" s="1"/>
  <c r="AV12" i="53"/>
  <c r="AW12" i="53"/>
  <c r="AX12" i="53"/>
  <c r="AY12" i="53"/>
  <c r="O13" i="53"/>
  <c r="P13" i="53"/>
  <c r="Q13" i="53"/>
  <c r="R13" i="53"/>
  <c r="W13" i="53"/>
  <c r="AB13" i="53"/>
  <c r="M13" i="53"/>
  <c r="AE13" i="53"/>
  <c r="AF13" i="53"/>
  <c r="AJ13" i="53"/>
  <c r="AM13" i="53"/>
  <c r="AT13" i="53"/>
  <c r="AU13" i="53"/>
  <c r="AZ13" i="53" s="1"/>
  <c r="AV13" i="53"/>
  <c r="AW13" i="53"/>
  <c r="AX13" i="53"/>
  <c r="AY13" i="53"/>
  <c r="O14" i="53"/>
  <c r="P14" i="53"/>
  <c r="Q14" i="53"/>
  <c r="R14" i="53"/>
  <c r="W14" i="53"/>
  <c r="AB14" i="53"/>
  <c r="M14" i="53"/>
  <c r="L14" i="53" s="1"/>
  <c r="AE14" i="53"/>
  <c r="AF14" i="53"/>
  <c r="AJ14" i="53"/>
  <c r="AM14" i="53"/>
  <c r="AT14" i="53"/>
  <c r="AU14" i="53"/>
  <c r="AZ14" i="53"/>
  <c r="AV14" i="53"/>
  <c r="AW14" i="53"/>
  <c r="AX14" i="53" s="1"/>
  <c r="AY14" i="53"/>
  <c r="O15" i="53"/>
  <c r="P15" i="53"/>
  <c r="Q15" i="53"/>
  <c r="R15" i="53"/>
  <c r="W15" i="53"/>
  <c r="AB15" i="53"/>
  <c r="M15" i="53" s="1"/>
  <c r="L15" i="53" s="1"/>
  <c r="AE15" i="53"/>
  <c r="AF15" i="53"/>
  <c r="AJ15" i="53"/>
  <c r="AM15" i="53"/>
  <c r="AT15" i="53"/>
  <c r="AU15" i="53"/>
  <c r="AZ15" i="53" s="1"/>
  <c r="AV15" i="53"/>
  <c r="AW15" i="53"/>
  <c r="AX15" i="53"/>
  <c r="AY15" i="53"/>
  <c r="O16" i="53"/>
  <c r="P16" i="53"/>
  <c r="Q16" i="53"/>
  <c r="R16" i="53"/>
  <c r="W16" i="53"/>
  <c r="AB16" i="53"/>
  <c r="M16" i="53"/>
  <c r="L16" i="53" s="1"/>
  <c r="AE16" i="53"/>
  <c r="AF16" i="53"/>
  <c r="AJ16" i="53"/>
  <c r="AM16" i="53"/>
  <c r="AT16" i="53"/>
  <c r="AU16" i="53"/>
  <c r="AZ16" i="53"/>
  <c r="AV16" i="53"/>
  <c r="AW16" i="53"/>
  <c r="AX16" i="53" s="1"/>
  <c r="AY16" i="53"/>
  <c r="O17" i="53"/>
  <c r="P17" i="53"/>
  <c r="Q17" i="53"/>
  <c r="R17" i="53"/>
  <c r="W17" i="53"/>
  <c r="AB17" i="53"/>
  <c r="M17" i="53" s="1"/>
  <c r="L17" i="53" s="1"/>
  <c r="AE17" i="53"/>
  <c r="AF17" i="53"/>
  <c r="AJ17" i="53"/>
  <c r="AM17" i="53"/>
  <c r="AT17" i="53"/>
  <c r="AU17" i="53"/>
  <c r="AZ17" i="53" s="1"/>
  <c r="AV17" i="53"/>
  <c r="AW17" i="53"/>
  <c r="AX17" i="53"/>
  <c r="AY17" i="53"/>
  <c r="O19" i="53"/>
  <c r="P19" i="53"/>
  <c r="Q19" i="53"/>
  <c r="W19" i="53"/>
  <c r="AB19" i="53"/>
  <c r="M19" i="53" s="1"/>
  <c r="AE19" i="53"/>
  <c r="AF19" i="53"/>
  <c r="AJ19" i="53"/>
  <c r="AM19" i="53"/>
  <c r="AU19" i="53"/>
  <c r="AZ19" i="53" s="1"/>
  <c r="AV19" i="53"/>
  <c r="AW19" i="53"/>
  <c r="AX19" i="53"/>
  <c r="AY19" i="53"/>
  <c r="O20" i="53"/>
  <c r="P20" i="53"/>
  <c r="Q20" i="53"/>
  <c r="W20" i="53"/>
  <c r="AB20" i="53"/>
  <c r="M20" i="53" s="1"/>
  <c r="AE20" i="53"/>
  <c r="AF20" i="53"/>
  <c r="AJ20" i="53"/>
  <c r="AM20" i="53"/>
  <c r="AU20" i="53"/>
  <c r="AZ20" i="53" s="1"/>
  <c r="AV20" i="53"/>
  <c r="AW20" i="53"/>
  <c r="AX20" i="53"/>
  <c r="AY20" i="53"/>
  <c r="O21" i="53"/>
  <c r="P21" i="53"/>
  <c r="Q21" i="53"/>
  <c r="W21" i="53"/>
  <c r="AB21" i="53"/>
  <c r="M21" i="53" s="1"/>
  <c r="AE21" i="53"/>
  <c r="AF21" i="53"/>
  <c r="AJ21" i="53"/>
  <c r="AM21" i="53"/>
  <c r="AU21" i="53"/>
  <c r="AZ21" i="53" s="1"/>
  <c r="AV21" i="53"/>
  <c r="AW21" i="53"/>
  <c r="AX21" i="53"/>
  <c r="AY21" i="53"/>
  <c r="O22" i="53"/>
  <c r="P22" i="53"/>
  <c r="Q22" i="53"/>
  <c r="W22" i="53"/>
  <c r="AB22" i="53"/>
  <c r="M22" i="53" s="1"/>
  <c r="AE22" i="53"/>
  <c r="AF22" i="53"/>
  <c r="AJ22" i="53"/>
  <c r="AM22" i="53"/>
  <c r="AU22" i="53"/>
  <c r="AZ22" i="53" s="1"/>
  <c r="AV22" i="53"/>
  <c r="AW22" i="53"/>
  <c r="AX22" i="53"/>
  <c r="AY22" i="53"/>
  <c r="O23" i="53"/>
  <c r="P23" i="53"/>
  <c r="Q23" i="53"/>
  <c r="W23" i="53"/>
  <c r="AB23" i="53"/>
  <c r="M23" i="53" s="1"/>
  <c r="AE23" i="53"/>
  <c r="AF23" i="53"/>
  <c r="AJ23" i="53"/>
  <c r="AM23" i="53"/>
  <c r="AU23" i="53"/>
  <c r="AZ23" i="53" s="1"/>
  <c r="AV23" i="53"/>
  <c r="AW23" i="53"/>
  <c r="AX23" i="53"/>
  <c r="AY23" i="53"/>
  <c r="AU25" i="53"/>
  <c r="AZ25" i="53" s="1"/>
  <c r="AV25" i="53"/>
  <c r="AW25" i="53"/>
  <c r="AX25" i="53"/>
  <c r="AY25" i="53"/>
  <c r="AU26" i="53"/>
  <c r="AZ26" i="53" s="1"/>
  <c r="AV26" i="53"/>
  <c r="AW26" i="53"/>
  <c r="AX26" i="53"/>
  <c r="AY26" i="53"/>
  <c r="AJ29" i="53"/>
  <c r="AT29" i="53"/>
  <c r="AU29" i="53"/>
  <c r="AZ29" i="53" s="1"/>
  <c r="AV29" i="53"/>
  <c r="AW29" i="53"/>
  <c r="AX29" i="53"/>
  <c r="AY29" i="53"/>
  <c r="AJ30" i="53"/>
  <c r="AU30" i="53"/>
  <c r="AZ30" i="53"/>
  <c r="AV30" i="53"/>
  <c r="AW30" i="53"/>
  <c r="AX30" i="53" s="1"/>
  <c r="AY30" i="53"/>
  <c r="AJ31" i="53"/>
  <c r="AU31" i="53"/>
  <c r="AZ31" i="53" s="1"/>
  <c r="AV31" i="53"/>
  <c r="AW31" i="53"/>
  <c r="AX31" i="53"/>
  <c r="AY31" i="53"/>
  <c r="P16" i="52"/>
  <c r="P15" i="52"/>
  <c r="P3" i="52"/>
  <c r="P4" i="52"/>
  <c r="F3" i="46"/>
  <c r="J3" i="46"/>
  <c r="K3" i="46" s="1"/>
  <c r="F4" i="46"/>
  <c r="J4" i="46"/>
  <c r="K4" i="46"/>
  <c r="F5" i="46"/>
  <c r="J5" i="46"/>
  <c r="K5" i="46" s="1"/>
  <c r="F6" i="46"/>
  <c r="J6" i="46"/>
  <c r="K6" i="46"/>
  <c r="F7" i="46"/>
  <c r="J7" i="46"/>
  <c r="K7" i="46" s="1"/>
  <c r="F8" i="46"/>
  <c r="J8" i="46"/>
  <c r="K8" i="46"/>
  <c r="F9" i="46"/>
  <c r="J9" i="46"/>
  <c r="K9" i="46" s="1"/>
  <c r="F10" i="46"/>
  <c r="J10" i="46"/>
  <c r="K10" i="46"/>
  <c r="F11" i="46"/>
  <c r="J11" i="46"/>
  <c r="K11" i="46" s="1"/>
  <c r="F12" i="46"/>
  <c r="J12" i="46"/>
  <c r="K12" i="46"/>
  <c r="F13" i="46"/>
  <c r="J13" i="46"/>
  <c r="K13" i="46" s="1"/>
  <c r="AB2" i="43"/>
  <c r="M2" i="43" s="1"/>
  <c r="O2" i="43"/>
  <c r="P2" i="43"/>
  <c r="Q2" i="43"/>
  <c r="R2" i="43"/>
  <c r="W2" i="43"/>
  <c r="AE2" i="43"/>
  <c r="AF2" i="43"/>
  <c r="AJ2" i="43"/>
  <c r="AM2" i="43"/>
  <c r="AT2" i="43"/>
  <c r="AU2" i="43"/>
  <c r="AZ2" i="43" s="1"/>
  <c r="AV2" i="43"/>
  <c r="AW2" i="43"/>
  <c r="AX2" i="43"/>
  <c r="AY2" i="43"/>
  <c r="AB3" i="43"/>
  <c r="M3" i="43" s="1"/>
  <c r="O3" i="43"/>
  <c r="P3" i="43"/>
  <c r="Q3" i="43"/>
  <c r="R3" i="43"/>
  <c r="W3" i="43"/>
  <c r="AE3" i="43"/>
  <c r="AF3" i="43"/>
  <c r="AJ3" i="43"/>
  <c r="AM3" i="43"/>
  <c r="AT3" i="43"/>
  <c r="AU3" i="43"/>
  <c r="AZ3" i="43" s="1"/>
  <c r="AV3" i="43"/>
  <c r="AW3" i="43"/>
  <c r="AX3" i="43"/>
  <c r="AY3" i="43"/>
  <c r="AB4" i="43"/>
  <c r="M4" i="43" s="1"/>
  <c r="O4" i="43"/>
  <c r="P4" i="43"/>
  <c r="Q4" i="43"/>
  <c r="R4" i="43"/>
  <c r="W4" i="43"/>
  <c r="AE4" i="43"/>
  <c r="AF4" i="43"/>
  <c r="AJ4" i="43"/>
  <c r="AM4" i="43"/>
  <c r="AT4" i="43"/>
  <c r="AU4" i="43"/>
  <c r="AZ4" i="43" s="1"/>
  <c r="AV4" i="43"/>
  <c r="AW4" i="43"/>
  <c r="AX4" i="43"/>
  <c r="AY4" i="43"/>
  <c r="AB5" i="43"/>
  <c r="M5" i="43" s="1"/>
  <c r="O5" i="43"/>
  <c r="P5" i="43"/>
  <c r="Q5" i="43"/>
  <c r="R5" i="43"/>
  <c r="W5" i="43"/>
  <c r="AE5" i="43"/>
  <c r="AF5" i="43"/>
  <c r="AJ5" i="43"/>
  <c r="AM5" i="43"/>
  <c r="AT5" i="43"/>
  <c r="AU5" i="43"/>
  <c r="AZ5" i="43" s="1"/>
  <c r="AV5" i="43"/>
  <c r="AW5" i="43"/>
  <c r="AX5" i="43"/>
  <c r="AY5" i="43"/>
  <c r="AB6" i="43"/>
  <c r="M6" i="43" s="1"/>
  <c r="O6" i="43"/>
  <c r="P6" i="43"/>
  <c r="Q6" i="43"/>
  <c r="R6" i="43"/>
  <c r="W6" i="43"/>
  <c r="AE6" i="43"/>
  <c r="AF6" i="43"/>
  <c r="AJ6" i="43"/>
  <c r="AM6" i="43"/>
  <c r="AT6" i="43"/>
  <c r="AU6" i="43"/>
  <c r="AZ6" i="43" s="1"/>
  <c r="AV6" i="43"/>
  <c r="AW6" i="43"/>
  <c r="AX6" i="43"/>
  <c r="AY6" i="43"/>
  <c r="AB7" i="43"/>
  <c r="M7" i="43"/>
  <c r="O7" i="43"/>
  <c r="P7" i="43"/>
  <c r="Q7" i="43"/>
  <c r="R7" i="43"/>
  <c r="W7" i="43"/>
  <c r="AE7" i="43"/>
  <c r="AF7" i="43"/>
  <c r="AJ7" i="43"/>
  <c r="AM7" i="43"/>
  <c r="AT7" i="43"/>
  <c r="AU7" i="43"/>
  <c r="AZ7" i="43" s="1"/>
  <c r="AV7" i="43"/>
  <c r="AW7" i="43"/>
  <c r="AX7" i="43"/>
  <c r="AY7" i="43"/>
  <c r="AB8" i="43"/>
  <c r="M8" i="43" s="1"/>
  <c r="O8" i="43"/>
  <c r="P8" i="43"/>
  <c r="Q8" i="43"/>
  <c r="R8" i="43"/>
  <c r="W8" i="43"/>
  <c r="AE8" i="43"/>
  <c r="AF8" i="43"/>
  <c r="AJ8" i="43"/>
  <c r="AM8" i="43"/>
  <c r="AT8" i="43"/>
  <c r="AU8" i="43"/>
  <c r="AZ8" i="43" s="1"/>
  <c r="AV8" i="43"/>
  <c r="AW8" i="43"/>
  <c r="AX8" i="43"/>
  <c r="AY8" i="43"/>
  <c r="AB9" i="43"/>
  <c r="M9" i="43"/>
  <c r="O9" i="43"/>
  <c r="P9" i="43"/>
  <c r="Q9" i="43"/>
  <c r="R9" i="43"/>
  <c r="W9" i="43"/>
  <c r="AE9" i="43"/>
  <c r="AF9" i="43"/>
  <c r="AJ9" i="43"/>
  <c r="AM9" i="43"/>
  <c r="AT9" i="43"/>
  <c r="AU9" i="43"/>
  <c r="AZ9" i="43"/>
  <c r="AV9" i="43"/>
  <c r="AW9" i="43"/>
  <c r="AX9" i="43" s="1"/>
  <c r="AY9" i="43"/>
  <c r="AB10" i="43"/>
  <c r="M10" i="43"/>
  <c r="O10" i="43"/>
  <c r="P10" i="43"/>
  <c r="Q10" i="43"/>
  <c r="R10" i="43"/>
  <c r="W10" i="43"/>
  <c r="AE10" i="43"/>
  <c r="AF10" i="43"/>
  <c r="AJ10" i="43"/>
  <c r="AM10" i="43"/>
  <c r="AT10" i="43"/>
  <c r="AU10" i="43"/>
  <c r="AZ10" i="43"/>
  <c r="AV10" i="43"/>
  <c r="AW10" i="43"/>
  <c r="AX10" i="43" s="1"/>
  <c r="AY10" i="43"/>
  <c r="AB11" i="43"/>
  <c r="M11" i="43"/>
  <c r="O11" i="43"/>
  <c r="P11" i="43"/>
  <c r="Q11" i="43"/>
  <c r="R11" i="43"/>
  <c r="W11" i="43"/>
  <c r="AE11" i="43"/>
  <c r="AF11" i="43"/>
  <c r="AJ11" i="43"/>
  <c r="AM11" i="43"/>
  <c r="AT11" i="43"/>
  <c r="AU11" i="43"/>
  <c r="AZ11" i="43"/>
  <c r="AV11" i="43"/>
  <c r="AW11" i="43"/>
  <c r="AX11" i="43" s="1"/>
  <c r="AY11" i="43"/>
  <c r="AB12" i="43"/>
  <c r="M12" i="43"/>
  <c r="L12" i="43" s="1"/>
  <c r="O12" i="43"/>
  <c r="P12" i="43"/>
  <c r="Q12" i="43"/>
  <c r="R12" i="43"/>
  <c r="W12" i="43"/>
  <c r="AE12" i="43"/>
  <c r="AF12" i="43"/>
  <c r="AJ12" i="43"/>
  <c r="AM12" i="43"/>
  <c r="AT12" i="43"/>
  <c r="AU12" i="43"/>
  <c r="AZ12" i="43" s="1"/>
  <c r="AV12" i="43"/>
  <c r="AW12" i="43"/>
  <c r="AX12" i="43"/>
  <c r="AY12" i="43"/>
  <c r="AB13" i="43"/>
  <c r="M13" i="43" s="1"/>
  <c r="O13" i="43"/>
  <c r="P13" i="43"/>
  <c r="Q13" i="43"/>
  <c r="R13" i="43"/>
  <c r="W13" i="43"/>
  <c r="AE13" i="43"/>
  <c r="AF13" i="43"/>
  <c r="AJ13" i="43"/>
  <c r="AM13" i="43"/>
  <c r="AT13" i="43"/>
  <c r="AU13" i="43"/>
  <c r="AZ13" i="43" s="1"/>
  <c r="AV13" i="43"/>
  <c r="AW13" i="43"/>
  <c r="AX13" i="43"/>
  <c r="AY13" i="43"/>
  <c r="AB14" i="43"/>
  <c r="M14" i="43" s="1"/>
  <c r="O14" i="43"/>
  <c r="P14" i="43"/>
  <c r="Q14" i="43"/>
  <c r="R14" i="43"/>
  <c r="W14" i="43"/>
  <c r="AE14" i="43"/>
  <c r="AF14" i="43"/>
  <c r="AJ14" i="43"/>
  <c r="AM14" i="43"/>
  <c r="AT14" i="43"/>
  <c r="AU14" i="43"/>
  <c r="AZ14" i="43" s="1"/>
  <c r="AV14" i="43"/>
  <c r="AW14" i="43"/>
  <c r="AX14" i="43"/>
  <c r="AY14" i="43"/>
  <c r="AB15" i="43"/>
  <c r="M15" i="43"/>
  <c r="O15" i="43"/>
  <c r="P15" i="43"/>
  <c r="Q15" i="43"/>
  <c r="R15" i="43"/>
  <c r="W15" i="43"/>
  <c r="AE15" i="43"/>
  <c r="AF15" i="43"/>
  <c r="AJ15" i="43"/>
  <c r="AM15" i="43"/>
  <c r="AT15" i="43"/>
  <c r="AU15" i="43"/>
  <c r="AZ15" i="43"/>
  <c r="AV15" i="43"/>
  <c r="AW15" i="43"/>
  <c r="AX15" i="43" s="1"/>
  <c r="AY15" i="43"/>
  <c r="AB16" i="43"/>
  <c r="M16" i="43"/>
  <c r="O16" i="43"/>
  <c r="P16" i="43"/>
  <c r="Q16" i="43"/>
  <c r="R16" i="43"/>
  <c r="W16" i="43"/>
  <c r="AE16" i="43"/>
  <c r="AF16" i="43"/>
  <c r="AJ16" i="43"/>
  <c r="AM16" i="43"/>
  <c r="AT16" i="43"/>
  <c r="AU16" i="43"/>
  <c r="AZ16" i="43"/>
  <c r="AV16" i="43"/>
  <c r="AW16" i="43"/>
  <c r="AX16" i="43" s="1"/>
  <c r="AY16" i="43"/>
  <c r="AB17" i="43"/>
  <c r="M17" i="43"/>
  <c r="O17" i="43"/>
  <c r="P17" i="43"/>
  <c r="Q17" i="43"/>
  <c r="R17" i="43"/>
  <c r="W17" i="43"/>
  <c r="AE17" i="43"/>
  <c r="AF17" i="43"/>
  <c r="AJ17" i="43"/>
  <c r="AM17" i="43"/>
  <c r="AT17" i="43"/>
  <c r="AU17" i="43"/>
  <c r="AZ17" i="43"/>
  <c r="AV17" i="43"/>
  <c r="AW17" i="43"/>
  <c r="AX17" i="43" s="1"/>
  <c r="AY17" i="43"/>
  <c r="AB19" i="43"/>
  <c r="M19" i="43"/>
  <c r="O19" i="43"/>
  <c r="P19" i="43"/>
  <c r="Q19" i="43"/>
  <c r="W19" i="43"/>
  <c r="AE19" i="43"/>
  <c r="AF19" i="43"/>
  <c r="AJ19" i="43"/>
  <c r="AM19" i="43"/>
  <c r="AU19" i="43"/>
  <c r="AZ19" i="43"/>
  <c r="AV19" i="43"/>
  <c r="AW19" i="43"/>
  <c r="AX19" i="43" s="1"/>
  <c r="AY19" i="43"/>
  <c r="AB20" i="43"/>
  <c r="M20" i="43"/>
  <c r="O20" i="43"/>
  <c r="P20" i="43"/>
  <c r="Q20" i="43"/>
  <c r="W20" i="43"/>
  <c r="AE20" i="43"/>
  <c r="AF20" i="43"/>
  <c r="AJ20" i="43"/>
  <c r="AM20" i="43"/>
  <c r="AU20" i="43"/>
  <c r="AZ20" i="43"/>
  <c r="AV20" i="43"/>
  <c r="AW20" i="43"/>
  <c r="AX20" i="43" s="1"/>
  <c r="AY20" i="43"/>
  <c r="AB21" i="43"/>
  <c r="M21" i="43"/>
  <c r="O21" i="43"/>
  <c r="P21" i="43"/>
  <c r="Q21" i="43"/>
  <c r="W21" i="43"/>
  <c r="AE21" i="43"/>
  <c r="AF21" i="43"/>
  <c r="AJ21" i="43"/>
  <c r="AM21" i="43"/>
  <c r="AU21" i="43"/>
  <c r="AZ21" i="43"/>
  <c r="AV21" i="43"/>
  <c r="AW21" i="43"/>
  <c r="AX21" i="43" s="1"/>
  <c r="AY21" i="43"/>
  <c r="AB22" i="43"/>
  <c r="M22" i="43"/>
  <c r="O22" i="43"/>
  <c r="P22" i="43"/>
  <c r="Q22" i="43"/>
  <c r="W22" i="43"/>
  <c r="AE22" i="43"/>
  <c r="AF22" i="43"/>
  <c r="AJ22" i="43"/>
  <c r="AM22" i="43"/>
  <c r="AU22" i="43"/>
  <c r="AZ22" i="43"/>
  <c r="AV22" i="43"/>
  <c r="AW22" i="43"/>
  <c r="AX22" i="43" s="1"/>
  <c r="AY22" i="43"/>
  <c r="AB23" i="43"/>
  <c r="M23" i="43"/>
  <c r="O23" i="43"/>
  <c r="P23" i="43"/>
  <c r="Q23" i="43"/>
  <c r="W23" i="43"/>
  <c r="AE23" i="43"/>
  <c r="AF23" i="43"/>
  <c r="AJ23" i="43"/>
  <c r="AM23" i="43"/>
  <c r="AU23" i="43"/>
  <c r="AZ23" i="43"/>
  <c r="AV23" i="43"/>
  <c r="AW23" i="43"/>
  <c r="AX23" i="43" s="1"/>
  <c r="AY23" i="43"/>
  <c r="AU25" i="43"/>
  <c r="AZ25" i="43"/>
  <c r="AV25" i="43"/>
  <c r="AW25" i="43"/>
  <c r="AX25" i="43" s="1"/>
  <c r="AY25" i="43"/>
  <c r="AU26" i="43"/>
  <c r="AZ26" i="43"/>
  <c r="AV26" i="43"/>
  <c r="AW26" i="43"/>
  <c r="AX26" i="43" s="1"/>
  <c r="AY26" i="43"/>
  <c r="AJ29" i="43"/>
  <c r="AT29" i="43"/>
  <c r="AU29" i="43"/>
  <c r="AZ29" i="43"/>
  <c r="AV29" i="43"/>
  <c r="AW29" i="43"/>
  <c r="AX29" i="43" s="1"/>
  <c r="AY29" i="43"/>
  <c r="AJ30" i="43"/>
  <c r="AU30" i="43"/>
  <c r="AZ30" i="43" s="1"/>
  <c r="AV30" i="43"/>
  <c r="AW30" i="43"/>
  <c r="AX30" i="43"/>
  <c r="AY30" i="43"/>
  <c r="AJ31" i="43"/>
  <c r="AU31" i="43"/>
  <c r="AZ31" i="43"/>
  <c r="AV31" i="43"/>
  <c r="AW31" i="43"/>
  <c r="AX31" i="43" s="1"/>
  <c r="AY31" i="43"/>
  <c r="B10" i="36"/>
  <c r="C10" i="36"/>
  <c r="D10" i="36"/>
  <c r="E10" i="36"/>
  <c r="F10" i="36"/>
  <c r="G10" i="36"/>
  <c r="H10" i="36"/>
  <c r="I10" i="36"/>
  <c r="J10" i="36"/>
  <c r="K10" i="36"/>
  <c r="L10" i="36"/>
  <c r="M10" i="36"/>
  <c r="N10" i="36"/>
  <c r="O10" i="36"/>
  <c r="P10" i="36"/>
  <c r="Q10" i="36"/>
  <c r="R10" i="36"/>
  <c r="S10" i="36"/>
  <c r="T10" i="36"/>
  <c r="B11" i="36"/>
  <c r="C11" i="36"/>
  <c r="D11" i="36"/>
  <c r="E11" i="36"/>
  <c r="F11" i="36"/>
  <c r="G11" i="36"/>
  <c r="H11" i="36"/>
  <c r="I11" i="36"/>
  <c r="J11" i="36"/>
  <c r="K11" i="36"/>
  <c r="L11" i="36"/>
  <c r="M11" i="36"/>
  <c r="N11" i="36"/>
  <c r="O11" i="36"/>
  <c r="P11" i="36"/>
  <c r="Q11" i="36"/>
  <c r="R11" i="36"/>
  <c r="S11" i="36"/>
  <c r="T11" i="36"/>
  <c r="B12" i="36"/>
  <c r="C12" i="36"/>
  <c r="D12" i="36"/>
  <c r="E12" i="36"/>
  <c r="F12" i="36"/>
  <c r="G12" i="36"/>
  <c r="H12" i="36"/>
  <c r="I12" i="36"/>
  <c r="J12" i="36"/>
  <c r="K12" i="36"/>
  <c r="L12" i="36"/>
  <c r="M12" i="36"/>
  <c r="N12" i="36"/>
  <c r="O12" i="36"/>
  <c r="P12" i="36"/>
  <c r="Q12" i="36"/>
  <c r="R12" i="36"/>
  <c r="S12" i="36"/>
  <c r="T12" i="36"/>
  <c r="B13" i="36"/>
  <c r="C13" i="36"/>
  <c r="D13" i="36"/>
  <c r="E13" i="36"/>
  <c r="F13" i="36"/>
  <c r="G13" i="36"/>
  <c r="H13" i="36"/>
  <c r="I13" i="36"/>
  <c r="J13" i="36"/>
  <c r="K13" i="36"/>
  <c r="L13" i="36"/>
  <c r="M13" i="36"/>
  <c r="N13" i="36"/>
  <c r="O13" i="36"/>
  <c r="P13" i="36"/>
  <c r="Q13" i="36"/>
  <c r="R13" i="36"/>
  <c r="S13" i="36"/>
  <c r="T13" i="36"/>
  <c r="B14" i="36"/>
  <c r="C14" i="36"/>
  <c r="D14" i="36"/>
  <c r="E14" i="36"/>
  <c r="F14" i="36"/>
  <c r="G14" i="36"/>
  <c r="H14" i="36"/>
  <c r="I14" i="36"/>
  <c r="J14" i="36"/>
  <c r="K14" i="36"/>
  <c r="L14" i="36"/>
  <c r="M14" i="36"/>
  <c r="N14" i="36"/>
  <c r="O14" i="36"/>
  <c r="P14" i="36"/>
  <c r="Q14" i="36"/>
  <c r="R14" i="36"/>
  <c r="S14" i="36"/>
  <c r="T14" i="36"/>
  <c r="E16" i="30"/>
  <c r="F16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T16" i="30"/>
  <c r="U16" i="30"/>
  <c r="E17" i="30"/>
  <c r="F17" i="30"/>
  <c r="F18" i="30"/>
  <c r="G17" i="30"/>
  <c r="H17" i="30"/>
  <c r="H18" i="30"/>
  <c r="I17" i="30"/>
  <c r="J17" i="30"/>
  <c r="J18" i="30" s="1"/>
  <c r="J19" i="30" s="1"/>
  <c r="K17" i="30"/>
  <c r="L17" i="30"/>
  <c r="L18" i="30" s="1"/>
  <c r="L19" i="30" s="1"/>
  <c r="M17" i="30"/>
  <c r="N17" i="30"/>
  <c r="N18" i="30" s="1"/>
  <c r="N19" i="30" s="1"/>
  <c r="O17" i="30"/>
  <c r="P17" i="30"/>
  <c r="P18" i="30" s="1"/>
  <c r="P19" i="30" s="1"/>
  <c r="Q17" i="30"/>
  <c r="R17" i="30"/>
  <c r="R18" i="30" s="1"/>
  <c r="R19" i="30" s="1"/>
  <c r="S17" i="30"/>
  <c r="T17" i="30"/>
  <c r="T18" i="30" s="1"/>
  <c r="T19" i="30" s="1"/>
  <c r="U17" i="30"/>
  <c r="E18" i="30"/>
  <c r="E19" i="30" s="1"/>
  <c r="G18" i="30"/>
  <c r="G19" i="30" s="1"/>
  <c r="I18" i="30"/>
  <c r="I19" i="30" s="1"/>
  <c r="K18" i="30"/>
  <c r="K19" i="30" s="1"/>
  <c r="M18" i="30"/>
  <c r="M19" i="30" s="1"/>
  <c r="O18" i="30"/>
  <c r="O19" i="30" s="1"/>
  <c r="Q18" i="30"/>
  <c r="Q19" i="30" s="1"/>
  <c r="S18" i="30"/>
  <c r="S19" i="30" s="1"/>
  <c r="U18" i="30"/>
  <c r="U19" i="30" s="1"/>
  <c r="E36" i="30"/>
  <c r="F36" i="30"/>
  <c r="G36" i="30"/>
  <c r="H36" i="30"/>
  <c r="I36" i="30"/>
  <c r="J36" i="30"/>
  <c r="K36" i="30"/>
  <c r="L36" i="30"/>
  <c r="M36" i="30"/>
  <c r="N36" i="30"/>
  <c r="O36" i="30"/>
  <c r="P36" i="30"/>
  <c r="Q36" i="30"/>
  <c r="R36" i="30"/>
  <c r="S36" i="30"/>
  <c r="T36" i="30"/>
  <c r="U36" i="30"/>
  <c r="E37" i="30"/>
  <c r="E38" i="30" s="1"/>
  <c r="E39" i="30" s="1"/>
  <c r="F37" i="30"/>
  <c r="F38" i="30" s="1"/>
  <c r="G37" i="30"/>
  <c r="G38" i="30" s="1"/>
  <c r="H37" i="30"/>
  <c r="H38" i="30" s="1"/>
  <c r="I37" i="30"/>
  <c r="I38" i="30" s="1"/>
  <c r="I39" i="30" s="1"/>
  <c r="J37" i="30"/>
  <c r="J38" i="30"/>
  <c r="K37" i="30"/>
  <c r="K38" i="30"/>
  <c r="K39" i="30" s="1"/>
  <c r="L37" i="30"/>
  <c r="L38" i="30" s="1"/>
  <c r="M37" i="30"/>
  <c r="M38" i="30" s="1"/>
  <c r="M39" i="30" s="1"/>
  <c r="N37" i="30"/>
  <c r="N38" i="30"/>
  <c r="O37" i="30"/>
  <c r="O38" i="30"/>
  <c r="P37" i="30"/>
  <c r="P38" i="30"/>
  <c r="Q37" i="30"/>
  <c r="Q38" i="30"/>
  <c r="Q39" i="30" s="1"/>
  <c r="R37" i="30"/>
  <c r="R38" i="30" s="1"/>
  <c r="S37" i="30"/>
  <c r="S38" i="30"/>
  <c r="T37" i="30"/>
  <c r="T38" i="30"/>
  <c r="U37" i="30"/>
  <c r="U38" i="30" s="1"/>
  <c r="U39" i="30" s="1"/>
  <c r="E30" i="31"/>
  <c r="F30" i="31"/>
  <c r="G30" i="31"/>
  <c r="H30" i="31"/>
  <c r="I30" i="31"/>
  <c r="J30" i="31"/>
  <c r="K30" i="31"/>
  <c r="L30" i="31"/>
  <c r="M30" i="31"/>
  <c r="N30" i="31"/>
  <c r="O30" i="31"/>
  <c r="P30" i="31"/>
  <c r="Q30" i="31"/>
  <c r="R30" i="31"/>
  <c r="S30" i="31"/>
  <c r="T30" i="31"/>
  <c r="U30" i="31"/>
  <c r="E31" i="31"/>
  <c r="F31" i="31"/>
  <c r="G31" i="31"/>
  <c r="H31" i="31"/>
  <c r="I31" i="31"/>
  <c r="J31" i="31"/>
  <c r="K31" i="31"/>
  <c r="L31" i="31"/>
  <c r="M31" i="31"/>
  <c r="N31" i="31"/>
  <c r="O31" i="31"/>
  <c r="P31" i="31"/>
  <c r="Q31" i="31"/>
  <c r="R31" i="31"/>
  <c r="S31" i="31"/>
  <c r="T31" i="31"/>
  <c r="U31" i="31"/>
  <c r="E32" i="31"/>
  <c r="F32" i="31"/>
  <c r="G32" i="31"/>
  <c r="H32" i="31"/>
  <c r="I32" i="31"/>
  <c r="J32" i="31"/>
  <c r="K32" i="31"/>
  <c r="L32" i="31"/>
  <c r="M32" i="31"/>
  <c r="N32" i="31"/>
  <c r="O32" i="31"/>
  <c r="P32" i="31"/>
  <c r="Q32" i="31"/>
  <c r="R32" i="31"/>
  <c r="S32" i="31"/>
  <c r="T32" i="31"/>
  <c r="U32" i="31"/>
  <c r="E33" i="31"/>
  <c r="F33" i="31"/>
  <c r="G33" i="31"/>
  <c r="H33" i="31"/>
  <c r="I33" i="31"/>
  <c r="J33" i="31"/>
  <c r="K33" i="31"/>
  <c r="L33" i="31"/>
  <c r="M33" i="31"/>
  <c r="N33" i="31"/>
  <c r="O33" i="31"/>
  <c r="P33" i="31"/>
  <c r="Q33" i="31"/>
  <c r="R33" i="31"/>
  <c r="S33" i="31"/>
  <c r="T33" i="31"/>
  <c r="U33" i="31"/>
  <c r="E34" i="31"/>
  <c r="F34" i="31"/>
  <c r="G34" i="31"/>
  <c r="H34" i="31"/>
  <c r="I34" i="31"/>
  <c r="J34" i="31"/>
  <c r="K34" i="31"/>
  <c r="L34" i="31"/>
  <c r="M34" i="31"/>
  <c r="N34" i="31"/>
  <c r="O34" i="31"/>
  <c r="P34" i="31"/>
  <c r="Q34" i="31"/>
  <c r="R34" i="31"/>
  <c r="S34" i="31"/>
  <c r="T34" i="31"/>
  <c r="U34" i="31"/>
  <c r="E35" i="31"/>
  <c r="F35" i="31"/>
  <c r="G35" i="31"/>
  <c r="H35" i="31"/>
  <c r="I35" i="31"/>
  <c r="J35" i="31"/>
  <c r="K35" i="31"/>
  <c r="L35" i="31"/>
  <c r="M35" i="31"/>
  <c r="N35" i="31"/>
  <c r="O35" i="31"/>
  <c r="P35" i="31"/>
  <c r="Q35" i="31"/>
  <c r="R35" i="31"/>
  <c r="S35" i="31"/>
  <c r="T35" i="31"/>
  <c r="U35" i="31"/>
  <c r="E36" i="31"/>
  <c r="F36" i="31"/>
  <c r="G36" i="31"/>
  <c r="H36" i="31"/>
  <c r="I36" i="31"/>
  <c r="J36" i="31"/>
  <c r="K36" i="31"/>
  <c r="L36" i="31"/>
  <c r="M36" i="31"/>
  <c r="N36" i="31"/>
  <c r="O36" i="31"/>
  <c r="P36" i="31"/>
  <c r="Q36" i="31"/>
  <c r="R36" i="31"/>
  <c r="S36" i="31"/>
  <c r="T36" i="31"/>
  <c r="U36" i="31"/>
  <c r="E37" i="31"/>
  <c r="F37" i="31"/>
  <c r="G37" i="31"/>
  <c r="H37" i="31"/>
  <c r="I37" i="31"/>
  <c r="J37" i="31"/>
  <c r="K37" i="31"/>
  <c r="L37" i="31"/>
  <c r="M37" i="31"/>
  <c r="N37" i="31"/>
  <c r="O37" i="31"/>
  <c r="P37" i="31"/>
  <c r="Q37" i="31"/>
  <c r="R37" i="31"/>
  <c r="S37" i="31"/>
  <c r="T37" i="31"/>
  <c r="U37" i="31"/>
  <c r="E38" i="31"/>
  <c r="F38" i="31"/>
  <c r="G38" i="31"/>
  <c r="H38" i="31"/>
  <c r="I38" i="31"/>
  <c r="J38" i="31"/>
  <c r="K38" i="31"/>
  <c r="L38" i="31"/>
  <c r="M38" i="31"/>
  <c r="N38" i="31"/>
  <c r="O38" i="31"/>
  <c r="P38" i="31"/>
  <c r="Q38" i="31"/>
  <c r="R38" i="31"/>
  <c r="S38" i="31"/>
  <c r="T38" i="31"/>
  <c r="U38" i="3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E40" i="31"/>
  <c r="F40" i="31"/>
  <c r="G40" i="31"/>
  <c r="H40" i="31"/>
  <c r="I40" i="31"/>
  <c r="J40" i="31"/>
  <c r="K40" i="31"/>
  <c r="L40" i="31"/>
  <c r="M40" i="31"/>
  <c r="N40" i="31"/>
  <c r="O40" i="31"/>
  <c r="P40" i="31"/>
  <c r="Q40" i="31"/>
  <c r="R40" i="31"/>
  <c r="S40" i="31"/>
  <c r="T40" i="31"/>
  <c r="U40" i="31"/>
  <c r="E41" i="31"/>
  <c r="F41" i="31"/>
  <c r="G41" i="31"/>
  <c r="H41" i="31"/>
  <c r="I41" i="31"/>
  <c r="J41" i="31"/>
  <c r="K41" i="31"/>
  <c r="L41" i="31"/>
  <c r="M41" i="31"/>
  <c r="N41" i="31"/>
  <c r="O41" i="31"/>
  <c r="P41" i="31"/>
  <c r="Q41" i="31"/>
  <c r="R41" i="31"/>
  <c r="S41" i="31"/>
  <c r="T41" i="31"/>
  <c r="U41" i="31"/>
  <c r="E42" i="31"/>
  <c r="F42" i="31"/>
  <c r="G42" i="31"/>
  <c r="H42" i="31"/>
  <c r="I42" i="31"/>
  <c r="J42" i="31"/>
  <c r="K42" i="31"/>
  <c r="L42" i="31"/>
  <c r="M42" i="31"/>
  <c r="N42" i="31"/>
  <c r="O42" i="31"/>
  <c r="P42" i="31"/>
  <c r="Q42" i="31"/>
  <c r="R42" i="31"/>
  <c r="S42" i="31"/>
  <c r="T42" i="31"/>
  <c r="U42" i="31"/>
  <c r="E43" i="31"/>
  <c r="F43" i="31"/>
  <c r="G43" i="31"/>
  <c r="H43" i="31"/>
  <c r="I43" i="31"/>
  <c r="J43" i="31"/>
  <c r="K43" i="31"/>
  <c r="L43" i="31"/>
  <c r="M43" i="31"/>
  <c r="N43" i="31"/>
  <c r="O43" i="31"/>
  <c r="P43" i="31"/>
  <c r="Q43" i="31"/>
  <c r="R43" i="31"/>
  <c r="S43" i="31"/>
  <c r="T43" i="31"/>
  <c r="U43" i="31"/>
  <c r="E44" i="31"/>
  <c r="F44" i="31"/>
  <c r="G44" i="31"/>
  <c r="H44" i="31"/>
  <c r="I44" i="31"/>
  <c r="J44" i="31"/>
  <c r="K44" i="31"/>
  <c r="L44" i="31"/>
  <c r="M44" i="31"/>
  <c r="N44" i="31"/>
  <c r="O44" i="31"/>
  <c r="P44" i="31"/>
  <c r="Q44" i="31"/>
  <c r="R44" i="31"/>
  <c r="S44" i="31"/>
  <c r="T44" i="31"/>
  <c r="U44" i="31"/>
  <c r="E45" i="31"/>
  <c r="F45" i="31"/>
  <c r="G45" i="31"/>
  <c r="H45" i="31"/>
  <c r="I45" i="31"/>
  <c r="J45" i="31"/>
  <c r="K45" i="31"/>
  <c r="L45" i="31"/>
  <c r="M45" i="31"/>
  <c r="N45" i="31"/>
  <c r="O45" i="31"/>
  <c r="P45" i="31"/>
  <c r="Q45" i="31"/>
  <c r="R45" i="31"/>
  <c r="S45" i="31"/>
  <c r="T45" i="31"/>
  <c r="U45" i="31"/>
  <c r="E46" i="31"/>
  <c r="F46" i="31"/>
  <c r="G46" i="31"/>
  <c r="H46" i="31"/>
  <c r="I46" i="31"/>
  <c r="J46" i="31"/>
  <c r="K46" i="31"/>
  <c r="L46" i="31"/>
  <c r="M46" i="31"/>
  <c r="N46" i="31"/>
  <c r="O46" i="31"/>
  <c r="P46" i="31"/>
  <c r="Q46" i="31"/>
  <c r="R46" i="31"/>
  <c r="S46" i="31"/>
  <c r="T46" i="31"/>
  <c r="U46" i="31"/>
  <c r="E47" i="31"/>
  <c r="F47" i="31"/>
  <c r="G47" i="31"/>
  <c r="H47" i="31"/>
  <c r="I47" i="31"/>
  <c r="J47" i="31"/>
  <c r="K47" i="31"/>
  <c r="L47" i="31"/>
  <c r="M47" i="31"/>
  <c r="N47" i="31"/>
  <c r="O47" i="31"/>
  <c r="P47" i="31"/>
  <c r="Q47" i="31"/>
  <c r="R47" i="31"/>
  <c r="S47" i="31"/>
  <c r="T47" i="31"/>
  <c r="U47" i="31"/>
  <c r="E48" i="31"/>
  <c r="F48" i="31"/>
  <c r="G48" i="31"/>
  <c r="H48" i="31"/>
  <c r="I48" i="31"/>
  <c r="J48" i="31"/>
  <c r="K48" i="31"/>
  <c r="L48" i="31"/>
  <c r="M48" i="31"/>
  <c r="N48" i="31"/>
  <c r="O48" i="31"/>
  <c r="P48" i="31"/>
  <c r="Q48" i="31"/>
  <c r="R48" i="31"/>
  <c r="S48" i="31"/>
  <c r="T48" i="31"/>
  <c r="U48" i="31"/>
  <c r="E49" i="31"/>
  <c r="F49" i="31"/>
  <c r="G49" i="31"/>
  <c r="H49" i="31"/>
  <c r="I49" i="31"/>
  <c r="J49" i="31"/>
  <c r="K49" i="31"/>
  <c r="L49" i="31"/>
  <c r="M49" i="31"/>
  <c r="N49" i="31"/>
  <c r="O49" i="31"/>
  <c r="P49" i="31"/>
  <c r="Q49" i="31"/>
  <c r="R49" i="31"/>
  <c r="S49" i="31"/>
  <c r="T49" i="31"/>
  <c r="U49" i="31"/>
  <c r="E50" i="31"/>
  <c r="F50" i="31"/>
  <c r="G50" i="31"/>
  <c r="H50" i="31"/>
  <c r="I50" i="31"/>
  <c r="J50" i="31"/>
  <c r="K50" i="31"/>
  <c r="L50" i="31"/>
  <c r="M50" i="31"/>
  <c r="N50" i="31"/>
  <c r="O50" i="31"/>
  <c r="P50" i="31"/>
  <c r="Q50" i="31"/>
  <c r="R50" i="31"/>
  <c r="S50" i="31"/>
  <c r="T50" i="31"/>
  <c r="U50" i="31"/>
  <c r="E51" i="31"/>
  <c r="F51" i="31"/>
  <c r="G51" i="31"/>
  <c r="H51" i="31"/>
  <c r="I51" i="31"/>
  <c r="J51" i="31"/>
  <c r="K51" i="31"/>
  <c r="L51" i="31"/>
  <c r="M51" i="31"/>
  <c r="N51" i="31"/>
  <c r="O51" i="31"/>
  <c r="P51" i="31"/>
  <c r="Q51" i="31"/>
  <c r="R51" i="31"/>
  <c r="S51" i="31"/>
  <c r="T51" i="31"/>
  <c r="U51" i="31"/>
  <c r="E52" i="31"/>
  <c r="F52" i="31"/>
  <c r="G52" i="31"/>
  <c r="H52" i="31"/>
  <c r="I52" i="31"/>
  <c r="J52" i="31"/>
  <c r="K52" i="31"/>
  <c r="L52" i="31"/>
  <c r="M52" i="31"/>
  <c r="N52" i="31"/>
  <c r="O52" i="31"/>
  <c r="P52" i="31"/>
  <c r="Q52" i="31"/>
  <c r="R52" i="31"/>
  <c r="S52" i="31"/>
  <c r="T52" i="31"/>
  <c r="U52" i="31"/>
  <c r="E53" i="31"/>
  <c r="F53" i="31"/>
  <c r="G53" i="31"/>
  <c r="H53" i="31"/>
  <c r="I53" i="31"/>
  <c r="J53" i="31"/>
  <c r="K53" i="31"/>
  <c r="L53" i="31"/>
  <c r="M53" i="31"/>
  <c r="N53" i="31"/>
  <c r="O53" i="31"/>
  <c r="P53" i="31"/>
  <c r="Q53" i="31"/>
  <c r="R53" i="31"/>
  <c r="S53" i="31"/>
  <c r="T53" i="31"/>
  <c r="U53" i="31"/>
  <c r="E54" i="31"/>
  <c r="F54" i="31"/>
  <c r="G54" i="31"/>
  <c r="H54" i="31"/>
  <c r="I54" i="31"/>
  <c r="J54" i="31"/>
  <c r="K54" i="31"/>
  <c r="L54" i="31"/>
  <c r="M54" i="31"/>
  <c r="N54" i="31"/>
  <c r="O54" i="31"/>
  <c r="P54" i="31"/>
  <c r="Q54" i="31"/>
  <c r="R54" i="31"/>
  <c r="S54" i="31"/>
  <c r="T54" i="31"/>
  <c r="U54" i="31"/>
  <c r="E55" i="31"/>
  <c r="F55" i="31"/>
  <c r="G55" i="31"/>
  <c r="H55" i="31"/>
  <c r="I55" i="31"/>
  <c r="J55" i="31"/>
  <c r="K55" i="31"/>
  <c r="L55" i="31"/>
  <c r="M55" i="31"/>
  <c r="N55" i="31"/>
  <c r="O55" i="31"/>
  <c r="P55" i="31"/>
  <c r="Q55" i="31"/>
  <c r="R55" i="31"/>
  <c r="S55" i="31"/>
  <c r="T55" i="31"/>
  <c r="U55" i="31"/>
  <c r="E90" i="31"/>
  <c r="F90" i="31"/>
  <c r="G90" i="31"/>
  <c r="H90" i="31"/>
  <c r="I90" i="31"/>
  <c r="J90" i="31"/>
  <c r="K90" i="31"/>
  <c r="L90" i="31"/>
  <c r="M90" i="31"/>
  <c r="N90" i="31"/>
  <c r="O90" i="31"/>
  <c r="P90" i="31"/>
  <c r="Q90" i="31"/>
  <c r="R90" i="31"/>
  <c r="S90" i="31"/>
  <c r="T90" i="31"/>
  <c r="U90" i="31"/>
  <c r="E91" i="31"/>
  <c r="F91" i="31"/>
  <c r="G91" i="31"/>
  <c r="H91" i="31"/>
  <c r="I91" i="31"/>
  <c r="J91" i="31"/>
  <c r="K91" i="31"/>
  <c r="L91" i="31"/>
  <c r="M91" i="31"/>
  <c r="N91" i="31"/>
  <c r="O91" i="31"/>
  <c r="P91" i="31"/>
  <c r="Q91" i="31"/>
  <c r="R91" i="31"/>
  <c r="S91" i="31"/>
  <c r="T91" i="31"/>
  <c r="U91" i="31"/>
  <c r="E92" i="31"/>
  <c r="F92" i="31"/>
  <c r="G92" i="31"/>
  <c r="H92" i="31"/>
  <c r="I92" i="31"/>
  <c r="J92" i="31"/>
  <c r="K92" i="31"/>
  <c r="L92" i="31"/>
  <c r="M92" i="31"/>
  <c r="N92" i="31"/>
  <c r="O92" i="31"/>
  <c r="P92" i="31"/>
  <c r="Q92" i="31"/>
  <c r="R92" i="31"/>
  <c r="S92" i="31"/>
  <c r="T92" i="31"/>
  <c r="U92" i="31"/>
  <c r="E93" i="31"/>
  <c r="F93" i="31"/>
  <c r="G93" i="31"/>
  <c r="H93" i="31"/>
  <c r="I93" i="31"/>
  <c r="J93" i="31"/>
  <c r="K93" i="31"/>
  <c r="L93" i="31"/>
  <c r="M93" i="31"/>
  <c r="N93" i="31"/>
  <c r="O93" i="31"/>
  <c r="P93" i="31"/>
  <c r="Q93" i="31"/>
  <c r="R93" i="31"/>
  <c r="S93" i="31"/>
  <c r="T93" i="31"/>
  <c r="U93" i="31"/>
  <c r="E94" i="31"/>
  <c r="F94" i="31"/>
  <c r="G94" i="31"/>
  <c r="H94" i="31"/>
  <c r="I94" i="31"/>
  <c r="J94" i="31"/>
  <c r="K94" i="31"/>
  <c r="L94" i="31"/>
  <c r="M94" i="31"/>
  <c r="N94" i="31"/>
  <c r="O94" i="31"/>
  <c r="P94" i="31"/>
  <c r="Q94" i="31"/>
  <c r="R94" i="31"/>
  <c r="S94" i="31"/>
  <c r="T94" i="31"/>
  <c r="U94" i="31"/>
  <c r="E95" i="31"/>
  <c r="F95" i="31"/>
  <c r="G95" i="31"/>
  <c r="H95" i="31"/>
  <c r="I95" i="31"/>
  <c r="J95" i="31"/>
  <c r="K95" i="31"/>
  <c r="L95" i="31"/>
  <c r="M95" i="31"/>
  <c r="N95" i="31"/>
  <c r="O95" i="31"/>
  <c r="P95" i="31"/>
  <c r="Q95" i="31"/>
  <c r="R95" i="31"/>
  <c r="S95" i="31"/>
  <c r="T95" i="31"/>
  <c r="U95" i="31"/>
  <c r="E96" i="31"/>
  <c r="F96" i="31"/>
  <c r="G96" i="31"/>
  <c r="H96" i="31"/>
  <c r="I96" i="31"/>
  <c r="J96" i="31"/>
  <c r="K96" i="31"/>
  <c r="L96" i="31"/>
  <c r="M96" i="31"/>
  <c r="N96" i="31"/>
  <c r="O96" i="31"/>
  <c r="P96" i="31"/>
  <c r="Q96" i="31"/>
  <c r="R96" i="31"/>
  <c r="S96" i="31"/>
  <c r="T96" i="31"/>
  <c r="U96" i="31"/>
  <c r="E97" i="31"/>
  <c r="F97" i="31"/>
  <c r="G97" i="31"/>
  <c r="H97" i="31"/>
  <c r="I97" i="31"/>
  <c r="J97" i="31"/>
  <c r="K97" i="31"/>
  <c r="L97" i="31"/>
  <c r="M97" i="31"/>
  <c r="N97" i="31"/>
  <c r="O97" i="31"/>
  <c r="P97" i="31"/>
  <c r="Q97" i="31"/>
  <c r="R97" i="31"/>
  <c r="S97" i="31"/>
  <c r="T97" i="31"/>
  <c r="U97" i="31"/>
  <c r="E98" i="31"/>
  <c r="F98" i="31"/>
  <c r="G98" i="31"/>
  <c r="H98" i="31"/>
  <c r="I98" i="31"/>
  <c r="J98" i="31"/>
  <c r="K98" i="31"/>
  <c r="L98" i="31"/>
  <c r="M98" i="31"/>
  <c r="N98" i="31"/>
  <c r="O98" i="31"/>
  <c r="P98" i="31"/>
  <c r="Q98" i="31"/>
  <c r="R98" i="31"/>
  <c r="S98" i="31"/>
  <c r="T98" i="31"/>
  <c r="U98" i="31"/>
  <c r="E99" i="31"/>
  <c r="F99" i="31"/>
  <c r="G99" i="31"/>
  <c r="H99" i="31"/>
  <c r="I99" i="31"/>
  <c r="J99" i="31"/>
  <c r="K99" i="31"/>
  <c r="L99" i="31"/>
  <c r="M99" i="31"/>
  <c r="N99" i="31"/>
  <c r="O99" i="31"/>
  <c r="P99" i="31"/>
  <c r="Q99" i="31"/>
  <c r="R99" i="31"/>
  <c r="S99" i="31"/>
  <c r="T99" i="31"/>
  <c r="U99" i="31"/>
  <c r="E100" i="31"/>
  <c r="F100" i="31"/>
  <c r="G100" i="31"/>
  <c r="H100" i="31"/>
  <c r="I100" i="31"/>
  <c r="J100" i="31"/>
  <c r="K100" i="31"/>
  <c r="L100" i="31"/>
  <c r="M100" i="31"/>
  <c r="N100" i="31"/>
  <c r="O100" i="31"/>
  <c r="P100" i="31"/>
  <c r="Q100" i="31"/>
  <c r="R100" i="31"/>
  <c r="S100" i="31"/>
  <c r="T100" i="31"/>
  <c r="U100" i="31"/>
  <c r="E101" i="31"/>
  <c r="F101" i="31"/>
  <c r="G101" i="31"/>
  <c r="H101" i="31"/>
  <c r="I101" i="31"/>
  <c r="J101" i="31"/>
  <c r="K101" i="31"/>
  <c r="L101" i="31"/>
  <c r="M101" i="31"/>
  <c r="N101" i="31"/>
  <c r="O101" i="31"/>
  <c r="P101" i="31"/>
  <c r="Q101" i="31"/>
  <c r="R101" i="31"/>
  <c r="S101" i="31"/>
  <c r="T101" i="31"/>
  <c r="U101" i="31"/>
  <c r="E102" i="31"/>
  <c r="F102" i="31"/>
  <c r="G102" i="31"/>
  <c r="H102" i="31"/>
  <c r="I102" i="31"/>
  <c r="J102" i="31"/>
  <c r="K102" i="31"/>
  <c r="L102" i="31"/>
  <c r="M102" i="31"/>
  <c r="N102" i="31"/>
  <c r="O102" i="31"/>
  <c r="P102" i="31"/>
  <c r="Q102" i="31"/>
  <c r="R102" i="31"/>
  <c r="S102" i="31"/>
  <c r="T102" i="31"/>
  <c r="U102" i="31"/>
  <c r="E103" i="31"/>
  <c r="F103" i="31"/>
  <c r="G103" i="31"/>
  <c r="H103" i="31"/>
  <c r="I103" i="31"/>
  <c r="J103" i="31"/>
  <c r="K103" i="31"/>
  <c r="L103" i="31"/>
  <c r="M103" i="31"/>
  <c r="N103" i="31"/>
  <c r="O103" i="31"/>
  <c r="P103" i="31"/>
  <c r="Q103" i="31"/>
  <c r="R103" i="31"/>
  <c r="S103" i="31"/>
  <c r="T103" i="31"/>
  <c r="U103" i="31"/>
  <c r="E104" i="31"/>
  <c r="F104" i="31"/>
  <c r="G104" i="31"/>
  <c r="H104" i="31"/>
  <c r="I104" i="31"/>
  <c r="J104" i="31"/>
  <c r="K104" i="31"/>
  <c r="L104" i="31"/>
  <c r="M104" i="31"/>
  <c r="N104" i="31"/>
  <c r="O104" i="31"/>
  <c r="P104" i="31"/>
  <c r="Q104" i="31"/>
  <c r="R104" i="31"/>
  <c r="S104" i="31"/>
  <c r="T104" i="31"/>
  <c r="U104" i="31"/>
  <c r="E105" i="31"/>
  <c r="F105" i="31"/>
  <c r="G105" i="31"/>
  <c r="H105" i="31"/>
  <c r="I105" i="31"/>
  <c r="J105" i="31"/>
  <c r="K105" i="31"/>
  <c r="L105" i="31"/>
  <c r="M105" i="31"/>
  <c r="N105" i="31"/>
  <c r="O105" i="31"/>
  <c r="P105" i="31"/>
  <c r="Q105" i="31"/>
  <c r="R105" i="31"/>
  <c r="S105" i="31"/>
  <c r="T105" i="31"/>
  <c r="U105" i="31"/>
  <c r="E106" i="31"/>
  <c r="F106" i="31"/>
  <c r="G106" i="31"/>
  <c r="H106" i="31"/>
  <c r="I106" i="31"/>
  <c r="J106" i="31"/>
  <c r="K106" i="31"/>
  <c r="L106" i="31"/>
  <c r="M106" i="31"/>
  <c r="N106" i="31"/>
  <c r="O106" i="31"/>
  <c r="P106" i="31"/>
  <c r="Q106" i="31"/>
  <c r="R106" i="31"/>
  <c r="S106" i="31"/>
  <c r="T106" i="31"/>
  <c r="U106" i="31"/>
  <c r="E107" i="31"/>
  <c r="F107" i="31"/>
  <c r="G107" i="31"/>
  <c r="H107" i="31"/>
  <c r="I107" i="31"/>
  <c r="J107" i="31"/>
  <c r="K107" i="31"/>
  <c r="L107" i="31"/>
  <c r="M107" i="31"/>
  <c r="N107" i="31"/>
  <c r="O107" i="31"/>
  <c r="P107" i="31"/>
  <c r="Q107" i="31"/>
  <c r="R107" i="31"/>
  <c r="S107" i="31"/>
  <c r="T107" i="31"/>
  <c r="U107" i="31"/>
  <c r="E108" i="31"/>
  <c r="F108" i="31"/>
  <c r="G108" i="31"/>
  <c r="H108" i="31"/>
  <c r="I108" i="31"/>
  <c r="J108" i="31"/>
  <c r="K108" i="31"/>
  <c r="L108" i="31"/>
  <c r="M108" i="31"/>
  <c r="N108" i="31"/>
  <c r="O108" i="31"/>
  <c r="P108" i="31"/>
  <c r="Q108" i="31"/>
  <c r="R108" i="31"/>
  <c r="S108" i="31"/>
  <c r="T108" i="31"/>
  <c r="U108" i="31"/>
  <c r="E109" i="31"/>
  <c r="F109" i="31"/>
  <c r="G109" i="31"/>
  <c r="H109" i="31"/>
  <c r="I109" i="31"/>
  <c r="J109" i="31"/>
  <c r="K109" i="31"/>
  <c r="L109" i="31"/>
  <c r="M109" i="31"/>
  <c r="N109" i="31"/>
  <c r="O109" i="31"/>
  <c r="P109" i="31"/>
  <c r="Q109" i="31"/>
  <c r="R109" i="31"/>
  <c r="S109" i="31"/>
  <c r="T109" i="31"/>
  <c r="U109" i="31"/>
  <c r="E110" i="31"/>
  <c r="F110" i="31"/>
  <c r="G110" i="31"/>
  <c r="H110" i="31"/>
  <c r="I110" i="31"/>
  <c r="J110" i="31"/>
  <c r="K110" i="31"/>
  <c r="L110" i="31"/>
  <c r="M110" i="31"/>
  <c r="N110" i="31"/>
  <c r="O110" i="31"/>
  <c r="P110" i="31"/>
  <c r="Q110" i="31"/>
  <c r="R110" i="31"/>
  <c r="S110" i="31"/>
  <c r="T110" i="31"/>
  <c r="U110" i="31"/>
  <c r="E111" i="31"/>
  <c r="F111" i="31"/>
  <c r="G111" i="31"/>
  <c r="H111" i="31"/>
  <c r="I111" i="31"/>
  <c r="J111" i="31"/>
  <c r="K111" i="31"/>
  <c r="L111" i="31"/>
  <c r="M111" i="31"/>
  <c r="N111" i="31"/>
  <c r="O111" i="31"/>
  <c r="P111" i="31"/>
  <c r="Q111" i="31"/>
  <c r="R111" i="31"/>
  <c r="S111" i="31"/>
  <c r="T111" i="31"/>
  <c r="U111" i="31"/>
  <c r="E112" i="31"/>
  <c r="F112" i="31"/>
  <c r="G112" i="31"/>
  <c r="H112" i="31"/>
  <c r="I112" i="31"/>
  <c r="J112" i="31"/>
  <c r="K112" i="31"/>
  <c r="L112" i="31"/>
  <c r="M112" i="31"/>
  <c r="N112" i="31"/>
  <c r="O112" i="31"/>
  <c r="P112" i="31"/>
  <c r="Q112" i="31"/>
  <c r="R112" i="31"/>
  <c r="S112" i="31"/>
  <c r="T112" i="31"/>
  <c r="U112" i="31"/>
  <c r="E113" i="31"/>
  <c r="F113" i="31"/>
  <c r="G113" i="31"/>
  <c r="H113" i="31"/>
  <c r="I113" i="31"/>
  <c r="J113" i="31"/>
  <c r="K113" i="31"/>
  <c r="L113" i="31"/>
  <c r="M113" i="31"/>
  <c r="N113" i="31"/>
  <c r="O113" i="31"/>
  <c r="P113" i="31"/>
  <c r="Q113" i="31"/>
  <c r="R113" i="31"/>
  <c r="S113" i="31"/>
  <c r="T113" i="31"/>
  <c r="U113" i="31"/>
  <c r="E114" i="31"/>
  <c r="F114" i="31"/>
  <c r="G114" i="31"/>
  <c r="H114" i="31"/>
  <c r="I114" i="31"/>
  <c r="J114" i="31"/>
  <c r="K114" i="31"/>
  <c r="L114" i="31"/>
  <c r="M114" i="31"/>
  <c r="N114" i="31"/>
  <c r="O114" i="31"/>
  <c r="P114" i="31"/>
  <c r="Q114" i="31"/>
  <c r="R114" i="31"/>
  <c r="S114" i="31"/>
  <c r="T114" i="31"/>
  <c r="U114" i="31"/>
  <c r="E115" i="31"/>
  <c r="F115" i="31"/>
  <c r="G115" i="31"/>
  <c r="H115" i="31"/>
  <c r="I115" i="31"/>
  <c r="J115" i="31"/>
  <c r="K115" i="31"/>
  <c r="L115" i="31"/>
  <c r="M115" i="31"/>
  <c r="N115" i="31"/>
  <c r="O115" i="31"/>
  <c r="P115" i="31"/>
  <c r="Q115" i="31"/>
  <c r="R115" i="31"/>
  <c r="S115" i="31"/>
  <c r="T115" i="31"/>
  <c r="U115" i="31"/>
  <c r="D183" i="25"/>
  <c r="E183" i="25"/>
  <c r="F183" i="25"/>
  <c r="G183" i="25"/>
  <c r="H183" i="25"/>
  <c r="I183" i="25"/>
  <c r="J183" i="25"/>
  <c r="K183" i="25"/>
  <c r="L183" i="25"/>
  <c r="M183" i="25"/>
  <c r="N183" i="25"/>
  <c r="O183" i="25"/>
  <c r="P183" i="25"/>
  <c r="Q183" i="25"/>
  <c r="R183" i="25"/>
  <c r="S183" i="25"/>
  <c r="T183" i="25"/>
  <c r="D184" i="25"/>
  <c r="E184" i="25"/>
  <c r="F184" i="25"/>
  <c r="G184" i="25"/>
  <c r="H184" i="25"/>
  <c r="I184" i="25"/>
  <c r="J184" i="25"/>
  <c r="K184" i="25"/>
  <c r="L184" i="25"/>
  <c r="M184" i="25"/>
  <c r="N184" i="25"/>
  <c r="O184" i="25"/>
  <c r="P184" i="25"/>
  <c r="Q184" i="25"/>
  <c r="R184" i="25"/>
  <c r="S184" i="25"/>
  <c r="T184" i="25"/>
  <c r="D185" i="25"/>
  <c r="E185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D186" i="25"/>
  <c r="E186" i="25"/>
  <c r="F186" i="25"/>
  <c r="G186" i="25"/>
  <c r="H186" i="25"/>
  <c r="I186" i="25"/>
  <c r="J186" i="25"/>
  <c r="K186" i="25"/>
  <c r="L186" i="25"/>
  <c r="M186" i="25"/>
  <c r="N186" i="25"/>
  <c r="O186" i="25"/>
  <c r="P186" i="25"/>
  <c r="Q186" i="25"/>
  <c r="R186" i="25"/>
  <c r="S186" i="25"/>
  <c r="T186" i="25"/>
  <c r="D187" i="25"/>
  <c r="E187" i="25"/>
  <c r="F187" i="25"/>
  <c r="G187" i="25"/>
  <c r="H187" i="25"/>
  <c r="I187" i="25"/>
  <c r="J187" i="25"/>
  <c r="K187" i="25"/>
  <c r="L187" i="25"/>
  <c r="M187" i="25"/>
  <c r="N187" i="25"/>
  <c r="O187" i="25"/>
  <c r="P187" i="25"/>
  <c r="Q187" i="25"/>
  <c r="R187" i="25"/>
  <c r="S187" i="25"/>
  <c r="T187" i="25"/>
  <c r="D188" i="25"/>
  <c r="E188" i="25"/>
  <c r="F188" i="25"/>
  <c r="G188" i="25"/>
  <c r="H188" i="25"/>
  <c r="I188" i="25"/>
  <c r="J188" i="25"/>
  <c r="K188" i="25"/>
  <c r="L188" i="25"/>
  <c r="M188" i="25"/>
  <c r="N188" i="25"/>
  <c r="O188" i="25"/>
  <c r="P188" i="25"/>
  <c r="Q188" i="25"/>
  <c r="R188" i="25"/>
  <c r="S188" i="25"/>
  <c r="D189" i="25"/>
  <c r="E189" i="25"/>
  <c r="F189" i="25"/>
  <c r="G189" i="25"/>
  <c r="H189" i="25"/>
  <c r="I189" i="25"/>
  <c r="J189" i="25"/>
  <c r="K189" i="25"/>
  <c r="L189" i="25"/>
  <c r="M189" i="25"/>
  <c r="N189" i="25"/>
  <c r="O189" i="25"/>
  <c r="P189" i="25"/>
  <c r="Q189" i="25"/>
  <c r="R189" i="25"/>
  <c r="S189" i="25"/>
  <c r="T189" i="25"/>
  <c r="D190" i="25"/>
  <c r="E190" i="25"/>
  <c r="F190" i="25"/>
  <c r="G190" i="25"/>
  <c r="H190" i="25"/>
  <c r="I190" i="25"/>
  <c r="J190" i="25"/>
  <c r="K190" i="25"/>
  <c r="L190" i="25"/>
  <c r="M190" i="25"/>
  <c r="N190" i="25"/>
  <c r="O190" i="25"/>
  <c r="P190" i="25"/>
  <c r="Q190" i="25"/>
  <c r="R190" i="25"/>
  <c r="S190" i="25"/>
  <c r="D191" i="25"/>
  <c r="E191" i="25"/>
  <c r="F191" i="25"/>
  <c r="G191" i="25"/>
  <c r="H191" i="25"/>
  <c r="I191" i="25"/>
  <c r="J191" i="25"/>
  <c r="K191" i="25"/>
  <c r="L191" i="25"/>
  <c r="M191" i="25"/>
  <c r="N191" i="25"/>
  <c r="O191" i="25"/>
  <c r="P191" i="25"/>
  <c r="Q191" i="25"/>
  <c r="R191" i="25"/>
  <c r="S191" i="25"/>
  <c r="T191" i="25"/>
  <c r="D192" i="25"/>
  <c r="E192" i="25"/>
  <c r="F192" i="25"/>
  <c r="G192" i="25"/>
  <c r="H192" i="25"/>
  <c r="I192" i="25"/>
  <c r="J192" i="25"/>
  <c r="K192" i="25"/>
  <c r="L192" i="25"/>
  <c r="M192" i="25"/>
  <c r="N192" i="25"/>
  <c r="O192" i="25"/>
  <c r="P192" i="25"/>
  <c r="Q192" i="25"/>
  <c r="R192" i="25"/>
  <c r="S192" i="25"/>
  <c r="T192" i="25"/>
  <c r="D193" i="25"/>
  <c r="E193" i="25"/>
  <c r="F193" i="25"/>
  <c r="G193" i="25"/>
  <c r="H193" i="25"/>
  <c r="I193" i="25"/>
  <c r="J193" i="25"/>
  <c r="K193" i="25"/>
  <c r="L193" i="25"/>
  <c r="M193" i="25"/>
  <c r="N193" i="25"/>
  <c r="O193" i="25"/>
  <c r="P193" i="25"/>
  <c r="Q193" i="25"/>
  <c r="R193" i="25"/>
  <c r="S193" i="25"/>
  <c r="T193" i="25"/>
  <c r="D194" i="25"/>
  <c r="E194" i="25"/>
  <c r="F194" i="25"/>
  <c r="G194" i="25"/>
  <c r="H194" i="25"/>
  <c r="I194" i="25"/>
  <c r="J194" i="25"/>
  <c r="K194" i="25"/>
  <c r="L194" i="25"/>
  <c r="M194" i="25"/>
  <c r="N194" i="25"/>
  <c r="O194" i="25"/>
  <c r="P194" i="25"/>
  <c r="Q194" i="25"/>
  <c r="R194" i="25"/>
  <c r="S194" i="25"/>
  <c r="T194" i="25"/>
  <c r="D195" i="25"/>
  <c r="E195" i="25"/>
  <c r="F195" i="25"/>
  <c r="G195" i="25"/>
  <c r="H195" i="25"/>
  <c r="I195" i="25"/>
  <c r="J195" i="25"/>
  <c r="K195" i="25"/>
  <c r="L195" i="25"/>
  <c r="M195" i="25"/>
  <c r="N195" i="25"/>
  <c r="O195" i="25"/>
  <c r="P195" i="25"/>
  <c r="Q195" i="25"/>
  <c r="R195" i="25"/>
  <c r="S195" i="25"/>
  <c r="T195" i="25"/>
  <c r="D196" i="25"/>
  <c r="E196" i="25"/>
  <c r="F196" i="25"/>
  <c r="G196" i="25"/>
  <c r="H196" i="25"/>
  <c r="I196" i="25"/>
  <c r="J196" i="25"/>
  <c r="K196" i="25"/>
  <c r="L196" i="25"/>
  <c r="M196" i="25"/>
  <c r="N196" i="25"/>
  <c r="O196" i="25"/>
  <c r="P196" i="25"/>
  <c r="Q196" i="25"/>
  <c r="R196" i="25"/>
  <c r="S196" i="25"/>
  <c r="D197" i="25"/>
  <c r="E197" i="25"/>
  <c r="F197" i="25"/>
  <c r="G197" i="25"/>
  <c r="H197" i="25"/>
  <c r="I197" i="25"/>
  <c r="J197" i="25"/>
  <c r="K197" i="25"/>
  <c r="L197" i="25"/>
  <c r="M197" i="25"/>
  <c r="N197" i="25"/>
  <c r="O197" i="25"/>
  <c r="P197" i="25"/>
  <c r="Q197" i="25"/>
  <c r="R197" i="25"/>
  <c r="S197" i="25"/>
  <c r="T197" i="25"/>
  <c r="D198" i="25"/>
  <c r="E198" i="25"/>
  <c r="F198" i="25"/>
  <c r="G198" i="25"/>
  <c r="H198" i="25"/>
  <c r="I198" i="25"/>
  <c r="J198" i="25"/>
  <c r="K198" i="25"/>
  <c r="L198" i="25"/>
  <c r="M198" i="25"/>
  <c r="N198" i="25"/>
  <c r="O198" i="25"/>
  <c r="P198" i="25"/>
  <c r="Q198" i="25"/>
  <c r="R198" i="25"/>
  <c r="S198" i="25"/>
  <c r="D199" i="25"/>
  <c r="E199" i="25"/>
  <c r="F199" i="25"/>
  <c r="G199" i="25"/>
  <c r="H199" i="25"/>
  <c r="I199" i="25"/>
  <c r="J199" i="25"/>
  <c r="K199" i="25"/>
  <c r="L199" i="25"/>
  <c r="M199" i="25"/>
  <c r="N199" i="25"/>
  <c r="O199" i="25"/>
  <c r="P199" i="25"/>
  <c r="Q199" i="25"/>
  <c r="R199" i="25"/>
  <c r="S199" i="25"/>
  <c r="T199" i="25"/>
  <c r="D200" i="25"/>
  <c r="E200" i="25"/>
  <c r="F200" i="25"/>
  <c r="G200" i="25"/>
  <c r="H200" i="25"/>
  <c r="I200" i="25"/>
  <c r="J200" i="25"/>
  <c r="K200" i="25"/>
  <c r="L200" i="25"/>
  <c r="M200" i="25"/>
  <c r="N200" i="25"/>
  <c r="O200" i="25"/>
  <c r="P200" i="25"/>
  <c r="Q200" i="25"/>
  <c r="R200" i="25"/>
  <c r="S200" i="25"/>
  <c r="T200" i="25"/>
  <c r="D201" i="25"/>
  <c r="E201" i="25"/>
  <c r="F201" i="25"/>
  <c r="G201" i="25"/>
  <c r="H201" i="25"/>
  <c r="I201" i="25"/>
  <c r="J201" i="25"/>
  <c r="K201" i="25"/>
  <c r="L201" i="25"/>
  <c r="M201" i="25"/>
  <c r="N201" i="25"/>
  <c r="O201" i="25"/>
  <c r="P201" i="25"/>
  <c r="Q201" i="25"/>
  <c r="R201" i="25"/>
  <c r="S201" i="25"/>
  <c r="T201" i="25"/>
  <c r="D202" i="25"/>
  <c r="E202" i="25"/>
  <c r="F202" i="25"/>
  <c r="G202" i="25"/>
  <c r="H202" i="25"/>
  <c r="I202" i="25"/>
  <c r="J202" i="25"/>
  <c r="K202" i="25"/>
  <c r="L202" i="25"/>
  <c r="M202" i="25"/>
  <c r="N202" i="25"/>
  <c r="O202" i="25"/>
  <c r="P202" i="25"/>
  <c r="Q202" i="25"/>
  <c r="R202" i="25"/>
  <c r="S202" i="25"/>
  <c r="T202" i="25"/>
  <c r="D203" i="25"/>
  <c r="E203" i="25"/>
  <c r="F203" i="25"/>
  <c r="G203" i="25"/>
  <c r="H203" i="25"/>
  <c r="I203" i="25"/>
  <c r="J203" i="25"/>
  <c r="K203" i="25"/>
  <c r="L203" i="25"/>
  <c r="M203" i="25"/>
  <c r="N203" i="25"/>
  <c r="O203" i="25"/>
  <c r="P203" i="25"/>
  <c r="Q203" i="25"/>
  <c r="R203" i="25"/>
  <c r="S203" i="25"/>
  <c r="T203" i="25"/>
  <c r="D204" i="25"/>
  <c r="E204" i="25"/>
  <c r="F204" i="25"/>
  <c r="G204" i="25"/>
  <c r="H204" i="25"/>
  <c r="I204" i="25"/>
  <c r="J204" i="25"/>
  <c r="K204" i="25"/>
  <c r="L204" i="25"/>
  <c r="M204" i="25"/>
  <c r="N204" i="25"/>
  <c r="O204" i="25"/>
  <c r="P204" i="25"/>
  <c r="Q204" i="25"/>
  <c r="R204" i="25"/>
  <c r="S204" i="25"/>
  <c r="D205" i="25"/>
  <c r="E205" i="25"/>
  <c r="F205" i="25"/>
  <c r="G205" i="25"/>
  <c r="H205" i="25"/>
  <c r="I205" i="25"/>
  <c r="J205" i="25"/>
  <c r="K205" i="25"/>
  <c r="L205" i="25"/>
  <c r="M205" i="25"/>
  <c r="N205" i="25"/>
  <c r="O205" i="25"/>
  <c r="P205" i="25"/>
  <c r="Q205" i="25"/>
  <c r="R205" i="25"/>
  <c r="S205" i="25"/>
  <c r="T205" i="25"/>
  <c r="D206" i="25"/>
  <c r="E206" i="25"/>
  <c r="F206" i="25"/>
  <c r="G206" i="25"/>
  <c r="H206" i="25"/>
  <c r="I206" i="25"/>
  <c r="J206" i="25"/>
  <c r="K206" i="25"/>
  <c r="L206" i="25"/>
  <c r="M206" i="25"/>
  <c r="N206" i="25"/>
  <c r="O206" i="25"/>
  <c r="P206" i="25"/>
  <c r="Q206" i="25"/>
  <c r="R206" i="25"/>
  <c r="S206" i="25"/>
  <c r="T206" i="25"/>
  <c r="D207" i="25"/>
  <c r="E207" i="25"/>
  <c r="F207" i="25"/>
  <c r="G207" i="25"/>
  <c r="H207" i="25"/>
  <c r="I207" i="25"/>
  <c r="J207" i="25"/>
  <c r="K207" i="25"/>
  <c r="L207" i="25"/>
  <c r="M207" i="25"/>
  <c r="N207" i="25"/>
  <c r="O207" i="25"/>
  <c r="P207" i="25"/>
  <c r="Q207" i="25"/>
  <c r="R207" i="25"/>
  <c r="S207" i="25"/>
  <c r="T207" i="25"/>
  <c r="D208" i="25"/>
  <c r="E208" i="25"/>
  <c r="F208" i="25"/>
  <c r="G208" i="25"/>
  <c r="H208" i="25"/>
  <c r="I208" i="25"/>
  <c r="J208" i="25"/>
  <c r="K208" i="25"/>
  <c r="L208" i="25"/>
  <c r="M208" i="25"/>
  <c r="N208" i="25"/>
  <c r="O208" i="25"/>
  <c r="P208" i="25"/>
  <c r="Q208" i="25"/>
  <c r="R208" i="25"/>
  <c r="S208" i="25"/>
  <c r="T208" i="25"/>
  <c r="D209" i="25"/>
  <c r="E209" i="25"/>
  <c r="F209" i="25"/>
  <c r="G209" i="25"/>
  <c r="H209" i="25"/>
  <c r="I209" i="25"/>
  <c r="J209" i="25"/>
  <c r="K209" i="25"/>
  <c r="L209" i="25"/>
  <c r="M209" i="25"/>
  <c r="N209" i="25"/>
  <c r="O209" i="25"/>
  <c r="P209" i="25"/>
  <c r="Q209" i="25"/>
  <c r="R209" i="25"/>
  <c r="S209" i="25"/>
  <c r="D210" i="25"/>
  <c r="E210" i="25"/>
  <c r="F210" i="25"/>
  <c r="G210" i="25"/>
  <c r="H210" i="25"/>
  <c r="I210" i="25"/>
  <c r="J210" i="25"/>
  <c r="K210" i="25"/>
  <c r="L210" i="25"/>
  <c r="M210" i="25"/>
  <c r="N210" i="25"/>
  <c r="O210" i="25"/>
  <c r="P210" i="25"/>
  <c r="Q210" i="25"/>
  <c r="R210" i="25"/>
  <c r="S210" i="25"/>
  <c r="T210" i="25"/>
  <c r="D213" i="25"/>
  <c r="E213" i="25"/>
  <c r="F213" i="25"/>
  <c r="G213" i="25"/>
  <c r="H213" i="25"/>
  <c r="I213" i="25"/>
  <c r="J213" i="25"/>
  <c r="K213" i="25"/>
  <c r="L213" i="25"/>
  <c r="M213" i="25"/>
  <c r="N213" i="25"/>
  <c r="O213" i="25"/>
  <c r="P213" i="25"/>
  <c r="Q213" i="25"/>
  <c r="R213" i="25"/>
  <c r="S213" i="25"/>
  <c r="T213" i="25"/>
  <c r="T339" i="25" s="1"/>
  <c r="D214" i="25"/>
  <c r="E214" i="25"/>
  <c r="F214" i="25"/>
  <c r="G214" i="25"/>
  <c r="H214" i="25"/>
  <c r="I214" i="25"/>
  <c r="J214" i="25"/>
  <c r="K214" i="25"/>
  <c r="L214" i="25"/>
  <c r="M214" i="25"/>
  <c r="N214" i="25"/>
  <c r="O214" i="25"/>
  <c r="P214" i="25"/>
  <c r="Q214" i="25"/>
  <c r="R214" i="25"/>
  <c r="S214" i="25"/>
  <c r="T214" i="25"/>
  <c r="T340" i="25" s="1"/>
  <c r="D215" i="25"/>
  <c r="E215" i="25"/>
  <c r="F215" i="25"/>
  <c r="G215" i="25"/>
  <c r="H215" i="25"/>
  <c r="I215" i="25"/>
  <c r="J215" i="25"/>
  <c r="K215" i="25"/>
  <c r="L215" i="25"/>
  <c r="M215" i="25"/>
  <c r="N215" i="25"/>
  <c r="O215" i="25"/>
  <c r="P215" i="25"/>
  <c r="Q215" i="25"/>
  <c r="R215" i="25"/>
  <c r="S215" i="25"/>
  <c r="T215" i="25"/>
  <c r="T341" i="25" s="1"/>
  <c r="D216" i="25"/>
  <c r="E216" i="25"/>
  <c r="F216" i="25"/>
  <c r="G216" i="25"/>
  <c r="H216" i="25"/>
  <c r="I216" i="25"/>
  <c r="J216" i="25"/>
  <c r="K216" i="25"/>
  <c r="L216" i="25"/>
  <c r="M216" i="25"/>
  <c r="N216" i="25"/>
  <c r="O216" i="25"/>
  <c r="P216" i="25"/>
  <c r="Q216" i="25"/>
  <c r="R216" i="25"/>
  <c r="S216" i="25"/>
  <c r="T216" i="25"/>
  <c r="T342" i="25"/>
  <c r="D217" i="25"/>
  <c r="E217" i="25"/>
  <c r="F217" i="25"/>
  <c r="G217" i="25"/>
  <c r="H217" i="25"/>
  <c r="I217" i="25"/>
  <c r="I343" i="25" s="1"/>
  <c r="J217" i="25"/>
  <c r="K217" i="25"/>
  <c r="L217" i="25"/>
  <c r="M217" i="25"/>
  <c r="N217" i="25"/>
  <c r="O217" i="25"/>
  <c r="P217" i="25"/>
  <c r="Q217" i="25"/>
  <c r="Q343" i="25" s="1"/>
  <c r="R217" i="25"/>
  <c r="S217" i="25"/>
  <c r="T217" i="25"/>
  <c r="T343" i="25" s="1"/>
  <c r="D218" i="25"/>
  <c r="E218" i="25"/>
  <c r="F218" i="25"/>
  <c r="G218" i="25"/>
  <c r="G343" i="25" s="1"/>
  <c r="H218" i="25"/>
  <c r="I218" i="25"/>
  <c r="J218" i="25"/>
  <c r="K218" i="25"/>
  <c r="K343" i="25"/>
  <c r="L218" i="25"/>
  <c r="M218" i="25"/>
  <c r="N218" i="25"/>
  <c r="O218" i="25"/>
  <c r="O343" i="25" s="1"/>
  <c r="P218" i="25"/>
  <c r="Q218" i="25"/>
  <c r="R218" i="25"/>
  <c r="S218" i="25"/>
  <c r="S343" i="25"/>
  <c r="D219" i="25"/>
  <c r="D345" i="25"/>
  <c r="E219" i="25"/>
  <c r="E345" i="25"/>
  <c r="F219" i="25"/>
  <c r="F345" i="25"/>
  <c r="G219" i="25"/>
  <c r="G345" i="25"/>
  <c r="H219" i="25"/>
  <c r="H345" i="25"/>
  <c r="I219" i="25"/>
  <c r="I345" i="25"/>
  <c r="J219" i="25"/>
  <c r="J345" i="25"/>
  <c r="K219" i="25"/>
  <c r="K345" i="25"/>
  <c r="L219" i="25"/>
  <c r="L345" i="25"/>
  <c r="M219" i="25"/>
  <c r="M345" i="25"/>
  <c r="N219" i="25"/>
  <c r="N345" i="25"/>
  <c r="O219" i="25"/>
  <c r="O345" i="25"/>
  <c r="P219" i="25"/>
  <c r="P345" i="25"/>
  <c r="Q219" i="25"/>
  <c r="Q345" i="25"/>
  <c r="R219" i="25"/>
  <c r="R345" i="25"/>
  <c r="S219" i="25"/>
  <c r="S345" i="25"/>
  <c r="T219" i="25"/>
  <c r="T345" i="25"/>
  <c r="D220" i="25"/>
  <c r="E220" i="25"/>
  <c r="F220" i="25"/>
  <c r="G220" i="25"/>
  <c r="H220" i="25"/>
  <c r="I220" i="25"/>
  <c r="J220" i="25"/>
  <c r="K220" i="25"/>
  <c r="L220" i="25"/>
  <c r="M220" i="25"/>
  <c r="N220" i="25"/>
  <c r="O220" i="25"/>
  <c r="P220" i="25"/>
  <c r="Q220" i="25"/>
  <c r="R220" i="25"/>
  <c r="S220" i="25"/>
  <c r="D221" i="25"/>
  <c r="D347" i="25"/>
  <c r="E221" i="25"/>
  <c r="E347" i="25"/>
  <c r="F221" i="25"/>
  <c r="F347" i="25"/>
  <c r="G221" i="25"/>
  <c r="G347" i="25"/>
  <c r="H221" i="25"/>
  <c r="H347" i="25"/>
  <c r="I221" i="25"/>
  <c r="I347" i="25"/>
  <c r="J221" i="25"/>
  <c r="J347" i="25"/>
  <c r="K221" i="25"/>
  <c r="K347" i="25"/>
  <c r="L221" i="25"/>
  <c r="L347" i="25"/>
  <c r="M221" i="25"/>
  <c r="M347" i="25"/>
  <c r="N221" i="25"/>
  <c r="N347" i="25"/>
  <c r="O221" i="25"/>
  <c r="O347" i="25"/>
  <c r="P221" i="25"/>
  <c r="P347" i="25"/>
  <c r="Q221" i="25"/>
  <c r="Q347" i="25"/>
  <c r="R221" i="25"/>
  <c r="R347" i="25"/>
  <c r="S221" i="25"/>
  <c r="S347" i="25"/>
  <c r="T221" i="25"/>
  <c r="T347" i="25"/>
  <c r="D222" i="25"/>
  <c r="D348" i="25"/>
  <c r="E222" i="25"/>
  <c r="E348" i="25"/>
  <c r="F222" i="25"/>
  <c r="F348" i="25"/>
  <c r="G222" i="25"/>
  <c r="G348" i="25"/>
  <c r="H222" i="25"/>
  <c r="H348" i="25"/>
  <c r="I222" i="25"/>
  <c r="I348" i="25"/>
  <c r="J222" i="25"/>
  <c r="J348" i="25"/>
  <c r="K222" i="25"/>
  <c r="K348" i="25"/>
  <c r="L222" i="25"/>
  <c r="L348" i="25"/>
  <c r="M222" i="25"/>
  <c r="M348" i="25"/>
  <c r="N222" i="25"/>
  <c r="N348" i="25"/>
  <c r="O222" i="25"/>
  <c r="O348" i="25"/>
  <c r="P222" i="25"/>
  <c r="P348" i="25"/>
  <c r="Q222" i="25"/>
  <c r="Q348" i="25"/>
  <c r="R222" i="25"/>
  <c r="R348" i="25"/>
  <c r="S222" i="25"/>
  <c r="S348" i="25"/>
  <c r="T222" i="25"/>
  <c r="T348" i="25" s="1"/>
  <c r="D223" i="25"/>
  <c r="D349" i="25" s="1"/>
  <c r="E223" i="25"/>
  <c r="E349" i="25" s="1"/>
  <c r="F223" i="25"/>
  <c r="F349" i="25" s="1"/>
  <c r="G223" i="25"/>
  <c r="G349" i="25" s="1"/>
  <c r="H223" i="25"/>
  <c r="H349" i="25" s="1"/>
  <c r="I223" i="25"/>
  <c r="I349" i="25" s="1"/>
  <c r="J223" i="25"/>
  <c r="J349" i="25" s="1"/>
  <c r="K223" i="25"/>
  <c r="K349" i="25" s="1"/>
  <c r="L223" i="25"/>
  <c r="L349" i="25" s="1"/>
  <c r="M223" i="25"/>
  <c r="M349" i="25" s="1"/>
  <c r="N223" i="25"/>
  <c r="N349" i="25" s="1"/>
  <c r="O223" i="25"/>
  <c r="O349" i="25" s="1"/>
  <c r="P223" i="25"/>
  <c r="P349" i="25" s="1"/>
  <c r="Q223" i="25"/>
  <c r="Q349" i="25" s="1"/>
  <c r="R223" i="25"/>
  <c r="R349" i="25" s="1"/>
  <c r="S223" i="25"/>
  <c r="S349" i="25" s="1"/>
  <c r="T223" i="25"/>
  <c r="T349" i="25" s="1"/>
  <c r="D224" i="25"/>
  <c r="D350" i="25" s="1"/>
  <c r="E224" i="25"/>
  <c r="E350" i="25" s="1"/>
  <c r="F224" i="25"/>
  <c r="F350" i="25" s="1"/>
  <c r="G224" i="25"/>
  <c r="G350" i="25" s="1"/>
  <c r="H224" i="25"/>
  <c r="H350" i="25" s="1"/>
  <c r="I224" i="25"/>
  <c r="I350" i="25" s="1"/>
  <c r="J224" i="25"/>
  <c r="J350" i="25" s="1"/>
  <c r="K224" i="25"/>
  <c r="K350" i="25" s="1"/>
  <c r="L224" i="25"/>
  <c r="L350" i="25" s="1"/>
  <c r="M224" i="25"/>
  <c r="M350" i="25" s="1"/>
  <c r="N224" i="25"/>
  <c r="N350" i="25" s="1"/>
  <c r="O224" i="25"/>
  <c r="O350" i="25" s="1"/>
  <c r="P224" i="25"/>
  <c r="P350" i="25" s="1"/>
  <c r="Q224" i="25"/>
  <c r="Q350" i="25" s="1"/>
  <c r="R224" i="25"/>
  <c r="R350" i="25" s="1"/>
  <c r="S224" i="25"/>
  <c r="S350" i="25" s="1"/>
  <c r="T224" i="25"/>
  <c r="T350" i="25" s="1"/>
  <c r="D225" i="25"/>
  <c r="D351" i="25" s="1"/>
  <c r="E225" i="25"/>
  <c r="E351" i="25" s="1"/>
  <c r="F225" i="25"/>
  <c r="F351" i="25" s="1"/>
  <c r="G225" i="25"/>
  <c r="G351" i="25" s="1"/>
  <c r="H225" i="25"/>
  <c r="H351" i="25" s="1"/>
  <c r="I225" i="25"/>
  <c r="I351" i="25" s="1"/>
  <c r="J225" i="25"/>
  <c r="J351" i="25" s="1"/>
  <c r="K225" i="25"/>
  <c r="K351" i="25" s="1"/>
  <c r="L225" i="25"/>
  <c r="L351" i="25" s="1"/>
  <c r="M225" i="25"/>
  <c r="M351" i="25" s="1"/>
  <c r="N225" i="25"/>
  <c r="N351" i="25" s="1"/>
  <c r="O225" i="25"/>
  <c r="O351" i="25" s="1"/>
  <c r="P225" i="25"/>
  <c r="P351" i="25" s="1"/>
  <c r="Q225" i="25"/>
  <c r="Q351" i="25" s="1"/>
  <c r="R225" i="25"/>
  <c r="R351" i="25" s="1"/>
  <c r="S225" i="25"/>
  <c r="S351" i="25" s="1"/>
  <c r="T225" i="25"/>
  <c r="T351" i="25" s="1"/>
  <c r="D226" i="25"/>
  <c r="D352" i="25" s="1"/>
  <c r="E226" i="25"/>
  <c r="E352" i="25" s="1"/>
  <c r="F226" i="25"/>
  <c r="F352" i="25" s="1"/>
  <c r="G226" i="25"/>
  <c r="G352" i="25" s="1"/>
  <c r="H226" i="25"/>
  <c r="H352" i="25" s="1"/>
  <c r="I226" i="25"/>
  <c r="I352" i="25" s="1"/>
  <c r="J226" i="25"/>
  <c r="J352" i="25" s="1"/>
  <c r="K226" i="25"/>
  <c r="K352" i="25" s="1"/>
  <c r="L226" i="25"/>
  <c r="L352" i="25" s="1"/>
  <c r="M226" i="25"/>
  <c r="M352" i="25" s="1"/>
  <c r="N226" i="25"/>
  <c r="N352" i="25" s="1"/>
  <c r="O226" i="25"/>
  <c r="O352" i="25" s="1"/>
  <c r="P226" i="25"/>
  <c r="P352" i="25" s="1"/>
  <c r="Q226" i="25"/>
  <c r="Q352" i="25" s="1"/>
  <c r="R226" i="25"/>
  <c r="R352" i="25"/>
  <c r="S226" i="25"/>
  <c r="S352" i="25"/>
  <c r="D227" i="25"/>
  <c r="D353" i="25"/>
  <c r="E227" i="25"/>
  <c r="E353" i="25"/>
  <c r="F227" i="25"/>
  <c r="F353" i="25"/>
  <c r="G227" i="25"/>
  <c r="G353" i="25"/>
  <c r="H227" i="25"/>
  <c r="H353" i="25"/>
  <c r="I227" i="25"/>
  <c r="I353" i="25"/>
  <c r="J227" i="25"/>
  <c r="J353" i="25"/>
  <c r="K227" i="25"/>
  <c r="K353" i="25"/>
  <c r="L227" i="25"/>
  <c r="L353" i="25"/>
  <c r="M227" i="25"/>
  <c r="M353" i="25"/>
  <c r="N227" i="25"/>
  <c r="N353" i="25"/>
  <c r="O227" i="25"/>
  <c r="O353" i="25"/>
  <c r="P227" i="25"/>
  <c r="P353" i="25"/>
  <c r="Q227" i="25"/>
  <c r="Q353" i="25"/>
  <c r="R227" i="25"/>
  <c r="R353" i="25"/>
  <c r="S227" i="25"/>
  <c r="S353" i="25"/>
  <c r="T227" i="25"/>
  <c r="T353" i="25"/>
  <c r="D228" i="25"/>
  <c r="D354" i="25"/>
  <c r="E228" i="25"/>
  <c r="E354" i="25"/>
  <c r="F228" i="25"/>
  <c r="F354" i="25"/>
  <c r="G228" i="25"/>
  <c r="G354" i="25"/>
  <c r="H228" i="25"/>
  <c r="H354" i="25"/>
  <c r="I228" i="25"/>
  <c r="I354" i="25"/>
  <c r="J228" i="25"/>
  <c r="J354" i="25"/>
  <c r="K228" i="25"/>
  <c r="K354" i="25"/>
  <c r="L228" i="25"/>
  <c r="L354" i="25"/>
  <c r="M228" i="25"/>
  <c r="M354" i="25"/>
  <c r="N228" i="25"/>
  <c r="N354" i="25"/>
  <c r="O228" i="25"/>
  <c r="O354" i="25"/>
  <c r="P228" i="25"/>
  <c r="P354" i="25"/>
  <c r="Q228" i="25"/>
  <c r="Q354" i="25"/>
  <c r="R228" i="25"/>
  <c r="R354" i="25"/>
  <c r="S228" i="25"/>
  <c r="S354" i="25"/>
  <c r="D229" i="25"/>
  <c r="D355" i="25"/>
  <c r="E229" i="25"/>
  <c r="E355" i="25"/>
  <c r="F229" i="25"/>
  <c r="F355" i="25"/>
  <c r="G229" i="25"/>
  <c r="G355" i="25"/>
  <c r="H229" i="25"/>
  <c r="H355" i="25"/>
  <c r="I229" i="25"/>
  <c r="I355" i="25"/>
  <c r="J229" i="25"/>
  <c r="J355" i="25"/>
  <c r="K229" i="25"/>
  <c r="K355" i="25"/>
  <c r="L229" i="25"/>
  <c r="L355" i="25"/>
  <c r="M229" i="25"/>
  <c r="M355" i="25"/>
  <c r="N229" i="25"/>
  <c r="N355" i="25"/>
  <c r="O229" i="25"/>
  <c r="O355" i="25"/>
  <c r="P229" i="25"/>
  <c r="P355" i="25"/>
  <c r="Q229" i="25"/>
  <c r="Q355" i="25"/>
  <c r="R229" i="25"/>
  <c r="R355" i="25"/>
  <c r="S229" i="25"/>
  <c r="S355" i="25"/>
  <c r="T229" i="25"/>
  <c r="T355" i="25"/>
  <c r="D230" i="25"/>
  <c r="D356" i="25"/>
  <c r="E230" i="25"/>
  <c r="E356" i="25"/>
  <c r="F230" i="25"/>
  <c r="F356" i="25"/>
  <c r="G230" i="25"/>
  <c r="G356" i="25"/>
  <c r="H230" i="25"/>
  <c r="H356" i="25"/>
  <c r="I230" i="25"/>
  <c r="I356" i="25"/>
  <c r="J230" i="25"/>
  <c r="J356" i="25"/>
  <c r="K230" i="25"/>
  <c r="K356" i="25"/>
  <c r="L230" i="25"/>
  <c r="L356" i="25"/>
  <c r="M230" i="25"/>
  <c r="M356" i="25"/>
  <c r="N230" i="25"/>
  <c r="N356" i="25"/>
  <c r="O230" i="25"/>
  <c r="O356" i="25"/>
  <c r="P230" i="25"/>
  <c r="P356" i="25"/>
  <c r="Q230" i="25"/>
  <c r="Q356" i="25"/>
  <c r="R230" i="25"/>
  <c r="R356" i="25"/>
  <c r="S230" i="25"/>
  <c r="S356" i="25"/>
  <c r="T230" i="25"/>
  <c r="T356" i="25"/>
  <c r="D231" i="25"/>
  <c r="D357" i="25"/>
  <c r="E231" i="25"/>
  <c r="E357" i="25"/>
  <c r="F231" i="25"/>
  <c r="F357" i="25"/>
  <c r="G231" i="25"/>
  <c r="G357" i="25"/>
  <c r="H231" i="25"/>
  <c r="H357" i="25"/>
  <c r="I231" i="25"/>
  <c r="I357" i="25"/>
  <c r="J231" i="25"/>
  <c r="J357" i="25"/>
  <c r="K231" i="25"/>
  <c r="K357" i="25"/>
  <c r="L231" i="25"/>
  <c r="L357" i="25"/>
  <c r="M231" i="25"/>
  <c r="M357" i="25"/>
  <c r="N231" i="25"/>
  <c r="N357" i="25"/>
  <c r="O231" i="25"/>
  <c r="O357" i="25"/>
  <c r="P231" i="25"/>
  <c r="P357" i="25"/>
  <c r="Q231" i="25"/>
  <c r="Q357" i="25"/>
  <c r="R231" i="25"/>
  <c r="R357" i="25"/>
  <c r="S231" i="25"/>
  <c r="S357" i="25"/>
  <c r="T231" i="25"/>
  <c r="T357" i="25"/>
  <c r="D232" i="25"/>
  <c r="D358" i="25"/>
  <c r="E232" i="25"/>
  <c r="E358" i="25"/>
  <c r="F232" i="25"/>
  <c r="F358" i="25"/>
  <c r="G232" i="25"/>
  <c r="G358" i="25"/>
  <c r="H232" i="25"/>
  <c r="H358" i="25"/>
  <c r="I232" i="25"/>
  <c r="I358" i="25"/>
  <c r="J232" i="25"/>
  <c r="J358" i="25"/>
  <c r="K232" i="25"/>
  <c r="K358" i="25"/>
  <c r="L232" i="25"/>
  <c r="L358" i="25"/>
  <c r="M232" i="25"/>
  <c r="M358" i="25"/>
  <c r="N232" i="25"/>
  <c r="N358" i="25"/>
  <c r="O232" i="25"/>
  <c r="O358" i="25"/>
  <c r="P232" i="25"/>
  <c r="P358" i="25"/>
  <c r="Q232" i="25"/>
  <c r="Q358" i="25"/>
  <c r="R232" i="25"/>
  <c r="R358" i="25"/>
  <c r="S232" i="25"/>
  <c r="S358" i="25"/>
  <c r="T232" i="25"/>
  <c r="T358" i="25"/>
  <c r="D233" i="25"/>
  <c r="D359" i="25"/>
  <c r="E233" i="25"/>
  <c r="E359" i="25"/>
  <c r="F233" i="25"/>
  <c r="F359" i="25"/>
  <c r="G233" i="25"/>
  <c r="G359" i="25"/>
  <c r="H233" i="25"/>
  <c r="H359" i="25"/>
  <c r="I233" i="25"/>
  <c r="I359" i="25"/>
  <c r="J233" i="25"/>
  <c r="J359" i="25"/>
  <c r="K233" i="25"/>
  <c r="K359" i="25"/>
  <c r="L233" i="25"/>
  <c r="L359" i="25"/>
  <c r="M233" i="25"/>
  <c r="M359" i="25"/>
  <c r="N233" i="25"/>
  <c r="N359" i="25"/>
  <c r="O233" i="25"/>
  <c r="O359" i="25"/>
  <c r="P233" i="25"/>
  <c r="P359" i="25"/>
  <c r="Q233" i="25"/>
  <c r="Q359" i="25"/>
  <c r="R233" i="25"/>
  <c r="R359" i="25"/>
  <c r="S233" i="25"/>
  <c r="S359" i="25"/>
  <c r="T233" i="25"/>
  <c r="T359" i="25"/>
  <c r="D234" i="25"/>
  <c r="D360" i="25"/>
  <c r="E234" i="25"/>
  <c r="E360" i="25"/>
  <c r="F234" i="25"/>
  <c r="F360" i="25"/>
  <c r="G234" i="25"/>
  <c r="G360" i="25"/>
  <c r="H234" i="25"/>
  <c r="H360" i="25"/>
  <c r="I234" i="25"/>
  <c r="I360" i="25"/>
  <c r="J234" i="25"/>
  <c r="J360" i="25"/>
  <c r="K234" i="25"/>
  <c r="K360" i="25"/>
  <c r="L234" i="25"/>
  <c r="L360" i="25"/>
  <c r="M234" i="25"/>
  <c r="M360" i="25"/>
  <c r="N234" i="25"/>
  <c r="N360" i="25"/>
  <c r="O234" i="25"/>
  <c r="O360" i="25"/>
  <c r="P234" i="25"/>
  <c r="P360" i="25"/>
  <c r="Q234" i="25"/>
  <c r="Q360" i="25"/>
  <c r="R234" i="25"/>
  <c r="R360" i="25"/>
  <c r="S234" i="25"/>
  <c r="S360" i="25"/>
  <c r="D235" i="25"/>
  <c r="D361" i="25"/>
  <c r="E235" i="25"/>
  <c r="E361" i="25"/>
  <c r="F235" i="25"/>
  <c r="F361" i="25"/>
  <c r="G235" i="25"/>
  <c r="G361" i="25"/>
  <c r="H235" i="25"/>
  <c r="H361" i="25"/>
  <c r="I235" i="25"/>
  <c r="I361" i="25"/>
  <c r="J235" i="25"/>
  <c r="J361" i="25"/>
  <c r="K235" i="25"/>
  <c r="K361" i="25"/>
  <c r="L235" i="25"/>
  <c r="L361" i="25"/>
  <c r="M235" i="25"/>
  <c r="M361" i="25"/>
  <c r="N235" i="25"/>
  <c r="N361" i="25"/>
  <c r="O235" i="25"/>
  <c r="O361" i="25"/>
  <c r="P235" i="25"/>
  <c r="P361" i="25"/>
  <c r="Q235" i="25"/>
  <c r="Q361" i="25"/>
  <c r="R235" i="25"/>
  <c r="R361" i="25"/>
  <c r="S235" i="25"/>
  <c r="S361" i="25"/>
  <c r="T235" i="25"/>
  <c r="T361" i="25"/>
  <c r="D236" i="25"/>
  <c r="D362" i="25"/>
  <c r="E236" i="25"/>
  <c r="E362" i="25"/>
  <c r="F236" i="25"/>
  <c r="F362" i="25"/>
  <c r="G236" i="25"/>
  <c r="G362" i="25"/>
  <c r="H236" i="25"/>
  <c r="H362" i="25"/>
  <c r="I236" i="25"/>
  <c r="I362" i="25"/>
  <c r="J236" i="25"/>
  <c r="J362" i="25"/>
  <c r="K236" i="25"/>
  <c r="K362" i="25"/>
  <c r="L236" i="25"/>
  <c r="L362" i="25"/>
  <c r="M236" i="25"/>
  <c r="M362" i="25"/>
  <c r="N236" i="25"/>
  <c r="N362" i="25"/>
  <c r="O236" i="25"/>
  <c r="O362" i="25"/>
  <c r="P236" i="25"/>
  <c r="P362" i="25"/>
  <c r="Q236" i="25"/>
  <c r="Q362" i="25"/>
  <c r="R236" i="25"/>
  <c r="R362" i="25"/>
  <c r="S236" i="25"/>
  <c r="S362" i="25"/>
  <c r="T236" i="25"/>
  <c r="T362" i="25"/>
  <c r="D237" i="25"/>
  <c r="D363" i="25"/>
  <c r="E237" i="25"/>
  <c r="E363" i="25"/>
  <c r="F237" i="25"/>
  <c r="F363" i="25"/>
  <c r="G237" i="25"/>
  <c r="G363" i="25"/>
  <c r="H237" i="25"/>
  <c r="H363" i="25"/>
  <c r="I237" i="25"/>
  <c r="I363" i="25"/>
  <c r="J237" i="25"/>
  <c r="J363" i="25"/>
  <c r="K237" i="25"/>
  <c r="K363" i="25"/>
  <c r="L237" i="25"/>
  <c r="L363" i="25"/>
  <c r="M237" i="25"/>
  <c r="M363" i="25"/>
  <c r="N237" i="25"/>
  <c r="N363" i="25"/>
  <c r="O237" i="25"/>
  <c r="O363" i="25"/>
  <c r="P237" i="25"/>
  <c r="P363" i="25"/>
  <c r="Q237" i="25"/>
  <c r="Q363" i="25"/>
  <c r="R237" i="25"/>
  <c r="R363" i="25"/>
  <c r="S237" i="25"/>
  <c r="S363" i="25"/>
  <c r="T237" i="25"/>
  <c r="T363" i="25"/>
  <c r="D238" i="25"/>
  <c r="D364" i="25"/>
  <c r="E238" i="25"/>
  <c r="E364" i="25"/>
  <c r="F238" i="25"/>
  <c r="F364" i="25"/>
  <c r="G238" i="25"/>
  <c r="G364" i="25"/>
  <c r="H238" i="25"/>
  <c r="H364" i="25"/>
  <c r="I238" i="25"/>
  <c r="I364" i="25"/>
  <c r="J238" i="25"/>
  <c r="J364" i="25"/>
  <c r="K238" i="25"/>
  <c r="K364" i="25"/>
  <c r="L238" i="25"/>
  <c r="L364" i="25"/>
  <c r="M238" i="25"/>
  <c r="M364" i="25"/>
  <c r="N238" i="25"/>
  <c r="N364" i="25"/>
  <c r="O238" i="25"/>
  <c r="O364" i="25"/>
  <c r="P238" i="25"/>
  <c r="P364" i="25"/>
  <c r="Q238" i="25"/>
  <c r="Q364" i="25"/>
  <c r="R238" i="25"/>
  <c r="R364" i="25"/>
  <c r="S238" i="25"/>
  <c r="S364" i="25"/>
  <c r="T238" i="25"/>
  <c r="T364" i="25"/>
  <c r="D239" i="25"/>
  <c r="D365" i="25"/>
  <c r="E239" i="25"/>
  <c r="E365" i="25"/>
  <c r="F239" i="25"/>
  <c r="F365" i="25"/>
  <c r="G239" i="25"/>
  <c r="G365" i="25"/>
  <c r="H239" i="25"/>
  <c r="H365" i="25"/>
  <c r="I239" i="25"/>
  <c r="I365" i="25"/>
  <c r="J239" i="25"/>
  <c r="J365" i="25"/>
  <c r="K239" i="25"/>
  <c r="K365" i="25"/>
  <c r="L239" i="25"/>
  <c r="L365" i="25"/>
  <c r="M239" i="25"/>
  <c r="M365" i="25"/>
  <c r="N239" i="25"/>
  <c r="N365" i="25"/>
  <c r="O239" i="25"/>
  <c r="O365" i="25"/>
  <c r="P239" i="25"/>
  <c r="P365" i="25"/>
  <c r="Q239" i="25"/>
  <c r="Q365" i="25"/>
  <c r="R239" i="25"/>
  <c r="R365" i="25"/>
  <c r="S239" i="25"/>
  <c r="S365" i="25"/>
  <c r="T239" i="25"/>
  <c r="T365" i="25" s="1"/>
  <c r="D240" i="25"/>
  <c r="D366" i="25" s="1"/>
  <c r="E240" i="25"/>
  <c r="E366" i="25" s="1"/>
  <c r="F240" i="25"/>
  <c r="F366" i="25" s="1"/>
  <c r="G240" i="25"/>
  <c r="G366" i="25" s="1"/>
  <c r="H240" i="25"/>
  <c r="H366" i="25" s="1"/>
  <c r="I240" i="25"/>
  <c r="I366" i="25" s="1"/>
  <c r="J240" i="25"/>
  <c r="J366" i="25" s="1"/>
  <c r="K240" i="25"/>
  <c r="K366" i="25" s="1"/>
  <c r="L240" i="25"/>
  <c r="L366" i="25" s="1"/>
  <c r="M240" i="25"/>
  <c r="M366" i="25" s="1"/>
  <c r="N240" i="25"/>
  <c r="N366" i="25" s="1"/>
  <c r="O240" i="25"/>
  <c r="O366" i="25" s="1"/>
  <c r="P240" i="25"/>
  <c r="P366" i="25" s="1"/>
  <c r="Q240" i="25"/>
  <c r="Q366" i="25" s="1"/>
  <c r="R240" i="25"/>
  <c r="R366" i="25" s="1"/>
  <c r="S240" i="25"/>
  <c r="S366" i="25" s="1"/>
  <c r="D249" i="25"/>
  <c r="E249" i="25"/>
  <c r="F249" i="25"/>
  <c r="G249" i="25"/>
  <c r="H249" i="25"/>
  <c r="I249" i="25"/>
  <c r="J249" i="25"/>
  <c r="K249" i="25"/>
  <c r="L249" i="25"/>
  <c r="M249" i="25"/>
  <c r="N249" i="25"/>
  <c r="O249" i="25"/>
  <c r="P249" i="25"/>
  <c r="Q249" i="25"/>
  <c r="R249" i="25"/>
  <c r="S249" i="25"/>
  <c r="T249" i="25"/>
  <c r="D250" i="25"/>
  <c r="E250" i="25"/>
  <c r="E280" i="25" s="1"/>
  <c r="F250" i="25"/>
  <c r="G250" i="25"/>
  <c r="H250" i="25"/>
  <c r="I250" i="25"/>
  <c r="I280" i="25" s="1"/>
  <c r="J250" i="25"/>
  <c r="K250" i="25"/>
  <c r="L250" i="25"/>
  <c r="M250" i="25"/>
  <c r="N250" i="25"/>
  <c r="O250" i="25"/>
  <c r="O280" i="25" s="1"/>
  <c r="P250" i="25"/>
  <c r="Q250" i="25"/>
  <c r="R250" i="25"/>
  <c r="S250" i="25"/>
  <c r="T250" i="25"/>
  <c r="D251" i="25"/>
  <c r="E251" i="25"/>
  <c r="F251" i="25"/>
  <c r="G251" i="25"/>
  <c r="H251" i="25"/>
  <c r="I251" i="25"/>
  <c r="J251" i="25"/>
  <c r="K251" i="25"/>
  <c r="L251" i="25"/>
  <c r="M251" i="25"/>
  <c r="N251" i="25"/>
  <c r="O251" i="25"/>
  <c r="P251" i="25"/>
  <c r="Q251" i="25"/>
  <c r="R251" i="25"/>
  <c r="S251" i="25"/>
  <c r="T251" i="25"/>
  <c r="D252" i="25"/>
  <c r="E252" i="25"/>
  <c r="F252" i="25"/>
  <c r="G252" i="25"/>
  <c r="G282" i="25" s="1"/>
  <c r="H252" i="25"/>
  <c r="I252" i="25"/>
  <c r="J252" i="25"/>
  <c r="K252" i="25"/>
  <c r="K282" i="25" s="1"/>
  <c r="L252" i="25"/>
  <c r="M252" i="25"/>
  <c r="N252" i="25"/>
  <c r="O252" i="25"/>
  <c r="P252" i="25"/>
  <c r="Q252" i="25"/>
  <c r="R252" i="25"/>
  <c r="S252" i="25"/>
  <c r="S282" i="25" s="1"/>
  <c r="T252" i="25"/>
  <c r="D253" i="25"/>
  <c r="E253" i="25"/>
  <c r="F253" i="25"/>
  <c r="G253" i="25"/>
  <c r="H253" i="25"/>
  <c r="I253" i="25"/>
  <c r="J253" i="25"/>
  <c r="K253" i="25"/>
  <c r="L253" i="25"/>
  <c r="M253" i="25"/>
  <c r="N253" i="25"/>
  <c r="O253" i="25"/>
  <c r="P253" i="25"/>
  <c r="Q253" i="25"/>
  <c r="R253" i="25"/>
  <c r="S253" i="25"/>
  <c r="T253" i="25"/>
  <c r="D254" i="25"/>
  <c r="E254" i="25"/>
  <c r="E284" i="25" s="1"/>
  <c r="F254" i="25"/>
  <c r="G254" i="25"/>
  <c r="H254" i="25"/>
  <c r="I254" i="25"/>
  <c r="J254" i="25"/>
  <c r="K254" i="25"/>
  <c r="L254" i="25"/>
  <c r="M254" i="25"/>
  <c r="N254" i="25"/>
  <c r="O254" i="25"/>
  <c r="P254" i="25"/>
  <c r="Q254" i="25"/>
  <c r="R254" i="25"/>
  <c r="S254" i="25"/>
  <c r="D255" i="25"/>
  <c r="E255" i="25"/>
  <c r="F255" i="25"/>
  <c r="G255" i="25"/>
  <c r="H255" i="25"/>
  <c r="I255" i="25"/>
  <c r="J255" i="25"/>
  <c r="K255" i="25"/>
  <c r="L255" i="25"/>
  <c r="M255" i="25"/>
  <c r="N255" i="25"/>
  <c r="O255" i="25"/>
  <c r="P255" i="25"/>
  <c r="Q255" i="25"/>
  <c r="R255" i="25"/>
  <c r="S255" i="25"/>
  <c r="T255" i="25"/>
  <c r="D256" i="25"/>
  <c r="E256" i="25"/>
  <c r="F256" i="25"/>
  <c r="G256" i="25"/>
  <c r="H256" i="25"/>
  <c r="I256" i="25"/>
  <c r="J256" i="25"/>
  <c r="K256" i="25"/>
  <c r="L256" i="25"/>
  <c r="M256" i="25"/>
  <c r="N256" i="25"/>
  <c r="O256" i="25"/>
  <c r="P256" i="25"/>
  <c r="Q256" i="25"/>
  <c r="R256" i="25"/>
  <c r="S256" i="25"/>
  <c r="D257" i="25"/>
  <c r="E257" i="25"/>
  <c r="F257" i="25"/>
  <c r="G257" i="25"/>
  <c r="H257" i="25"/>
  <c r="I257" i="25"/>
  <c r="J257" i="25"/>
  <c r="K257" i="25"/>
  <c r="L257" i="25"/>
  <c r="M257" i="25"/>
  <c r="N257" i="25"/>
  <c r="O257" i="25"/>
  <c r="P257" i="25"/>
  <c r="Q257" i="25"/>
  <c r="R257" i="25"/>
  <c r="S257" i="25"/>
  <c r="T257" i="25"/>
  <c r="D258" i="25"/>
  <c r="E258" i="25"/>
  <c r="F258" i="25"/>
  <c r="G258" i="25"/>
  <c r="H258" i="25"/>
  <c r="I258" i="25"/>
  <c r="J258" i="25"/>
  <c r="K258" i="25"/>
  <c r="L258" i="25"/>
  <c r="M258" i="25"/>
  <c r="N258" i="25"/>
  <c r="O258" i="25"/>
  <c r="P258" i="25"/>
  <c r="Q258" i="25"/>
  <c r="R258" i="25"/>
  <c r="S258" i="25"/>
  <c r="T258" i="25"/>
  <c r="D259" i="25"/>
  <c r="E259" i="25"/>
  <c r="F259" i="25"/>
  <c r="G259" i="25"/>
  <c r="H259" i="25"/>
  <c r="I259" i="25"/>
  <c r="J259" i="25"/>
  <c r="K259" i="25"/>
  <c r="L259" i="25"/>
  <c r="M259" i="25"/>
  <c r="N259" i="25"/>
  <c r="O259" i="25"/>
  <c r="P259" i="25"/>
  <c r="Q259" i="25"/>
  <c r="R259" i="25"/>
  <c r="S259" i="25"/>
  <c r="T259" i="25"/>
  <c r="D260" i="25"/>
  <c r="E260" i="25"/>
  <c r="F260" i="25"/>
  <c r="G260" i="25"/>
  <c r="H260" i="25"/>
  <c r="I260" i="25"/>
  <c r="J260" i="25"/>
  <c r="K260" i="25"/>
  <c r="L260" i="25"/>
  <c r="M260" i="25"/>
  <c r="N260" i="25"/>
  <c r="O260" i="25"/>
  <c r="P260" i="25"/>
  <c r="Q260" i="25"/>
  <c r="R260" i="25"/>
  <c r="S260" i="25"/>
  <c r="T260" i="25"/>
  <c r="D261" i="25"/>
  <c r="E261" i="25"/>
  <c r="F261" i="25"/>
  <c r="G261" i="25"/>
  <c r="H261" i="25"/>
  <c r="I261" i="25"/>
  <c r="J261" i="25"/>
  <c r="K261" i="25"/>
  <c r="L261" i="25"/>
  <c r="M261" i="25"/>
  <c r="N261" i="25"/>
  <c r="O261" i="25"/>
  <c r="P261" i="25"/>
  <c r="Q261" i="25"/>
  <c r="R261" i="25"/>
  <c r="S261" i="25"/>
  <c r="T261" i="25"/>
  <c r="D262" i="25"/>
  <c r="E262" i="25"/>
  <c r="F262" i="25"/>
  <c r="G262" i="25"/>
  <c r="H262" i="25"/>
  <c r="I262" i="25"/>
  <c r="J262" i="25"/>
  <c r="K262" i="25"/>
  <c r="L262" i="25"/>
  <c r="M262" i="25"/>
  <c r="N262" i="25"/>
  <c r="O262" i="25"/>
  <c r="P262" i="25"/>
  <c r="Q262" i="25"/>
  <c r="R262" i="25"/>
  <c r="S262" i="25"/>
  <c r="D263" i="25"/>
  <c r="E263" i="25"/>
  <c r="F263" i="25"/>
  <c r="G263" i="25"/>
  <c r="H263" i="25"/>
  <c r="I263" i="25"/>
  <c r="J263" i="25"/>
  <c r="K263" i="25"/>
  <c r="L263" i="25"/>
  <c r="M263" i="25"/>
  <c r="N263" i="25"/>
  <c r="O263" i="25"/>
  <c r="P263" i="25"/>
  <c r="Q263" i="25"/>
  <c r="R263" i="25"/>
  <c r="S263" i="25"/>
  <c r="T263" i="25"/>
  <c r="D264" i="25"/>
  <c r="E264" i="25"/>
  <c r="F264" i="25"/>
  <c r="G264" i="25"/>
  <c r="H264" i="25"/>
  <c r="I264" i="25"/>
  <c r="J264" i="25"/>
  <c r="K264" i="25"/>
  <c r="L264" i="25"/>
  <c r="M264" i="25"/>
  <c r="N264" i="25"/>
  <c r="O264" i="25"/>
  <c r="P264" i="25"/>
  <c r="Q264" i="25"/>
  <c r="R264" i="25"/>
  <c r="S264" i="25"/>
  <c r="D265" i="25"/>
  <c r="E265" i="25"/>
  <c r="F265" i="25"/>
  <c r="G265" i="25"/>
  <c r="H265" i="25"/>
  <c r="I265" i="25"/>
  <c r="J265" i="25"/>
  <c r="K265" i="25"/>
  <c r="L265" i="25"/>
  <c r="M265" i="25"/>
  <c r="N265" i="25"/>
  <c r="O265" i="25"/>
  <c r="P265" i="25"/>
  <c r="Q265" i="25"/>
  <c r="R265" i="25"/>
  <c r="S265" i="25"/>
  <c r="T265" i="25"/>
  <c r="D266" i="25"/>
  <c r="E266" i="25"/>
  <c r="F266" i="25"/>
  <c r="G266" i="25"/>
  <c r="H266" i="25"/>
  <c r="I266" i="25"/>
  <c r="J266" i="25"/>
  <c r="K266" i="25"/>
  <c r="L266" i="25"/>
  <c r="M266" i="25"/>
  <c r="N266" i="25"/>
  <c r="O266" i="25"/>
  <c r="P266" i="25"/>
  <c r="Q266" i="25"/>
  <c r="R266" i="25"/>
  <c r="S266" i="25"/>
  <c r="T266" i="25"/>
  <c r="D267" i="25"/>
  <c r="E267" i="25"/>
  <c r="F267" i="25"/>
  <c r="G267" i="25"/>
  <c r="H267" i="25"/>
  <c r="I267" i="25"/>
  <c r="J267" i="25"/>
  <c r="K267" i="25"/>
  <c r="L267" i="25"/>
  <c r="M267" i="25"/>
  <c r="N267" i="25"/>
  <c r="O267" i="25"/>
  <c r="P267" i="25"/>
  <c r="Q267" i="25"/>
  <c r="R267" i="25"/>
  <c r="S267" i="25"/>
  <c r="T267" i="25"/>
  <c r="D268" i="25"/>
  <c r="E268" i="25"/>
  <c r="F268" i="25"/>
  <c r="G268" i="25"/>
  <c r="H268" i="25"/>
  <c r="I268" i="25"/>
  <c r="J268" i="25"/>
  <c r="K268" i="25"/>
  <c r="L268" i="25"/>
  <c r="M268" i="25"/>
  <c r="N268" i="25"/>
  <c r="O268" i="25"/>
  <c r="P268" i="25"/>
  <c r="Q268" i="25"/>
  <c r="R268" i="25"/>
  <c r="S268" i="25"/>
  <c r="T268" i="25"/>
  <c r="D269" i="25"/>
  <c r="E269" i="25"/>
  <c r="F269" i="25"/>
  <c r="G269" i="25"/>
  <c r="H269" i="25"/>
  <c r="I269" i="25"/>
  <c r="J269" i="25"/>
  <c r="K269" i="25"/>
  <c r="L269" i="25"/>
  <c r="M269" i="25"/>
  <c r="N269" i="25"/>
  <c r="O269" i="25"/>
  <c r="P269" i="25"/>
  <c r="Q269" i="25"/>
  <c r="R269" i="25"/>
  <c r="S269" i="25"/>
  <c r="T269" i="25"/>
  <c r="D270" i="25"/>
  <c r="E270" i="25"/>
  <c r="F270" i="25"/>
  <c r="G270" i="25"/>
  <c r="H270" i="25"/>
  <c r="I270" i="25"/>
  <c r="J270" i="25"/>
  <c r="K270" i="25"/>
  <c r="L270" i="25"/>
  <c r="M270" i="25"/>
  <c r="N270" i="25"/>
  <c r="O270" i="25"/>
  <c r="P270" i="25"/>
  <c r="Q270" i="25"/>
  <c r="R270" i="25"/>
  <c r="S270" i="25"/>
  <c r="T270" i="25"/>
  <c r="D271" i="25"/>
  <c r="E271" i="25"/>
  <c r="E301" i="25"/>
  <c r="F271" i="25"/>
  <c r="G271" i="25"/>
  <c r="G301" i="25" s="1"/>
  <c r="H271" i="25"/>
  <c r="I271" i="25"/>
  <c r="I301" i="25"/>
  <c r="J271" i="25"/>
  <c r="K271" i="25"/>
  <c r="K301" i="25" s="1"/>
  <c r="L271" i="25"/>
  <c r="M271" i="25"/>
  <c r="M301" i="25"/>
  <c r="N271" i="25"/>
  <c r="O271" i="25"/>
  <c r="O301" i="25" s="1"/>
  <c r="P271" i="25"/>
  <c r="Q271" i="25"/>
  <c r="Q301" i="25"/>
  <c r="R271" i="25"/>
  <c r="S271" i="25"/>
  <c r="S301" i="25" s="1"/>
  <c r="T271" i="25"/>
  <c r="D272" i="25"/>
  <c r="D302" i="25"/>
  <c r="E272" i="25"/>
  <c r="F272" i="25"/>
  <c r="F302" i="25" s="1"/>
  <c r="G272" i="25"/>
  <c r="H272" i="25"/>
  <c r="H302" i="25"/>
  <c r="I272" i="25"/>
  <c r="J272" i="25"/>
  <c r="J302" i="25" s="1"/>
  <c r="K272" i="25"/>
  <c r="L272" i="25"/>
  <c r="L302" i="25"/>
  <c r="M272" i="25"/>
  <c r="N272" i="25"/>
  <c r="N302" i="25" s="1"/>
  <c r="O272" i="25"/>
  <c r="P272" i="25"/>
  <c r="P302" i="25"/>
  <c r="Q272" i="25"/>
  <c r="R272" i="25"/>
  <c r="R302" i="25" s="1"/>
  <c r="S272" i="25"/>
  <c r="T272" i="25"/>
  <c r="T302" i="25"/>
  <c r="D273" i="25"/>
  <c r="E273" i="25"/>
  <c r="E303" i="25" s="1"/>
  <c r="F273" i="25"/>
  <c r="G273" i="25"/>
  <c r="G303" i="25"/>
  <c r="H273" i="25"/>
  <c r="I273" i="25"/>
  <c r="I303" i="25" s="1"/>
  <c r="J273" i="25"/>
  <c r="K273" i="25"/>
  <c r="K303" i="25"/>
  <c r="L273" i="25"/>
  <c r="M273" i="25"/>
  <c r="M303" i="25" s="1"/>
  <c r="N273" i="25"/>
  <c r="O273" i="25"/>
  <c r="O303" i="25"/>
  <c r="P273" i="25"/>
  <c r="Q273" i="25"/>
  <c r="Q303" i="25" s="1"/>
  <c r="R273" i="25"/>
  <c r="S273" i="25"/>
  <c r="S303" i="25"/>
  <c r="T273" i="25"/>
  <c r="D274" i="25"/>
  <c r="D304" i="25" s="1"/>
  <c r="E274" i="25"/>
  <c r="F274" i="25"/>
  <c r="F304" i="25"/>
  <c r="G274" i="25"/>
  <c r="H274" i="25"/>
  <c r="H304" i="25" s="1"/>
  <c r="I274" i="25"/>
  <c r="J274" i="25"/>
  <c r="J304" i="25"/>
  <c r="K274" i="25"/>
  <c r="L274" i="25"/>
  <c r="L304" i="25" s="1"/>
  <c r="M274" i="25"/>
  <c r="N274" i="25"/>
  <c r="N304" i="25"/>
  <c r="O274" i="25"/>
  <c r="P274" i="25"/>
  <c r="P304" i="25" s="1"/>
  <c r="Q274" i="25"/>
  <c r="R274" i="25"/>
  <c r="R304" i="25"/>
  <c r="S274" i="25"/>
  <c r="T274" i="25"/>
  <c r="T304" i="25" s="1"/>
  <c r="D275" i="25"/>
  <c r="E275" i="25"/>
  <c r="E305" i="25"/>
  <c r="F275" i="25"/>
  <c r="G275" i="25"/>
  <c r="G305" i="25" s="1"/>
  <c r="H275" i="25"/>
  <c r="I275" i="25"/>
  <c r="I305" i="25"/>
  <c r="J275" i="25"/>
  <c r="K275" i="25"/>
  <c r="K305" i="25" s="1"/>
  <c r="L275" i="25"/>
  <c r="M275" i="25"/>
  <c r="M305" i="25"/>
  <c r="N275" i="25"/>
  <c r="O275" i="25"/>
  <c r="O305" i="25" s="1"/>
  <c r="P275" i="25"/>
  <c r="Q275" i="25"/>
  <c r="Q305" i="25"/>
  <c r="R275" i="25"/>
  <c r="S275" i="25"/>
  <c r="S305" i="25" s="1"/>
  <c r="T275" i="25"/>
  <c r="D276" i="25"/>
  <c r="D306" i="25"/>
  <c r="E276" i="25"/>
  <c r="F276" i="25"/>
  <c r="F306" i="25" s="1"/>
  <c r="G276" i="25"/>
  <c r="H276" i="25"/>
  <c r="H306" i="25"/>
  <c r="I276" i="25"/>
  <c r="J276" i="25"/>
  <c r="J306" i="25" s="1"/>
  <c r="K276" i="25"/>
  <c r="L276" i="25"/>
  <c r="L306" i="25"/>
  <c r="M276" i="25"/>
  <c r="N276" i="25"/>
  <c r="N306" i="25" s="1"/>
  <c r="O276" i="25"/>
  <c r="P276" i="25"/>
  <c r="P306" i="25"/>
  <c r="Q276" i="25"/>
  <c r="R276" i="25"/>
  <c r="R306" i="25" s="1"/>
  <c r="S276" i="25"/>
  <c r="D279" i="25"/>
  <c r="F279" i="25"/>
  <c r="H279" i="25"/>
  <c r="J279" i="25"/>
  <c r="L279" i="25"/>
  <c r="N279" i="25"/>
  <c r="P279" i="25"/>
  <c r="R279" i="25"/>
  <c r="T279" i="25"/>
  <c r="K280" i="25"/>
  <c r="S280" i="25"/>
  <c r="D281" i="25"/>
  <c r="F281" i="25"/>
  <c r="H281" i="25"/>
  <c r="J281" i="25"/>
  <c r="L281" i="25"/>
  <c r="N281" i="25"/>
  <c r="P281" i="25"/>
  <c r="R281" i="25"/>
  <c r="T281" i="25"/>
  <c r="E282" i="25"/>
  <c r="M282" i="25"/>
  <c r="Q282" i="25"/>
  <c r="D283" i="25"/>
  <c r="F283" i="25"/>
  <c r="H283" i="25"/>
  <c r="J283" i="25"/>
  <c r="L283" i="25"/>
  <c r="P283" i="25"/>
  <c r="R283" i="25"/>
  <c r="T283" i="25"/>
  <c r="G284" i="25"/>
  <c r="I284" i="25"/>
  <c r="K284" i="25"/>
  <c r="M284" i="25"/>
  <c r="O284" i="25"/>
  <c r="Q284" i="25"/>
  <c r="S284" i="25"/>
  <c r="E285" i="25"/>
  <c r="G285" i="25"/>
  <c r="I285" i="25"/>
  <c r="K285" i="25"/>
  <c r="M285" i="25"/>
  <c r="O285" i="25"/>
  <c r="Q285" i="25"/>
  <c r="S285" i="25"/>
  <c r="D286" i="25"/>
  <c r="F286" i="25"/>
  <c r="H286" i="25"/>
  <c r="J286" i="25"/>
  <c r="L286" i="25"/>
  <c r="N286" i="25"/>
  <c r="P286" i="25"/>
  <c r="R286" i="25"/>
  <c r="D287" i="25"/>
  <c r="F287" i="25"/>
  <c r="H287" i="25"/>
  <c r="J287" i="25"/>
  <c r="L287" i="25"/>
  <c r="M287" i="25"/>
  <c r="N287" i="25"/>
  <c r="O287" i="25"/>
  <c r="P287" i="25"/>
  <c r="Q287" i="25"/>
  <c r="R287" i="25"/>
  <c r="S287" i="25"/>
  <c r="T287" i="25"/>
  <c r="D288" i="25"/>
  <c r="E288" i="25"/>
  <c r="F288" i="25"/>
  <c r="G288" i="25"/>
  <c r="H288" i="25"/>
  <c r="I288" i="25"/>
  <c r="J288" i="25"/>
  <c r="K288" i="25"/>
  <c r="L288" i="25"/>
  <c r="M288" i="25"/>
  <c r="N288" i="25"/>
  <c r="O288" i="25"/>
  <c r="P288" i="25"/>
  <c r="Q288" i="25"/>
  <c r="R288" i="25"/>
  <c r="S288" i="25"/>
  <c r="T288" i="25"/>
  <c r="D289" i="25"/>
  <c r="E289" i="25"/>
  <c r="F289" i="25"/>
  <c r="G289" i="25"/>
  <c r="H289" i="25"/>
  <c r="I289" i="25"/>
  <c r="J289" i="25"/>
  <c r="K289" i="25"/>
  <c r="L289" i="25"/>
  <c r="M289" i="25"/>
  <c r="N289" i="25"/>
  <c r="O289" i="25"/>
  <c r="P289" i="25"/>
  <c r="Q289" i="25"/>
  <c r="R289" i="25"/>
  <c r="S289" i="25"/>
  <c r="T289" i="25"/>
  <c r="D290" i="25"/>
  <c r="E290" i="25"/>
  <c r="F290" i="25"/>
  <c r="G290" i="25"/>
  <c r="H290" i="25"/>
  <c r="I290" i="25"/>
  <c r="J290" i="25"/>
  <c r="K290" i="25"/>
  <c r="L290" i="25"/>
  <c r="M290" i="25"/>
  <c r="N290" i="25"/>
  <c r="O290" i="25"/>
  <c r="P290" i="25"/>
  <c r="Q290" i="25"/>
  <c r="R290" i="25"/>
  <c r="S290" i="25"/>
  <c r="T290" i="25"/>
  <c r="D291" i="25"/>
  <c r="E291" i="25"/>
  <c r="F291" i="25"/>
  <c r="G291" i="25"/>
  <c r="H291" i="25"/>
  <c r="I291" i="25"/>
  <c r="J291" i="25"/>
  <c r="K291" i="25"/>
  <c r="L291" i="25"/>
  <c r="M291" i="25"/>
  <c r="N291" i="25"/>
  <c r="O291" i="25"/>
  <c r="P291" i="25"/>
  <c r="Q291" i="25"/>
  <c r="R291" i="25"/>
  <c r="S291" i="25"/>
  <c r="T291" i="25"/>
  <c r="D292" i="25"/>
  <c r="E292" i="25"/>
  <c r="F292" i="25"/>
  <c r="G292" i="25"/>
  <c r="H292" i="25"/>
  <c r="I292" i="25"/>
  <c r="J292" i="25"/>
  <c r="K292" i="25"/>
  <c r="L292" i="25"/>
  <c r="M292" i="25"/>
  <c r="N292" i="25"/>
  <c r="O292" i="25"/>
  <c r="P292" i="25"/>
  <c r="Q292" i="25"/>
  <c r="R292" i="25"/>
  <c r="S292" i="25"/>
  <c r="D293" i="25"/>
  <c r="E293" i="25"/>
  <c r="F293" i="25"/>
  <c r="G293" i="25"/>
  <c r="H293" i="25"/>
  <c r="I293" i="25"/>
  <c r="J293" i="25"/>
  <c r="K293" i="25"/>
  <c r="L293" i="25"/>
  <c r="M293" i="25"/>
  <c r="N293" i="25"/>
  <c r="O293" i="25"/>
  <c r="P293" i="25"/>
  <c r="Q293" i="25"/>
  <c r="R293" i="25"/>
  <c r="S293" i="25"/>
  <c r="T293" i="25"/>
  <c r="D294" i="25"/>
  <c r="E294" i="25"/>
  <c r="F294" i="25"/>
  <c r="G294" i="25"/>
  <c r="H294" i="25"/>
  <c r="I294" i="25"/>
  <c r="J294" i="25"/>
  <c r="K294" i="25"/>
  <c r="L294" i="25"/>
  <c r="M294" i="25"/>
  <c r="N294" i="25"/>
  <c r="O294" i="25"/>
  <c r="P294" i="25"/>
  <c r="Q294" i="25"/>
  <c r="R294" i="25"/>
  <c r="S294" i="25"/>
  <c r="D295" i="25"/>
  <c r="E295" i="25"/>
  <c r="F295" i="25"/>
  <c r="G295" i="25"/>
  <c r="H295" i="25"/>
  <c r="I295" i="25"/>
  <c r="J295" i="25"/>
  <c r="K295" i="25"/>
  <c r="L295" i="25"/>
  <c r="M295" i="25"/>
  <c r="N295" i="25"/>
  <c r="O295" i="25"/>
  <c r="P295" i="25"/>
  <c r="Q295" i="25"/>
  <c r="R295" i="25"/>
  <c r="S295" i="25"/>
  <c r="T295" i="25"/>
  <c r="D296" i="25"/>
  <c r="E296" i="25"/>
  <c r="F296" i="25"/>
  <c r="G296" i="25"/>
  <c r="H296" i="25"/>
  <c r="I296" i="25"/>
  <c r="J296" i="25"/>
  <c r="K296" i="25"/>
  <c r="L296" i="25"/>
  <c r="M296" i="25"/>
  <c r="N296" i="25"/>
  <c r="O296" i="25"/>
  <c r="P296" i="25"/>
  <c r="Q296" i="25"/>
  <c r="R296" i="25"/>
  <c r="S296" i="25"/>
  <c r="T296" i="25"/>
  <c r="D297" i="25"/>
  <c r="E297" i="25"/>
  <c r="F297" i="25"/>
  <c r="G297" i="25"/>
  <c r="H297" i="25"/>
  <c r="I297" i="25"/>
  <c r="J297" i="25"/>
  <c r="K297" i="25"/>
  <c r="L297" i="25"/>
  <c r="M297" i="25"/>
  <c r="N297" i="25"/>
  <c r="O297" i="25"/>
  <c r="P297" i="25"/>
  <c r="Q297" i="25"/>
  <c r="R297" i="25"/>
  <c r="S297" i="25"/>
  <c r="T297" i="25"/>
  <c r="D298" i="25"/>
  <c r="E298" i="25"/>
  <c r="F298" i="25"/>
  <c r="G298" i="25"/>
  <c r="H298" i="25"/>
  <c r="I298" i="25"/>
  <c r="J298" i="25"/>
  <c r="K298" i="25"/>
  <c r="L298" i="25"/>
  <c r="M298" i="25"/>
  <c r="N298" i="25"/>
  <c r="O298" i="25"/>
  <c r="P298" i="25"/>
  <c r="Q298" i="25"/>
  <c r="R298" i="25"/>
  <c r="S298" i="25"/>
  <c r="T298" i="25"/>
  <c r="D299" i="25"/>
  <c r="E299" i="25"/>
  <c r="F299" i="25"/>
  <c r="G299" i="25"/>
  <c r="H299" i="25"/>
  <c r="I299" i="25"/>
  <c r="J299" i="25"/>
  <c r="K299" i="25"/>
  <c r="L299" i="25"/>
  <c r="M299" i="25"/>
  <c r="N299" i="25"/>
  <c r="O299" i="25"/>
  <c r="P299" i="25"/>
  <c r="Q299" i="25"/>
  <c r="R299" i="25"/>
  <c r="S299" i="25"/>
  <c r="T299" i="25"/>
  <c r="D300" i="25"/>
  <c r="E300" i="25"/>
  <c r="F300" i="25"/>
  <c r="G300" i="25"/>
  <c r="H300" i="25"/>
  <c r="I300" i="25"/>
  <c r="J300" i="25"/>
  <c r="K300" i="25"/>
  <c r="L300" i="25"/>
  <c r="M300" i="25"/>
  <c r="N300" i="25"/>
  <c r="O300" i="25"/>
  <c r="P300" i="25"/>
  <c r="Q300" i="25"/>
  <c r="R300" i="25"/>
  <c r="S300" i="25"/>
  <c r="D301" i="25"/>
  <c r="F301" i="25"/>
  <c r="H301" i="25"/>
  <c r="J301" i="25"/>
  <c r="L301" i="25"/>
  <c r="N301" i="25"/>
  <c r="P301" i="25"/>
  <c r="R301" i="25"/>
  <c r="T301" i="25"/>
  <c r="E302" i="25"/>
  <c r="G302" i="25"/>
  <c r="I302" i="25"/>
  <c r="K302" i="25"/>
  <c r="M302" i="25"/>
  <c r="O302" i="25"/>
  <c r="Q302" i="25"/>
  <c r="S302" i="25"/>
  <c r="D303" i="25"/>
  <c r="F303" i="25"/>
  <c r="H303" i="25"/>
  <c r="J303" i="25"/>
  <c r="L303" i="25"/>
  <c r="N303" i="25"/>
  <c r="P303" i="25"/>
  <c r="R303" i="25"/>
  <c r="T303" i="25"/>
  <c r="E304" i="25"/>
  <c r="G304" i="25"/>
  <c r="I304" i="25"/>
  <c r="K304" i="25"/>
  <c r="M304" i="25"/>
  <c r="O304" i="25"/>
  <c r="Q304" i="25"/>
  <c r="S304" i="25"/>
  <c r="D305" i="25"/>
  <c r="F305" i="25"/>
  <c r="H305" i="25"/>
  <c r="J305" i="25"/>
  <c r="L305" i="25"/>
  <c r="N305" i="25"/>
  <c r="P305" i="25"/>
  <c r="R305" i="25"/>
  <c r="T305" i="25"/>
  <c r="E306" i="25"/>
  <c r="G306" i="25"/>
  <c r="I306" i="25"/>
  <c r="K306" i="25"/>
  <c r="M306" i="25"/>
  <c r="O306" i="25"/>
  <c r="Q306" i="25"/>
  <c r="S306" i="25"/>
  <c r="D309" i="25"/>
  <c r="E309" i="25"/>
  <c r="F309" i="25"/>
  <c r="G309" i="25"/>
  <c r="H309" i="25"/>
  <c r="I309" i="25"/>
  <c r="J309" i="25"/>
  <c r="K309" i="25"/>
  <c r="L309" i="25"/>
  <c r="M309" i="25"/>
  <c r="N309" i="25"/>
  <c r="O309" i="25"/>
  <c r="P309" i="25"/>
  <c r="Q309" i="25"/>
  <c r="R309" i="25"/>
  <c r="S309" i="25"/>
  <c r="T309" i="25"/>
  <c r="D310" i="25"/>
  <c r="E310" i="25"/>
  <c r="F310" i="25"/>
  <c r="G310" i="25"/>
  <c r="H310" i="25"/>
  <c r="I310" i="25"/>
  <c r="J310" i="25"/>
  <c r="K310" i="25"/>
  <c r="L310" i="25"/>
  <c r="M310" i="25"/>
  <c r="N310" i="25"/>
  <c r="O310" i="25"/>
  <c r="P310" i="25"/>
  <c r="Q310" i="25"/>
  <c r="R310" i="25"/>
  <c r="S310" i="25"/>
  <c r="T310" i="25"/>
  <c r="D311" i="25"/>
  <c r="E311" i="25"/>
  <c r="F311" i="25"/>
  <c r="G311" i="25"/>
  <c r="H311" i="25"/>
  <c r="I311" i="25"/>
  <c r="J311" i="25"/>
  <c r="K311" i="25"/>
  <c r="L311" i="25"/>
  <c r="M311" i="25"/>
  <c r="N311" i="25"/>
  <c r="O311" i="25"/>
  <c r="P311" i="25"/>
  <c r="Q311" i="25"/>
  <c r="R311" i="25"/>
  <c r="S311" i="25"/>
  <c r="T311" i="25"/>
  <c r="D312" i="25"/>
  <c r="E312" i="25"/>
  <c r="F312" i="25"/>
  <c r="G312" i="25"/>
  <c r="H312" i="25"/>
  <c r="I312" i="25"/>
  <c r="J312" i="25"/>
  <c r="K312" i="25"/>
  <c r="L312" i="25"/>
  <c r="M312" i="25"/>
  <c r="N312" i="25"/>
  <c r="O312" i="25"/>
  <c r="P312" i="25"/>
  <c r="Q312" i="25"/>
  <c r="R312" i="25"/>
  <c r="S312" i="25"/>
  <c r="T312" i="25"/>
  <c r="D313" i="25"/>
  <c r="E313" i="25"/>
  <c r="F313" i="25"/>
  <c r="G313" i="25"/>
  <c r="H313" i="25"/>
  <c r="I313" i="25"/>
  <c r="J313" i="25"/>
  <c r="K313" i="25"/>
  <c r="L313" i="25"/>
  <c r="M313" i="25"/>
  <c r="N313" i="25"/>
  <c r="O313" i="25"/>
  <c r="P313" i="25"/>
  <c r="Q313" i="25"/>
  <c r="R313" i="25"/>
  <c r="S313" i="25"/>
  <c r="T313" i="25"/>
  <c r="D314" i="25"/>
  <c r="E314" i="25"/>
  <c r="F314" i="25"/>
  <c r="G314" i="25"/>
  <c r="H314" i="25"/>
  <c r="I314" i="25"/>
  <c r="J314" i="25"/>
  <c r="K314" i="25"/>
  <c r="L314" i="25"/>
  <c r="M314" i="25"/>
  <c r="N314" i="25"/>
  <c r="O314" i="25"/>
  <c r="P314" i="25"/>
  <c r="Q314" i="25"/>
  <c r="R314" i="25"/>
  <c r="S314" i="25"/>
  <c r="D315" i="25"/>
  <c r="E315" i="25"/>
  <c r="F315" i="25"/>
  <c r="G315" i="25"/>
  <c r="H315" i="25"/>
  <c r="I315" i="25"/>
  <c r="J315" i="25"/>
  <c r="K315" i="25"/>
  <c r="L315" i="25"/>
  <c r="M315" i="25"/>
  <c r="N315" i="25"/>
  <c r="O315" i="25"/>
  <c r="P315" i="25"/>
  <c r="Q315" i="25"/>
  <c r="R315" i="25"/>
  <c r="S315" i="25"/>
  <c r="T315" i="25"/>
  <c r="D316" i="25"/>
  <c r="E316" i="25"/>
  <c r="F316" i="25"/>
  <c r="G316" i="25"/>
  <c r="H316" i="25"/>
  <c r="I316" i="25"/>
  <c r="J316" i="25"/>
  <c r="K316" i="25"/>
  <c r="L316" i="25"/>
  <c r="M316" i="25"/>
  <c r="N316" i="25"/>
  <c r="O316" i="25"/>
  <c r="P316" i="25"/>
  <c r="Q316" i="25"/>
  <c r="R316" i="25"/>
  <c r="S316" i="25"/>
  <c r="D317" i="25"/>
  <c r="E317" i="25"/>
  <c r="F317" i="25"/>
  <c r="G317" i="25"/>
  <c r="H317" i="25"/>
  <c r="I317" i="25"/>
  <c r="J317" i="25"/>
  <c r="K317" i="25"/>
  <c r="L317" i="25"/>
  <c r="M317" i="25"/>
  <c r="N317" i="25"/>
  <c r="O317" i="25"/>
  <c r="P317" i="25"/>
  <c r="Q317" i="25"/>
  <c r="R317" i="25"/>
  <c r="S317" i="25"/>
  <c r="T317" i="25"/>
  <c r="D318" i="25"/>
  <c r="E318" i="25"/>
  <c r="F318" i="25"/>
  <c r="G318" i="25"/>
  <c r="H318" i="25"/>
  <c r="I318" i="25"/>
  <c r="J318" i="25"/>
  <c r="K318" i="25"/>
  <c r="L318" i="25"/>
  <c r="M318" i="25"/>
  <c r="N318" i="25"/>
  <c r="O318" i="25"/>
  <c r="P318" i="25"/>
  <c r="Q318" i="25"/>
  <c r="R318" i="25"/>
  <c r="S318" i="25"/>
  <c r="T318" i="25"/>
  <c r="D319" i="25"/>
  <c r="E319" i="25"/>
  <c r="F319" i="25"/>
  <c r="G319" i="25"/>
  <c r="H319" i="25"/>
  <c r="I319" i="25"/>
  <c r="J319" i="25"/>
  <c r="K319" i="25"/>
  <c r="L319" i="25"/>
  <c r="M319" i="25"/>
  <c r="N319" i="25"/>
  <c r="O319" i="25"/>
  <c r="P319" i="25"/>
  <c r="Q319" i="25"/>
  <c r="R319" i="25"/>
  <c r="S319" i="25"/>
  <c r="T319" i="25"/>
  <c r="D320" i="25"/>
  <c r="E320" i="25"/>
  <c r="F320" i="25"/>
  <c r="G320" i="25"/>
  <c r="H320" i="25"/>
  <c r="I320" i="25"/>
  <c r="J320" i="25"/>
  <c r="K320" i="25"/>
  <c r="L320" i="25"/>
  <c r="M320" i="25"/>
  <c r="N320" i="25"/>
  <c r="O320" i="25"/>
  <c r="P320" i="25"/>
  <c r="Q320" i="25"/>
  <c r="R320" i="25"/>
  <c r="S320" i="25"/>
  <c r="T320" i="25"/>
  <c r="D321" i="25"/>
  <c r="E321" i="25"/>
  <c r="F321" i="25"/>
  <c r="G321" i="25"/>
  <c r="H321" i="25"/>
  <c r="I321" i="25"/>
  <c r="J321" i="25"/>
  <c r="K321" i="25"/>
  <c r="L321" i="25"/>
  <c r="M321" i="25"/>
  <c r="N321" i="25"/>
  <c r="O321" i="25"/>
  <c r="P321" i="25"/>
  <c r="Q321" i="25"/>
  <c r="R321" i="25"/>
  <c r="S321" i="25"/>
  <c r="T321" i="25"/>
  <c r="D322" i="25"/>
  <c r="E322" i="25"/>
  <c r="F322" i="25"/>
  <c r="G322" i="25"/>
  <c r="H322" i="25"/>
  <c r="I322" i="25"/>
  <c r="J322" i="25"/>
  <c r="K322" i="25"/>
  <c r="L322" i="25"/>
  <c r="M322" i="25"/>
  <c r="N322" i="25"/>
  <c r="O322" i="25"/>
  <c r="P322" i="25"/>
  <c r="Q322" i="25"/>
  <c r="R322" i="25"/>
  <c r="S322" i="25"/>
  <c r="D323" i="25"/>
  <c r="E323" i="25"/>
  <c r="F323" i="25"/>
  <c r="G323" i="25"/>
  <c r="H323" i="25"/>
  <c r="I323" i="25"/>
  <c r="J323" i="25"/>
  <c r="K323" i="25"/>
  <c r="L323" i="25"/>
  <c r="M323" i="25"/>
  <c r="N323" i="25"/>
  <c r="O323" i="25"/>
  <c r="P323" i="25"/>
  <c r="Q323" i="25"/>
  <c r="R323" i="25"/>
  <c r="S323" i="25"/>
  <c r="T323" i="25"/>
  <c r="D324" i="25"/>
  <c r="E324" i="25"/>
  <c r="F324" i="25"/>
  <c r="G324" i="25"/>
  <c r="H324" i="25"/>
  <c r="I324" i="25"/>
  <c r="J324" i="25"/>
  <c r="K324" i="25"/>
  <c r="L324" i="25"/>
  <c r="M324" i="25"/>
  <c r="N324" i="25"/>
  <c r="O324" i="25"/>
  <c r="P324" i="25"/>
  <c r="Q324" i="25"/>
  <c r="R324" i="25"/>
  <c r="S324" i="25"/>
  <c r="D325" i="25"/>
  <c r="E325" i="25"/>
  <c r="F325" i="25"/>
  <c r="G325" i="25"/>
  <c r="H325" i="25"/>
  <c r="I325" i="25"/>
  <c r="J325" i="25"/>
  <c r="K325" i="25"/>
  <c r="L325" i="25"/>
  <c r="M325" i="25"/>
  <c r="N325" i="25"/>
  <c r="O325" i="25"/>
  <c r="P325" i="25"/>
  <c r="Q325" i="25"/>
  <c r="R325" i="25"/>
  <c r="S325" i="25"/>
  <c r="T325" i="25"/>
  <c r="D326" i="25"/>
  <c r="E326" i="25"/>
  <c r="F326" i="25"/>
  <c r="G326" i="25"/>
  <c r="H326" i="25"/>
  <c r="I326" i="25"/>
  <c r="J326" i="25"/>
  <c r="K326" i="25"/>
  <c r="L326" i="25"/>
  <c r="M326" i="25"/>
  <c r="N326" i="25"/>
  <c r="O326" i="25"/>
  <c r="P326" i="25"/>
  <c r="Q326" i="25"/>
  <c r="R326" i="25"/>
  <c r="S326" i="25"/>
  <c r="T326" i="25"/>
  <c r="D327" i="25"/>
  <c r="E327" i="25"/>
  <c r="F327" i="25"/>
  <c r="G327" i="25"/>
  <c r="H327" i="25"/>
  <c r="I327" i="25"/>
  <c r="J327" i="25"/>
  <c r="K327" i="25"/>
  <c r="L327" i="25"/>
  <c r="M327" i="25"/>
  <c r="N327" i="25"/>
  <c r="O327" i="25"/>
  <c r="P327" i="25"/>
  <c r="Q327" i="25"/>
  <c r="R327" i="25"/>
  <c r="S327" i="25"/>
  <c r="T327" i="25"/>
  <c r="D328" i="25"/>
  <c r="E328" i="25"/>
  <c r="F328" i="25"/>
  <c r="G328" i="25"/>
  <c r="H328" i="25"/>
  <c r="I328" i="25"/>
  <c r="J328" i="25"/>
  <c r="K328" i="25"/>
  <c r="L328" i="25"/>
  <c r="M328" i="25"/>
  <c r="N328" i="25"/>
  <c r="O328" i="25"/>
  <c r="P328" i="25"/>
  <c r="Q328" i="25"/>
  <c r="R328" i="25"/>
  <c r="S328" i="25"/>
  <c r="T328" i="25"/>
  <c r="D329" i="25"/>
  <c r="E329" i="25"/>
  <c r="F329" i="25"/>
  <c r="G329" i="25"/>
  <c r="H329" i="25"/>
  <c r="I329" i="25"/>
  <c r="J329" i="25"/>
  <c r="K329" i="25"/>
  <c r="L329" i="25"/>
  <c r="M329" i="25"/>
  <c r="N329" i="25"/>
  <c r="O329" i="25"/>
  <c r="P329" i="25"/>
  <c r="Q329" i="25"/>
  <c r="R329" i="25"/>
  <c r="S329" i="25"/>
  <c r="T329" i="25"/>
  <c r="D330" i="25"/>
  <c r="E330" i="25"/>
  <c r="F330" i="25"/>
  <c r="G330" i="25"/>
  <c r="H330" i="25"/>
  <c r="I330" i="25"/>
  <c r="J330" i="25"/>
  <c r="K330" i="25"/>
  <c r="L330" i="25"/>
  <c r="M330" i="25"/>
  <c r="N330" i="25"/>
  <c r="O330" i="25"/>
  <c r="P330" i="25"/>
  <c r="Q330" i="25"/>
  <c r="R330" i="25"/>
  <c r="S330" i="25"/>
  <c r="D331" i="25"/>
  <c r="E331" i="25"/>
  <c r="F331" i="25"/>
  <c r="G331" i="25"/>
  <c r="H331" i="25"/>
  <c r="I331" i="25"/>
  <c r="J331" i="25"/>
  <c r="K331" i="25"/>
  <c r="L331" i="25"/>
  <c r="M331" i="25"/>
  <c r="N331" i="25"/>
  <c r="O331" i="25"/>
  <c r="P331" i="25"/>
  <c r="Q331" i="25"/>
  <c r="R331" i="25"/>
  <c r="S331" i="25"/>
  <c r="T331" i="25"/>
  <c r="D332" i="25"/>
  <c r="E332" i="25"/>
  <c r="F332" i="25"/>
  <c r="G332" i="25"/>
  <c r="H332" i="25"/>
  <c r="I332" i="25"/>
  <c r="J332" i="25"/>
  <c r="K332" i="25"/>
  <c r="L332" i="25"/>
  <c r="M332" i="25"/>
  <c r="N332" i="25"/>
  <c r="O332" i="25"/>
  <c r="P332" i="25"/>
  <c r="Q332" i="25"/>
  <c r="R332" i="25"/>
  <c r="S332" i="25"/>
  <c r="T332" i="25"/>
  <c r="D333" i="25"/>
  <c r="E333" i="25"/>
  <c r="F333" i="25"/>
  <c r="G333" i="25"/>
  <c r="H333" i="25"/>
  <c r="I333" i="25"/>
  <c r="J333" i="25"/>
  <c r="K333" i="25"/>
  <c r="L333" i="25"/>
  <c r="M333" i="25"/>
  <c r="N333" i="25"/>
  <c r="O333" i="25"/>
  <c r="P333" i="25"/>
  <c r="Q333" i="25"/>
  <c r="R333" i="25"/>
  <c r="S333" i="25"/>
  <c r="T333" i="25"/>
  <c r="D334" i="25"/>
  <c r="E334" i="25"/>
  <c r="F334" i="25"/>
  <c r="G334" i="25"/>
  <c r="H334" i="25"/>
  <c r="I334" i="25"/>
  <c r="J334" i="25"/>
  <c r="K334" i="25"/>
  <c r="L334" i="25"/>
  <c r="M334" i="25"/>
  <c r="N334" i="25"/>
  <c r="O334" i="25"/>
  <c r="P334" i="25"/>
  <c r="Q334" i="25"/>
  <c r="R334" i="25"/>
  <c r="S334" i="25"/>
  <c r="T334" i="25"/>
  <c r="D335" i="25"/>
  <c r="E335" i="25"/>
  <c r="F335" i="25"/>
  <c r="G335" i="25"/>
  <c r="H335" i="25"/>
  <c r="I335" i="25"/>
  <c r="J335" i="25"/>
  <c r="K335" i="25"/>
  <c r="L335" i="25"/>
  <c r="M335" i="25"/>
  <c r="N335" i="25"/>
  <c r="O335" i="25"/>
  <c r="P335" i="25"/>
  <c r="Q335" i="25"/>
  <c r="R335" i="25"/>
  <c r="S335" i="25"/>
  <c r="T335" i="25"/>
  <c r="D336" i="25"/>
  <c r="E336" i="25"/>
  <c r="F336" i="25"/>
  <c r="G336" i="25"/>
  <c r="H336" i="25"/>
  <c r="I336" i="25"/>
  <c r="J336" i="25"/>
  <c r="K336" i="25"/>
  <c r="L336" i="25"/>
  <c r="M336" i="25"/>
  <c r="N336" i="25"/>
  <c r="O336" i="25"/>
  <c r="P336" i="25"/>
  <c r="Q336" i="25"/>
  <c r="R336" i="25"/>
  <c r="S336" i="25"/>
  <c r="D38" i="26"/>
  <c r="E38" i="26"/>
  <c r="F38" i="26"/>
  <c r="G38" i="26"/>
  <c r="H38" i="26"/>
  <c r="I38" i="26"/>
  <c r="J38" i="26"/>
  <c r="K38" i="26"/>
  <c r="L38" i="26"/>
  <c r="M38" i="26"/>
  <c r="N38" i="26"/>
  <c r="O38" i="26"/>
  <c r="P38" i="26"/>
  <c r="Q38" i="26"/>
  <c r="R38" i="26"/>
  <c r="S38" i="26"/>
  <c r="T38" i="26"/>
  <c r="U38" i="26"/>
  <c r="V38" i="26"/>
  <c r="W38" i="26"/>
  <c r="X38" i="26"/>
  <c r="D39" i="26"/>
  <c r="E39" i="26"/>
  <c r="F39" i="26"/>
  <c r="G39" i="26"/>
  <c r="H39" i="26"/>
  <c r="I39" i="26"/>
  <c r="J39" i="26"/>
  <c r="K39" i="26"/>
  <c r="L39" i="26"/>
  <c r="M39" i="26"/>
  <c r="N39" i="26"/>
  <c r="O39" i="26"/>
  <c r="P39" i="26"/>
  <c r="Q39" i="26"/>
  <c r="R39" i="26"/>
  <c r="S39" i="26"/>
  <c r="T39" i="26"/>
  <c r="U39" i="26"/>
  <c r="V39" i="26"/>
  <c r="W39" i="26"/>
  <c r="X39" i="26"/>
  <c r="D40" i="26"/>
  <c r="E40" i="26"/>
  <c r="F40" i="26"/>
  <c r="G40" i="26"/>
  <c r="H40" i="26"/>
  <c r="I40" i="26"/>
  <c r="J40" i="26"/>
  <c r="K40" i="26"/>
  <c r="L40" i="26"/>
  <c r="M40" i="26"/>
  <c r="N40" i="26"/>
  <c r="O40" i="26"/>
  <c r="P40" i="26"/>
  <c r="Q40" i="26"/>
  <c r="R40" i="26"/>
  <c r="S40" i="26"/>
  <c r="T40" i="26"/>
  <c r="U40" i="26"/>
  <c r="V40" i="26"/>
  <c r="W40" i="26"/>
  <c r="X40" i="26"/>
  <c r="D41" i="26"/>
  <c r="E41" i="26"/>
  <c r="F41" i="26"/>
  <c r="G41" i="26"/>
  <c r="H41" i="26"/>
  <c r="I41" i="26"/>
  <c r="J41" i="26"/>
  <c r="K41" i="26"/>
  <c r="L41" i="26"/>
  <c r="M41" i="26"/>
  <c r="N41" i="26"/>
  <c r="O41" i="26"/>
  <c r="P41" i="26"/>
  <c r="Q41" i="26"/>
  <c r="R41" i="26"/>
  <c r="S41" i="26"/>
  <c r="T41" i="26"/>
  <c r="U41" i="26"/>
  <c r="V41" i="26"/>
  <c r="W41" i="26"/>
  <c r="X41" i="26"/>
  <c r="D42" i="26"/>
  <c r="E42" i="26"/>
  <c r="F42" i="26"/>
  <c r="G42" i="26"/>
  <c r="H42" i="26"/>
  <c r="I42" i="26"/>
  <c r="J42" i="26"/>
  <c r="K42" i="26"/>
  <c r="L42" i="26"/>
  <c r="M42" i="26"/>
  <c r="N42" i="26"/>
  <c r="O42" i="26"/>
  <c r="P42" i="26"/>
  <c r="Q42" i="26"/>
  <c r="R42" i="26"/>
  <c r="S42" i="26"/>
  <c r="T42" i="26"/>
  <c r="U42" i="26"/>
  <c r="V42" i="26"/>
  <c r="W42" i="26"/>
  <c r="X42" i="26"/>
  <c r="D43" i="26"/>
  <c r="E43" i="26"/>
  <c r="F43" i="26"/>
  <c r="G43" i="26"/>
  <c r="H43" i="26"/>
  <c r="I43" i="26"/>
  <c r="J43" i="26"/>
  <c r="K43" i="26"/>
  <c r="L43" i="26"/>
  <c r="M43" i="26"/>
  <c r="N43" i="26"/>
  <c r="O43" i="26"/>
  <c r="P43" i="26"/>
  <c r="Q43" i="26"/>
  <c r="R43" i="26"/>
  <c r="S43" i="26"/>
  <c r="T43" i="26"/>
  <c r="U43" i="26"/>
  <c r="V43" i="26"/>
  <c r="W43" i="26"/>
  <c r="D44" i="26"/>
  <c r="E44" i="26"/>
  <c r="F44" i="26"/>
  <c r="G44" i="26"/>
  <c r="H44" i="26"/>
  <c r="I44" i="26"/>
  <c r="J44" i="26"/>
  <c r="K44" i="26"/>
  <c r="L44" i="26"/>
  <c r="M44" i="26"/>
  <c r="N44" i="26"/>
  <c r="O44" i="26"/>
  <c r="P44" i="26"/>
  <c r="Q44" i="26"/>
  <c r="R44" i="26"/>
  <c r="S44" i="26"/>
  <c r="T44" i="26"/>
  <c r="U44" i="26"/>
  <c r="V44" i="26"/>
  <c r="W44" i="26"/>
  <c r="X44" i="26"/>
  <c r="D45" i="26"/>
  <c r="E45" i="26"/>
  <c r="F45" i="26"/>
  <c r="G45" i="26"/>
  <c r="H45" i="26"/>
  <c r="I45" i="26"/>
  <c r="J45" i="26"/>
  <c r="K45" i="26"/>
  <c r="L45" i="26"/>
  <c r="M45" i="26"/>
  <c r="N45" i="26"/>
  <c r="O45" i="26"/>
  <c r="P45" i="26"/>
  <c r="Q45" i="26"/>
  <c r="R45" i="26"/>
  <c r="S45" i="26"/>
  <c r="T45" i="26"/>
  <c r="U45" i="26"/>
  <c r="V45" i="26"/>
  <c r="W45" i="26"/>
  <c r="X45" i="26"/>
  <c r="D46" i="26"/>
  <c r="E46" i="26"/>
  <c r="F46" i="26"/>
  <c r="G46" i="26"/>
  <c r="H46" i="26"/>
  <c r="I46" i="26"/>
  <c r="J46" i="26"/>
  <c r="K46" i="26"/>
  <c r="L46" i="26"/>
  <c r="M46" i="26"/>
  <c r="N46" i="26"/>
  <c r="O46" i="26"/>
  <c r="P46" i="26"/>
  <c r="Q46" i="26"/>
  <c r="R46" i="26"/>
  <c r="S46" i="26"/>
  <c r="T46" i="26"/>
  <c r="U46" i="26"/>
  <c r="V46" i="26"/>
  <c r="W46" i="26"/>
  <c r="X46" i="26"/>
  <c r="D47" i="26"/>
  <c r="E47" i="26"/>
  <c r="F47" i="26"/>
  <c r="G47" i="26"/>
  <c r="H47" i="26"/>
  <c r="I47" i="26"/>
  <c r="J47" i="26"/>
  <c r="K47" i="26"/>
  <c r="L47" i="26"/>
  <c r="M47" i="26"/>
  <c r="N47" i="26"/>
  <c r="O47" i="26"/>
  <c r="P47" i="26"/>
  <c r="Q47" i="26"/>
  <c r="R47" i="26"/>
  <c r="S47" i="26"/>
  <c r="T47" i="26"/>
  <c r="U47" i="26"/>
  <c r="V47" i="26"/>
  <c r="W47" i="26"/>
  <c r="X47" i="26"/>
  <c r="D48" i="26"/>
  <c r="E48" i="26"/>
  <c r="F48" i="26"/>
  <c r="G48" i="26"/>
  <c r="H48" i="26"/>
  <c r="I48" i="26"/>
  <c r="J48" i="26"/>
  <c r="K48" i="26"/>
  <c r="L48" i="26"/>
  <c r="M48" i="26"/>
  <c r="N48" i="26"/>
  <c r="O48" i="26"/>
  <c r="P48" i="26"/>
  <c r="Q48" i="26"/>
  <c r="R48" i="26"/>
  <c r="S48" i="26"/>
  <c r="T48" i="26"/>
  <c r="U48" i="26"/>
  <c r="V48" i="26"/>
  <c r="W48" i="26"/>
  <c r="X48" i="26"/>
  <c r="D49" i="26"/>
  <c r="E49" i="26"/>
  <c r="F49" i="26"/>
  <c r="G49" i="26"/>
  <c r="H49" i="26"/>
  <c r="I49" i="26"/>
  <c r="J49" i="26"/>
  <c r="K49" i="26"/>
  <c r="L49" i="26"/>
  <c r="M49" i="26"/>
  <c r="N49" i="26"/>
  <c r="O49" i="26"/>
  <c r="P49" i="26"/>
  <c r="Q49" i="26"/>
  <c r="R49" i="26"/>
  <c r="S49" i="26"/>
  <c r="T49" i="26"/>
  <c r="U49" i="26"/>
  <c r="V49" i="26"/>
  <c r="W49" i="26"/>
  <c r="X49" i="26"/>
  <c r="D50" i="26"/>
  <c r="E50" i="26"/>
  <c r="F50" i="26"/>
  <c r="G50" i="26"/>
  <c r="H50" i="26"/>
  <c r="I50" i="26"/>
  <c r="J50" i="26"/>
  <c r="K50" i="26"/>
  <c r="L50" i="26"/>
  <c r="M50" i="26"/>
  <c r="N50" i="26"/>
  <c r="O50" i="26"/>
  <c r="P50" i="26"/>
  <c r="Q50" i="26"/>
  <c r="R50" i="26"/>
  <c r="S50" i="26"/>
  <c r="T50" i="26"/>
  <c r="U50" i="26"/>
  <c r="V50" i="26"/>
  <c r="W50" i="26"/>
  <c r="X50" i="26"/>
  <c r="D51" i="26"/>
  <c r="E51" i="26"/>
  <c r="F51" i="26"/>
  <c r="G51" i="26"/>
  <c r="H51" i="26"/>
  <c r="I51" i="26"/>
  <c r="J51" i="26"/>
  <c r="K51" i="26"/>
  <c r="L51" i="26"/>
  <c r="M51" i="26"/>
  <c r="N51" i="26"/>
  <c r="O51" i="26"/>
  <c r="P51" i="26"/>
  <c r="Q51" i="26"/>
  <c r="R51" i="26"/>
  <c r="S51" i="26"/>
  <c r="T51" i="26"/>
  <c r="U51" i="26"/>
  <c r="V51" i="26"/>
  <c r="W51" i="26"/>
  <c r="D52" i="26"/>
  <c r="E52" i="26"/>
  <c r="F52" i="26"/>
  <c r="G52" i="26"/>
  <c r="H52" i="26"/>
  <c r="I52" i="26"/>
  <c r="J52" i="26"/>
  <c r="K52" i="26"/>
  <c r="L52" i="26"/>
  <c r="M52" i="26"/>
  <c r="N52" i="26"/>
  <c r="O52" i="26"/>
  <c r="P52" i="26"/>
  <c r="Q52" i="26"/>
  <c r="R52" i="26"/>
  <c r="S52" i="26"/>
  <c r="T52" i="26"/>
  <c r="U52" i="26"/>
  <c r="V52" i="26"/>
  <c r="W52" i="26"/>
  <c r="X52" i="26"/>
  <c r="D53" i="26"/>
  <c r="E53" i="26"/>
  <c r="F53" i="26"/>
  <c r="G53" i="26"/>
  <c r="H53" i="26"/>
  <c r="I53" i="26"/>
  <c r="J53" i="26"/>
  <c r="K53" i="26"/>
  <c r="L53" i="26"/>
  <c r="M53" i="26"/>
  <c r="N53" i="26"/>
  <c r="O53" i="26"/>
  <c r="P53" i="26"/>
  <c r="Q53" i="26"/>
  <c r="R53" i="26"/>
  <c r="S53" i="26"/>
  <c r="T53" i="26"/>
  <c r="U53" i="26"/>
  <c r="V53" i="26"/>
  <c r="W53" i="26"/>
  <c r="D54" i="26"/>
  <c r="E54" i="26"/>
  <c r="F54" i="26"/>
  <c r="G54" i="26"/>
  <c r="H54" i="26"/>
  <c r="I54" i="26"/>
  <c r="J54" i="26"/>
  <c r="K54" i="26"/>
  <c r="L54" i="26"/>
  <c r="M54" i="26"/>
  <c r="N54" i="26"/>
  <c r="O54" i="26"/>
  <c r="P54" i="26"/>
  <c r="Q54" i="26"/>
  <c r="R54" i="26"/>
  <c r="S54" i="26"/>
  <c r="T54" i="26"/>
  <c r="U54" i="26"/>
  <c r="V54" i="26"/>
  <c r="W54" i="26"/>
  <c r="X54" i="26"/>
  <c r="D55" i="26"/>
  <c r="E55" i="26"/>
  <c r="F55" i="26"/>
  <c r="G55" i="26"/>
  <c r="H55" i="26"/>
  <c r="I55" i="26"/>
  <c r="J55" i="26"/>
  <c r="K55" i="26"/>
  <c r="L55" i="26"/>
  <c r="M55" i="26"/>
  <c r="N55" i="26"/>
  <c r="O55" i="26"/>
  <c r="P55" i="26"/>
  <c r="Q55" i="26"/>
  <c r="R55" i="26"/>
  <c r="S55" i="26"/>
  <c r="T55" i="26"/>
  <c r="U55" i="26"/>
  <c r="V55" i="26"/>
  <c r="W55" i="26"/>
  <c r="X55" i="26"/>
  <c r="D56" i="26"/>
  <c r="E56" i="26"/>
  <c r="F56" i="26"/>
  <c r="G56" i="26"/>
  <c r="H56" i="26"/>
  <c r="I56" i="26"/>
  <c r="J56" i="26"/>
  <c r="K56" i="26"/>
  <c r="L56" i="26"/>
  <c r="M56" i="26"/>
  <c r="N56" i="26"/>
  <c r="O56" i="26"/>
  <c r="P56" i="26"/>
  <c r="Q56" i="26"/>
  <c r="R56" i="26"/>
  <c r="S56" i="26"/>
  <c r="T56" i="26"/>
  <c r="U56" i="26"/>
  <c r="V56" i="26"/>
  <c r="W56" i="26"/>
  <c r="X56" i="26"/>
  <c r="D57" i="26"/>
  <c r="E57" i="26"/>
  <c r="F57" i="26"/>
  <c r="G57" i="26"/>
  <c r="H57" i="26"/>
  <c r="I57" i="26"/>
  <c r="J57" i="26"/>
  <c r="K57" i="26"/>
  <c r="L57" i="26"/>
  <c r="M57" i="26"/>
  <c r="N57" i="26"/>
  <c r="O57" i="26"/>
  <c r="P57" i="26"/>
  <c r="Q57" i="26"/>
  <c r="R57" i="26"/>
  <c r="S57" i="26"/>
  <c r="T57" i="26"/>
  <c r="U57" i="26"/>
  <c r="V57" i="26"/>
  <c r="W57" i="26"/>
  <c r="X57" i="26"/>
  <c r="D58" i="26"/>
  <c r="E58" i="26"/>
  <c r="F58" i="26"/>
  <c r="G58" i="26"/>
  <c r="H58" i="26"/>
  <c r="I58" i="26"/>
  <c r="J58" i="26"/>
  <c r="K58" i="26"/>
  <c r="L58" i="26"/>
  <c r="M58" i="26"/>
  <c r="N58" i="26"/>
  <c r="O58" i="26"/>
  <c r="P58" i="26"/>
  <c r="Q58" i="26"/>
  <c r="R58" i="26"/>
  <c r="S58" i="26"/>
  <c r="T58" i="26"/>
  <c r="U58" i="26"/>
  <c r="V58" i="26"/>
  <c r="W58" i="26"/>
  <c r="X58" i="26"/>
  <c r="D59" i="26"/>
  <c r="E59" i="26"/>
  <c r="F59" i="26"/>
  <c r="G59" i="26"/>
  <c r="H59" i="26"/>
  <c r="I59" i="26"/>
  <c r="J59" i="26"/>
  <c r="K59" i="26"/>
  <c r="L59" i="26"/>
  <c r="M59" i="26"/>
  <c r="N59" i="26"/>
  <c r="O59" i="26"/>
  <c r="P59" i="26"/>
  <c r="Q59" i="26"/>
  <c r="R59" i="26"/>
  <c r="S59" i="26"/>
  <c r="T59" i="26"/>
  <c r="U59" i="26"/>
  <c r="V59" i="26"/>
  <c r="W59" i="26"/>
  <c r="D60" i="26"/>
  <c r="E60" i="26"/>
  <c r="F60" i="26"/>
  <c r="G60" i="26"/>
  <c r="H60" i="26"/>
  <c r="I60" i="26"/>
  <c r="J60" i="26"/>
  <c r="K60" i="26"/>
  <c r="L60" i="26"/>
  <c r="M60" i="26"/>
  <c r="N60" i="26"/>
  <c r="O60" i="26"/>
  <c r="P60" i="26"/>
  <c r="Q60" i="26"/>
  <c r="R60" i="26"/>
  <c r="S60" i="26"/>
  <c r="T60" i="26"/>
  <c r="U60" i="26"/>
  <c r="V60" i="26"/>
  <c r="W60" i="26"/>
  <c r="X60" i="26"/>
  <c r="D61" i="26"/>
  <c r="E61" i="26"/>
  <c r="F61" i="26"/>
  <c r="G61" i="26"/>
  <c r="H61" i="26"/>
  <c r="I61" i="26"/>
  <c r="J61" i="26"/>
  <c r="K61" i="26"/>
  <c r="L61" i="26"/>
  <c r="M61" i="26"/>
  <c r="N61" i="26"/>
  <c r="O61" i="26"/>
  <c r="P61" i="26"/>
  <c r="Q61" i="26"/>
  <c r="R61" i="26"/>
  <c r="S61" i="26"/>
  <c r="T61" i="26"/>
  <c r="U61" i="26"/>
  <c r="V61" i="26"/>
  <c r="W61" i="26"/>
  <c r="X61" i="26"/>
  <c r="D62" i="26"/>
  <c r="E62" i="26"/>
  <c r="F62" i="26"/>
  <c r="G62" i="26"/>
  <c r="H62" i="26"/>
  <c r="I62" i="26"/>
  <c r="J62" i="26"/>
  <c r="K62" i="26"/>
  <c r="L62" i="26"/>
  <c r="M62" i="26"/>
  <c r="N62" i="26"/>
  <c r="O62" i="26"/>
  <c r="P62" i="26"/>
  <c r="Q62" i="26"/>
  <c r="R62" i="26"/>
  <c r="S62" i="26"/>
  <c r="T62" i="26"/>
  <c r="U62" i="26"/>
  <c r="V62" i="26"/>
  <c r="W62" i="26"/>
  <c r="X62" i="26"/>
  <c r="D63" i="26"/>
  <c r="E63" i="26"/>
  <c r="F63" i="26"/>
  <c r="G63" i="26"/>
  <c r="H63" i="26"/>
  <c r="I63" i="26"/>
  <c r="J63" i="26"/>
  <c r="K63" i="26"/>
  <c r="L63" i="26"/>
  <c r="M63" i="26"/>
  <c r="N63" i="26"/>
  <c r="O63" i="26"/>
  <c r="P63" i="26"/>
  <c r="Q63" i="26"/>
  <c r="R63" i="26"/>
  <c r="S63" i="26"/>
  <c r="T63" i="26"/>
  <c r="U63" i="26"/>
  <c r="V63" i="26"/>
  <c r="W63" i="26"/>
  <c r="X63" i="26"/>
  <c r="D64" i="26"/>
  <c r="E64" i="26"/>
  <c r="F64" i="26"/>
  <c r="G64" i="26"/>
  <c r="H64" i="26"/>
  <c r="I64" i="26"/>
  <c r="J64" i="26"/>
  <c r="K64" i="26"/>
  <c r="L64" i="26"/>
  <c r="M64" i="26"/>
  <c r="N64" i="26"/>
  <c r="O64" i="26"/>
  <c r="P64" i="26"/>
  <c r="Q64" i="26"/>
  <c r="R64" i="26"/>
  <c r="S64" i="26"/>
  <c r="T64" i="26"/>
  <c r="U64" i="26"/>
  <c r="V64" i="26"/>
  <c r="W64" i="26"/>
  <c r="X64" i="26"/>
  <c r="D65" i="26"/>
  <c r="E65" i="26"/>
  <c r="F65" i="26"/>
  <c r="G65" i="26"/>
  <c r="H65" i="26"/>
  <c r="I65" i="26"/>
  <c r="J65" i="26"/>
  <c r="K65" i="26"/>
  <c r="L65" i="26"/>
  <c r="M65" i="26"/>
  <c r="N65" i="26"/>
  <c r="O65" i="26"/>
  <c r="P65" i="26"/>
  <c r="Q65" i="26"/>
  <c r="R65" i="26"/>
  <c r="S65" i="26"/>
  <c r="T65" i="26"/>
  <c r="U65" i="26"/>
  <c r="V65" i="26"/>
  <c r="W65" i="26"/>
  <c r="D98" i="26"/>
  <c r="E98" i="26"/>
  <c r="F98" i="26"/>
  <c r="G98" i="26"/>
  <c r="H98" i="26"/>
  <c r="I98" i="26"/>
  <c r="J98" i="26"/>
  <c r="K98" i="26"/>
  <c r="L98" i="26"/>
  <c r="M98" i="26"/>
  <c r="N98" i="26"/>
  <c r="O98" i="26"/>
  <c r="P98" i="26"/>
  <c r="Q98" i="26"/>
  <c r="R98" i="26"/>
  <c r="S98" i="26"/>
  <c r="T98" i="26"/>
  <c r="U98" i="26"/>
  <c r="V98" i="26"/>
  <c r="W98" i="26"/>
  <c r="X98" i="26"/>
  <c r="D99" i="26"/>
  <c r="E99" i="26"/>
  <c r="F99" i="26"/>
  <c r="G99" i="26"/>
  <c r="H99" i="26"/>
  <c r="I99" i="26"/>
  <c r="J99" i="26"/>
  <c r="K99" i="26"/>
  <c r="L99" i="26"/>
  <c r="M99" i="26"/>
  <c r="N99" i="26"/>
  <c r="O99" i="26"/>
  <c r="P99" i="26"/>
  <c r="Q99" i="26"/>
  <c r="R99" i="26"/>
  <c r="S99" i="26"/>
  <c r="T99" i="26"/>
  <c r="U99" i="26"/>
  <c r="V99" i="26"/>
  <c r="W99" i="26"/>
  <c r="X99" i="26"/>
  <c r="D100" i="26"/>
  <c r="E100" i="26"/>
  <c r="F100" i="26"/>
  <c r="G100" i="26"/>
  <c r="H100" i="26"/>
  <c r="I100" i="26"/>
  <c r="J100" i="26"/>
  <c r="K100" i="26"/>
  <c r="L100" i="26"/>
  <c r="M100" i="26"/>
  <c r="N100" i="26"/>
  <c r="O100" i="26"/>
  <c r="P100" i="26"/>
  <c r="Q100" i="26"/>
  <c r="R100" i="26"/>
  <c r="S100" i="26"/>
  <c r="T100" i="26"/>
  <c r="U100" i="26"/>
  <c r="V100" i="26"/>
  <c r="W100" i="26"/>
  <c r="X100" i="26"/>
  <c r="D101" i="26"/>
  <c r="E101" i="26"/>
  <c r="F101" i="26"/>
  <c r="G101" i="26"/>
  <c r="H101" i="26"/>
  <c r="I101" i="26"/>
  <c r="J101" i="26"/>
  <c r="K101" i="26"/>
  <c r="L101" i="26"/>
  <c r="M101" i="26"/>
  <c r="N101" i="26"/>
  <c r="O101" i="26"/>
  <c r="P101" i="26"/>
  <c r="Q101" i="26"/>
  <c r="R101" i="26"/>
  <c r="S101" i="26"/>
  <c r="T101" i="26"/>
  <c r="U101" i="26"/>
  <c r="V101" i="26"/>
  <c r="W101" i="26"/>
  <c r="X101" i="26"/>
  <c r="D102" i="26"/>
  <c r="E102" i="26"/>
  <c r="F102" i="26"/>
  <c r="G102" i="26"/>
  <c r="H102" i="26"/>
  <c r="I102" i="26"/>
  <c r="J102" i="26"/>
  <c r="K102" i="26"/>
  <c r="L102" i="26"/>
  <c r="M102" i="26"/>
  <c r="N102" i="26"/>
  <c r="O102" i="26"/>
  <c r="P102" i="26"/>
  <c r="Q102" i="26"/>
  <c r="R102" i="26"/>
  <c r="S102" i="26"/>
  <c r="T102" i="26"/>
  <c r="U102" i="26"/>
  <c r="V102" i="26"/>
  <c r="W102" i="26"/>
  <c r="X102" i="26"/>
  <c r="D103" i="26"/>
  <c r="E103" i="26"/>
  <c r="F103" i="26"/>
  <c r="G103" i="26"/>
  <c r="H103" i="26"/>
  <c r="I103" i="26"/>
  <c r="J103" i="26"/>
  <c r="K103" i="26"/>
  <c r="L103" i="26"/>
  <c r="M103" i="26"/>
  <c r="N103" i="26"/>
  <c r="O103" i="26"/>
  <c r="P103" i="26"/>
  <c r="Q103" i="26"/>
  <c r="R103" i="26"/>
  <c r="S103" i="26"/>
  <c r="T103" i="26"/>
  <c r="U103" i="26"/>
  <c r="V103" i="26"/>
  <c r="W103" i="26"/>
  <c r="X103" i="26"/>
  <c r="D104" i="26"/>
  <c r="E104" i="26"/>
  <c r="F104" i="26"/>
  <c r="G104" i="26"/>
  <c r="H104" i="26"/>
  <c r="I104" i="26"/>
  <c r="J104" i="26"/>
  <c r="K104" i="26"/>
  <c r="L104" i="26"/>
  <c r="M104" i="26"/>
  <c r="N104" i="26"/>
  <c r="O104" i="26"/>
  <c r="P104" i="26"/>
  <c r="Q104" i="26"/>
  <c r="R104" i="26"/>
  <c r="S104" i="26"/>
  <c r="T104" i="26"/>
  <c r="U104" i="26"/>
  <c r="V104" i="26"/>
  <c r="W104" i="26"/>
  <c r="X104" i="26"/>
  <c r="D105" i="26"/>
  <c r="E105" i="26"/>
  <c r="F105" i="26"/>
  <c r="G105" i="26"/>
  <c r="H105" i="26"/>
  <c r="I105" i="26"/>
  <c r="J105" i="26"/>
  <c r="K105" i="26"/>
  <c r="L105" i="26"/>
  <c r="M105" i="26"/>
  <c r="N105" i="26"/>
  <c r="O105" i="26"/>
  <c r="P105" i="26"/>
  <c r="Q105" i="26"/>
  <c r="R105" i="26"/>
  <c r="S105" i="26"/>
  <c r="T105" i="26"/>
  <c r="U105" i="26"/>
  <c r="V105" i="26"/>
  <c r="W105" i="26"/>
  <c r="X105" i="26"/>
  <c r="D106" i="26"/>
  <c r="E106" i="26"/>
  <c r="F106" i="26"/>
  <c r="G106" i="26"/>
  <c r="H106" i="26"/>
  <c r="I106" i="26"/>
  <c r="J106" i="26"/>
  <c r="K106" i="26"/>
  <c r="L106" i="26"/>
  <c r="M106" i="26"/>
  <c r="N106" i="26"/>
  <c r="O106" i="26"/>
  <c r="P106" i="26"/>
  <c r="Q106" i="26"/>
  <c r="R106" i="26"/>
  <c r="S106" i="26"/>
  <c r="T106" i="26"/>
  <c r="U106" i="26"/>
  <c r="V106" i="26"/>
  <c r="W106" i="26"/>
  <c r="X106" i="26"/>
  <c r="D107" i="26"/>
  <c r="E107" i="26"/>
  <c r="F107" i="26"/>
  <c r="G107" i="26"/>
  <c r="H107" i="26"/>
  <c r="I107" i="26"/>
  <c r="J107" i="26"/>
  <c r="K107" i="26"/>
  <c r="L107" i="26"/>
  <c r="M107" i="26"/>
  <c r="N107" i="26"/>
  <c r="O107" i="26"/>
  <c r="P107" i="26"/>
  <c r="Q107" i="26"/>
  <c r="R107" i="26"/>
  <c r="S107" i="26"/>
  <c r="T107" i="26"/>
  <c r="U107" i="26"/>
  <c r="V107" i="26"/>
  <c r="W107" i="26"/>
  <c r="X107" i="26"/>
  <c r="D108" i="26"/>
  <c r="E108" i="26"/>
  <c r="F108" i="26"/>
  <c r="G108" i="26"/>
  <c r="H108" i="26"/>
  <c r="I108" i="26"/>
  <c r="J108" i="26"/>
  <c r="K108" i="26"/>
  <c r="L108" i="26"/>
  <c r="M108" i="26"/>
  <c r="N108" i="26"/>
  <c r="O108" i="26"/>
  <c r="P108" i="26"/>
  <c r="Q108" i="26"/>
  <c r="R108" i="26"/>
  <c r="S108" i="26"/>
  <c r="T108" i="26"/>
  <c r="U108" i="26"/>
  <c r="V108" i="26"/>
  <c r="W108" i="26"/>
  <c r="X108" i="26"/>
  <c r="D109" i="26"/>
  <c r="E109" i="26"/>
  <c r="F109" i="26"/>
  <c r="G109" i="26"/>
  <c r="H109" i="26"/>
  <c r="I109" i="26"/>
  <c r="J109" i="26"/>
  <c r="K109" i="26"/>
  <c r="L109" i="26"/>
  <c r="M109" i="26"/>
  <c r="N109" i="26"/>
  <c r="O109" i="26"/>
  <c r="P109" i="26"/>
  <c r="Q109" i="26"/>
  <c r="R109" i="26"/>
  <c r="S109" i="26"/>
  <c r="T109" i="26"/>
  <c r="U109" i="26"/>
  <c r="V109" i="26"/>
  <c r="W109" i="26"/>
  <c r="X109" i="26"/>
  <c r="D110" i="26"/>
  <c r="E110" i="26"/>
  <c r="F110" i="26"/>
  <c r="G110" i="26"/>
  <c r="H110" i="26"/>
  <c r="I110" i="26"/>
  <c r="J110" i="26"/>
  <c r="K110" i="26"/>
  <c r="L110" i="26"/>
  <c r="M110" i="26"/>
  <c r="N110" i="26"/>
  <c r="O110" i="26"/>
  <c r="P110" i="26"/>
  <c r="Q110" i="26"/>
  <c r="R110" i="26"/>
  <c r="S110" i="26"/>
  <c r="T110" i="26"/>
  <c r="U110" i="26"/>
  <c r="V110" i="26"/>
  <c r="W110" i="26"/>
  <c r="X110" i="26"/>
  <c r="D111" i="26"/>
  <c r="E111" i="26"/>
  <c r="F111" i="26"/>
  <c r="G111" i="26"/>
  <c r="H111" i="26"/>
  <c r="I111" i="26"/>
  <c r="J111" i="26"/>
  <c r="K111" i="26"/>
  <c r="L111" i="26"/>
  <c r="M111" i="26"/>
  <c r="N111" i="26"/>
  <c r="O111" i="26"/>
  <c r="P111" i="26"/>
  <c r="Q111" i="26"/>
  <c r="R111" i="26"/>
  <c r="S111" i="26"/>
  <c r="T111" i="26"/>
  <c r="U111" i="26"/>
  <c r="V111" i="26"/>
  <c r="W111" i="26"/>
  <c r="X111" i="26"/>
  <c r="D112" i="26"/>
  <c r="E112" i="26"/>
  <c r="F112" i="26"/>
  <c r="G112" i="26"/>
  <c r="H112" i="26"/>
  <c r="I112" i="26"/>
  <c r="J112" i="26"/>
  <c r="K112" i="26"/>
  <c r="L112" i="26"/>
  <c r="M112" i="26"/>
  <c r="N112" i="26"/>
  <c r="O112" i="26"/>
  <c r="P112" i="26"/>
  <c r="Q112" i="26"/>
  <c r="R112" i="26"/>
  <c r="S112" i="26"/>
  <c r="T112" i="26"/>
  <c r="U112" i="26"/>
  <c r="V112" i="26"/>
  <c r="W112" i="26"/>
  <c r="X112" i="26"/>
  <c r="D113" i="26"/>
  <c r="E113" i="26"/>
  <c r="F113" i="26"/>
  <c r="G113" i="26"/>
  <c r="H113" i="26"/>
  <c r="I113" i="26"/>
  <c r="J113" i="26"/>
  <c r="K113" i="26"/>
  <c r="L113" i="26"/>
  <c r="M113" i="26"/>
  <c r="N113" i="26"/>
  <c r="O113" i="26"/>
  <c r="P113" i="26"/>
  <c r="Q113" i="26"/>
  <c r="R113" i="26"/>
  <c r="S113" i="26"/>
  <c r="T113" i="26"/>
  <c r="U113" i="26"/>
  <c r="V113" i="26"/>
  <c r="W113" i="26"/>
  <c r="X113" i="26"/>
  <c r="D114" i="26"/>
  <c r="E114" i="26"/>
  <c r="F114" i="26"/>
  <c r="G114" i="26"/>
  <c r="H114" i="26"/>
  <c r="I114" i="26"/>
  <c r="J114" i="26"/>
  <c r="K114" i="26"/>
  <c r="L114" i="26"/>
  <c r="M114" i="26"/>
  <c r="N114" i="26"/>
  <c r="O114" i="26"/>
  <c r="P114" i="26"/>
  <c r="Q114" i="26"/>
  <c r="R114" i="26"/>
  <c r="S114" i="26"/>
  <c r="T114" i="26"/>
  <c r="U114" i="26"/>
  <c r="V114" i="26"/>
  <c r="W114" i="26"/>
  <c r="X114" i="26"/>
  <c r="D115" i="26"/>
  <c r="E115" i="26"/>
  <c r="F115" i="26"/>
  <c r="G115" i="26"/>
  <c r="H115" i="26"/>
  <c r="I115" i="26"/>
  <c r="J115" i="26"/>
  <c r="K115" i="26"/>
  <c r="L115" i="26"/>
  <c r="M115" i="26"/>
  <c r="N115" i="26"/>
  <c r="O115" i="26"/>
  <c r="P115" i="26"/>
  <c r="Q115" i="26"/>
  <c r="R115" i="26"/>
  <c r="S115" i="26"/>
  <c r="T115" i="26"/>
  <c r="U115" i="26"/>
  <c r="V115" i="26"/>
  <c r="W115" i="26"/>
  <c r="X115" i="26"/>
  <c r="D116" i="26"/>
  <c r="E116" i="26"/>
  <c r="F116" i="26"/>
  <c r="G116" i="26"/>
  <c r="H116" i="26"/>
  <c r="I116" i="26"/>
  <c r="J116" i="26"/>
  <c r="K116" i="26"/>
  <c r="L116" i="26"/>
  <c r="M116" i="26"/>
  <c r="N116" i="26"/>
  <c r="O116" i="26"/>
  <c r="P116" i="26"/>
  <c r="Q116" i="26"/>
  <c r="R116" i="26"/>
  <c r="S116" i="26"/>
  <c r="T116" i="26"/>
  <c r="U116" i="26"/>
  <c r="V116" i="26"/>
  <c r="W116" i="26"/>
  <c r="X116" i="26"/>
  <c r="D117" i="26"/>
  <c r="E117" i="26"/>
  <c r="F117" i="26"/>
  <c r="G117" i="26"/>
  <c r="H117" i="26"/>
  <c r="I117" i="26"/>
  <c r="J117" i="26"/>
  <c r="K117" i="26"/>
  <c r="L117" i="26"/>
  <c r="M117" i="26"/>
  <c r="N117" i="26"/>
  <c r="O117" i="26"/>
  <c r="P117" i="26"/>
  <c r="Q117" i="26"/>
  <c r="R117" i="26"/>
  <c r="S117" i="26"/>
  <c r="T117" i="26"/>
  <c r="U117" i="26"/>
  <c r="V117" i="26"/>
  <c r="W117" i="26"/>
  <c r="X117" i="26"/>
  <c r="D118" i="26"/>
  <c r="E118" i="26"/>
  <c r="F118" i="26"/>
  <c r="G118" i="26"/>
  <c r="H118" i="26"/>
  <c r="I118" i="26"/>
  <c r="J118" i="26"/>
  <c r="K118" i="26"/>
  <c r="L118" i="26"/>
  <c r="M118" i="26"/>
  <c r="N118" i="26"/>
  <c r="O118" i="26"/>
  <c r="P118" i="26"/>
  <c r="Q118" i="26"/>
  <c r="R118" i="26"/>
  <c r="S118" i="26"/>
  <c r="T118" i="26"/>
  <c r="U118" i="26"/>
  <c r="V118" i="26"/>
  <c r="W118" i="26"/>
  <c r="X118" i="26"/>
  <c r="D119" i="26"/>
  <c r="E119" i="26"/>
  <c r="F119" i="26"/>
  <c r="G119" i="26"/>
  <c r="H119" i="26"/>
  <c r="I119" i="26"/>
  <c r="J119" i="26"/>
  <c r="K119" i="26"/>
  <c r="L119" i="26"/>
  <c r="M119" i="26"/>
  <c r="N119" i="26"/>
  <c r="O119" i="26"/>
  <c r="P119" i="26"/>
  <c r="Q119" i="26"/>
  <c r="R119" i="26"/>
  <c r="S119" i="26"/>
  <c r="T119" i="26"/>
  <c r="U119" i="26"/>
  <c r="V119" i="26"/>
  <c r="W119" i="26"/>
  <c r="X119" i="26"/>
  <c r="D120" i="26"/>
  <c r="E120" i="26"/>
  <c r="F120" i="26"/>
  <c r="G120" i="26"/>
  <c r="H120" i="26"/>
  <c r="I120" i="26"/>
  <c r="J120" i="26"/>
  <c r="K120" i="26"/>
  <c r="L120" i="26"/>
  <c r="M120" i="26"/>
  <c r="N120" i="26"/>
  <c r="O120" i="26"/>
  <c r="P120" i="26"/>
  <c r="Q120" i="26"/>
  <c r="R120" i="26"/>
  <c r="S120" i="26"/>
  <c r="T120" i="26"/>
  <c r="U120" i="26"/>
  <c r="V120" i="26"/>
  <c r="W120" i="26"/>
  <c r="X120" i="26"/>
  <c r="D121" i="26"/>
  <c r="E121" i="26"/>
  <c r="F121" i="26"/>
  <c r="G121" i="26"/>
  <c r="H121" i="26"/>
  <c r="I121" i="26"/>
  <c r="J121" i="26"/>
  <c r="K121" i="26"/>
  <c r="L121" i="26"/>
  <c r="M121" i="26"/>
  <c r="N121" i="26"/>
  <c r="O121" i="26"/>
  <c r="P121" i="26"/>
  <c r="Q121" i="26"/>
  <c r="R121" i="26"/>
  <c r="S121" i="26"/>
  <c r="T121" i="26"/>
  <c r="U121" i="26"/>
  <c r="V121" i="26"/>
  <c r="W121" i="26"/>
  <c r="X121" i="26"/>
  <c r="D122" i="26"/>
  <c r="E122" i="26"/>
  <c r="F122" i="26"/>
  <c r="G122" i="26"/>
  <c r="H122" i="26"/>
  <c r="I122" i="26"/>
  <c r="J122" i="26"/>
  <c r="K122" i="26"/>
  <c r="L122" i="26"/>
  <c r="M122" i="26"/>
  <c r="N122" i="26"/>
  <c r="O122" i="26"/>
  <c r="P122" i="26"/>
  <c r="Q122" i="26"/>
  <c r="R122" i="26"/>
  <c r="S122" i="26"/>
  <c r="T122" i="26"/>
  <c r="U122" i="26"/>
  <c r="V122" i="26"/>
  <c r="W122" i="26"/>
  <c r="X122" i="26"/>
  <c r="D123" i="26"/>
  <c r="E123" i="26"/>
  <c r="F123" i="26"/>
  <c r="G123" i="26"/>
  <c r="H123" i="26"/>
  <c r="I123" i="26"/>
  <c r="J123" i="26"/>
  <c r="K123" i="26"/>
  <c r="L123" i="26"/>
  <c r="M123" i="26"/>
  <c r="N123" i="26"/>
  <c r="O123" i="26"/>
  <c r="P123" i="26"/>
  <c r="Q123" i="26"/>
  <c r="R123" i="26"/>
  <c r="S123" i="26"/>
  <c r="T123" i="26"/>
  <c r="U123" i="26"/>
  <c r="V123" i="26"/>
  <c r="W123" i="26"/>
  <c r="X123" i="26"/>
  <c r="D124" i="26"/>
  <c r="E124" i="26"/>
  <c r="F124" i="26"/>
  <c r="G124" i="26"/>
  <c r="H124" i="26"/>
  <c r="I124" i="26"/>
  <c r="J124" i="26"/>
  <c r="K124" i="26"/>
  <c r="L124" i="26"/>
  <c r="M124" i="26"/>
  <c r="N124" i="26"/>
  <c r="O124" i="26"/>
  <c r="P124" i="26"/>
  <c r="Q124" i="26"/>
  <c r="R124" i="26"/>
  <c r="S124" i="26"/>
  <c r="T124" i="26"/>
  <c r="U124" i="26"/>
  <c r="V124" i="26"/>
  <c r="W124" i="26"/>
  <c r="X124" i="26"/>
  <c r="D125" i="26"/>
  <c r="E125" i="26"/>
  <c r="F125" i="26"/>
  <c r="G125" i="26"/>
  <c r="H125" i="26"/>
  <c r="I125" i="26"/>
  <c r="J125" i="26"/>
  <c r="K125" i="26"/>
  <c r="L125" i="26"/>
  <c r="M125" i="26"/>
  <c r="N125" i="26"/>
  <c r="O125" i="26"/>
  <c r="P125" i="26"/>
  <c r="Q125" i="26"/>
  <c r="R125" i="26"/>
  <c r="S125" i="26"/>
  <c r="T125" i="26"/>
  <c r="U125" i="26"/>
  <c r="V125" i="26"/>
  <c r="W125" i="26"/>
  <c r="X125" i="26"/>
  <c r="D128" i="26"/>
  <c r="E128" i="26"/>
  <c r="F128" i="26"/>
  <c r="G128" i="26"/>
  <c r="H128" i="26"/>
  <c r="I128" i="26"/>
  <c r="J128" i="26"/>
  <c r="K128" i="26"/>
  <c r="L128" i="26"/>
  <c r="M128" i="26"/>
  <c r="N128" i="26"/>
  <c r="O128" i="26"/>
  <c r="P128" i="26"/>
  <c r="Q128" i="26"/>
  <c r="R128" i="26"/>
  <c r="S128" i="26"/>
  <c r="T128" i="26"/>
  <c r="U128" i="26"/>
  <c r="V128" i="26"/>
  <c r="W128" i="26"/>
  <c r="X128" i="26"/>
  <c r="D129" i="26"/>
  <c r="E129" i="26"/>
  <c r="F129" i="26"/>
  <c r="G129" i="26"/>
  <c r="H129" i="26"/>
  <c r="I129" i="26"/>
  <c r="J129" i="26"/>
  <c r="K129" i="26"/>
  <c r="L129" i="26"/>
  <c r="M129" i="26"/>
  <c r="N129" i="26"/>
  <c r="O129" i="26"/>
  <c r="P129" i="26"/>
  <c r="Q129" i="26"/>
  <c r="R129" i="26"/>
  <c r="S129" i="26"/>
  <c r="T129" i="26"/>
  <c r="U129" i="26"/>
  <c r="V129" i="26"/>
  <c r="W129" i="26"/>
  <c r="X129" i="26"/>
  <c r="D130" i="26"/>
  <c r="E130" i="26"/>
  <c r="F130" i="26"/>
  <c r="G130" i="26"/>
  <c r="H130" i="26"/>
  <c r="I130" i="26"/>
  <c r="J130" i="26"/>
  <c r="K130" i="26"/>
  <c r="L130" i="26"/>
  <c r="M130" i="26"/>
  <c r="N130" i="26"/>
  <c r="O130" i="26"/>
  <c r="P130" i="26"/>
  <c r="Q130" i="26"/>
  <c r="R130" i="26"/>
  <c r="S130" i="26"/>
  <c r="T130" i="26"/>
  <c r="U130" i="26"/>
  <c r="V130" i="26"/>
  <c r="W130" i="26"/>
  <c r="X130" i="26"/>
  <c r="D131" i="26"/>
  <c r="E131" i="26"/>
  <c r="F131" i="26"/>
  <c r="G131" i="26"/>
  <c r="H131" i="26"/>
  <c r="I131" i="26"/>
  <c r="J131" i="26"/>
  <c r="K131" i="26"/>
  <c r="L131" i="26"/>
  <c r="M131" i="26"/>
  <c r="N131" i="26"/>
  <c r="O131" i="26"/>
  <c r="P131" i="26"/>
  <c r="Q131" i="26"/>
  <c r="R131" i="26"/>
  <c r="S131" i="26"/>
  <c r="T131" i="26"/>
  <c r="U131" i="26"/>
  <c r="V131" i="26"/>
  <c r="W131" i="26"/>
  <c r="X131" i="26"/>
  <c r="D132" i="26"/>
  <c r="E132" i="26"/>
  <c r="F132" i="26"/>
  <c r="G132" i="26"/>
  <c r="H132" i="26"/>
  <c r="I132" i="26"/>
  <c r="J132" i="26"/>
  <c r="K132" i="26"/>
  <c r="L132" i="26"/>
  <c r="M132" i="26"/>
  <c r="N132" i="26"/>
  <c r="O132" i="26"/>
  <c r="P132" i="26"/>
  <c r="Q132" i="26"/>
  <c r="R132" i="26"/>
  <c r="S132" i="26"/>
  <c r="T132" i="26"/>
  <c r="U132" i="26"/>
  <c r="V132" i="26"/>
  <c r="W132" i="26"/>
  <c r="X132" i="26"/>
  <c r="D133" i="26"/>
  <c r="E133" i="26"/>
  <c r="F133" i="26"/>
  <c r="G133" i="26"/>
  <c r="H133" i="26"/>
  <c r="I133" i="26"/>
  <c r="J133" i="26"/>
  <c r="K133" i="26"/>
  <c r="L133" i="26"/>
  <c r="M133" i="26"/>
  <c r="N133" i="26"/>
  <c r="O133" i="26"/>
  <c r="P133" i="26"/>
  <c r="Q133" i="26"/>
  <c r="R133" i="26"/>
  <c r="S133" i="26"/>
  <c r="T133" i="26"/>
  <c r="U133" i="26"/>
  <c r="V133" i="26"/>
  <c r="W133" i="26"/>
  <c r="X133" i="26"/>
  <c r="D134" i="26"/>
  <c r="E134" i="26"/>
  <c r="F134" i="26"/>
  <c r="G134" i="26"/>
  <c r="H134" i="26"/>
  <c r="I134" i="26"/>
  <c r="J134" i="26"/>
  <c r="K134" i="26"/>
  <c r="L134" i="26"/>
  <c r="M134" i="26"/>
  <c r="N134" i="26"/>
  <c r="O134" i="26"/>
  <c r="P134" i="26"/>
  <c r="Q134" i="26"/>
  <c r="R134" i="26"/>
  <c r="S134" i="26"/>
  <c r="T134" i="26"/>
  <c r="U134" i="26"/>
  <c r="V134" i="26"/>
  <c r="W134" i="26"/>
  <c r="X134" i="26"/>
  <c r="D135" i="26"/>
  <c r="E135" i="26"/>
  <c r="F135" i="26"/>
  <c r="G135" i="26"/>
  <c r="H135" i="26"/>
  <c r="I135" i="26"/>
  <c r="J135" i="26"/>
  <c r="K135" i="26"/>
  <c r="L135" i="26"/>
  <c r="M135" i="26"/>
  <c r="N135" i="26"/>
  <c r="O135" i="26"/>
  <c r="P135" i="26"/>
  <c r="Q135" i="26"/>
  <c r="R135" i="26"/>
  <c r="S135" i="26"/>
  <c r="T135" i="26"/>
  <c r="U135" i="26"/>
  <c r="V135" i="26"/>
  <c r="W135" i="26"/>
  <c r="X135" i="26"/>
  <c r="D136" i="26"/>
  <c r="E136" i="26"/>
  <c r="F136" i="26"/>
  <c r="G136" i="26"/>
  <c r="H136" i="26"/>
  <c r="I136" i="26"/>
  <c r="J136" i="26"/>
  <c r="K136" i="26"/>
  <c r="L136" i="26"/>
  <c r="M136" i="26"/>
  <c r="N136" i="26"/>
  <c r="O136" i="26"/>
  <c r="P136" i="26"/>
  <c r="Q136" i="26"/>
  <c r="R136" i="26"/>
  <c r="S136" i="26"/>
  <c r="T136" i="26"/>
  <c r="U136" i="26"/>
  <c r="V136" i="26"/>
  <c r="W136" i="26"/>
  <c r="X136" i="26"/>
  <c r="D137" i="26"/>
  <c r="E137" i="26"/>
  <c r="F137" i="26"/>
  <c r="G137" i="26"/>
  <c r="H137" i="26"/>
  <c r="I137" i="26"/>
  <c r="J137" i="26"/>
  <c r="K137" i="26"/>
  <c r="L137" i="26"/>
  <c r="M137" i="26"/>
  <c r="N137" i="26"/>
  <c r="O137" i="26"/>
  <c r="P137" i="26"/>
  <c r="Q137" i="26"/>
  <c r="R137" i="26"/>
  <c r="S137" i="26"/>
  <c r="T137" i="26"/>
  <c r="U137" i="26"/>
  <c r="V137" i="26"/>
  <c r="W137" i="26"/>
  <c r="X137" i="26"/>
  <c r="D138" i="26"/>
  <c r="E138" i="26"/>
  <c r="F138" i="26"/>
  <c r="G138" i="26"/>
  <c r="H138" i="26"/>
  <c r="I138" i="26"/>
  <c r="J138" i="26"/>
  <c r="K138" i="26"/>
  <c r="L138" i="26"/>
  <c r="M138" i="26"/>
  <c r="N138" i="26"/>
  <c r="O138" i="26"/>
  <c r="P138" i="26"/>
  <c r="Q138" i="26"/>
  <c r="R138" i="26"/>
  <c r="S138" i="26"/>
  <c r="T138" i="26"/>
  <c r="U138" i="26"/>
  <c r="V138" i="26"/>
  <c r="W138" i="26"/>
  <c r="X138" i="26"/>
  <c r="D139" i="26"/>
  <c r="E139" i="26"/>
  <c r="F139" i="26"/>
  <c r="G139" i="26"/>
  <c r="H139" i="26"/>
  <c r="I139" i="26"/>
  <c r="J139" i="26"/>
  <c r="K139" i="26"/>
  <c r="L139" i="26"/>
  <c r="M139" i="26"/>
  <c r="N139" i="26"/>
  <c r="O139" i="26"/>
  <c r="P139" i="26"/>
  <c r="Q139" i="26"/>
  <c r="R139" i="26"/>
  <c r="S139" i="26"/>
  <c r="T139" i="26"/>
  <c r="U139" i="26"/>
  <c r="V139" i="26"/>
  <c r="W139" i="26"/>
  <c r="X139" i="26"/>
  <c r="D140" i="26"/>
  <c r="E140" i="26"/>
  <c r="F140" i="26"/>
  <c r="G140" i="26"/>
  <c r="H140" i="26"/>
  <c r="I140" i="26"/>
  <c r="J140" i="26"/>
  <c r="K140" i="26"/>
  <c r="L140" i="26"/>
  <c r="M140" i="26"/>
  <c r="N140" i="26"/>
  <c r="O140" i="26"/>
  <c r="P140" i="26"/>
  <c r="Q140" i="26"/>
  <c r="R140" i="26"/>
  <c r="S140" i="26"/>
  <c r="T140" i="26"/>
  <c r="U140" i="26"/>
  <c r="V140" i="26"/>
  <c r="W140" i="26"/>
  <c r="X140" i="26"/>
  <c r="D141" i="26"/>
  <c r="E141" i="26"/>
  <c r="F141" i="26"/>
  <c r="G141" i="26"/>
  <c r="H141" i="26"/>
  <c r="I141" i="26"/>
  <c r="J141" i="26"/>
  <c r="K141" i="26"/>
  <c r="L141" i="26"/>
  <c r="M141" i="26"/>
  <c r="N141" i="26"/>
  <c r="O141" i="26"/>
  <c r="P141" i="26"/>
  <c r="Q141" i="26"/>
  <c r="R141" i="26"/>
  <c r="S141" i="26"/>
  <c r="T141" i="26"/>
  <c r="U141" i="26"/>
  <c r="V141" i="26"/>
  <c r="W141" i="26"/>
  <c r="X141" i="26"/>
  <c r="D142" i="26"/>
  <c r="E142" i="26"/>
  <c r="F142" i="26"/>
  <c r="G142" i="26"/>
  <c r="H142" i="26"/>
  <c r="I142" i="26"/>
  <c r="J142" i="26"/>
  <c r="K142" i="26"/>
  <c r="L142" i="26"/>
  <c r="M142" i="26"/>
  <c r="N142" i="26"/>
  <c r="O142" i="26"/>
  <c r="P142" i="26"/>
  <c r="Q142" i="26"/>
  <c r="R142" i="26"/>
  <c r="S142" i="26"/>
  <c r="T142" i="26"/>
  <c r="U142" i="26"/>
  <c r="V142" i="26"/>
  <c r="W142" i="26"/>
  <c r="X142" i="26"/>
  <c r="D143" i="26"/>
  <c r="E143" i="26"/>
  <c r="F143" i="26"/>
  <c r="G143" i="26"/>
  <c r="H143" i="26"/>
  <c r="I143" i="26"/>
  <c r="J143" i="26"/>
  <c r="K143" i="26"/>
  <c r="L143" i="26"/>
  <c r="M143" i="26"/>
  <c r="N143" i="26"/>
  <c r="O143" i="26"/>
  <c r="P143" i="26"/>
  <c r="Q143" i="26"/>
  <c r="R143" i="26"/>
  <c r="S143" i="26"/>
  <c r="T143" i="26"/>
  <c r="U143" i="26"/>
  <c r="V143" i="26"/>
  <c r="W143" i="26"/>
  <c r="X143" i="26"/>
  <c r="D144" i="26"/>
  <c r="E144" i="26"/>
  <c r="F144" i="26"/>
  <c r="G144" i="26"/>
  <c r="H144" i="26"/>
  <c r="I144" i="26"/>
  <c r="J144" i="26"/>
  <c r="K144" i="26"/>
  <c r="L144" i="26"/>
  <c r="M144" i="26"/>
  <c r="N144" i="26"/>
  <c r="O144" i="26"/>
  <c r="P144" i="26"/>
  <c r="Q144" i="26"/>
  <c r="R144" i="26"/>
  <c r="S144" i="26"/>
  <c r="T144" i="26"/>
  <c r="U144" i="26"/>
  <c r="V144" i="26"/>
  <c r="W144" i="26"/>
  <c r="X144" i="26"/>
  <c r="D145" i="26"/>
  <c r="E145" i="26"/>
  <c r="F145" i="26"/>
  <c r="G145" i="26"/>
  <c r="H145" i="26"/>
  <c r="I145" i="26"/>
  <c r="J145" i="26"/>
  <c r="K145" i="26"/>
  <c r="L145" i="26"/>
  <c r="M145" i="26"/>
  <c r="N145" i="26"/>
  <c r="O145" i="26"/>
  <c r="P145" i="26"/>
  <c r="Q145" i="26"/>
  <c r="R145" i="26"/>
  <c r="S145" i="26"/>
  <c r="T145" i="26"/>
  <c r="U145" i="26"/>
  <c r="V145" i="26"/>
  <c r="W145" i="26"/>
  <c r="X145" i="26"/>
  <c r="D146" i="26"/>
  <c r="E146" i="26"/>
  <c r="F146" i="26"/>
  <c r="G146" i="26"/>
  <c r="H146" i="26"/>
  <c r="I146" i="26"/>
  <c r="J146" i="26"/>
  <c r="K146" i="26"/>
  <c r="L146" i="26"/>
  <c r="M146" i="26"/>
  <c r="N146" i="26"/>
  <c r="O146" i="26"/>
  <c r="P146" i="26"/>
  <c r="Q146" i="26"/>
  <c r="R146" i="26"/>
  <c r="S146" i="26"/>
  <c r="T146" i="26"/>
  <c r="U146" i="26"/>
  <c r="V146" i="26"/>
  <c r="W146" i="26"/>
  <c r="X146" i="26"/>
  <c r="D147" i="26"/>
  <c r="E147" i="26"/>
  <c r="F147" i="26"/>
  <c r="G147" i="26"/>
  <c r="H147" i="26"/>
  <c r="I147" i="26"/>
  <c r="J147" i="26"/>
  <c r="K147" i="26"/>
  <c r="L147" i="26"/>
  <c r="M147" i="26"/>
  <c r="N147" i="26"/>
  <c r="O147" i="26"/>
  <c r="P147" i="26"/>
  <c r="Q147" i="26"/>
  <c r="R147" i="26"/>
  <c r="S147" i="26"/>
  <c r="T147" i="26"/>
  <c r="U147" i="26"/>
  <c r="V147" i="26"/>
  <c r="W147" i="26"/>
  <c r="X147" i="26"/>
  <c r="D148" i="26"/>
  <c r="E148" i="26"/>
  <c r="F148" i="26"/>
  <c r="G148" i="26"/>
  <c r="H148" i="26"/>
  <c r="I148" i="26"/>
  <c r="J148" i="26"/>
  <c r="K148" i="26"/>
  <c r="L148" i="26"/>
  <c r="M148" i="26"/>
  <c r="N148" i="26"/>
  <c r="O148" i="26"/>
  <c r="P148" i="26"/>
  <c r="Q148" i="26"/>
  <c r="R148" i="26"/>
  <c r="S148" i="26"/>
  <c r="T148" i="26"/>
  <c r="U148" i="26"/>
  <c r="V148" i="26"/>
  <c r="W148" i="26"/>
  <c r="X148" i="26"/>
  <c r="D149" i="26"/>
  <c r="E149" i="26"/>
  <c r="F149" i="26"/>
  <c r="G149" i="26"/>
  <c r="H149" i="26"/>
  <c r="I149" i="26"/>
  <c r="J149" i="26"/>
  <c r="K149" i="26"/>
  <c r="L149" i="26"/>
  <c r="M149" i="26"/>
  <c r="N149" i="26"/>
  <c r="O149" i="26"/>
  <c r="P149" i="26"/>
  <c r="Q149" i="26"/>
  <c r="R149" i="26"/>
  <c r="S149" i="26"/>
  <c r="T149" i="26"/>
  <c r="U149" i="26"/>
  <c r="V149" i="26"/>
  <c r="W149" i="26"/>
  <c r="X149" i="26"/>
  <c r="D150" i="26"/>
  <c r="E150" i="26"/>
  <c r="F150" i="26"/>
  <c r="G150" i="26"/>
  <c r="H150" i="26"/>
  <c r="I150" i="26"/>
  <c r="J150" i="26"/>
  <c r="K150" i="26"/>
  <c r="L150" i="26"/>
  <c r="M150" i="26"/>
  <c r="N150" i="26"/>
  <c r="O150" i="26"/>
  <c r="P150" i="26"/>
  <c r="Q150" i="26"/>
  <c r="R150" i="26"/>
  <c r="S150" i="26"/>
  <c r="T150" i="26"/>
  <c r="U150" i="26"/>
  <c r="V150" i="26"/>
  <c r="W150" i="26"/>
  <c r="X150" i="26"/>
  <c r="D151" i="26"/>
  <c r="E151" i="26"/>
  <c r="F151" i="26"/>
  <c r="G151" i="26"/>
  <c r="H151" i="26"/>
  <c r="I151" i="26"/>
  <c r="J151" i="26"/>
  <c r="K151" i="26"/>
  <c r="L151" i="26"/>
  <c r="M151" i="26"/>
  <c r="N151" i="26"/>
  <c r="O151" i="26"/>
  <c r="P151" i="26"/>
  <c r="Q151" i="26"/>
  <c r="R151" i="26"/>
  <c r="S151" i="26"/>
  <c r="T151" i="26"/>
  <c r="U151" i="26"/>
  <c r="V151" i="26"/>
  <c r="W151" i="26"/>
  <c r="X151" i="26"/>
  <c r="D152" i="26"/>
  <c r="E152" i="26"/>
  <c r="F152" i="26"/>
  <c r="G152" i="26"/>
  <c r="H152" i="26"/>
  <c r="I152" i="26"/>
  <c r="J152" i="26"/>
  <c r="K152" i="26"/>
  <c r="L152" i="26"/>
  <c r="M152" i="26"/>
  <c r="N152" i="26"/>
  <c r="O152" i="26"/>
  <c r="P152" i="26"/>
  <c r="Q152" i="26"/>
  <c r="R152" i="26"/>
  <c r="S152" i="26"/>
  <c r="T152" i="26"/>
  <c r="U152" i="26"/>
  <c r="V152" i="26"/>
  <c r="W152" i="26"/>
  <c r="X152" i="26"/>
  <c r="D153" i="26"/>
  <c r="E153" i="26"/>
  <c r="F153" i="26"/>
  <c r="G153" i="26"/>
  <c r="H153" i="26"/>
  <c r="I153" i="26"/>
  <c r="J153" i="26"/>
  <c r="K153" i="26"/>
  <c r="L153" i="26"/>
  <c r="M153" i="26"/>
  <c r="N153" i="26"/>
  <c r="O153" i="26"/>
  <c r="P153" i="26"/>
  <c r="Q153" i="26"/>
  <c r="R153" i="26"/>
  <c r="S153" i="26"/>
  <c r="T153" i="26"/>
  <c r="U153" i="26"/>
  <c r="V153" i="26"/>
  <c r="W153" i="26"/>
  <c r="X153" i="26"/>
  <c r="D154" i="26"/>
  <c r="E154" i="26"/>
  <c r="F154" i="26"/>
  <c r="G154" i="26"/>
  <c r="H154" i="26"/>
  <c r="I154" i="26"/>
  <c r="J154" i="26"/>
  <c r="K154" i="26"/>
  <c r="L154" i="26"/>
  <c r="M154" i="26"/>
  <c r="N154" i="26"/>
  <c r="O154" i="26"/>
  <c r="P154" i="26"/>
  <c r="Q154" i="26"/>
  <c r="R154" i="26"/>
  <c r="S154" i="26"/>
  <c r="T154" i="26"/>
  <c r="U154" i="26"/>
  <c r="V154" i="26"/>
  <c r="W154" i="26"/>
  <c r="X154" i="26"/>
  <c r="D155" i="26"/>
  <c r="E155" i="26"/>
  <c r="F155" i="26"/>
  <c r="G155" i="26"/>
  <c r="H155" i="26"/>
  <c r="I155" i="26"/>
  <c r="J155" i="26"/>
  <c r="K155" i="26"/>
  <c r="L155" i="26"/>
  <c r="M155" i="26"/>
  <c r="N155" i="26"/>
  <c r="O155" i="26"/>
  <c r="P155" i="26"/>
  <c r="Q155" i="26"/>
  <c r="R155" i="26"/>
  <c r="S155" i="26"/>
  <c r="T155" i="26"/>
  <c r="U155" i="26"/>
  <c r="V155" i="26"/>
  <c r="W155" i="26"/>
  <c r="X155" i="26"/>
  <c r="D188" i="26"/>
  <c r="E188" i="26"/>
  <c r="F188" i="26"/>
  <c r="G188" i="26"/>
  <c r="H188" i="26"/>
  <c r="I188" i="26"/>
  <c r="J188" i="26"/>
  <c r="K188" i="26"/>
  <c r="L188" i="26"/>
  <c r="M188" i="26"/>
  <c r="N188" i="26"/>
  <c r="O188" i="26"/>
  <c r="P188" i="26"/>
  <c r="Q188" i="26"/>
  <c r="R188" i="26"/>
  <c r="S188" i="26"/>
  <c r="T188" i="26"/>
  <c r="U188" i="26"/>
  <c r="V188" i="26"/>
  <c r="W188" i="26"/>
  <c r="X188" i="26"/>
  <c r="D189" i="26"/>
  <c r="E189" i="26"/>
  <c r="F189" i="26"/>
  <c r="G189" i="26"/>
  <c r="H189" i="26"/>
  <c r="I189" i="26"/>
  <c r="J189" i="26"/>
  <c r="K189" i="26"/>
  <c r="L189" i="26"/>
  <c r="M189" i="26"/>
  <c r="N189" i="26"/>
  <c r="O189" i="26"/>
  <c r="P189" i="26"/>
  <c r="Q189" i="26"/>
  <c r="R189" i="26"/>
  <c r="S189" i="26"/>
  <c r="T189" i="26"/>
  <c r="U189" i="26"/>
  <c r="V189" i="26"/>
  <c r="W189" i="26"/>
  <c r="X189" i="26"/>
  <c r="D190" i="26"/>
  <c r="E190" i="26"/>
  <c r="F190" i="26"/>
  <c r="G190" i="26"/>
  <c r="H190" i="26"/>
  <c r="I190" i="26"/>
  <c r="J190" i="26"/>
  <c r="K190" i="26"/>
  <c r="L190" i="26"/>
  <c r="M190" i="26"/>
  <c r="N190" i="26"/>
  <c r="O190" i="26"/>
  <c r="P190" i="26"/>
  <c r="Q190" i="26"/>
  <c r="R190" i="26"/>
  <c r="S190" i="26"/>
  <c r="T190" i="26"/>
  <c r="U190" i="26"/>
  <c r="V190" i="26"/>
  <c r="W190" i="26"/>
  <c r="X190" i="26"/>
  <c r="D191" i="26"/>
  <c r="E191" i="26"/>
  <c r="F191" i="26"/>
  <c r="G191" i="26"/>
  <c r="H191" i="26"/>
  <c r="I191" i="26"/>
  <c r="J191" i="26"/>
  <c r="K191" i="26"/>
  <c r="L191" i="26"/>
  <c r="M191" i="26"/>
  <c r="N191" i="26"/>
  <c r="O191" i="26"/>
  <c r="P191" i="26"/>
  <c r="Q191" i="26"/>
  <c r="R191" i="26"/>
  <c r="S191" i="26"/>
  <c r="T191" i="26"/>
  <c r="U191" i="26"/>
  <c r="V191" i="26"/>
  <c r="W191" i="26"/>
  <c r="X191" i="26"/>
  <c r="D192" i="26"/>
  <c r="E192" i="26"/>
  <c r="F192" i="26"/>
  <c r="G192" i="26"/>
  <c r="H192" i="26"/>
  <c r="I192" i="26"/>
  <c r="J192" i="26"/>
  <c r="K192" i="26"/>
  <c r="L192" i="26"/>
  <c r="M192" i="26"/>
  <c r="N192" i="26"/>
  <c r="O192" i="26"/>
  <c r="P192" i="26"/>
  <c r="Q192" i="26"/>
  <c r="R192" i="26"/>
  <c r="S192" i="26"/>
  <c r="T192" i="26"/>
  <c r="U192" i="26"/>
  <c r="V192" i="26"/>
  <c r="W192" i="26"/>
  <c r="X192" i="26"/>
  <c r="D193" i="26"/>
  <c r="E193" i="26"/>
  <c r="F193" i="26"/>
  <c r="G193" i="26"/>
  <c r="H193" i="26"/>
  <c r="I193" i="26"/>
  <c r="J193" i="26"/>
  <c r="K193" i="26"/>
  <c r="L193" i="26"/>
  <c r="M193" i="26"/>
  <c r="N193" i="26"/>
  <c r="O193" i="26"/>
  <c r="P193" i="26"/>
  <c r="Q193" i="26"/>
  <c r="R193" i="26"/>
  <c r="S193" i="26"/>
  <c r="T193" i="26"/>
  <c r="U193" i="26"/>
  <c r="V193" i="26"/>
  <c r="W193" i="26"/>
  <c r="X193" i="26"/>
  <c r="D194" i="26"/>
  <c r="E194" i="26"/>
  <c r="F194" i="26"/>
  <c r="G194" i="26"/>
  <c r="H194" i="26"/>
  <c r="I194" i="26"/>
  <c r="J194" i="26"/>
  <c r="K194" i="26"/>
  <c r="L194" i="26"/>
  <c r="M194" i="26"/>
  <c r="N194" i="26"/>
  <c r="O194" i="26"/>
  <c r="P194" i="26"/>
  <c r="Q194" i="26"/>
  <c r="R194" i="26"/>
  <c r="S194" i="26"/>
  <c r="T194" i="26"/>
  <c r="U194" i="26"/>
  <c r="V194" i="26"/>
  <c r="W194" i="26"/>
  <c r="X194" i="26"/>
  <c r="D195" i="26"/>
  <c r="E195" i="26"/>
  <c r="F195" i="26"/>
  <c r="G195" i="26"/>
  <c r="H195" i="26"/>
  <c r="I195" i="26"/>
  <c r="J195" i="26"/>
  <c r="K195" i="26"/>
  <c r="L195" i="26"/>
  <c r="M195" i="26"/>
  <c r="N195" i="26"/>
  <c r="O195" i="26"/>
  <c r="P195" i="26"/>
  <c r="Q195" i="26"/>
  <c r="R195" i="26"/>
  <c r="S195" i="26"/>
  <c r="T195" i="26"/>
  <c r="U195" i="26"/>
  <c r="V195" i="26"/>
  <c r="W195" i="26"/>
  <c r="X195" i="26"/>
  <c r="D196" i="26"/>
  <c r="E196" i="26"/>
  <c r="F196" i="26"/>
  <c r="G196" i="26"/>
  <c r="H196" i="26"/>
  <c r="I196" i="26"/>
  <c r="J196" i="26"/>
  <c r="K196" i="26"/>
  <c r="L196" i="26"/>
  <c r="M196" i="26"/>
  <c r="N196" i="26"/>
  <c r="O196" i="26"/>
  <c r="P196" i="26"/>
  <c r="Q196" i="26"/>
  <c r="R196" i="26"/>
  <c r="S196" i="26"/>
  <c r="T196" i="26"/>
  <c r="U196" i="26"/>
  <c r="V196" i="26"/>
  <c r="W196" i="26"/>
  <c r="X196" i="26"/>
  <c r="D197" i="26"/>
  <c r="E197" i="26"/>
  <c r="F197" i="26"/>
  <c r="G197" i="26"/>
  <c r="H197" i="26"/>
  <c r="I197" i="26"/>
  <c r="J197" i="26"/>
  <c r="K197" i="26"/>
  <c r="L197" i="26"/>
  <c r="M197" i="26"/>
  <c r="N197" i="26"/>
  <c r="O197" i="26"/>
  <c r="P197" i="26"/>
  <c r="Q197" i="26"/>
  <c r="R197" i="26"/>
  <c r="S197" i="26"/>
  <c r="T197" i="26"/>
  <c r="U197" i="26"/>
  <c r="V197" i="26"/>
  <c r="W197" i="26"/>
  <c r="X197" i="26"/>
  <c r="D198" i="26"/>
  <c r="E198" i="26"/>
  <c r="F198" i="26"/>
  <c r="G198" i="26"/>
  <c r="H198" i="26"/>
  <c r="I198" i="26"/>
  <c r="J198" i="26"/>
  <c r="K198" i="26"/>
  <c r="L198" i="26"/>
  <c r="M198" i="26"/>
  <c r="N198" i="26"/>
  <c r="O198" i="26"/>
  <c r="P198" i="26"/>
  <c r="Q198" i="26"/>
  <c r="R198" i="26"/>
  <c r="S198" i="26"/>
  <c r="T198" i="26"/>
  <c r="U198" i="26"/>
  <c r="V198" i="26"/>
  <c r="W198" i="26"/>
  <c r="X198" i="26"/>
  <c r="D199" i="26"/>
  <c r="E199" i="26"/>
  <c r="F199" i="26"/>
  <c r="G199" i="26"/>
  <c r="H199" i="26"/>
  <c r="I199" i="26"/>
  <c r="J199" i="26"/>
  <c r="K199" i="26"/>
  <c r="L199" i="26"/>
  <c r="M199" i="26"/>
  <c r="N199" i="26"/>
  <c r="O199" i="26"/>
  <c r="P199" i="26"/>
  <c r="Q199" i="26"/>
  <c r="R199" i="26"/>
  <c r="S199" i="26"/>
  <c r="T199" i="26"/>
  <c r="U199" i="26"/>
  <c r="V199" i="26"/>
  <c r="W199" i="26"/>
  <c r="X199" i="26"/>
  <c r="D200" i="26"/>
  <c r="E200" i="26"/>
  <c r="F200" i="26"/>
  <c r="G200" i="26"/>
  <c r="H200" i="26"/>
  <c r="I200" i="26"/>
  <c r="J200" i="26"/>
  <c r="K200" i="26"/>
  <c r="L200" i="26"/>
  <c r="M200" i="26"/>
  <c r="N200" i="26"/>
  <c r="O200" i="26"/>
  <c r="P200" i="26"/>
  <c r="Q200" i="26"/>
  <c r="R200" i="26"/>
  <c r="S200" i="26"/>
  <c r="T200" i="26"/>
  <c r="U200" i="26"/>
  <c r="V200" i="26"/>
  <c r="W200" i="26"/>
  <c r="X200" i="26"/>
  <c r="D201" i="26"/>
  <c r="E201" i="26"/>
  <c r="F201" i="26"/>
  <c r="G201" i="26"/>
  <c r="H201" i="26"/>
  <c r="I201" i="26"/>
  <c r="J201" i="26"/>
  <c r="K201" i="26"/>
  <c r="L201" i="26"/>
  <c r="M201" i="26"/>
  <c r="N201" i="26"/>
  <c r="O201" i="26"/>
  <c r="P201" i="26"/>
  <c r="Q201" i="26"/>
  <c r="R201" i="26"/>
  <c r="S201" i="26"/>
  <c r="T201" i="26"/>
  <c r="U201" i="26"/>
  <c r="V201" i="26"/>
  <c r="W201" i="26"/>
  <c r="X201" i="26"/>
  <c r="D202" i="26"/>
  <c r="E202" i="26"/>
  <c r="F202" i="26"/>
  <c r="G202" i="26"/>
  <c r="H202" i="26"/>
  <c r="I202" i="26"/>
  <c r="J202" i="26"/>
  <c r="K202" i="26"/>
  <c r="L202" i="26"/>
  <c r="M202" i="26"/>
  <c r="N202" i="26"/>
  <c r="O202" i="26"/>
  <c r="P202" i="26"/>
  <c r="Q202" i="26"/>
  <c r="R202" i="26"/>
  <c r="S202" i="26"/>
  <c r="T202" i="26"/>
  <c r="U202" i="26"/>
  <c r="V202" i="26"/>
  <c r="W202" i="26"/>
  <c r="X202" i="26"/>
  <c r="D203" i="26"/>
  <c r="E203" i="26"/>
  <c r="F203" i="26"/>
  <c r="G203" i="26"/>
  <c r="H203" i="26"/>
  <c r="I203" i="26"/>
  <c r="J203" i="26"/>
  <c r="K203" i="26"/>
  <c r="L203" i="26"/>
  <c r="M203" i="26"/>
  <c r="N203" i="26"/>
  <c r="O203" i="26"/>
  <c r="P203" i="26"/>
  <c r="Q203" i="26"/>
  <c r="R203" i="26"/>
  <c r="S203" i="26"/>
  <c r="T203" i="26"/>
  <c r="U203" i="26"/>
  <c r="V203" i="26"/>
  <c r="W203" i="26"/>
  <c r="X203" i="26"/>
  <c r="D204" i="26"/>
  <c r="E204" i="26"/>
  <c r="F204" i="26"/>
  <c r="G204" i="26"/>
  <c r="H204" i="26"/>
  <c r="I204" i="26"/>
  <c r="J204" i="26"/>
  <c r="K204" i="26"/>
  <c r="L204" i="26"/>
  <c r="M204" i="26"/>
  <c r="N204" i="26"/>
  <c r="O204" i="26"/>
  <c r="P204" i="26"/>
  <c r="Q204" i="26"/>
  <c r="R204" i="26"/>
  <c r="S204" i="26"/>
  <c r="T204" i="26"/>
  <c r="U204" i="26"/>
  <c r="V204" i="26"/>
  <c r="W204" i="26"/>
  <c r="X204" i="26"/>
  <c r="D205" i="26"/>
  <c r="E205" i="26"/>
  <c r="F205" i="26"/>
  <c r="G205" i="26"/>
  <c r="H205" i="26"/>
  <c r="I205" i="26"/>
  <c r="J205" i="26"/>
  <c r="K205" i="26"/>
  <c r="L205" i="26"/>
  <c r="M205" i="26"/>
  <c r="N205" i="26"/>
  <c r="O205" i="26"/>
  <c r="P205" i="26"/>
  <c r="Q205" i="26"/>
  <c r="R205" i="26"/>
  <c r="S205" i="26"/>
  <c r="T205" i="26"/>
  <c r="U205" i="26"/>
  <c r="V205" i="26"/>
  <c r="W205" i="26"/>
  <c r="X205" i="26"/>
  <c r="D206" i="26"/>
  <c r="E206" i="26"/>
  <c r="F206" i="26"/>
  <c r="G206" i="26"/>
  <c r="H206" i="26"/>
  <c r="I206" i="26"/>
  <c r="J206" i="26"/>
  <c r="K206" i="26"/>
  <c r="L206" i="26"/>
  <c r="M206" i="26"/>
  <c r="N206" i="26"/>
  <c r="O206" i="26"/>
  <c r="P206" i="26"/>
  <c r="Q206" i="26"/>
  <c r="R206" i="26"/>
  <c r="S206" i="26"/>
  <c r="T206" i="26"/>
  <c r="U206" i="26"/>
  <c r="V206" i="26"/>
  <c r="W206" i="26"/>
  <c r="X206" i="26"/>
  <c r="D207" i="26"/>
  <c r="E207" i="26"/>
  <c r="F207" i="26"/>
  <c r="G207" i="26"/>
  <c r="H207" i="26"/>
  <c r="I207" i="26"/>
  <c r="J207" i="26"/>
  <c r="K207" i="26"/>
  <c r="L207" i="26"/>
  <c r="M207" i="26"/>
  <c r="N207" i="26"/>
  <c r="O207" i="26"/>
  <c r="P207" i="26"/>
  <c r="Q207" i="26"/>
  <c r="R207" i="26"/>
  <c r="S207" i="26"/>
  <c r="T207" i="26"/>
  <c r="U207" i="26"/>
  <c r="V207" i="26"/>
  <c r="W207" i="26"/>
  <c r="X207" i="26"/>
  <c r="D208" i="26"/>
  <c r="E208" i="26"/>
  <c r="F208" i="26"/>
  <c r="G208" i="26"/>
  <c r="H208" i="26"/>
  <c r="I208" i="26"/>
  <c r="J208" i="26"/>
  <c r="K208" i="26"/>
  <c r="L208" i="26"/>
  <c r="M208" i="26"/>
  <c r="N208" i="26"/>
  <c r="O208" i="26"/>
  <c r="P208" i="26"/>
  <c r="Q208" i="26"/>
  <c r="R208" i="26"/>
  <c r="S208" i="26"/>
  <c r="T208" i="26"/>
  <c r="U208" i="26"/>
  <c r="V208" i="26"/>
  <c r="W208" i="26"/>
  <c r="X208" i="26"/>
  <c r="D209" i="26"/>
  <c r="E209" i="26"/>
  <c r="F209" i="26"/>
  <c r="G209" i="26"/>
  <c r="H209" i="26"/>
  <c r="I209" i="26"/>
  <c r="J209" i="26"/>
  <c r="K209" i="26"/>
  <c r="L209" i="26"/>
  <c r="M209" i="26"/>
  <c r="N209" i="26"/>
  <c r="O209" i="26"/>
  <c r="P209" i="26"/>
  <c r="Q209" i="26"/>
  <c r="R209" i="26"/>
  <c r="S209" i="26"/>
  <c r="T209" i="26"/>
  <c r="U209" i="26"/>
  <c r="V209" i="26"/>
  <c r="W209" i="26"/>
  <c r="X209" i="26"/>
  <c r="D210" i="26"/>
  <c r="E210" i="26"/>
  <c r="F210" i="26"/>
  <c r="G210" i="26"/>
  <c r="H210" i="26"/>
  <c r="I210" i="26"/>
  <c r="J210" i="26"/>
  <c r="K210" i="26"/>
  <c r="L210" i="26"/>
  <c r="M210" i="26"/>
  <c r="N210" i="26"/>
  <c r="O210" i="26"/>
  <c r="P210" i="26"/>
  <c r="Q210" i="26"/>
  <c r="R210" i="26"/>
  <c r="S210" i="26"/>
  <c r="T210" i="26"/>
  <c r="U210" i="26"/>
  <c r="V210" i="26"/>
  <c r="W210" i="26"/>
  <c r="X210" i="26"/>
  <c r="D211" i="26"/>
  <c r="E211" i="26"/>
  <c r="F211" i="26"/>
  <c r="G211" i="26"/>
  <c r="H211" i="26"/>
  <c r="I211" i="26"/>
  <c r="J211" i="26"/>
  <c r="K211" i="26"/>
  <c r="L211" i="26"/>
  <c r="M211" i="26"/>
  <c r="N211" i="26"/>
  <c r="O211" i="26"/>
  <c r="P211" i="26"/>
  <c r="Q211" i="26"/>
  <c r="R211" i="26"/>
  <c r="S211" i="26"/>
  <c r="T211" i="26"/>
  <c r="U211" i="26"/>
  <c r="V211" i="26"/>
  <c r="W211" i="26"/>
  <c r="X211" i="26"/>
  <c r="D212" i="26"/>
  <c r="E212" i="26"/>
  <c r="F212" i="26"/>
  <c r="G212" i="26"/>
  <c r="H212" i="26"/>
  <c r="I212" i="26"/>
  <c r="J212" i="26"/>
  <c r="K212" i="26"/>
  <c r="L212" i="26"/>
  <c r="M212" i="26"/>
  <c r="N212" i="26"/>
  <c r="O212" i="26"/>
  <c r="P212" i="26"/>
  <c r="Q212" i="26"/>
  <c r="R212" i="26"/>
  <c r="S212" i="26"/>
  <c r="T212" i="26"/>
  <c r="U212" i="26"/>
  <c r="V212" i="26"/>
  <c r="W212" i="26"/>
  <c r="X212" i="26"/>
  <c r="D213" i="26"/>
  <c r="E213" i="26"/>
  <c r="F213" i="26"/>
  <c r="G213" i="26"/>
  <c r="H213" i="26"/>
  <c r="I213" i="26"/>
  <c r="J213" i="26"/>
  <c r="K213" i="26"/>
  <c r="L213" i="26"/>
  <c r="M213" i="26"/>
  <c r="N213" i="26"/>
  <c r="O213" i="26"/>
  <c r="P213" i="26"/>
  <c r="Q213" i="26"/>
  <c r="R213" i="26"/>
  <c r="S213" i="26"/>
  <c r="T213" i="26"/>
  <c r="U213" i="26"/>
  <c r="V213" i="26"/>
  <c r="W213" i="26"/>
  <c r="X213" i="26"/>
  <c r="D214" i="26"/>
  <c r="E214" i="26"/>
  <c r="F214" i="26"/>
  <c r="G214" i="26"/>
  <c r="H214" i="26"/>
  <c r="I214" i="26"/>
  <c r="J214" i="26"/>
  <c r="K214" i="26"/>
  <c r="L214" i="26"/>
  <c r="M214" i="26"/>
  <c r="N214" i="26"/>
  <c r="O214" i="26"/>
  <c r="P214" i="26"/>
  <c r="Q214" i="26"/>
  <c r="R214" i="26"/>
  <c r="S214" i="26"/>
  <c r="T214" i="26"/>
  <c r="U214" i="26"/>
  <c r="V214" i="26"/>
  <c r="W214" i="26"/>
  <c r="X214" i="26"/>
  <c r="D215" i="26"/>
  <c r="E215" i="26"/>
  <c r="F215" i="26"/>
  <c r="G215" i="26"/>
  <c r="H215" i="26"/>
  <c r="I215" i="26"/>
  <c r="J215" i="26"/>
  <c r="K215" i="26"/>
  <c r="L215" i="26"/>
  <c r="M215" i="26"/>
  <c r="N215" i="26"/>
  <c r="O215" i="26"/>
  <c r="P215" i="26"/>
  <c r="Q215" i="26"/>
  <c r="R215" i="26"/>
  <c r="S215" i="26"/>
  <c r="T215" i="26"/>
  <c r="U215" i="26"/>
  <c r="V215" i="26"/>
  <c r="W215" i="26"/>
  <c r="X215" i="26"/>
  <c r="K24" i="21"/>
  <c r="J24" i="21"/>
  <c r="K23" i="21"/>
  <c r="J23" i="21"/>
  <c r="K22" i="21"/>
  <c r="J22" i="21"/>
  <c r="K21" i="21"/>
  <c r="J21" i="21"/>
  <c r="K20" i="21"/>
  <c r="J20" i="21"/>
  <c r="K19" i="21"/>
  <c r="J19" i="21"/>
  <c r="K18" i="21"/>
  <c r="J18" i="21"/>
  <c r="K17" i="21"/>
  <c r="J17" i="21"/>
  <c r="K16" i="21"/>
  <c r="J16" i="21"/>
  <c r="K15" i="21"/>
  <c r="J15" i="21"/>
  <c r="K14" i="21"/>
  <c r="J14" i="21"/>
  <c r="K13" i="21"/>
  <c r="J13" i="21"/>
  <c r="K12" i="21"/>
  <c r="J12" i="21"/>
  <c r="K11" i="21"/>
  <c r="J11" i="21"/>
  <c r="K10" i="21"/>
  <c r="J10" i="21"/>
  <c r="K9" i="21"/>
  <c r="J9" i="21"/>
  <c r="K8" i="21"/>
  <c r="J8" i="21"/>
  <c r="K7" i="21"/>
  <c r="J7" i="21"/>
  <c r="K6" i="21"/>
  <c r="J6" i="21"/>
  <c r="K5" i="21"/>
  <c r="J5" i="21"/>
  <c r="K4" i="21"/>
  <c r="J4" i="21"/>
  <c r="K3" i="21"/>
  <c r="J3" i="21"/>
  <c r="K2" i="21"/>
  <c r="J2" i="21"/>
  <c r="P30" i="21"/>
  <c r="L30" i="21"/>
  <c r="Q30" i="21" s="1"/>
  <c r="P24" i="21"/>
  <c r="L24" i="21"/>
  <c r="Q24" i="21"/>
  <c r="P23" i="21"/>
  <c r="L23" i="21"/>
  <c r="Q23" i="21" s="1"/>
  <c r="P22" i="21"/>
  <c r="L22" i="21"/>
  <c r="Q22" i="21"/>
  <c r="P21" i="21"/>
  <c r="L21" i="21"/>
  <c r="Q21" i="21" s="1"/>
  <c r="P20" i="21"/>
  <c r="L20" i="21"/>
  <c r="Q20" i="21"/>
  <c r="P19" i="21"/>
  <c r="L19" i="21"/>
  <c r="Q19" i="21" s="1"/>
  <c r="P18" i="21"/>
  <c r="L18" i="21"/>
  <c r="Q18" i="21"/>
  <c r="P17" i="21"/>
  <c r="L17" i="21"/>
  <c r="Q17" i="21" s="1"/>
  <c r="P16" i="21"/>
  <c r="L16" i="21"/>
  <c r="Q16" i="21"/>
  <c r="P29" i="21"/>
  <c r="L29" i="21"/>
  <c r="Q29" i="21" s="1"/>
  <c r="P15" i="21"/>
  <c r="L15" i="21"/>
  <c r="Q15" i="21"/>
  <c r="P14" i="21"/>
  <c r="L14" i="21"/>
  <c r="Q14" i="21" s="1"/>
  <c r="P13" i="21"/>
  <c r="L13" i="21"/>
  <c r="Q13" i="21"/>
  <c r="P12" i="21"/>
  <c r="L12" i="21"/>
  <c r="Q12" i="21" s="1"/>
  <c r="P11" i="21"/>
  <c r="L11" i="21"/>
  <c r="Q11" i="21"/>
  <c r="P10" i="21"/>
  <c r="L10" i="21"/>
  <c r="Q10" i="21" s="1"/>
  <c r="P9" i="21"/>
  <c r="L9" i="21"/>
  <c r="Q9" i="21"/>
  <c r="P8" i="21"/>
  <c r="L8" i="21"/>
  <c r="Q8" i="21" s="1"/>
  <c r="P7" i="21"/>
  <c r="L7" i="21"/>
  <c r="Q7" i="21"/>
  <c r="P6" i="21"/>
  <c r="L6" i="21"/>
  <c r="Q6" i="21" s="1"/>
  <c r="P5" i="21"/>
  <c r="L5" i="21"/>
  <c r="Q5" i="21"/>
  <c r="P4" i="21"/>
  <c r="L4" i="21"/>
  <c r="Q4" i="21" s="1"/>
  <c r="P28" i="21"/>
  <c r="L28" i="21"/>
  <c r="Q28" i="21"/>
  <c r="P3" i="21"/>
  <c r="L3" i="21"/>
  <c r="Q3" i="21" s="1"/>
  <c r="L2" i="21"/>
  <c r="Q2" i="21" s="1"/>
  <c r="P2" i="21"/>
  <c r="M30" i="21"/>
  <c r="N30" i="21"/>
  <c r="O30" i="21" s="1"/>
  <c r="M24" i="21"/>
  <c r="N24" i="21"/>
  <c r="O24" i="21"/>
  <c r="M23" i="21"/>
  <c r="N23" i="21"/>
  <c r="O23" i="21" s="1"/>
  <c r="M22" i="21"/>
  <c r="N22" i="21"/>
  <c r="M21" i="21"/>
  <c r="N21" i="21"/>
  <c r="O21" i="21"/>
  <c r="M20" i="21"/>
  <c r="N20" i="21"/>
  <c r="M19" i="21"/>
  <c r="N19" i="21"/>
  <c r="M18" i="21"/>
  <c r="N18" i="21"/>
  <c r="O18" i="21" s="1"/>
  <c r="M17" i="21"/>
  <c r="N17" i="21"/>
  <c r="O17" i="21"/>
  <c r="M16" i="21"/>
  <c r="N16" i="21"/>
  <c r="M29" i="21"/>
  <c r="N29" i="21"/>
  <c r="M15" i="21"/>
  <c r="N15" i="21"/>
  <c r="M14" i="21"/>
  <c r="N14" i="21"/>
  <c r="O14" i="21" s="1"/>
  <c r="M13" i="21"/>
  <c r="N13" i="21"/>
  <c r="M12" i="21"/>
  <c r="N12" i="21"/>
  <c r="M11" i="21"/>
  <c r="N11" i="21"/>
  <c r="M10" i="21"/>
  <c r="N10" i="21"/>
  <c r="O10" i="21"/>
  <c r="M9" i="21"/>
  <c r="N9" i="21"/>
  <c r="O9" i="21" s="1"/>
  <c r="M8" i="21"/>
  <c r="N8" i="21"/>
  <c r="O8" i="21"/>
  <c r="M7" i="21"/>
  <c r="N7" i="21"/>
  <c r="M6" i="21"/>
  <c r="N6" i="21"/>
  <c r="O6" i="21" s="1"/>
  <c r="M5" i="21"/>
  <c r="N5" i="21"/>
  <c r="M4" i="21"/>
  <c r="N4" i="21"/>
  <c r="M28" i="21"/>
  <c r="N28" i="21"/>
  <c r="M3" i="21"/>
  <c r="N3" i="21"/>
  <c r="O3" i="21"/>
  <c r="M2" i="21"/>
  <c r="N2" i="21"/>
  <c r="O2" i="21" s="1"/>
  <c r="B13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O13" i="18"/>
  <c r="P13" i="18"/>
  <c r="Q13" i="18"/>
  <c r="B14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O14" i="18"/>
  <c r="P14" i="18"/>
  <c r="Q14" i="18"/>
  <c r="B15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B16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D3" i="16"/>
  <c r="E3" i="16" s="1"/>
  <c r="L3" i="16"/>
  <c r="B4" i="16"/>
  <c r="B5" i="16"/>
  <c r="B6" i="16" s="1"/>
  <c r="C4" i="16"/>
  <c r="D4" i="16" s="1"/>
  <c r="E4" i="16" s="1"/>
  <c r="J4" i="16"/>
  <c r="J5" i="16"/>
  <c r="K4" i="16"/>
  <c r="K5" i="16"/>
  <c r="X6" i="9"/>
  <c r="X7" i="9"/>
  <c r="X8" i="9"/>
  <c r="X9" i="9"/>
  <c r="X10" i="9"/>
  <c r="X11" i="9"/>
  <c r="X15" i="9"/>
  <c r="Y15" i="9"/>
  <c r="Z15" i="9"/>
  <c r="C24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C25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C92" i="9"/>
  <c r="D92" i="9"/>
  <c r="E92" i="9"/>
  <c r="E94" i="9"/>
  <c r="F92" i="9"/>
  <c r="G92" i="9"/>
  <c r="G94" i="9" s="1"/>
  <c r="H92" i="9"/>
  <c r="H94" i="9" s="1"/>
  <c r="I92" i="9"/>
  <c r="I94" i="9" s="1"/>
  <c r="J92" i="9"/>
  <c r="J94" i="9" s="1"/>
  <c r="K92" i="9"/>
  <c r="L92" i="9"/>
  <c r="L94" i="9"/>
  <c r="M92" i="9"/>
  <c r="N92" i="9"/>
  <c r="N94" i="9" s="1"/>
  <c r="O92" i="9"/>
  <c r="P92" i="9"/>
  <c r="P94" i="9" s="1"/>
  <c r="Q92" i="9"/>
  <c r="R92" i="9"/>
  <c r="S92" i="9"/>
  <c r="T92" i="9"/>
  <c r="U92" i="9"/>
  <c r="U94" i="9" s="1"/>
  <c r="V92" i="9"/>
  <c r="W92" i="9"/>
  <c r="C93" i="9"/>
  <c r="C95" i="9" s="1"/>
  <c r="D93" i="9"/>
  <c r="D95" i="9" s="1"/>
  <c r="E93" i="9"/>
  <c r="E95" i="9" s="1"/>
  <c r="F93" i="9"/>
  <c r="G93" i="9"/>
  <c r="G95" i="9"/>
  <c r="H93" i="9"/>
  <c r="I93" i="9"/>
  <c r="I95" i="9" s="1"/>
  <c r="J93" i="9"/>
  <c r="K93" i="9"/>
  <c r="K95" i="9"/>
  <c r="L93" i="9"/>
  <c r="M93" i="9"/>
  <c r="M95" i="9" s="1"/>
  <c r="N93" i="9"/>
  <c r="O93" i="9"/>
  <c r="O95" i="9"/>
  <c r="P93" i="9"/>
  <c r="Q93" i="9"/>
  <c r="Q95" i="9" s="1"/>
  <c r="R93" i="9"/>
  <c r="S93" i="9"/>
  <c r="T93" i="9"/>
  <c r="U93" i="9"/>
  <c r="U95" i="9"/>
  <c r="V93" i="9"/>
  <c r="W93" i="9"/>
  <c r="W95" i="9" s="1"/>
  <c r="S95" i="9"/>
  <c r="C102" i="9"/>
  <c r="D102" i="9"/>
  <c r="D104" i="9" s="1"/>
  <c r="E102" i="9"/>
  <c r="E104" i="9" s="1"/>
  <c r="F102" i="9"/>
  <c r="F104" i="9" s="1"/>
  <c r="G102" i="9"/>
  <c r="G104" i="9" s="1"/>
  <c r="H102" i="9"/>
  <c r="H104" i="9" s="1"/>
  <c r="I102" i="9"/>
  <c r="I104" i="9" s="1"/>
  <c r="J102" i="9"/>
  <c r="J104" i="9" s="1"/>
  <c r="K102" i="9"/>
  <c r="L102" i="9"/>
  <c r="L104" i="9"/>
  <c r="M102" i="9"/>
  <c r="M104" i="9"/>
  <c r="N102" i="9"/>
  <c r="N104" i="9"/>
  <c r="O102" i="9"/>
  <c r="O104" i="9"/>
  <c r="P102" i="9"/>
  <c r="P104" i="9"/>
  <c r="Q102" i="9"/>
  <c r="Q104" i="9"/>
  <c r="R102" i="9"/>
  <c r="R104" i="9"/>
  <c r="S102" i="9"/>
  <c r="T102" i="9"/>
  <c r="T104" i="9" s="1"/>
  <c r="U102" i="9"/>
  <c r="U104" i="9" s="1"/>
  <c r="V102" i="9"/>
  <c r="V104" i="9" s="1"/>
  <c r="W102" i="9"/>
  <c r="W104" i="9" s="1"/>
  <c r="C103" i="9"/>
  <c r="D103" i="9"/>
  <c r="E103" i="9"/>
  <c r="E105" i="9" s="1"/>
  <c r="F103" i="9"/>
  <c r="G103" i="9"/>
  <c r="G105" i="9"/>
  <c r="H103" i="9"/>
  <c r="I103" i="9"/>
  <c r="J103" i="9"/>
  <c r="K103" i="9"/>
  <c r="K105" i="9" s="1"/>
  <c r="L103" i="9"/>
  <c r="M103" i="9"/>
  <c r="M105" i="9"/>
  <c r="N103" i="9"/>
  <c r="O103" i="9"/>
  <c r="P103" i="9"/>
  <c r="Q103" i="9"/>
  <c r="R103" i="9"/>
  <c r="S103" i="9"/>
  <c r="S105" i="9" s="1"/>
  <c r="T103" i="9"/>
  <c r="T105" i="9" s="1"/>
  <c r="U103" i="9"/>
  <c r="U105" i="9" s="1"/>
  <c r="V103" i="9"/>
  <c r="W103" i="9"/>
  <c r="W105" i="9"/>
  <c r="C104" i="9"/>
  <c r="K104" i="9"/>
  <c r="S104" i="9"/>
  <c r="C108" i="9"/>
  <c r="D108" i="9"/>
  <c r="E108" i="9"/>
  <c r="F108" i="9"/>
  <c r="G108" i="9"/>
  <c r="H108" i="9"/>
  <c r="D112" i="9"/>
  <c r="I108" i="9"/>
  <c r="I112" i="9"/>
  <c r="J108" i="9"/>
  <c r="J112" i="9"/>
  <c r="K108" i="9"/>
  <c r="L108" i="9"/>
  <c r="L112" i="9" s="1"/>
  <c r="M108" i="9"/>
  <c r="N108" i="9"/>
  <c r="O108" i="9"/>
  <c r="P108" i="9"/>
  <c r="P112" i="9"/>
  <c r="Q108" i="9"/>
  <c r="Q112" i="9"/>
  <c r="R108" i="9"/>
  <c r="S108" i="9"/>
  <c r="T108" i="9"/>
  <c r="T112" i="9"/>
  <c r="U108" i="9"/>
  <c r="V108" i="9"/>
  <c r="V112" i="9" s="1"/>
  <c r="W108" i="9"/>
  <c r="C109" i="9"/>
  <c r="C114" i="9"/>
  <c r="D109" i="9"/>
  <c r="E109" i="9"/>
  <c r="E114" i="9" s="1"/>
  <c r="F109" i="9"/>
  <c r="G109" i="9"/>
  <c r="G114" i="9"/>
  <c r="H109" i="9"/>
  <c r="H114" i="9"/>
  <c r="I109" i="9"/>
  <c r="I114" i="9"/>
  <c r="J109" i="9"/>
  <c r="J114" i="9"/>
  <c r="K109" i="9"/>
  <c r="K114" i="9"/>
  <c r="L109" i="9"/>
  <c r="L114" i="9"/>
  <c r="M109" i="9"/>
  <c r="M114" i="9"/>
  <c r="N109" i="9"/>
  <c r="N114" i="9"/>
  <c r="O109" i="9"/>
  <c r="O114" i="9"/>
  <c r="P109" i="9"/>
  <c r="P114" i="9"/>
  <c r="Q109" i="9"/>
  <c r="Q114" i="9"/>
  <c r="R109" i="9"/>
  <c r="R114" i="9"/>
  <c r="S109" i="9"/>
  <c r="S114" i="9"/>
  <c r="T109" i="9"/>
  <c r="T114" i="9"/>
  <c r="U109" i="9"/>
  <c r="U114" i="9"/>
  <c r="V109" i="9"/>
  <c r="V114" i="9"/>
  <c r="W109" i="9"/>
  <c r="W114" i="9"/>
  <c r="C110" i="9"/>
  <c r="D110" i="9"/>
  <c r="E110" i="9"/>
  <c r="F110" i="9"/>
  <c r="G110" i="9"/>
  <c r="G115" i="9"/>
  <c r="H110" i="9"/>
  <c r="F115" i="9"/>
  <c r="I110" i="9"/>
  <c r="J110" i="9"/>
  <c r="J115" i="9" s="1"/>
  <c r="K110" i="9"/>
  <c r="K115" i="9" s="1"/>
  <c r="L110" i="9"/>
  <c r="M110" i="9"/>
  <c r="N110" i="9"/>
  <c r="N115" i="9" s="1"/>
  <c r="O110" i="9"/>
  <c r="P110" i="9"/>
  <c r="Q110" i="9"/>
  <c r="R110" i="9"/>
  <c r="R115" i="9"/>
  <c r="S110" i="9"/>
  <c r="S115" i="9"/>
  <c r="T110" i="9"/>
  <c r="U110" i="9"/>
  <c r="V110" i="9"/>
  <c r="V115" i="9"/>
  <c r="W110" i="9"/>
  <c r="C111" i="9"/>
  <c r="D111" i="9"/>
  <c r="E111" i="9"/>
  <c r="F111" i="9"/>
  <c r="G111" i="9"/>
  <c r="H111" i="9"/>
  <c r="H116" i="9"/>
  <c r="I111" i="9"/>
  <c r="I116" i="9"/>
  <c r="J111" i="9"/>
  <c r="K111" i="9"/>
  <c r="K116" i="9" s="1"/>
  <c r="L111" i="9"/>
  <c r="M111" i="9"/>
  <c r="N111" i="9"/>
  <c r="O111" i="9"/>
  <c r="P111" i="9"/>
  <c r="P116" i="9" s="1"/>
  <c r="Q111" i="9"/>
  <c r="Q116" i="9" s="1"/>
  <c r="R111" i="9"/>
  <c r="S111" i="9"/>
  <c r="S116" i="9"/>
  <c r="T111" i="9"/>
  <c r="U111" i="9"/>
  <c r="V111" i="9"/>
  <c r="W111" i="9"/>
  <c r="F112" i="9"/>
  <c r="N112" i="9"/>
  <c r="D115" i="9"/>
  <c r="H115" i="9"/>
  <c r="L115" i="9"/>
  <c r="P115" i="9"/>
  <c r="T115" i="9"/>
  <c r="J116" i="9"/>
  <c r="R116" i="9"/>
  <c r="G4" i="7"/>
  <c r="H4" i="7"/>
  <c r="I4" i="7"/>
  <c r="J4" i="7"/>
  <c r="L4" i="7"/>
  <c r="U4" i="7"/>
  <c r="G5" i="7"/>
  <c r="H5" i="7"/>
  <c r="I5" i="7"/>
  <c r="J5" i="7"/>
  <c r="L5" i="7"/>
  <c r="U5" i="7"/>
  <c r="G6" i="7"/>
  <c r="I6" i="7" s="1"/>
  <c r="L6" i="7" s="1"/>
  <c r="H6" i="7"/>
  <c r="J6" i="7" s="1"/>
  <c r="K6" i="7" s="1"/>
  <c r="N6" i="7" s="1"/>
  <c r="U6" i="7"/>
  <c r="G7" i="7"/>
  <c r="H7" i="7"/>
  <c r="I7" i="7"/>
  <c r="J7" i="7"/>
  <c r="L7" i="7"/>
  <c r="U7" i="7"/>
  <c r="G8" i="7"/>
  <c r="H8" i="7"/>
  <c r="I8" i="7"/>
  <c r="J8" i="7"/>
  <c r="L8" i="7"/>
  <c r="U8" i="7"/>
  <c r="G9" i="7"/>
  <c r="H9" i="7"/>
  <c r="I9" i="7"/>
  <c r="J9" i="7"/>
  <c r="L9" i="7"/>
  <c r="U9" i="7"/>
  <c r="G10" i="7"/>
  <c r="I10" i="7"/>
  <c r="L10" i="7" s="1"/>
  <c r="H10" i="7"/>
  <c r="J10" i="7" s="1"/>
  <c r="K10" i="7" s="1"/>
  <c r="N10" i="7" s="1"/>
  <c r="U10" i="7"/>
  <c r="G11" i="7"/>
  <c r="H11" i="7"/>
  <c r="I11" i="7"/>
  <c r="J11" i="7"/>
  <c r="L11" i="7"/>
  <c r="U11" i="7"/>
  <c r="G12" i="7"/>
  <c r="I12" i="7"/>
  <c r="L12" i="7" s="1"/>
  <c r="H12" i="7"/>
  <c r="J12" i="7" s="1"/>
  <c r="K12" i="7" s="1"/>
  <c r="N12" i="7" s="1"/>
  <c r="U12" i="7"/>
  <c r="G13" i="7"/>
  <c r="H13" i="7"/>
  <c r="I13" i="7"/>
  <c r="J13" i="7"/>
  <c r="L13" i="7"/>
  <c r="U13" i="7"/>
  <c r="G14" i="7"/>
  <c r="I14" i="7"/>
  <c r="L14" i="7" s="1"/>
  <c r="H14" i="7"/>
  <c r="J14" i="7" s="1"/>
  <c r="K14" i="7" s="1"/>
  <c r="N14" i="7" s="1"/>
  <c r="U14" i="7"/>
  <c r="G15" i="7"/>
  <c r="H15" i="7"/>
  <c r="J15" i="7" s="1"/>
  <c r="I15" i="7"/>
  <c r="L15" i="7" s="1"/>
  <c r="U15" i="7"/>
  <c r="G16" i="7"/>
  <c r="H16" i="7"/>
  <c r="I16" i="7"/>
  <c r="J16" i="7"/>
  <c r="L16" i="7"/>
  <c r="U16" i="7"/>
  <c r="G17" i="7"/>
  <c r="H17" i="7"/>
  <c r="J17" i="7" s="1"/>
  <c r="I17" i="7"/>
  <c r="L17" i="7" s="1"/>
  <c r="U17" i="7"/>
  <c r="G18" i="7"/>
  <c r="I18" i="7"/>
  <c r="L18" i="7" s="1"/>
  <c r="H18" i="7"/>
  <c r="J18" i="7" s="1"/>
  <c r="K18" i="7" s="1"/>
  <c r="N18" i="7" s="1"/>
  <c r="U18" i="7"/>
  <c r="G19" i="7"/>
  <c r="H19" i="7"/>
  <c r="J19" i="7" s="1"/>
  <c r="I19" i="7"/>
  <c r="L19" i="7" s="1"/>
  <c r="U19" i="7"/>
  <c r="G20" i="7"/>
  <c r="I20" i="7"/>
  <c r="L20" i="7" s="1"/>
  <c r="H20" i="7"/>
  <c r="J20" i="7" s="1"/>
  <c r="K20" i="7" s="1"/>
  <c r="N20" i="7" s="1"/>
  <c r="U20" i="7"/>
  <c r="G21" i="7"/>
  <c r="H21" i="7"/>
  <c r="I21" i="7"/>
  <c r="J21" i="7"/>
  <c r="L21" i="7"/>
  <c r="U21" i="7"/>
  <c r="G22" i="7"/>
  <c r="I22" i="7"/>
  <c r="L22" i="7" s="1"/>
  <c r="H22" i="7"/>
  <c r="J22" i="7" s="1"/>
  <c r="K22" i="7" s="1"/>
  <c r="N22" i="7" s="1"/>
  <c r="U22" i="7"/>
  <c r="G23" i="7"/>
  <c r="H23" i="7"/>
  <c r="I23" i="7"/>
  <c r="J23" i="7"/>
  <c r="L23" i="7"/>
  <c r="U23" i="7"/>
  <c r="G24" i="7"/>
  <c r="I24" i="7"/>
  <c r="L24" i="7" s="1"/>
  <c r="H24" i="7"/>
  <c r="J24" i="7" s="1"/>
  <c r="K24" i="7" s="1"/>
  <c r="N24" i="7" s="1"/>
  <c r="U24" i="7"/>
  <c r="G25" i="7"/>
  <c r="I25" i="7"/>
  <c r="L25" i="7" s="1"/>
  <c r="H25" i="7"/>
  <c r="J25" i="7" s="1"/>
  <c r="U25" i="7"/>
  <c r="G26" i="7"/>
  <c r="I26" i="7"/>
  <c r="L26" i="7" s="1"/>
  <c r="H26" i="7"/>
  <c r="J26" i="7" s="1"/>
  <c r="K26" i="7" s="1"/>
  <c r="U26" i="7"/>
  <c r="G27" i="7"/>
  <c r="I27" i="7" s="1"/>
  <c r="L27" i="7" s="1"/>
  <c r="H27" i="7"/>
  <c r="J27" i="7"/>
  <c r="K27" i="7" s="1"/>
  <c r="U27" i="7"/>
  <c r="G28" i="7"/>
  <c r="I28" i="7"/>
  <c r="L28" i="7" s="1"/>
  <c r="H28" i="7"/>
  <c r="J28" i="7" s="1"/>
  <c r="U28" i="7"/>
  <c r="G29" i="7"/>
  <c r="I29" i="7"/>
  <c r="L29" i="7" s="1"/>
  <c r="H29" i="7"/>
  <c r="J29" i="7"/>
  <c r="U29" i="7"/>
  <c r="G30" i="7"/>
  <c r="I30" i="7" s="1"/>
  <c r="L30" i="7" s="1"/>
  <c r="H30" i="7"/>
  <c r="J30" i="7"/>
  <c r="K30" i="7" s="1"/>
  <c r="N30" i="7" s="1"/>
  <c r="U30" i="7"/>
  <c r="G31" i="7"/>
  <c r="H31" i="7"/>
  <c r="I31" i="7"/>
  <c r="J31" i="7"/>
  <c r="K31" i="7"/>
  <c r="N31" i="7" s="1"/>
  <c r="L31" i="7"/>
  <c r="U31" i="7"/>
  <c r="G32" i="7"/>
  <c r="I32" i="7" s="1"/>
  <c r="L32" i="7" s="1"/>
  <c r="H32" i="7"/>
  <c r="J32" i="7" s="1"/>
  <c r="U32" i="7"/>
  <c r="G33" i="7"/>
  <c r="H33" i="7"/>
  <c r="I33" i="7"/>
  <c r="J33" i="7"/>
  <c r="K33" i="7" s="1"/>
  <c r="N33" i="7" s="1"/>
  <c r="L33" i="7"/>
  <c r="U33" i="7"/>
  <c r="G34" i="7"/>
  <c r="I34" i="7"/>
  <c r="L34" i="7" s="1"/>
  <c r="H34" i="7"/>
  <c r="J34" i="7"/>
  <c r="U34" i="7"/>
  <c r="G35" i="7"/>
  <c r="H35" i="7"/>
  <c r="I35" i="7"/>
  <c r="J35" i="7"/>
  <c r="K35" i="7"/>
  <c r="N35" i="7" s="1"/>
  <c r="L35" i="7"/>
  <c r="U35" i="7"/>
  <c r="G36" i="7"/>
  <c r="I36" i="7" s="1"/>
  <c r="L36" i="7" s="1"/>
  <c r="H36" i="7"/>
  <c r="J36" i="7" s="1"/>
  <c r="U36" i="7"/>
  <c r="G38" i="7"/>
  <c r="I38" i="7"/>
  <c r="L38" i="7" s="1"/>
  <c r="H38" i="7"/>
  <c r="J38" i="7" s="1"/>
  <c r="G39" i="7"/>
  <c r="I39" i="7" s="1"/>
  <c r="L39" i="7" s="1"/>
  <c r="H39" i="7"/>
  <c r="J39" i="7"/>
  <c r="M39" i="7" s="1"/>
  <c r="K39" i="7"/>
  <c r="N39" i="7" s="1"/>
  <c r="C17" i="5"/>
  <c r="C33" i="5" s="1"/>
  <c r="D17" i="5"/>
  <c r="E17" i="5"/>
  <c r="E33" i="5"/>
  <c r="F17" i="5"/>
  <c r="G17" i="5"/>
  <c r="G33" i="5" s="1"/>
  <c r="H17" i="5"/>
  <c r="I17" i="5"/>
  <c r="I33" i="5"/>
  <c r="J17" i="5"/>
  <c r="K17" i="5"/>
  <c r="K33" i="5" s="1"/>
  <c r="L17" i="5"/>
  <c r="M17" i="5"/>
  <c r="M33" i="5"/>
  <c r="N17" i="5"/>
  <c r="O17" i="5"/>
  <c r="O33" i="5" s="1"/>
  <c r="P17" i="5"/>
  <c r="Q17" i="5"/>
  <c r="Q33" i="5"/>
  <c r="R17" i="5"/>
  <c r="S17" i="5"/>
  <c r="T17" i="5" s="1"/>
  <c r="U4" i="5" s="1"/>
  <c r="C18" i="5"/>
  <c r="C35" i="5"/>
  <c r="D18" i="5"/>
  <c r="E18" i="5"/>
  <c r="E35" i="5" s="1"/>
  <c r="F18" i="5"/>
  <c r="G18" i="5"/>
  <c r="G35" i="5"/>
  <c r="H18" i="5"/>
  <c r="I18" i="5"/>
  <c r="I35" i="5" s="1"/>
  <c r="J18" i="5"/>
  <c r="K18" i="5"/>
  <c r="K35" i="5"/>
  <c r="L18" i="5"/>
  <c r="M18" i="5"/>
  <c r="M35" i="5" s="1"/>
  <c r="N18" i="5"/>
  <c r="O18" i="5"/>
  <c r="O35" i="5"/>
  <c r="P18" i="5"/>
  <c r="Q18" i="5"/>
  <c r="Q35" i="5" s="1"/>
  <c r="R18" i="5"/>
  <c r="S18" i="5"/>
  <c r="T18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C21" i="5"/>
  <c r="D21" i="5"/>
  <c r="D34" i="5"/>
  <c r="E21" i="5"/>
  <c r="F21" i="5"/>
  <c r="F34" i="5" s="1"/>
  <c r="G21" i="5"/>
  <c r="H21" i="5"/>
  <c r="H34" i="5"/>
  <c r="I21" i="5"/>
  <c r="J21" i="5"/>
  <c r="J34" i="5" s="1"/>
  <c r="K21" i="5"/>
  <c r="L21" i="5"/>
  <c r="L34" i="5"/>
  <c r="M21" i="5"/>
  <c r="N21" i="5"/>
  <c r="N34" i="5" s="1"/>
  <c r="O21" i="5"/>
  <c r="P21" i="5"/>
  <c r="P34" i="5"/>
  <c r="Q21" i="5"/>
  <c r="R21" i="5"/>
  <c r="R34" i="5" s="1"/>
  <c r="S21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D33" i="5"/>
  <c r="F33" i="5"/>
  <c r="H33" i="5"/>
  <c r="J33" i="5"/>
  <c r="L33" i="5"/>
  <c r="N33" i="5"/>
  <c r="P33" i="5"/>
  <c r="R33" i="5"/>
  <c r="C34" i="5"/>
  <c r="E34" i="5"/>
  <c r="G34" i="5"/>
  <c r="I34" i="5"/>
  <c r="K34" i="5"/>
  <c r="M34" i="5"/>
  <c r="O34" i="5"/>
  <c r="Q34" i="5"/>
  <c r="S34" i="5"/>
  <c r="D35" i="5"/>
  <c r="F35" i="5"/>
  <c r="H35" i="5"/>
  <c r="J35" i="5"/>
  <c r="L35" i="5"/>
  <c r="N35" i="5"/>
  <c r="P35" i="5"/>
  <c r="R35" i="5"/>
  <c r="T43" i="5"/>
  <c r="T44" i="5"/>
  <c r="C48" i="5"/>
  <c r="D48" i="5"/>
  <c r="D53" i="5" s="1"/>
  <c r="E48" i="5"/>
  <c r="E53" i="5" s="1"/>
  <c r="F48" i="5"/>
  <c r="G48" i="5"/>
  <c r="G53" i="5"/>
  <c r="H48" i="5"/>
  <c r="I48" i="5"/>
  <c r="J48" i="5"/>
  <c r="K48" i="5"/>
  <c r="K53" i="5" s="1"/>
  <c r="L48" i="5"/>
  <c r="L53" i="5" s="1"/>
  <c r="M48" i="5"/>
  <c r="N48" i="5"/>
  <c r="O48" i="5"/>
  <c r="O53" i="5" s="1"/>
  <c r="P48" i="5"/>
  <c r="Q48" i="5"/>
  <c r="R48" i="5"/>
  <c r="S48" i="5"/>
  <c r="S53" i="5"/>
  <c r="C49" i="5"/>
  <c r="C54" i="5"/>
  <c r="D49" i="5"/>
  <c r="D54" i="5"/>
  <c r="E49" i="5"/>
  <c r="E54" i="5"/>
  <c r="F49" i="5"/>
  <c r="G49" i="5"/>
  <c r="G54" i="5" s="1"/>
  <c r="H49" i="5"/>
  <c r="H54" i="5" s="1"/>
  <c r="I49" i="5"/>
  <c r="I54" i="5" s="1"/>
  <c r="J49" i="5"/>
  <c r="J54" i="5" s="1"/>
  <c r="K49" i="5"/>
  <c r="K54" i="5" s="1"/>
  <c r="L49" i="5"/>
  <c r="M49" i="5"/>
  <c r="M54" i="5"/>
  <c r="N49" i="5"/>
  <c r="O49" i="5"/>
  <c r="O54" i="5" s="1"/>
  <c r="P49" i="5"/>
  <c r="Q49" i="5"/>
  <c r="Q54" i="5"/>
  <c r="R49" i="5"/>
  <c r="R54" i="5"/>
  <c r="S49" i="5"/>
  <c r="S54" i="5"/>
  <c r="C50" i="5"/>
  <c r="D50" i="5"/>
  <c r="D55" i="5" s="1"/>
  <c r="E50" i="5"/>
  <c r="E55" i="5" s="1"/>
  <c r="F50" i="5"/>
  <c r="G50" i="5"/>
  <c r="G55" i="5"/>
  <c r="H50" i="5"/>
  <c r="I50" i="5"/>
  <c r="J50" i="5"/>
  <c r="K50" i="5"/>
  <c r="L50" i="5"/>
  <c r="M50" i="5"/>
  <c r="M55" i="5" s="1"/>
  <c r="N50" i="5"/>
  <c r="O50" i="5"/>
  <c r="P50" i="5"/>
  <c r="P55" i="5" s="1"/>
  <c r="Q50" i="5"/>
  <c r="Q55" i="5" s="1"/>
  <c r="R50" i="5"/>
  <c r="S50" i="5"/>
  <c r="S55" i="5"/>
  <c r="C51" i="5"/>
  <c r="C56" i="5"/>
  <c r="D51" i="5"/>
  <c r="D56" i="5"/>
  <c r="E51" i="5"/>
  <c r="E56" i="5"/>
  <c r="F51" i="5"/>
  <c r="F56" i="5"/>
  <c r="G51" i="5"/>
  <c r="G56" i="5"/>
  <c r="H51" i="5"/>
  <c r="H56" i="5"/>
  <c r="I51" i="5"/>
  <c r="I56" i="5"/>
  <c r="J51" i="5"/>
  <c r="J56" i="5"/>
  <c r="K51" i="5"/>
  <c r="K56" i="5"/>
  <c r="L51" i="5"/>
  <c r="L56" i="5"/>
  <c r="M51" i="5"/>
  <c r="M56" i="5"/>
  <c r="N51" i="5"/>
  <c r="N56" i="5"/>
  <c r="O51" i="5"/>
  <c r="O56" i="5"/>
  <c r="P51" i="5"/>
  <c r="P56" i="5"/>
  <c r="Q51" i="5"/>
  <c r="Q56" i="5"/>
  <c r="R51" i="5"/>
  <c r="R56" i="5"/>
  <c r="S51" i="5"/>
  <c r="S56" i="5"/>
  <c r="C53" i="5"/>
  <c r="L54" i="5"/>
  <c r="P54" i="5"/>
  <c r="O55" i="5"/>
  <c r="T59" i="5"/>
  <c r="T60" i="5"/>
  <c r="C68" i="5"/>
  <c r="C76" i="5"/>
  <c r="D68" i="5"/>
  <c r="D76" i="5"/>
  <c r="E68" i="5"/>
  <c r="E76" i="5"/>
  <c r="F68" i="5"/>
  <c r="G68" i="5"/>
  <c r="G76" i="5" s="1"/>
  <c r="H68" i="5"/>
  <c r="H76" i="5" s="1"/>
  <c r="I68" i="5"/>
  <c r="I76" i="5" s="1"/>
  <c r="J68" i="5"/>
  <c r="J76" i="5" s="1"/>
  <c r="K68" i="5"/>
  <c r="K76" i="5" s="1"/>
  <c r="L68" i="5"/>
  <c r="L76" i="5" s="1"/>
  <c r="M68" i="5"/>
  <c r="M76" i="5" s="1"/>
  <c r="N68" i="5"/>
  <c r="N76" i="5" s="1"/>
  <c r="O68" i="5"/>
  <c r="O76" i="5" s="1"/>
  <c r="P68" i="5"/>
  <c r="P76" i="5" s="1"/>
  <c r="Q68" i="5"/>
  <c r="Q76" i="5" s="1"/>
  <c r="R68" i="5"/>
  <c r="R76" i="5" s="1"/>
  <c r="S68" i="5"/>
  <c r="T68" i="5" s="1"/>
  <c r="C69" i="5"/>
  <c r="C77" i="5" s="1"/>
  <c r="D69" i="5"/>
  <c r="E69" i="5"/>
  <c r="E77" i="5"/>
  <c r="F69" i="5"/>
  <c r="F77" i="5"/>
  <c r="G69" i="5"/>
  <c r="G77" i="5"/>
  <c r="G85" i="5" s="1"/>
  <c r="H69" i="5"/>
  <c r="I69" i="5"/>
  <c r="I77" i="5"/>
  <c r="J69" i="5"/>
  <c r="J77" i="5"/>
  <c r="K69" i="5"/>
  <c r="K77" i="5"/>
  <c r="L69" i="5"/>
  <c r="L77" i="5"/>
  <c r="M69" i="5"/>
  <c r="M77" i="5"/>
  <c r="N69" i="5"/>
  <c r="N77" i="5"/>
  <c r="O69" i="5"/>
  <c r="O77" i="5"/>
  <c r="P69" i="5"/>
  <c r="P77" i="5"/>
  <c r="Q69" i="5"/>
  <c r="Q77" i="5" s="1"/>
  <c r="Q85" i="5" s="1"/>
  <c r="R69" i="5"/>
  <c r="S69" i="5"/>
  <c r="T69" i="5" s="1"/>
  <c r="C70" i="5"/>
  <c r="C78" i="5" s="1"/>
  <c r="D70" i="5"/>
  <c r="D78" i="5" s="1"/>
  <c r="E70" i="5"/>
  <c r="E78" i="5" s="1"/>
  <c r="F70" i="5"/>
  <c r="G70" i="5"/>
  <c r="G78" i="5"/>
  <c r="H70" i="5"/>
  <c r="H78" i="5"/>
  <c r="I70" i="5"/>
  <c r="I78" i="5"/>
  <c r="J70" i="5"/>
  <c r="J78" i="5"/>
  <c r="J85" i="5" s="1"/>
  <c r="K70" i="5"/>
  <c r="K78" i="5"/>
  <c r="L70" i="5"/>
  <c r="L78" i="5"/>
  <c r="M70" i="5"/>
  <c r="M78" i="5"/>
  <c r="N70" i="5"/>
  <c r="O70" i="5"/>
  <c r="O78" i="5" s="1"/>
  <c r="P70" i="5"/>
  <c r="Q70" i="5"/>
  <c r="Q78" i="5"/>
  <c r="R70" i="5"/>
  <c r="S70" i="5"/>
  <c r="T70" i="5" s="1"/>
  <c r="C72" i="5"/>
  <c r="C80" i="5" s="1"/>
  <c r="D72" i="5"/>
  <c r="E72" i="5"/>
  <c r="E80" i="5"/>
  <c r="F72" i="5"/>
  <c r="F80" i="5"/>
  <c r="G72" i="5"/>
  <c r="G80" i="5"/>
  <c r="H72" i="5"/>
  <c r="I72" i="5"/>
  <c r="I80" i="5" s="1"/>
  <c r="J72" i="5"/>
  <c r="J80" i="5" s="1"/>
  <c r="K72" i="5"/>
  <c r="K80" i="5" s="1"/>
  <c r="L72" i="5"/>
  <c r="M72" i="5"/>
  <c r="M80" i="5"/>
  <c r="N72" i="5"/>
  <c r="N80" i="5"/>
  <c r="O72" i="5"/>
  <c r="O80" i="5"/>
  <c r="P72" i="5"/>
  <c r="Q72" i="5"/>
  <c r="Q80" i="5" s="1"/>
  <c r="R72" i="5"/>
  <c r="R80" i="5" s="1"/>
  <c r="S72" i="5"/>
  <c r="S80" i="5" s="1"/>
  <c r="C73" i="5"/>
  <c r="D73" i="5"/>
  <c r="D81" i="5"/>
  <c r="E73" i="5"/>
  <c r="F73" i="5"/>
  <c r="F81" i="5" s="1"/>
  <c r="F84" i="5" s="1"/>
  <c r="F86" i="5" s="1"/>
  <c r="G73" i="5"/>
  <c r="G81" i="5" s="1"/>
  <c r="H73" i="5"/>
  <c r="H81" i="5"/>
  <c r="I73" i="5"/>
  <c r="I81" i="5"/>
  <c r="J73" i="5"/>
  <c r="J81" i="5" s="1"/>
  <c r="J84" i="5" s="1"/>
  <c r="J86" i="5" s="1"/>
  <c r="K73" i="5"/>
  <c r="L73" i="5"/>
  <c r="L81" i="5"/>
  <c r="M73" i="5"/>
  <c r="N73" i="5"/>
  <c r="N81" i="5" s="1"/>
  <c r="N84" i="5" s="1"/>
  <c r="N86" i="5" s="1"/>
  <c r="O73" i="5"/>
  <c r="O81" i="5"/>
  <c r="P73" i="5"/>
  <c r="P81" i="5" s="1"/>
  <c r="P84" i="5" s="1"/>
  <c r="P86" i="5" s="1"/>
  <c r="Q73" i="5"/>
  <c r="Q81" i="5" s="1"/>
  <c r="Q84" i="5" s="1"/>
  <c r="Q86" i="5" s="1"/>
  <c r="R73" i="5"/>
  <c r="R81" i="5"/>
  <c r="S73" i="5"/>
  <c r="C74" i="5"/>
  <c r="C82" i="5"/>
  <c r="D74" i="5"/>
  <c r="D82" i="5"/>
  <c r="E74" i="5"/>
  <c r="E82" i="5"/>
  <c r="F74" i="5"/>
  <c r="F82" i="5"/>
  <c r="G74" i="5"/>
  <c r="H74" i="5"/>
  <c r="H82" i="5" s="1"/>
  <c r="H84" i="5" s="1"/>
  <c r="H86" i="5" s="1"/>
  <c r="I74" i="5"/>
  <c r="I82" i="5" s="1"/>
  <c r="J74" i="5"/>
  <c r="J82" i="5"/>
  <c r="K74" i="5"/>
  <c r="K82" i="5"/>
  <c r="L74" i="5"/>
  <c r="M74" i="5"/>
  <c r="M82" i="5" s="1"/>
  <c r="M84" i="5" s="1"/>
  <c r="M86" i="5" s="1"/>
  <c r="N74" i="5"/>
  <c r="N82" i="5" s="1"/>
  <c r="O74" i="5"/>
  <c r="O82" i="5"/>
  <c r="P74" i="5"/>
  <c r="Q74" i="5"/>
  <c r="Q82" i="5" s="1"/>
  <c r="R74" i="5"/>
  <c r="R82" i="5" s="1"/>
  <c r="S74" i="5"/>
  <c r="S82" i="5"/>
  <c r="F76" i="5"/>
  <c r="D77" i="5"/>
  <c r="D85" i="5" s="1"/>
  <c r="D87" i="5" s="1"/>
  <c r="H77" i="5"/>
  <c r="H85" i="5" s="1"/>
  <c r="R77" i="5"/>
  <c r="F78" i="5"/>
  <c r="N78" i="5"/>
  <c r="P78" i="5"/>
  <c r="R78" i="5"/>
  <c r="D80" i="5"/>
  <c r="H80" i="5"/>
  <c r="L80" i="5"/>
  <c r="P80" i="5"/>
  <c r="C81" i="5"/>
  <c r="E81" i="5"/>
  <c r="E84" i="5" s="1"/>
  <c r="E86" i="5" s="1"/>
  <c r="K81" i="5"/>
  <c r="M81" i="5"/>
  <c r="S81" i="5"/>
  <c r="S84" i="5" s="1"/>
  <c r="S86" i="5" s="1"/>
  <c r="G82" i="5"/>
  <c r="L82" i="5"/>
  <c r="P82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K16" i="7"/>
  <c r="N16" i="7" s="1"/>
  <c r="M16" i="7"/>
  <c r="K8" i="7"/>
  <c r="N8" i="7"/>
  <c r="M8" i="7"/>
  <c r="K4" i="7"/>
  <c r="N4" i="7" s="1"/>
  <c r="M4" i="7"/>
  <c r="E115" i="9"/>
  <c r="I115" i="9"/>
  <c r="M115" i="9"/>
  <c r="O115" i="9"/>
  <c r="Q115" i="9"/>
  <c r="U115" i="9"/>
  <c r="W115" i="9"/>
  <c r="C112" i="9"/>
  <c r="G112" i="9"/>
  <c r="K112" i="9"/>
  <c r="O112" i="9"/>
  <c r="S112" i="9"/>
  <c r="W112" i="9"/>
  <c r="F105" i="9"/>
  <c r="J105" i="9"/>
  <c r="N105" i="9"/>
  <c r="R105" i="9"/>
  <c r="V105" i="9"/>
  <c r="F95" i="9"/>
  <c r="H95" i="9"/>
  <c r="J95" i="9"/>
  <c r="L95" i="9"/>
  <c r="N95" i="9"/>
  <c r="P95" i="9"/>
  <c r="R95" i="9"/>
  <c r="T95" i="9"/>
  <c r="V95" i="9"/>
  <c r="N26" i="7"/>
  <c r="S78" i="5"/>
  <c r="S76" i="5"/>
  <c r="R55" i="5"/>
  <c r="L55" i="5"/>
  <c r="H55" i="5"/>
  <c r="P53" i="5"/>
  <c r="H53" i="5"/>
  <c r="S35" i="5"/>
  <c r="S33" i="5"/>
  <c r="K29" i="7"/>
  <c r="N29" i="7" s="1"/>
  <c r="M29" i="7"/>
  <c r="N27" i="7"/>
  <c r="K25" i="7"/>
  <c r="N25" i="7" s="1"/>
  <c r="M25" i="7"/>
  <c r="K23" i="7"/>
  <c r="N23" i="7"/>
  <c r="M23" i="7"/>
  <c r="O23" i="7"/>
  <c r="K21" i="7"/>
  <c r="N21" i="7"/>
  <c r="M21" i="7"/>
  <c r="K19" i="7"/>
  <c r="N19" i="7" s="1"/>
  <c r="M19" i="7"/>
  <c r="K17" i="7"/>
  <c r="N17" i="7"/>
  <c r="M17" i="7"/>
  <c r="O16" i="7"/>
  <c r="K15" i="7"/>
  <c r="N15" i="7"/>
  <c r="M15" i="7"/>
  <c r="K13" i="7"/>
  <c r="N13" i="7" s="1"/>
  <c r="M13" i="7"/>
  <c r="O13" i="7" s="1"/>
  <c r="K11" i="7"/>
  <c r="N11" i="7" s="1"/>
  <c r="M11" i="7"/>
  <c r="O11" i="7" s="1"/>
  <c r="K9" i="7"/>
  <c r="N9" i="7" s="1"/>
  <c r="M9" i="7"/>
  <c r="O9" i="7" s="1"/>
  <c r="K7" i="7"/>
  <c r="N7" i="7" s="1"/>
  <c r="M7" i="7"/>
  <c r="O7" i="7" s="1"/>
  <c r="K5" i="7"/>
  <c r="N5" i="7" s="1"/>
  <c r="M5" i="7"/>
  <c r="O4" i="7"/>
  <c r="B7" i="16"/>
  <c r="B8" i="16" s="1"/>
  <c r="E27" i="39"/>
  <c r="E26" i="39"/>
  <c r="E25" i="39"/>
  <c r="E24" i="39"/>
  <c r="E23" i="39"/>
  <c r="E22" i="39"/>
  <c r="E21" i="39"/>
  <c r="E20" i="39"/>
  <c r="E19" i="39"/>
  <c r="E18" i="39"/>
  <c r="E17" i="39"/>
  <c r="E16" i="39"/>
  <c r="E15" i="39"/>
  <c r="E14" i="39"/>
  <c r="E13" i="39"/>
  <c r="E12" i="39"/>
  <c r="E11" i="39"/>
  <c r="E10" i="39"/>
  <c r="E9" i="39"/>
  <c r="E8" i="39"/>
  <c r="E7" i="39"/>
  <c r="E6" i="39"/>
  <c r="E5" i="39"/>
  <c r="E4" i="39"/>
  <c r="E3" i="39"/>
  <c r="E2" i="39"/>
  <c r="Q53" i="5"/>
  <c r="I53" i="5"/>
  <c r="L16" i="43"/>
  <c r="H16" i="43"/>
  <c r="L14" i="43"/>
  <c r="H14" i="43"/>
  <c r="F3" i="16"/>
  <c r="H3" i="16" s="1"/>
  <c r="G3" i="16"/>
  <c r="I3" i="16" s="1"/>
  <c r="L17" i="43"/>
  <c r="H17" i="43"/>
  <c r="L15" i="43"/>
  <c r="H15" i="43"/>
  <c r="L13" i="43"/>
  <c r="H13" i="43"/>
  <c r="H12" i="43"/>
  <c r="L11" i="43"/>
  <c r="H11" i="43"/>
  <c r="M30" i="7"/>
  <c r="K28" i="7"/>
  <c r="N28" i="7" s="1"/>
  <c r="M28" i="7"/>
  <c r="J6" i="16"/>
  <c r="K287" i="25"/>
  <c r="I287" i="25"/>
  <c r="G287" i="25"/>
  <c r="E287" i="25"/>
  <c r="S286" i="25"/>
  <c r="Q286" i="25"/>
  <c r="O286" i="25"/>
  <c r="M286" i="25"/>
  <c r="K286" i="25"/>
  <c r="I286" i="25"/>
  <c r="G286" i="25"/>
  <c r="E286" i="25"/>
  <c r="T285" i="25"/>
  <c r="R285" i="25"/>
  <c r="P285" i="25"/>
  <c r="N285" i="25"/>
  <c r="L285" i="25"/>
  <c r="J285" i="25"/>
  <c r="H285" i="25"/>
  <c r="F285" i="25"/>
  <c r="D285" i="25"/>
  <c r="R284" i="25"/>
  <c r="P284" i="25"/>
  <c r="N284" i="25"/>
  <c r="L284" i="25"/>
  <c r="J284" i="25"/>
  <c r="H284" i="25"/>
  <c r="F284" i="25"/>
  <c r="D284" i="25"/>
  <c r="S283" i="25"/>
  <c r="Q283" i="25"/>
  <c r="O283" i="25"/>
  <c r="M283" i="25"/>
  <c r="K283" i="25"/>
  <c r="I283" i="25"/>
  <c r="G283" i="25"/>
  <c r="E283" i="25"/>
  <c r="T282" i="25"/>
  <c r="R282" i="25"/>
  <c r="P282" i="25"/>
  <c r="N282" i="25"/>
  <c r="L282" i="25"/>
  <c r="J282" i="25"/>
  <c r="H282" i="25"/>
  <c r="F282" i="25"/>
  <c r="D282" i="25"/>
  <c r="S281" i="25"/>
  <c r="Q281" i="25"/>
  <c r="O281" i="25"/>
  <c r="M281" i="25"/>
  <c r="K281" i="25"/>
  <c r="I281" i="25"/>
  <c r="G281" i="25"/>
  <c r="E281" i="25"/>
  <c r="T280" i="25"/>
  <c r="R280" i="25"/>
  <c r="P280" i="25"/>
  <c r="N280" i="25"/>
  <c r="L280" i="25"/>
  <c r="J280" i="25"/>
  <c r="H280" i="25"/>
  <c r="F280" i="25"/>
  <c r="D280" i="25"/>
  <c r="S279" i="25"/>
  <c r="Q279" i="25"/>
  <c r="O279" i="25"/>
  <c r="M279" i="25"/>
  <c r="K279" i="25"/>
  <c r="I279" i="25"/>
  <c r="G279" i="25"/>
  <c r="E279" i="25"/>
  <c r="H4" i="43"/>
  <c r="L4" i="43"/>
  <c r="H2" i="43"/>
  <c r="L2" i="43"/>
  <c r="H16" i="53"/>
  <c r="H14" i="53"/>
  <c r="H12" i="53"/>
  <c r="L12" i="53"/>
  <c r="H10" i="53"/>
  <c r="L10" i="53"/>
  <c r="H8" i="53"/>
  <c r="L8" i="53"/>
  <c r="H6" i="53"/>
  <c r="L6" i="53"/>
  <c r="H4" i="53"/>
  <c r="L4" i="53"/>
  <c r="H2" i="53"/>
  <c r="L2" i="53"/>
  <c r="H3" i="43"/>
  <c r="L3" i="43"/>
  <c r="H17" i="53"/>
  <c r="H15" i="53"/>
  <c r="H13" i="53"/>
  <c r="L13" i="53"/>
  <c r="H11" i="53"/>
  <c r="L11" i="53"/>
  <c r="H9" i="53"/>
  <c r="L9" i="53"/>
  <c r="H7" i="53"/>
  <c r="L7" i="53"/>
  <c r="H5" i="53"/>
  <c r="L5" i="53"/>
  <c r="H3" i="53"/>
  <c r="L3" i="53"/>
  <c r="J7" i="16"/>
  <c r="J8" i="16"/>
  <c r="N54" i="5"/>
  <c r="F54" i="5"/>
  <c r="N39" i="30"/>
  <c r="L39" i="30"/>
  <c r="J39" i="30"/>
  <c r="H39" i="30"/>
  <c r="F39" i="30"/>
  <c r="S16" i="72"/>
  <c r="G16" i="72"/>
  <c r="N16" i="72"/>
  <c r="K16" i="72"/>
  <c r="J16" i="72"/>
  <c r="R16" i="72"/>
  <c r="T16" i="72"/>
  <c r="P16" i="72"/>
  <c r="L16" i="72"/>
  <c r="H16" i="72"/>
  <c r="K38" i="7"/>
  <c r="N38" i="7" s="1"/>
  <c r="M38" i="7"/>
  <c r="F4" i="16"/>
  <c r="G4" i="16"/>
  <c r="K36" i="7"/>
  <c r="N36" i="7"/>
  <c r="M36" i="7"/>
  <c r="K34" i="7"/>
  <c r="N34" i="7" s="1"/>
  <c r="M34" i="7"/>
  <c r="K32" i="7"/>
  <c r="N32" i="7"/>
  <c r="M32" i="7"/>
  <c r="K6" i="16"/>
  <c r="L5" i="16"/>
  <c r="L10" i="43"/>
  <c r="H10" i="43"/>
  <c r="L7" i="43"/>
  <c r="H7" i="43"/>
  <c r="L4" i="16"/>
  <c r="I4" i="16" s="1"/>
  <c r="S77" i="5"/>
  <c r="S85" i="5" s="1"/>
  <c r="S87" i="5" s="1"/>
  <c r="M6" i="7"/>
  <c r="O6" i="7" s="1"/>
  <c r="M10" i="7"/>
  <c r="O10" i="7" s="1"/>
  <c r="M12" i="7"/>
  <c r="O12" i="7" s="1"/>
  <c r="M14" i="7"/>
  <c r="O14" i="7" s="1"/>
  <c r="M18" i="7"/>
  <c r="O18" i="7" s="1"/>
  <c r="M20" i="7"/>
  <c r="O20" i="7" s="1"/>
  <c r="M22" i="7"/>
  <c r="O22" i="7" s="1"/>
  <c r="M24" i="7"/>
  <c r="O24" i="7" s="1"/>
  <c r="M53" i="5"/>
  <c r="H112" i="9"/>
  <c r="M31" i="7"/>
  <c r="O31" i="7" s="1"/>
  <c r="M33" i="7"/>
  <c r="O33" i="7" s="1"/>
  <c r="M35" i="7"/>
  <c r="O35" i="7" s="1"/>
  <c r="F53" i="5"/>
  <c r="R53" i="5"/>
  <c r="P105" i="9"/>
  <c r="L105" i="9"/>
  <c r="H105" i="9"/>
  <c r="D105" i="9"/>
  <c r="U112" i="9"/>
  <c r="M112" i="9"/>
  <c r="E112" i="9"/>
  <c r="R112" i="9"/>
  <c r="C105" i="9"/>
  <c r="Q105" i="9"/>
  <c r="O105" i="9"/>
  <c r="I105" i="9"/>
  <c r="L9" i="43"/>
  <c r="H9" i="43"/>
  <c r="L8" i="43"/>
  <c r="H8" i="43"/>
  <c r="L6" i="43"/>
  <c r="H6" i="43"/>
  <c r="S344" i="25"/>
  <c r="S346" i="25"/>
  <c r="Q344" i="25"/>
  <c r="Q346" i="25"/>
  <c r="O344" i="25"/>
  <c r="O346" i="25"/>
  <c r="M344" i="25"/>
  <c r="M346" i="25"/>
  <c r="K344" i="25"/>
  <c r="K346" i="25"/>
  <c r="I344" i="25"/>
  <c r="I346" i="25"/>
  <c r="G344" i="25"/>
  <c r="G346" i="25"/>
  <c r="E344" i="25"/>
  <c r="E346" i="25"/>
  <c r="R343" i="25"/>
  <c r="P343" i="25"/>
  <c r="N343" i="25"/>
  <c r="L343" i="25"/>
  <c r="J343" i="25"/>
  <c r="H343" i="25"/>
  <c r="F343" i="25"/>
  <c r="D343" i="25"/>
  <c r="S342" i="25"/>
  <c r="Q342" i="25"/>
  <c r="O342" i="25"/>
  <c r="M342" i="25"/>
  <c r="K342" i="25"/>
  <c r="I342" i="25"/>
  <c r="G342" i="25"/>
  <c r="E342" i="25"/>
  <c r="R341" i="25"/>
  <c r="P341" i="25"/>
  <c r="N341" i="25"/>
  <c r="L341" i="25"/>
  <c r="J341" i="25"/>
  <c r="H341" i="25"/>
  <c r="F341" i="25"/>
  <c r="D341" i="25"/>
  <c r="S340" i="25"/>
  <c r="Q340" i="25"/>
  <c r="O340" i="25"/>
  <c r="M340" i="25"/>
  <c r="K340" i="25"/>
  <c r="I340" i="25"/>
  <c r="G340" i="25"/>
  <c r="E340" i="25"/>
  <c r="R339" i="25"/>
  <c r="P339" i="25"/>
  <c r="N339" i="25"/>
  <c r="L339" i="25"/>
  <c r="J339" i="25"/>
  <c r="H339" i="25"/>
  <c r="F339" i="25"/>
  <c r="D339" i="25"/>
  <c r="R346" i="25"/>
  <c r="R344" i="25"/>
  <c r="P346" i="25"/>
  <c r="P344" i="25"/>
  <c r="N346" i="25"/>
  <c r="N344" i="25"/>
  <c r="L346" i="25"/>
  <c r="L344" i="25"/>
  <c r="J346" i="25"/>
  <c r="J344" i="25"/>
  <c r="H346" i="25"/>
  <c r="H344" i="25"/>
  <c r="F346" i="25"/>
  <c r="F344" i="25"/>
  <c r="D346" i="25"/>
  <c r="D344" i="25"/>
  <c r="R342" i="25"/>
  <c r="P342" i="25"/>
  <c r="N342" i="25"/>
  <c r="L342" i="25"/>
  <c r="J342" i="25"/>
  <c r="H342" i="25"/>
  <c r="F342" i="25"/>
  <c r="D342" i="25"/>
  <c r="S341" i="25"/>
  <c r="Q341" i="25"/>
  <c r="O341" i="25"/>
  <c r="M341" i="25"/>
  <c r="K341" i="25"/>
  <c r="I341" i="25"/>
  <c r="G341" i="25"/>
  <c r="E341" i="25"/>
  <c r="R340" i="25"/>
  <c r="P340" i="25"/>
  <c r="N340" i="25"/>
  <c r="L340" i="25"/>
  <c r="J340" i="25"/>
  <c r="H340" i="25"/>
  <c r="F340" i="25"/>
  <c r="D340" i="25"/>
  <c r="S339" i="25"/>
  <c r="Q339" i="25"/>
  <c r="O339" i="25"/>
  <c r="M339" i="25"/>
  <c r="K339" i="25"/>
  <c r="I339" i="25"/>
  <c r="G339" i="25"/>
  <c r="E339" i="25"/>
  <c r="R33" i="72"/>
  <c r="J33" i="72"/>
  <c r="K7" i="16"/>
  <c r="K8" i="16" s="1"/>
  <c r="L6" i="16"/>
  <c r="H4" i="16"/>
  <c r="L7" i="16"/>
  <c r="C84" i="5"/>
  <c r="C86" i="5"/>
  <c r="K85" i="5"/>
  <c r="E85" i="5"/>
  <c r="E87" i="5" s="1"/>
  <c r="O30" i="7"/>
  <c r="O28" i="7"/>
  <c r="O19" i="7"/>
  <c r="O17" i="7"/>
  <c r="O8" i="7"/>
  <c r="O5" i="7"/>
  <c r="I85" i="5"/>
  <c r="F85" i="5"/>
  <c r="C85" i="5"/>
  <c r="O25" i="7"/>
  <c r="O21" i="7"/>
  <c r="O15" i="7"/>
  <c r="C115" i="9"/>
  <c r="C5" i="16"/>
  <c r="C6" i="16"/>
  <c r="H12" i="75"/>
  <c r="M12" i="75"/>
  <c r="H10" i="75"/>
  <c r="M10" i="75"/>
  <c r="H8" i="75"/>
  <c r="M8" i="75"/>
  <c r="H6" i="75"/>
  <c r="M6" i="75"/>
  <c r="H11" i="75"/>
  <c r="M11" i="75"/>
  <c r="H9" i="75"/>
  <c r="M9" i="75"/>
  <c r="H7" i="75"/>
  <c r="M7" i="75"/>
  <c r="H5" i="75"/>
  <c r="M5" i="75"/>
  <c r="H4" i="75"/>
  <c r="M4" i="75"/>
  <c r="H3" i="75"/>
  <c r="M3" i="75"/>
  <c r="H2" i="75"/>
  <c r="M2" i="75"/>
  <c r="D5" i="16"/>
  <c r="E5" i="16"/>
  <c r="F87" i="5"/>
  <c r="G87" i="5"/>
  <c r="Q87" i="5"/>
  <c r="C87" i="5"/>
  <c r="I87" i="5"/>
  <c r="K87" i="5"/>
  <c r="X120" i="77"/>
  <c r="AA121" i="77"/>
  <c r="AA123" i="77"/>
  <c r="X122" i="77"/>
  <c r="AA125" i="77"/>
  <c r="X124" i="77"/>
  <c r="AA126" i="77"/>
  <c r="X127" i="77"/>
  <c r="X128" i="77"/>
  <c r="U112" i="77"/>
  <c r="U114" i="77"/>
  <c r="U116" i="77"/>
  <c r="AA128" i="77"/>
  <c r="AA120" i="77"/>
  <c r="X121" i="77"/>
  <c r="U96" i="77"/>
  <c r="AA122" i="77"/>
  <c r="U98" i="77"/>
  <c r="AA124" i="77"/>
  <c r="X123" i="77"/>
  <c r="X125" i="77"/>
  <c r="AA127" i="77"/>
  <c r="X126" i="77"/>
  <c r="U106" i="77"/>
  <c r="AA129" i="77"/>
  <c r="X129" i="77"/>
  <c r="AA130" i="77"/>
  <c r="U91" i="77"/>
  <c r="U92" i="77"/>
  <c r="U93" i="77"/>
  <c r="U94" i="77"/>
  <c r="U95" i="77"/>
  <c r="U97" i="77"/>
  <c r="U99" i="77"/>
  <c r="U100" i="77"/>
  <c r="U101" i="77"/>
  <c r="U102" i="77"/>
  <c r="U103" i="77"/>
  <c r="U104" i="77"/>
  <c r="U105" i="77"/>
  <c r="U107" i="77"/>
  <c r="U108" i="77"/>
  <c r="U109" i="77"/>
  <c r="U110" i="77"/>
  <c r="Y121" i="77"/>
  <c r="Y123" i="77"/>
  <c r="Y125" i="77"/>
  <c r="Y126" i="77"/>
  <c r="Y128" i="77"/>
  <c r="X130" i="77"/>
  <c r="U113" i="77"/>
  <c r="U115" i="77"/>
  <c r="Y120" i="77"/>
  <c r="Y122" i="77"/>
  <c r="Y124" i="77"/>
  <c r="Y127" i="77"/>
  <c r="Y129" i="77"/>
  <c r="Y130" i="77"/>
  <c r="L85" i="5"/>
  <c r="L87" i="5" s="1"/>
  <c r="N53" i="5"/>
  <c r="J53" i="5"/>
  <c r="W94" i="9"/>
  <c r="O94" i="9"/>
  <c r="N33" i="72"/>
  <c r="G33" i="72"/>
  <c r="T33" i="72"/>
  <c r="L33" i="72"/>
  <c r="O4" i="21"/>
  <c r="O5" i="21"/>
  <c r="O12" i="21"/>
  <c r="O13" i="21"/>
  <c r="O20" i="21"/>
  <c r="O7" i="21"/>
  <c r="O11" i="21"/>
  <c r="O15" i="21"/>
  <c r="O29" i="21"/>
  <c r="O16" i="21"/>
  <c r="O19" i="21"/>
  <c r="O22" i="21"/>
  <c r="O28" i="21"/>
  <c r="G5" i="16"/>
  <c r="I5" i="16" s="1"/>
  <c r="F5" i="16"/>
  <c r="H5" i="16" s="1"/>
  <c r="D6" i="16"/>
  <c r="E6" i="16" s="1"/>
  <c r="C7" i="16"/>
  <c r="J9" i="16"/>
  <c r="C55" i="5"/>
  <c r="N55" i="5"/>
  <c r="J55" i="5"/>
  <c r="F55" i="5"/>
  <c r="K84" i="5"/>
  <c r="K86" i="5" s="1"/>
  <c r="R85" i="5"/>
  <c r="R87" i="5" s="1"/>
  <c r="O85" i="5"/>
  <c r="O87" i="5" s="1"/>
  <c r="M85" i="5"/>
  <c r="M87" i="5" s="1"/>
  <c r="K55" i="5"/>
  <c r="I55" i="5"/>
  <c r="M27" i="7"/>
  <c r="O27" i="7" s="1"/>
  <c r="M26" i="7"/>
  <c r="O26" i="7" s="1"/>
  <c r="W116" i="9"/>
  <c r="N116" i="9"/>
  <c r="F116" i="9"/>
  <c r="V116" i="9"/>
  <c r="U116" i="9"/>
  <c r="T116" i="9"/>
  <c r="O116" i="9"/>
  <c r="M116" i="9"/>
  <c r="L116" i="9"/>
  <c r="G116" i="9"/>
  <c r="E116" i="9"/>
  <c r="D116" i="9"/>
  <c r="F114" i="9"/>
  <c r="D114" i="9"/>
  <c r="K94" i="9"/>
  <c r="V94" i="9"/>
  <c r="T94" i="9"/>
  <c r="R94" i="9"/>
  <c r="Q94" i="9"/>
  <c r="M94" i="9"/>
  <c r="F94" i="9"/>
  <c r="D94" i="9"/>
  <c r="C116" i="9"/>
  <c r="C94" i="9"/>
  <c r="S94" i="9"/>
  <c r="E343" i="25"/>
  <c r="M343" i="25"/>
  <c r="T39" i="30"/>
  <c r="S39" i="30"/>
  <c r="P39" i="30"/>
  <c r="O39" i="30"/>
  <c r="G39" i="30"/>
  <c r="L5" i="43"/>
  <c r="H5" i="43"/>
  <c r="O33" i="72"/>
  <c r="K33" i="72"/>
  <c r="H33" i="72"/>
  <c r="J10" i="16"/>
  <c r="D7" i="16"/>
  <c r="E7" i="16" s="1"/>
  <c r="C8" i="16"/>
  <c r="C9" i="16" s="1"/>
  <c r="C10" i="16" s="1"/>
  <c r="C11" i="16" s="1"/>
  <c r="C12" i="16" s="1"/>
  <c r="C13" i="16" s="1"/>
  <c r="C14" i="16" s="1"/>
  <c r="J11" i="16"/>
  <c r="J12" i="16"/>
  <c r="J13" i="16"/>
  <c r="J14" i="16"/>
  <c r="A1" i="52"/>
  <c r="G7" i="16" l="1"/>
  <c r="I7" i="16" s="1"/>
  <c r="F7" i="16"/>
  <c r="H7" i="16" s="1"/>
  <c r="F6" i="16"/>
  <c r="H6" i="16" s="1"/>
  <c r="G6" i="16"/>
  <c r="I6" i="16" s="1"/>
  <c r="B9" i="16"/>
  <c r="D8" i="16"/>
  <c r="E8" i="16" s="1"/>
  <c r="L8" i="16"/>
  <c r="K9" i="16"/>
  <c r="R84" i="5"/>
  <c r="R86" i="5" s="1"/>
  <c r="D84" i="5"/>
  <c r="D86" i="5" s="1"/>
  <c r="P85" i="5"/>
  <c r="P87" i="5" s="1"/>
  <c r="N85" i="5"/>
  <c r="N87" i="5" s="1"/>
  <c r="O34" i="7"/>
  <c r="O32" i="7"/>
  <c r="H87" i="5"/>
  <c r="O84" i="5"/>
  <c r="O86" i="5" s="1"/>
  <c r="L84" i="5"/>
  <c r="L86" i="5" s="1"/>
  <c r="I84" i="5"/>
  <c r="I86" i="5" s="1"/>
  <c r="G84" i="5"/>
  <c r="G86" i="5" s="1"/>
  <c r="J87" i="5"/>
  <c r="O36" i="7"/>
  <c r="O29" i="7"/>
  <c r="O282" i="25"/>
  <c r="I282" i="25"/>
  <c r="Q280" i="25"/>
  <c r="M280" i="25"/>
  <c r="G280" i="25"/>
  <c r="R39" i="30"/>
  <c r="N283" i="25"/>
  <c r="F19" i="30"/>
  <c r="H19" i="30"/>
  <c r="B10" i="16" l="1"/>
  <c r="D9" i="16"/>
  <c r="E9" i="16" s="1"/>
  <c r="K10" i="16"/>
  <c r="L9" i="16"/>
  <c r="G8" i="16"/>
  <c r="I8" i="16" s="1"/>
  <c r="F8" i="16"/>
  <c r="H8" i="16" s="1"/>
  <c r="G9" i="16" l="1"/>
  <c r="I9" i="16" s="1"/>
  <c r="F9" i="16"/>
  <c r="H9" i="16" s="1"/>
  <c r="L10" i="16"/>
  <c r="K11" i="16"/>
  <c r="D10" i="16"/>
  <c r="E10" i="16" s="1"/>
  <c r="B11" i="16"/>
  <c r="B12" i="16" l="1"/>
  <c r="D11" i="16"/>
  <c r="E11" i="16" s="1"/>
  <c r="K12" i="16"/>
  <c r="L11" i="16"/>
  <c r="G10" i="16"/>
  <c r="I10" i="16" s="1"/>
  <c r="F10" i="16"/>
  <c r="H10" i="16" s="1"/>
  <c r="G11" i="16" l="1"/>
  <c r="I11" i="16" s="1"/>
  <c r="F11" i="16"/>
  <c r="H11" i="16" s="1"/>
  <c r="K13" i="16"/>
  <c r="L12" i="16"/>
  <c r="D12" i="16"/>
  <c r="E12" i="16" s="1"/>
  <c r="B13" i="16"/>
  <c r="B14" i="16" l="1"/>
  <c r="D14" i="16" s="1"/>
  <c r="E14" i="16" s="1"/>
  <c r="D13" i="16"/>
  <c r="E13" i="16" s="1"/>
  <c r="F12" i="16"/>
  <c r="H12" i="16" s="1"/>
  <c r="G12" i="16"/>
  <c r="I12" i="16" s="1"/>
  <c r="K14" i="16"/>
  <c r="L14" i="16" s="1"/>
  <c r="L13" i="16"/>
  <c r="F13" i="16" l="1"/>
  <c r="H13" i="16" s="1"/>
  <c r="G13" i="16"/>
  <c r="I13" i="16" s="1"/>
  <c r="F14" i="16"/>
  <c r="H14" i="16" s="1"/>
  <c r="G14" i="16"/>
  <c r="I14" i="16" s="1"/>
</calcChain>
</file>

<file path=xl/comments1.xml><?xml version="1.0" encoding="utf-8"?>
<comments xmlns="http://schemas.openxmlformats.org/spreadsheetml/2006/main">
  <authors>
    <author>OECD.Stat</author>
  </authors>
  <commentList>
    <comment ref="R6" authorId="0">
      <text>
        <r>
          <rPr>
            <sz val="8"/>
            <color indexed="81"/>
            <rFont val="Tahoma"/>
            <family val="2"/>
          </rPr>
          <t>P: Provisional value</t>
        </r>
      </text>
    </comment>
    <comment ref="S6" authorId="0">
      <text>
        <r>
          <rPr>
            <sz val="8"/>
            <color indexed="81"/>
            <rFont val="Tahoma"/>
            <family val="2"/>
          </rPr>
          <t>P: Provisional value</t>
        </r>
      </text>
    </comment>
    <comment ref="S16" authorId="0">
      <text>
        <r>
          <rPr>
            <sz val="8"/>
            <color indexed="81"/>
            <rFont val="Tahoma"/>
            <family val="2"/>
          </rPr>
          <t>B: Break, P: Provisional value</t>
        </r>
      </text>
    </comment>
  </commentList>
</comments>
</file>

<file path=xl/sharedStrings.xml><?xml version="1.0" encoding="utf-8"?>
<sst xmlns="http://schemas.openxmlformats.org/spreadsheetml/2006/main" count="27567" uniqueCount="689">
  <si>
    <t>COUNTRY</t>
  </si>
  <si>
    <t>PRODUC</t>
  </si>
  <si>
    <t>France</t>
  </si>
  <si>
    <t>prodS</t>
  </si>
  <si>
    <t>prodM</t>
  </si>
  <si>
    <t>Germany</t>
  </si>
  <si>
    <t>poodS</t>
  </si>
  <si>
    <t>PC</t>
  </si>
  <si>
    <t>pcF</t>
  </si>
  <si>
    <t>pcD</t>
  </si>
  <si>
    <t>PVA manuf</t>
  </si>
  <si>
    <t>PVA services</t>
  </si>
  <si>
    <t>PVA manuf/PC</t>
  </si>
  <si>
    <t>PVA services/PC</t>
  </si>
  <si>
    <t>PVAmanuf/servi</t>
  </si>
  <si>
    <t>SALR manuf</t>
  </si>
  <si>
    <t>salrMF</t>
  </si>
  <si>
    <t>salrMD</t>
  </si>
  <si>
    <t>SALR servi</t>
  </si>
  <si>
    <t>salrSF</t>
  </si>
  <si>
    <t>salrSD</t>
  </si>
  <si>
    <t>PSAL</t>
  </si>
  <si>
    <t>psalSF</t>
  </si>
  <si>
    <t>psalMF</t>
  </si>
  <si>
    <t>psalSD</t>
  </si>
  <si>
    <t>psalMD</t>
  </si>
  <si>
    <t>tmarMF</t>
  </si>
  <si>
    <t>tmarMD</t>
  </si>
  <si>
    <t>tmarSF</t>
  </si>
  <si>
    <t>tmarSD</t>
  </si>
  <si>
    <t>idem100</t>
  </si>
  <si>
    <t>psalMFa</t>
  </si>
  <si>
    <t>psalMDa</t>
  </si>
  <si>
    <t>psal</t>
  </si>
  <si>
    <t>psalF</t>
  </si>
  <si>
    <t>psalMF*</t>
  </si>
  <si>
    <t>psalD</t>
  </si>
  <si>
    <t>psalMD*</t>
  </si>
  <si>
    <t>tmarF</t>
  </si>
  <si>
    <t>tmarMF*</t>
  </si>
  <si>
    <t>tlarD</t>
  </si>
  <si>
    <t>tmarMD*</t>
  </si>
  <si>
    <t>TMARrelaD</t>
  </si>
  <si>
    <t>TMARrelaF</t>
  </si>
  <si>
    <t>idem 100</t>
  </si>
  <si>
    <t>TMARrelaD100</t>
  </si>
  <si>
    <t>TMARrelaF100</t>
  </si>
  <si>
    <t>ppibF</t>
  </si>
  <si>
    <t>pvaMF</t>
  </si>
  <si>
    <t>pcomexF</t>
  </si>
  <si>
    <t>pvaSF</t>
  </si>
  <si>
    <t xml:space="preserve">France </t>
  </si>
  <si>
    <t>pmF</t>
  </si>
  <si>
    <t>pxF</t>
  </si>
  <si>
    <t>pxsF</t>
  </si>
  <si>
    <t>ppibD</t>
  </si>
  <si>
    <t>pvaMD</t>
  </si>
  <si>
    <t>pcomexD</t>
  </si>
  <si>
    <t>pvaSD</t>
  </si>
  <si>
    <t xml:space="preserve">Germany </t>
  </si>
  <si>
    <t>pmD</t>
  </si>
  <si>
    <t>pxD</t>
  </si>
  <si>
    <t>pxsD</t>
  </si>
  <si>
    <t>pxFinsee</t>
  </si>
  <si>
    <t>pvaMFinsee</t>
  </si>
  <si>
    <t>multiplicateurs 1990-2012</t>
  </si>
  <si>
    <t>1990_2012</t>
  </si>
  <si>
    <t>GRAPHIQUE CLASSE PAR PRODUC</t>
  </si>
  <si>
    <t>MAM</t>
  </si>
  <si>
    <t>TCAM</t>
  </si>
  <si>
    <t>VAVOL</t>
  </si>
  <si>
    <t>N</t>
  </si>
  <si>
    <t>PRIX</t>
  </si>
  <si>
    <t>PRIXTOT</t>
  </si>
  <si>
    <t>PRIXrela</t>
  </si>
  <si>
    <t>prixrela</t>
  </si>
  <si>
    <t>produc</t>
  </si>
  <si>
    <t>prixrela*</t>
  </si>
  <si>
    <t>produc*prixrela</t>
  </si>
  <si>
    <t>PRODUC*prirela</t>
  </si>
  <si>
    <t>A5.AZ</t>
  </si>
  <si>
    <t>Agriculture, sylviculture et pêche</t>
  </si>
  <si>
    <t xml:space="preserve">      Fabrication de produits informatiques, électroniques et optiques</t>
  </si>
  <si>
    <t>A38.DZ</t>
  </si>
  <si>
    <t xml:space="preserve">      Production et distribution d'électricité, de gaz, de vapeur et d'air conditionné</t>
  </si>
  <si>
    <t xml:space="preserve">      Télécommunications</t>
  </si>
  <si>
    <t>A38.EZ</t>
  </si>
  <si>
    <t xml:space="preserve">      Production et distribution d'eau ; assainissement, gestion des déchets et dépollution</t>
  </si>
  <si>
    <t xml:space="preserve">      Industrie pharmaceutique</t>
  </si>
  <si>
    <t>A17.C1</t>
  </si>
  <si>
    <t xml:space="preserve">    Fabrication de denrées alimentaires, de boissons et de produits à base de tabac</t>
  </si>
  <si>
    <t xml:space="preserve">      Travail du bois, industries du papier et imprimerie</t>
  </si>
  <si>
    <t>A38.CJ</t>
  </si>
  <si>
    <t xml:space="preserve">      Fabrication d équipements électriques</t>
  </si>
  <si>
    <t xml:space="preserve">      Fabrication de produits en caoutchouc, en plastique et d'autres produits minéraux non métalliques</t>
  </si>
  <si>
    <t>A38.CK</t>
  </si>
  <si>
    <t xml:space="preserve">      Fabrication de machines et équipements n.c.a.</t>
  </si>
  <si>
    <t xml:space="preserve">      Industrie chimique</t>
  </si>
  <si>
    <t>A17.C4</t>
  </si>
  <si>
    <t xml:space="preserve">    Fabrication de matériels de transport</t>
  </si>
  <si>
    <t>A38.CB</t>
  </si>
  <si>
    <t xml:space="preserve">      Fabrication de textiles, industries de l'habillement, industrie du cuir et de la chaussure</t>
  </si>
  <si>
    <t>A38.CC</t>
  </si>
  <si>
    <t>A38.CE</t>
  </si>
  <si>
    <t>A38.CF</t>
  </si>
  <si>
    <t xml:space="preserve">      Autres industries manufacturières ; réparation et installation de machines et d'équipements</t>
  </si>
  <si>
    <t>A38.CG</t>
  </si>
  <si>
    <t xml:space="preserve">    Transports et entreposage</t>
  </si>
  <si>
    <t>A38.CH</t>
  </si>
  <si>
    <t xml:space="preserve">      Métallurgie et fabrication de produits métalliques, hors machines et équipements</t>
  </si>
  <si>
    <t>A38.CM</t>
  </si>
  <si>
    <t xml:space="preserve">  Activités financières et d'assurance</t>
  </si>
  <si>
    <t>A5.FZ</t>
  </si>
  <si>
    <t>Construction</t>
  </si>
  <si>
    <t xml:space="preserve">      Activités informatiques et services d'information</t>
  </si>
  <si>
    <t>A17.GZ</t>
  </si>
  <si>
    <t xml:space="preserve">    Commerce ; réparation d'automobiles et de motocycles</t>
  </si>
  <si>
    <t xml:space="preserve">      Autres activités spécialisées, scientifiques et techniques</t>
  </si>
  <si>
    <t>A17.HZ</t>
  </si>
  <si>
    <t>A17.IZ</t>
  </si>
  <si>
    <t xml:space="preserve">    Hébergement et restauration</t>
  </si>
  <si>
    <t>A38.JA</t>
  </si>
  <si>
    <t xml:space="preserve">      Édition, audiovisuel et diffusion</t>
  </si>
  <si>
    <t>A38.JC</t>
  </si>
  <si>
    <t>A10.KZ</t>
  </si>
  <si>
    <t>A10.LZ</t>
  </si>
  <si>
    <t xml:space="preserve">  Activités immobilières</t>
  </si>
  <si>
    <t xml:space="preserve">      Recherche-développement scientifique</t>
  </si>
  <si>
    <t>A38.MA</t>
  </si>
  <si>
    <t xml:space="preserve">      Activités juridiques, comptables, de gestion, d'architecture, d'ingénierie, de contrôle et d'analyses techniques</t>
  </si>
  <si>
    <t xml:space="preserve">  Autres services</t>
  </si>
  <si>
    <t>A38.MB</t>
  </si>
  <si>
    <t xml:space="preserve">      Administration publique et défense - sécurité sociale obligatoire</t>
  </si>
  <si>
    <t>A38.MC</t>
  </si>
  <si>
    <t xml:space="preserve">      Activités pour la santé humaine</t>
  </si>
  <si>
    <t>A38.NZ</t>
  </si>
  <si>
    <t xml:space="preserve">      Activités de services administratifs et de soutien</t>
  </si>
  <si>
    <t>A10.RU</t>
  </si>
  <si>
    <t>A38.OZ</t>
  </si>
  <si>
    <t>A38.PZ</t>
  </si>
  <si>
    <t xml:space="preserve">      Enseignement</t>
  </si>
  <si>
    <t>A38.QA</t>
  </si>
  <si>
    <t>A38.CI</t>
  </si>
  <si>
    <t>A38.JB</t>
  </si>
  <si>
    <t>A38.QB</t>
  </si>
  <si>
    <t xml:space="preserve">      Hébergement médico-social et social et action sociale sans hébergement</t>
  </si>
  <si>
    <t>A17.C2</t>
  </si>
  <si>
    <t xml:space="preserve">    Cokéfaction et raffinage</t>
  </si>
  <si>
    <t>A38.BZ</t>
  </si>
  <si>
    <t xml:space="preserve">      Industries extractives</t>
  </si>
  <si>
    <t>PSAL1</t>
  </si>
  <si>
    <t>PSAL2</t>
  </si>
  <si>
    <t>SAL/PROD1</t>
  </si>
  <si>
    <t>SAL/PROD2</t>
  </si>
  <si>
    <t>PRIX1</t>
  </si>
  <si>
    <t>PRIX2</t>
  </si>
  <si>
    <t>SAL1</t>
  </si>
  <si>
    <t>SAL2</t>
  </si>
  <si>
    <t>PROD1</t>
  </si>
  <si>
    <t>PROD2</t>
  </si>
  <si>
    <t>TMAR</t>
  </si>
  <si>
    <t>TMARhrpix</t>
  </si>
  <si>
    <t>PSAL1D</t>
  </si>
  <si>
    <t>PSAL2D</t>
  </si>
  <si>
    <t>PRIX1D</t>
  </si>
  <si>
    <t>PRIX2D</t>
  </si>
  <si>
    <t>SAL1D</t>
  </si>
  <si>
    <t>SAL2D</t>
  </si>
  <si>
    <t>PROD1D</t>
  </si>
  <si>
    <t>PROD2D</t>
  </si>
  <si>
    <t>Adjusted wage share: manufacturing industry (Compensation per employee as percentage of nominal gross value added per person employed.)</t>
  </si>
  <si>
    <t xml:space="preserve">Nominal compensation per employee: manufacturing industry </t>
  </si>
  <si>
    <t xml:space="preserve">Nominal compensation per employee: services </t>
  </si>
  <si>
    <t xml:space="preserve">Nominal unit labour costs: manufacturing industry </t>
  </si>
  <si>
    <t xml:space="preserve">Nominal unit wage costs: manufacturing industry </t>
  </si>
  <si>
    <t xml:space="preserve">Nominal unit wage costs: services </t>
  </si>
  <si>
    <t xml:space="preserve">Price deflator gross value added: manufacturing industry </t>
  </si>
  <si>
    <t xml:space="preserve">Price deflator gross value added: services </t>
  </si>
  <si>
    <t xml:space="preserve">Employees, persons: manufacturing industry (National accounts) </t>
  </si>
  <si>
    <t xml:space="preserve">Employees, persons: services (National accounts) </t>
  </si>
  <si>
    <t xml:space="preserve">Employment, persons: manufacturing industry (National accounts) </t>
  </si>
  <si>
    <t xml:space="preserve">Employment, persons: services (National accounts) </t>
  </si>
  <si>
    <t xml:space="preserve">Compensation of employees: manufacturing industry </t>
  </si>
  <si>
    <t xml:space="preserve">Compensation of employees: services </t>
  </si>
  <si>
    <t xml:space="preserve">Gross value added at current prices: manufacturing industry </t>
  </si>
  <si>
    <t xml:space="preserve">Gross value added at current prices: services </t>
  </si>
  <si>
    <t xml:space="preserve">Gross Value Added at current prices: total of branches </t>
  </si>
  <si>
    <t xml:space="preserve">Price deflator gross value added: industry excluding building and construction </t>
  </si>
  <si>
    <t>TMAR1</t>
  </si>
  <si>
    <t>TMAR2</t>
  </si>
  <si>
    <t>SUB-CHAPTER</t>
  </si>
  <si>
    <t>TITLE</t>
  </si>
  <si>
    <t>UNIT</t>
  </si>
  <si>
    <t>Austria</t>
  </si>
  <si>
    <t>servi</t>
  </si>
  <si>
    <t>1995=100</t>
  </si>
  <si>
    <t>manuf</t>
  </si>
  <si>
    <t>Belgium</t>
  </si>
  <si>
    <t>Cyprus</t>
  </si>
  <si>
    <t>Czech Republic</t>
  </si>
  <si>
    <t>Denmark</t>
  </si>
  <si>
    <t>EA12</t>
  </si>
  <si>
    <t>Estonia</t>
  </si>
  <si>
    <t>Finland</t>
  </si>
  <si>
    <t>Greece</t>
  </si>
  <si>
    <t>Hungary</t>
  </si>
  <si>
    <t>Ireland</t>
  </si>
  <si>
    <t>Italy</t>
  </si>
  <si>
    <t>Japan</t>
  </si>
  <si>
    <t>Lithuania</t>
  </si>
  <si>
    <t>Netherlands</t>
  </si>
  <si>
    <t>Norway</t>
  </si>
  <si>
    <t>Poland</t>
  </si>
  <si>
    <t>Portugal</t>
  </si>
  <si>
    <t>Romania</t>
  </si>
  <si>
    <t>1996=100</t>
  </si>
  <si>
    <t>Slovakia</t>
  </si>
  <si>
    <t>Slovenia</t>
  </si>
  <si>
    <t>Spain</t>
  </si>
  <si>
    <t>Sweden</t>
  </si>
  <si>
    <t>EU15</t>
  </si>
  <si>
    <t>United Kingdom</t>
  </si>
  <si>
    <t>United States</t>
  </si>
  <si>
    <t>PROD MANUF/S 1996</t>
  </si>
  <si>
    <t>NIVEAUX</t>
  </si>
  <si>
    <t>1000 EURO-ATS</t>
  </si>
  <si>
    <t>1000 EURO-BEF</t>
  </si>
  <si>
    <t>Bulgaria</t>
  </si>
  <si>
    <t>1000 BGN</t>
  </si>
  <si>
    <t>Croatia</t>
  </si>
  <si>
    <t>1000 HRK</t>
  </si>
  <si>
    <t>1000 EURO-CYP</t>
  </si>
  <si>
    <t>1000 CZK</t>
  </si>
  <si>
    <t>1000 DKK</t>
  </si>
  <si>
    <t>1000 ECU/EUR, Weighted mean of t/t-1 national growth rates (weights: t-1 current prices in ECU/EUR)</t>
  </si>
  <si>
    <t>1000 EURO-EEK</t>
  </si>
  <si>
    <t>1000 EURO-FIM</t>
  </si>
  <si>
    <t>1000 EURO-FRF</t>
  </si>
  <si>
    <t>1000 EURO-DEM</t>
  </si>
  <si>
    <t>1000 EURO-GRD</t>
  </si>
  <si>
    <t>1000 HUF</t>
  </si>
  <si>
    <t>1000 EURO-IEP</t>
  </si>
  <si>
    <t>1000 EURO-ITL</t>
  </si>
  <si>
    <t>1000 JPY</t>
  </si>
  <si>
    <t>1000 LTL</t>
  </si>
  <si>
    <t>1000 EURO-NLG</t>
  </si>
  <si>
    <t>1000 NOK</t>
  </si>
  <si>
    <t>1000 PLN</t>
  </si>
  <si>
    <t>1000 EURO-PTE</t>
  </si>
  <si>
    <t>1000 RON</t>
  </si>
  <si>
    <t>1000 EURO-SKK</t>
  </si>
  <si>
    <t>1000 EURO-SIT</t>
  </si>
  <si>
    <t>1000 EURO-ESP</t>
  </si>
  <si>
    <t>1000 SEK</t>
  </si>
  <si>
    <t>1000 GBP</t>
  </si>
  <si>
    <t>1000 USD</t>
  </si>
  <si>
    <t>prod*</t>
  </si>
  <si>
    <t>salr*</t>
  </si>
  <si>
    <t>psalrM</t>
  </si>
  <si>
    <t>psalrS</t>
  </si>
  <si>
    <t>psalM</t>
  </si>
  <si>
    <t>psalS</t>
  </si>
  <si>
    <t>PM</t>
  </si>
  <si>
    <t>PS</t>
  </si>
  <si>
    <t>1996 = 100</t>
  </si>
  <si>
    <t>PC/PVA manuf</t>
  </si>
  <si>
    <t>PC/PVA services</t>
  </si>
  <si>
    <t>PRIX rela M/S</t>
  </si>
  <si>
    <t>PRODUC manuf</t>
  </si>
  <si>
    <t>PRODUC services</t>
  </si>
  <si>
    <t>PSALA manuf</t>
  </si>
  <si>
    <t>PSALA rela</t>
  </si>
  <si>
    <t>PSALA services</t>
  </si>
  <si>
    <t>SALR services</t>
  </si>
  <si>
    <t>PC/PM</t>
  </si>
  <si>
    <t>PC/PS</t>
  </si>
  <si>
    <t>salrM</t>
  </si>
  <si>
    <t>salrS</t>
  </si>
  <si>
    <t>salpM</t>
  </si>
  <si>
    <t>salpS</t>
  </si>
  <si>
    <t>prixM/S</t>
  </si>
  <si>
    <t>psalM/S</t>
  </si>
  <si>
    <t>psalrM/S</t>
  </si>
  <si>
    <t>prixS/M</t>
  </si>
  <si>
    <t>PPIB</t>
  </si>
  <si>
    <t>AT</t>
  </si>
  <si>
    <t>BE</t>
  </si>
  <si>
    <t>CZ</t>
  </si>
  <si>
    <t>DK</t>
  </si>
  <si>
    <t>EE</t>
  </si>
  <si>
    <t>FI</t>
  </si>
  <si>
    <t>FR</t>
  </si>
  <si>
    <t>DE</t>
  </si>
  <si>
    <t>EL</t>
  </si>
  <si>
    <t>HU</t>
  </si>
  <si>
    <t>IE</t>
  </si>
  <si>
    <t>IT</t>
  </si>
  <si>
    <t>LT</t>
  </si>
  <si>
    <t>NL</t>
  </si>
  <si>
    <t>NO</t>
  </si>
  <si>
    <t>PL</t>
  </si>
  <si>
    <t>PT</t>
  </si>
  <si>
    <t>RO</t>
  </si>
  <si>
    <t>SK</t>
  </si>
  <si>
    <t>SI</t>
  </si>
  <si>
    <t>ES</t>
  </si>
  <si>
    <t>SE</t>
  </si>
  <si>
    <t>UK</t>
  </si>
  <si>
    <t>SECTO</t>
  </si>
  <si>
    <t>1996-2007</t>
  </si>
  <si>
    <t>price</t>
  </si>
  <si>
    <t xml:space="preserve">salr </t>
  </si>
  <si>
    <t xml:space="preserve">servi </t>
  </si>
  <si>
    <t>salrM/prodM</t>
  </si>
  <si>
    <t>PSALr</t>
  </si>
  <si>
    <t>PRIXr</t>
  </si>
  <si>
    <t>psalM/UE15</t>
  </si>
  <si>
    <t>PVAM/UE15</t>
  </si>
  <si>
    <t>conso</t>
  </si>
  <si>
    <t>pc</t>
  </si>
  <si>
    <t xml:space="preserve">EA12 </t>
  </si>
  <si>
    <t>Nominal compensation per employee</t>
  </si>
  <si>
    <t>EU15=100</t>
  </si>
  <si>
    <t>DISP</t>
  </si>
  <si>
    <t>DISP100</t>
  </si>
  <si>
    <t>wage</t>
  </si>
  <si>
    <t xml:space="preserve">(1000 EUR) </t>
  </si>
  <si>
    <t>1000 ECU/EUR, Standard aggregation</t>
  </si>
  <si>
    <t>SUD source : BELGRAD.XLSX</t>
  </si>
  <si>
    <t>Q/K</t>
  </si>
  <si>
    <t>K/N</t>
  </si>
  <si>
    <t>Q/N</t>
  </si>
  <si>
    <t>TPROF</t>
  </si>
  <si>
    <t>100 en 1996</t>
  </si>
  <si>
    <t>TXVAmanuf-txVAserv 1996-2007</t>
  </si>
  <si>
    <t>TXVAmanuf-txVAserv 2002-2007</t>
  </si>
  <si>
    <t>txPIB</t>
  </si>
  <si>
    <t>indicEXPO</t>
  </si>
  <si>
    <t>PIBV</t>
  </si>
  <si>
    <t>RAPPORT DÉTAILLÉ</t>
  </si>
  <si>
    <t>Statistiques de la régression</t>
  </si>
  <si>
    <t>Coefficient de détermination multiple</t>
  </si>
  <si>
    <t>Coefficient de détermination R^2</t>
  </si>
  <si>
    <t>Erreur-type</t>
  </si>
  <si>
    <t>Observations</t>
  </si>
  <si>
    <t>ANALYSE DE VARIANCE</t>
  </si>
  <si>
    <t>Degré de liberté</t>
  </si>
  <si>
    <t>Somme des carrés</t>
  </si>
  <si>
    <t>Moyenne des carrés</t>
  </si>
  <si>
    <t>F</t>
  </si>
  <si>
    <t>Valeur critique de F</t>
  </si>
  <si>
    <t>Régression</t>
  </si>
  <si>
    <t>Résidus</t>
  </si>
  <si>
    <t>Total</t>
  </si>
  <si>
    <t>Coefficients</t>
  </si>
  <si>
    <t>Statistique t</t>
  </si>
  <si>
    <t>Probabilité</t>
  </si>
  <si>
    <t>Limite inférieure pour seuil de confiance = 95%</t>
  </si>
  <si>
    <t>Limite supérieure pour seuil de confiance = 95%</t>
  </si>
  <si>
    <t>Limite inférieure pour seuil de confiance =  95.0%</t>
  </si>
  <si>
    <t>Limite supérieure pour seuil de confiance =  95.0%</t>
  </si>
  <si>
    <t>Constante</t>
  </si>
  <si>
    <t>Variable X 1</t>
  </si>
  <si>
    <t>Variable X 2</t>
  </si>
  <si>
    <t>prodmoy</t>
  </si>
  <si>
    <t>INFLAesti</t>
  </si>
  <si>
    <t>INFLA</t>
  </si>
  <si>
    <t>salrS*prodM/S</t>
  </si>
  <si>
    <t>salrS/prod**</t>
  </si>
  <si>
    <t>indicator</t>
  </si>
  <si>
    <t>S90/S10</t>
  </si>
  <si>
    <t>salrS/prod*</t>
  </si>
  <si>
    <t>salpc*prodM/S</t>
  </si>
  <si>
    <t>salpc*prod/prodS</t>
  </si>
  <si>
    <t>salpc</t>
  </si>
  <si>
    <t>salrS/prod</t>
  </si>
  <si>
    <t>GINI</t>
  </si>
  <si>
    <t>dU96-07</t>
  </si>
  <si>
    <t>prod**</t>
  </si>
  <si>
    <t>salrS/prodS</t>
  </si>
  <si>
    <t>salrS/prodM</t>
  </si>
  <si>
    <t>salM/S</t>
  </si>
  <si>
    <t xml:space="preserve"> </t>
  </si>
  <si>
    <t xml:space="preserve">Portugal </t>
  </si>
  <si>
    <t xml:space="preserve">Grèce </t>
  </si>
  <si>
    <t xml:space="preserve">Espagne </t>
  </si>
  <si>
    <t xml:space="preserve">Italie </t>
  </si>
  <si>
    <t xml:space="preserve">Irlande </t>
  </si>
  <si>
    <t xml:space="preserve">Finlande </t>
  </si>
  <si>
    <t xml:space="preserve">Autriche </t>
  </si>
  <si>
    <t xml:space="preserve">Pays-Bas </t>
  </si>
  <si>
    <t xml:space="preserve">Allemagne </t>
  </si>
  <si>
    <t>Belgique</t>
  </si>
  <si>
    <t xml:space="preserve">Suède </t>
  </si>
  <si>
    <t xml:space="preserve">ZE12 </t>
  </si>
  <si>
    <t xml:space="preserve">UE15 </t>
  </si>
  <si>
    <t xml:space="preserve">Belgique </t>
  </si>
  <si>
    <t xml:space="preserve">Danemark </t>
  </si>
  <si>
    <t>Royaume-Uni</t>
  </si>
  <si>
    <t xml:space="preserve">République tchèque </t>
  </si>
  <si>
    <t>prod99</t>
  </si>
  <si>
    <t>TPF</t>
  </si>
  <si>
    <t>dMANUF%</t>
  </si>
  <si>
    <t>Grèce</t>
  </si>
  <si>
    <t>Irlande</t>
  </si>
  <si>
    <t>Espagne</t>
  </si>
  <si>
    <t>Italie</t>
  </si>
  <si>
    <t>Pays-Bas</t>
  </si>
  <si>
    <t>Allemagne</t>
  </si>
  <si>
    <t>Autriche</t>
  </si>
  <si>
    <t>Finlande</t>
  </si>
  <si>
    <t>Variation position extérieure nette 1998-2003 % PIB 2000</t>
  </si>
  <si>
    <t>Productivité globale des facteurs 2003-2007</t>
  </si>
  <si>
    <t>Variation des inégalités 1998-2007</t>
  </si>
  <si>
    <t>GINI après transferts OCDE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</si>
  <si>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</si>
  <si>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</si>
  <si>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</si>
  <si>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</si>
  <si>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</si>
  <si>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</si>
  <si>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</si>
  <si>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</si>
  <si>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</si>
  <si>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</si>
  <si>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</si>
  <si>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</si>
  <si>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</si>
  <si>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</si>
  <si>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delta</t>
  </si>
  <si>
    <t>2009</t>
  </si>
  <si>
    <t>2010</t>
  </si>
  <si>
    <t>2011</t>
  </si>
  <si>
    <t>2012</t>
  </si>
  <si>
    <t>..</t>
  </si>
  <si>
    <t>Slovak Republic</t>
  </si>
  <si>
    <t>Inflation 1996-2007</t>
  </si>
  <si>
    <t>Variation des avoirs extérieurs 1998-2007</t>
  </si>
  <si>
    <t>SALR S/M</t>
  </si>
  <si>
    <t>2012-2007</t>
  </si>
  <si>
    <t>salS/M</t>
  </si>
  <si>
    <t>SAL/PC</t>
  </si>
  <si>
    <t>2009-2013</t>
  </si>
  <si>
    <t>2009-2012</t>
  </si>
  <si>
    <t>2002-2007</t>
  </si>
  <si>
    <t xml:space="preserve">Chypre </t>
  </si>
  <si>
    <t xml:space="preserve">Estonie </t>
  </si>
  <si>
    <t xml:space="preserve">Hongrie </t>
  </si>
  <si>
    <t xml:space="preserve">Norvège </t>
  </si>
  <si>
    <t xml:space="preserve">Pologne </t>
  </si>
  <si>
    <t xml:space="preserve">Roumanie </t>
  </si>
  <si>
    <t xml:space="preserve">Slovaquie </t>
  </si>
  <si>
    <t xml:space="preserve">Slovénie </t>
  </si>
  <si>
    <t>Productivité globale des facteurs 2000-2007</t>
  </si>
  <si>
    <t>idem TCAM</t>
  </si>
  <si>
    <t>ZONE EURO</t>
  </si>
  <si>
    <t>INFLA*</t>
  </si>
  <si>
    <t>prodM/S</t>
  </si>
  <si>
    <t>Salaire réel</t>
  </si>
  <si>
    <t>SALR Relatif Manuf/servi 1996</t>
  </si>
  <si>
    <t>SALrela/PRODUCrela</t>
  </si>
  <si>
    <t>Quarterly Real Effective Exchange Rates vs rest of IC36 (2005 = 100)</t>
  </si>
  <si>
    <t>2008=100</t>
  </si>
  <si>
    <t>NORD</t>
  </si>
  <si>
    <t>SUD</t>
  </si>
  <si>
    <t>quarter</t>
  </si>
  <si>
    <t>CzechRep</t>
  </si>
  <si>
    <t>Latvia</t>
  </si>
  <si>
    <t>Lithuani</t>
  </si>
  <si>
    <t>Luxembrg</t>
  </si>
  <si>
    <t>Malta</t>
  </si>
  <si>
    <t>Netherl</t>
  </si>
  <si>
    <t>USA</t>
  </si>
  <si>
    <t>Switzerl</t>
  </si>
  <si>
    <t>Turkey</t>
  </si>
  <si>
    <t>Canada</t>
  </si>
  <si>
    <t>Australi</t>
  </si>
  <si>
    <t>New_Zeal</t>
  </si>
  <si>
    <t>Mexico</t>
  </si>
  <si>
    <t>EA17</t>
  </si>
  <si>
    <t>EU27</t>
  </si>
  <si>
    <t>Russia</t>
  </si>
  <si>
    <t>China</t>
  </si>
  <si>
    <t>HongKong</t>
  </si>
  <si>
    <t>Korea</t>
  </si>
  <si>
    <t>Brazil</t>
  </si>
  <si>
    <t>HICP deflator</t>
  </si>
  <si>
    <t/>
  </si>
  <si>
    <t>:</t>
  </si>
  <si>
    <t>Nominal unit labour cost, total economy</t>
  </si>
  <si>
    <t>Nominal unit wage cost, manufacturing</t>
  </si>
  <si>
    <t>Price deflator GDP, market prices</t>
  </si>
  <si>
    <t>Price deflator, exports of goods and services</t>
  </si>
  <si>
    <t xml:space="preserve">indicateur de marge </t>
  </si>
  <si>
    <t>total eco</t>
  </si>
  <si>
    <t>Taux de change effectif nominal</t>
  </si>
  <si>
    <t>2000-2007</t>
  </si>
  <si>
    <t>=(1)+(2)+(4)</t>
  </si>
  <si>
    <t>Evolution de la compétitivité prix (3)+(4)</t>
  </si>
  <si>
    <t xml:space="preserve">Contribution de: </t>
  </si>
  <si>
    <t>(1)</t>
  </si>
  <si>
    <t>Couts unitaires du travail  en monnaie nationale</t>
  </si>
  <si>
    <t>(2)</t>
  </si>
  <si>
    <t>Comportements de marges à l'export</t>
  </si>
  <si>
    <t>(3)=(1)+(2)</t>
  </si>
  <si>
    <t>Prix relatifs en monnaie nationale</t>
  </si>
  <si>
    <t>(4)</t>
  </si>
  <si>
    <t>Coûts unitaires en monnaie commune</t>
  </si>
  <si>
    <t>2008-2012</t>
  </si>
  <si>
    <t>Evolution de la compétitivité prix</t>
  </si>
  <si>
    <t>pondération</t>
  </si>
  <si>
    <t>GR</t>
  </si>
  <si>
    <t>TOTAL</t>
  </si>
  <si>
    <t>MARGES CALCULS POUR AGREGATS</t>
  </si>
  <si>
    <t>TX CH NOM CALCULS POUR AGREGATS</t>
  </si>
  <si>
    <t>TX CHANGE NOM CALCULS POUR AGREGATS</t>
  </si>
  <si>
    <t>PRIX REL CALCULS POUR AGREGATS</t>
  </si>
  <si>
    <t>COUT REL CALCULS POUR AGREGATS</t>
  </si>
  <si>
    <t>Indice du coût de la main d'oeuvre, valeur nominale - données annuelles (NACE Rév. 2) [lc_lci_r2_a]</t>
  </si>
  <si>
    <t>Dernière mise à jour</t>
  </si>
  <si>
    <t>Date d'extraction</t>
  </si>
  <si>
    <t>Source des données</t>
  </si>
  <si>
    <t>Eurostat</t>
  </si>
  <si>
    <t>Indice, 2012=100</t>
  </si>
  <si>
    <t>NACE_R2</t>
  </si>
  <si>
    <t>Industrie manufacturière</t>
  </si>
  <si>
    <t>LCSTRUCT</t>
  </si>
  <si>
    <t>Coût de la main-d'oeuvre pour LCI (rémunération des salariés plus impôts moins subventions)</t>
  </si>
  <si>
    <t>GEO/TIME</t>
  </si>
  <si>
    <t>2013</t>
  </si>
  <si>
    <t>2014</t>
  </si>
  <si>
    <t>Allemagne (jusqu'en 1990, ancien territoire de la RFA)</t>
  </si>
  <si>
    <t>Caractères spécial :</t>
  </si>
  <si>
    <t>non disponible</t>
  </si>
  <si>
    <t>Services de l'industrie et des services marchands</t>
  </si>
  <si>
    <t>Germany - Manufacturing</t>
  </si>
  <si>
    <t>France - Manufacturing</t>
  </si>
  <si>
    <t>Germany - Services</t>
  </si>
  <si>
    <t>France - Services</t>
  </si>
  <si>
    <t>Sectors</t>
  </si>
  <si>
    <t>Days not Worked Due to Strikes 2005-2012 (% by sectors)</t>
  </si>
  <si>
    <t>Health</t>
  </si>
  <si>
    <t>Media</t>
  </si>
  <si>
    <t>Public services</t>
  </si>
  <si>
    <t>Commerce</t>
  </si>
  <si>
    <t>Car industry</t>
  </si>
  <si>
    <t>Education</t>
  </si>
  <si>
    <t>Telecommunication</t>
  </si>
  <si>
    <t>Machine industry</t>
  </si>
  <si>
    <t>Transport</t>
  </si>
  <si>
    <t>Print industry</t>
  </si>
  <si>
    <t>Short-Time Working Time</t>
  </si>
  <si>
    <t>Reduction of Working Time / Overtime</t>
  </si>
  <si>
    <t>Dataset: Incidence of economic short time workers</t>
  </si>
  <si>
    <t>Sex</t>
  </si>
  <si>
    <t>All persons</t>
  </si>
  <si>
    <t>Age</t>
  </si>
  <si>
    <t>Employment status</t>
  </si>
  <si>
    <t>Total employment</t>
  </si>
  <si>
    <t>Frequency</t>
  </si>
  <si>
    <t>Annual</t>
  </si>
  <si>
    <t>Time</t>
  </si>
  <si>
    <t>1991</t>
  </si>
  <si>
    <t>1992</t>
  </si>
  <si>
    <t>1993</t>
  </si>
  <si>
    <t>1994</t>
  </si>
  <si>
    <t>Country</t>
  </si>
  <si>
    <t>data extracted on 28 Oct 2014 13:24 UTC (GMT) from OECD.Stat</t>
  </si>
  <si>
    <t>Share of economic short-time workers in employment</t>
  </si>
  <si>
    <r>
      <t xml:space="preserve">Short-time workers </t>
    </r>
    <r>
      <rPr>
        <sz val="11"/>
        <color rgb="FF312783"/>
        <rFont val="Calibri"/>
        <family val="2"/>
        <scheme val="minor"/>
      </rPr>
      <t>(as a share in total employement, %)</t>
    </r>
  </si>
  <si>
    <t>Tempory cut in working time by agreement</t>
  </si>
  <si>
    <t>Short time working</t>
  </si>
  <si>
    <t>Time saving accounts</t>
  </si>
  <si>
    <t>Overtime</t>
  </si>
  <si>
    <t>Source: Fréhaut (2012), from IAB.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</si>
  <si>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</si>
  <si>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</si>
  <si>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</si>
  <si>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</si>
  <si>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</si>
  <si>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</si>
  <si>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</si>
  <si>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</si>
  <si>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</si>
  <si>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</si>
  <si>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</si>
  <si>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</si>
  <si>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</si>
  <si>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</si>
  <si>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</si>
  <si>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</si>
  <si>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</si>
  <si>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</si>
  <si>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</si>
  <si>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</si>
  <si>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</si>
  <si>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</si>
  <si>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</si>
  <si>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</si>
  <si>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</si>
  <si>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</si>
  <si>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</si>
  <si>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</si>
  <si>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Manufacturing</t>
  </si>
  <si>
    <t>Non-farm business sectors</t>
  </si>
  <si>
    <t>All sectors (except agricultural activities,  public employment in non-market activities, and extra-territorial activities)</t>
  </si>
  <si>
    <t>Market service sectors</t>
  </si>
  <si>
    <t>2008T1</t>
  </si>
  <si>
    <t>including construction</t>
  </si>
  <si>
    <t>Services</t>
  </si>
  <si>
    <t xml:space="preserve">Total temporary jobs </t>
  </si>
  <si>
    <t>Part-Time Jobs</t>
  </si>
  <si>
    <t>YEAR</t>
  </si>
  <si>
    <t>B28</t>
  </si>
  <si>
    <t>ECOACT</t>
  </si>
  <si>
    <t>OCCUP</t>
  </si>
  <si>
    <t>B27</t>
  </si>
  <si>
    <t>pctl_10</t>
  </si>
  <si>
    <t>pctl_20</t>
  </si>
  <si>
    <t>pctl_30</t>
  </si>
  <si>
    <t>pctl_40</t>
  </si>
  <si>
    <t>pctl_50</t>
  </si>
  <si>
    <t>pctl_60</t>
  </si>
  <si>
    <t>pctl_70</t>
  </si>
  <si>
    <t>pctl_80</t>
  </si>
  <si>
    <t>pctl_90</t>
  </si>
  <si>
    <t>AB</t>
  </si>
  <si>
    <t>Business services</t>
  </si>
  <si>
    <t>Managers and professionnals</t>
  </si>
  <si>
    <t>FT</t>
  </si>
  <si>
    <t>ABC</t>
  </si>
  <si>
    <t>Manual and non manual workers</t>
  </si>
  <si>
    <t>Industry</t>
  </si>
  <si>
    <t>Service to individuals</t>
  </si>
  <si>
    <t>Utilities</t>
  </si>
  <si>
    <t>.</t>
  </si>
  <si>
    <t>BG</t>
  </si>
  <si>
    <t>CH</t>
  </si>
  <si>
    <t>CY</t>
  </si>
  <si>
    <t>rapport mediane</t>
  </si>
  <si>
    <t>HR</t>
  </si>
  <si>
    <t>Armed force</t>
  </si>
  <si>
    <t>IS</t>
  </si>
  <si>
    <t>LU</t>
  </si>
  <si>
    <t>LV</t>
  </si>
  <si>
    <t>MK</t>
  </si>
  <si>
    <t>MT</t>
  </si>
  <si>
    <t>TR</t>
  </si>
  <si>
    <t>East Germany  (sectoral agreements)</t>
  </si>
  <si>
    <t>East Germany  (all agreements)</t>
  </si>
  <si>
    <t>West Germany (sectoral agreements)</t>
  </si>
  <si>
    <t>West Germany (all agreements)</t>
  </si>
  <si>
    <t>!</t>
  </si>
  <si>
    <t>Collective Bargaining Coverage in Germany 1998-2014, in %</t>
  </si>
  <si>
    <t>economic sectors</t>
  </si>
  <si>
    <t>Sector agreement</t>
  </si>
  <si>
    <t>Firm-based agreement</t>
  </si>
  <si>
    <t>No collective agreement</t>
  </si>
  <si>
    <t>Public services, social insurance</t>
  </si>
  <si>
    <t>Non-profit Organisations</t>
  </si>
  <si>
    <t>Health, Education</t>
  </si>
  <si>
    <t>Economic, scientific, freelance services</t>
  </si>
  <si>
    <t>Trade</t>
  </si>
  <si>
    <t>Hotel and other services</t>
  </si>
  <si>
    <t>Traffic and Logistics</t>
  </si>
  <si>
    <t>Information and communication</t>
  </si>
  <si>
    <t>Financial Services</t>
  </si>
  <si>
    <t>Energy, Water, Waste, Mining</t>
  </si>
  <si>
    <t>Agriculture</t>
  </si>
  <si>
    <t>Collective Bargaining Coverage by Sectors in 2014: West Germany</t>
  </si>
  <si>
    <t>(as a % of employees)</t>
  </si>
  <si>
    <t>Branch</t>
  </si>
  <si>
    <t>Companies with a works council</t>
  </si>
  <si>
    <t>Employees in companies with a works council</t>
  </si>
  <si>
    <t>Mining/energy</t>
  </si>
  <si>
    <t>Financial services</t>
  </si>
  <si>
    <t>Health care, education</t>
  </si>
  <si>
    <t>Information/communication</t>
  </si>
  <si>
    <t>Economic and technical services</t>
  </si>
  <si>
    <t>Hotels and restaurants, other services</t>
  </si>
  <si>
    <t>Union européenne (28 pays)</t>
  </si>
  <si>
    <t>Zone euro (18 pays)</t>
  </si>
  <si>
    <t xml:space="preserve">Contribution of the Internal Flexibility Tools in the 
Working Time Reduction in France, 2008-2009
</t>
  </si>
  <si>
    <t>Source: from Ananian S., Debauche É. and Prost C. (2012).</t>
  </si>
  <si>
    <t xml:space="preserve">Source: Chagny and Husson (2015), index from AMECO database. </t>
  </si>
  <si>
    <t>(as a percentage of total employment 15-64 years)</t>
  </si>
  <si>
    <t xml:space="preserve">Part-Time Employment* </t>
  </si>
  <si>
    <t>* People in employment aged of 15 to 64.</t>
  </si>
  <si>
    <r>
      <t xml:space="preserve">Source: Eurostat, </t>
    </r>
    <r>
      <rPr>
        <i/>
        <sz val="11"/>
        <rFont val="Arial"/>
        <family val="2"/>
      </rPr>
      <t>Labour Force Survey</t>
    </r>
    <r>
      <rPr>
        <sz val="11"/>
        <rFont val="Arial"/>
        <family val="2"/>
      </rPr>
      <t>, France Stratégie calculation.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</si>
</sst>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42" formatCode="_-* #,##0\ &quot;€&quot;_-;\-* #,##0\ &quot;€&quot;_-;_-* &quot;-&quot;\ &quot;€&quot;_-;_-@_-"/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General_)"/>
    <numFmt numFmtId="168" formatCode="#,##0.000"/>
    <numFmt numFmtId="169" formatCode="#,##0.00__;\-#,##0.00__;#,##0.00__;@__"/>
    <numFmt numFmtId="170" formatCode="_ * #,##0.00_ ;_ * \-#,##0.00_ ;_ * &quot;-&quot;??_ ;_ @_ "/>
    <numFmt numFmtId="171" formatCode="0.00_)"/>
    <numFmt numFmtId="172" formatCode="\$#,##0\ ;\(\$#,##0\)"/>
    <numFmt numFmtId="173" formatCode="#,##0.0000"/>
    <numFmt numFmtId="174" formatCode="#,##0.0000000"/>
    <numFmt numFmtId="175" formatCode="@\ *."/>
    <numFmt numFmtId="176" formatCode="\ \ \ \ \ \ \ \ \ \ \ \ @\ *."/>
    <numFmt numFmtId="177" formatCode="\ \ \ \ \ \ \ \ \ \ \ \ @"/>
    <numFmt numFmtId="178" formatCode="\ \ \ \ \ \ \ \ \ \ \ \ \ @\ *."/>
    <numFmt numFmtId="179" formatCode="\ @\ *."/>
    <numFmt numFmtId="180" formatCode="\ @"/>
    <numFmt numFmtId="181" formatCode="\ \ @\ *."/>
    <numFmt numFmtId="182" formatCode="\ \ @"/>
    <numFmt numFmtId="183" formatCode="\ \ \ @"/>
    <numFmt numFmtId="184" formatCode="\ \ \ \ @\ *."/>
    <numFmt numFmtId="185" formatCode="\ \ \ \ @"/>
    <numFmt numFmtId="186" formatCode="\ \ \ \ \ \ @"/>
    <numFmt numFmtId="187" formatCode="\ \ \ \ \ \ \ \ \ @\ *."/>
    <numFmt numFmtId="188" formatCode="\ \ \ \ \ \ \ \ \ @"/>
    <numFmt numFmtId="189" formatCode="0.0%"/>
    <numFmt numFmtId="190" formatCode="&quot;£&quot;#,##0.00;\-&quot;£&quot;#,##0.00"/>
    <numFmt numFmtId="191" formatCode="_-* #,##0.00_-;\-* #,##0.00_-;_-* &quot;-&quot;??_-;_-@_-"/>
    <numFmt numFmtId="192" formatCode="_-* #,##0\ _D_M_-;\-* #,##0\ _D_M_-;_-* &quot;-&quot;\ _D_M_-;_-@_-"/>
    <numFmt numFmtId="193" formatCode="#\."/>
    <numFmt numFmtId="194" formatCode="#.##0\.00"/>
    <numFmt numFmtId="195" formatCode="#\.00"/>
    <numFmt numFmtId="196" formatCode="#."/>
    <numFmt numFmtId="197" formatCode="_-* #,##0_-;\-* #,##0_-;_-* &quot;-&quot;_-;_-@_-"/>
    <numFmt numFmtId="198" formatCode="\$#\.00"/>
    <numFmt numFmtId="199" formatCode="###\ ###\ ##0.00"/>
    <numFmt numFmtId="200" formatCode="\ General"/>
    <numFmt numFmtId="201" formatCode="#\ ##0"/>
    <numFmt numFmtId="202" formatCode="###\ ###\ ##0"/>
    <numFmt numFmtId="203" formatCode="#\ ##0.0"/>
    <numFmt numFmtId="204" formatCode="\(#\ ##0.0\);\(\-#\ ##0.0\)"/>
    <numFmt numFmtId="205" formatCode="_-* #,##0\ &quot;DM&quot;_-;\-* #,##0\ &quot;DM&quot;_-;_-* &quot;-&quot;\ &quot;DM&quot;_-;_-@_-"/>
    <numFmt numFmtId="206" formatCode="_-* #,##0.00\ &quot;DM&quot;_-;\-* #,##0.00\ &quot;DM&quot;_-;_-* &quot;-&quot;??\ &quot;DM&quot;_-;_-@_-"/>
    <numFmt numFmtId="207" formatCode="mmmyyyy"/>
    <numFmt numFmtId="208" formatCode="dd\.mm\.yy"/>
    <numFmt numFmtId="209" formatCode="\ \ \ \ \ \ \ \ \ \ @\ *."/>
    <numFmt numFmtId="210" formatCode="\ \ \ @\ *."/>
    <numFmt numFmtId="211" formatCode="\ \ \ \ \ \ @\ *."/>
    <numFmt numFmtId="212" formatCode="\ \ \ \ \ \ \ @\ *."/>
  </numFmts>
  <fonts count="122">
    <font>
      <sz val="10"/>
      <name val="Arial"/>
    </font>
    <font>
      <sz val="11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1"/>
      <color indexed="10"/>
      <name val="Calibri"/>
      <family val="2"/>
    </font>
    <font>
      <sz val="10"/>
      <color indexed="20"/>
      <name val="Arial"/>
      <family val="2"/>
    </font>
    <font>
      <sz val="9"/>
      <color indexed="9"/>
      <name val="Times"/>
      <family val="1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9"/>
      <color indexed="8"/>
      <name val="Times"/>
      <family val="1"/>
    </font>
    <font>
      <sz val="9"/>
      <name val="Times"/>
      <family val="1"/>
    </font>
    <font>
      <sz val="1"/>
      <color indexed="8"/>
      <name val="Courier"/>
      <family val="3"/>
    </font>
    <font>
      <sz val="8"/>
      <name val="Helvetica"/>
      <family val="2"/>
    </font>
    <font>
      <b/>
      <sz val="8"/>
      <color indexed="24"/>
      <name val="Times New Roman"/>
      <family val="1"/>
    </font>
    <font>
      <sz val="8"/>
      <color indexed="24"/>
      <name val="Times New Roman"/>
      <family val="1"/>
    </font>
    <font>
      <sz val="11"/>
      <color indexed="62"/>
      <name val="Calibri"/>
      <family val="2"/>
    </font>
    <font>
      <i/>
      <sz val="10"/>
      <color indexed="23"/>
      <name val="Arial"/>
      <family val="2"/>
    </font>
    <font>
      <sz val="12"/>
      <color indexed="24"/>
      <name val="Arial"/>
      <family val="2"/>
    </font>
    <font>
      <sz val="10"/>
      <color indexed="1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sz val="10"/>
      <color indexed="62"/>
      <name val="Arial"/>
      <family val="2"/>
    </font>
    <font>
      <sz val="11"/>
      <color indexed="20"/>
      <name val="Calibri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b/>
      <i/>
      <sz val="16"/>
      <name val="Helv"/>
    </font>
    <font>
      <sz val="11"/>
      <name val="Arial"/>
      <family val="2"/>
    </font>
    <font>
      <sz val="10"/>
      <color indexed="8"/>
      <name val="Calibri"/>
      <family val="2"/>
    </font>
    <font>
      <sz val="11"/>
      <name val="Times New Roman"/>
      <family val="1"/>
    </font>
    <font>
      <sz val="9"/>
      <name val="Times New Roman"/>
      <family val="1"/>
    </font>
    <font>
      <sz val="10"/>
      <color indexed="8"/>
      <name val="Times"/>
      <family val="1"/>
    </font>
    <font>
      <sz val="12"/>
      <name val="Arial CE"/>
      <charset val="238"/>
    </font>
    <font>
      <b/>
      <sz val="10"/>
      <color indexed="63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2"/>
      <name val="Times New Roman"/>
      <family val="1"/>
    </font>
    <font>
      <sz val="7"/>
      <name val="Helvetica"/>
    </font>
    <font>
      <i/>
      <sz val="8"/>
      <name val="Tms Rmn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0"/>
      <color indexed="10"/>
      <name val="Arial"/>
      <family val="2"/>
    </font>
    <font>
      <sz val="10"/>
      <name val="Times"/>
      <family val="1"/>
    </font>
    <font>
      <sz val="8"/>
      <name val="Arial"/>
      <family val="2"/>
    </font>
    <font>
      <b/>
      <sz val="10"/>
      <name val="Arial"/>
      <family val="2"/>
    </font>
    <font>
      <sz val="7"/>
      <name val="Letter Gothic CE"/>
      <family val="3"/>
      <charset val="238"/>
    </font>
    <font>
      <sz val="7"/>
      <name val="Arial"/>
      <family val="2"/>
    </font>
    <font>
      <sz val="14"/>
      <color indexed="50"/>
      <name val="Arial"/>
      <family val="2"/>
    </font>
    <font>
      <sz val="6"/>
      <name val="Arial"/>
      <family val="2"/>
    </font>
    <font>
      <b/>
      <sz val="8.5"/>
      <color indexed="50"/>
      <name val="Arial"/>
      <family val="2"/>
    </font>
    <font>
      <sz val="8"/>
      <color indexed="8"/>
      <name val="Arial"/>
      <family val="2"/>
    </font>
    <font>
      <b/>
      <sz val="7"/>
      <color indexed="9"/>
      <name val="Arial"/>
      <family val="2"/>
    </font>
    <font>
      <b/>
      <sz val="7"/>
      <name val="Arial"/>
      <family val="2"/>
    </font>
    <font>
      <sz val="7"/>
      <color indexed="8"/>
      <name val="Arial"/>
      <family val="2"/>
    </font>
    <font>
      <sz val="6.5"/>
      <name val="Arial"/>
      <family val="2"/>
    </font>
    <font>
      <b/>
      <sz val="8"/>
      <color indexed="12"/>
      <name val="Arial"/>
      <family val="2"/>
    </font>
    <font>
      <b/>
      <sz val="1"/>
      <color indexed="8"/>
      <name val="Courier"/>
      <family val="3"/>
    </font>
    <font>
      <sz val="12"/>
      <name val="Arial CE"/>
      <family val="2"/>
      <charset val="238"/>
    </font>
    <font>
      <b/>
      <sz val="8"/>
      <name val="Arial"/>
      <family val="2"/>
    </font>
    <font>
      <vertAlign val="superscript"/>
      <sz val="11"/>
      <name val="Arial"/>
      <family val="2"/>
    </font>
    <font>
      <b/>
      <sz val="11"/>
      <name val="Times New Roman"/>
      <family val="1"/>
    </font>
    <font>
      <sz val="12"/>
      <color indexed="8"/>
      <name val="Courier"/>
      <family val="3"/>
    </font>
    <font>
      <sz val="11"/>
      <color indexed="8"/>
      <name val="Arial Narrow"/>
      <family val="2"/>
    </font>
    <font>
      <sz val="11"/>
      <name val="Calibri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7"/>
      <name val="Times New Roman"/>
      <family val="1"/>
    </font>
    <font>
      <b/>
      <sz val="9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i/>
      <sz val="10"/>
      <name val="Arial"/>
      <family val="2"/>
    </font>
    <font>
      <sz val="8"/>
      <color indexed="81"/>
      <name val="Tahoma"/>
      <family val="2"/>
    </font>
    <font>
      <sz val="10"/>
      <name val="System"/>
      <family val="2"/>
    </font>
    <font>
      <sz val="10"/>
      <name val="Arial Narrow"/>
      <family val="2"/>
    </font>
    <font>
      <sz val="11"/>
      <color theme="1"/>
      <name val="Arial Narrow"/>
      <family val="2"/>
    </font>
    <font>
      <sz val="10"/>
      <color rgb="FFFF0000"/>
      <name val="Arial Narrow"/>
      <family val="2"/>
    </font>
    <font>
      <sz val="10"/>
      <color rgb="FFFF0000"/>
      <name val="System"/>
      <family val="2"/>
    </font>
    <font>
      <b/>
      <sz val="10"/>
      <name val="Arial Narrow"/>
      <family val="2"/>
    </font>
    <font>
      <sz val="11"/>
      <name val="Arial"/>
      <family val="2"/>
    </font>
    <font>
      <b/>
      <u/>
      <sz val="9"/>
      <color indexed="18"/>
      <name val="Verdana"/>
      <family val="2"/>
    </font>
    <font>
      <b/>
      <sz val="8"/>
      <color indexed="9"/>
      <name val="Verdana"/>
      <family val="2"/>
    </font>
    <font>
      <sz val="8"/>
      <color indexed="9"/>
      <name val="Verdana"/>
      <family val="2"/>
    </font>
    <font>
      <b/>
      <sz val="8"/>
      <name val="Verdana"/>
      <family val="2"/>
    </font>
    <font>
      <b/>
      <sz val="9"/>
      <color indexed="10"/>
      <name val="Courier New"/>
      <family val="3"/>
    </font>
    <font>
      <u/>
      <sz val="8"/>
      <name val="Verdana"/>
      <family val="2"/>
    </font>
    <font>
      <sz val="8"/>
      <name val="Verdana"/>
      <family val="2"/>
    </font>
    <font>
      <b/>
      <sz val="11"/>
      <color rgb="FF312783"/>
      <name val="Calibri"/>
      <family val="2"/>
      <scheme val="minor"/>
    </font>
    <font>
      <sz val="11"/>
      <color rgb="FF312783"/>
      <name val="Calibri"/>
      <family val="2"/>
      <scheme val="minor"/>
    </font>
    <font>
      <b/>
      <sz val="10"/>
      <color rgb="FF312783"/>
      <name val="Arial"/>
      <family val="2"/>
    </font>
    <font>
      <sz val="10"/>
      <color rgb="FF312783"/>
      <name val="Arial"/>
      <family val="2"/>
    </font>
    <font>
      <sz val="9"/>
      <name val="Arial"/>
      <family val="2"/>
    </font>
    <font>
      <b/>
      <sz val="10"/>
      <color indexed="16"/>
      <name val="Arial"/>
      <family val="2"/>
    </font>
    <font>
      <sz val="10"/>
      <name val="MS Sans Serif"/>
      <family val="2"/>
    </font>
    <font>
      <sz val="10"/>
      <color indexed="60"/>
      <name val="MS Sans Serif"/>
      <family val="2"/>
    </font>
    <font>
      <sz val="10"/>
      <color rgb="FF312783"/>
      <name val="MS Sans Serif"/>
      <family val="2"/>
    </font>
    <font>
      <b/>
      <sz val="11"/>
      <color theme="1"/>
      <name val="Calibri"/>
      <family val="2"/>
      <scheme val="minor"/>
    </font>
    <font>
      <b/>
      <sz val="11"/>
      <color rgb="FF312783"/>
      <name val="Arial"/>
      <family val="2"/>
    </font>
    <font>
      <b/>
      <sz val="11"/>
      <color rgb="FFFF0000"/>
      <name val="Calibri"/>
      <family val="2"/>
      <scheme val="minor"/>
    </font>
    <font>
      <sz val="12"/>
      <name val="Arial"/>
      <family val="2"/>
    </font>
    <font>
      <b/>
      <sz val="12"/>
      <color rgb="FF312783"/>
      <name val="Arial"/>
      <family val="2"/>
    </font>
    <font>
      <sz val="10"/>
      <name val="Arial"/>
      <family val="2"/>
    </font>
    <font>
      <b/>
      <sz val="14"/>
      <color rgb="FF312783"/>
      <name val="Arial"/>
      <family val="2"/>
    </font>
    <font>
      <sz val="11"/>
      <color rgb="FF1F497D"/>
      <name val="Calibri"/>
      <family val="2"/>
    </font>
    <font>
      <i/>
      <sz val="11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2973BD"/>
        <bgColor indexed="64"/>
      </patternFill>
    </fill>
    <fill>
      <patternFill patternType="solid">
        <fgColor rgb="FF00A1E3"/>
        <bgColor indexed="64"/>
      </patternFill>
    </fill>
    <fill>
      <patternFill patternType="solid">
        <fgColor rgb="FFC4D8ED"/>
        <bgColor indexed="64"/>
      </patternFill>
    </fill>
    <fill>
      <patternFill patternType="mediumGray">
        <fgColor rgb="FFC0C0C0"/>
        <bgColor rgb="FFFFFFFF"/>
      </patternFill>
    </fill>
    <fill>
      <patternFill patternType="solid">
        <fgColor rgb="FFF0F8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5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/>
      <bottom/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62">
    <xf numFmtId="0" fontId="0" fillId="0" borderId="0"/>
    <xf numFmtId="175" fontId="28" fillId="0" borderId="0"/>
    <xf numFmtId="49" fontId="28" fillId="0" borderId="0"/>
    <xf numFmtId="0" fontId="28" fillId="0" borderId="0">
      <alignment horizontal="center"/>
    </xf>
    <xf numFmtId="176" fontId="28" fillId="0" borderId="0"/>
    <xf numFmtId="177" fontId="28" fillId="0" borderId="0"/>
    <xf numFmtId="178" fontId="28" fillId="0" borderId="0"/>
    <xf numFmtId="179" fontId="28" fillId="0" borderId="0"/>
    <xf numFmtId="180" fontId="61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181" fontId="62" fillId="0" borderId="0"/>
    <xf numFmtId="182" fontId="61" fillId="0" borderId="0"/>
    <xf numFmtId="0" fontId="28" fillId="0" borderId="0"/>
    <xf numFmtId="183" fontId="28" fillId="0" borderId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184" fontId="28" fillId="0" borderId="0"/>
    <xf numFmtId="185" fontId="61" fillId="0" borderId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28" fillId="0" borderId="0">
      <alignment horizontal="center"/>
    </xf>
    <xf numFmtId="186" fontId="28" fillId="0" borderId="0">
      <alignment horizontal="center"/>
    </xf>
    <xf numFmtId="0" fontId="28" fillId="0" borderId="0">
      <alignment horizontal="center"/>
    </xf>
    <xf numFmtId="187" fontId="28" fillId="0" borderId="0">
      <alignment horizontal="center"/>
    </xf>
    <xf numFmtId="188" fontId="28" fillId="0" borderId="0">
      <alignment horizontal="center"/>
    </xf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0" borderId="1">
      <alignment horizontal="center" vertical="center"/>
    </xf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63" fillId="0" borderId="0"/>
    <xf numFmtId="0" fontId="64" fillId="0" borderId="0">
      <alignment horizontal="right"/>
    </xf>
    <xf numFmtId="0" fontId="65" fillId="0" borderId="0"/>
    <xf numFmtId="0" fontId="66" fillId="0" borderId="0"/>
    <xf numFmtId="0" fontId="67" fillId="0" borderId="0"/>
    <xf numFmtId="0" fontId="68" fillId="0" borderId="2" applyNumberFormat="0" applyAlignment="0"/>
    <xf numFmtId="0" fontId="62" fillId="0" borderId="0" applyAlignment="0">
      <alignment horizontal="left"/>
    </xf>
    <xf numFmtId="0" fontId="62" fillId="0" borderId="0">
      <alignment horizontal="right"/>
    </xf>
    <xf numFmtId="189" fontId="62" fillId="0" borderId="0">
      <alignment horizontal="right"/>
    </xf>
    <xf numFmtId="164" fontId="69" fillId="0" borderId="0">
      <alignment horizontal="right"/>
    </xf>
    <xf numFmtId="0" fontId="70" fillId="0" borderId="0"/>
    <xf numFmtId="167" fontId="13" fillId="0" borderId="0">
      <alignment vertical="top"/>
    </xf>
    <xf numFmtId="0" fontId="14" fillId="20" borderId="3" applyNumberFormat="0" applyAlignment="0" applyProtection="0"/>
    <xf numFmtId="0" fontId="15" fillId="20" borderId="3" applyNumberFormat="0" applyAlignment="0" applyProtection="0"/>
    <xf numFmtId="0" fontId="16" fillId="0" borderId="4" applyNumberFormat="0" applyFill="0" applyAlignment="0" applyProtection="0"/>
    <xf numFmtId="0" fontId="17" fillId="21" borderId="5" applyNumberFormat="0" applyAlignment="0" applyProtection="0"/>
    <xf numFmtId="0" fontId="71" fillId="22" borderId="0">
      <alignment horizontal="center"/>
    </xf>
    <xf numFmtId="190" fontId="10" fillId="0" borderId="0" applyFont="0" applyFill="0" applyBorder="0" applyProtection="0">
      <alignment horizontal="right" vertical="top"/>
    </xf>
    <xf numFmtId="41" fontId="9" fillId="0" borderId="0" applyFont="0" applyFill="0" applyBorder="0" applyAlignment="0" applyProtection="0"/>
    <xf numFmtId="1" fontId="18" fillId="0" borderId="0">
      <alignment vertical="top"/>
    </xf>
    <xf numFmtId="191" fontId="3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18" fillId="0" borderId="0" applyFill="0" applyBorder="0">
      <alignment horizontal="right" vertical="top"/>
    </xf>
    <xf numFmtId="165" fontId="19" fillId="0" borderId="0">
      <alignment horizontal="right" vertical="top"/>
    </xf>
    <xf numFmtId="168" fontId="18" fillId="0" borderId="0" applyFill="0" applyBorder="0">
      <alignment horizontal="right" vertical="top"/>
    </xf>
    <xf numFmtId="3" fontId="18" fillId="0" borderId="0" applyFill="0" applyBorder="0">
      <alignment horizontal="right" vertical="top"/>
    </xf>
    <xf numFmtId="165" fontId="13" fillId="0" borderId="0" applyFont="0" applyFill="0" applyBorder="0">
      <alignment horizontal="right" vertical="top"/>
    </xf>
    <xf numFmtId="169" fontId="18" fillId="0" borderId="0" applyFont="0" applyFill="0" applyBorder="0" applyAlignment="0" applyProtection="0">
      <alignment horizontal="right" vertical="top"/>
    </xf>
    <xf numFmtId="168" fontId="18" fillId="0" borderId="0">
      <alignment horizontal="right" vertical="top"/>
    </xf>
    <xf numFmtId="0" fontId="20" fillId="0" borderId="0">
      <protection locked="0"/>
    </xf>
    <xf numFmtId="0" fontId="5" fillId="23" borderId="6" applyNumberFormat="0" applyFont="0" applyAlignment="0" applyProtection="0"/>
    <xf numFmtId="42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0" fillId="0" borderId="0">
      <protection locked="0"/>
    </xf>
    <xf numFmtId="1" fontId="9" fillId="0" borderId="7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0" fontId="9" fillId="0" borderId="7" applyFont="0" applyFill="0" applyAlignment="0" applyProtection="0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1" fontId="9" fillId="0" borderId="7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32" fillId="0" borderId="7" applyFill="0" applyAlignment="0" applyProtection="0"/>
    <xf numFmtId="0" fontId="20" fillId="0" borderId="0">
      <protection locked="0"/>
    </xf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Alignment="0" applyProtection="0"/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0" fontId="9" fillId="0" borderId="7" applyNumberFormat="0" applyFill="0" applyProtection="0">
      <alignment wrapText="1"/>
    </xf>
    <xf numFmtId="192" fontId="58" fillId="0" borderId="0" applyFont="0" applyFill="0" applyBorder="0" applyAlignment="0" applyProtection="0"/>
    <xf numFmtId="170" fontId="21" fillId="0" borderId="0" applyFont="0" applyFill="0" applyBorder="0" applyAlignment="0" applyProtection="0"/>
    <xf numFmtId="164" fontId="10" fillId="0" borderId="0" applyBorder="0"/>
    <xf numFmtId="164" fontId="10" fillId="0" borderId="8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93" fontId="72" fillId="0" borderId="0">
      <protection locked="0"/>
    </xf>
    <xf numFmtId="193" fontId="72" fillId="0" borderId="0">
      <protection locked="0"/>
    </xf>
    <xf numFmtId="0" fontId="24" fillId="7" borderId="3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5" fillId="0" borderId="0" applyNumberFormat="0" applyFill="0" applyBorder="0" applyAlignment="0" applyProtection="0"/>
    <xf numFmtId="194" fontId="20" fillId="0" borderId="0">
      <protection locked="0"/>
    </xf>
    <xf numFmtId="3" fontId="26" fillId="0" borderId="0" applyFont="0" applyFill="0" applyBorder="0" applyAlignment="0" applyProtection="0"/>
    <xf numFmtId="3" fontId="73" fillId="0" borderId="0"/>
    <xf numFmtId="195" fontId="20" fillId="0" borderId="0">
      <protection locked="0"/>
    </xf>
    <xf numFmtId="0" fontId="20" fillId="0" borderId="0">
      <protection locked="0"/>
    </xf>
    <xf numFmtId="0" fontId="74" fillId="0" borderId="0"/>
    <xf numFmtId="0" fontId="74" fillId="0" borderId="0" applyNumberFormat="0" applyFill="0" applyBorder="0" applyAlignment="0" applyProtection="0"/>
    <xf numFmtId="1" fontId="75" fillId="0" borderId="0" applyNumberFormat="0" applyFill="0" applyBorder="0" applyAlignment="0" applyProtection="0">
      <alignment horizontal="center" vertical="top"/>
    </xf>
    <xf numFmtId="0" fontId="28" fillId="0" borderId="9"/>
    <xf numFmtId="0" fontId="27" fillId="4" borderId="0" applyNumberFormat="0" applyBorder="0" applyAlignment="0" applyProtection="0"/>
    <xf numFmtId="38" fontId="28" fillId="22" borderId="0" applyNumberFormat="0" applyBorder="0" applyAlignment="0" applyProtection="0"/>
    <xf numFmtId="0" fontId="29" fillId="0" borderId="10" applyNumberFormat="0" applyAlignment="0" applyProtection="0">
      <alignment horizontal="left" vertical="center"/>
    </xf>
    <xf numFmtId="0" fontId="29" fillId="0" borderId="1">
      <alignment horizontal="left" vertic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60" fillId="0" borderId="7" applyNumberFormat="0" applyFill="0" applyProtection="0">
      <alignment horizontal="center"/>
    </xf>
    <xf numFmtId="0" fontId="20" fillId="0" borderId="0">
      <protection locked="0"/>
    </xf>
    <xf numFmtId="0" fontId="20" fillId="0" borderId="0">
      <protection locked="0"/>
    </xf>
    <xf numFmtId="0" fontId="30" fillId="0" borderId="11" applyNumberFormat="0" applyFill="0" applyAlignment="0" applyProtection="0"/>
    <xf numFmtId="0" fontId="30" fillId="0" borderId="0" applyNumberFormat="0" applyFill="0" applyBorder="0" applyAlignment="0" applyProtection="0"/>
    <xf numFmtId="196" fontId="72" fillId="0" borderId="0">
      <protection locked="0"/>
    </xf>
    <xf numFmtId="196" fontId="72" fillId="0" borderId="0">
      <protection locked="0"/>
    </xf>
    <xf numFmtId="0" fontId="31" fillId="0" borderId="0" applyNumberFormat="0" applyFill="0" applyBorder="0" applyAlignment="0" applyProtection="0"/>
    <xf numFmtId="0" fontId="32" fillId="7" borderId="3" applyNumberFormat="0" applyAlignment="0" applyProtection="0"/>
    <xf numFmtId="10" fontId="28" fillId="24" borderId="7" applyNumberFormat="0" applyBorder="0" applyAlignment="0" applyProtection="0"/>
    <xf numFmtId="0" fontId="32" fillId="7" borderId="3" applyNumberFormat="0" applyAlignment="0" applyProtection="0"/>
    <xf numFmtId="0" fontId="33" fillId="3" borderId="0" applyNumberFormat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4" fillId="0" borderId="4" applyNumberFormat="0" applyFill="0" applyAlignment="0" applyProtection="0"/>
    <xf numFmtId="2" fontId="76" fillId="0" borderId="0">
      <alignment horizontal="centerContinuous" wrapText="1"/>
    </xf>
    <xf numFmtId="197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175" fontId="61" fillId="0" borderId="0"/>
    <xf numFmtId="198" fontId="20" fillId="0" borderId="0">
      <protection locked="0"/>
    </xf>
    <xf numFmtId="198" fontId="77" fillId="0" borderId="0">
      <protection locked="0"/>
    </xf>
    <xf numFmtId="172" fontId="26" fillId="0" borderId="0" applyFont="0" applyFill="0" applyBorder="0" applyAlignment="0" applyProtection="0"/>
    <xf numFmtId="0" fontId="9" fillId="0" borderId="0"/>
    <xf numFmtId="0" fontId="9" fillId="0" borderId="0"/>
    <xf numFmtId="0" fontId="35" fillId="25" borderId="0" applyNumberFormat="0" applyBorder="0" applyAlignment="0" applyProtection="0"/>
    <xf numFmtId="0" fontId="36" fillId="25" borderId="0" applyNumberFormat="0" applyBorder="0" applyAlignment="0" applyProtection="0"/>
    <xf numFmtId="0" fontId="9" fillId="0" borderId="0"/>
    <xf numFmtId="171" fontId="37" fillId="0" borderId="0"/>
    <xf numFmtId="0" fontId="38" fillId="0" borderId="0"/>
    <xf numFmtId="0" fontId="38" fillId="0" borderId="0"/>
    <xf numFmtId="0" fontId="38" fillId="0" borderId="0"/>
    <xf numFmtId="0" fontId="28" fillId="0" borderId="0"/>
    <xf numFmtId="0" fontId="9" fillId="0" borderId="0"/>
    <xf numFmtId="0" fontId="4" fillId="0" borderId="0"/>
    <xf numFmtId="0" fontId="4" fillId="0" borderId="0"/>
    <xf numFmtId="0" fontId="28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1" fontId="38" fillId="0" borderId="0">
      <alignment horizontal="center" vertical="top"/>
    </xf>
    <xf numFmtId="1" fontId="38" fillId="0" borderId="0">
      <alignment horizontal="center" vertical="top"/>
    </xf>
    <xf numFmtId="1" fontId="38" fillId="0" borderId="0">
      <alignment horizontal="center" vertical="top"/>
    </xf>
    <xf numFmtId="1" fontId="38" fillId="0" borderId="0">
      <alignment horizontal="center" vertical="top"/>
    </xf>
    <xf numFmtId="0" fontId="28" fillId="0" borderId="0"/>
    <xf numFmtId="0" fontId="6" fillId="0" borderId="0"/>
    <xf numFmtId="0" fontId="6" fillId="0" borderId="0"/>
    <xf numFmtId="0" fontId="9" fillId="0" borderId="0"/>
    <xf numFmtId="0" fontId="39" fillId="0" borderId="0"/>
    <xf numFmtId="0" fontId="6" fillId="0" borderId="0"/>
    <xf numFmtId="1" fontId="19" fillId="0" borderId="0">
      <alignment vertical="top"/>
    </xf>
    <xf numFmtId="0" fontId="9" fillId="0" borderId="0"/>
    <xf numFmtId="0" fontId="40" fillId="0" borderId="0"/>
    <xf numFmtId="1" fontId="19" fillId="0" borderId="0">
      <alignment vertical="top"/>
    </xf>
    <xf numFmtId="0" fontId="6" fillId="0" borderId="0"/>
    <xf numFmtId="1" fontId="19" fillId="0" borderId="0">
      <alignment vertical="top"/>
    </xf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28" fillId="0" borderId="0"/>
    <xf numFmtId="0" fontId="38" fillId="0" borderId="0"/>
    <xf numFmtId="0" fontId="9" fillId="0" borderId="0"/>
    <xf numFmtId="0" fontId="38" fillId="0" borderId="0"/>
    <xf numFmtId="0" fontId="78" fillId="0" borderId="0"/>
    <xf numFmtId="0" fontId="9" fillId="0" borderId="0"/>
    <xf numFmtId="0" fontId="9" fillId="0" borderId="0"/>
    <xf numFmtId="0" fontId="41" fillId="0" borderId="7" applyNumberFormat="0" applyFill="0" applyAlignment="0" applyProtection="0"/>
    <xf numFmtId="0" fontId="38" fillId="0" borderId="0"/>
    <xf numFmtId="1" fontId="13" fillId="0" borderId="0">
      <alignment vertical="top" wrapText="1"/>
    </xf>
    <xf numFmtId="1" fontId="42" fillId="0" borderId="0" applyFill="0" applyBorder="0" applyProtection="0"/>
    <xf numFmtId="1" fontId="41" fillId="0" borderId="0" applyFont="0" applyFill="0" applyBorder="0" applyProtection="0">
      <alignment vertical="center"/>
    </xf>
    <xf numFmtId="1" fontId="19" fillId="0" borderId="0">
      <alignment horizontal="right" vertical="top"/>
    </xf>
    <xf numFmtId="167" fontId="19" fillId="0" borderId="0">
      <alignment horizontal="right" vertical="top"/>
    </xf>
    <xf numFmtId="0" fontId="9" fillId="0" borderId="0"/>
    <xf numFmtId="0" fontId="43" fillId="0" borderId="0"/>
    <xf numFmtId="1" fontId="18" fillId="0" borderId="0" applyNumberFormat="0" applyFill="0" applyBorder="0">
      <alignment vertical="top"/>
    </xf>
    <xf numFmtId="0" fontId="19" fillId="23" borderId="6" applyNumberFormat="0" applyFont="0" applyAlignment="0" applyProtection="0"/>
    <xf numFmtId="0" fontId="4" fillId="23" borderId="6" applyNumberFormat="0" applyFont="0" applyAlignment="0" applyProtection="0"/>
    <xf numFmtId="0" fontId="4" fillId="23" borderId="6" applyNumberFormat="0" applyFont="0" applyAlignment="0" applyProtection="0"/>
    <xf numFmtId="0" fontId="4" fillId="23" borderId="6" applyNumberFormat="0" applyFont="0" applyAlignment="0" applyProtection="0"/>
    <xf numFmtId="0" fontId="4" fillId="23" borderId="6" applyNumberFormat="0" applyFont="0" applyAlignment="0" applyProtection="0"/>
    <xf numFmtId="0" fontId="4" fillId="23" borderId="6" applyNumberFormat="0" applyFont="0" applyAlignment="0" applyProtection="0"/>
    <xf numFmtId="0" fontId="4" fillId="23" borderId="6" applyNumberFormat="0" applyFont="0" applyAlignment="0" applyProtection="0"/>
    <xf numFmtId="0" fontId="4" fillId="23" borderId="6" applyNumberFormat="0" applyFont="0" applyAlignment="0" applyProtection="0"/>
    <xf numFmtId="0" fontId="4" fillId="23" borderId="6" applyNumberFormat="0" applyFont="0" applyAlignment="0" applyProtection="0"/>
    <xf numFmtId="0" fontId="4" fillId="23" borderId="6" applyNumberFormat="0" applyFont="0" applyAlignment="0" applyProtection="0"/>
    <xf numFmtId="0" fontId="4" fillId="23" borderId="6" applyNumberFormat="0" applyFont="0" applyAlignment="0" applyProtection="0"/>
    <xf numFmtId="0" fontId="4" fillId="23" borderId="6" applyNumberFormat="0" applyFont="0" applyAlignment="0" applyProtection="0"/>
    <xf numFmtId="0" fontId="4" fillId="23" borderId="6" applyNumberFormat="0" applyFont="0" applyAlignment="0" applyProtection="0"/>
    <xf numFmtId="0" fontId="4" fillId="23" borderId="6" applyNumberFormat="0" applyFont="0" applyAlignment="0" applyProtection="0"/>
    <xf numFmtId="0" fontId="79" fillId="26" borderId="6" applyNumberFormat="0" applyFont="0" applyAlignment="0" applyProtection="0"/>
    <xf numFmtId="0" fontId="41" fillId="0" borderId="0">
      <alignment horizontal="left"/>
    </xf>
    <xf numFmtId="49" fontId="61" fillId="0" borderId="0"/>
    <xf numFmtId="0" fontId="44" fillId="20" borderId="12" applyNumberFormat="0" applyAlignment="0" applyProtection="0"/>
    <xf numFmtId="10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199" fontId="80" fillId="0" borderId="0">
      <alignment horizontal="right"/>
    </xf>
    <xf numFmtId="0" fontId="80" fillId="0" borderId="0">
      <alignment horizontal="left"/>
    </xf>
    <xf numFmtId="0" fontId="81" fillId="0" borderId="0"/>
    <xf numFmtId="200" fontId="82" fillId="0" borderId="0"/>
    <xf numFmtId="200" fontId="80" fillId="0" borderId="0"/>
    <xf numFmtId="0" fontId="80" fillId="0" borderId="13">
      <alignment horizontal="left"/>
    </xf>
    <xf numFmtId="0" fontId="83" fillId="0" borderId="0">
      <alignment horizontal="left"/>
    </xf>
    <xf numFmtId="0" fontId="80" fillId="0" borderId="14">
      <alignment horizontal="right"/>
    </xf>
    <xf numFmtId="201" fontId="81" fillId="0" borderId="15" applyNumberFormat="0" applyAlignment="0">
      <alignment horizontal="left"/>
    </xf>
    <xf numFmtId="201" fontId="81" fillId="0" borderId="16">
      <alignment horizontal="right"/>
    </xf>
    <xf numFmtId="0" fontId="84" fillId="0" borderId="0"/>
    <xf numFmtId="202" fontId="80" fillId="0" borderId="0">
      <alignment horizontal="right"/>
    </xf>
    <xf numFmtId="199" fontId="80" fillId="0" borderId="0"/>
    <xf numFmtId="1" fontId="80" fillId="0" borderId="0">
      <alignment horizontal="right"/>
    </xf>
    <xf numFmtId="164" fontId="80" fillId="0" borderId="0">
      <alignment horizontal="right"/>
    </xf>
    <xf numFmtId="2" fontId="80" fillId="0" borderId="0">
      <alignment horizontal="right"/>
    </xf>
    <xf numFmtId="203" fontId="80" fillId="0" borderId="0">
      <alignment horizontal="right"/>
    </xf>
    <xf numFmtId="0" fontId="85" fillId="0" borderId="0">
      <alignment horizontal="centerContinuous" wrapText="1"/>
    </xf>
    <xf numFmtId="204" fontId="86" fillId="0" borderId="0">
      <alignment horizontal="left"/>
    </xf>
    <xf numFmtId="0" fontId="87" fillId="0" borderId="0">
      <alignment horizontal="left"/>
    </xf>
    <xf numFmtId="0" fontId="80" fillId="0" borderId="0">
      <alignment horizontal="center"/>
    </xf>
    <xf numFmtId="0" fontId="80" fillId="0" borderId="14">
      <alignment horizontal="center"/>
    </xf>
    <xf numFmtId="0" fontId="45" fillId="4" borderId="0" applyNumberFormat="0" applyBorder="0" applyAlignment="0" applyProtection="0"/>
    <xf numFmtId="0" fontId="10" fillId="0" borderId="17">
      <alignment horizontal="center" vertical="center"/>
    </xf>
    <xf numFmtId="167" fontId="10" fillId="0" borderId="0" applyNumberFormat="0" applyBorder="0" applyAlignment="0"/>
    <xf numFmtId="167" fontId="10" fillId="0" borderId="0" applyNumberFormat="0" applyBorder="0" applyAlignment="0"/>
    <xf numFmtId="0" fontId="46" fillId="20" borderId="12" applyNumberFormat="0" applyAlignment="0" applyProtection="0"/>
    <xf numFmtId="0" fontId="9" fillId="0" borderId="0"/>
    <xf numFmtId="0" fontId="47" fillId="0" borderId="0"/>
    <xf numFmtId="0" fontId="9" fillId="0" borderId="0">
      <alignment horizontal="left" wrapText="1"/>
    </xf>
    <xf numFmtId="2" fontId="9" fillId="0" borderId="0" applyFont="0" applyFill="0" applyBorder="0" applyProtection="0">
      <alignment horizontal="right"/>
    </xf>
    <xf numFmtId="2" fontId="9" fillId="0" borderId="0" applyFont="0" applyFill="0" applyBorder="0" applyProtection="0">
      <alignment horizontal="right"/>
    </xf>
    <xf numFmtId="0" fontId="48" fillId="0" borderId="8">
      <alignment horizontal="center"/>
    </xf>
    <xf numFmtId="0" fontId="49" fillId="0" borderId="0"/>
    <xf numFmtId="49" fontId="18" fillId="0" borderId="0" applyFill="0" applyBorder="0" applyAlignment="0" applyProtection="0">
      <alignment vertical="top"/>
    </xf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8" applyNumberFormat="0" applyFill="0" applyAlignment="0" applyProtection="0"/>
    <xf numFmtId="0" fontId="53" fillId="0" borderId="19" applyNumberFormat="0" applyFill="0" applyAlignment="0" applyProtection="0"/>
    <xf numFmtId="0" fontId="54" fillId="0" borderId="11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21" borderId="5" applyNumberFormat="0" applyAlignment="0" applyProtection="0"/>
    <xf numFmtId="2" fontId="26" fillId="0" borderId="0" applyFont="0" applyFill="0" applyBorder="0" applyAlignment="0" applyProtection="0"/>
    <xf numFmtId="205" fontId="58" fillId="0" borderId="0" applyFont="0" applyFill="0" applyBorder="0" applyAlignment="0" applyProtection="0"/>
    <xf numFmtId="206" fontId="5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1" fontId="58" fillId="0" borderId="0">
      <alignment vertical="top" wrapText="1"/>
    </xf>
    <xf numFmtId="0" fontId="9" fillId="0" borderId="0"/>
    <xf numFmtId="0" fontId="3" fillId="0" borderId="0"/>
    <xf numFmtId="0" fontId="90" fillId="0" borderId="0"/>
    <xf numFmtId="0" fontId="92" fillId="0" borderId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55" fillId="0" borderId="20" applyNumberFormat="0" applyFill="0" applyAlignment="0" applyProtection="0"/>
    <xf numFmtId="0" fontId="96" fillId="0" borderId="0"/>
    <xf numFmtId="0" fontId="3" fillId="0" borderId="0"/>
    <xf numFmtId="209" fontId="28" fillId="0" borderId="0">
      <alignment horizontal="center"/>
    </xf>
    <xf numFmtId="210" fontId="28" fillId="0" borderId="0"/>
    <xf numFmtId="211" fontId="28" fillId="0" borderId="0">
      <alignment horizontal="center"/>
    </xf>
    <xf numFmtId="212" fontId="28" fillId="0" borderId="0">
      <alignment horizont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110" fillId="0" borderId="0"/>
  </cellStyleXfs>
  <cellXfs count="195">
    <xf numFmtId="0" fontId="0" fillId="0" borderId="0" xfId="0"/>
    <xf numFmtId="0" fontId="60" fillId="0" borderId="0" xfId="0" applyFont="1"/>
    <xf numFmtId="0" fontId="0" fillId="0" borderId="0" xfId="0" applyFill="1"/>
    <xf numFmtId="164" fontId="39" fillId="0" borderId="0" xfId="0" applyNumberFormat="1" applyFont="1" applyFill="1"/>
    <xf numFmtId="164" fontId="39" fillId="27" borderId="0" xfId="0" applyNumberFormat="1" applyFont="1" applyFill="1"/>
    <xf numFmtId="0" fontId="60" fillId="0" borderId="0" xfId="0" applyFont="1" applyFill="1"/>
    <xf numFmtId="0" fontId="9" fillId="0" borderId="0" xfId="0" applyFont="1" applyFill="1"/>
    <xf numFmtId="164" fontId="0" fillId="0" borderId="0" xfId="0" applyNumberFormat="1" applyFill="1"/>
    <xf numFmtId="0" fontId="60" fillId="27" borderId="0" xfId="0" applyFont="1" applyFill="1"/>
    <xf numFmtId="164" fontId="0" fillId="27" borderId="0" xfId="0" applyNumberFormat="1" applyFill="1"/>
    <xf numFmtId="0" fontId="0" fillId="27" borderId="0" xfId="0" applyFill="1"/>
    <xf numFmtId="0" fontId="9" fillId="0" borderId="0" xfId="0" applyFont="1"/>
    <xf numFmtId="164" fontId="0" fillId="0" borderId="0" xfId="0" applyNumberFormat="1"/>
    <xf numFmtId="0" fontId="0" fillId="28" borderId="0" xfId="0" applyFill="1"/>
    <xf numFmtId="164" fontId="0" fillId="28" borderId="0" xfId="0" applyNumberFormat="1" applyFill="1"/>
    <xf numFmtId="164" fontId="0" fillId="29" borderId="0" xfId="0" applyNumberFormat="1" applyFill="1"/>
    <xf numFmtId="0" fontId="0" fillId="29" borderId="0" xfId="0" applyFill="1"/>
    <xf numFmtId="0" fontId="60" fillId="0" borderId="0" xfId="0" quotePrefix="1" applyFont="1"/>
    <xf numFmtId="0" fontId="9" fillId="0" borderId="0" xfId="0" applyFont="1" applyAlignment="1">
      <alignment horizontal="right"/>
    </xf>
    <xf numFmtId="0" fontId="60" fillId="0" borderId="0" xfId="0" applyFont="1" applyAlignment="1">
      <alignment horizontal="right"/>
    </xf>
    <xf numFmtId="165" fontId="0" fillId="0" borderId="0" xfId="0" applyNumberFormat="1"/>
    <xf numFmtId="165" fontId="0" fillId="0" borderId="0" xfId="0" applyNumberFormat="1" applyAlignment="1">
      <alignment horizontal="right"/>
    </xf>
    <xf numFmtId="168" fontId="0" fillId="0" borderId="0" xfId="0" applyNumberFormat="1" applyAlignment="1">
      <alignment horizontal="right"/>
    </xf>
    <xf numFmtId="168" fontId="0" fillId="0" borderId="0" xfId="0" applyNumberFormat="1"/>
    <xf numFmtId="165" fontId="0" fillId="28" borderId="0" xfId="0" applyNumberFormat="1" applyFill="1"/>
    <xf numFmtId="173" fontId="0" fillId="0" borderId="0" xfId="0" applyNumberFormat="1"/>
    <xf numFmtId="165" fontId="0" fillId="28" borderId="0" xfId="0" applyNumberFormat="1" applyFill="1" applyAlignment="1">
      <alignment horizontal="right"/>
    </xf>
    <xf numFmtId="168" fontId="0" fillId="28" borderId="0" xfId="0" applyNumberFormat="1" applyFill="1" applyAlignment="1">
      <alignment horizontal="right"/>
    </xf>
    <xf numFmtId="174" fontId="0" fillId="0" borderId="0" xfId="0" applyNumberFormat="1" applyAlignment="1">
      <alignment horizontal="right"/>
    </xf>
    <xf numFmtId="0" fontId="9" fillId="0" borderId="0" xfId="423"/>
    <xf numFmtId="164" fontId="9" fillId="0" borderId="0" xfId="423" applyNumberFormat="1" applyFill="1"/>
    <xf numFmtId="166" fontId="9" fillId="0" borderId="0" xfId="423" applyNumberFormat="1"/>
    <xf numFmtId="0" fontId="9" fillId="0" borderId="0" xfId="423" applyFill="1"/>
    <xf numFmtId="0" fontId="9" fillId="27" borderId="0" xfId="423" applyFill="1"/>
    <xf numFmtId="164" fontId="9" fillId="0" borderId="0" xfId="423" applyNumberFormat="1"/>
    <xf numFmtId="0" fontId="9" fillId="30" borderId="0" xfId="423" applyFill="1"/>
    <xf numFmtId="164" fontId="9" fillId="30" borderId="0" xfId="423" applyNumberFormat="1" applyFill="1"/>
    <xf numFmtId="1" fontId="0" fillId="0" borderId="0" xfId="0" applyNumberFormat="1"/>
    <xf numFmtId="0" fontId="0" fillId="0" borderId="0" xfId="0" quotePrefix="1"/>
    <xf numFmtId="164" fontId="39" fillId="0" borderId="0" xfId="0" applyNumberFormat="1" applyFont="1"/>
    <xf numFmtId="0" fontId="0" fillId="30" borderId="0" xfId="0" applyFill="1"/>
    <xf numFmtId="0" fontId="0" fillId="30" borderId="0" xfId="0" quotePrefix="1" applyFill="1"/>
    <xf numFmtId="164" fontId="0" fillId="30" borderId="0" xfId="0" applyNumberFormat="1" applyFill="1"/>
    <xf numFmtId="2" fontId="0" fillId="0" borderId="0" xfId="0" applyNumberFormat="1"/>
    <xf numFmtId="0" fontId="0" fillId="0" borderId="0" xfId="0" applyAlignment="1">
      <alignment horizontal="right"/>
    </xf>
    <xf numFmtId="164" fontId="0" fillId="31" borderId="0" xfId="0" applyNumberFormat="1" applyFill="1"/>
    <xf numFmtId="0" fontId="60" fillId="0" borderId="0" xfId="0" applyFont="1" applyAlignment="1">
      <alignment wrapText="1"/>
    </xf>
    <xf numFmtId="0" fontId="9" fillId="0" borderId="0" xfId="410" applyFont="1"/>
    <xf numFmtId="0" fontId="9" fillId="0" borderId="0" xfId="410"/>
    <xf numFmtId="0" fontId="29" fillId="0" borderId="0" xfId="410" applyFont="1" applyFill="1"/>
    <xf numFmtId="164" fontId="9" fillId="0" borderId="0" xfId="410" applyNumberFormat="1"/>
    <xf numFmtId="0" fontId="38" fillId="0" borderId="0" xfId="452"/>
    <xf numFmtId="0" fontId="0" fillId="0" borderId="0" xfId="0" applyAlignment="1">
      <alignment wrapText="1"/>
    </xf>
    <xf numFmtId="0" fontId="0" fillId="29" borderId="0" xfId="0" applyFill="1" applyAlignment="1">
      <alignment wrapText="1"/>
    </xf>
    <xf numFmtId="1" fontId="0" fillId="29" borderId="0" xfId="0" applyNumberFormat="1" applyFill="1"/>
    <xf numFmtId="0" fontId="88" fillId="0" borderId="14" xfId="0" applyFont="1" applyFill="1" applyBorder="1" applyAlignment="1">
      <alignment horizontal="centerContinuous"/>
    </xf>
    <xf numFmtId="0" fontId="0" fillId="0" borderId="0" xfId="0" applyFill="1" applyBorder="1" applyAlignment="1"/>
    <xf numFmtId="0" fontId="0" fillId="0" borderId="21" xfId="0" applyFill="1" applyBorder="1" applyAlignment="1"/>
    <xf numFmtId="0" fontId="88" fillId="0" borderId="14" xfId="0" applyFont="1" applyFill="1" applyBorder="1" applyAlignment="1">
      <alignment horizontal="center"/>
    </xf>
    <xf numFmtId="164" fontId="0" fillId="27" borderId="0" xfId="0" applyNumberFormat="1" applyFill="1" applyBorder="1" applyAlignment="1"/>
    <xf numFmtId="164" fontId="0" fillId="32" borderId="0" xfId="0" applyNumberFormat="1" applyFill="1"/>
    <xf numFmtId="166" fontId="0" fillId="0" borderId="0" xfId="0" applyNumberFormat="1"/>
    <xf numFmtId="164" fontId="60" fillId="0" borderId="0" xfId="0" applyNumberFormat="1" applyFont="1" applyAlignment="1">
      <alignment horizontal="right"/>
    </xf>
    <xf numFmtId="0" fontId="38" fillId="0" borderId="6" xfId="0" applyNumberFormat="1" applyFont="1" applyBorder="1" applyAlignment="1">
      <alignment horizontal="left"/>
    </xf>
    <xf numFmtId="0" fontId="38" fillId="0" borderId="6" xfId="0" applyNumberFormat="1" applyFont="1" applyBorder="1" applyAlignment="1">
      <alignment horizontal="right"/>
    </xf>
    <xf numFmtId="0" fontId="28" fillId="0" borderId="6" xfId="0" applyNumberFormat="1" applyFont="1" applyBorder="1" applyAlignment="1">
      <alignment horizontal="right"/>
    </xf>
    <xf numFmtId="166" fontId="38" fillId="0" borderId="6" xfId="0" applyNumberFormat="1" applyFont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Border="1"/>
    <xf numFmtId="164" fontId="0" fillId="33" borderId="0" xfId="0" applyNumberFormat="1" applyFill="1"/>
    <xf numFmtId="0" fontId="91" fillId="0" borderId="0" xfId="542" applyFont="1"/>
    <xf numFmtId="207" fontId="90" fillId="0" borderId="0" xfId="542" applyNumberFormat="1"/>
    <xf numFmtId="2" fontId="91" fillId="0" borderId="0" xfId="542" applyNumberFormat="1" applyFont="1"/>
    <xf numFmtId="0" fontId="91" fillId="34" borderId="0" xfId="542" applyFont="1" applyFill="1"/>
    <xf numFmtId="0" fontId="90" fillId="0" borderId="0" xfId="542"/>
    <xf numFmtId="2" fontId="91" fillId="34" borderId="0" xfId="542" applyNumberFormat="1" applyFont="1" applyFill="1"/>
    <xf numFmtId="2" fontId="91" fillId="35" borderId="0" xfId="542" applyNumberFormat="1" applyFont="1" applyFill="1"/>
    <xf numFmtId="2" fontId="91" fillId="36" borderId="0" xfId="542" applyNumberFormat="1" applyFont="1" applyFill="1"/>
    <xf numFmtId="17" fontId="92" fillId="0" borderId="0" xfId="543" applyNumberFormat="1"/>
    <xf numFmtId="0" fontId="92" fillId="0" borderId="0" xfId="543"/>
    <xf numFmtId="0" fontId="91" fillId="37" borderId="0" xfId="542" applyFont="1" applyFill="1"/>
    <xf numFmtId="2" fontId="91" fillId="37" borderId="0" xfId="542" applyNumberFormat="1" applyFont="1" applyFill="1"/>
    <xf numFmtId="0" fontId="91" fillId="38" borderId="0" xfId="542" applyFont="1" applyFill="1"/>
    <xf numFmtId="0" fontId="91" fillId="38" borderId="0" xfId="542" applyFont="1" applyFill="1" applyBorder="1"/>
    <xf numFmtId="2" fontId="91" fillId="38" borderId="0" xfId="542" applyNumberFormat="1" applyFont="1" applyFill="1"/>
    <xf numFmtId="0" fontId="91" fillId="38" borderId="17" xfId="542" applyFont="1" applyFill="1" applyBorder="1"/>
    <xf numFmtId="0" fontId="93" fillId="0" borderId="0" xfId="542" applyFont="1"/>
    <xf numFmtId="207" fontId="94" fillId="0" borderId="0" xfId="542" applyNumberFormat="1" applyFont="1"/>
    <xf numFmtId="0" fontId="91" fillId="0" borderId="0" xfId="542" quotePrefix="1" applyFont="1"/>
    <xf numFmtId="164" fontId="93" fillId="0" borderId="0" xfId="542" applyNumberFormat="1" applyFont="1" applyAlignment="1">
      <alignment horizontal="center"/>
    </xf>
    <xf numFmtId="164" fontId="91" fillId="0" borderId="0" xfId="542" applyNumberFormat="1" applyFont="1"/>
    <xf numFmtId="0" fontId="93" fillId="0" borderId="0" xfId="542" applyFont="1" applyAlignment="1">
      <alignment horizontal="center"/>
    </xf>
    <xf numFmtId="207" fontId="94" fillId="0" borderId="0" xfId="542" applyNumberFormat="1" applyFont="1" applyAlignment="1">
      <alignment horizontal="center"/>
    </xf>
    <xf numFmtId="164" fontId="93" fillId="0" borderId="0" xfId="542" applyNumberFormat="1" applyFont="1"/>
    <xf numFmtId="2" fontId="93" fillId="0" borderId="0" xfId="542" applyNumberFormat="1" applyFont="1"/>
    <xf numFmtId="0" fontId="95" fillId="0" borderId="0" xfId="542" applyFont="1"/>
    <xf numFmtId="0" fontId="5" fillId="0" borderId="0" xfId="551" applyNumberFormat="1" applyFont="1" applyFill="1" applyBorder="1" applyAlignment="1"/>
    <xf numFmtId="0" fontId="96" fillId="0" borderId="0" xfId="551"/>
    <xf numFmtId="208" fontId="5" fillId="0" borderId="0" xfId="551" applyNumberFormat="1" applyFont="1" applyFill="1" applyBorder="1" applyAlignment="1"/>
    <xf numFmtId="0" fontId="5" fillId="39" borderId="22" xfId="551" applyNumberFormat="1" applyFont="1" applyFill="1" applyBorder="1" applyAlignment="1"/>
    <xf numFmtId="165" fontId="5" fillId="0" borderId="22" xfId="551" applyNumberFormat="1" applyFont="1" applyFill="1" applyBorder="1" applyAlignment="1"/>
    <xf numFmtId="0" fontId="5" fillId="0" borderId="22" xfId="551" applyNumberFormat="1" applyFont="1" applyFill="1" applyBorder="1" applyAlignment="1"/>
    <xf numFmtId="165" fontId="5" fillId="0" borderId="0" xfId="551" applyNumberFormat="1" applyFont="1" applyFill="1" applyBorder="1" applyAlignment="1"/>
    <xf numFmtId="0" fontId="0" fillId="39" borderId="0" xfId="551" applyNumberFormat="1" applyFont="1" applyFill="1" applyBorder="1" applyAlignment="1"/>
    <xf numFmtId="0" fontId="0" fillId="0" borderId="0" xfId="551" applyNumberFormat="1" applyFont="1" applyFill="1" applyBorder="1" applyAlignment="1"/>
    <xf numFmtId="0" fontId="9" fillId="0" borderId="0" xfId="551" applyFont="1"/>
    <xf numFmtId="0" fontId="3" fillId="0" borderId="0" xfId="541"/>
    <xf numFmtId="0" fontId="3" fillId="38" borderId="0" xfId="541" applyFill="1"/>
    <xf numFmtId="0" fontId="9" fillId="0" borderId="0" xfId="0" applyFont="1" applyFill="1" applyBorder="1"/>
    <xf numFmtId="0" fontId="28" fillId="0" borderId="24" xfId="552" applyFont="1" applyBorder="1"/>
    <xf numFmtId="0" fontId="3" fillId="0" borderId="0" xfId="552"/>
    <xf numFmtId="0" fontId="97" fillId="0" borderId="24" xfId="552" applyFont="1" applyBorder="1" applyAlignment="1">
      <alignment horizontal="left" wrapText="1"/>
    </xf>
    <xf numFmtId="0" fontId="98" fillId="40" borderId="26" xfId="552" applyFont="1" applyFill="1" applyBorder="1" applyAlignment="1">
      <alignment horizontal="right" vertical="top" wrapText="1"/>
    </xf>
    <xf numFmtId="0" fontId="98" fillId="41" borderId="26" xfId="552" applyFont="1" applyFill="1" applyBorder="1" applyAlignment="1">
      <alignment horizontal="right" vertical="center" wrapText="1"/>
    </xf>
    <xf numFmtId="0" fontId="99" fillId="41" borderId="24" xfId="552" applyFont="1" applyFill="1" applyBorder="1" applyAlignment="1">
      <alignment horizontal="center" vertical="top" wrapText="1"/>
    </xf>
    <xf numFmtId="0" fontId="100" fillId="42" borderId="24" xfId="552" applyFont="1" applyFill="1" applyBorder="1" applyAlignment="1">
      <alignment wrapText="1"/>
    </xf>
    <xf numFmtId="0" fontId="101" fillId="43" borderId="24" xfId="552" applyFont="1" applyFill="1" applyBorder="1" applyAlignment="1">
      <alignment horizontal="center"/>
    </xf>
    <xf numFmtId="0" fontId="102" fillId="42" borderId="24" xfId="552" applyFont="1" applyFill="1" applyBorder="1" applyAlignment="1">
      <alignment vertical="top" wrapText="1"/>
    </xf>
    <xf numFmtId="0" fontId="28" fillId="0" borderId="24" xfId="552" applyNumberFormat="1" applyFont="1" applyBorder="1" applyAlignment="1">
      <alignment horizontal="right"/>
    </xf>
    <xf numFmtId="0" fontId="28" fillId="44" borderId="24" xfId="552" applyNumberFormat="1" applyFont="1" applyFill="1" applyBorder="1" applyAlignment="1">
      <alignment horizontal="right"/>
    </xf>
    <xf numFmtId="0" fontId="102" fillId="0" borderId="0" xfId="552" applyFont="1" applyAlignment="1">
      <alignment horizontal="left"/>
    </xf>
    <xf numFmtId="9" fontId="3" fillId="0" borderId="0" xfId="541" applyNumberFormat="1"/>
    <xf numFmtId="0" fontId="105" fillId="0" borderId="7" xfId="541" applyFont="1" applyBorder="1" applyAlignment="1">
      <alignment horizontal="center"/>
    </xf>
    <xf numFmtId="0" fontId="106" fillId="0" borderId="7" xfId="541" applyFont="1" applyBorder="1" applyAlignment="1">
      <alignment horizontal="center"/>
    </xf>
    <xf numFmtId="1" fontId="107" fillId="0" borderId="7" xfId="541" applyNumberFormat="1" applyFont="1" applyFill="1" applyBorder="1" applyAlignment="1">
      <alignment horizontal="center" vertical="top" wrapText="1"/>
    </xf>
    <xf numFmtId="164" fontId="107" fillId="0" borderId="7" xfId="541" applyNumberFormat="1" applyFont="1" applyBorder="1" applyAlignment="1">
      <alignment horizontal="center"/>
    </xf>
    <xf numFmtId="1" fontId="107" fillId="0" borderId="7" xfId="541" applyNumberFormat="1" applyFont="1" applyFill="1" applyBorder="1" applyAlignment="1">
      <alignment horizontal="center" vertical="center" wrapText="1"/>
    </xf>
    <xf numFmtId="164" fontId="107" fillId="0" borderId="7" xfId="541" applyNumberFormat="1" applyFont="1" applyBorder="1" applyAlignment="1">
      <alignment horizontal="center" vertical="center"/>
    </xf>
    <xf numFmtId="0" fontId="3" fillId="0" borderId="0" xfId="541" applyAlignment="1">
      <alignment vertical="center"/>
    </xf>
    <xf numFmtId="0" fontId="109" fillId="0" borderId="0" xfId="560" applyFont="1" applyBorder="1" applyAlignment="1"/>
    <xf numFmtId="164" fontId="111" fillId="0" borderId="0" xfId="561" applyNumberFormat="1" applyFont="1"/>
    <xf numFmtId="0" fontId="105" fillId="0" borderId="0" xfId="541" applyFont="1"/>
    <xf numFmtId="0" fontId="106" fillId="0" borderId="0" xfId="560" applyFont="1" applyBorder="1" applyAlignment="1"/>
    <xf numFmtId="0" fontId="106" fillId="0" borderId="0" xfId="560" applyFont="1" applyFill="1" applyBorder="1" applyAlignment="1">
      <alignment horizontal="right" vertical="top"/>
    </xf>
    <xf numFmtId="0" fontId="106" fillId="0" borderId="0" xfId="560" applyFont="1" applyBorder="1" applyAlignment="1">
      <alignment horizontal="center"/>
    </xf>
    <xf numFmtId="164" fontId="112" fillId="0" borderId="0" xfId="561" applyNumberFormat="1" applyFont="1" applyAlignment="1">
      <alignment horizontal="center"/>
    </xf>
    <xf numFmtId="2" fontId="3" fillId="0" borderId="0" xfId="541" applyNumberFormat="1"/>
    <xf numFmtId="0" fontId="113" fillId="45" borderId="0" xfId="541" applyFont="1" applyFill="1"/>
    <xf numFmtId="0" fontId="3" fillId="45" borderId="0" xfId="541" applyFill="1"/>
    <xf numFmtId="0" fontId="113" fillId="0" borderId="0" xfId="541" applyFont="1"/>
    <xf numFmtId="0" fontId="3" fillId="46" borderId="0" xfId="541" applyFill="1"/>
    <xf numFmtId="2" fontId="3" fillId="46" borderId="0" xfId="541" applyNumberFormat="1" applyFill="1"/>
    <xf numFmtId="0" fontId="3" fillId="0" borderId="0" xfId="541" applyAlignment="1">
      <alignment horizontal="center"/>
    </xf>
    <xf numFmtId="0" fontId="104" fillId="0" borderId="0" xfId="541" applyFont="1" applyAlignment="1">
      <alignment horizontal="center"/>
    </xf>
    <xf numFmtId="0" fontId="104" fillId="0" borderId="0" xfId="541" applyFont="1"/>
    <xf numFmtId="0" fontId="3" fillId="47" borderId="31" xfId="541" applyFill="1" applyBorder="1" applyAlignment="1">
      <alignment horizontal="center"/>
    </xf>
    <xf numFmtId="0" fontId="3" fillId="0" borderId="0" xfId="541" applyAlignment="1">
      <alignment horizontal="left"/>
    </xf>
    <xf numFmtId="0" fontId="104" fillId="0" borderId="0" xfId="541" applyFont="1" applyAlignment="1">
      <alignment horizontal="left"/>
    </xf>
    <xf numFmtId="0" fontId="114" fillId="0" borderId="0" xfId="0" applyFont="1" applyAlignment="1">
      <alignment horizontal="center" vertical="center"/>
    </xf>
    <xf numFmtId="0" fontId="107" fillId="0" borderId="0" xfId="0" applyFont="1"/>
    <xf numFmtId="0" fontId="104" fillId="38" borderId="0" xfId="541" applyFont="1" applyFill="1" applyAlignment="1">
      <alignment horizontal="center"/>
    </xf>
    <xf numFmtId="0" fontId="9" fillId="0" borderId="0" xfId="541" applyNumberFormat="1" applyFont="1" applyFill="1" applyBorder="1" applyAlignment="1"/>
    <xf numFmtId="0" fontId="9" fillId="39" borderId="22" xfId="541" applyNumberFormat="1" applyFont="1" applyFill="1" applyBorder="1" applyAlignment="1"/>
    <xf numFmtId="0" fontId="9" fillId="0" borderId="22" xfId="541" applyNumberFormat="1" applyFont="1" applyFill="1" applyBorder="1" applyAlignment="1">
      <alignment horizontal="center"/>
    </xf>
    <xf numFmtId="165" fontId="9" fillId="0" borderId="22" xfId="541" applyNumberFormat="1" applyFont="1" applyFill="1" applyBorder="1" applyAlignment="1">
      <alignment horizontal="center"/>
    </xf>
    <xf numFmtId="0" fontId="106" fillId="39" borderId="22" xfId="541" applyNumberFormat="1" applyFont="1" applyFill="1" applyBorder="1" applyAlignment="1">
      <alignment horizontal="center"/>
    </xf>
    <xf numFmtId="0" fontId="116" fillId="0" borderId="7" xfId="0" applyFont="1" applyFill="1" applyBorder="1"/>
    <xf numFmtId="0" fontId="116" fillId="0" borderId="7" xfId="0" applyFont="1" applyFill="1" applyBorder="1" applyAlignment="1">
      <alignment horizontal="center"/>
    </xf>
    <xf numFmtId="0" fontId="116" fillId="0" borderId="0" xfId="0" applyFont="1" applyFill="1"/>
    <xf numFmtId="0" fontId="116" fillId="0" borderId="0" xfId="0" applyFont="1" applyFill="1" applyBorder="1"/>
    <xf numFmtId="0" fontId="116" fillId="0" borderId="23" xfId="0" applyFont="1" applyFill="1" applyBorder="1" applyAlignment="1">
      <alignment horizontal="center"/>
    </xf>
    <xf numFmtId="0" fontId="116" fillId="0" borderId="0" xfId="0" applyFont="1"/>
    <xf numFmtId="0" fontId="9" fillId="39" borderId="22" xfId="541" applyNumberFormat="1" applyFont="1" applyFill="1" applyBorder="1" applyAlignment="1">
      <alignment horizontal="center"/>
    </xf>
    <xf numFmtId="0" fontId="107" fillId="0" borderId="0" xfId="0" applyFont="1" applyAlignment="1">
      <alignment horizontal="center" vertical="center"/>
    </xf>
    <xf numFmtId="165" fontId="118" fillId="0" borderId="22" xfId="0" applyNumberFormat="1" applyFont="1" applyFill="1" applyBorder="1" applyAlignment="1"/>
    <xf numFmtId="0" fontId="60" fillId="39" borderId="22" xfId="0" applyNumberFormat="1" applyFont="1" applyFill="1" applyBorder="1" applyAlignment="1">
      <alignment horizontal="center"/>
    </xf>
    <xf numFmtId="165" fontId="118" fillId="0" borderId="22" xfId="0" applyNumberFormat="1" applyFont="1" applyFill="1" applyBorder="1" applyAlignment="1">
      <alignment horizontal="center"/>
    </xf>
    <xf numFmtId="0" fontId="120" fillId="0" borderId="0" xfId="0" applyFont="1"/>
    <xf numFmtId="0" fontId="115" fillId="0" borderId="0" xfId="541" applyFont="1" applyAlignment="1">
      <alignment vertical="center"/>
    </xf>
    <xf numFmtId="0" fontId="115" fillId="0" borderId="0" xfId="541" applyNumberFormat="1" applyFont="1" applyAlignment="1"/>
    <xf numFmtId="0" fontId="119" fillId="0" borderId="0" xfId="541" applyFont="1" applyAlignment="1"/>
    <xf numFmtId="0" fontId="119" fillId="0" borderId="0" xfId="0" applyFont="1" applyAlignment="1"/>
    <xf numFmtId="0" fontId="114" fillId="0" borderId="0" xfId="541" applyFont="1" applyAlignment="1">
      <alignment horizontal="center"/>
    </xf>
    <xf numFmtId="0" fontId="106" fillId="0" borderId="0" xfId="0" applyFont="1" applyAlignment="1">
      <alignment horizontal="center"/>
    </xf>
    <xf numFmtId="0" fontId="120" fillId="0" borderId="0" xfId="0" applyFont="1" applyAlignment="1"/>
    <xf numFmtId="0" fontId="0" fillId="0" borderId="0" xfId="0" applyAlignment="1"/>
    <xf numFmtId="0" fontId="2" fillId="0" borderId="0" xfId="0" applyFont="1" applyAlignment="1"/>
    <xf numFmtId="0" fontId="9" fillId="0" borderId="0" xfId="0" applyFont="1" applyAlignment="1"/>
    <xf numFmtId="0" fontId="103" fillId="42" borderId="29" xfId="552" applyFont="1" applyFill="1" applyBorder="1" applyAlignment="1">
      <alignment vertical="top" wrapText="1"/>
    </xf>
    <xf numFmtId="0" fontId="103" fillId="42" borderId="30" xfId="552" applyFont="1" applyFill="1" applyBorder="1" applyAlignment="1">
      <alignment vertical="top" wrapText="1"/>
    </xf>
    <xf numFmtId="0" fontId="104" fillId="0" borderId="25" xfId="552" applyFont="1" applyBorder="1" applyAlignment="1"/>
    <xf numFmtId="0" fontId="104" fillId="0" borderId="0" xfId="552" applyFont="1" applyAlignment="1"/>
    <xf numFmtId="0" fontId="99" fillId="40" borderId="26" xfId="552" applyFont="1" applyFill="1" applyBorder="1" applyAlignment="1">
      <alignment vertical="top" wrapText="1"/>
    </xf>
    <xf numFmtId="0" fontId="99" fillId="40" borderId="27" xfId="552" applyFont="1" applyFill="1" applyBorder="1" applyAlignment="1">
      <alignment vertical="top" wrapText="1"/>
    </xf>
    <xf numFmtId="0" fontId="99" fillId="40" borderId="28" xfId="552" applyFont="1" applyFill="1" applyBorder="1" applyAlignment="1">
      <alignment vertical="top" wrapText="1"/>
    </xf>
    <xf numFmtId="0" fontId="117" fillId="0" borderId="0" xfId="0" applyFont="1" applyFill="1" applyAlignment="1"/>
    <xf numFmtId="0" fontId="117" fillId="0" borderId="0" xfId="0" applyFont="1" applyAlignment="1"/>
    <xf numFmtId="0" fontId="104" fillId="0" borderId="0" xfId="541" applyFont="1" applyAlignment="1"/>
    <xf numFmtId="0" fontId="113" fillId="45" borderId="0" xfId="541" applyFont="1" applyFill="1" applyAlignment="1"/>
    <xf numFmtId="0" fontId="3" fillId="45" borderId="0" xfId="541" applyFill="1" applyAlignment="1"/>
    <xf numFmtId="2" fontId="104" fillId="0" borderId="0" xfId="541" applyNumberFormat="1" applyFont="1" applyAlignment="1">
      <alignment horizontal="center"/>
    </xf>
    <xf numFmtId="2" fontId="10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08" fillId="0" borderId="0" xfId="0" applyFont="1" applyAlignment="1"/>
    <xf numFmtId="0" fontId="106" fillId="0" borderId="0" xfId="0" applyFont="1" applyAlignment="1"/>
  </cellXfs>
  <cellStyles count="562">
    <cellStyle name="0mitP" xfId="1"/>
    <cellStyle name="0ohneP" xfId="2"/>
    <cellStyle name="10mitP" xfId="3"/>
    <cellStyle name="10mitP 2" xfId="553"/>
    <cellStyle name="12mitP" xfId="4"/>
    <cellStyle name="12ohneP" xfId="5"/>
    <cellStyle name="13mitP" xfId="6"/>
    <cellStyle name="1mitP" xfId="7"/>
    <cellStyle name="1ohneP" xfId="8"/>
    <cellStyle name="20 % - Accent1" xfId="9" builtinId="30" customBuiltin="1"/>
    <cellStyle name="20 % - Accent2" xfId="10" builtinId="34" customBuiltin="1"/>
    <cellStyle name="20 % - Accent3" xfId="11" builtinId="38" customBuiltin="1"/>
    <cellStyle name="20 % - Accent4" xfId="12" builtinId="42" customBuiltin="1"/>
    <cellStyle name="20 % - Accent5" xfId="13" builtinId="46" customBuiltin="1"/>
    <cellStyle name="20 % - Accent6" xfId="14" builtinId="50" customBuiltin="1"/>
    <cellStyle name="20% - Accent1" xfId="15"/>
    <cellStyle name="20% - Accent2" xfId="16"/>
    <cellStyle name="20% - Accent3" xfId="17"/>
    <cellStyle name="20% - Accent4" xfId="18"/>
    <cellStyle name="20% - Accent5" xfId="19"/>
    <cellStyle name="20% - Accent6" xfId="20"/>
    <cellStyle name="2mitP" xfId="21"/>
    <cellStyle name="2ohneP" xfId="22"/>
    <cellStyle name="3mitP" xfId="23"/>
    <cellStyle name="3mitP 2" xfId="554"/>
    <cellStyle name="3ohneP" xfId="24"/>
    <cellStyle name="40 % - Accent1" xfId="25" builtinId="31" customBuiltin="1"/>
    <cellStyle name="40 % - Accent2" xfId="26" builtinId="35" customBuiltin="1"/>
    <cellStyle name="40 % - Accent3" xfId="27" builtinId="39" customBuiltin="1"/>
    <cellStyle name="40 % - Accent4" xfId="28" builtinId="43" customBuiltin="1"/>
    <cellStyle name="40 % - Accent5" xfId="29" builtinId="47" customBuiltin="1"/>
    <cellStyle name="40 % - Accent6" xfId="30" builtinId="51" customBuiltin="1"/>
    <cellStyle name="40% - Accent1" xfId="31"/>
    <cellStyle name="40% - Accent2" xfId="32"/>
    <cellStyle name="40% - Accent3" xfId="33"/>
    <cellStyle name="40% - Accent4" xfId="34"/>
    <cellStyle name="40% - Accent5" xfId="35"/>
    <cellStyle name="40% - Accent6" xfId="36"/>
    <cellStyle name="4mitP" xfId="37"/>
    <cellStyle name="4ohneP" xfId="38"/>
    <cellStyle name="60 % - Accent1" xfId="39" builtinId="32" customBuiltin="1"/>
    <cellStyle name="60 % - Accent2" xfId="40" builtinId="36" customBuiltin="1"/>
    <cellStyle name="60 % - Accent3" xfId="41" builtinId="40" customBuiltin="1"/>
    <cellStyle name="60 % - Accent4" xfId="42" builtinId="44" customBuiltin="1"/>
    <cellStyle name="60 % - Accent5" xfId="43" builtinId="48" customBuiltin="1"/>
    <cellStyle name="60 % - Accent6" xfId="44" builtinId="52" customBuiltin="1"/>
    <cellStyle name="60% - Accent1" xfId="45"/>
    <cellStyle name="60% - Accent2" xfId="46"/>
    <cellStyle name="60% - Accent3" xfId="47"/>
    <cellStyle name="60% - Accent4" xfId="48"/>
    <cellStyle name="60% - Accent5" xfId="49"/>
    <cellStyle name="60% - Accent6" xfId="50"/>
    <cellStyle name="6mitP" xfId="51"/>
    <cellStyle name="6mitP 2" xfId="555"/>
    <cellStyle name="6ohneP" xfId="52"/>
    <cellStyle name="7mitP" xfId="53"/>
    <cellStyle name="7mitP 2" xfId="556"/>
    <cellStyle name="9mitP" xfId="54"/>
    <cellStyle name="9ohneP" xfId="55"/>
    <cellStyle name="Accent1" xfId="56" builtinId="29" customBuiltin="1"/>
    <cellStyle name="Accent1 2" xfId="544"/>
    <cellStyle name="Accent2" xfId="57" builtinId="33" customBuiltin="1"/>
    <cellStyle name="Accent2 2" xfId="545"/>
    <cellStyle name="Accent3" xfId="58" builtinId="37" customBuiltin="1"/>
    <cellStyle name="Accent3 2" xfId="546"/>
    <cellStyle name="Accent4" xfId="59" builtinId="41" customBuiltin="1"/>
    <cellStyle name="Accent4 2" xfId="547"/>
    <cellStyle name="Accent5" xfId="60" builtinId="45" customBuiltin="1"/>
    <cellStyle name="Accent5 2" xfId="548"/>
    <cellStyle name="Accent6" xfId="61" builtinId="49" customBuiltin="1"/>
    <cellStyle name="Accent6 2" xfId="549"/>
    <cellStyle name="ANCLAS,REZONES Y SUS PARTES,DE FUNDICION,DE HIERRO O DE ACERO" xfId="62"/>
    <cellStyle name="annee semestre" xfId="63"/>
    <cellStyle name="Avertissement" xfId="64" builtinId="11" customBuiltin="1"/>
    <cellStyle name="Bad" xfId="65"/>
    <cellStyle name="C01_Main head" xfId="66"/>
    <cellStyle name="C02_Column heads" xfId="67"/>
    <cellStyle name="C03_Sub head bold" xfId="68"/>
    <cellStyle name="C03a_Sub head" xfId="69"/>
    <cellStyle name="C04_Total text white bold" xfId="70"/>
    <cellStyle name="C04a_Total text black with rule" xfId="71"/>
    <cellStyle name="C05_Main text" xfId="72"/>
    <cellStyle name="C06_Figs" xfId="73"/>
    <cellStyle name="C07_Figs 1 dec percent" xfId="74"/>
    <cellStyle name="C08_Figs 1 decimal" xfId="75"/>
    <cellStyle name="C09_Notes" xfId="76"/>
    <cellStyle name="caché" xfId="77"/>
    <cellStyle name="Calcul" xfId="78" builtinId="22" customBuiltin="1"/>
    <cellStyle name="Calculation" xfId="79"/>
    <cellStyle name="Cellule liée" xfId="80" builtinId="24" customBuiltin="1"/>
    <cellStyle name="Check Cell" xfId="81"/>
    <cellStyle name="column" xfId="82"/>
    <cellStyle name="Comma  [1]" xfId="83"/>
    <cellStyle name="Comma [0] 2" xfId="84"/>
    <cellStyle name="Comma [1]" xfId="85"/>
    <cellStyle name="Comma 2" xfId="86"/>
    <cellStyle name="Comma 3" xfId="87"/>
    <cellStyle name="Comma 4" xfId="88"/>
    <cellStyle name="Comma 5" xfId="89"/>
    <cellStyle name="Comma(0)" xfId="90"/>
    <cellStyle name="comma(1)" xfId="91"/>
    <cellStyle name="Comma(3)" xfId="92"/>
    <cellStyle name="Comma[0]" xfId="93"/>
    <cellStyle name="Comma[1]" xfId="94"/>
    <cellStyle name="Comma[2]__" xfId="95"/>
    <cellStyle name="Comma[3]" xfId="96"/>
    <cellStyle name="Comma0" xfId="97"/>
    <cellStyle name="Commentaire" xfId="98" builtinId="10" customBuiltin="1"/>
    <cellStyle name="Currency [0] 2" xfId="99"/>
    <cellStyle name="Currency 2" xfId="100"/>
    <cellStyle name="Currency 3" xfId="101"/>
    <cellStyle name="Currency 4" xfId="102"/>
    <cellStyle name="Currency 5" xfId="103"/>
    <cellStyle name="Currency0" xfId="104"/>
    <cellStyle name="DataStyle" xfId="105"/>
    <cellStyle name="DataStyle 2" xfId="106"/>
    <cellStyle name="DataStyle 2 2" xfId="107"/>
    <cellStyle name="DataStyle 2 2 2" xfId="108"/>
    <cellStyle name="DataStyle 2 2 2 2" xfId="109"/>
    <cellStyle name="DataStyle 2 2 2 2 2" xfId="110"/>
    <cellStyle name="DataStyle 2 2 2 2 3" xfId="111"/>
    <cellStyle name="DataStyle 2 2 2 3" xfId="112"/>
    <cellStyle name="DataStyle 2 2 2 4" xfId="113"/>
    <cellStyle name="DataStyle 2 2 3" xfId="114"/>
    <cellStyle name="DataStyle 2 2 3 2" xfId="115"/>
    <cellStyle name="DataStyle 2 2 3 2 2" xfId="116"/>
    <cellStyle name="DataStyle 2 2 3 2 3" xfId="117"/>
    <cellStyle name="DataStyle 2 2 3 3" xfId="118"/>
    <cellStyle name="DataStyle 2 2 3 4" xfId="119"/>
    <cellStyle name="DataStyle 2 2 4" xfId="120"/>
    <cellStyle name="DataStyle 2 2 4 2" xfId="121"/>
    <cellStyle name="DataStyle 2 2 4 3" xfId="122"/>
    <cellStyle name="DataStyle 2 2 5" xfId="123"/>
    <cellStyle name="DataStyle 2 2 6" xfId="124"/>
    <cellStyle name="DataStyle 2 3" xfId="125"/>
    <cellStyle name="DataStyle 2 3 2" xfId="126"/>
    <cellStyle name="DataStyle 2 3 2 2" xfId="127"/>
    <cellStyle name="DataStyle 2 3 2 2 2" xfId="128"/>
    <cellStyle name="DataStyle 2 3 2 2 3" xfId="129"/>
    <cellStyle name="DataStyle 2 3 2 3" xfId="130"/>
    <cellStyle name="DataStyle 2 3 2 4" xfId="131"/>
    <cellStyle name="DataStyle 2 3 3" xfId="132"/>
    <cellStyle name="DataStyle 2 3 3 2" xfId="133"/>
    <cellStyle name="DataStyle 2 3 3 3" xfId="134"/>
    <cellStyle name="DataStyle 2 3 4" xfId="135"/>
    <cellStyle name="DataStyle 2 3 5" xfId="136"/>
    <cellStyle name="DataStyle 2 4" xfId="137"/>
    <cellStyle name="DataStyle 2 4 2" xfId="138"/>
    <cellStyle name="DataStyle 2 4 3" xfId="139"/>
    <cellStyle name="DataStyle 2 5" xfId="140"/>
    <cellStyle name="DataStyle 2 6" xfId="141"/>
    <cellStyle name="DataStyle 3" xfId="142"/>
    <cellStyle name="DataStyle 3 2" xfId="143"/>
    <cellStyle name="DataStyle 3 2 2" xfId="144"/>
    <cellStyle name="DataStyle 3 2 2 2" xfId="145"/>
    <cellStyle name="DataStyle 3 2 2 2 2" xfId="146"/>
    <cellStyle name="DataStyle 3 2 2 3" xfId="147"/>
    <cellStyle name="DataStyle 3 2 2 4" xfId="148"/>
    <cellStyle name="DataStyle 3 2 3" xfId="149"/>
    <cellStyle name="DataStyle 3 2 3 2" xfId="150"/>
    <cellStyle name="DataStyle 3 2 4" xfId="151"/>
    <cellStyle name="DataStyle 3 2 5" xfId="152"/>
    <cellStyle name="DataStyle 3 3" xfId="153"/>
    <cellStyle name="DataStyle 3 3 2" xfId="154"/>
    <cellStyle name="DataStyle 3 3 2 2" xfId="155"/>
    <cellStyle name="DataStyle 3 3 2 2 2" xfId="156"/>
    <cellStyle name="DataStyle 3 3 2 3" xfId="157"/>
    <cellStyle name="DataStyle 3 3 2 4" xfId="158"/>
    <cellStyle name="DataStyle 3 3 3" xfId="159"/>
    <cellStyle name="DataStyle 3 3 3 2" xfId="160"/>
    <cellStyle name="DataStyle 3 3 4" xfId="161"/>
    <cellStyle name="DataStyle 3 3 5" xfId="162"/>
    <cellStyle name="DataStyle 3 4" xfId="163"/>
    <cellStyle name="DataStyle 3 4 2" xfId="164"/>
    <cellStyle name="DataStyle 3 4 2 2" xfId="165"/>
    <cellStyle name="DataStyle 3 4 3" xfId="166"/>
    <cellStyle name="DataStyle 3 4 4" xfId="167"/>
    <cellStyle name="DataStyle 3 5" xfId="168"/>
    <cellStyle name="DataStyle 3 5 2" xfId="169"/>
    <cellStyle name="DataStyle 3 6" xfId="170"/>
    <cellStyle name="DataStyle 3 7" xfId="171"/>
    <cellStyle name="DataStyle 4" xfId="172"/>
    <cellStyle name="DataStyle 4 2" xfId="173"/>
    <cellStyle name="DataStyle 4 2 2" xfId="174"/>
    <cellStyle name="DataStyle 4 2 2 2" xfId="175"/>
    <cellStyle name="DataStyle 4 2 3" xfId="176"/>
    <cellStyle name="DataStyle 4 2 4" xfId="177"/>
    <cellStyle name="DataStyle 4 3" xfId="178"/>
    <cellStyle name="DataStyle 4 3 2" xfId="179"/>
    <cellStyle name="DataStyle 4 4" xfId="180"/>
    <cellStyle name="DataStyle 4 5" xfId="181"/>
    <cellStyle name="DataStyle 5" xfId="182"/>
    <cellStyle name="DataStyle 5 2" xfId="183"/>
    <cellStyle name="DataStyle 5 2 2" xfId="184"/>
    <cellStyle name="DataStyle 5 2 2 2" xfId="185"/>
    <cellStyle name="DataStyle 5 2 3" xfId="186"/>
    <cellStyle name="DataStyle 5 2 4" xfId="187"/>
    <cellStyle name="DataStyle 5 3" xfId="188"/>
    <cellStyle name="DataStyle 5 3 2" xfId="189"/>
    <cellStyle name="DataStyle 5 4" xfId="190"/>
    <cellStyle name="DataStyle 5 5" xfId="191"/>
    <cellStyle name="DataStyle 6" xfId="192"/>
    <cellStyle name="DataStyle 6 2" xfId="193"/>
    <cellStyle name="DataStyle 6 2 2" xfId="194"/>
    <cellStyle name="DataStyle 6 3" xfId="195"/>
    <cellStyle name="DataStyle 6 4" xfId="196"/>
    <cellStyle name="DataStyle 7" xfId="197"/>
    <cellStyle name="DataStyle 7 2" xfId="198"/>
    <cellStyle name="DataStyle 8" xfId="199"/>
    <cellStyle name="DataStyle 9" xfId="200"/>
    <cellStyle name="DataStyleForecast" xfId="201"/>
    <cellStyle name="DataStyleForecast 2" xfId="202"/>
    <cellStyle name="DataStyleForecast 2 2" xfId="203"/>
    <cellStyle name="DataStyleForecast 2 2 2" xfId="204"/>
    <cellStyle name="DataStyleForecast 2 2 2 2" xfId="205"/>
    <cellStyle name="DataStyleForecast 2 2 2 3" xfId="206"/>
    <cellStyle name="DataStyleForecast 2 2 3" xfId="207"/>
    <cellStyle name="DataStyleForecast 2 2 4" xfId="208"/>
    <cellStyle name="DataStyleForecast 2 3" xfId="209"/>
    <cellStyle name="DataStyleForecast 2 3 2" xfId="210"/>
    <cellStyle name="DataStyleForecast 2 3 2 2" xfId="211"/>
    <cellStyle name="DataStyleForecast 2 3 2 3" xfId="212"/>
    <cellStyle name="DataStyleForecast 2 3 3" xfId="213"/>
    <cellStyle name="DataStyleForecast 2 3 4" xfId="214"/>
    <cellStyle name="DataStyleForecast 2 4" xfId="215"/>
    <cellStyle name="DataStyleForecast 2 4 2" xfId="216"/>
    <cellStyle name="DataStyleForecast 2 4 3" xfId="217"/>
    <cellStyle name="DataStyleForecast 2 5" xfId="218"/>
    <cellStyle name="DataStyleForecast 2 6" xfId="219"/>
    <cellStyle name="DataStyleForecast 3" xfId="220"/>
    <cellStyle name="DataStyleForecast 3 2" xfId="221"/>
    <cellStyle name="DataStyleForecast 3 2 2" xfId="222"/>
    <cellStyle name="DataStyleForecast 3 2 2 2" xfId="223"/>
    <cellStyle name="DataStyleForecast 3 2 2 3" xfId="224"/>
    <cellStyle name="DataStyleForecast 3 2 3" xfId="225"/>
    <cellStyle name="DataStyleForecast 3 2 4" xfId="226"/>
    <cellStyle name="DataStyleForecast 3 3" xfId="227"/>
    <cellStyle name="DataStyleForecast 3 3 2" xfId="228"/>
    <cellStyle name="DataStyleForecast 3 3 3" xfId="229"/>
    <cellStyle name="DataStyleForecast 3 4" xfId="230"/>
    <cellStyle name="DataStyleForecast 3 5" xfId="231"/>
    <cellStyle name="DataStyleForecast 4" xfId="232"/>
    <cellStyle name="DataStyleForecast 4 2" xfId="233"/>
    <cellStyle name="DataStyleForecast 4 3" xfId="234"/>
    <cellStyle name="DataStyleForecast 5" xfId="235"/>
    <cellStyle name="DataStyleForecast 6" xfId="236"/>
    <cellStyle name="Date" xfId="237"/>
    <cellStyle name="DescriptionStyle" xfId="238"/>
    <cellStyle name="DescriptionStyle 2" xfId="239"/>
    <cellStyle name="DescriptionStyle 2 2" xfId="240"/>
    <cellStyle name="DescriptionStyle 2 2 2" xfId="241"/>
    <cellStyle name="DescriptionStyle 2 2 2 2" xfId="242"/>
    <cellStyle name="DescriptionStyle 2 2 2 3" xfId="243"/>
    <cellStyle name="DescriptionStyle 2 2 3" xfId="244"/>
    <cellStyle name="DescriptionStyle 2 2 4" xfId="245"/>
    <cellStyle name="DescriptionStyle 2 3" xfId="246"/>
    <cellStyle name="DescriptionStyle 2 3 2" xfId="247"/>
    <cellStyle name="DescriptionStyle 2 3 2 2" xfId="248"/>
    <cellStyle name="DescriptionStyle 2 3 2 3" xfId="249"/>
    <cellStyle name="DescriptionStyle 2 3 3" xfId="250"/>
    <cellStyle name="DescriptionStyle 2 3 4" xfId="251"/>
    <cellStyle name="DescriptionStyle 2 4" xfId="252"/>
    <cellStyle name="DescriptionStyle 2 4 2" xfId="253"/>
    <cellStyle name="DescriptionStyle 2 4 3" xfId="254"/>
    <cellStyle name="DescriptionStyle 2 5" xfId="255"/>
    <cellStyle name="DescriptionStyle 2 6" xfId="256"/>
    <cellStyle name="DescriptionStyle 3" xfId="257"/>
    <cellStyle name="DescriptionStyle 3 2" xfId="258"/>
    <cellStyle name="DescriptionStyle 3 2 2" xfId="259"/>
    <cellStyle name="DescriptionStyle 3 2 2 2" xfId="260"/>
    <cellStyle name="DescriptionStyle 3 2 2 3" xfId="261"/>
    <cellStyle name="DescriptionStyle 3 2 3" xfId="262"/>
    <cellStyle name="DescriptionStyle 3 2 4" xfId="263"/>
    <cellStyle name="DescriptionStyle 3 3" xfId="264"/>
    <cellStyle name="DescriptionStyle 3 3 2" xfId="265"/>
    <cellStyle name="DescriptionStyle 3 3 3" xfId="266"/>
    <cellStyle name="DescriptionStyle 3 4" xfId="267"/>
    <cellStyle name="DescriptionStyle 3 5" xfId="268"/>
    <cellStyle name="DescriptionStyle 4" xfId="269"/>
    <cellStyle name="DescriptionStyle 4 2" xfId="270"/>
    <cellStyle name="DescriptionStyle 4 3" xfId="271"/>
    <cellStyle name="DescriptionStyle 5" xfId="272"/>
    <cellStyle name="DescriptionStyle 6" xfId="273"/>
    <cellStyle name="DescriptionWrappedStyle" xfId="274"/>
    <cellStyle name="DescriptionWrappedStyle 2" xfId="275"/>
    <cellStyle name="DescriptionWrappedStyle 2 2" xfId="276"/>
    <cellStyle name="DescriptionWrappedStyle 2 2 2" xfId="277"/>
    <cellStyle name="DescriptionWrappedStyle 2 2 2 2" xfId="278"/>
    <cellStyle name="DescriptionWrappedStyle 2 2 2 3" xfId="279"/>
    <cellStyle name="DescriptionWrappedStyle 2 2 3" xfId="280"/>
    <cellStyle name="DescriptionWrappedStyle 2 2 4" xfId="281"/>
    <cellStyle name="DescriptionWrappedStyle 2 3" xfId="282"/>
    <cellStyle name="DescriptionWrappedStyle 2 3 2" xfId="283"/>
    <cellStyle name="DescriptionWrappedStyle 2 3 2 2" xfId="284"/>
    <cellStyle name="DescriptionWrappedStyle 2 3 2 3" xfId="285"/>
    <cellStyle name="DescriptionWrappedStyle 2 3 3" xfId="286"/>
    <cellStyle name="DescriptionWrappedStyle 2 3 4" xfId="287"/>
    <cellStyle name="DescriptionWrappedStyle 2 4" xfId="288"/>
    <cellStyle name="DescriptionWrappedStyle 2 4 2" xfId="289"/>
    <cellStyle name="DescriptionWrappedStyle 2 4 3" xfId="290"/>
    <cellStyle name="DescriptionWrappedStyle 2 5" xfId="291"/>
    <cellStyle name="DescriptionWrappedStyle 2 6" xfId="292"/>
    <cellStyle name="DescriptionWrappedStyle 3" xfId="293"/>
    <cellStyle name="DescriptionWrappedStyle 3 2" xfId="294"/>
    <cellStyle name="DescriptionWrappedStyle 3 2 2" xfId="295"/>
    <cellStyle name="DescriptionWrappedStyle 3 2 2 2" xfId="296"/>
    <cellStyle name="DescriptionWrappedStyle 3 2 2 3" xfId="297"/>
    <cellStyle name="DescriptionWrappedStyle 3 2 3" xfId="298"/>
    <cellStyle name="DescriptionWrappedStyle 3 2 4" xfId="299"/>
    <cellStyle name="DescriptionWrappedStyle 3 3" xfId="300"/>
    <cellStyle name="DescriptionWrappedStyle 3 3 2" xfId="301"/>
    <cellStyle name="DescriptionWrappedStyle 3 3 3" xfId="302"/>
    <cellStyle name="DescriptionWrappedStyle 3 4" xfId="303"/>
    <cellStyle name="DescriptionWrappedStyle 3 5" xfId="304"/>
    <cellStyle name="DescriptionWrappedStyle 4" xfId="305"/>
    <cellStyle name="DescriptionWrappedStyle 4 2" xfId="306"/>
    <cellStyle name="DescriptionWrappedStyle 4 3" xfId="307"/>
    <cellStyle name="DescriptionWrappedStyle 5" xfId="308"/>
    <cellStyle name="DescriptionWrappedStyle 6" xfId="309"/>
    <cellStyle name="Dezimal [0]_CoAsDCol" xfId="310"/>
    <cellStyle name="Dezimal_03-09-03" xfId="311"/>
    <cellStyle name="données" xfId="312"/>
    <cellStyle name="donnéesbord" xfId="313"/>
    <cellStyle name="En-tête 1" xfId="314"/>
    <cellStyle name="En-tête 2" xfId="315"/>
    <cellStyle name="En-tete1" xfId="316"/>
    <cellStyle name="En-tete2" xfId="317"/>
    <cellStyle name="Entrée" xfId="318" builtinId="20" customBuiltin="1"/>
    <cellStyle name="Euro" xfId="319"/>
    <cellStyle name="Euro 2" xfId="320"/>
    <cellStyle name="Explanatory Text" xfId="321"/>
    <cellStyle name="Financier" xfId="322"/>
    <cellStyle name="Financier0" xfId="323"/>
    <cellStyle name="financniO" xfId="324"/>
    <cellStyle name="Fixe" xfId="325"/>
    <cellStyle name="Fixed" xfId="326"/>
    <cellStyle name="FooterStyle" xfId="327"/>
    <cellStyle name="FooterStyle 2" xfId="328"/>
    <cellStyle name="Footnote" xfId="329"/>
    <cellStyle name="Fuss" xfId="330"/>
    <cellStyle name="Good" xfId="331"/>
    <cellStyle name="Grey" xfId="332"/>
    <cellStyle name="Header1" xfId="333"/>
    <cellStyle name="Header2" xfId="334"/>
    <cellStyle name="HeaderStyle" xfId="335"/>
    <cellStyle name="HeaderStyle 2" xfId="336"/>
    <cellStyle name="HeaderStyle 2 2" xfId="337"/>
    <cellStyle name="HeaderStyle 2 2 2" xfId="338"/>
    <cellStyle name="HeaderStyle 2 2 2 2" xfId="339"/>
    <cellStyle name="HeaderStyle 2 2 2 3" xfId="340"/>
    <cellStyle name="HeaderStyle 2 2 3" xfId="341"/>
    <cellStyle name="HeaderStyle 2 2 4" xfId="342"/>
    <cellStyle name="HeaderStyle 2 3" xfId="343"/>
    <cellStyle name="HeaderStyle 2 3 2" xfId="344"/>
    <cellStyle name="HeaderStyle 2 3 2 2" xfId="345"/>
    <cellStyle name="HeaderStyle 2 3 2 3" xfId="346"/>
    <cellStyle name="HeaderStyle 2 3 3" xfId="347"/>
    <cellStyle name="HeaderStyle 2 3 4" xfId="348"/>
    <cellStyle name="HeaderStyle 2 4" xfId="349"/>
    <cellStyle name="HeaderStyle 2 4 2" xfId="350"/>
    <cellStyle name="HeaderStyle 2 4 3" xfId="351"/>
    <cellStyle name="HeaderStyle 2 5" xfId="352"/>
    <cellStyle name="HeaderStyle 2 6" xfId="353"/>
    <cellStyle name="HeaderStyle 3" xfId="354"/>
    <cellStyle name="HeaderStyle 3 2" xfId="355"/>
    <cellStyle name="HeaderStyle 3 2 2" xfId="356"/>
    <cellStyle name="HeaderStyle 3 2 2 2" xfId="357"/>
    <cellStyle name="HeaderStyle 3 2 2 3" xfId="358"/>
    <cellStyle name="HeaderStyle 3 2 3" xfId="359"/>
    <cellStyle name="HeaderStyle 3 2 4" xfId="360"/>
    <cellStyle name="HeaderStyle 3 3" xfId="361"/>
    <cellStyle name="HeaderStyle 3 3 2" xfId="362"/>
    <cellStyle name="HeaderStyle 3 3 3" xfId="363"/>
    <cellStyle name="HeaderStyle 3 4" xfId="364"/>
    <cellStyle name="HeaderStyle 3 5" xfId="365"/>
    <cellStyle name="HeaderStyle 4" xfId="366"/>
    <cellStyle name="HeaderStyle 4 2" xfId="367"/>
    <cellStyle name="HeaderStyle 4 3" xfId="368"/>
    <cellStyle name="HeaderStyle 5" xfId="369"/>
    <cellStyle name="HeaderStyle 6" xfId="370"/>
    <cellStyle name="Heading 1" xfId="371"/>
    <cellStyle name="Heading 2" xfId="372"/>
    <cellStyle name="Heading 3" xfId="373"/>
    <cellStyle name="Heading 4" xfId="374"/>
    <cellStyle name="Heading1" xfId="375"/>
    <cellStyle name="Heading2" xfId="376"/>
    <cellStyle name="Hyperlink 2" xfId="377"/>
    <cellStyle name="Input" xfId="378"/>
    <cellStyle name="Input [yellow]" xfId="379"/>
    <cellStyle name="Input_812010131P1G012" xfId="380"/>
    <cellStyle name="Insatisfaisant" xfId="381" builtinId="27" customBuiltin="1"/>
    <cellStyle name="Lien hypertexte 2" xfId="382"/>
    <cellStyle name="Linked Cell" xfId="383"/>
    <cellStyle name="MandOTableHeadline" xfId="384"/>
    <cellStyle name="Migliaia (0)_FIN" xfId="385"/>
    <cellStyle name="Migliaia_FIN" xfId="386"/>
    <cellStyle name="Milliers 2" xfId="387"/>
    <cellStyle name="Milliers 3" xfId="388"/>
    <cellStyle name="mitP" xfId="389"/>
    <cellStyle name="Monetaire" xfId="390"/>
    <cellStyle name="Monetaire_CONSO" xfId="391"/>
    <cellStyle name="Monétaire0" xfId="392"/>
    <cellStyle name="Motif" xfId="393"/>
    <cellStyle name="Motif 2" xfId="394"/>
    <cellStyle name="Neutral" xfId="395"/>
    <cellStyle name="Neutre" xfId="396" builtinId="28" customBuiltin="1"/>
    <cellStyle name="Normaali_Eduskuntavaalit" xfId="397"/>
    <cellStyle name="Normal" xfId="0" builtinId="0"/>
    <cellStyle name="Normal - Style1" xfId="398"/>
    <cellStyle name="Normal 10" xfId="399"/>
    <cellStyle name="Normal 11" xfId="400"/>
    <cellStyle name="Normal 12" xfId="401"/>
    <cellStyle name="Normal 13" xfId="402"/>
    <cellStyle name="Normal 14" xfId="403"/>
    <cellStyle name="Normal 15" xfId="404"/>
    <cellStyle name="Normal 16" xfId="405"/>
    <cellStyle name="Normal 17" xfId="541"/>
    <cellStyle name="Normal 18" xfId="551"/>
    <cellStyle name="Normal 2" xfId="406"/>
    <cellStyle name="Normal 2 2" xfId="407"/>
    <cellStyle name="Normal 2 2 2" xfId="408"/>
    <cellStyle name="Normal 2 2_CAWIEtfp" xfId="409"/>
    <cellStyle name="Normal 2 2_Classeur2" xfId="410"/>
    <cellStyle name="Normal 2 3" xfId="411"/>
    <cellStyle name="Normal 2 4" xfId="412"/>
    <cellStyle name="Normal 2 5" xfId="413"/>
    <cellStyle name="Normal 2 6" xfId="414"/>
    <cellStyle name="Normal 2 7" xfId="415"/>
    <cellStyle name="Normal 2 8" xfId="543"/>
    <cellStyle name="Normal 2 9" xfId="552"/>
    <cellStyle name="Normal 2_812010131P1G012" xfId="416"/>
    <cellStyle name="Normal 20" xfId="417"/>
    <cellStyle name="Normal 3" xfId="418"/>
    <cellStyle name="Normal 3 2" xfId="419"/>
    <cellStyle name="Normal 3 3" xfId="420"/>
    <cellStyle name="Normal 3 4" xfId="421"/>
    <cellStyle name="Normal 3 5" xfId="542"/>
    <cellStyle name="Normal 3_812010131P1G012" xfId="422"/>
    <cellStyle name="Normal 3_Classeur2" xfId="423"/>
    <cellStyle name="Normal 4" xfId="424"/>
    <cellStyle name="Normal 5" xfId="425"/>
    <cellStyle name="Normal 5 2" xfId="426"/>
    <cellStyle name="Normal 5_812010131P1G012" xfId="427"/>
    <cellStyle name="Normal 6" xfId="428"/>
    <cellStyle name="Normal 6 10" xfId="429"/>
    <cellStyle name="Normal 6 11" xfId="430"/>
    <cellStyle name="Normal 6 12" xfId="431"/>
    <cellStyle name="Normal 6 13" xfId="432"/>
    <cellStyle name="Normal 6 14" xfId="433"/>
    <cellStyle name="Normal 6 15" xfId="434"/>
    <cellStyle name="Normal 6 2" xfId="435"/>
    <cellStyle name="Normal 6 3" xfId="436"/>
    <cellStyle name="Normal 6 4" xfId="437"/>
    <cellStyle name="Normal 6 5" xfId="438"/>
    <cellStyle name="Normal 6 6" xfId="439"/>
    <cellStyle name="Normal 6 7" xfId="440"/>
    <cellStyle name="Normal 6 8" xfId="441"/>
    <cellStyle name="Normal 6 9" xfId="442"/>
    <cellStyle name="Normal 6_aaaa" xfId="443"/>
    <cellStyle name="Normal 7" xfId="444"/>
    <cellStyle name="Normal 7 2" xfId="445"/>
    <cellStyle name="Normal 7_Classeur2" xfId="446"/>
    <cellStyle name="Normal 8" xfId="447"/>
    <cellStyle name="Normal 8 2" xfId="448"/>
    <cellStyle name="Normal 8_Classeur2" xfId="449"/>
    <cellStyle name="Normal 9" xfId="450"/>
    <cellStyle name="Normal GHG whole table" xfId="451"/>
    <cellStyle name="Normal_endettte" xfId="452"/>
    <cellStyle name="Normal_Feuil1" xfId="560"/>
    <cellStyle name="Normal_Intérim par sect. utilisateurs" xfId="561"/>
    <cellStyle name="Normal-blank" xfId="453"/>
    <cellStyle name="Normal-bottom" xfId="454"/>
    <cellStyle name="Normal-center" xfId="455"/>
    <cellStyle name="Normal-droit" xfId="456"/>
    <cellStyle name="Normal-droite" xfId="457"/>
    <cellStyle name="Normale_AUS" xfId="458"/>
    <cellStyle name="normální_Nove vystupy_DOPOCTENE" xfId="459"/>
    <cellStyle name="Normal-top" xfId="460"/>
    <cellStyle name="Note" xfId="461"/>
    <cellStyle name="Note 10" xfId="462"/>
    <cellStyle name="Note 11" xfId="463"/>
    <cellStyle name="Note 12" xfId="464"/>
    <cellStyle name="Note 13" xfId="465"/>
    <cellStyle name="Note 14" xfId="466"/>
    <cellStyle name="Note 2" xfId="467"/>
    <cellStyle name="Note 3" xfId="468"/>
    <cellStyle name="Note 4" xfId="469"/>
    <cellStyle name="Note 5" xfId="470"/>
    <cellStyle name="Note 6" xfId="471"/>
    <cellStyle name="Note 7" xfId="472"/>
    <cellStyle name="Note 8" xfId="473"/>
    <cellStyle name="Note 9" xfId="474"/>
    <cellStyle name="Note_bric" xfId="475"/>
    <cellStyle name="notes" xfId="476"/>
    <cellStyle name="ohneP" xfId="477"/>
    <cellStyle name="Output" xfId="478"/>
    <cellStyle name="Percent [2]" xfId="479"/>
    <cellStyle name="Percent 2" xfId="480"/>
    <cellStyle name="Percent 2 2" xfId="481"/>
    <cellStyle name="Percent 2 3" xfId="482"/>
    <cellStyle name="Percent 3" xfId="483"/>
    <cellStyle name="Percent 3 2" xfId="484"/>
    <cellStyle name="Percent 4" xfId="485"/>
    <cellStyle name="Percent 5" xfId="486"/>
    <cellStyle name="Pilkku_Esimerkkejä kaavioista.xls Kaavio 1" xfId="487"/>
    <cellStyle name="Pourcentage 2" xfId="488"/>
    <cellStyle name="Pourcentage 3" xfId="489"/>
    <cellStyle name="Pourcentage 4" xfId="490"/>
    <cellStyle name="PSE_NAC" xfId="491"/>
    <cellStyle name="PSE1stCol" xfId="492"/>
    <cellStyle name="PSE1stColHead" xfId="493"/>
    <cellStyle name="PSE1stColHead2" xfId="494"/>
    <cellStyle name="PSE1stColHead3" xfId="495"/>
    <cellStyle name="PSE1stColYear" xfId="496"/>
    <cellStyle name="PSEHead1" xfId="497"/>
    <cellStyle name="PSEHeadYear" xfId="498"/>
    <cellStyle name="PSELastRow" xfId="499"/>
    <cellStyle name="PSEMediumRow" xfId="500"/>
    <cellStyle name="PSENotes" xfId="501"/>
    <cellStyle name="PSENumber" xfId="502"/>
    <cellStyle name="PSENumberTwoDigit" xfId="503"/>
    <cellStyle name="PSEPercent" xfId="504"/>
    <cellStyle name="PSEPercentOneDigit" xfId="505"/>
    <cellStyle name="PSEPercentTwoDigit" xfId="506"/>
    <cellStyle name="PSEPerUnit" xfId="507"/>
    <cellStyle name="PSETableHeadline" xfId="508"/>
    <cellStyle name="PSETreeParantheses" xfId="509"/>
    <cellStyle name="PSETreeText" xfId="510"/>
    <cellStyle name="PSEunit" xfId="511"/>
    <cellStyle name="PSEunitYear" xfId="512"/>
    <cellStyle name="Satisfaisant" xfId="513" builtinId="26" customBuiltin="1"/>
    <cellStyle name="semestre" xfId="514"/>
    <cellStyle name="Snorm" xfId="515"/>
    <cellStyle name="socxn" xfId="516"/>
    <cellStyle name="Sortie" xfId="517" builtinId="21" customBuiltin="1"/>
    <cellStyle name="Standard 2" xfId="518"/>
    <cellStyle name="Standard 2 2" xfId="557"/>
    <cellStyle name="Standard 2 3" xfId="558"/>
    <cellStyle name="Standard 3" xfId="559"/>
    <cellStyle name="Standard_Arbeitsdok. jpw - Vorabdruck98" xfId="519"/>
    <cellStyle name="Style 1" xfId="520"/>
    <cellStyle name="Style 24" xfId="521"/>
    <cellStyle name="Style 25" xfId="522"/>
    <cellStyle name="style_col_headings" xfId="523"/>
    <cellStyle name="tête chapitre" xfId="524"/>
    <cellStyle name="TEXT" xfId="525"/>
    <cellStyle name="Texte explicatif" xfId="526" builtinId="53" customBuiltin="1"/>
    <cellStyle name="Title" xfId="527"/>
    <cellStyle name="Titre" xfId="528" builtinId="15" customBuiltin="1"/>
    <cellStyle name="Titre 1" xfId="529" builtinId="16" customBuiltin="1"/>
    <cellStyle name="Titre 2" xfId="530" builtinId="17" customBuiltin="1"/>
    <cellStyle name="Titre 3" xfId="531" builtinId="18" customBuiltin="1"/>
    <cellStyle name="Titre 4" xfId="532" builtinId="19" customBuiltin="1"/>
    <cellStyle name="Total" xfId="533" builtinId="25" customBuiltin="1"/>
    <cellStyle name="Total 2" xfId="550"/>
    <cellStyle name="Vérification" xfId="534" builtinId="23" customBuiltin="1"/>
    <cellStyle name="Virgule fixe" xfId="535"/>
    <cellStyle name="Währung [0]_CoAsDCol" xfId="536"/>
    <cellStyle name="Währung_CoAsDCol" xfId="537"/>
    <cellStyle name="Warning Text" xfId="538"/>
    <cellStyle name="Wrapped" xfId="539"/>
    <cellStyle name="標準_SOCX_JPN97" xfId="540"/>
  </cellStyles>
  <dxfs count="0"/>
  <tableStyles count="0" defaultTableStyle="TableStyleMedium2" defaultPivotStyle="PivotStyleLight16"/>
  <colors>
    <mruColors>
      <color rgb="FF595959"/>
      <color rgb="FF312783"/>
      <color rgb="FF009FE3"/>
      <color rgb="FFE73331"/>
      <color rgb="FFB2B2B2"/>
      <color rgb="FFDAA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2.xml"/><Relationship Id="rId18" Type="http://schemas.openxmlformats.org/officeDocument/2006/relationships/worksheet" Target="worksheets/sheet16.xml"/><Relationship Id="rId26" Type="http://schemas.openxmlformats.org/officeDocument/2006/relationships/worksheet" Target="worksheets/sheet18.xml"/><Relationship Id="rId39" Type="http://schemas.openxmlformats.org/officeDocument/2006/relationships/chartsheet" Target="chartsheets/sheet18.xml"/><Relationship Id="rId21" Type="http://schemas.openxmlformats.org/officeDocument/2006/relationships/chartsheet" Target="chartsheets/sheet5.xml"/><Relationship Id="rId34" Type="http://schemas.openxmlformats.org/officeDocument/2006/relationships/worksheet" Target="worksheets/sheet20.xml"/><Relationship Id="rId42" Type="http://schemas.openxmlformats.org/officeDocument/2006/relationships/worksheet" Target="worksheets/sheet23.xml"/><Relationship Id="rId47" Type="http://schemas.openxmlformats.org/officeDocument/2006/relationships/worksheet" Target="worksheets/sheet27.xml"/><Relationship Id="rId50" Type="http://schemas.openxmlformats.org/officeDocument/2006/relationships/worksheet" Target="worksheets/sheet30.xml"/><Relationship Id="rId55" Type="http://schemas.openxmlformats.org/officeDocument/2006/relationships/worksheet" Target="worksheets/sheet33.xml"/><Relationship Id="rId63" Type="http://schemas.openxmlformats.org/officeDocument/2006/relationships/chartsheet" Target="chartsheets/sheet27.xml"/><Relationship Id="rId68" Type="http://schemas.openxmlformats.org/officeDocument/2006/relationships/worksheet" Target="worksheets/sheet39.xml"/><Relationship Id="rId76" Type="http://schemas.openxmlformats.org/officeDocument/2006/relationships/worksheet" Target="worksheets/sheet45.xml"/><Relationship Id="rId84" Type="http://schemas.openxmlformats.org/officeDocument/2006/relationships/sharedStrings" Target="sharedStrings.xml"/><Relationship Id="rId7" Type="http://schemas.openxmlformats.org/officeDocument/2006/relationships/chartsheet" Target="chartsheets/sheet1.xml"/><Relationship Id="rId71" Type="http://schemas.openxmlformats.org/officeDocument/2006/relationships/chartsheet" Target="chartsheets/sheet30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9" Type="http://schemas.openxmlformats.org/officeDocument/2006/relationships/chartsheet" Target="chartsheets/sheet11.xml"/><Relationship Id="rId11" Type="http://schemas.openxmlformats.org/officeDocument/2006/relationships/worksheet" Target="worksheets/sheet10.xml"/><Relationship Id="rId24" Type="http://schemas.openxmlformats.org/officeDocument/2006/relationships/chartsheet" Target="chartsheets/sheet8.xml"/><Relationship Id="rId32" Type="http://schemas.openxmlformats.org/officeDocument/2006/relationships/chartsheet" Target="chartsheets/sheet13.xml"/><Relationship Id="rId37" Type="http://schemas.openxmlformats.org/officeDocument/2006/relationships/chartsheet" Target="chartsheets/sheet16.xml"/><Relationship Id="rId40" Type="http://schemas.openxmlformats.org/officeDocument/2006/relationships/chartsheet" Target="chartsheets/sheet19.xml"/><Relationship Id="rId45" Type="http://schemas.openxmlformats.org/officeDocument/2006/relationships/worksheet" Target="worksheets/sheet25.xml"/><Relationship Id="rId53" Type="http://schemas.openxmlformats.org/officeDocument/2006/relationships/chartsheet" Target="chartsheets/sheet22.xml"/><Relationship Id="rId58" Type="http://schemas.openxmlformats.org/officeDocument/2006/relationships/chartsheet" Target="chartsheets/sheet24.xml"/><Relationship Id="rId66" Type="http://schemas.openxmlformats.org/officeDocument/2006/relationships/worksheet" Target="worksheets/sheet37.xml"/><Relationship Id="rId74" Type="http://schemas.openxmlformats.org/officeDocument/2006/relationships/worksheet" Target="worksheets/sheet43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35.xml"/><Relationship Id="rId82" Type="http://schemas.openxmlformats.org/officeDocument/2006/relationships/theme" Target="theme/theme1.xml"/><Relationship Id="rId19" Type="http://schemas.openxmlformats.org/officeDocument/2006/relationships/chartsheet" Target="chartsheets/sheet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Relationship Id="rId22" Type="http://schemas.openxmlformats.org/officeDocument/2006/relationships/chartsheet" Target="chartsheets/sheet6.xml"/><Relationship Id="rId27" Type="http://schemas.openxmlformats.org/officeDocument/2006/relationships/chartsheet" Target="chartsheets/sheet9.xml"/><Relationship Id="rId30" Type="http://schemas.openxmlformats.org/officeDocument/2006/relationships/chartsheet" Target="chartsheets/sheet12.xml"/><Relationship Id="rId35" Type="http://schemas.openxmlformats.org/officeDocument/2006/relationships/worksheet" Target="worksheets/sheet21.xml"/><Relationship Id="rId43" Type="http://schemas.openxmlformats.org/officeDocument/2006/relationships/chartsheet" Target="chartsheets/sheet20.xml"/><Relationship Id="rId48" Type="http://schemas.openxmlformats.org/officeDocument/2006/relationships/worksheet" Target="worksheets/sheet28.xml"/><Relationship Id="rId56" Type="http://schemas.openxmlformats.org/officeDocument/2006/relationships/chartsheet" Target="chartsheets/sheet23.xml"/><Relationship Id="rId64" Type="http://schemas.openxmlformats.org/officeDocument/2006/relationships/chartsheet" Target="chartsheets/sheet28.xml"/><Relationship Id="rId69" Type="http://schemas.openxmlformats.org/officeDocument/2006/relationships/worksheet" Target="worksheets/sheet40.xml"/><Relationship Id="rId77" Type="http://schemas.openxmlformats.org/officeDocument/2006/relationships/worksheet" Target="worksheets/sheet46.xml"/><Relationship Id="rId8" Type="http://schemas.openxmlformats.org/officeDocument/2006/relationships/worksheet" Target="worksheets/sheet7.xml"/><Relationship Id="rId51" Type="http://schemas.openxmlformats.org/officeDocument/2006/relationships/worksheet" Target="worksheets/sheet31.xml"/><Relationship Id="rId72" Type="http://schemas.openxmlformats.org/officeDocument/2006/relationships/chartsheet" Target="chartsheets/sheet31.xml"/><Relationship Id="rId80" Type="http://schemas.openxmlformats.org/officeDocument/2006/relationships/externalLink" Target="externalLinks/externalLink3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5.xml"/><Relationship Id="rId25" Type="http://schemas.openxmlformats.org/officeDocument/2006/relationships/worksheet" Target="worksheets/sheet17.xml"/><Relationship Id="rId33" Type="http://schemas.openxmlformats.org/officeDocument/2006/relationships/chartsheet" Target="chartsheets/sheet14.xml"/><Relationship Id="rId38" Type="http://schemas.openxmlformats.org/officeDocument/2006/relationships/chartsheet" Target="chartsheets/sheet17.xml"/><Relationship Id="rId46" Type="http://schemas.openxmlformats.org/officeDocument/2006/relationships/worksheet" Target="worksheets/sheet26.xml"/><Relationship Id="rId59" Type="http://schemas.openxmlformats.org/officeDocument/2006/relationships/chartsheet" Target="chartsheets/sheet25.xml"/><Relationship Id="rId67" Type="http://schemas.openxmlformats.org/officeDocument/2006/relationships/worksheet" Target="worksheets/sheet38.xml"/><Relationship Id="rId20" Type="http://schemas.openxmlformats.org/officeDocument/2006/relationships/chartsheet" Target="chartsheets/sheet4.xml"/><Relationship Id="rId41" Type="http://schemas.openxmlformats.org/officeDocument/2006/relationships/worksheet" Target="worksheets/sheet22.xml"/><Relationship Id="rId54" Type="http://schemas.openxmlformats.org/officeDocument/2006/relationships/worksheet" Target="worksheets/sheet32.xml"/><Relationship Id="rId62" Type="http://schemas.openxmlformats.org/officeDocument/2006/relationships/worksheet" Target="worksheets/sheet36.xml"/><Relationship Id="rId70" Type="http://schemas.openxmlformats.org/officeDocument/2006/relationships/worksheet" Target="worksheets/sheet41.xml"/><Relationship Id="rId75" Type="http://schemas.openxmlformats.org/officeDocument/2006/relationships/worksheet" Target="worksheets/sheet44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4.xml"/><Relationship Id="rId23" Type="http://schemas.openxmlformats.org/officeDocument/2006/relationships/chartsheet" Target="chartsheets/sheet7.xml"/><Relationship Id="rId28" Type="http://schemas.openxmlformats.org/officeDocument/2006/relationships/chartsheet" Target="chartsheets/sheet10.xml"/><Relationship Id="rId36" Type="http://schemas.openxmlformats.org/officeDocument/2006/relationships/chartsheet" Target="chartsheets/sheet15.xml"/><Relationship Id="rId49" Type="http://schemas.openxmlformats.org/officeDocument/2006/relationships/worksheet" Target="worksheets/sheet29.xml"/><Relationship Id="rId57" Type="http://schemas.openxmlformats.org/officeDocument/2006/relationships/worksheet" Target="worksheets/sheet34.xml"/><Relationship Id="rId10" Type="http://schemas.openxmlformats.org/officeDocument/2006/relationships/worksheet" Target="worksheets/sheet9.xml"/><Relationship Id="rId31" Type="http://schemas.openxmlformats.org/officeDocument/2006/relationships/worksheet" Target="worksheets/sheet19.xml"/><Relationship Id="rId44" Type="http://schemas.openxmlformats.org/officeDocument/2006/relationships/worksheet" Target="worksheets/sheet24.xml"/><Relationship Id="rId52" Type="http://schemas.openxmlformats.org/officeDocument/2006/relationships/chartsheet" Target="chartsheets/sheet21.xml"/><Relationship Id="rId60" Type="http://schemas.openxmlformats.org/officeDocument/2006/relationships/chartsheet" Target="chartsheets/sheet26.xml"/><Relationship Id="rId65" Type="http://schemas.openxmlformats.org/officeDocument/2006/relationships/chartsheet" Target="chartsheets/sheet29.xml"/><Relationship Id="rId73" Type="http://schemas.openxmlformats.org/officeDocument/2006/relationships/worksheet" Target="worksheets/sheet42.xml"/><Relationship Id="rId78" Type="http://schemas.openxmlformats.org/officeDocument/2006/relationships/externalLink" Target="externalLinks/externalLink1.xml"/><Relationship Id="rId81" Type="http://schemas.openxmlformats.org/officeDocument/2006/relationships/externalLink" Target="externalLinks/externalLink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1'!$A$34</c:f>
              <c:strCache>
                <c:ptCount val="1"/>
                <c:pt idx="0">
                  <c:v>Germany</c:v>
                </c:pt>
              </c:strCache>
            </c:strRef>
          </c:tx>
          <c:spPr>
            <a:ln w="38100">
              <a:solidFill>
                <a:srgbClr val="009FE3"/>
              </a:solidFill>
            </a:ln>
          </c:spPr>
          <c:marker>
            <c:symbol val="none"/>
          </c:marker>
          <c:cat>
            <c:strRef>
              <c:f>'Figure 1'!$B$31:$X$31</c:f>
              <c:strCache>
                <c:ptCount val="23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</c:strCache>
            </c:strRef>
          </c:cat>
          <c:val>
            <c:numRef>
              <c:f>'Figure 1'!$B$34:$X$34</c:f>
              <c:numCache>
                <c:formatCode>#,##0.0</c:formatCode>
                <c:ptCount val="23"/>
                <c:pt idx="0" formatCode="General">
                  <c:v>15.3</c:v>
                </c:pt>
                <c:pt idx="1">
                  <c:v>14.8</c:v>
                </c:pt>
                <c:pt idx="2">
                  <c:v>15.5</c:v>
                </c:pt>
                <c:pt idx="3">
                  <c:v>16</c:v>
                </c:pt>
                <c:pt idx="4">
                  <c:v>16.2</c:v>
                </c:pt>
                <c:pt idx="5">
                  <c:v>17.100000000000001</c:v>
                </c:pt>
                <c:pt idx="6">
                  <c:v>18</c:v>
                </c:pt>
                <c:pt idx="7">
                  <c:v>18.600000000000001</c:v>
                </c:pt>
                <c:pt idx="8">
                  <c:v>19.100000000000001</c:v>
                </c:pt>
                <c:pt idx="9">
                  <c:v>19.899999999999999</c:v>
                </c:pt>
                <c:pt idx="10">
                  <c:v>20.3</c:v>
                </c:pt>
                <c:pt idx="11">
                  <c:v>21.2</c:v>
                </c:pt>
                <c:pt idx="12">
                  <c:v>21.9</c:v>
                </c:pt>
                <c:pt idx="13">
                  <c:v>23.4</c:v>
                </c:pt>
                <c:pt idx="14">
                  <c:v>25.2</c:v>
                </c:pt>
                <c:pt idx="15">
                  <c:v>25.4</c:v>
                </c:pt>
                <c:pt idx="16">
                  <c:v>25.1</c:v>
                </c:pt>
                <c:pt idx="17">
                  <c:v>25.3</c:v>
                </c:pt>
                <c:pt idx="18">
                  <c:v>25.5</c:v>
                </c:pt>
                <c:pt idx="19">
                  <c:v>25.9</c:v>
                </c:pt>
                <c:pt idx="20">
                  <c:v>25.8</c:v>
                </c:pt>
                <c:pt idx="21">
                  <c:v>26.7</c:v>
                </c:pt>
                <c:pt idx="22">
                  <c:v>26.5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1'!$A$35</c:f>
              <c:strCache>
                <c:ptCount val="1"/>
                <c:pt idx="0">
                  <c:v>France</c:v>
                </c:pt>
              </c:strCache>
            </c:strRef>
          </c:tx>
          <c:spPr>
            <a:ln w="38100">
              <a:solidFill>
                <a:srgbClr val="E73331"/>
              </a:solidFill>
              <a:prstDash val="dashDot"/>
            </a:ln>
          </c:spPr>
          <c:marker>
            <c:symbol val="none"/>
          </c:marker>
          <c:cat>
            <c:strRef>
              <c:f>'Figure 1'!$B$31:$X$31</c:f>
              <c:strCache>
                <c:ptCount val="23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</c:strCache>
            </c:strRef>
          </c:cat>
          <c:val>
            <c:numRef>
              <c:f>'Figure 1'!$B$35:$X$35</c:f>
              <c:numCache>
                <c:formatCode>#,##0.0</c:formatCode>
                <c:ptCount val="23"/>
                <c:pt idx="0" formatCode="General">
                  <c:v>12.1</c:v>
                </c:pt>
                <c:pt idx="1">
                  <c:v>13.7</c:v>
                </c:pt>
                <c:pt idx="2">
                  <c:v>14.7</c:v>
                </c:pt>
                <c:pt idx="3">
                  <c:v>15.5</c:v>
                </c:pt>
                <c:pt idx="4">
                  <c:v>15.9</c:v>
                </c:pt>
                <c:pt idx="5">
                  <c:v>16.7</c:v>
                </c:pt>
                <c:pt idx="6">
                  <c:v>17.2</c:v>
                </c:pt>
                <c:pt idx="7">
                  <c:v>17.2</c:v>
                </c:pt>
                <c:pt idx="8">
                  <c:v>16.8</c:v>
                </c:pt>
                <c:pt idx="9">
                  <c:v>16.3</c:v>
                </c:pt>
                <c:pt idx="10">
                  <c:v>16.100000000000001</c:v>
                </c:pt>
                <c:pt idx="11">
                  <c:v>16.8</c:v>
                </c:pt>
                <c:pt idx="12">
                  <c:v>16.899999999999999</c:v>
                </c:pt>
                <c:pt idx="13">
                  <c:v>17.100000000000001</c:v>
                </c:pt>
                <c:pt idx="14">
                  <c:v>17.100000000000001</c:v>
                </c:pt>
                <c:pt idx="15">
                  <c:v>17.2</c:v>
                </c:pt>
                <c:pt idx="16">
                  <c:v>16.8</c:v>
                </c:pt>
                <c:pt idx="17">
                  <c:v>17.2</c:v>
                </c:pt>
                <c:pt idx="18">
                  <c:v>17.600000000000001</c:v>
                </c:pt>
                <c:pt idx="19">
                  <c:v>17.600000000000001</c:v>
                </c:pt>
                <c:pt idx="20">
                  <c:v>17.7</c:v>
                </c:pt>
                <c:pt idx="21">
                  <c:v>18.100000000000001</c:v>
                </c:pt>
                <c:pt idx="22">
                  <c:v>18.600000000000001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458816"/>
        <c:axId val="137460736"/>
      </c:lineChart>
      <c:catAx>
        <c:axId val="137458816"/>
        <c:scaling>
          <c:orientation val="minMax"/>
        </c:scaling>
        <c:delete val="0"/>
        <c:axPos val="b"/>
        <c:majorTickMark val="cross"/>
        <c:minorTickMark val="none"/>
        <c:tickLblPos val="nextTo"/>
        <c:crossAx val="137460736"/>
        <c:crossesAt val="10"/>
        <c:auto val="1"/>
        <c:lblAlgn val="ctr"/>
        <c:lblOffset val="100"/>
        <c:noMultiLvlLbl val="0"/>
      </c:catAx>
      <c:valAx>
        <c:axId val="137460736"/>
        <c:scaling>
          <c:orientation val="minMax"/>
          <c:min val="10"/>
        </c:scaling>
        <c:delete val="0"/>
        <c:axPos val="l"/>
        <c:majorGridlines>
          <c:spPr>
            <a:ln w="3175"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fr-FR"/>
          </a:p>
        </c:txPr>
        <c:crossAx val="137458816"/>
        <c:crossesAt val="1"/>
        <c:crossBetween val="midCat"/>
      </c:valAx>
    </c:plotArea>
    <c:legend>
      <c:legendPos val="b"/>
      <c:layout>
        <c:manualLayout>
          <c:xMode val="edge"/>
          <c:yMode val="edge"/>
          <c:x val="0.23483647203142294"/>
          <c:y val="0.90655857481770419"/>
          <c:w val="0.51611800385993933"/>
          <c:h val="7.1260279156417833E-2"/>
        </c:manualLayout>
      </c:layout>
      <c:overlay val="0"/>
      <c:txPr>
        <a:bodyPr/>
        <a:lstStyle/>
        <a:p>
          <a:pPr>
            <a:defRPr sz="1200"/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1">
          <a:solidFill>
            <a:srgbClr val="595959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 b="1" i="0" u="none" strike="noStrike" baseline="0">
                <a:solidFill>
                  <a:srgbClr val="312783"/>
                </a:solidFill>
                <a:effectLst/>
              </a:rPr>
              <a:t>Hourly Gross Wage Distribution in France and Germany, 2010</a:t>
            </a:r>
            <a:endParaRPr lang="fr-FR" sz="1200">
              <a:solidFill>
                <a:srgbClr val="312783"/>
              </a:solidFill>
            </a:endParaRPr>
          </a:p>
        </c:rich>
      </c:tx>
      <c:layout>
        <c:manualLayout>
          <c:xMode val="edge"/>
          <c:yMode val="edge"/>
          <c:x val="0.19761491550928431"/>
          <c:y val="1.904596560846560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20772842861563"/>
          <c:y val="4.9873424971363114E-2"/>
          <c:w val="0.85119799032996668"/>
          <c:h val="0.69294944284438043"/>
        </c:manualLayout>
      </c:layout>
      <c:scatterChart>
        <c:scatterStyle val="lineMarker"/>
        <c:varyColors val="0"/>
        <c:ser>
          <c:idx val="0"/>
          <c:order val="0"/>
          <c:tx>
            <c:v>Germany</c:v>
          </c:tx>
          <c:spPr>
            <a:ln>
              <a:solidFill>
                <a:srgbClr val="009FE3"/>
              </a:solidFill>
            </a:ln>
          </c:spPr>
          <c:marker>
            <c:symbol val="none"/>
          </c:marker>
          <c:xVal>
            <c:numRef>
              <c:f>'Figure 9'!$G$1:$O$1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'Figure 9'!$G$741:$O$741</c:f>
              <c:numCache>
                <c:formatCode>General</c:formatCode>
                <c:ptCount val="9"/>
                <c:pt idx="0">
                  <c:v>7.05</c:v>
                </c:pt>
                <c:pt idx="1">
                  <c:v>9.09</c:v>
                </c:pt>
                <c:pt idx="2">
                  <c:v>11.07</c:v>
                </c:pt>
                <c:pt idx="3">
                  <c:v>13.06</c:v>
                </c:pt>
                <c:pt idx="4">
                  <c:v>14.9</c:v>
                </c:pt>
                <c:pt idx="5">
                  <c:v>16.989999999999998</c:v>
                </c:pt>
                <c:pt idx="6">
                  <c:v>19.440000000000001</c:v>
                </c:pt>
                <c:pt idx="7">
                  <c:v>22.78</c:v>
                </c:pt>
                <c:pt idx="8">
                  <c:v>28.63</c:v>
                </c:pt>
              </c:numCache>
            </c:numRef>
          </c:yVal>
          <c:smooth val="0"/>
        </c:ser>
        <c:ser>
          <c:idx val="1"/>
          <c:order val="1"/>
          <c:tx>
            <c:v>France</c:v>
          </c:tx>
          <c:spPr>
            <a:ln>
              <a:solidFill>
                <a:srgbClr val="E73331"/>
              </a:solidFill>
              <a:prstDash val="lgDash"/>
            </a:ln>
          </c:spPr>
          <c:marker>
            <c:symbol val="none"/>
          </c:marker>
          <c:xVal>
            <c:numRef>
              <c:f>'Figure 9'!$G$1:$O$1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</c:numCache>
            </c:numRef>
          </c:xVal>
          <c:yVal>
            <c:numRef>
              <c:f>'Figure 9'!$G$1281:$O$1281</c:f>
              <c:numCache>
                <c:formatCode>General</c:formatCode>
                <c:ptCount val="9"/>
                <c:pt idx="0">
                  <c:v>9.44</c:v>
                </c:pt>
                <c:pt idx="1">
                  <c:v>10.39</c:v>
                </c:pt>
                <c:pt idx="2">
                  <c:v>11.34</c:v>
                </c:pt>
                <c:pt idx="3">
                  <c:v>12.42</c:v>
                </c:pt>
                <c:pt idx="4">
                  <c:v>13.64</c:v>
                </c:pt>
                <c:pt idx="5">
                  <c:v>15.14</c:v>
                </c:pt>
                <c:pt idx="6">
                  <c:v>17.16</c:v>
                </c:pt>
                <c:pt idx="7">
                  <c:v>19.87</c:v>
                </c:pt>
                <c:pt idx="8">
                  <c:v>25.19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716928"/>
        <c:axId val="230718848"/>
      </c:scatterChart>
      <c:valAx>
        <c:axId val="230716928"/>
        <c:scaling>
          <c:orientation val="minMax"/>
          <c:max val="9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 sz="1200" b="1">
                    <a:solidFill>
                      <a:srgbClr val="595959"/>
                    </a:solidFill>
                  </a:defRPr>
                </a:pPr>
                <a:r>
                  <a:rPr lang="en-US" sz="1200" b="1">
                    <a:solidFill>
                      <a:srgbClr val="595959"/>
                    </a:solidFill>
                  </a:rPr>
                  <a:t>earnings deciles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0718848"/>
        <c:crosses val="autoZero"/>
        <c:crossBetween val="midCat"/>
        <c:majorUnit val="1"/>
      </c:valAx>
      <c:valAx>
        <c:axId val="230718848"/>
        <c:scaling>
          <c:orientation val="minMax"/>
          <c:max val="30"/>
          <c:min val="5"/>
        </c:scaling>
        <c:delete val="0"/>
        <c:axPos val="l"/>
        <c:majorGridlines>
          <c:spPr>
            <a:ln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>
                    <a:solidFill>
                      <a:srgbClr val="595959"/>
                    </a:solidFill>
                  </a:defRPr>
                </a:pPr>
                <a:r>
                  <a:rPr lang="en-US" sz="1200">
                    <a:solidFill>
                      <a:srgbClr val="595959"/>
                    </a:solidFill>
                  </a:rPr>
                  <a:t>hourly</a:t>
                </a:r>
                <a:r>
                  <a:rPr lang="en-US" sz="1200" baseline="0">
                    <a:solidFill>
                      <a:srgbClr val="595959"/>
                    </a:solidFill>
                  </a:rPr>
                  <a:t>  wage, in euros </a:t>
                </a:r>
                <a:endParaRPr lang="en-US" sz="1200">
                  <a:solidFill>
                    <a:srgbClr val="595959"/>
                  </a:solidFill>
                </a:endParaRPr>
              </a:p>
            </c:rich>
          </c:tx>
          <c:layout>
            <c:manualLayout>
              <c:xMode val="edge"/>
              <c:yMode val="edge"/>
              <c:x val="4.3499948145342179E-2"/>
              <c:y val="0.2570165343915343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3071692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393340399770691"/>
          <c:y val="0.81486094576719581"/>
          <c:w val="0.23361760965380202"/>
          <c:h val="3.814831349206349E-2"/>
        </c:manualLayout>
      </c:layout>
      <c:overlay val="0"/>
      <c:txPr>
        <a:bodyPr/>
        <a:lstStyle/>
        <a:p>
          <a:pPr>
            <a:defRPr sz="1100" b="1">
              <a:solidFill>
                <a:srgbClr val="595959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ln>
      <a:solidFill>
        <a:srgbClr val="B2B2B2"/>
      </a:solidFill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88353018372697E-2"/>
          <c:y val="2.7704180985108823E-2"/>
          <c:w val="0.86948060840221064"/>
          <c:h val="0.72884077892325316"/>
        </c:manualLayout>
      </c:layout>
      <c:lineChart>
        <c:grouping val="standard"/>
        <c:varyColors val="0"/>
        <c:ser>
          <c:idx val="0"/>
          <c:order val="0"/>
          <c:tx>
            <c:strRef>
              <c:f>'Figure 10 '!$A$5</c:f>
              <c:strCache>
                <c:ptCount val="1"/>
                <c:pt idx="0">
                  <c:v>West Germany (all agreements)</c:v>
                </c:pt>
              </c:strCache>
            </c:strRef>
          </c:tx>
          <c:spPr>
            <a:ln w="25400">
              <a:solidFill>
                <a:srgbClr val="312783"/>
              </a:solidFill>
            </a:ln>
          </c:spPr>
          <c:marker>
            <c:symbol val="none"/>
          </c:marker>
          <c:cat>
            <c:numRef>
              <c:f>'Figure 10 '!$B$4:$R$4</c:f>
              <c:numCache>
                <c:formatCode>General</c:formatCode>
                <c:ptCount val="1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</c:numCache>
            </c:numRef>
          </c:cat>
          <c:val>
            <c:numRef>
              <c:f>'Figure 10 '!$B$5:$R$5</c:f>
              <c:numCache>
                <c:formatCode>General</c:formatCode>
                <c:ptCount val="17"/>
                <c:pt idx="0">
                  <c:v>76</c:v>
                </c:pt>
                <c:pt idx="1">
                  <c:v>73</c:v>
                </c:pt>
                <c:pt idx="2">
                  <c:v>70</c:v>
                </c:pt>
                <c:pt idx="3">
                  <c:v>71</c:v>
                </c:pt>
                <c:pt idx="4">
                  <c:v>70</c:v>
                </c:pt>
                <c:pt idx="5">
                  <c:v>70</c:v>
                </c:pt>
                <c:pt idx="6">
                  <c:v>68</c:v>
                </c:pt>
                <c:pt idx="7">
                  <c:v>67</c:v>
                </c:pt>
                <c:pt idx="8">
                  <c:v>65</c:v>
                </c:pt>
                <c:pt idx="9">
                  <c:v>63</c:v>
                </c:pt>
                <c:pt idx="10">
                  <c:v>63</c:v>
                </c:pt>
                <c:pt idx="11">
                  <c:v>65</c:v>
                </c:pt>
                <c:pt idx="12">
                  <c:v>63</c:v>
                </c:pt>
                <c:pt idx="13">
                  <c:v>61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10 '!$A$6</c:f>
              <c:strCache>
                <c:ptCount val="1"/>
                <c:pt idx="0">
                  <c:v>West Germany (sectoral agreements)</c:v>
                </c:pt>
              </c:strCache>
            </c:strRef>
          </c:tx>
          <c:spPr>
            <a:ln>
              <a:solidFill>
                <a:srgbClr val="312783"/>
              </a:solidFill>
              <a:prstDash val="dash"/>
            </a:ln>
          </c:spPr>
          <c:marker>
            <c:symbol val="none"/>
          </c:marker>
          <c:cat>
            <c:numRef>
              <c:f>'Figure 10 '!$B$4:$R$4</c:f>
              <c:numCache>
                <c:formatCode>General</c:formatCode>
                <c:ptCount val="1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</c:numCache>
            </c:numRef>
          </c:cat>
          <c:val>
            <c:numRef>
              <c:f>'Figure 10 '!$B$6:$R$6</c:f>
              <c:numCache>
                <c:formatCode>General</c:formatCode>
                <c:ptCount val="17"/>
                <c:pt idx="0">
                  <c:v>68</c:v>
                </c:pt>
                <c:pt idx="1">
                  <c:v>65</c:v>
                </c:pt>
                <c:pt idx="2">
                  <c:v>63</c:v>
                </c:pt>
                <c:pt idx="3">
                  <c:v>64</c:v>
                </c:pt>
                <c:pt idx="4">
                  <c:v>63</c:v>
                </c:pt>
                <c:pt idx="5">
                  <c:v>63</c:v>
                </c:pt>
                <c:pt idx="6">
                  <c:v>61</c:v>
                </c:pt>
                <c:pt idx="7">
                  <c:v>59</c:v>
                </c:pt>
                <c:pt idx="8">
                  <c:v>57</c:v>
                </c:pt>
                <c:pt idx="9">
                  <c:v>56</c:v>
                </c:pt>
                <c:pt idx="10">
                  <c:v>55</c:v>
                </c:pt>
                <c:pt idx="11">
                  <c:v>56</c:v>
                </c:pt>
                <c:pt idx="12">
                  <c:v>56</c:v>
                </c:pt>
                <c:pt idx="13">
                  <c:v>55</c:v>
                </c:pt>
                <c:pt idx="14">
                  <c:v>54</c:v>
                </c:pt>
                <c:pt idx="15">
                  <c:v>52</c:v>
                </c:pt>
                <c:pt idx="16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10 '!$A$7</c:f>
              <c:strCache>
                <c:ptCount val="1"/>
                <c:pt idx="0">
                  <c:v>East Germany  (all agreements)</c:v>
                </c:pt>
              </c:strCache>
            </c:strRef>
          </c:tx>
          <c:spPr>
            <a:ln>
              <a:solidFill>
                <a:srgbClr val="009FE3"/>
              </a:solidFill>
            </a:ln>
          </c:spPr>
          <c:marker>
            <c:symbol val="diamond"/>
            <c:size val="5"/>
            <c:spPr>
              <a:solidFill>
                <a:srgbClr val="009FE3"/>
              </a:solidFill>
              <a:ln>
                <a:noFill/>
              </a:ln>
            </c:spPr>
          </c:marker>
          <c:cat>
            <c:numRef>
              <c:f>'Figure 10 '!$B$4:$R$4</c:f>
              <c:numCache>
                <c:formatCode>General</c:formatCode>
                <c:ptCount val="1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</c:numCache>
            </c:numRef>
          </c:cat>
          <c:val>
            <c:numRef>
              <c:f>'Figure 10 '!$B$7:$R$7</c:f>
              <c:numCache>
                <c:formatCode>General</c:formatCode>
                <c:ptCount val="17"/>
                <c:pt idx="0">
                  <c:v>63</c:v>
                </c:pt>
                <c:pt idx="1">
                  <c:v>57</c:v>
                </c:pt>
                <c:pt idx="2">
                  <c:v>55</c:v>
                </c:pt>
                <c:pt idx="3">
                  <c:v>56</c:v>
                </c:pt>
                <c:pt idx="4">
                  <c:v>55</c:v>
                </c:pt>
                <c:pt idx="5">
                  <c:v>54</c:v>
                </c:pt>
                <c:pt idx="6">
                  <c:v>53</c:v>
                </c:pt>
                <c:pt idx="7">
                  <c:v>53</c:v>
                </c:pt>
                <c:pt idx="8">
                  <c:v>54</c:v>
                </c:pt>
                <c:pt idx="9">
                  <c:v>54</c:v>
                </c:pt>
                <c:pt idx="10">
                  <c:v>52</c:v>
                </c:pt>
                <c:pt idx="11">
                  <c:v>51</c:v>
                </c:pt>
                <c:pt idx="12">
                  <c:v>50</c:v>
                </c:pt>
                <c:pt idx="13">
                  <c:v>49</c:v>
                </c:pt>
                <c:pt idx="14">
                  <c:v>48</c:v>
                </c:pt>
                <c:pt idx="15">
                  <c:v>47</c:v>
                </c:pt>
                <c:pt idx="16">
                  <c:v>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10 '!$A$8</c:f>
              <c:strCache>
                <c:ptCount val="1"/>
                <c:pt idx="0">
                  <c:v>East Germany  (sectoral agreements)</c:v>
                </c:pt>
              </c:strCache>
            </c:strRef>
          </c:tx>
          <c:spPr>
            <a:ln w="25400">
              <a:solidFill>
                <a:srgbClr val="009FE3"/>
              </a:solidFill>
              <a:prstDash val="dashDot"/>
            </a:ln>
          </c:spPr>
          <c:marker>
            <c:symbol val="none"/>
          </c:marker>
          <c:cat>
            <c:numRef>
              <c:f>'Figure 10 '!$B$4:$R$4</c:f>
              <c:numCache>
                <c:formatCode>General</c:formatCode>
                <c:ptCount val="17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</c:numCache>
            </c:numRef>
          </c:cat>
          <c:val>
            <c:numRef>
              <c:f>'Figure 10 '!$B$8:$R$8</c:f>
              <c:numCache>
                <c:formatCode>General</c:formatCode>
                <c:ptCount val="17"/>
                <c:pt idx="0">
                  <c:v>52</c:v>
                </c:pt>
                <c:pt idx="1">
                  <c:v>46</c:v>
                </c:pt>
                <c:pt idx="2">
                  <c:v>47</c:v>
                </c:pt>
                <c:pt idx="3">
                  <c:v>45</c:v>
                </c:pt>
                <c:pt idx="4">
                  <c:v>44</c:v>
                </c:pt>
                <c:pt idx="5">
                  <c:v>44</c:v>
                </c:pt>
                <c:pt idx="6">
                  <c:v>42</c:v>
                </c:pt>
                <c:pt idx="7">
                  <c:v>42</c:v>
                </c:pt>
                <c:pt idx="8">
                  <c:v>41</c:v>
                </c:pt>
                <c:pt idx="9">
                  <c:v>41</c:v>
                </c:pt>
                <c:pt idx="10">
                  <c:v>40</c:v>
                </c:pt>
                <c:pt idx="11">
                  <c:v>38</c:v>
                </c:pt>
                <c:pt idx="12">
                  <c:v>37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756160"/>
        <c:axId val="233757696"/>
      </c:lineChart>
      <c:catAx>
        <c:axId val="233756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900" b="1">
                <a:solidFill>
                  <a:srgbClr val="595959"/>
                </a:solidFill>
              </a:defRPr>
            </a:pPr>
            <a:endParaRPr lang="fr-FR"/>
          </a:p>
        </c:txPr>
        <c:crossAx val="233757696"/>
        <c:crosses val="autoZero"/>
        <c:auto val="1"/>
        <c:lblAlgn val="ctr"/>
        <c:lblOffset val="100"/>
        <c:noMultiLvlLbl val="0"/>
      </c:catAx>
      <c:valAx>
        <c:axId val="233757696"/>
        <c:scaling>
          <c:orientation val="minMax"/>
          <c:min val="30"/>
        </c:scaling>
        <c:delete val="0"/>
        <c:axPos val="l"/>
        <c:majorGridlines>
          <c:spPr>
            <a:ln w="3175"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rgbClr val="595959"/>
                </a:solidFill>
              </a:defRPr>
            </a:pPr>
            <a:endParaRPr lang="fr-FR"/>
          </a:p>
        </c:txPr>
        <c:crossAx val="233756160"/>
        <c:crosses val="autoZero"/>
        <c:crossBetween val="midCat"/>
        <c:majorUnit val="5"/>
      </c:valAx>
    </c:plotArea>
    <c:legend>
      <c:legendPos val="b"/>
      <c:layout>
        <c:manualLayout>
          <c:xMode val="edge"/>
          <c:yMode val="edge"/>
          <c:x val="6.7386975065616792E-2"/>
          <c:y val="0.83794547069449021"/>
          <c:w val="0.89509740630247303"/>
          <c:h val="7.4841709060157149E-2"/>
        </c:manualLayout>
      </c:layout>
      <c:overlay val="0"/>
      <c:txPr>
        <a:bodyPr/>
        <a:lstStyle/>
        <a:p>
          <a:pPr>
            <a:defRPr sz="900" b="1">
              <a:solidFill>
                <a:srgbClr val="595959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715376912050583"/>
          <c:y val="4.4152543823717189E-3"/>
          <c:w val="0.55426268973236203"/>
          <c:h val="0.8409433211448260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'Figure 11 '!$B$3</c:f>
              <c:strCache>
                <c:ptCount val="1"/>
                <c:pt idx="0">
                  <c:v>Sector agreement</c:v>
                </c:pt>
              </c:strCache>
            </c:strRef>
          </c:tx>
          <c:spPr>
            <a:solidFill>
              <a:srgbClr val="312783"/>
            </a:solidFill>
          </c:spPr>
          <c:invertIfNegative val="0"/>
          <c:cat>
            <c:strRef>
              <c:f>'Figure 11 '!$A$4:$A$17</c:f>
              <c:strCache>
                <c:ptCount val="14"/>
                <c:pt idx="0">
                  <c:v>Public services, social insurance</c:v>
                </c:pt>
                <c:pt idx="1">
                  <c:v>Financial Services</c:v>
                </c:pt>
                <c:pt idx="2">
                  <c:v>Construction</c:v>
                </c:pt>
                <c:pt idx="3">
                  <c:v>Energy, Water, Waste, Mining</c:v>
                </c:pt>
                <c:pt idx="4">
                  <c:v>Non-profit Organisations</c:v>
                </c:pt>
                <c:pt idx="5">
                  <c:v>Health, Education</c:v>
                </c:pt>
                <c:pt idx="6">
                  <c:v>Manufacturing</c:v>
                </c:pt>
                <c:pt idx="7">
                  <c:v>Total</c:v>
                </c:pt>
                <c:pt idx="8">
                  <c:v>Economic, scientific, freelance services</c:v>
                </c:pt>
                <c:pt idx="9">
                  <c:v>Trade</c:v>
                </c:pt>
                <c:pt idx="10">
                  <c:v>Agriculture</c:v>
                </c:pt>
                <c:pt idx="11">
                  <c:v>Hotel and other services</c:v>
                </c:pt>
                <c:pt idx="12">
                  <c:v>Traffic and Logistics</c:v>
                </c:pt>
                <c:pt idx="13">
                  <c:v>Information and communication</c:v>
                </c:pt>
              </c:strCache>
            </c:strRef>
          </c:cat>
          <c:val>
            <c:numRef>
              <c:f>'Figure 11 '!$B$4:$B$17</c:f>
              <c:numCache>
                <c:formatCode>General</c:formatCode>
                <c:ptCount val="14"/>
                <c:pt idx="0">
                  <c:v>87</c:v>
                </c:pt>
                <c:pt idx="1">
                  <c:v>77</c:v>
                </c:pt>
                <c:pt idx="2">
                  <c:v>66</c:v>
                </c:pt>
                <c:pt idx="3">
                  <c:v>65</c:v>
                </c:pt>
                <c:pt idx="4">
                  <c:v>51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46</c:v>
                </c:pt>
                <c:pt idx="9">
                  <c:v>40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18</c:v>
                </c:pt>
              </c:numCache>
            </c:numRef>
          </c:val>
        </c:ser>
        <c:ser>
          <c:idx val="1"/>
          <c:order val="1"/>
          <c:tx>
            <c:strRef>
              <c:f>'Figure 11 '!$C$3</c:f>
              <c:strCache>
                <c:ptCount val="1"/>
                <c:pt idx="0">
                  <c:v>Firm-based agreement</c:v>
                </c:pt>
              </c:strCache>
            </c:strRef>
          </c:tx>
          <c:spPr>
            <a:solidFill>
              <a:srgbClr val="B2B2B2"/>
            </a:solidFill>
          </c:spPr>
          <c:invertIfNegative val="0"/>
          <c:cat>
            <c:strRef>
              <c:f>'Figure 11 '!$A$4:$A$17</c:f>
              <c:strCache>
                <c:ptCount val="14"/>
                <c:pt idx="0">
                  <c:v>Public services, social insurance</c:v>
                </c:pt>
                <c:pt idx="1">
                  <c:v>Financial Services</c:v>
                </c:pt>
                <c:pt idx="2">
                  <c:v>Construction</c:v>
                </c:pt>
                <c:pt idx="3">
                  <c:v>Energy, Water, Waste, Mining</c:v>
                </c:pt>
                <c:pt idx="4">
                  <c:v>Non-profit Organisations</c:v>
                </c:pt>
                <c:pt idx="5">
                  <c:v>Health, Education</c:v>
                </c:pt>
                <c:pt idx="6">
                  <c:v>Manufacturing</c:v>
                </c:pt>
                <c:pt idx="7">
                  <c:v>Total</c:v>
                </c:pt>
                <c:pt idx="8">
                  <c:v>Economic, scientific, freelance services</c:v>
                </c:pt>
                <c:pt idx="9">
                  <c:v>Trade</c:v>
                </c:pt>
                <c:pt idx="10">
                  <c:v>Agriculture</c:v>
                </c:pt>
                <c:pt idx="11">
                  <c:v>Hotel and other services</c:v>
                </c:pt>
                <c:pt idx="12">
                  <c:v>Traffic and Logistics</c:v>
                </c:pt>
                <c:pt idx="13">
                  <c:v>Information and communication</c:v>
                </c:pt>
              </c:strCache>
            </c:strRef>
          </c:cat>
          <c:val>
            <c:numRef>
              <c:f>'Figure 11 '!$C$4:$C$17</c:f>
              <c:numCache>
                <c:formatCode>General</c:formatCode>
                <c:ptCount val="14"/>
                <c:pt idx="0">
                  <c:v>12</c:v>
                </c:pt>
                <c:pt idx="1">
                  <c:v>3</c:v>
                </c:pt>
                <c:pt idx="2">
                  <c:v>3</c:v>
                </c:pt>
                <c:pt idx="3">
                  <c:v>17</c:v>
                </c:pt>
                <c:pt idx="4">
                  <c:v>12</c:v>
                </c:pt>
                <c:pt idx="5">
                  <c:v>10</c:v>
                </c:pt>
                <c:pt idx="6">
                  <c:v>10</c:v>
                </c:pt>
                <c:pt idx="7">
                  <c:v>8</c:v>
                </c:pt>
                <c:pt idx="8">
                  <c:v>5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17</c:v>
                </c:pt>
                <c:pt idx="13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37962752"/>
        <c:axId val="237991040"/>
      </c:barChart>
      <c:catAx>
        <c:axId val="23796275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b="1">
                <a:solidFill>
                  <a:srgbClr val="595959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fr-FR"/>
          </a:p>
        </c:txPr>
        <c:crossAx val="237991040"/>
        <c:crosses val="autoZero"/>
        <c:auto val="1"/>
        <c:lblAlgn val="ctr"/>
        <c:lblOffset val="100"/>
        <c:noMultiLvlLbl val="0"/>
      </c:catAx>
      <c:valAx>
        <c:axId val="237991040"/>
        <c:scaling>
          <c:orientation val="minMax"/>
          <c:max val="100"/>
        </c:scaling>
        <c:delete val="0"/>
        <c:axPos val="b"/>
        <c:majorGridlines>
          <c:spPr>
            <a:ln w="3175">
              <a:solidFill>
                <a:srgbClr val="B2B2B2"/>
              </a:solidFill>
            </a:ln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b="1">
                <a:solidFill>
                  <a:srgbClr val="595959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fr-FR"/>
          </a:p>
        </c:txPr>
        <c:crossAx val="237962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5927111355469593"/>
          <c:y val="0.890557309993532"/>
          <c:w val="0.60863981777838871"/>
          <c:h val="5.1109889059113213E-2"/>
        </c:manualLayout>
      </c:layout>
      <c:overlay val="0"/>
      <c:txPr>
        <a:bodyPr/>
        <a:lstStyle/>
        <a:p>
          <a:pPr>
            <a:defRPr sz="1100" b="1">
              <a:solidFill>
                <a:srgbClr val="595959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12'!$B$2</c:f>
              <c:strCache>
                <c:ptCount val="1"/>
                <c:pt idx="0">
                  <c:v>Companies with a works council</c:v>
                </c:pt>
              </c:strCache>
            </c:strRef>
          </c:tx>
          <c:spPr>
            <a:solidFill>
              <a:srgbClr val="B2B2B2"/>
            </a:solidFill>
            <a:ln>
              <a:noFill/>
            </a:ln>
          </c:spPr>
          <c:invertIfNegative val="0"/>
          <c:cat>
            <c:strRef>
              <c:f>'Figure 12'!$A$3:$A$13</c:f>
              <c:strCache>
                <c:ptCount val="11"/>
                <c:pt idx="0">
                  <c:v>Mining/energy</c:v>
                </c:pt>
                <c:pt idx="1">
                  <c:v>Financial services</c:v>
                </c:pt>
                <c:pt idx="2">
                  <c:v>Manufacturing</c:v>
                </c:pt>
                <c:pt idx="3">
                  <c:v>Transport</c:v>
                </c:pt>
                <c:pt idx="4">
                  <c:v>Health care, education</c:v>
                </c:pt>
                <c:pt idx="5">
                  <c:v>Information/communication</c:v>
                </c:pt>
                <c:pt idx="6">
                  <c:v>Total</c:v>
                </c:pt>
                <c:pt idx="7">
                  <c:v>Economic and technical services</c:v>
                </c:pt>
                <c:pt idx="8">
                  <c:v>Trade</c:v>
                </c:pt>
                <c:pt idx="9">
                  <c:v>Construction</c:v>
                </c:pt>
                <c:pt idx="10">
                  <c:v>Hotels and restaurants, other services</c:v>
                </c:pt>
              </c:strCache>
            </c:strRef>
          </c:cat>
          <c:val>
            <c:numRef>
              <c:f>'Figure 12'!$B$3:$B$13</c:f>
              <c:numCache>
                <c:formatCode>General</c:formatCode>
                <c:ptCount val="11"/>
                <c:pt idx="0">
                  <c:v>40</c:v>
                </c:pt>
                <c:pt idx="1">
                  <c:v>23</c:v>
                </c:pt>
                <c:pt idx="2">
                  <c:v>15</c:v>
                </c:pt>
                <c:pt idx="3">
                  <c:v>14</c:v>
                </c:pt>
                <c:pt idx="4">
                  <c:v>13</c:v>
                </c:pt>
                <c:pt idx="5">
                  <c:v>14</c:v>
                </c:pt>
                <c:pt idx="6">
                  <c:v>9</c:v>
                </c:pt>
                <c:pt idx="7">
                  <c:v>7</c:v>
                </c:pt>
                <c:pt idx="8">
                  <c:v>9</c:v>
                </c:pt>
                <c:pt idx="9">
                  <c:v>3</c:v>
                </c:pt>
                <c:pt idx="10">
                  <c:v>3</c:v>
                </c:pt>
              </c:numCache>
            </c:numRef>
          </c:val>
        </c:ser>
        <c:ser>
          <c:idx val="1"/>
          <c:order val="1"/>
          <c:tx>
            <c:strRef>
              <c:f>'Figure 12'!$C$2</c:f>
              <c:strCache>
                <c:ptCount val="1"/>
                <c:pt idx="0">
                  <c:v>Employees in companies with a works council</c:v>
                </c:pt>
              </c:strCache>
            </c:strRef>
          </c:tx>
          <c:spPr>
            <a:solidFill>
              <a:srgbClr val="312783"/>
            </a:solidFill>
            <a:ln>
              <a:noFill/>
            </a:ln>
          </c:spPr>
          <c:invertIfNegative val="0"/>
          <c:cat>
            <c:strRef>
              <c:f>'Figure 12'!$A$3:$A$13</c:f>
              <c:strCache>
                <c:ptCount val="11"/>
                <c:pt idx="0">
                  <c:v>Mining/energy</c:v>
                </c:pt>
                <c:pt idx="1">
                  <c:v>Financial services</c:v>
                </c:pt>
                <c:pt idx="2">
                  <c:v>Manufacturing</c:v>
                </c:pt>
                <c:pt idx="3">
                  <c:v>Transport</c:v>
                </c:pt>
                <c:pt idx="4">
                  <c:v>Health care, education</c:v>
                </c:pt>
                <c:pt idx="5">
                  <c:v>Information/communication</c:v>
                </c:pt>
                <c:pt idx="6">
                  <c:v>Total</c:v>
                </c:pt>
                <c:pt idx="7">
                  <c:v>Economic and technical services</c:v>
                </c:pt>
                <c:pt idx="8">
                  <c:v>Trade</c:v>
                </c:pt>
                <c:pt idx="9">
                  <c:v>Construction</c:v>
                </c:pt>
                <c:pt idx="10">
                  <c:v>Hotels and restaurants, other services</c:v>
                </c:pt>
              </c:strCache>
            </c:strRef>
          </c:cat>
          <c:val>
            <c:numRef>
              <c:f>'Figure 12'!$C$3:$C$13</c:f>
              <c:numCache>
                <c:formatCode>General</c:formatCode>
                <c:ptCount val="11"/>
                <c:pt idx="0">
                  <c:v>78</c:v>
                </c:pt>
                <c:pt idx="1">
                  <c:v>66</c:v>
                </c:pt>
                <c:pt idx="2">
                  <c:v>64</c:v>
                </c:pt>
                <c:pt idx="3">
                  <c:v>51</c:v>
                </c:pt>
                <c:pt idx="4">
                  <c:v>47</c:v>
                </c:pt>
                <c:pt idx="5">
                  <c:v>44</c:v>
                </c:pt>
                <c:pt idx="6">
                  <c:v>42</c:v>
                </c:pt>
                <c:pt idx="7">
                  <c:v>31</c:v>
                </c:pt>
                <c:pt idx="8">
                  <c:v>29</c:v>
                </c:pt>
                <c:pt idx="9">
                  <c:v>15</c:v>
                </c:pt>
                <c:pt idx="10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816576"/>
        <c:axId val="123826560"/>
      </c:barChart>
      <c:catAx>
        <c:axId val="1238165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fr-FR"/>
          </a:p>
        </c:txPr>
        <c:crossAx val="123826560"/>
        <c:crosses val="autoZero"/>
        <c:auto val="1"/>
        <c:lblAlgn val="ctr"/>
        <c:lblOffset val="100"/>
        <c:noMultiLvlLbl val="0"/>
      </c:catAx>
      <c:valAx>
        <c:axId val="123826560"/>
        <c:scaling>
          <c:orientation val="minMax"/>
        </c:scaling>
        <c:delete val="0"/>
        <c:axPos val="l"/>
        <c:majorGridlines>
          <c:spPr>
            <a:ln w="3175">
              <a:solidFill>
                <a:srgbClr val="B2B2B2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rgbClr val="595959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fr-FR"/>
          </a:p>
        </c:txPr>
        <c:crossAx val="123816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6033697400728142E-2"/>
          <c:y val="0.90239408696667411"/>
          <c:w val="0.88898365930065193"/>
          <c:h val="8.4204698293310357E-2"/>
        </c:manualLayout>
      </c:layout>
      <c:overlay val="0"/>
      <c:txPr>
        <a:bodyPr/>
        <a:lstStyle/>
        <a:p>
          <a:pPr>
            <a:defRPr b="1">
              <a:solidFill>
                <a:srgbClr val="595959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44329887758113E-2"/>
          <c:y val="2.4770908004778974E-2"/>
          <c:w val="0.8951089693669948"/>
          <c:h val="0.605833668005354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13'!$B$8</c:f>
              <c:strCache>
                <c:ptCount val="1"/>
                <c:pt idx="0">
                  <c:v>Days not Worked Due to Strikes 2005-2012 (% by sectors)</c:v>
                </c:pt>
              </c:strCache>
            </c:strRef>
          </c:tx>
          <c:spPr>
            <a:solidFill>
              <a:srgbClr val="312783"/>
            </a:solidFill>
            <a:ln>
              <a:noFill/>
            </a:ln>
          </c:spPr>
          <c:invertIfNegative val="0"/>
          <c:cat>
            <c:strRef>
              <c:f>'figure 13'!$A$9:$A$18</c:f>
              <c:strCache>
                <c:ptCount val="10"/>
                <c:pt idx="0">
                  <c:v>Health</c:v>
                </c:pt>
                <c:pt idx="1">
                  <c:v>Media</c:v>
                </c:pt>
                <c:pt idx="2">
                  <c:v>Public services</c:v>
                </c:pt>
                <c:pt idx="3">
                  <c:v>Commerce</c:v>
                </c:pt>
                <c:pt idx="4">
                  <c:v>Car industry</c:v>
                </c:pt>
                <c:pt idx="5">
                  <c:v>Education</c:v>
                </c:pt>
                <c:pt idx="6">
                  <c:v>Telecommunication</c:v>
                </c:pt>
                <c:pt idx="7">
                  <c:v>Machine industry</c:v>
                </c:pt>
                <c:pt idx="8">
                  <c:v>Transport</c:v>
                </c:pt>
                <c:pt idx="9">
                  <c:v>Print industry</c:v>
                </c:pt>
              </c:strCache>
            </c:strRef>
          </c:cat>
          <c:val>
            <c:numRef>
              <c:f>'figure 13'!$B$9:$B$18</c:f>
              <c:numCache>
                <c:formatCode>General</c:formatCode>
                <c:ptCount val="10"/>
                <c:pt idx="0">
                  <c:v>20.100000000000001</c:v>
                </c:pt>
                <c:pt idx="1">
                  <c:v>17.399999999999999</c:v>
                </c:pt>
                <c:pt idx="2">
                  <c:v>15.2</c:v>
                </c:pt>
                <c:pt idx="3">
                  <c:v>7.5</c:v>
                </c:pt>
                <c:pt idx="4">
                  <c:v>6.5</c:v>
                </c:pt>
                <c:pt idx="5">
                  <c:v>4.3</c:v>
                </c:pt>
                <c:pt idx="6">
                  <c:v>3.4</c:v>
                </c:pt>
                <c:pt idx="7">
                  <c:v>3.2</c:v>
                </c:pt>
                <c:pt idx="8">
                  <c:v>2.8</c:v>
                </c:pt>
                <c:pt idx="9">
                  <c:v>1.9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23836288"/>
        <c:axId val="123837824"/>
      </c:barChart>
      <c:catAx>
        <c:axId val="1238362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000" b="1">
                <a:solidFill>
                  <a:srgbClr val="595959"/>
                </a:solidFill>
              </a:defRPr>
            </a:pPr>
            <a:endParaRPr lang="fr-FR"/>
          </a:p>
        </c:txPr>
        <c:crossAx val="123837824"/>
        <c:crosses val="autoZero"/>
        <c:auto val="1"/>
        <c:lblAlgn val="ctr"/>
        <c:lblOffset val="100"/>
        <c:noMultiLvlLbl val="0"/>
      </c:catAx>
      <c:valAx>
        <c:axId val="123837824"/>
        <c:scaling>
          <c:orientation val="minMax"/>
          <c:max val="20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>
            <a:solidFill>
              <a:srgbClr val="B2B2B2"/>
            </a:solidFill>
          </a:ln>
        </c:spPr>
        <c:txPr>
          <a:bodyPr/>
          <a:lstStyle/>
          <a:p>
            <a:pPr>
              <a:defRPr sz="1100" b="1">
                <a:solidFill>
                  <a:srgbClr val="595959"/>
                </a:solidFill>
              </a:defRPr>
            </a:pPr>
            <a:endParaRPr lang="fr-FR"/>
          </a:p>
        </c:txPr>
        <c:crossAx val="1238362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6907261592301"/>
          <c:y val="0.1162153689122193"/>
          <c:w val="0.59785803634049872"/>
          <c:h val="0.73042067658209398"/>
        </c:manualLayout>
      </c:layout>
      <c:lineChart>
        <c:grouping val="standard"/>
        <c:varyColors val="0"/>
        <c:ser>
          <c:idx val="4"/>
          <c:order val="0"/>
          <c:tx>
            <c:strRef>
              <c:f>'reel b'!$N$2</c:f>
              <c:strCache>
                <c:ptCount val="1"/>
                <c:pt idx="0">
                  <c:v>Spain</c:v>
                </c:pt>
              </c:strCache>
            </c:strRef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b'!$BE$545:$BE$563</c:f>
              <c:numCache>
                <c:formatCode>0.00</c:formatCode>
                <c:ptCount val="19"/>
                <c:pt idx="0">
                  <c:v>100.52951100916476</c:v>
                </c:pt>
                <c:pt idx="1">
                  <c:v>102.38511273366528</c:v>
                </c:pt>
                <c:pt idx="2">
                  <c:v>102.01814190313047</c:v>
                </c:pt>
                <c:pt idx="3">
                  <c:v>103.44603002622961</c:v>
                </c:pt>
                <c:pt idx="4">
                  <c:v>104.48553689411517</c:v>
                </c:pt>
                <c:pt idx="5">
                  <c:v>104.79464620196399</c:v>
                </c:pt>
                <c:pt idx="6">
                  <c:v>107.70554289306907</c:v>
                </c:pt>
                <c:pt idx="7">
                  <c:v>107.87704480884932</c:v>
                </c:pt>
                <c:pt idx="8">
                  <c:v>108.13355124811963</c:v>
                </c:pt>
                <c:pt idx="9">
                  <c:v>107.21849604090519</c:v>
                </c:pt>
                <c:pt idx="10">
                  <c:v>105.81206563438477</c:v>
                </c:pt>
                <c:pt idx="11">
                  <c:v>105.94116377760191</c:v>
                </c:pt>
                <c:pt idx="12">
                  <c:v>105.15200625037839</c:v>
                </c:pt>
                <c:pt idx="13">
                  <c:v>103.44599161111231</c:v>
                </c:pt>
                <c:pt idx="14">
                  <c:v>99.999999999999986</c:v>
                </c:pt>
                <c:pt idx="15">
                  <c:v>102.2076826403332</c:v>
                </c:pt>
                <c:pt idx="16">
                  <c:v>102.95239415860236</c:v>
                </c:pt>
                <c:pt idx="17">
                  <c:v>105.40880898172486</c:v>
                </c:pt>
                <c:pt idx="18">
                  <c:v>111.83181169751828</c:v>
                </c:pt>
              </c:numCache>
            </c:numRef>
          </c:val>
          <c:smooth val="0"/>
        </c:ser>
        <c:ser>
          <c:idx val="9"/>
          <c:order val="1"/>
          <c:tx>
            <c:strRef>
              <c:f>'reel b'!$BO$2</c:f>
              <c:strCache>
                <c:ptCount val="1"/>
                <c:pt idx="0">
                  <c:v>Austria</c:v>
                </c:pt>
              </c:strCache>
            </c:strRef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b'!$BO$545:$BO$563</c:f>
              <c:numCache>
                <c:formatCode>0.00</c:formatCode>
                <c:ptCount val="19"/>
                <c:pt idx="0">
                  <c:v>87.654121541293563</c:v>
                </c:pt>
                <c:pt idx="1">
                  <c:v>88.109764217437032</c:v>
                </c:pt>
                <c:pt idx="2">
                  <c:v>90.260714087759169</c:v>
                </c:pt>
                <c:pt idx="3">
                  <c:v>91.449278587909504</c:v>
                </c:pt>
                <c:pt idx="4">
                  <c:v>93.582974685869402</c:v>
                </c:pt>
                <c:pt idx="5">
                  <c:v>95.854734011538383</c:v>
                </c:pt>
                <c:pt idx="6">
                  <c:v>95.204337600127261</c:v>
                </c:pt>
                <c:pt idx="7">
                  <c:v>96.08059384091014</c:v>
                </c:pt>
                <c:pt idx="8">
                  <c:v>98.230524608469054</c:v>
                </c:pt>
                <c:pt idx="9">
                  <c:v>98.713797439162065</c:v>
                </c:pt>
                <c:pt idx="10">
                  <c:v>100.14681850323292</c:v>
                </c:pt>
                <c:pt idx="11">
                  <c:v>99.913589193363961</c:v>
                </c:pt>
                <c:pt idx="12">
                  <c:v>99.657843886670804</c:v>
                </c:pt>
                <c:pt idx="13">
                  <c:v>100.65187323120639</c:v>
                </c:pt>
                <c:pt idx="14">
                  <c:v>100.00000000000003</c:v>
                </c:pt>
                <c:pt idx="15">
                  <c:v>99.804558262162928</c:v>
                </c:pt>
                <c:pt idx="16">
                  <c:v>99.12353450414912</c:v>
                </c:pt>
                <c:pt idx="17">
                  <c:v>98.906773781431085</c:v>
                </c:pt>
                <c:pt idx="18">
                  <c:v>98.098363711328858</c:v>
                </c:pt>
              </c:numCache>
            </c:numRef>
          </c:val>
          <c:smooth val="0"/>
        </c:ser>
        <c:ser>
          <c:idx val="8"/>
          <c:order val="2"/>
          <c:tx>
            <c:strRef>
              <c:f>'reel b'!$BN$2</c:f>
              <c:strCache>
                <c:ptCount val="1"/>
                <c:pt idx="0">
                  <c:v>Netherl</c:v>
                </c:pt>
              </c:strCache>
            </c:strRef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b'!$BN$545:$BN$563</c:f>
              <c:numCache>
                <c:formatCode>0.00</c:formatCode>
                <c:ptCount val="19"/>
                <c:pt idx="0">
                  <c:v>104.89539004641766</c:v>
                </c:pt>
                <c:pt idx="1">
                  <c:v>104.51923285418934</c:v>
                </c:pt>
                <c:pt idx="2">
                  <c:v>105.92423066884378</c:v>
                </c:pt>
                <c:pt idx="3">
                  <c:v>107.14921408965132</c:v>
                </c:pt>
                <c:pt idx="4">
                  <c:v>104.59958663296172</c:v>
                </c:pt>
                <c:pt idx="5">
                  <c:v>103.59567171973735</c:v>
                </c:pt>
                <c:pt idx="6">
                  <c:v>104.70743773844711</c:v>
                </c:pt>
                <c:pt idx="7">
                  <c:v>101.86735442073891</c:v>
                </c:pt>
                <c:pt idx="8">
                  <c:v>97.406036238243701</c:v>
                </c:pt>
                <c:pt idx="9">
                  <c:v>95.961817276104242</c:v>
                </c:pt>
                <c:pt idx="10">
                  <c:v>95.876745472023174</c:v>
                </c:pt>
                <c:pt idx="11">
                  <c:v>98.410293431445709</c:v>
                </c:pt>
                <c:pt idx="12">
                  <c:v>98.732571275360598</c:v>
                </c:pt>
                <c:pt idx="13">
                  <c:v>98.424948870094354</c:v>
                </c:pt>
                <c:pt idx="14">
                  <c:v>100.00000000000003</c:v>
                </c:pt>
                <c:pt idx="15">
                  <c:v>95.580881997943763</c:v>
                </c:pt>
                <c:pt idx="16">
                  <c:v>98.023552246981154</c:v>
                </c:pt>
                <c:pt idx="17">
                  <c:v>98.436755812632725</c:v>
                </c:pt>
                <c:pt idx="18">
                  <c:v>98.468483344734949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'reel b'!$BD$2</c:f>
              <c:strCache>
                <c:ptCount val="1"/>
                <c:pt idx="0">
                  <c:v>Greece</c:v>
                </c:pt>
              </c:strCache>
            </c:strRef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b'!$BD$545:$BD$563</c:f>
              <c:numCache>
                <c:formatCode>0.00</c:formatCode>
                <c:ptCount val="19"/>
                <c:pt idx="0">
                  <c:v>99.827061943776684</c:v>
                </c:pt>
                <c:pt idx="1">
                  <c:v>95.997035597192749</c:v>
                </c:pt>
                <c:pt idx="2">
                  <c:v>97.045881921774125</c:v>
                </c:pt>
                <c:pt idx="3">
                  <c:v>92.232402915002226</c:v>
                </c:pt>
                <c:pt idx="4">
                  <c:v>94.510544838168215</c:v>
                </c:pt>
                <c:pt idx="5">
                  <c:v>94.850673183157681</c:v>
                </c:pt>
                <c:pt idx="6">
                  <c:v>98.311854685793747</c:v>
                </c:pt>
                <c:pt idx="7">
                  <c:v>103.20507718201502</c:v>
                </c:pt>
                <c:pt idx="8">
                  <c:v>97.609468561785121</c:v>
                </c:pt>
                <c:pt idx="9">
                  <c:v>100.1217807757381</c:v>
                </c:pt>
                <c:pt idx="10">
                  <c:v>98.913858262786491</c:v>
                </c:pt>
                <c:pt idx="11">
                  <c:v>97.918353767648341</c:v>
                </c:pt>
                <c:pt idx="12">
                  <c:v>100.27949614786816</c:v>
                </c:pt>
                <c:pt idx="13">
                  <c:v>100.92067747335176</c:v>
                </c:pt>
                <c:pt idx="14">
                  <c:v>100</c:v>
                </c:pt>
                <c:pt idx="15">
                  <c:v>99.282792059446749</c:v>
                </c:pt>
                <c:pt idx="16">
                  <c:v>101.65196235720602</c:v>
                </c:pt>
                <c:pt idx="17">
                  <c:v>104.38954010851518</c:v>
                </c:pt>
                <c:pt idx="18">
                  <c:v>114.29664451731907</c:v>
                </c:pt>
              </c:numCache>
            </c:numRef>
          </c:val>
          <c:smooth val="0"/>
        </c:ser>
        <c:ser>
          <c:idx val="7"/>
          <c:order val="4"/>
          <c:tx>
            <c:strRef>
              <c:f>'reel b'!$BQ$2</c:f>
              <c:strCache>
                <c:ptCount val="1"/>
                <c:pt idx="0">
                  <c:v>Portugal</c:v>
                </c:pt>
              </c:strCache>
            </c:strRef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b'!$BQ$545:$BQ$563</c:f>
              <c:numCache>
                <c:formatCode>0.00</c:formatCode>
                <c:ptCount val="19"/>
                <c:pt idx="0">
                  <c:v>114.5714659145865</c:v>
                </c:pt>
                <c:pt idx="1">
                  <c:v>110.11255451632374</c:v>
                </c:pt>
                <c:pt idx="2">
                  <c:v>106.09374798765154</c:v>
                </c:pt>
                <c:pt idx="3">
                  <c:v>105.53450668921845</c:v>
                </c:pt>
                <c:pt idx="4">
                  <c:v>106.39812722246565</c:v>
                </c:pt>
                <c:pt idx="5">
                  <c:v>106.44225745647988</c:v>
                </c:pt>
                <c:pt idx="6">
                  <c:v>105.20620238218375</c:v>
                </c:pt>
                <c:pt idx="7">
                  <c:v>103.63340671202333</c:v>
                </c:pt>
                <c:pt idx="8">
                  <c:v>102.97969974882515</c:v>
                </c:pt>
                <c:pt idx="9">
                  <c:v>99.954729090706991</c:v>
                </c:pt>
                <c:pt idx="10">
                  <c:v>100.33060470889038</c:v>
                </c:pt>
                <c:pt idx="11">
                  <c:v>97.348587067686196</c:v>
                </c:pt>
                <c:pt idx="12">
                  <c:v>99.540951319046627</c:v>
                </c:pt>
                <c:pt idx="13">
                  <c:v>100.74717509924534</c:v>
                </c:pt>
                <c:pt idx="14">
                  <c:v>100</c:v>
                </c:pt>
                <c:pt idx="15">
                  <c:v>98.561149079186521</c:v>
                </c:pt>
                <c:pt idx="16">
                  <c:v>100.53832132942679</c:v>
                </c:pt>
                <c:pt idx="17">
                  <c:v>103.22732406518934</c:v>
                </c:pt>
                <c:pt idx="18">
                  <c:v>107.86801077949686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'reel b'!$BG$2</c:f>
              <c:strCache>
                <c:ptCount val="1"/>
                <c:pt idx="0">
                  <c:v>Italy</c:v>
                </c:pt>
              </c:strCache>
            </c:strRef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b'!$BG$545:$BG$563</c:f>
              <c:numCache>
                <c:formatCode>0.00</c:formatCode>
                <c:ptCount val="19"/>
                <c:pt idx="0">
                  <c:v>95.677379132252412</c:v>
                </c:pt>
                <c:pt idx="1">
                  <c:v>101.8924690038926</c:v>
                </c:pt>
                <c:pt idx="2">
                  <c:v>97.869559427807516</c:v>
                </c:pt>
                <c:pt idx="3">
                  <c:v>96.773120388944747</c:v>
                </c:pt>
                <c:pt idx="4">
                  <c:v>103.33069682639288</c:v>
                </c:pt>
                <c:pt idx="5">
                  <c:v>105.03931678551852</c:v>
                </c:pt>
                <c:pt idx="6">
                  <c:v>107.49522738144412</c:v>
                </c:pt>
                <c:pt idx="7">
                  <c:v>108.30465144337364</c:v>
                </c:pt>
                <c:pt idx="8">
                  <c:v>108.34210121300831</c:v>
                </c:pt>
                <c:pt idx="9">
                  <c:v>105.46677853980238</c:v>
                </c:pt>
                <c:pt idx="10">
                  <c:v>103.63678444436371</c:v>
                </c:pt>
                <c:pt idx="11">
                  <c:v>102.3845557504019</c:v>
                </c:pt>
                <c:pt idx="12">
                  <c:v>100.94462158384998</c:v>
                </c:pt>
                <c:pt idx="13">
                  <c:v>102.02932570323868</c:v>
                </c:pt>
                <c:pt idx="14">
                  <c:v>100.00000000000003</c:v>
                </c:pt>
                <c:pt idx="15">
                  <c:v>100.06519576282989</c:v>
                </c:pt>
                <c:pt idx="16">
                  <c:v>99.460948123954537</c:v>
                </c:pt>
                <c:pt idx="17">
                  <c:v>98.978411098718837</c:v>
                </c:pt>
                <c:pt idx="18">
                  <c:v>99.354035194177371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'reel b'!$BF$2</c:f>
              <c:strCache>
                <c:ptCount val="1"/>
                <c:pt idx="0">
                  <c:v>France</c:v>
                </c:pt>
              </c:strCache>
            </c:strRef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b'!$BF$545:$BF$563</c:f>
              <c:numCache>
                <c:formatCode>0.00</c:formatCode>
                <c:ptCount val="19"/>
                <c:pt idx="0">
                  <c:v>108.78161340946562</c:v>
                </c:pt>
                <c:pt idx="1">
                  <c:v>107.52765748811841</c:v>
                </c:pt>
                <c:pt idx="2">
                  <c:v>108.33240490327722</c:v>
                </c:pt>
                <c:pt idx="3">
                  <c:v>110.29265666340113</c:v>
                </c:pt>
                <c:pt idx="4">
                  <c:v>111.65997160885037</c:v>
                </c:pt>
                <c:pt idx="5">
                  <c:v>111.2737956022175</c:v>
                </c:pt>
                <c:pt idx="6">
                  <c:v>110.42500207031951</c:v>
                </c:pt>
                <c:pt idx="7">
                  <c:v>108.91171803658939</c:v>
                </c:pt>
                <c:pt idx="8">
                  <c:v>106.08164878944287</c:v>
                </c:pt>
                <c:pt idx="9">
                  <c:v>104.11914090116434</c:v>
                </c:pt>
                <c:pt idx="10">
                  <c:v>102.85817669774492</c:v>
                </c:pt>
                <c:pt idx="11">
                  <c:v>101.40498046351973</c:v>
                </c:pt>
                <c:pt idx="12">
                  <c:v>99.983158343157555</c:v>
                </c:pt>
                <c:pt idx="13">
                  <c:v>100.38288228518373</c:v>
                </c:pt>
                <c:pt idx="14">
                  <c:v>100.00000000000003</c:v>
                </c:pt>
                <c:pt idx="15">
                  <c:v>99.570483000687886</c:v>
                </c:pt>
                <c:pt idx="16">
                  <c:v>97.849206201225314</c:v>
                </c:pt>
                <c:pt idx="17">
                  <c:v>96.668353819046786</c:v>
                </c:pt>
                <c:pt idx="18">
                  <c:v>96.672668146226016</c:v>
                </c:pt>
              </c:numCache>
            </c:numRef>
          </c:val>
          <c:smooth val="0"/>
        </c:ser>
        <c:ser>
          <c:idx val="10"/>
          <c:order val="7"/>
          <c:tx>
            <c:strRef>
              <c:f>'reel b'!$BU$2</c:f>
              <c:strCache>
                <c:ptCount val="1"/>
                <c:pt idx="0">
                  <c:v>Finland</c:v>
                </c:pt>
              </c:strCache>
            </c:strRef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b'!$BU$545:$BU$563</c:f>
              <c:numCache>
                <c:formatCode>0.00</c:formatCode>
                <c:ptCount val="19"/>
                <c:pt idx="0">
                  <c:v>116.17986834428977</c:v>
                </c:pt>
                <c:pt idx="1">
                  <c:v>118.41829865608835</c:v>
                </c:pt>
                <c:pt idx="2">
                  <c:v>119.06397567293916</c:v>
                </c:pt>
                <c:pt idx="3">
                  <c:v>119.7353818285283</c:v>
                </c:pt>
                <c:pt idx="4">
                  <c:v>120.74046715527962</c:v>
                </c:pt>
                <c:pt idx="5">
                  <c:v>116.04468278299112</c:v>
                </c:pt>
                <c:pt idx="6">
                  <c:v>116.87257258413275</c:v>
                </c:pt>
                <c:pt idx="7">
                  <c:v>112.75250395873417</c:v>
                </c:pt>
                <c:pt idx="8">
                  <c:v>111.32081380090997</c:v>
                </c:pt>
                <c:pt idx="9">
                  <c:v>110.68414398058448</c:v>
                </c:pt>
                <c:pt idx="10">
                  <c:v>109.26603801906631</c:v>
                </c:pt>
                <c:pt idx="11">
                  <c:v>106.36664426397238</c:v>
                </c:pt>
                <c:pt idx="12">
                  <c:v>106.42809203636597</c:v>
                </c:pt>
                <c:pt idx="13">
                  <c:v>107.45734401010307</c:v>
                </c:pt>
                <c:pt idx="14">
                  <c:v>99.999999999999986</c:v>
                </c:pt>
                <c:pt idx="15">
                  <c:v>92.750180797573051</c:v>
                </c:pt>
                <c:pt idx="16">
                  <c:v>94.458321865735314</c:v>
                </c:pt>
                <c:pt idx="17">
                  <c:v>93.865279504608452</c:v>
                </c:pt>
                <c:pt idx="18">
                  <c:v>92.096135309562285</c:v>
                </c:pt>
              </c:numCache>
            </c:numRef>
          </c:val>
          <c:smooth val="0"/>
        </c:ser>
        <c:ser>
          <c:idx val="2"/>
          <c:order val="8"/>
          <c:tx>
            <c:strRef>
              <c:f>'reel b'!$BC$2</c:f>
              <c:strCache>
                <c:ptCount val="1"/>
                <c:pt idx="0">
                  <c:v>Ireland</c:v>
                </c:pt>
              </c:strCache>
            </c:strRef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b'!$BC$545:$BC$563</c:f>
              <c:numCache>
                <c:formatCode>0.00</c:formatCode>
                <c:ptCount val="19"/>
                <c:pt idx="0">
                  <c:v>118.82618541415542</c:v>
                </c:pt>
                <c:pt idx="1">
                  <c:v>122.86826549961505</c:v>
                </c:pt>
                <c:pt idx="2">
                  <c:v>125.25377509610271</c:v>
                </c:pt>
                <c:pt idx="3">
                  <c:v>128.65522326805186</c:v>
                </c:pt>
                <c:pt idx="4">
                  <c:v>132.87825354276569</c:v>
                </c:pt>
                <c:pt idx="5">
                  <c:v>138.01267516215424</c:v>
                </c:pt>
                <c:pt idx="6">
                  <c:v>141.4805629747774</c:v>
                </c:pt>
                <c:pt idx="7">
                  <c:v>142.2068074513075</c:v>
                </c:pt>
                <c:pt idx="8">
                  <c:v>142.6735029971554</c:v>
                </c:pt>
                <c:pt idx="9">
                  <c:v>131.10701753524327</c:v>
                </c:pt>
                <c:pt idx="10">
                  <c:v>124.11260751420524</c:v>
                </c:pt>
                <c:pt idx="11">
                  <c:v>118.48037762967112</c:v>
                </c:pt>
                <c:pt idx="12">
                  <c:v>114.36180156917229</c:v>
                </c:pt>
                <c:pt idx="13">
                  <c:v>108.94770116812577</c:v>
                </c:pt>
                <c:pt idx="14">
                  <c:v>100</c:v>
                </c:pt>
                <c:pt idx="15">
                  <c:v>111.52126692323885</c:v>
                </c:pt>
                <c:pt idx="16">
                  <c:v>116.90559993456834</c:v>
                </c:pt>
                <c:pt idx="17">
                  <c:v>118.57136448919528</c:v>
                </c:pt>
                <c:pt idx="18">
                  <c:v>125.04497958225156</c:v>
                </c:pt>
              </c:numCache>
            </c:numRef>
          </c:val>
          <c:smooth val="0"/>
        </c:ser>
        <c:ser>
          <c:idx val="1"/>
          <c:order val="9"/>
          <c:tx>
            <c:strRef>
              <c:f>'reel b'!$BA$2</c:f>
              <c:strCache>
                <c:ptCount val="1"/>
                <c:pt idx="0">
                  <c:v>Germany</c:v>
                </c:pt>
              </c:strCache>
            </c:strRef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b'!$BA$545:$BA$563</c:f>
              <c:numCache>
                <c:formatCode>0.00</c:formatCode>
                <c:ptCount val="19"/>
                <c:pt idx="0">
                  <c:v>90.083603926694678</c:v>
                </c:pt>
                <c:pt idx="1">
                  <c:v>88.259034089327429</c:v>
                </c:pt>
                <c:pt idx="2">
                  <c:v>88.901404311896613</c:v>
                </c:pt>
                <c:pt idx="3">
                  <c:v>91.733162854743071</c:v>
                </c:pt>
                <c:pt idx="4">
                  <c:v>93.522633180381533</c:v>
                </c:pt>
                <c:pt idx="5">
                  <c:v>94.334218730776925</c:v>
                </c:pt>
                <c:pt idx="6">
                  <c:v>94.896350504695988</c:v>
                </c:pt>
                <c:pt idx="7">
                  <c:v>96.751087490941188</c:v>
                </c:pt>
                <c:pt idx="8">
                  <c:v>98.235447185063023</c:v>
                </c:pt>
                <c:pt idx="9">
                  <c:v>97.320139575849907</c:v>
                </c:pt>
                <c:pt idx="10">
                  <c:v>96.631590252696242</c:v>
                </c:pt>
                <c:pt idx="11">
                  <c:v>97.324674159480594</c:v>
                </c:pt>
                <c:pt idx="12">
                  <c:v>99.422888081210189</c:v>
                </c:pt>
                <c:pt idx="13">
                  <c:v>101.35885129413981</c:v>
                </c:pt>
                <c:pt idx="14">
                  <c:v>100</c:v>
                </c:pt>
                <c:pt idx="15">
                  <c:v>98.407137396676092</c:v>
                </c:pt>
                <c:pt idx="16">
                  <c:v>98.561836568014456</c:v>
                </c:pt>
                <c:pt idx="17">
                  <c:v>97.298510511927162</c:v>
                </c:pt>
                <c:pt idx="18">
                  <c:v>96.513158776154995</c:v>
                </c:pt>
              </c:numCache>
            </c:numRef>
          </c:val>
          <c:smooth val="0"/>
        </c:ser>
        <c:ser>
          <c:idx val="0"/>
          <c:order val="10"/>
          <c:tx>
            <c:strRef>
              <c:f>'reel b'!$AW$2</c:f>
              <c:strCache>
                <c:ptCount val="1"/>
                <c:pt idx="0">
                  <c:v>Belgium</c:v>
                </c:pt>
              </c:strCache>
            </c:strRef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b'!$AW$545:$AW$563</c:f>
              <c:numCache>
                <c:formatCode>0.00</c:formatCode>
                <c:ptCount val="19"/>
                <c:pt idx="0">
                  <c:v>94.949650034694372</c:v>
                </c:pt>
                <c:pt idx="1">
                  <c:v>95.740879909381533</c:v>
                </c:pt>
                <c:pt idx="2">
                  <c:v>94.835551452517691</c:v>
                </c:pt>
                <c:pt idx="3">
                  <c:v>95.840364796450615</c:v>
                </c:pt>
                <c:pt idx="4">
                  <c:v>96.346871869493768</c:v>
                </c:pt>
                <c:pt idx="5">
                  <c:v>96.838668143921609</c:v>
                </c:pt>
                <c:pt idx="6">
                  <c:v>100.21008615945431</c:v>
                </c:pt>
                <c:pt idx="7">
                  <c:v>98.966824012910465</c:v>
                </c:pt>
                <c:pt idx="8">
                  <c:v>98.571606031053264</c:v>
                </c:pt>
                <c:pt idx="9">
                  <c:v>98.215318988459444</c:v>
                </c:pt>
                <c:pt idx="10">
                  <c:v>100.50815441273102</c:v>
                </c:pt>
                <c:pt idx="11">
                  <c:v>101.73553742019106</c:v>
                </c:pt>
                <c:pt idx="12">
                  <c:v>100.45502341505221</c:v>
                </c:pt>
                <c:pt idx="13">
                  <c:v>100.66970335025316</c:v>
                </c:pt>
                <c:pt idx="14">
                  <c:v>100</c:v>
                </c:pt>
                <c:pt idx="15">
                  <c:v>98.057132117793046</c:v>
                </c:pt>
                <c:pt idx="16">
                  <c:v>99.603329688877622</c:v>
                </c:pt>
                <c:pt idx="17">
                  <c:v>97.731263371972418</c:v>
                </c:pt>
                <c:pt idx="18">
                  <c:v>96.225881885235552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478016"/>
        <c:axId val="125479552"/>
      </c:lineChart>
      <c:catAx>
        <c:axId val="12547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5479552"/>
        <c:crosses val="autoZero"/>
        <c:auto val="1"/>
        <c:lblAlgn val="ctr"/>
        <c:lblOffset val="100"/>
        <c:noMultiLvlLbl val="0"/>
      </c:catAx>
      <c:valAx>
        <c:axId val="125479552"/>
        <c:scaling>
          <c:orientation val="minMax"/>
          <c:min val="8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5478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6907261592301"/>
          <c:y val="0.1162153689122193"/>
          <c:w val="0.64458048993875761"/>
          <c:h val="0.73042067658209398"/>
        </c:manualLayout>
      </c:layout>
      <c:lineChart>
        <c:grouping val="standard"/>
        <c:varyColors val="0"/>
        <c:ser>
          <c:idx val="4"/>
          <c:order val="0"/>
          <c:tx>
            <c:strRef>
              <c:f>'reel b'!$N$2</c:f>
              <c:strCache>
                <c:ptCount val="1"/>
                <c:pt idx="0">
                  <c:v>Spain</c:v>
                </c:pt>
              </c:strCache>
            </c:strRef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b'!$N$524:$N$542</c:f>
              <c:numCache>
                <c:formatCode>0.00</c:formatCode>
                <c:ptCount val="19"/>
                <c:pt idx="0">
                  <c:v>86.52000000000001</c:v>
                </c:pt>
                <c:pt idx="1">
                  <c:v>89.54249999999999</c:v>
                </c:pt>
                <c:pt idx="2">
                  <c:v>91.212500000000006</c:v>
                </c:pt>
                <c:pt idx="3">
                  <c:v>88.722499999999997</c:v>
                </c:pt>
                <c:pt idx="4">
                  <c:v>89.905000000000001</c:v>
                </c:pt>
                <c:pt idx="5">
                  <c:v>89.117500000000007</c:v>
                </c:pt>
                <c:pt idx="6">
                  <c:v>89.277500000000003</c:v>
                </c:pt>
                <c:pt idx="7">
                  <c:v>90.692499999999995</c:v>
                </c:pt>
                <c:pt idx="8">
                  <c:v>92.972500000000011</c:v>
                </c:pt>
                <c:pt idx="9">
                  <c:v>96.95</c:v>
                </c:pt>
                <c:pt idx="10">
                  <c:v>98.35499999999999</c:v>
                </c:pt>
                <c:pt idx="11">
                  <c:v>100</c:v>
                </c:pt>
                <c:pt idx="12">
                  <c:v>101.60000000000001</c:v>
                </c:pt>
                <c:pt idx="13">
                  <c:v>103.54249999999999</c:v>
                </c:pt>
                <c:pt idx="14">
                  <c:v>104.27250000000001</c:v>
                </c:pt>
                <c:pt idx="15">
                  <c:v>105.39749999999999</c:v>
                </c:pt>
                <c:pt idx="16">
                  <c:v>102.0475</c:v>
                </c:pt>
                <c:pt idx="17">
                  <c:v>102.96250000000001</c:v>
                </c:pt>
                <c:pt idx="18">
                  <c:v>101.94749999999999</c:v>
                </c:pt>
              </c:numCache>
            </c:numRef>
          </c:val>
          <c:smooth val="0"/>
        </c:ser>
        <c:ser>
          <c:idx val="9"/>
          <c:order val="1"/>
          <c:tx>
            <c:strRef>
              <c:f>'reel b'!$X$2</c:f>
              <c:strCache>
                <c:ptCount val="1"/>
                <c:pt idx="0">
                  <c:v>Austria</c:v>
                </c:pt>
              </c:strCache>
            </c:strRef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b'!$X$524:$X$542</c:f>
              <c:numCache>
                <c:formatCode>0.00</c:formatCode>
                <c:ptCount val="19"/>
                <c:pt idx="0">
                  <c:v>100.51250000000002</c:v>
                </c:pt>
                <c:pt idx="1">
                  <c:v>103.47999999999999</c:v>
                </c:pt>
                <c:pt idx="2">
                  <c:v>101.855</c:v>
                </c:pt>
                <c:pt idx="3">
                  <c:v>98.562499999999986</c:v>
                </c:pt>
                <c:pt idx="4">
                  <c:v>99.785000000000011</c:v>
                </c:pt>
                <c:pt idx="5">
                  <c:v>100.3125</c:v>
                </c:pt>
                <c:pt idx="6">
                  <c:v>95.27</c:v>
                </c:pt>
                <c:pt idx="7">
                  <c:v>95.127499999999998</c:v>
                </c:pt>
                <c:pt idx="8">
                  <c:v>96.59</c:v>
                </c:pt>
                <c:pt idx="9">
                  <c:v>99.967500000000001</c:v>
                </c:pt>
                <c:pt idx="10">
                  <c:v>100.89999999999999</c:v>
                </c:pt>
                <c:pt idx="11">
                  <c:v>100</c:v>
                </c:pt>
                <c:pt idx="12">
                  <c:v>100.34750000000001</c:v>
                </c:pt>
                <c:pt idx="13">
                  <c:v>101.22500000000001</c:v>
                </c:pt>
                <c:pt idx="14">
                  <c:v>101.22749999999999</c:v>
                </c:pt>
                <c:pt idx="15">
                  <c:v>103.05249999999999</c:v>
                </c:pt>
                <c:pt idx="16">
                  <c:v>100.375</c:v>
                </c:pt>
                <c:pt idx="17">
                  <c:v>100.20499999999998</c:v>
                </c:pt>
                <c:pt idx="18">
                  <c:v>98.762500000000003</c:v>
                </c:pt>
              </c:numCache>
            </c:numRef>
          </c:val>
          <c:smooth val="0"/>
        </c:ser>
        <c:ser>
          <c:idx val="8"/>
          <c:order val="2"/>
          <c:tx>
            <c:strRef>
              <c:f>'reel b'!$W$2</c:f>
              <c:strCache>
                <c:ptCount val="1"/>
                <c:pt idx="0">
                  <c:v>Netherl</c:v>
                </c:pt>
              </c:strCache>
            </c:strRef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b'!$W$524:$W$542</c:f>
              <c:numCache>
                <c:formatCode>0.00</c:formatCode>
                <c:ptCount val="19"/>
                <c:pt idx="0">
                  <c:v>99.914999999999992</c:v>
                </c:pt>
                <c:pt idx="1">
                  <c:v>102.6525</c:v>
                </c:pt>
                <c:pt idx="2">
                  <c:v>101.21249999999999</c:v>
                </c:pt>
                <c:pt idx="3">
                  <c:v>98.512499999999989</c:v>
                </c:pt>
                <c:pt idx="4">
                  <c:v>97.802500000000009</c:v>
                </c:pt>
                <c:pt idx="5">
                  <c:v>96.037499999999994</c:v>
                </c:pt>
                <c:pt idx="6">
                  <c:v>95.31</c:v>
                </c:pt>
                <c:pt idx="7">
                  <c:v>95.902499999999989</c:v>
                </c:pt>
                <c:pt idx="8">
                  <c:v>95.555000000000007</c:v>
                </c:pt>
                <c:pt idx="9">
                  <c:v>98.762500000000003</c:v>
                </c:pt>
                <c:pt idx="10">
                  <c:v>99.144999999999996</c:v>
                </c:pt>
                <c:pt idx="11">
                  <c:v>100</c:v>
                </c:pt>
                <c:pt idx="12">
                  <c:v>100.33250000000001</c:v>
                </c:pt>
                <c:pt idx="13">
                  <c:v>101.10499999999999</c:v>
                </c:pt>
                <c:pt idx="14">
                  <c:v>104.11499999999999</c:v>
                </c:pt>
                <c:pt idx="15">
                  <c:v>102.095</c:v>
                </c:pt>
                <c:pt idx="16">
                  <c:v>101.9875</c:v>
                </c:pt>
                <c:pt idx="17">
                  <c:v>102.81500000000001</c:v>
                </c:pt>
                <c:pt idx="18">
                  <c:v>101.6675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'reel b'!$M$2</c:f>
              <c:strCache>
                <c:ptCount val="1"/>
                <c:pt idx="0">
                  <c:v>Greece</c:v>
                </c:pt>
              </c:strCache>
            </c:strRef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b'!$M$524:$M$542</c:f>
              <c:numCache>
                <c:formatCode>0.00</c:formatCode>
                <c:ptCount val="19"/>
                <c:pt idx="0">
                  <c:v>84.3125</c:v>
                </c:pt>
                <c:pt idx="1">
                  <c:v>86.577500000000001</c:v>
                </c:pt>
                <c:pt idx="2">
                  <c:v>89.844999999999985</c:v>
                </c:pt>
                <c:pt idx="3">
                  <c:v>89.542500000000004</c:v>
                </c:pt>
                <c:pt idx="4">
                  <c:v>88.545000000000016</c:v>
                </c:pt>
                <c:pt idx="5">
                  <c:v>90.212499999999991</c:v>
                </c:pt>
                <c:pt idx="6">
                  <c:v>87.362499999999997</c:v>
                </c:pt>
                <c:pt idx="7">
                  <c:v>89.352500000000006</c:v>
                </c:pt>
                <c:pt idx="8">
                  <c:v>93.272500000000008</c:v>
                </c:pt>
                <c:pt idx="9">
                  <c:v>98.94</c:v>
                </c:pt>
                <c:pt idx="10">
                  <c:v>100.35250000000001</c:v>
                </c:pt>
                <c:pt idx="11">
                  <c:v>100.0025</c:v>
                </c:pt>
                <c:pt idx="12">
                  <c:v>100.33499999999999</c:v>
                </c:pt>
                <c:pt idx="13">
                  <c:v>101.85</c:v>
                </c:pt>
                <c:pt idx="14">
                  <c:v>103.285</c:v>
                </c:pt>
                <c:pt idx="15">
                  <c:v>106.245</c:v>
                </c:pt>
                <c:pt idx="16">
                  <c:v>106.04749999999999</c:v>
                </c:pt>
                <c:pt idx="17">
                  <c:v>107.355</c:v>
                </c:pt>
                <c:pt idx="18">
                  <c:v>106.85749999999999</c:v>
                </c:pt>
              </c:numCache>
            </c:numRef>
          </c:val>
          <c:smooth val="0"/>
        </c:ser>
        <c:ser>
          <c:idx val="7"/>
          <c:order val="4"/>
          <c:tx>
            <c:strRef>
              <c:f>'reel b'!$Z$2</c:f>
              <c:strCache>
                <c:ptCount val="1"/>
                <c:pt idx="0">
                  <c:v>Portugal</c:v>
                </c:pt>
              </c:strCache>
            </c:strRef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b'!$Z$524:$Z$542</c:f>
              <c:numCache>
                <c:formatCode>0.00</c:formatCode>
                <c:ptCount val="19"/>
                <c:pt idx="0">
                  <c:v>94.734999999999999</c:v>
                </c:pt>
                <c:pt idx="1">
                  <c:v>97.8125</c:v>
                </c:pt>
                <c:pt idx="2">
                  <c:v>96.302499999999995</c:v>
                </c:pt>
                <c:pt idx="3">
                  <c:v>96.247499999999988</c:v>
                </c:pt>
                <c:pt idx="4">
                  <c:v>97.797499999999999</c:v>
                </c:pt>
                <c:pt idx="5">
                  <c:v>97.597499999999997</c:v>
                </c:pt>
                <c:pt idx="6">
                  <c:v>96.107500000000016</c:v>
                </c:pt>
                <c:pt idx="7">
                  <c:v>96.429999999999993</c:v>
                </c:pt>
                <c:pt idx="8">
                  <c:v>97.799999999999983</c:v>
                </c:pt>
                <c:pt idx="9">
                  <c:v>100.1075</c:v>
                </c:pt>
                <c:pt idx="10">
                  <c:v>101.27500000000001</c:v>
                </c:pt>
                <c:pt idx="11">
                  <c:v>100.0025</c:v>
                </c:pt>
                <c:pt idx="12">
                  <c:v>101.705</c:v>
                </c:pt>
                <c:pt idx="13">
                  <c:v>102.86500000000001</c:v>
                </c:pt>
                <c:pt idx="14">
                  <c:v>103.34</c:v>
                </c:pt>
                <c:pt idx="15">
                  <c:v>102.21</c:v>
                </c:pt>
                <c:pt idx="16">
                  <c:v>101.495</c:v>
                </c:pt>
                <c:pt idx="17">
                  <c:v>103.0325</c:v>
                </c:pt>
                <c:pt idx="18">
                  <c:v>101.5975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'reel b'!$P$2</c:f>
              <c:strCache>
                <c:ptCount val="1"/>
                <c:pt idx="0">
                  <c:v>Italy</c:v>
                </c:pt>
              </c:strCache>
            </c:strRef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b'!$P$524:$P$542</c:f>
              <c:numCache>
                <c:formatCode>0.00</c:formatCode>
                <c:ptCount val="19"/>
                <c:pt idx="0">
                  <c:v>85.372500000000002</c:v>
                </c:pt>
                <c:pt idx="1">
                  <c:v>82.737500000000011</c:v>
                </c:pt>
                <c:pt idx="2">
                  <c:v>90.442499999999995</c:v>
                </c:pt>
                <c:pt idx="3">
                  <c:v>90.667500000000004</c:v>
                </c:pt>
                <c:pt idx="4">
                  <c:v>93.125</c:v>
                </c:pt>
                <c:pt idx="5">
                  <c:v>92.594999999999999</c:v>
                </c:pt>
                <c:pt idx="6">
                  <c:v>89.294999999999987</c:v>
                </c:pt>
                <c:pt idx="7">
                  <c:v>91.112499999999997</c:v>
                </c:pt>
                <c:pt idx="8">
                  <c:v>94.525000000000006</c:v>
                </c:pt>
                <c:pt idx="9">
                  <c:v>99.747500000000002</c:v>
                </c:pt>
                <c:pt idx="10">
                  <c:v>100.97</c:v>
                </c:pt>
                <c:pt idx="11">
                  <c:v>100.0025</c:v>
                </c:pt>
                <c:pt idx="12">
                  <c:v>99.899999999999991</c:v>
                </c:pt>
                <c:pt idx="13">
                  <c:v>101.98</c:v>
                </c:pt>
                <c:pt idx="14">
                  <c:v>102.64499999999998</c:v>
                </c:pt>
                <c:pt idx="15">
                  <c:v>104.52250000000001</c:v>
                </c:pt>
                <c:pt idx="16">
                  <c:v>100.9575</c:v>
                </c:pt>
                <c:pt idx="17">
                  <c:v>100.9825</c:v>
                </c:pt>
                <c:pt idx="18">
                  <c:v>99.584999999999994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'reel b'!$O$2</c:f>
              <c:strCache>
                <c:ptCount val="1"/>
                <c:pt idx="0">
                  <c:v>France</c:v>
                </c:pt>
              </c:strCache>
            </c:strRef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b'!$O$524:$O$542</c:f>
              <c:numCache>
                <c:formatCode>0.00</c:formatCode>
                <c:ptCount val="19"/>
                <c:pt idx="0">
                  <c:v>97.56</c:v>
                </c:pt>
                <c:pt idx="1">
                  <c:v>109.0575</c:v>
                </c:pt>
                <c:pt idx="2">
                  <c:v>109.855</c:v>
                </c:pt>
                <c:pt idx="3">
                  <c:v>106.19749999999999</c:v>
                </c:pt>
                <c:pt idx="4">
                  <c:v>106.79</c:v>
                </c:pt>
                <c:pt idx="5">
                  <c:v>103.85</c:v>
                </c:pt>
                <c:pt idx="6">
                  <c:v>97.977499999999992</c:v>
                </c:pt>
                <c:pt idx="7">
                  <c:v>97.144999999999996</c:v>
                </c:pt>
                <c:pt idx="8">
                  <c:v>97.492499999999993</c:v>
                </c:pt>
                <c:pt idx="9">
                  <c:v>100.8</c:v>
                </c:pt>
                <c:pt idx="10">
                  <c:v>101.2175</c:v>
                </c:pt>
                <c:pt idx="11">
                  <c:v>100.00750000000001</c:v>
                </c:pt>
                <c:pt idx="12">
                  <c:v>99.685000000000002</c:v>
                </c:pt>
                <c:pt idx="13">
                  <c:v>101.42250000000001</c:v>
                </c:pt>
                <c:pt idx="14">
                  <c:v>102.6925</c:v>
                </c:pt>
                <c:pt idx="15">
                  <c:v>103.00999999999999</c:v>
                </c:pt>
                <c:pt idx="16">
                  <c:v>99.347499999999997</c:v>
                </c:pt>
                <c:pt idx="17">
                  <c:v>98.732500000000002</c:v>
                </c:pt>
                <c:pt idx="18">
                  <c:v>96.627499999999998</c:v>
                </c:pt>
              </c:numCache>
            </c:numRef>
          </c:val>
          <c:smooth val="0"/>
        </c:ser>
        <c:ser>
          <c:idx val="10"/>
          <c:order val="7"/>
          <c:tx>
            <c:strRef>
              <c:f>'reel b'!$AD$2</c:f>
              <c:strCache>
                <c:ptCount val="1"/>
                <c:pt idx="0">
                  <c:v>Finland</c:v>
                </c:pt>
              </c:strCache>
            </c:strRef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b'!$AD$524:$AD$542</c:f>
              <c:numCache>
                <c:formatCode>0.00</c:formatCode>
                <c:ptCount val="19"/>
                <c:pt idx="0">
                  <c:v>109.27500000000001</c:v>
                </c:pt>
                <c:pt idx="1">
                  <c:v>123.5825</c:v>
                </c:pt>
                <c:pt idx="2">
                  <c:v>118.9</c:v>
                </c:pt>
                <c:pt idx="3">
                  <c:v>112.895</c:v>
                </c:pt>
                <c:pt idx="4">
                  <c:v>112.60249999999999</c:v>
                </c:pt>
                <c:pt idx="5">
                  <c:v>105.5475</c:v>
                </c:pt>
                <c:pt idx="6">
                  <c:v>99.9</c:v>
                </c:pt>
                <c:pt idx="7">
                  <c:v>98.747499999999988</c:v>
                </c:pt>
                <c:pt idx="8">
                  <c:v>98.422499999999999</c:v>
                </c:pt>
                <c:pt idx="9">
                  <c:v>102.4175</c:v>
                </c:pt>
                <c:pt idx="10">
                  <c:v>102.035</c:v>
                </c:pt>
                <c:pt idx="11">
                  <c:v>100.0025</c:v>
                </c:pt>
                <c:pt idx="12">
                  <c:v>99.610000000000014</c:v>
                </c:pt>
                <c:pt idx="13">
                  <c:v>100.2475</c:v>
                </c:pt>
                <c:pt idx="14">
                  <c:v>97.737500000000011</c:v>
                </c:pt>
                <c:pt idx="15">
                  <c:v>96.795000000000002</c:v>
                </c:pt>
                <c:pt idx="16">
                  <c:v>93.62</c:v>
                </c:pt>
                <c:pt idx="17">
                  <c:v>93.875</c:v>
                </c:pt>
                <c:pt idx="18">
                  <c:v>91.754999999999995</c:v>
                </c:pt>
              </c:numCache>
            </c:numRef>
          </c:val>
          <c:smooth val="0"/>
        </c:ser>
        <c:ser>
          <c:idx val="2"/>
          <c:order val="8"/>
          <c:tx>
            <c:strRef>
              <c:f>'reel b'!$L$2</c:f>
              <c:strCache>
                <c:ptCount val="1"/>
                <c:pt idx="0">
                  <c:v>Ireland</c:v>
                </c:pt>
              </c:strCache>
            </c:strRef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b'!$L$524:$L$542</c:f>
              <c:numCache>
                <c:formatCode>0.00</c:formatCode>
                <c:ptCount val="19"/>
                <c:pt idx="0">
                  <c:v>92.262500000000003</c:v>
                </c:pt>
                <c:pt idx="1">
                  <c:v>92.025000000000006</c:v>
                </c:pt>
                <c:pt idx="2">
                  <c:v>93.55</c:v>
                </c:pt>
                <c:pt idx="3">
                  <c:v>96.4</c:v>
                </c:pt>
                <c:pt idx="4">
                  <c:v>96.275000000000006</c:v>
                </c:pt>
                <c:pt idx="5">
                  <c:v>96.252499999999998</c:v>
                </c:pt>
                <c:pt idx="6">
                  <c:v>92.947500000000005</c:v>
                </c:pt>
                <c:pt idx="7">
                  <c:v>97.515000000000001</c:v>
                </c:pt>
                <c:pt idx="8">
                  <c:v>100.04499999999999</c:v>
                </c:pt>
                <c:pt idx="9">
                  <c:v>101.56</c:v>
                </c:pt>
                <c:pt idx="10">
                  <c:v>101.54</c:v>
                </c:pt>
                <c:pt idx="11">
                  <c:v>100.01249999999999</c:v>
                </c:pt>
                <c:pt idx="12">
                  <c:v>98.86</c:v>
                </c:pt>
                <c:pt idx="13">
                  <c:v>99.5</c:v>
                </c:pt>
                <c:pt idx="14">
                  <c:v>98.277499999999989</c:v>
                </c:pt>
                <c:pt idx="15">
                  <c:v>104.10499999999999</c:v>
                </c:pt>
                <c:pt idx="16">
                  <c:v>98.360000000000014</c:v>
                </c:pt>
                <c:pt idx="17">
                  <c:v>95.265000000000001</c:v>
                </c:pt>
                <c:pt idx="18">
                  <c:v>95.027500000000003</c:v>
                </c:pt>
              </c:numCache>
            </c:numRef>
          </c:val>
          <c:smooth val="0"/>
        </c:ser>
        <c:ser>
          <c:idx val="1"/>
          <c:order val="9"/>
          <c:tx>
            <c:strRef>
              <c:f>'reel b'!$J$2</c:f>
              <c:strCache>
                <c:ptCount val="1"/>
                <c:pt idx="0">
                  <c:v>Germany</c:v>
                </c:pt>
              </c:strCache>
            </c:strRef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b'!$J$524:$J$542</c:f>
              <c:numCache>
                <c:formatCode>0.00</c:formatCode>
                <c:ptCount val="19"/>
                <c:pt idx="0">
                  <c:v>108.28</c:v>
                </c:pt>
                <c:pt idx="1">
                  <c:v>112.9875</c:v>
                </c:pt>
                <c:pt idx="2">
                  <c:v>109.2475</c:v>
                </c:pt>
                <c:pt idx="3">
                  <c:v>104</c:v>
                </c:pt>
                <c:pt idx="4">
                  <c:v>104.95499999999998</c:v>
                </c:pt>
                <c:pt idx="5">
                  <c:v>102.97999999999999</c:v>
                </c:pt>
                <c:pt idx="6">
                  <c:v>97.015000000000001</c:v>
                </c:pt>
                <c:pt idx="7">
                  <c:v>97.02</c:v>
                </c:pt>
                <c:pt idx="8">
                  <c:v>98.944999999999993</c:v>
                </c:pt>
                <c:pt idx="9">
                  <c:v>102.80249999999999</c:v>
                </c:pt>
                <c:pt idx="10">
                  <c:v>102.4425</c:v>
                </c:pt>
                <c:pt idx="11">
                  <c:v>100.00750000000001</c:v>
                </c:pt>
                <c:pt idx="12">
                  <c:v>98.784999999999997</c:v>
                </c:pt>
                <c:pt idx="13">
                  <c:v>99.234999999999985</c:v>
                </c:pt>
                <c:pt idx="14">
                  <c:v>98.012500000000003</c:v>
                </c:pt>
                <c:pt idx="15">
                  <c:v>99.765000000000001</c:v>
                </c:pt>
                <c:pt idx="16">
                  <c:v>95.567499999999995</c:v>
                </c:pt>
                <c:pt idx="17">
                  <c:v>94.5</c:v>
                </c:pt>
                <c:pt idx="18">
                  <c:v>92.527500000000003</c:v>
                </c:pt>
              </c:numCache>
            </c:numRef>
          </c:val>
          <c:smooth val="0"/>
        </c:ser>
        <c:ser>
          <c:idx val="0"/>
          <c:order val="10"/>
          <c:tx>
            <c:strRef>
              <c:f>'reel b'!$F$2</c:f>
              <c:strCache>
                <c:ptCount val="1"/>
                <c:pt idx="0">
                  <c:v>Belgium</c:v>
                </c:pt>
              </c:strCache>
            </c:strRef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b'!$F$524:$F$542</c:f>
              <c:numCache>
                <c:formatCode>0.00</c:formatCode>
                <c:ptCount val="19"/>
                <c:pt idx="0">
                  <c:v>96.79249999999999</c:v>
                </c:pt>
                <c:pt idx="1">
                  <c:v>100.82000000000001</c:v>
                </c:pt>
                <c:pt idx="2">
                  <c:v>96.83</c:v>
                </c:pt>
                <c:pt idx="3">
                  <c:v>92.87</c:v>
                </c:pt>
                <c:pt idx="4">
                  <c:v>93.420000000000016</c:v>
                </c:pt>
                <c:pt idx="5">
                  <c:v>92.647499999999994</c:v>
                </c:pt>
                <c:pt idx="6">
                  <c:v>91.3</c:v>
                </c:pt>
                <c:pt idx="7">
                  <c:v>92.484999999999999</c:v>
                </c:pt>
                <c:pt idx="8">
                  <c:v>93.617500000000007</c:v>
                </c:pt>
                <c:pt idx="9">
                  <c:v>96.605000000000004</c:v>
                </c:pt>
                <c:pt idx="10">
                  <c:v>98.674999999999997</c:v>
                </c:pt>
                <c:pt idx="11">
                  <c:v>100.00250000000001</c:v>
                </c:pt>
                <c:pt idx="12">
                  <c:v>100.02500000000001</c:v>
                </c:pt>
                <c:pt idx="13">
                  <c:v>102.01499999999999</c:v>
                </c:pt>
                <c:pt idx="14">
                  <c:v>104.155</c:v>
                </c:pt>
                <c:pt idx="15">
                  <c:v>102.9025</c:v>
                </c:pt>
                <c:pt idx="16">
                  <c:v>101.95750000000001</c:v>
                </c:pt>
                <c:pt idx="17">
                  <c:v>102.08499999999999</c:v>
                </c:pt>
                <c:pt idx="18">
                  <c:v>100.38250000000001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500032"/>
        <c:axId val="125632896"/>
      </c:lineChart>
      <c:catAx>
        <c:axId val="12550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5632896"/>
        <c:crosses val="autoZero"/>
        <c:auto val="1"/>
        <c:lblAlgn val="ctr"/>
        <c:lblOffset val="100"/>
        <c:noMultiLvlLbl val="0"/>
      </c:catAx>
      <c:valAx>
        <c:axId val="125632896"/>
        <c:scaling>
          <c:orientation val="minMax"/>
          <c:min val="8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55000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16907261592301"/>
          <c:y val="0.1162153689122193"/>
          <c:w val="0.59785803634049872"/>
          <c:h val="0.73042067658209398"/>
        </c:manualLayout>
      </c:layout>
      <c:lineChart>
        <c:grouping val="standard"/>
        <c:varyColors val="0"/>
        <c:ser>
          <c:idx val="4"/>
          <c:order val="0"/>
          <c:tx>
            <c:strRef>
              <c:f>'reel b'!$N$2</c:f>
              <c:strCache>
                <c:ptCount val="1"/>
                <c:pt idx="0">
                  <c:v>Spain</c:v>
                </c:pt>
              </c:strCache>
            </c:strRef>
          </c:tx>
          <c:marker>
            <c:symbol val="none"/>
          </c:marker>
          <c:cat>
            <c:numRef>
              <c:f>'[3]reel e'!$B$544:$B$562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'[3]reel e'!$AY$544:$AY$562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ser>
          <c:idx val="9"/>
          <c:order val="1"/>
          <c:tx>
            <c:strRef>
              <c:f>'[3]reel e'!$BF$2</c:f>
              <c:strCache>
                <c:ptCount val="1"/>
                <c:pt idx="0">
                  <c:v>Austria</c:v>
                </c:pt>
              </c:strCache>
            </c:strRef>
          </c:tx>
          <c:marker>
            <c:symbol val="none"/>
          </c:marker>
          <c:cat>
            <c:numRef>
              <c:f>'[3]reel e'!$B$544:$B$562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'[3]reel e'!$BF$544:$BF$562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ser>
          <c:idx val="8"/>
          <c:order val="2"/>
          <c:tx>
            <c:strRef>
              <c:f>'[3]reel e'!$BE$2</c:f>
              <c:strCache>
                <c:ptCount val="1"/>
                <c:pt idx="0">
                  <c:v>Netherl</c:v>
                </c:pt>
              </c:strCache>
            </c:strRef>
          </c:tx>
          <c:marker>
            <c:symbol val="none"/>
          </c:marker>
          <c:cat>
            <c:numRef>
              <c:f>'[3]reel e'!$B$544:$B$562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'[3]reel e'!$BE$544:$BE$562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'[3]reel e'!$AX$2</c:f>
              <c:strCache>
                <c:ptCount val="1"/>
                <c:pt idx="0">
                  <c:v>Greece</c:v>
                </c:pt>
              </c:strCache>
            </c:strRef>
          </c:tx>
          <c:marker>
            <c:symbol val="none"/>
          </c:marker>
          <c:cat>
            <c:numRef>
              <c:f>'[3]reel e'!$B$544:$B$562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'[3]reel e'!$AX$544:$AX$562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ser>
          <c:idx val="7"/>
          <c:order val="4"/>
          <c:tx>
            <c:strRef>
              <c:f>'[3]reel e'!$BG$2</c:f>
              <c:strCache>
                <c:ptCount val="1"/>
                <c:pt idx="0">
                  <c:v>Portugal</c:v>
                </c:pt>
              </c:strCache>
            </c:strRef>
          </c:tx>
          <c:marker>
            <c:symbol val="none"/>
          </c:marker>
          <c:cat>
            <c:numRef>
              <c:f>'[3]reel e'!$B$544:$B$562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'[3]reel e'!$BG$544:$BG$562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'[3]reel e'!$BA$2</c:f>
              <c:strCache>
                <c:ptCount val="1"/>
                <c:pt idx="0">
                  <c:v>Italy</c:v>
                </c:pt>
              </c:strCache>
            </c:strRef>
          </c:tx>
          <c:marker>
            <c:symbol val="none"/>
          </c:marker>
          <c:cat>
            <c:numRef>
              <c:f>'[3]reel e'!$B$544:$B$562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'[3]reel e'!$BA$544:$BA$562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'[3]reel e'!$AZ$2</c:f>
              <c:strCache>
                <c:ptCount val="1"/>
                <c:pt idx="0">
                  <c:v>France</c:v>
                </c:pt>
              </c:strCache>
            </c:strRef>
          </c:tx>
          <c:marker>
            <c:symbol val="none"/>
          </c:marker>
          <c:cat>
            <c:numRef>
              <c:f>'[3]reel e'!$B$544:$B$562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'[3]reel e'!$AZ$544:$AZ$562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ser>
          <c:idx val="10"/>
          <c:order val="7"/>
          <c:tx>
            <c:strRef>
              <c:f>'[3]reel e'!$BJ$2</c:f>
              <c:strCache>
                <c:ptCount val="1"/>
                <c:pt idx="0">
                  <c:v>Finland</c:v>
                </c:pt>
              </c:strCache>
            </c:strRef>
          </c:tx>
          <c:marker>
            <c:symbol val="none"/>
          </c:marker>
          <c:cat>
            <c:numRef>
              <c:f>'[3]reel e'!$B$544:$B$562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'[3]reel e'!$BJ$544:$BJ$562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ser>
          <c:idx val="2"/>
          <c:order val="8"/>
          <c:tx>
            <c:strRef>
              <c:f>'[3]reel e'!$AW$2</c:f>
              <c:strCache>
                <c:ptCount val="1"/>
                <c:pt idx="0">
                  <c:v>Ireland</c:v>
                </c:pt>
              </c:strCache>
            </c:strRef>
          </c:tx>
          <c:marker>
            <c:symbol val="none"/>
          </c:marker>
          <c:cat>
            <c:numRef>
              <c:f>'[3]reel e'!$B$544:$B$562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'[3]reel e'!$AW$544:$AW$562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ser>
          <c:idx val="1"/>
          <c:order val="9"/>
          <c:tx>
            <c:strRef>
              <c:f>'[3]reel e'!$AU$2</c:f>
              <c:strCache>
                <c:ptCount val="1"/>
                <c:pt idx="0">
                  <c:v>Germany</c:v>
                </c:pt>
              </c:strCache>
            </c:strRef>
          </c:tx>
          <c:marker>
            <c:symbol val="none"/>
          </c:marker>
          <c:cat>
            <c:numRef>
              <c:f>'[3]reel e'!$B$544:$B$562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'[3]reel e'!$AU$544:$AU$562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ser>
          <c:idx val="0"/>
          <c:order val="10"/>
          <c:tx>
            <c:strRef>
              <c:f>'[3]reel e'!$AT$2</c:f>
              <c:strCache>
                <c:ptCount val="1"/>
                <c:pt idx="0">
                  <c:v>Belgium</c:v>
                </c:pt>
              </c:strCache>
            </c:strRef>
          </c:tx>
          <c:marker>
            <c:symbol val="none"/>
          </c:marker>
          <c:cat>
            <c:numRef>
              <c:f>'[3]reel e'!$B$544:$B$562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'[3]reel e'!$AT$544:$AT$562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46304"/>
        <c:axId val="126547840"/>
      </c:lineChart>
      <c:catAx>
        <c:axId val="12654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547840"/>
        <c:crosses val="autoZero"/>
        <c:auto val="1"/>
        <c:lblAlgn val="ctr"/>
        <c:lblOffset val="100"/>
        <c:noMultiLvlLbl val="0"/>
      </c:catAx>
      <c:valAx>
        <c:axId val="126547840"/>
        <c:scaling>
          <c:orientation val="minMax"/>
          <c:min val="8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6546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420694069458074"/>
          <c:y val="7.8905263457671182E-2"/>
          <c:w val="0.21018455884232612"/>
          <c:h val="0.8175291308605570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16907261592301"/>
          <c:y val="0.1162153689122193"/>
          <c:w val="0.59785803634049872"/>
          <c:h val="0.73042067658209398"/>
        </c:manualLayout>
      </c:layout>
      <c:lineChart>
        <c:grouping val="standard"/>
        <c:varyColors val="0"/>
        <c:ser>
          <c:idx val="0"/>
          <c:order val="0"/>
          <c:tx>
            <c:v>broad prix relatifs export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b'!$BA$524:$BA$542</c:f>
              <c:numCache>
                <c:formatCode>0.00</c:formatCode>
                <c:ptCount val="19"/>
                <c:pt idx="0">
                  <c:v>110.47570462951155</c:v>
                </c:pt>
                <c:pt idx="1">
                  <c:v>115.27866343578624</c:v>
                </c:pt>
                <c:pt idx="2">
                  <c:v>111.46282361943629</c:v>
                </c:pt>
                <c:pt idx="3">
                  <c:v>106.10891467925009</c:v>
                </c:pt>
                <c:pt idx="4">
                  <c:v>107.08328019385281</c:v>
                </c:pt>
                <c:pt idx="5">
                  <c:v>105.06823109297284</c:v>
                </c:pt>
                <c:pt idx="6">
                  <c:v>98.98227266930239</c:v>
                </c:pt>
                <c:pt idx="7">
                  <c:v>98.98737405943119</c:v>
                </c:pt>
                <c:pt idx="8">
                  <c:v>100.95140925902308</c:v>
                </c:pt>
                <c:pt idx="9">
                  <c:v>104.88713174340006</c:v>
                </c:pt>
                <c:pt idx="10">
                  <c:v>104.51983165412574</c:v>
                </c:pt>
                <c:pt idx="11">
                  <c:v>102.03545466139522</c:v>
                </c:pt>
                <c:pt idx="12">
                  <c:v>100.78816477490116</c:v>
                </c:pt>
                <c:pt idx="13">
                  <c:v>101.24728988649406</c:v>
                </c:pt>
                <c:pt idx="14">
                  <c:v>100</c:v>
                </c:pt>
                <c:pt idx="15">
                  <c:v>101.78803724014794</c:v>
                </c:pt>
                <c:pt idx="16">
                  <c:v>97.505420227011868</c:v>
                </c:pt>
                <c:pt idx="17">
                  <c:v>96.416273434510899</c:v>
                </c:pt>
                <c:pt idx="18">
                  <c:v>94.403775028695321</c:v>
                </c:pt>
              </c:numCache>
            </c:numRef>
          </c:val>
          <c:smooth val="0"/>
        </c:ser>
        <c:ser>
          <c:idx val="3"/>
          <c:order val="1"/>
          <c:tx>
            <c:v>coûts manuf  etroit</c:v>
          </c:tx>
          <c:spPr>
            <a:ln>
              <a:solidFill>
                <a:schemeClr val="accent3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'[3]reel e'!$AU$475:$AU$493</c:f>
              <c:numCache>
                <c:formatCode>General</c:formatCode>
                <c:ptCount val="19"/>
                <c:pt idx="0">
                  <c:v>119.14795904584381</c:v>
                </c:pt>
                <c:pt idx="1">
                  <c:v>128.10330388740309</c:v>
                </c:pt>
                <c:pt idx="2">
                  <c:v>125.03984655698733</c:v>
                </c:pt>
                <c:pt idx="3">
                  <c:v>118.31590890671853</c:v>
                </c:pt>
                <c:pt idx="4">
                  <c:v>121.48202177377962</c:v>
                </c:pt>
                <c:pt idx="5">
                  <c:v>122.55450198557419</c:v>
                </c:pt>
                <c:pt idx="6">
                  <c:v>121.5711700029716</c:v>
                </c:pt>
                <c:pt idx="7">
                  <c:v>119.18577950671313</c:v>
                </c:pt>
                <c:pt idx="8">
                  <c:v>119.34516573466244</c:v>
                </c:pt>
                <c:pt idx="9">
                  <c:v>115.21192965394279</c:v>
                </c:pt>
                <c:pt idx="10">
                  <c:v>111.80808817570306</c:v>
                </c:pt>
                <c:pt idx="11">
                  <c:v>108.06926547262069</c:v>
                </c:pt>
                <c:pt idx="12">
                  <c:v>102.34216711240781</c:v>
                </c:pt>
                <c:pt idx="13">
                  <c:v>99.619093929816017</c:v>
                </c:pt>
                <c:pt idx="14">
                  <c:v>100</c:v>
                </c:pt>
                <c:pt idx="15">
                  <c:v>111.47850987384174</c:v>
                </c:pt>
                <c:pt idx="16">
                  <c:v>101.85860550557851</c:v>
                </c:pt>
                <c:pt idx="17">
                  <c:v>98.816759867088095</c:v>
                </c:pt>
                <c:pt idx="18">
                  <c:v>101.06977875030391</c:v>
                </c:pt>
              </c:numCache>
            </c:numRef>
          </c:val>
          <c:smooth val="0"/>
        </c:ser>
        <c:ser>
          <c:idx val="2"/>
          <c:order val="2"/>
          <c:tx>
            <c:v>coûts manuf broad</c:v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b'!$BA$476:$BA$494</c:f>
              <c:numCache>
                <c:formatCode>0.00</c:formatCode>
                <c:ptCount val="19"/>
                <c:pt idx="0">
                  <c:v>109.31025641025641</c:v>
                </c:pt>
                <c:pt idx="1">
                  <c:v>119.40769230769232</c:v>
                </c:pt>
                <c:pt idx="2">
                  <c:v>118.32051282051282</c:v>
                </c:pt>
                <c:pt idx="3">
                  <c:v>107.57179487179486</c:v>
                </c:pt>
                <c:pt idx="4">
                  <c:v>109.04102564102564</c:v>
                </c:pt>
                <c:pt idx="5">
                  <c:v>108.16923076923078</c:v>
                </c:pt>
                <c:pt idx="6">
                  <c:v>101.21538461538461</c:v>
                </c:pt>
                <c:pt idx="7">
                  <c:v>99.52820512820513</c:v>
                </c:pt>
                <c:pt idx="8">
                  <c:v>102.63846153846154</c:v>
                </c:pt>
                <c:pt idx="9">
                  <c:v>106.38461538461539</c:v>
                </c:pt>
                <c:pt idx="10">
                  <c:v>106.73076923076923</c:v>
                </c:pt>
                <c:pt idx="11">
                  <c:v>102.58974358974359</c:v>
                </c:pt>
                <c:pt idx="12">
                  <c:v>97.784615384615392</c:v>
                </c:pt>
                <c:pt idx="13">
                  <c:v>97.230769230769226</c:v>
                </c:pt>
                <c:pt idx="14">
                  <c:v>100</c:v>
                </c:pt>
                <c:pt idx="15">
                  <c:v>114.95641025641027</c:v>
                </c:pt>
                <c:pt idx="16">
                  <c:v>100.92564102564103</c:v>
                </c:pt>
                <c:pt idx="17">
                  <c:v>97.417948717948718</c:v>
                </c:pt>
                <c:pt idx="18">
                  <c:v>97.276923076923083</c:v>
                </c:pt>
              </c:numCache>
            </c:numRef>
          </c:val>
          <c:smooth val="0"/>
        </c:ser>
        <c:ser>
          <c:idx val="1"/>
          <c:order val="3"/>
          <c:tx>
            <c:v>coûts  broad</c:v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b'!$BA$452:$BA$470</c:f>
              <c:numCache>
                <c:formatCode>0.00</c:formatCode>
                <c:ptCount val="19"/>
                <c:pt idx="0">
                  <c:v>122.63686155297572</c:v>
                </c:pt>
                <c:pt idx="1">
                  <c:v>130.61400980109539</c:v>
                </c:pt>
                <c:pt idx="2">
                  <c:v>125.37802353311145</c:v>
                </c:pt>
                <c:pt idx="3">
                  <c:v>115.67127021148352</c:v>
                </c:pt>
                <c:pt idx="4">
                  <c:v>114.49985586624386</c:v>
                </c:pt>
                <c:pt idx="5">
                  <c:v>111.37870489268587</c:v>
                </c:pt>
                <c:pt idx="6">
                  <c:v>104.30566838753636</c:v>
                </c:pt>
                <c:pt idx="7">
                  <c:v>102.31138132550643</c:v>
                </c:pt>
                <c:pt idx="8">
                  <c:v>102.76474750386541</c:v>
                </c:pt>
                <c:pt idx="9">
                  <c:v>107.77536098954374</c:v>
                </c:pt>
                <c:pt idx="10">
                  <c:v>108.16321182420921</c:v>
                </c:pt>
                <c:pt idx="11">
                  <c:v>104.84027359207525</c:v>
                </c:pt>
                <c:pt idx="12">
                  <c:v>101.3732016038156</c:v>
                </c:pt>
                <c:pt idx="13">
                  <c:v>99.889934222594917</c:v>
                </c:pt>
                <c:pt idx="14">
                  <c:v>100</c:v>
                </c:pt>
                <c:pt idx="15">
                  <c:v>103.43562462328677</c:v>
                </c:pt>
                <c:pt idx="16">
                  <c:v>98.928168977174451</c:v>
                </c:pt>
                <c:pt idx="17">
                  <c:v>99.093267643282047</c:v>
                </c:pt>
                <c:pt idx="18">
                  <c:v>97.814408134385062</c:v>
                </c:pt>
              </c:numCache>
            </c:numRef>
          </c:val>
          <c:smooth val="0"/>
        </c:ser>
        <c:ser>
          <c:idx val="5"/>
          <c:order val="4"/>
          <c:tx>
            <c:v>OCDE prix relatifs total eco</c:v>
          </c:tx>
          <c:marker>
            <c:symbol val="none"/>
          </c:marker>
          <c:val>
            <c:numRef>
              <c:f>[3]OCDE!$JB$374:$JV$374</c:f>
              <c:numCache>
                <c:formatCode>General</c:formatCode>
                <c:ptCount val="21"/>
              </c:numCache>
            </c:numRef>
          </c:val>
          <c:smooth val="0"/>
        </c:ser>
        <c:ser>
          <c:idx val="4"/>
          <c:order val="5"/>
          <c:tx>
            <c:v>OCDE coûts total eco</c:v>
          </c:tx>
          <c:marker>
            <c:symbol val="none"/>
          </c:marker>
          <c:val>
            <c:numRef>
              <c:f>[3]OCDE!$JB$377:$JV$377</c:f>
              <c:numCache>
                <c:formatCode>General</c:formatCode>
                <c:ptCount val="21"/>
              </c:numCache>
            </c:numRef>
          </c:val>
          <c:smooth val="0"/>
        </c:ser>
        <c:ser>
          <c:idx val="6"/>
          <c:order val="6"/>
          <c:tx>
            <c:v>prix relatif étroit</c:v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'[3]reel e'!$AU$523:$AU$541</c:f>
              <c:numCache>
                <c:formatCode>General</c:formatCode>
                <c:ptCount val="19"/>
                <c:pt idx="0">
                  <c:v>111.84720041862896</c:v>
                </c:pt>
                <c:pt idx="1">
                  <c:v>117.99843014128726</c:v>
                </c:pt>
                <c:pt idx="2">
                  <c:v>113.14233385661954</c:v>
                </c:pt>
                <c:pt idx="3">
                  <c:v>110.78754578754578</c:v>
                </c:pt>
                <c:pt idx="4">
                  <c:v>110.81109366823652</c:v>
                </c:pt>
                <c:pt idx="5">
                  <c:v>110.72998430141286</c:v>
                </c:pt>
                <c:pt idx="6">
                  <c:v>108.80429094714808</c:v>
                </c:pt>
                <c:pt idx="7">
                  <c:v>108.22867608581893</c:v>
                </c:pt>
                <c:pt idx="8">
                  <c:v>108.44322344322343</c:v>
                </c:pt>
                <c:pt idx="9">
                  <c:v>107.8335949764521</c:v>
                </c:pt>
                <c:pt idx="10">
                  <c:v>106.45211930926214</c:v>
                </c:pt>
                <c:pt idx="11">
                  <c:v>104.65724751439035</c:v>
                </c:pt>
                <c:pt idx="12">
                  <c:v>103.37519623233908</c:v>
                </c:pt>
                <c:pt idx="13">
                  <c:v>102.01988487702772</c:v>
                </c:pt>
                <c:pt idx="14">
                  <c:v>99.999999999999972</c:v>
                </c:pt>
                <c:pt idx="15">
                  <c:v>100.96284667713238</c:v>
                </c:pt>
                <c:pt idx="16">
                  <c:v>100.03924646781789</c:v>
                </c:pt>
                <c:pt idx="17">
                  <c:v>99.126111983254816</c:v>
                </c:pt>
                <c:pt idx="18">
                  <c:v>98.759811616954451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731392"/>
        <c:axId val="136811648"/>
      </c:lineChart>
      <c:catAx>
        <c:axId val="13073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6811648"/>
        <c:crosses val="autoZero"/>
        <c:auto val="1"/>
        <c:lblAlgn val="ctr"/>
        <c:lblOffset val="100"/>
        <c:noMultiLvlLbl val="0"/>
      </c:catAx>
      <c:valAx>
        <c:axId val="136811648"/>
        <c:scaling>
          <c:orientation val="minMax"/>
          <c:min val="8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0731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178029399217664"/>
          <c:y val="5.5893235295319511E-2"/>
          <c:w val="0.33108226594291518"/>
          <c:h val="0.51782829816896037"/>
        </c:manualLayout>
      </c:layout>
      <c:overlay val="0"/>
      <c:txPr>
        <a:bodyPr/>
        <a:lstStyle/>
        <a:p>
          <a:pPr>
            <a:defRPr sz="900">
              <a:latin typeface="Arial Narrow" pitchFamily="34" charset="0"/>
            </a:defRPr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16907261592301"/>
          <c:y val="0.1162153689122193"/>
          <c:w val="0.59785803634049872"/>
          <c:h val="0.73042067658209398"/>
        </c:manualLayout>
      </c:layout>
      <c:lineChart>
        <c:grouping val="standard"/>
        <c:varyColors val="0"/>
        <c:ser>
          <c:idx val="0"/>
          <c:order val="0"/>
          <c:tx>
            <c:v>broad prix relatifs export</c:v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b'!$BE$524:$BE$542</c:f>
              <c:numCache>
                <c:formatCode>0.00</c:formatCode>
                <c:ptCount val="19"/>
                <c:pt idx="0">
                  <c:v>82.974897504135797</c:v>
                </c:pt>
                <c:pt idx="1">
                  <c:v>85.873552470689773</c:v>
                </c:pt>
                <c:pt idx="2">
                  <c:v>87.47512527272292</c:v>
                </c:pt>
                <c:pt idx="3">
                  <c:v>85.087151454122605</c:v>
                </c:pt>
                <c:pt idx="4">
                  <c:v>86.221199261550268</c:v>
                </c:pt>
                <c:pt idx="5">
                  <c:v>85.465966577956792</c:v>
                </c:pt>
                <c:pt idx="6">
                  <c:v>85.619410678750398</c:v>
                </c:pt>
                <c:pt idx="7">
                  <c:v>86.97643194514373</c:v>
                </c:pt>
                <c:pt idx="8">
                  <c:v>89.163010381452438</c:v>
                </c:pt>
                <c:pt idx="9">
                  <c:v>92.977534824618189</c:v>
                </c:pt>
                <c:pt idx="10">
                  <c:v>94.324965834711918</c:v>
                </c:pt>
                <c:pt idx="11">
                  <c:v>95.90256299599605</c:v>
                </c:pt>
                <c:pt idx="12">
                  <c:v>97.437004003932003</c:v>
                </c:pt>
                <c:pt idx="13">
                  <c:v>99.299911290129216</c:v>
                </c:pt>
                <c:pt idx="14">
                  <c:v>99.999999999999986</c:v>
                </c:pt>
                <c:pt idx="15">
                  <c:v>101.07890383370496</c:v>
                </c:pt>
                <c:pt idx="16">
                  <c:v>97.86616797333906</c:v>
                </c:pt>
                <c:pt idx="17">
                  <c:v>98.743676424752451</c:v>
                </c:pt>
                <c:pt idx="18">
                  <c:v>97.770265410343086</c:v>
                </c:pt>
              </c:numCache>
            </c:numRef>
          </c:val>
          <c:smooth val="0"/>
        </c:ser>
        <c:ser>
          <c:idx val="3"/>
          <c:order val="1"/>
          <c:tx>
            <c:v>coûts manuf  etroit</c:v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'[3]reel e'!$AY$475:$AY$493</c:f>
              <c:numCache>
                <c:formatCode>General</c:formatCode>
                <c:ptCount val="19"/>
                <c:pt idx="0">
                  <c:v>77.391224527262708</c:v>
                </c:pt>
                <c:pt idx="1">
                  <c:v>75.894988066825775</c:v>
                </c:pt>
                <c:pt idx="2">
                  <c:v>78.566183220121175</c:v>
                </c:pt>
                <c:pt idx="3">
                  <c:v>80.007343491830369</c:v>
                </c:pt>
                <c:pt idx="4">
                  <c:v>79.674591518266936</c:v>
                </c:pt>
                <c:pt idx="5">
                  <c:v>79.291353038369749</c:v>
                </c:pt>
                <c:pt idx="6">
                  <c:v>82.024508903983843</c:v>
                </c:pt>
                <c:pt idx="7">
                  <c:v>82.345786671562323</c:v>
                </c:pt>
                <c:pt idx="8">
                  <c:v>82.561501744079308</c:v>
                </c:pt>
                <c:pt idx="9">
                  <c:v>85.280888562511478</c:v>
                </c:pt>
                <c:pt idx="10">
                  <c:v>87.86258490912428</c:v>
                </c:pt>
                <c:pt idx="11">
                  <c:v>91.798237561960718</c:v>
                </c:pt>
                <c:pt idx="12">
                  <c:v>95.013310078942538</c:v>
                </c:pt>
                <c:pt idx="13">
                  <c:v>99.419405177161735</c:v>
                </c:pt>
                <c:pt idx="14">
                  <c:v>100</c:v>
                </c:pt>
                <c:pt idx="15">
                  <c:v>92.601431980906924</c:v>
                </c:pt>
                <c:pt idx="16">
                  <c:v>93.838351386084085</c:v>
                </c:pt>
                <c:pt idx="17">
                  <c:v>92.656508169634662</c:v>
                </c:pt>
                <c:pt idx="18">
                  <c:v>87.029557554617213</c:v>
                </c:pt>
              </c:numCache>
            </c:numRef>
          </c:val>
          <c:smooth val="0"/>
        </c:ser>
        <c:ser>
          <c:idx val="2"/>
          <c:order val="2"/>
          <c:tx>
            <c:v>coûts manuf broad</c:v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b'!$BE$476:$BE$494</c:f>
              <c:numCache>
                <c:formatCode>0.00</c:formatCode>
                <c:ptCount val="19"/>
                <c:pt idx="0">
                  <c:v>74.314580737048246</c:v>
                </c:pt>
                <c:pt idx="1">
                  <c:v>75.142424781912055</c:v>
                </c:pt>
                <c:pt idx="2">
                  <c:v>78.393715506498125</c:v>
                </c:pt>
                <c:pt idx="3">
                  <c:v>76.551094890510967</c:v>
                </c:pt>
                <c:pt idx="4">
                  <c:v>75.692095424603878</c:v>
                </c:pt>
                <c:pt idx="5">
                  <c:v>74.330158447569872</c:v>
                </c:pt>
                <c:pt idx="6">
                  <c:v>73.620259925226989</c:v>
                </c:pt>
                <c:pt idx="7">
                  <c:v>74.254495282179093</c:v>
                </c:pt>
                <c:pt idx="8">
                  <c:v>76.094890510948915</c:v>
                </c:pt>
                <c:pt idx="9">
                  <c:v>82.196902260993411</c:v>
                </c:pt>
                <c:pt idx="10">
                  <c:v>86.075752180879476</c:v>
                </c:pt>
                <c:pt idx="11">
                  <c:v>89.015488695032928</c:v>
                </c:pt>
                <c:pt idx="12">
                  <c:v>91.694854904753413</c:v>
                </c:pt>
                <c:pt idx="13">
                  <c:v>96.960121061064626</c:v>
                </c:pt>
                <c:pt idx="14">
                  <c:v>100</c:v>
                </c:pt>
                <c:pt idx="15">
                  <c:v>96.152305501157201</c:v>
                </c:pt>
                <c:pt idx="16">
                  <c:v>93.624265622218275</c:v>
                </c:pt>
                <c:pt idx="17">
                  <c:v>92.20669396474986</c:v>
                </c:pt>
                <c:pt idx="18">
                  <c:v>85.161118034538006</c:v>
                </c:pt>
              </c:numCache>
            </c:numRef>
          </c:val>
          <c:smooth val="0"/>
        </c:ser>
        <c:ser>
          <c:idx val="1"/>
          <c:order val="3"/>
          <c:tx>
            <c:v>coûts  broad</c:v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b'!$BE$452:$BE$470</c:f>
              <c:numCache>
                <c:formatCode>0.00</c:formatCode>
                <c:ptCount val="19"/>
                <c:pt idx="0">
                  <c:v>82.537850499015548</c:v>
                </c:pt>
                <c:pt idx="1">
                  <c:v>83.873084843958623</c:v>
                </c:pt>
                <c:pt idx="2">
                  <c:v>85.74467603593817</c:v>
                </c:pt>
                <c:pt idx="3">
                  <c:v>82.252698757553134</c:v>
                </c:pt>
                <c:pt idx="4">
                  <c:v>82.519745626541749</c:v>
                </c:pt>
                <c:pt idx="5">
                  <c:v>81.555661167311655</c:v>
                </c:pt>
                <c:pt idx="6">
                  <c:v>79.49396881435716</c:v>
                </c:pt>
                <c:pt idx="7">
                  <c:v>80.625523343969945</c:v>
                </c:pt>
                <c:pt idx="8">
                  <c:v>82.456378572883423</c:v>
                </c:pt>
                <c:pt idx="9">
                  <c:v>86.717812931405149</c:v>
                </c:pt>
                <c:pt idx="10">
                  <c:v>89.143865842894968</c:v>
                </c:pt>
                <c:pt idx="11">
                  <c:v>90.524362369022569</c:v>
                </c:pt>
                <c:pt idx="12">
                  <c:v>92.663000429990717</c:v>
                </c:pt>
                <c:pt idx="13">
                  <c:v>95.992033856111533</c:v>
                </c:pt>
                <c:pt idx="14">
                  <c:v>100</c:v>
                </c:pt>
                <c:pt idx="15">
                  <c:v>98.895602779097928</c:v>
                </c:pt>
                <c:pt idx="16">
                  <c:v>95.059632923710595</c:v>
                </c:pt>
                <c:pt idx="17">
                  <c:v>93.676873288523765</c:v>
                </c:pt>
                <c:pt idx="18">
                  <c:v>87.426166066942784</c:v>
                </c:pt>
              </c:numCache>
            </c:numRef>
          </c:val>
          <c:smooth val="0"/>
        </c:ser>
        <c:ser>
          <c:idx val="5"/>
          <c:order val="4"/>
          <c:tx>
            <c:v>OCDE couts relatifs total eco</c:v>
          </c:tx>
          <c:marker>
            <c:symbol val="none"/>
          </c:marker>
          <c:val>
            <c:numRef>
              <c:f>[3]OCDE!$JB$474:$JV$474</c:f>
              <c:numCache>
                <c:formatCode>General</c:formatCode>
                <c:ptCount val="21"/>
              </c:numCache>
            </c:numRef>
          </c:val>
          <c:smooth val="0"/>
        </c:ser>
        <c:ser>
          <c:idx val="4"/>
          <c:order val="5"/>
          <c:tx>
            <c:v>OCDE prix relatifs</c:v>
          </c:tx>
          <c:marker>
            <c:symbol val="none"/>
          </c:marker>
          <c:val>
            <c:numRef>
              <c:f>[3]OCDE!$JB$471:$JV$471</c:f>
              <c:numCache>
                <c:formatCode>General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831744"/>
        <c:axId val="136833280"/>
      </c:lineChart>
      <c:catAx>
        <c:axId val="13683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6833280"/>
        <c:crosses val="autoZero"/>
        <c:auto val="1"/>
        <c:lblAlgn val="ctr"/>
        <c:lblOffset val="100"/>
        <c:noMultiLvlLbl val="0"/>
      </c:catAx>
      <c:valAx>
        <c:axId val="136833280"/>
        <c:scaling>
          <c:orientation val="minMax"/>
          <c:min val="6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831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178029399217664"/>
          <c:y val="5.5893235295319511E-2"/>
          <c:w val="0.31985423309689592"/>
          <c:h val="0.54223190084967043"/>
        </c:manualLayout>
      </c:layout>
      <c:overlay val="0"/>
      <c:txPr>
        <a:bodyPr/>
        <a:lstStyle/>
        <a:p>
          <a:pPr>
            <a:defRPr sz="900">
              <a:latin typeface="Arial Narrow" pitchFamily="34" charset="0"/>
            </a:defRPr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312783"/>
              </a:solidFill>
            </c:spPr>
          </c:dPt>
          <c:dPt>
            <c:idx val="1"/>
            <c:bubble3D val="0"/>
            <c:spPr>
              <a:solidFill>
                <a:srgbClr val="E73331"/>
              </a:solidFill>
            </c:spPr>
          </c:dPt>
          <c:dPt>
            <c:idx val="2"/>
            <c:bubble3D val="0"/>
            <c:spPr>
              <a:solidFill>
                <a:srgbClr val="B2B2B2"/>
              </a:solidFill>
            </c:spPr>
          </c:dPt>
          <c:dPt>
            <c:idx val="3"/>
            <c:bubble3D val="0"/>
            <c:spPr>
              <a:solidFill>
                <a:srgbClr val="009FE3"/>
              </a:solidFill>
            </c:spPr>
          </c:dPt>
          <c:dLbls>
            <c:dLbl>
              <c:idx val="0"/>
              <c:layout>
                <c:manualLayout>
                  <c:x val="-0.21369726172288164"/>
                  <c:y val="0.19867979242979242"/>
                </c:manualLayout>
              </c:layout>
              <c:spPr/>
              <c:txPr>
                <a:bodyPr/>
                <a:lstStyle/>
                <a:p>
                  <a:pPr>
                    <a:defRPr sz="1000"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14200900571508163"/>
                  <c:y val="-0.26138980463980466"/>
                </c:manualLayout>
              </c:layout>
              <c:spPr/>
              <c:txPr>
                <a:bodyPr/>
                <a:lstStyle/>
                <a:p>
                  <a:pPr>
                    <a:defRPr sz="1050"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.16689877384729893"/>
                  <c:y val="-0.17864957264957265"/>
                </c:manualLayout>
              </c:layout>
              <c:spPr/>
              <c:txPr>
                <a:bodyPr/>
                <a:lstStyle/>
                <a:p>
                  <a:pPr>
                    <a:defRPr sz="1050"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4575819502661669"/>
                  <c:y val="0.20882295482295482"/>
                </c:manualLayout>
              </c:layout>
              <c:spPr/>
              <c:txPr>
                <a:bodyPr/>
                <a:lstStyle/>
                <a:p>
                  <a:pPr>
                    <a:defRPr sz="1050" b="1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'Figure 2'!$A$2:$A$5</c:f>
              <c:strCache>
                <c:ptCount val="4"/>
                <c:pt idx="0">
                  <c:v>Tempory cut in working time by agreement</c:v>
                </c:pt>
                <c:pt idx="1">
                  <c:v>Short time working</c:v>
                </c:pt>
                <c:pt idx="2">
                  <c:v>Time saving accounts</c:v>
                </c:pt>
                <c:pt idx="3">
                  <c:v>Overtime</c:v>
                </c:pt>
              </c:strCache>
            </c:strRef>
          </c:cat>
          <c:val>
            <c:numRef>
              <c:f>'Figure 2'!$B$2:$B$5</c:f>
              <c:numCache>
                <c:formatCode>0%</c:formatCode>
                <c:ptCount val="4"/>
                <c:pt idx="0">
                  <c:v>0.25</c:v>
                </c:pt>
                <c:pt idx="1">
                  <c:v>0.28999999999999998</c:v>
                </c:pt>
                <c:pt idx="2">
                  <c:v>0.21</c:v>
                </c:pt>
                <c:pt idx="3">
                  <c:v>0.25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16907261592301"/>
          <c:y val="0.1162153689122193"/>
          <c:w val="0.59785803634049872"/>
          <c:h val="0.73042067658209398"/>
        </c:manualLayout>
      </c:layout>
      <c:lineChart>
        <c:grouping val="standard"/>
        <c:varyColors val="0"/>
        <c:ser>
          <c:idx val="0"/>
          <c:order val="0"/>
          <c:tx>
            <c:v>broad prix relatifs export</c:v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b'!$BC$524:$BC$542</c:f>
              <c:numCache>
                <c:formatCode>0.00</c:formatCode>
                <c:ptCount val="19"/>
                <c:pt idx="0">
                  <c:v>93.879575691282355</c:v>
                </c:pt>
                <c:pt idx="1">
                  <c:v>93.637913052326326</c:v>
                </c:pt>
                <c:pt idx="2">
                  <c:v>95.189641576149171</c:v>
                </c:pt>
                <c:pt idx="3">
                  <c:v>98.089593243621394</c:v>
                </c:pt>
                <c:pt idx="4">
                  <c:v>97.96240238101295</c:v>
                </c:pt>
                <c:pt idx="5">
                  <c:v>97.939508025743436</c:v>
                </c:pt>
                <c:pt idx="6">
                  <c:v>94.576581618376537</c:v>
                </c:pt>
                <c:pt idx="7">
                  <c:v>99.224135738088592</c:v>
                </c:pt>
                <c:pt idx="8">
                  <c:v>101.79847879728321</c:v>
                </c:pt>
                <c:pt idx="9">
                  <c:v>103.34003205209737</c:v>
                </c:pt>
                <c:pt idx="10">
                  <c:v>103.31968151408005</c:v>
                </c:pt>
                <c:pt idx="11">
                  <c:v>101.76540917300503</c:v>
                </c:pt>
                <c:pt idx="12">
                  <c:v>100.59270941975529</c:v>
                </c:pt>
                <c:pt idx="13">
                  <c:v>101.24392663631046</c:v>
                </c:pt>
                <c:pt idx="14">
                  <c:v>100</c:v>
                </c:pt>
                <c:pt idx="15">
                  <c:v>105.92963801480502</c:v>
                </c:pt>
                <c:pt idx="16">
                  <c:v>100.08394596932156</c:v>
                </c:pt>
                <c:pt idx="17">
                  <c:v>96.934700211136828</c:v>
                </c:pt>
                <c:pt idx="18">
                  <c:v>96.693037572180828</c:v>
                </c:pt>
              </c:numCache>
            </c:numRef>
          </c:val>
          <c:smooth val="0"/>
        </c:ser>
        <c:ser>
          <c:idx val="3"/>
          <c:order val="1"/>
          <c:tx>
            <c:v>coûts manuf  etroit</c:v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'[3]reel e'!$AW$475:$AW$493</c:f>
              <c:numCache>
                <c:formatCode>General</c:formatCode>
                <c:ptCount val="19"/>
                <c:pt idx="0">
                  <c:v>116.84996605566872</c:v>
                </c:pt>
                <c:pt idx="1">
                  <c:v>101.18352568454401</c:v>
                </c:pt>
                <c:pt idx="2">
                  <c:v>98.078750848608266</c:v>
                </c:pt>
                <c:pt idx="3">
                  <c:v>101.21747001584069</c:v>
                </c:pt>
                <c:pt idx="4">
                  <c:v>93.939805385833893</c:v>
                </c:pt>
                <c:pt idx="5">
                  <c:v>87.872821905408458</c:v>
                </c:pt>
                <c:pt idx="6">
                  <c:v>89.359583616202741</c:v>
                </c:pt>
                <c:pt idx="7">
                  <c:v>89.149128762163372</c:v>
                </c:pt>
                <c:pt idx="8">
                  <c:v>78.529078977144138</c:v>
                </c:pt>
                <c:pt idx="9">
                  <c:v>84.93776872595609</c:v>
                </c:pt>
                <c:pt idx="10">
                  <c:v>87.571848834577963</c:v>
                </c:pt>
                <c:pt idx="11">
                  <c:v>90.520479746548986</c:v>
                </c:pt>
                <c:pt idx="12">
                  <c:v>90.642679339217011</c:v>
                </c:pt>
                <c:pt idx="13">
                  <c:v>99.9049558723693</c:v>
                </c:pt>
                <c:pt idx="14">
                  <c:v>99.999999999999986</c:v>
                </c:pt>
                <c:pt idx="15">
                  <c:v>82.045711699479511</c:v>
                </c:pt>
                <c:pt idx="16">
                  <c:v>82.883005204797456</c:v>
                </c:pt>
                <c:pt idx="17">
                  <c:v>77.221090744512324</c:v>
                </c:pt>
                <c:pt idx="18">
                  <c:v>73.301651957456428</c:v>
                </c:pt>
              </c:numCache>
            </c:numRef>
          </c:val>
          <c:smooth val="0"/>
        </c:ser>
        <c:ser>
          <c:idx val="2"/>
          <c:order val="2"/>
          <c:tx>
            <c:v>coûts manuf broad</c:v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b'!$BC$476:$BC$494</c:f>
              <c:numCache>
                <c:formatCode>0.00</c:formatCode>
                <c:ptCount val="19"/>
                <c:pt idx="0">
                  <c:v>108.06170953229775</c:v>
                </c:pt>
                <c:pt idx="1">
                  <c:v>96.683218742042257</c:v>
                </c:pt>
                <c:pt idx="2">
                  <c:v>94.348951701892872</c:v>
                </c:pt>
                <c:pt idx="3">
                  <c:v>90.372209489856544</c:v>
                </c:pt>
                <c:pt idx="4">
                  <c:v>82.607588489941435</c:v>
                </c:pt>
                <c:pt idx="5">
                  <c:v>76.014345131992187</c:v>
                </c:pt>
                <c:pt idx="6">
                  <c:v>72.215856039385443</c:v>
                </c:pt>
                <c:pt idx="7">
                  <c:v>72.419573890162127</c:v>
                </c:pt>
                <c:pt idx="8">
                  <c:v>66.511756217638563</c:v>
                </c:pt>
                <c:pt idx="9">
                  <c:v>77.436125965537727</c:v>
                </c:pt>
                <c:pt idx="10">
                  <c:v>82.758254817078353</c:v>
                </c:pt>
                <c:pt idx="11">
                  <c:v>84.888804006451068</c:v>
                </c:pt>
                <c:pt idx="12">
                  <c:v>84.237331296154821</c:v>
                </c:pt>
                <c:pt idx="13">
                  <c:v>95.463033698327806</c:v>
                </c:pt>
                <c:pt idx="14">
                  <c:v>100</c:v>
                </c:pt>
                <c:pt idx="15">
                  <c:v>86.242678889737704</c:v>
                </c:pt>
                <c:pt idx="16">
                  <c:v>81.920040743570155</c:v>
                </c:pt>
                <c:pt idx="17">
                  <c:v>75.825481707834655</c:v>
                </c:pt>
                <c:pt idx="18">
                  <c:v>69.809438927085978</c:v>
                </c:pt>
              </c:numCache>
            </c:numRef>
          </c:val>
          <c:smooth val="0"/>
        </c:ser>
        <c:ser>
          <c:idx val="1"/>
          <c:order val="3"/>
          <c:tx>
            <c:v>coûts  broad</c:v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b'!$BC$452:$BC$470</c:f>
              <c:numCache>
                <c:formatCode>0.00</c:formatCode>
                <c:ptCount val="19"/>
                <c:pt idx="0">
                  <c:v>79.005797723856546</c:v>
                </c:pt>
                <c:pt idx="1">
                  <c:v>76.210006441915382</c:v>
                </c:pt>
                <c:pt idx="2">
                  <c:v>75.997423233841516</c:v>
                </c:pt>
                <c:pt idx="3">
                  <c:v>76.242216018896272</c:v>
                </c:pt>
                <c:pt idx="4">
                  <c:v>73.723427098990754</c:v>
                </c:pt>
                <c:pt idx="5">
                  <c:v>70.964140004294592</c:v>
                </c:pt>
                <c:pt idx="6">
                  <c:v>66.847756066136995</c:v>
                </c:pt>
                <c:pt idx="7">
                  <c:v>69.774532961133772</c:v>
                </c:pt>
                <c:pt idx="8">
                  <c:v>71.350654928065268</c:v>
                </c:pt>
                <c:pt idx="9">
                  <c:v>78.821129482499458</c:v>
                </c:pt>
                <c:pt idx="10">
                  <c:v>83.246725359673604</c:v>
                </c:pt>
                <c:pt idx="11">
                  <c:v>85.892205282370611</c:v>
                </c:pt>
                <c:pt idx="12">
                  <c:v>87.960060124543688</c:v>
                </c:pt>
                <c:pt idx="13">
                  <c:v>92.928924200128819</c:v>
                </c:pt>
                <c:pt idx="14">
                  <c:v>100</c:v>
                </c:pt>
                <c:pt idx="15">
                  <c:v>94.986042516641604</c:v>
                </c:pt>
                <c:pt idx="16">
                  <c:v>85.610908310070855</c:v>
                </c:pt>
                <c:pt idx="17">
                  <c:v>81.752200987760347</c:v>
                </c:pt>
                <c:pt idx="18">
                  <c:v>77.326605110586215</c:v>
                </c:pt>
              </c:numCache>
            </c:numRef>
          </c:val>
          <c:smooth val="0"/>
        </c:ser>
        <c:ser>
          <c:idx val="5"/>
          <c:order val="4"/>
          <c:tx>
            <c:v>OCDE prix relatifs total eco</c:v>
          </c:tx>
          <c:marker>
            <c:symbol val="none"/>
          </c:marker>
          <c:val>
            <c:numRef>
              <c:f>[3]OCDE!$JB$802:$JV$802</c:f>
              <c:numCache>
                <c:formatCode>General</c:formatCode>
                <c:ptCount val="21"/>
              </c:numCache>
            </c:numRef>
          </c:val>
          <c:smooth val="0"/>
        </c:ser>
        <c:ser>
          <c:idx val="4"/>
          <c:order val="5"/>
          <c:tx>
            <c:v>OCDE coûts total eco</c:v>
          </c:tx>
          <c:marker>
            <c:symbol val="none"/>
          </c:marker>
          <c:val>
            <c:numRef>
              <c:f>[3]OCDE!$JB$805:$JV$805</c:f>
              <c:numCache>
                <c:formatCode>General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857856"/>
        <c:axId val="136867840"/>
      </c:lineChart>
      <c:catAx>
        <c:axId val="13685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6867840"/>
        <c:crosses val="autoZero"/>
        <c:auto val="1"/>
        <c:lblAlgn val="ctr"/>
        <c:lblOffset val="100"/>
        <c:noMultiLvlLbl val="0"/>
      </c:catAx>
      <c:valAx>
        <c:axId val="1368678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857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178029399217664"/>
          <c:y val="5.5893235295319511E-2"/>
          <c:w val="0.31985423309689592"/>
          <c:h val="0.54223190084967043"/>
        </c:manualLayout>
      </c:layout>
      <c:overlay val="0"/>
      <c:txPr>
        <a:bodyPr/>
        <a:lstStyle/>
        <a:p>
          <a:pPr>
            <a:defRPr sz="900">
              <a:latin typeface="Arial Narrow" pitchFamily="34" charset="0"/>
            </a:defRPr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16907261592301"/>
          <c:y val="0.1162153689122193"/>
          <c:w val="0.80146229655177403"/>
          <c:h val="0.73042067658209398"/>
        </c:manualLayout>
      </c:layout>
      <c:lineChart>
        <c:grouping val="standard"/>
        <c:varyColors val="0"/>
        <c:ser>
          <c:idx val="0"/>
          <c:order val="0"/>
          <c:tx>
            <c:v>broad prix relatifs export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b'!$BF$524:$BF$542</c:f>
              <c:numCache>
                <c:formatCode>0.00</c:formatCode>
                <c:ptCount val="19"/>
                <c:pt idx="0">
                  <c:v>95.002069284514462</c:v>
                </c:pt>
                <c:pt idx="1">
                  <c:v>106.19811573386566</c:v>
                </c:pt>
                <c:pt idx="2">
                  <c:v>106.97470603987634</c:v>
                </c:pt>
                <c:pt idx="3">
                  <c:v>103.41310222265501</c:v>
                </c:pt>
                <c:pt idx="4">
                  <c:v>103.99006743433065</c:v>
                </c:pt>
                <c:pt idx="5">
                  <c:v>101.12715144728195</c:v>
                </c:pt>
                <c:pt idx="6">
                  <c:v>95.40862283029432</c:v>
                </c:pt>
                <c:pt idx="7">
                  <c:v>94.597950191104516</c:v>
                </c:pt>
                <c:pt idx="8">
                  <c:v>94.936339070526103</c:v>
                </c:pt>
                <c:pt idx="9">
                  <c:v>98.157119555955887</c:v>
                </c:pt>
                <c:pt idx="10">
                  <c:v>98.563673101735759</c:v>
                </c:pt>
                <c:pt idx="11">
                  <c:v>97.385398154685106</c:v>
                </c:pt>
                <c:pt idx="12">
                  <c:v>97.071353798962932</c:v>
                </c:pt>
                <c:pt idx="13">
                  <c:v>98.763298196070792</c:v>
                </c:pt>
                <c:pt idx="14">
                  <c:v>100.00000000000001</c:v>
                </c:pt>
                <c:pt idx="15">
                  <c:v>100.30917545098229</c:v>
                </c:pt>
                <c:pt idx="16">
                  <c:v>96.742702729021119</c:v>
                </c:pt>
                <c:pt idx="17">
                  <c:v>96.143827446016019</c:v>
                </c:pt>
                <c:pt idx="18">
                  <c:v>94.094018550527068</c:v>
                </c:pt>
              </c:numCache>
            </c:numRef>
          </c:val>
          <c:smooth val="0"/>
        </c:ser>
        <c:ser>
          <c:idx val="3"/>
          <c:order val="1"/>
          <c:tx>
            <c:v>coûts manuf  etroit</c:v>
          </c:tx>
          <c:spPr>
            <a:ln>
              <a:solidFill>
                <a:schemeClr val="accent3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'[3]reel e'!$AZ$475:$AZ$493</c:f>
              <c:numCache>
                <c:formatCode>General</c:formatCode>
                <c:ptCount val="19"/>
                <c:pt idx="0">
                  <c:v>108.73707131192162</c:v>
                </c:pt>
                <c:pt idx="1">
                  <c:v>107.78690552778741</c:v>
                </c:pt>
                <c:pt idx="2">
                  <c:v>106.69322512000792</c:v>
                </c:pt>
                <c:pt idx="3">
                  <c:v>106.19587271737518</c:v>
                </c:pt>
                <c:pt idx="4">
                  <c:v>102.59810956599199</c:v>
                </c:pt>
                <c:pt idx="5">
                  <c:v>101.10852674815659</c:v>
                </c:pt>
                <c:pt idx="6">
                  <c:v>101.18770723016777</c:v>
                </c:pt>
                <c:pt idx="7">
                  <c:v>100.63096946602661</c:v>
                </c:pt>
                <c:pt idx="8">
                  <c:v>101.12089869847082</c:v>
                </c:pt>
                <c:pt idx="9">
                  <c:v>98.532686692730252</c:v>
                </c:pt>
                <c:pt idx="10">
                  <c:v>98.921165932597617</c:v>
                </c:pt>
                <c:pt idx="11">
                  <c:v>98.975602513980306</c:v>
                </c:pt>
                <c:pt idx="12">
                  <c:v>100.70272677784926</c:v>
                </c:pt>
                <c:pt idx="13">
                  <c:v>100.31672192804473</c:v>
                </c:pt>
                <c:pt idx="14">
                  <c:v>100</c:v>
                </c:pt>
                <c:pt idx="15">
                  <c:v>93.403276092443221</c:v>
                </c:pt>
                <c:pt idx="16">
                  <c:v>98.626713515118524</c:v>
                </c:pt>
                <c:pt idx="17">
                  <c:v>100.79427921017469</c:v>
                </c:pt>
                <c:pt idx="18">
                  <c:v>101.39555599544711</c:v>
                </c:pt>
              </c:numCache>
            </c:numRef>
          </c:val>
          <c:smooth val="0"/>
        </c:ser>
        <c:ser>
          <c:idx val="2"/>
          <c:order val="2"/>
          <c:tx>
            <c:v>coûts manuf broad</c:v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b'!$BF$476:$BF$494</c:f>
              <c:numCache>
                <c:formatCode>0.00</c:formatCode>
                <c:ptCount val="19"/>
                <c:pt idx="0">
                  <c:v>89.599695368651538</c:v>
                </c:pt>
                <c:pt idx="1">
                  <c:v>104.75034509019943</c:v>
                </c:pt>
                <c:pt idx="2">
                  <c:v>104.89314103479461</c:v>
                </c:pt>
                <c:pt idx="3">
                  <c:v>99.450235613308578</c:v>
                </c:pt>
                <c:pt idx="4">
                  <c:v>95.50430767766197</c:v>
                </c:pt>
                <c:pt idx="5">
                  <c:v>92.676947974677518</c:v>
                </c:pt>
                <c:pt idx="6">
                  <c:v>87.769527345423398</c:v>
                </c:pt>
                <c:pt idx="7">
                  <c:v>87.605312009138942</c:v>
                </c:pt>
                <c:pt idx="8">
                  <c:v>90.546908467799526</c:v>
                </c:pt>
                <c:pt idx="9">
                  <c:v>93.521823980198945</c:v>
                </c:pt>
                <c:pt idx="10">
                  <c:v>96.061211861583132</c:v>
                </c:pt>
                <c:pt idx="11">
                  <c:v>95.199676329192258</c:v>
                </c:pt>
                <c:pt idx="12">
                  <c:v>96.413441858251218</c:v>
                </c:pt>
                <c:pt idx="13">
                  <c:v>97.679565900328427</c:v>
                </c:pt>
                <c:pt idx="14">
                  <c:v>99.999999999999986</c:v>
                </c:pt>
                <c:pt idx="15">
                  <c:v>97.324955971250404</c:v>
                </c:pt>
                <c:pt idx="16">
                  <c:v>97.505830834404293</c:v>
                </c:pt>
                <c:pt idx="17">
                  <c:v>98.743395687562469</c:v>
                </c:pt>
                <c:pt idx="18">
                  <c:v>97.229758674853628</c:v>
                </c:pt>
              </c:numCache>
            </c:numRef>
          </c:val>
          <c:smooth val="0"/>
        </c:ser>
        <c:ser>
          <c:idx val="1"/>
          <c:order val="3"/>
          <c:tx>
            <c:v>coûts  broad</c:v>
          </c:tx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b'!$BF$452:$BF$470</c:f>
              <c:numCache>
                <c:formatCode>0.00</c:formatCode>
                <c:ptCount val="19"/>
                <c:pt idx="0">
                  <c:v>87.33283714676719</c:v>
                </c:pt>
                <c:pt idx="1">
                  <c:v>98.763535089193539</c:v>
                </c:pt>
                <c:pt idx="2">
                  <c:v>98.746728770017526</c:v>
                </c:pt>
                <c:pt idx="3">
                  <c:v>93.762454682960779</c:v>
                </c:pt>
                <c:pt idx="4">
                  <c:v>93.131017262490701</c:v>
                </c:pt>
                <c:pt idx="5">
                  <c:v>90.881371395644777</c:v>
                </c:pt>
                <c:pt idx="6">
                  <c:v>86.401286883868337</c:v>
                </c:pt>
                <c:pt idx="7">
                  <c:v>86.857458404360045</c:v>
                </c:pt>
                <c:pt idx="8">
                  <c:v>89.493649612254202</c:v>
                </c:pt>
                <c:pt idx="9">
                  <c:v>94.273846966459374</c:v>
                </c:pt>
                <c:pt idx="10">
                  <c:v>95.824830136131197</c:v>
                </c:pt>
                <c:pt idx="11">
                  <c:v>96.036109577201017</c:v>
                </c:pt>
                <c:pt idx="12">
                  <c:v>97.087704977071382</c:v>
                </c:pt>
                <c:pt idx="13">
                  <c:v>98.386593359103031</c:v>
                </c:pt>
                <c:pt idx="14">
                  <c:v>100</c:v>
                </c:pt>
                <c:pt idx="15">
                  <c:v>100.74187894648388</c:v>
                </c:pt>
                <c:pt idx="16">
                  <c:v>98.869174809728463</c:v>
                </c:pt>
                <c:pt idx="17">
                  <c:v>99.457395980888805</c:v>
                </c:pt>
                <c:pt idx="18">
                  <c:v>97.332597056493242</c:v>
                </c:pt>
              </c:numCache>
            </c:numRef>
          </c:val>
          <c:smooth val="0"/>
        </c:ser>
        <c:ser>
          <c:idx val="5"/>
          <c:order val="4"/>
          <c:tx>
            <c:v>OCDE prix relatifs total eco</c:v>
          </c:tx>
          <c:marker>
            <c:symbol val="none"/>
          </c:marker>
          <c:val>
            <c:numRef>
              <c:f>[3]OCDE!$JB$580:$JV$580</c:f>
              <c:numCache>
                <c:formatCode>General</c:formatCode>
                <c:ptCount val="21"/>
              </c:numCache>
            </c:numRef>
          </c:val>
          <c:smooth val="0"/>
        </c:ser>
        <c:ser>
          <c:idx val="4"/>
          <c:order val="5"/>
          <c:tx>
            <c:v>OCDE coûts total eco</c:v>
          </c:tx>
          <c:marker>
            <c:symbol val="none"/>
          </c:marker>
          <c:val>
            <c:numRef>
              <c:f>[3]OCDE!$JB$583:$JV$583</c:f>
              <c:numCache>
                <c:formatCode>General</c:formatCode>
                <c:ptCount val="21"/>
              </c:numCache>
            </c:numRef>
          </c:val>
          <c:smooth val="0"/>
        </c:ser>
        <c:ser>
          <c:idx val="6"/>
          <c:order val="6"/>
          <c:tx>
            <c:v>prix relatif étroit</c:v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cat>
            <c:numRef>
              <c:f>'reel b'!$E$545:$E$563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'[3]reel e'!$AZ$523:$AZ$541</c:f>
              <c:numCache>
                <c:formatCode>General</c:formatCode>
                <c:ptCount val="19"/>
                <c:pt idx="0">
                  <c:v>103.12259537816168</c:v>
                </c:pt>
                <c:pt idx="1">
                  <c:v>107.00474098344378</c:v>
                </c:pt>
                <c:pt idx="2">
                  <c:v>107.8263459676819</c:v>
                </c:pt>
                <c:pt idx="3">
                  <c:v>107.4937324695311</c:v>
                </c:pt>
                <c:pt idx="4">
                  <c:v>106.97743689031201</c:v>
                </c:pt>
                <c:pt idx="5">
                  <c:v>105.78102117308313</c:v>
                </c:pt>
                <c:pt idx="6">
                  <c:v>103.81016208702559</c:v>
                </c:pt>
                <c:pt idx="7">
                  <c:v>102.1967384019659</c:v>
                </c:pt>
                <c:pt idx="8">
                  <c:v>100.64288728373916</c:v>
                </c:pt>
                <c:pt idx="9">
                  <c:v>100</c:v>
                </c:pt>
                <c:pt idx="10">
                  <c:v>99.754263161813981</c:v>
                </c:pt>
                <c:pt idx="11">
                  <c:v>99.287611388289037</c:v>
                </c:pt>
                <c:pt idx="12">
                  <c:v>99.007123886117114</c:v>
                </c:pt>
                <c:pt idx="13">
                  <c:v>99.295057959143151</c:v>
                </c:pt>
                <c:pt idx="14">
                  <c:v>100</c:v>
                </c:pt>
                <c:pt idx="15">
                  <c:v>99.543276987613865</c:v>
                </c:pt>
                <c:pt idx="16">
                  <c:v>99.029463598679484</c:v>
                </c:pt>
                <c:pt idx="17">
                  <c:v>98.622384391987481</c:v>
                </c:pt>
                <c:pt idx="18">
                  <c:v>98.183036711594298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979200"/>
        <c:axId val="136980736"/>
      </c:lineChart>
      <c:catAx>
        <c:axId val="13697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6980736"/>
        <c:crosses val="autoZero"/>
        <c:auto val="1"/>
        <c:lblAlgn val="ctr"/>
        <c:lblOffset val="100"/>
        <c:noMultiLvlLbl val="0"/>
      </c:catAx>
      <c:valAx>
        <c:axId val="136980736"/>
        <c:scaling>
          <c:orientation val="minMax"/>
          <c:min val="8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979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6260674027316837"/>
          <c:y val="5.5893235295319511E-2"/>
          <c:w val="0.43390410909380128"/>
          <c:h val="0.31090250651374213"/>
        </c:manualLayout>
      </c:layout>
      <c:overlay val="0"/>
      <c:txPr>
        <a:bodyPr/>
        <a:lstStyle/>
        <a:p>
          <a:pPr>
            <a:defRPr sz="900">
              <a:latin typeface="Arial Narrow" pitchFamily="34" charset="0"/>
            </a:defRPr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6E-2"/>
          <c:y val="0.1162153689122193"/>
          <c:w val="0.86283048993875777"/>
          <c:h val="0.68910104986876641"/>
        </c:manualLayout>
      </c:layout>
      <c:lineChart>
        <c:grouping val="standard"/>
        <c:varyColors val="0"/>
        <c:ser>
          <c:idx val="0"/>
          <c:order val="0"/>
          <c:tx>
            <c:v>Pays du Nord</c:v>
          </c:tx>
          <c:marker>
            <c:symbol val="none"/>
          </c:marker>
          <c:cat>
            <c:numRef>
              <c:f>'reel b'!$E$545:$E$564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cat>
          <c:val>
            <c:numRef>
              <c:f>'reel b'!$C$545:$C$564</c:f>
              <c:numCache>
                <c:formatCode>General</c:formatCode>
                <c:ptCount val="20"/>
                <c:pt idx="0">
                  <c:v>93.358228809148883</c:v>
                </c:pt>
                <c:pt idx="1">
                  <c:v>92.289710645444913</c:v>
                </c:pt>
                <c:pt idx="2">
                  <c:v>93.014242245749301</c:v>
                </c:pt>
                <c:pt idx="3">
                  <c:v>95.276448990201047</c:v>
                </c:pt>
                <c:pt idx="4">
                  <c:v>96.388246260416039</c:v>
                </c:pt>
                <c:pt idx="5">
                  <c:v>96.833611049535378</c:v>
                </c:pt>
                <c:pt idx="6">
                  <c:v>97.64541355247917</c:v>
                </c:pt>
                <c:pt idx="7">
                  <c:v>98.277802647499428</c:v>
                </c:pt>
                <c:pt idx="8">
                  <c:v>98.688142935441363</c:v>
                </c:pt>
                <c:pt idx="9">
                  <c:v>97.863071018305106</c:v>
                </c:pt>
                <c:pt idx="10">
                  <c:v>97.662617733954988</c:v>
                </c:pt>
                <c:pt idx="11">
                  <c:v>98.456848665602422</c:v>
                </c:pt>
                <c:pt idx="12">
                  <c:v>99.73502178161894</c:v>
                </c:pt>
                <c:pt idx="13">
                  <c:v>101.07416441678716</c:v>
                </c:pt>
                <c:pt idx="14">
                  <c:v>100</c:v>
                </c:pt>
                <c:pt idx="15">
                  <c:v>97.802042882873096</c:v>
                </c:pt>
                <c:pt idx="16">
                  <c:v>98.439906188119636</c:v>
                </c:pt>
                <c:pt idx="17">
                  <c:v>97.477556297419852</c:v>
                </c:pt>
                <c:pt idx="18">
                  <c:v>96.694447519748195</c:v>
                </c:pt>
                <c:pt idx="19">
                  <c:v>94.831627047811281</c:v>
                </c:pt>
              </c:numCache>
            </c:numRef>
          </c:val>
          <c:smooth val="0"/>
        </c:ser>
        <c:ser>
          <c:idx val="2"/>
          <c:order val="1"/>
          <c:tx>
            <c:v>France</c:v>
          </c:tx>
          <c:marker>
            <c:symbol val="none"/>
          </c:marker>
          <c:cat>
            <c:numRef>
              <c:f>'reel b'!$E$545:$E$564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cat>
          <c:val>
            <c:numRef>
              <c:f>'reel b'!$BF$545:$BF$564</c:f>
              <c:numCache>
                <c:formatCode>0.00</c:formatCode>
                <c:ptCount val="20"/>
                <c:pt idx="0">
                  <c:v>108.78161340946562</c:v>
                </c:pt>
                <c:pt idx="1">
                  <c:v>107.52765748811841</c:v>
                </c:pt>
                <c:pt idx="2">
                  <c:v>108.33240490327722</c:v>
                </c:pt>
                <c:pt idx="3">
                  <c:v>110.29265666340113</c:v>
                </c:pt>
                <c:pt idx="4">
                  <c:v>111.65997160885037</c:v>
                </c:pt>
                <c:pt idx="5">
                  <c:v>111.2737956022175</c:v>
                </c:pt>
                <c:pt idx="6">
                  <c:v>110.42500207031951</c:v>
                </c:pt>
                <c:pt idx="7">
                  <c:v>108.91171803658939</c:v>
                </c:pt>
                <c:pt idx="8">
                  <c:v>106.08164878944287</c:v>
                </c:pt>
                <c:pt idx="9">
                  <c:v>104.11914090116434</c:v>
                </c:pt>
                <c:pt idx="10">
                  <c:v>102.85817669774492</c:v>
                </c:pt>
                <c:pt idx="11">
                  <c:v>101.40498046351973</c:v>
                </c:pt>
                <c:pt idx="12">
                  <c:v>99.983158343157555</c:v>
                </c:pt>
                <c:pt idx="13">
                  <c:v>100.38288228518373</c:v>
                </c:pt>
                <c:pt idx="14">
                  <c:v>100.00000000000003</c:v>
                </c:pt>
                <c:pt idx="15">
                  <c:v>99.570483000687886</c:v>
                </c:pt>
                <c:pt idx="16">
                  <c:v>97.849206201225314</c:v>
                </c:pt>
                <c:pt idx="17">
                  <c:v>96.668353819046786</c:v>
                </c:pt>
                <c:pt idx="18">
                  <c:v>96.672668146226016</c:v>
                </c:pt>
                <c:pt idx="19">
                  <c:v>95.920703034858306</c:v>
                </c:pt>
              </c:numCache>
            </c:numRef>
          </c:val>
          <c:smooth val="0"/>
        </c:ser>
        <c:ser>
          <c:idx val="1"/>
          <c:order val="2"/>
          <c:tx>
            <c:v>Pays du Sud</c:v>
          </c:tx>
          <c:marker>
            <c:symbol val="none"/>
          </c:marker>
          <c:cat>
            <c:numRef>
              <c:f>'reel b'!$E$545:$E$564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cat>
          <c:val>
            <c:numRef>
              <c:f>'reel b'!$D$545:$D$564</c:f>
              <c:numCache>
                <c:formatCode>General</c:formatCode>
                <c:ptCount val="20"/>
                <c:pt idx="0">
                  <c:v>99.358704489990401</c:v>
                </c:pt>
                <c:pt idx="1">
                  <c:v>102.92965127129315</c:v>
                </c:pt>
                <c:pt idx="2">
                  <c:v>100.75406159666541</c:v>
                </c:pt>
                <c:pt idx="3">
                  <c:v>100.46855601446669</c:v>
                </c:pt>
                <c:pt idx="4">
                  <c:v>104.57175234085905</c:v>
                </c:pt>
                <c:pt idx="5">
                  <c:v>105.77419463924068</c:v>
                </c:pt>
                <c:pt idx="6">
                  <c:v>108.30295336907483</c:v>
                </c:pt>
                <c:pt idx="7">
                  <c:v>109.04400019354931</c:v>
                </c:pt>
                <c:pt idx="8">
                  <c:v>108.76691593873531</c:v>
                </c:pt>
                <c:pt idx="9">
                  <c:v>106.56348988164362</c:v>
                </c:pt>
                <c:pt idx="10">
                  <c:v>104.81874924616197</c:v>
                </c:pt>
                <c:pt idx="11">
                  <c:v>103.75224134610966</c:v>
                </c:pt>
                <c:pt idx="12">
                  <c:v>102.85526976458566</c:v>
                </c:pt>
                <c:pt idx="13">
                  <c:v>102.70113233275957</c:v>
                </c:pt>
                <c:pt idx="14">
                  <c:v>100</c:v>
                </c:pt>
                <c:pt idx="15">
                  <c:v>101.2513493785365</c:v>
                </c:pt>
                <c:pt idx="16">
                  <c:v>101.70405960956232</c:v>
                </c:pt>
                <c:pt idx="17">
                  <c:v>102.65742591147585</c:v>
                </c:pt>
                <c:pt idx="18">
                  <c:v>106.08077456665228</c:v>
                </c:pt>
                <c:pt idx="19">
                  <c:v>106.56900621067636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018368"/>
        <c:axId val="137143040"/>
      </c:lineChart>
      <c:catAx>
        <c:axId val="13701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7143040"/>
        <c:crosses val="autoZero"/>
        <c:auto val="1"/>
        <c:lblAlgn val="ctr"/>
        <c:lblOffset val="100"/>
        <c:noMultiLvlLbl val="0"/>
      </c:catAx>
      <c:valAx>
        <c:axId val="137143040"/>
        <c:scaling>
          <c:orientation val="minMax"/>
          <c:min val="8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7018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7390223097112858"/>
          <c:y val="0.50235839342653066"/>
          <c:w val="0.36691141156491353"/>
          <c:h val="0.2858302471572284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6E-2"/>
          <c:y val="5.1400554097404488E-2"/>
          <c:w val="0.86283048993875777"/>
          <c:h val="0.75391586468358118"/>
        </c:manualLayout>
      </c:layout>
      <c:lineChart>
        <c:grouping val="standard"/>
        <c:varyColors val="0"/>
        <c:ser>
          <c:idx val="0"/>
          <c:order val="0"/>
          <c:tx>
            <c:v>Pays du Nord</c:v>
          </c:tx>
          <c:marker>
            <c:symbol val="none"/>
          </c:marker>
          <c:cat>
            <c:numRef>
              <c:f>'reel b'!$E$452:$E$470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b'!$C$452:$C$470</c:f>
              <c:numCache>
                <c:formatCode>General</c:formatCode>
                <c:ptCount val="19"/>
                <c:pt idx="0">
                  <c:v>113.3128941457077</c:v>
                </c:pt>
                <c:pt idx="1">
                  <c:v>119.341287697928</c:v>
                </c:pt>
                <c:pt idx="2">
                  <c:v>114.87944245877121</c:v>
                </c:pt>
                <c:pt idx="3">
                  <c:v>107.32292898593202</c:v>
                </c:pt>
                <c:pt idx="4">
                  <c:v>106.75680665644761</c:v>
                </c:pt>
                <c:pt idx="5">
                  <c:v>104.35635567983284</c:v>
                </c:pt>
                <c:pt idx="6">
                  <c:v>98.740185206287691</c:v>
                </c:pt>
                <c:pt idx="7">
                  <c:v>98.290062980717309</c:v>
                </c:pt>
                <c:pt idx="8">
                  <c:v>99.310151225223422</c:v>
                </c:pt>
                <c:pt idx="9">
                  <c:v>103.88802242165163</c:v>
                </c:pt>
                <c:pt idx="10">
                  <c:v>104.18706501656928</c:v>
                </c:pt>
                <c:pt idx="11">
                  <c:v>101.86577126297496</c:v>
                </c:pt>
                <c:pt idx="12">
                  <c:v>99.852564679211142</c:v>
                </c:pt>
                <c:pt idx="13">
                  <c:v>99.210827625939558</c:v>
                </c:pt>
                <c:pt idx="14">
                  <c:v>100</c:v>
                </c:pt>
                <c:pt idx="15">
                  <c:v>103.11838446219707</c:v>
                </c:pt>
                <c:pt idx="16">
                  <c:v>99.223760158090954</c:v>
                </c:pt>
                <c:pt idx="17">
                  <c:v>99.616900357076744</c:v>
                </c:pt>
                <c:pt idx="18">
                  <c:v>98.549812558679037</c:v>
                </c:pt>
              </c:numCache>
            </c:numRef>
          </c:val>
          <c:smooth val="0"/>
        </c:ser>
        <c:ser>
          <c:idx val="2"/>
          <c:order val="1"/>
          <c:tx>
            <c:v>France</c:v>
          </c:tx>
          <c:marker>
            <c:symbol val="none"/>
          </c:marker>
          <c:cat>
            <c:numRef>
              <c:f>'reel b'!$E$452:$E$470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b'!$BF$452:$BF$470</c:f>
              <c:numCache>
                <c:formatCode>0.00</c:formatCode>
                <c:ptCount val="19"/>
                <c:pt idx="0">
                  <c:v>87.33283714676719</c:v>
                </c:pt>
                <c:pt idx="1">
                  <c:v>98.763535089193539</c:v>
                </c:pt>
                <c:pt idx="2">
                  <c:v>98.746728770017526</c:v>
                </c:pt>
                <c:pt idx="3">
                  <c:v>93.762454682960779</c:v>
                </c:pt>
                <c:pt idx="4">
                  <c:v>93.131017262490701</c:v>
                </c:pt>
                <c:pt idx="5">
                  <c:v>90.881371395644777</c:v>
                </c:pt>
                <c:pt idx="6">
                  <c:v>86.401286883868337</c:v>
                </c:pt>
                <c:pt idx="7">
                  <c:v>86.857458404360045</c:v>
                </c:pt>
                <c:pt idx="8">
                  <c:v>89.493649612254202</c:v>
                </c:pt>
                <c:pt idx="9">
                  <c:v>94.273846966459374</c:v>
                </c:pt>
                <c:pt idx="10">
                  <c:v>95.824830136131197</c:v>
                </c:pt>
                <c:pt idx="11">
                  <c:v>96.036109577201017</c:v>
                </c:pt>
                <c:pt idx="12">
                  <c:v>97.087704977071382</c:v>
                </c:pt>
                <c:pt idx="13">
                  <c:v>98.386593359103031</c:v>
                </c:pt>
                <c:pt idx="14">
                  <c:v>100</c:v>
                </c:pt>
                <c:pt idx="15">
                  <c:v>100.74187894648388</c:v>
                </c:pt>
                <c:pt idx="16">
                  <c:v>98.869174809728463</c:v>
                </c:pt>
                <c:pt idx="17">
                  <c:v>99.457395980888805</c:v>
                </c:pt>
                <c:pt idx="18">
                  <c:v>97.332597056493242</c:v>
                </c:pt>
              </c:numCache>
            </c:numRef>
          </c:val>
          <c:smooth val="0"/>
        </c:ser>
        <c:ser>
          <c:idx val="1"/>
          <c:order val="2"/>
          <c:tx>
            <c:v>Pays du Sud</c:v>
          </c:tx>
          <c:marker>
            <c:symbol val="none"/>
          </c:marker>
          <c:cat>
            <c:numRef>
              <c:f>'reel b'!$E$452:$E$470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'reel b'!$D$452:$D$470</c:f>
              <c:numCache>
                <c:formatCode>General</c:formatCode>
                <c:ptCount val="19"/>
                <c:pt idx="0">
                  <c:v>83.900311177132011</c:v>
                </c:pt>
                <c:pt idx="1">
                  <c:v>81.112415121566954</c:v>
                </c:pt>
                <c:pt idx="2">
                  <c:v>87.52000477702164</c:v>
                </c:pt>
                <c:pt idx="3">
                  <c:v>87.231998621748787</c:v>
                </c:pt>
                <c:pt idx="4">
                  <c:v>85.366813263542042</c:v>
                </c:pt>
                <c:pt idx="5">
                  <c:v>84.004251811627498</c:v>
                </c:pt>
                <c:pt idx="6">
                  <c:v>80.265569502846617</c:v>
                </c:pt>
                <c:pt idx="7">
                  <c:v>81.29184889640041</c:v>
                </c:pt>
                <c:pt idx="8">
                  <c:v>84.118627870799088</c:v>
                </c:pt>
                <c:pt idx="9">
                  <c:v>89.977569409760108</c:v>
                </c:pt>
                <c:pt idx="10">
                  <c:v>92.621009426243702</c:v>
                </c:pt>
                <c:pt idx="11">
                  <c:v>93.495452718517626</c:v>
                </c:pt>
                <c:pt idx="12">
                  <c:v>94.824829781594033</c:v>
                </c:pt>
                <c:pt idx="13">
                  <c:v>96.762177860715155</c:v>
                </c:pt>
                <c:pt idx="14">
                  <c:v>100</c:v>
                </c:pt>
                <c:pt idx="15">
                  <c:v>100.49015330006314</c:v>
                </c:pt>
                <c:pt idx="16">
                  <c:v>96.957164871309686</c:v>
                </c:pt>
                <c:pt idx="17">
                  <c:v>96.362736935692155</c:v>
                </c:pt>
                <c:pt idx="18">
                  <c:v>92.268622533041736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197824"/>
        <c:axId val="137203712"/>
      </c:lineChart>
      <c:catAx>
        <c:axId val="13719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7203712"/>
        <c:crosses val="autoZero"/>
        <c:auto val="1"/>
        <c:lblAlgn val="ctr"/>
        <c:lblOffset val="100"/>
        <c:noMultiLvlLbl val="0"/>
      </c:catAx>
      <c:valAx>
        <c:axId val="137203712"/>
        <c:scaling>
          <c:orientation val="minMax"/>
          <c:min val="8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7197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7390223097112858"/>
          <c:y val="0.45331984543598719"/>
          <c:w val="0.36691141156491353"/>
          <c:h val="0.3348687664041994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6E-2"/>
          <c:y val="5.1400554097404488E-2"/>
          <c:w val="0.86283048993875777"/>
          <c:h val="0.75391586468358118"/>
        </c:manualLayout>
      </c:layout>
      <c:lineChart>
        <c:grouping val="standard"/>
        <c:varyColors val="0"/>
        <c:ser>
          <c:idx val="0"/>
          <c:order val="0"/>
          <c:tx>
            <c:v>Pays du Nord</c:v>
          </c:tx>
          <c:marker>
            <c:symbol val="none"/>
          </c:marker>
          <c:cat>
            <c:numRef>
              <c:f>'reel b'!$E$524:$E$543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cat>
          <c:val>
            <c:numRef>
              <c:f>'reel b'!$C$524:$C$543</c:f>
              <c:numCache>
                <c:formatCode>General</c:formatCode>
                <c:ptCount val="20"/>
                <c:pt idx="0">
                  <c:v>105.65085021207528</c:v>
                </c:pt>
                <c:pt idx="1">
                  <c:v>110.30360305459784</c:v>
                </c:pt>
                <c:pt idx="2">
                  <c:v>107.01287388644958</c:v>
                </c:pt>
                <c:pt idx="3">
                  <c:v>102.38890730962805</c:v>
                </c:pt>
                <c:pt idx="4">
                  <c:v>103.02228676090463</c:v>
                </c:pt>
                <c:pt idx="5">
                  <c:v>101.16798160860624</c:v>
                </c:pt>
                <c:pt idx="6">
                  <c:v>96.5290267686146</c:v>
                </c:pt>
                <c:pt idx="7">
                  <c:v>96.670500937657849</c:v>
                </c:pt>
                <c:pt idx="8">
                  <c:v>98.053488069261576</c:v>
                </c:pt>
                <c:pt idx="9">
                  <c:v>101.71341582509365</c:v>
                </c:pt>
                <c:pt idx="10">
                  <c:v>101.79459846043144</c:v>
                </c:pt>
                <c:pt idx="11">
                  <c:v>100.33266536386283</c:v>
                </c:pt>
                <c:pt idx="12">
                  <c:v>99.604813372760049</c:v>
                </c:pt>
                <c:pt idx="13">
                  <c:v>100.28348960771076</c:v>
                </c:pt>
                <c:pt idx="14">
                  <c:v>100</c:v>
                </c:pt>
                <c:pt idx="15">
                  <c:v>100.84387316697109</c:v>
                </c:pt>
                <c:pt idx="16">
                  <c:v>97.671724445588012</c:v>
                </c:pt>
                <c:pt idx="17">
                  <c:v>97.099078603068534</c:v>
                </c:pt>
                <c:pt idx="18">
                  <c:v>95.286202945000809</c:v>
                </c:pt>
                <c:pt idx="19">
                  <c:v>96.82918595303552</c:v>
                </c:pt>
              </c:numCache>
            </c:numRef>
          </c:val>
          <c:smooth val="0"/>
        </c:ser>
        <c:ser>
          <c:idx val="2"/>
          <c:order val="1"/>
          <c:tx>
            <c:v>France</c:v>
          </c:tx>
          <c:marker>
            <c:symbol val="none"/>
          </c:marker>
          <c:cat>
            <c:numRef>
              <c:f>'reel b'!$E$524:$E$543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cat>
          <c:val>
            <c:numRef>
              <c:f>'reel b'!$BF$524:$BF$543</c:f>
              <c:numCache>
                <c:formatCode>0.00</c:formatCode>
                <c:ptCount val="20"/>
                <c:pt idx="0">
                  <c:v>95.002069284514462</c:v>
                </c:pt>
                <c:pt idx="1">
                  <c:v>106.19811573386566</c:v>
                </c:pt>
                <c:pt idx="2">
                  <c:v>106.97470603987634</c:v>
                </c:pt>
                <c:pt idx="3">
                  <c:v>103.41310222265501</c:v>
                </c:pt>
                <c:pt idx="4">
                  <c:v>103.99006743433065</c:v>
                </c:pt>
                <c:pt idx="5">
                  <c:v>101.12715144728195</c:v>
                </c:pt>
                <c:pt idx="6">
                  <c:v>95.40862283029432</c:v>
                </c:pt>
                <c:pt idx="7">
                  <c:v>94.597950191104516</c:v>
                </c:pt>
                <c:pt idx="8">
                  <c:v>94.936339070526103</c:v>
                </c:pt>
                <c:pt idx="9">
                  <c:v>98.157119555955887</c:v>
                </c:pt>
                <c:pt idx="10">
                  <c:v>98.563673101735759</c:v>
                </c:pt>
                <c:pt idx="11">
                  <c:v>97.385398154685106</c:v>
                </c:pt>
                <c:pt idx="12">
                  <c:v>97.071353798962932</c:v>
                </c:pt>
                <c:pt idx="13">
                  <c:v>98.763298196070792</c:v>
                </c:pt>
                <c:pt idx="14">
                  <c:v>100.00000000000001</c:v>
                </c:pt>
                <c:pt idx="15">
                  <c:v>100.30917545098229</c:v>
                </c:pt>
                <c:pt idx="16">
                  <c:v>96.742702729021119</c:v>
                </c:pt>
                <c:pt idx="17">
                  <c:v>96.143827446016019</c:v>
                </c:pt>
                <c:pt idx="18">
                  <c:v>94.094018550527068</c:v>
                </c:pt>
                <c:pt idx="19">
                  <c:v>96.148696350755898</c:v>
                </c:pt>
              </c:numCache>
            </c:numRef>
          </c:val>
          <c:smooth val="0"/>
        </c:ser>
        <c:ser>
          <c:idx val="1"/>
          <c:order val="2"/>
          <c:tx>
            <c:v>Pays du Sud</c:v>
          </c:tx>
          <c:marker>
            <c:symbol val="none"/>
          </c:marker>
          <c:cat>
            <c:numRef>
              <c:f>'reel b'!$E$524:$E$543</c:f>
              <c:numCache>
                <c:formatCode>General</c:formatCode>
                <c:ptCount val="20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</c:numCache>
            </c:numRef>
          </c:cat>
          <c:val>
            <c:numRef>
              <c:f>'reel b'!$D$524:$D$543</c:f>
              <c:numCache>
                <c:formatCode>General</c:formatCode>
                <c:ptCount val="20"/>
                <c:pt idx="0">
                  <c:v>83.814223817616053</c:v>
                </c:pt>
                <c:pt idx="1">
                  <c:v>83.773890556739104</c:v>
                </c:pt>
                <c:pt idx="2">
                  <c:v>88.388670448672187</c:v>
                </c:pt>
                <c:pt idx="3">
                  <c:v>87.810768853590531</c:v>
                </c:pt>
                <c:pt idx="4">
                  <c:v>89.398004795882599</c:v>
                </c:pt>
                <c:pt idx="5">
                  <c:v>88.975459273518808</c:v>
                </c:pt>
                <c:pt idx="6">
                  <c:v>87.04219077949476</c:v>
                </c:pt>
                <c:pt idx="7">
                  <c:v>88.748379538587784</c:v>
                </c:pt>
                <c:pt idx="8">
                  <c:v>91.580027581181653</c:v>
                </c:pt>
                <c:pt idx="9">
                  <c:v>95.944830577860415</c:v>
                </c:pt>
                <c:pt idx="10">
                  <c:v>97.139156273575864</c:v>
                </c:pt>
                <c:pt idx="11">
                  <c:v>97.056622666027792</c:v>
                </c:pt>
                <c:pt idx="12">
                  <c:v>97.575042214462698</c:v>
                </c:pt>
                <c:pt idx="13">
                  <c:v>99.395235154280414</c:v>
                </c:pt>
                <c:pt idx="14">
                  <c:v>100</c:v>
                </c:pt>
                <c:pt idx="15">
                  <c:v>101.70194402587751</c:v>
                </c:pt>
                <c:pt idx="16">
                  <c:v>98.548237018736216</c:v>
                </c:pt>
                <c:pt idx="17">
                  <c:v>98.847978788730131</c:v>
                </c:pt>
                <c:pt idx="18">
                  <c:v>97.725805376953915</c:v>
                </c:pt>
                <c:pt idx="19">
                  <c:v>99.259090599750024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496064"/>
        <c:axId val="137497600"/>
      </c:lineChart>
      <c:catAx>
        <c:axId val="13749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7497600"/>
        <c:crosses val="autoZero"/>
        <c:auto val="1"/>
        <c:lblAlgn val="ctr"/>
        <c:lblOffset val="100"/>
        <c:noMultiLvlLbl val="0"/>
      </c:catAx>
      <c:valAx>
        <c:axId val="137497600"/>
        <c:scaling>
          <c:orientation val="minMax"/>
          <c:min val="8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7496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7390223097112858"/>
          <c:y val="0.45331984543598719"/>
          <c:w val="0.36691141156491353"/>
          <c:h val="0.3348687664041994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874999999999994E-2"/>
          <c:y val="4.7058823529411764E-2"/>
          <c:w val="0.90520833333333328"/>
          <c:h val="0.8336134453781513"/>
        </c:manualLayout>
      </c:layout>
      <c:lineChart>
        <c:grouping val="standard"/>
        <c:varyColors val="0"/>
        <c:ser>
          <c:idx val="0"/>
          <c:order val="0"/>
          <c:spPr>
            <a:ln w="63500" cap="sq">
              <a:solidFill>
                <a:srgbClr val="333399"/>
              </a:solidFill>
              <a:prstDash val="solid"/>
            </a:ln>
          </c:spPr>
          <c:marker>
            <c:symbol val="none"/>
          </c:marker>
          <c:cat>
            <c:numRef>
              <c:f>DISP!$B$23:$B$63</c:f>
              <c:numCache>
                <c:formatCode>General</c:formatCode>
                <c:ptCount val="4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</c:numCache>
            </c:numRef>
          </c:cat>
          <c:val>
            <c:numRef>
              <c:f>DISP!$C$23:$C$63</c:f>
              <c:numCache>
                <c:formatCode>0.000</c:formatCode>
                <c:ptCount val="41"/>
                <c:pt idx="0">
                  <c:v>0.270588</c:v>
                </c:pt>
                <c:pt idx="1">
                  <c:v>0.25294100000000003</c:v>
                </c:pt>
                <c:pt idx="2">
                  <c:v>0.24313699999999999</c:v>
                </c:pt>
                <c:pt idx="3">
                  <c:v>0.23921600000000001</c:v>
                </c:pt>
                <c:pt idx="4">
                  <c:v>0.241176</c:v>
                </c:pt>
                <c:pt idx="5">
                  <c:v>0.231373</c:v>
                </c:pt>
                <c:pt idx="6">
                  <c:v>0.231373</c:v>
                </c:pt>
                <c:pt idx="7">
                  <c:v>0.219608</c:v>
                </c:pt>
                <c:pt idx="8">
                  <c:v>0.219608</c:v>
                </c:pt>
                <c:pt idx="9">
                  <c:v>0.21568599999999999</c:v>
                </c:pt>
                <c:pt idx="10">
                  <c:v>0.21176500000000001</c:v>
                </c:pt>
                <c:pt idx="11">
                  <c:v>0.21176500000000001</c:v>
                </c:pt>
                <c:pt idx="12">
                  <c:v>0.20980399999999999</c:v>
                </c:pt>
                <c:pt idx="13">
                  <c:v>0.21764700000000001</c:v>
                </c:pt>
                <c:pt idx="14">
                  <c:v>0.22352900000000001</c:v>
                </c:pt>
                <c:pt idx="15">
                  <c:v>0.22549</c:v>
                </c:pt>
                <c:pt idx="16">
                  <c:v>0.229412</c:v>
                </c:pt>
                <c:pt idx="17">
                  <c:v>0.219608</c:v>
                </c:pt>
                <c:pt idx="18">
                  <c:v>0.21764700000000001</c:v>
                </c:pt>
                <c:pt idx="19">
                  <c:v>0.22352900000000001</c:v>
                </c:pt>
                <c:pt idx="20">
                  <c:v>0.213725</c:v>
                </c:pt>
                <c:pt idx="21">
                  <c:v>0.219608</c:v>
                </c:pt>
                <c:pt idx="22">
                  <c:v>0.22156899999999999</c:v>
                </c:pt>
                <c:pt idx="23">
                  <c:v>0.231373</c:v>
                </c:pt>
                <c:pt idx="24">
                  <c:v>0.23333300000000001</c:v>
                </c:pt>
                <c:pt idx="25">
                  <c:v>0.22352900000000001</c:v>
                </c:pt>
                <c:pt idx="26">
                  <c:v>0.213725</c:v>
                </c:pt>
                <c:pt idx="27">
                  <c:v>0.213725</c:v>
                </c:pt>
                <c:pt idx="28">
                  <c:v>0.21568599999999999</c:v>
                </c:pt>
                <c:pt idx="29">
                  <c:v>0.22156899999999999</c:v>
                </c:pt>
                <c:pt idx="30">
                  <c:v>0.23333300000000001</c:v>
                </c:pt>
                <c:pt idx="31">
                  <c:v>0.22352900000000001</c:v>
                </c:pt>
                <c:pt idx="32">
                  <c:v>0.22745099999999999</c:v>
                </c:pt>
                <c:pt idx="33">
                  <c:v>0.22745099999999999</c:v>
                </c:pt>
                <c:pt idx="34">
                  <c:v>0.231373</c:v>
                </c:pt>
                <c:pt idx="35">
                  <c:v>0.23725499999999999</c:v>
                </c:pt>
                <c:pt idx="36">
                  <c:v>0.241176</c:v>
                </c:pt>
                <c:pt idx="37">
                  <c:v>0.25097999999999998</c:v>
                </c:pt>
                <c:pt idx="38">
                  <c:v>0.24901999999999999</c:v>
                </c:pt>
                <c:pt idx="39">
                  <c:v>0.24901999999999999</c:v>
                </c:pt>
                <c:pt idx="40">
                  <c:v>0.25686300000000001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507584"/>
        <c:axId val="137509120"/>
      </c:lineChart>
      <c:catAx>
        <c:axId val="13750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r-FR"/>
          </a:p>
        </c:txPr>
        <c:crossAx val="137509120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137509120"/>
        <c:scaling>
          <c:orientation val="minMax"/>
          <c:min val="0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750758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027777777777776E-2"/>
          <c:y val="3.9226723357098682E-2"/>
          <c:w val="0.92500000000000004"/>
          <c:h val="0.84201680672268908"/>
        </c:manualLayout>
      </c:layout>
      <c:lineChart>
        <c:grouping val="standard"/>
        <c:varyColors val="0"/>
        <c:ser>
          <c:idx val="1"/>
          <c:order val="0"/>
          <c:tx>
            <c:v> France Manuf</c:v>
          </c:tx>
          <c:spPr>
            <a:ln w="63500" cap="sq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RECAP!$C$1:$S$1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RECAP!$C$11:$S$11</c:f>
              <c:numCache>
                <c:formatCode>0.0</c:formatCode>
                <c:ptCount val="17"/>
                <c:pt idx="0">
                  <c:v>100</c:v>
                </c:pt>
                <c:pt idx="1">
                  <c:v>98.114208579172598</c:v>
                </c:pt>
                <c:pt idx="2">
                  <c:v>97.794259936417674</c:v>
                </c:pt>
                <c:pt idx="3">
                  <c:v>96.587177411694725</c:v>
                </c:pt>
                <c:pt idx="4">
                  <c:v>97.662438241705289</c:v>
                </c:pt>
                <c:pt idx="5">
                  <c:v>97.819680083790402</c:v>
                </c:pt>
                <c:pt idx="6">
                  <c:v>97.259731892642847</c:v>
                </c:pt>
                <c:pt idx="7">
                  <c:v>94.279737966094274</c:v>
                </c:pt>
                <c:pt idx="8">
                  <c:v>93.208649627150393</c:v>
                </c:pt>
                <c:pt idx="9">
                  <c:v>91.67086445889197</c:v>
                </c:pt>
                <c:pt idx="10">
                  <c:v>89.599747551639894</c:v>
                </c:pt>
                <c:pt idx="11">
                  <c:v>91.571972038743596</c:v>
                </c:pt>
                <c:pt idx="12">
                  <c:v>93.04496662344495</c:v>
                </c:pt>
                <c:pt idx="13">
                  <c:v>92.411694666322163</c:v>
                </c:pt>
                <c:pt idx="14">
                  <c:v>88.346476661859299</c:v>
                </c:pt>
                <c:pt idx="15">
                  <c:v>88.576039849016752</c:v>
                </c:pt>
                <c:pt idx="16">
                  <c:v>89.428675876259064</c:v>
                </c:pt>
              </c:numCache>
            </c:numRef>
          </c:val>
          <c:smooth val="0"/>
        </c:ser>
        <c:ser>
          <c:idx val="0"/>
          <c:order val="1"/>
          <c:tx>
            <c:v> France Services</c:v>
          </c:tx>
          <c:spPr>
            <a:ln w="63500" cap="sq">
              <a:solidFill>
                <a:srgbClr val="000080"/>
              </a:solidFill>
              <a:prstDash val="sysDot"/>
            </a:ln>
          </c:spPr>
          <c:marker>
            <c:symbol val="none"/>
          </c:marker>
          <c:cat>
            <c:numRef>
              <c:f>RECAP!$C$1:$S$1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RECAP!$C$14:$S$14</c:f>
              <c:numCache>
                <c:formatCode>0.0</c:formatCode>
                <c:ptCount val="17"/>
                <c:pt idx="0">
                  <c:v>100</c:v>
                </c:pt>
                <c:pt idx="1">
                  <c:v>99.182752022808586</c:v>
                </c:pt>
                <c:pt idx="2">
                  <c:v>100.71334251460354</c:v>
                </c:pt>
                <c:pt idx="3">
                  <c:v>102.47727690636678</c:v>
                </c:pt>
                <c:pt idx="4">
                  <c:v>105.18666171958479</c:v>
                </c:pt>
                <c:pt idx="5">
                  <c:v>108.15280553604848</c:v>
                </c:pt>
                <c:pt idx="6">
                  <c:v>111.59948290640357</c:v>
                </c:pt>
                <c:pt idx="7">
                  <c:v>114.74417779821381</c:v>
                </c:pt>
                <c:pt idx="8">
                  <c:v>116.90637273207597</c:v>
                </c:pt>
                <c:pt idx="9">
                  <c:v>119.59294794111203</c:v>
                </c:pt>
                <c:pt idx="10">
                  <c:v>121.98905185162145</c:v>
                </c:pt>
                <c:pt idx="11">
                  <c:v>125.37335001870225</c:v>
                </c:pt>
                <c:pt idx="12">
                  <c:v>128.27691012795066</c:v>
                </c:pt>
                <c:pt idx="13">
                  <c:v>130.12242664304611</c:v>
                </c:pt>
                <c:pt idx="14">
                  <c:v>131.19078680326024</c:v>
                </c:pt>
                <c:pt idx="15">
                  <c:v>131.9187747898616</c:v>
                </c:pt>
                <c:pt idx="16">
                  <c:v>133.20926342338603</c:v>
                </c:pt>
              </c:numCache>
            </c:numRef>
          </c:val>
          <c:smooth val="0"/>
        </c:ser>
        <c:ser>
          <c:idx val="3"/>
          <c:order val="2"/>
          <c:tx>
            <c:v> Germany Manuf</c:v>
          </c:tx>
          <c:spPr>
            <a:ln w="63500" cap="sq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numRef>
              <c:f>RECAP!$C$1:$S$1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RECAP!$C$12:$S$12</c:f>
              <c:numCache>
                <c:formatCode>0.0</c:formatCode>
                <c:ptCount val="17"/>
                <c:pt idx="0">
                  <c:v>100</c:v>
                </c:pt>
                <c:pt idx="1">
                  <c:v>96.181686572880764</c:v>
                </c:pt>
                <c:pt idx="2">
                  <c:v>98.372075737779099</c:v>
                </c:pt>
                <c:pt idx="3">
                  <c:v>97.987025057941921</c:v>
                </c:pt>
                <c:pt idx="4">
                  <c:v>96.239722217169017</c:v>
                </c:pt>
                <c:pt idx="5">
                  <c:v>96.208674464883472</c:v>
                </c:pt>
                <c:pt idx="6">
                  <c:v>97.576577908047312</c:v>
                </c:pt>
                <c:pt idx="7">
                  <c:v>97.469028470941495</c:v>
                </c:pt>
                <c:pt idx="8">
                  <c:v>97.353071773247621</c:v>
                </c:pt>
                <c:pt idx="9">
                  <c:v>96.619631186712951</c:v>
                </c:pt>
                <c:pt idx="10">
                  <c:v>95.287153621182611</c:v>
                </c:pt>
                <c:pt idx="11">
                  <c:v>96.000280123499508</c:v>
                </c:pt>
                <c:pt idx="12">
                  <c:v>96.585195370440232</c:v>
                </c:pt>
                <c:pt idx="13">
                  <c:v>102.20762108288122</c:v>
                </c:pt>
                <c:pt idx="14">
                  <c:v>100.7745624812855</c:v>
                </c:pt>
                <c:pt idx="15">
                  <c:v>100.0068055969619</c:v>
                </c:pt>
                <c:pt idx="16">
                  <c:v>101.57080495851484</c:v>
                </c:pt>
              </c:numCache>
            </c:numRef>
          </c:val>
          <c:smooth val="0"/>
        </c:ser>
        <c:ser>
          <c:idx val="2"/>
          <c:order val="3"/>
          <c:tx>
            <c:v> Germany Services</c:v>
          </c:tx>
          <c:spPr>
            <a:ln w="63500" cap="sq">
              <a:solidFill>
                <a:srgbClr val="008080"/>
              </a:solidFill>
              <a:prstDash val="sysDot"/>
            </a:ln>
          </c:spPr>
          <c:marker>
            <c:symbol val="none"/>
          </c:marker>
          <c:cat>
            <c:numRef>
              <c:f>RECAP!$C$1:$S$1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RECAP!$C$15:$S$15</c:f>
              <c:numCache>
                <c:formatCode>0.0</c:formatCode>
                <c:ptCount val="17"/>
                <c:pt idx="0">
                  <c:v>100</c:v>
                </c:pt>
                <c:pt idx="1">
                  <c:v>97.73220809015325</c:v>
                </c:pt>
                <c:pt idx="2">
                  <c:v>97.182158163749165</c:v>
                </c:pt>
                <c:pt idx="3">
                  <c:v>98.159292798708663</c:v>
                </c:pt>
                <c:pt idx="4">
                  <c:v>97.36145718894096</c:v>
                </c:pt>
                <c:pt idx="5">
                  <c:v>98.282655746220854</c:v>
                </c:pt>
                <c:pt idx="6">
                  <c:v>99.774505822979094</c:v>
                </c:pt>
                <c:pt idx="7">
                  <c:v>101.01173371628393</c:v>
                </c:pt>
                <c:pt idx="8">
                  <c:v>102.39252007653275</c:v>
                </c:pt>
                <c:pt idx="9">
                  <c:v>103.01208585485846</c:v>
                </c:pt>
                <c:pt idx="10">
                  <c:v>102.68929429045758</c:v>
                </c:pt>
                <c:pt idx="11">
                  <c:v>103.11599043742515</c:v>
                </c:pt>
                <c:pt idx="12">
                  <c:v>102.89689238382708</c:v>
                </c:pt>
                <c:pt idx="13">
                  <c:v>103.56477052138244</c:v>
                </c:pt>
                <c:pt idx="14">
                  <c:v>105.14973538579872</c:v>
                </c:pt>
                <c:pt idx="15">
                  <c:v>106.21527849524979</c:v>
                </c:pt>
                <c:pt idx="16">
                  <c:v>107.28404433780683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74496"/>
        <c:axId val="146476032"/>
      </c:lineChart>
      <c:catAx>
        <c:axId val="146474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r-FR"/>
          </a:p>
        </c:txPr>
        <c:crossAx val="1464760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46476032"/>
        <c:scaling>
          <c:orientation val="minMax"/>
          <c:max val="135"/>
          <c:min val="8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647449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027777777777776E-2"/>
          <c:y val="3.9226723357098682E-2"/>
          <c:w val="0.92500000000000004"/>
          <c:h val="0.84201680672268908"/>
        </c:manualLayout>
      </c:layout>
      <c:lineChart>
        <c:grouping val="standard"/>
        <c:varyColors val="0"/>
        <c:ser>
          <c:idx val="1"/>
          <c:order val="0"/>
          <c:tx>
            <c:v> France</c:v>
          </c:tx>
          <c:spPr>
            <a:ln w="63500" cap="sq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RECAP!$C$1:$S$1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RECAP!$C$23:$S$23</c:f>
              <c:numCache>
                <c:formatCode>0.0</c:formatCode>
                <c:ptCount val="17"/>
                <c:pt idx="0">
                  <c:v>100</c:v>
                </c:pt>
                <c:pt idx="1">
                  <c:v>98.922651951228104</c:v>
                </c:pt>
                <c:pt idx="2">
                  <c:v>97.101592991253767</c:v>
                </c:pt>
                <c:pt idx="3">
                  <c:v>94.252287265542947</c:v>
                </c:pt>
                <c:pt idx="4">
                  <c:v>92.846789360101397</c:v>
                </c:pt>
                <c:pt idx="5">
                  <c:v>90.445809148414625</c:v>
                </c:pt>
                <c:pt idx="6">
                  <c:v>87.150701203707911</c:v>
                </c:pt>
                <c:pt idx="7">
                  <c:v>82.165160599165404</c:v>
                </c:pt>
                <c:pt idx="8">
                  <c:v>79.729314535114682</c:v>
                </c:pt>
                <c:pt idx="9">
                  <c:v>76.652399691686682</c:v>
                </c:pt>
                <c:pt idx="10">
                  <c:v>73.449007260604375</c:v>
                </c:pt>
                <c:pt idx="11">
                  <c:v>73.039423470046515</c:v>
                </c:pt>
                <c:pt idx="12">
                  <c:v>72.534461993695217</c:v>
                </c:pt>
                <c:pt idx="13">
                  <c:v>71.019037263904849</c:v>
                </c:pt>
                <c:pt idx="14">
                  <c:v>67.341982478043803</c:v>
                </c:pt>
                <c:pt idx="15">
                  <c:v>67.144377280726616</c:v>
                </c:pt>
                <c:pt idx="16">
                  <c:v>67.133976705526237</c:v>
                </c:pt>
              </c:numCache>
            </c:numRef>
          </c:val>
          <c:smooth val="0"/>
        </c:ser>
        <c:ser>
          <c:idx val="3"/>
          <c:order val="1"/>
          <c:tx>
            <c:v> Germany</c:v>
          </c:tx>
          <c:spPr>
            <a:ln w="63500" cap="sq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numRef>
              <c:f>RECAP!$C$1:$S$1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RECAP!$C$24:$S$24</c:f>
              <c:numCache>
                <c:formatCode>0.0</c:formatCode>
                <c:ptCount val="17"/>
                <c:pt idx="0">
                  <c:v>100</c:v>
                </c:pt>
                <c:pt idx="1">
                  <c:v>98.413499963244263</c:v>
                </c:pt>
                <c:pt idx="2">
                  <c:v>101.2244197870405</c:v>
                </c:pt>
                <c:pt idx="3">
                  <c:v>99.824501852188348</c:v>
                </c:pt>
                <c:pt idx="4">
                  <c:v>98.847865465288706</c:v>
                </c:pt>
                <c:pt idx="5">
                  <c:v>97.88977895887075</c:v>
                </c:pt>
                <c:pt idx="6">
                  <c:v>97.797104684405681</c:v>
                </c:pt>
                <c:pt idx="7">
                  <c:v>96.492778497107096</c:v>
                </c:pt>
                <c:pt idx="8">
                  <c:v>95.078304255507703</c:v>
                </c:pt>
                <c:pt idx="9">
                  <c:v>93.794461479838091</c:v>
                </c:pt>
                <c:pt idx="10">
                  <c:v>92.79171142384331</c:v>
                </c:pt>
                <c:pt idx="11">
                  <c:v>93.099314389804803</c:v>
                </c:pt>
                <c:pt idx="12">
                  <c:v>93.865998411455536</c:v>
                </c:pt>
                <c:pt idx="13">
                  <c:v>98.68956457715413</c:v>
                </c:pt>
                <c:pt idx="14">
                  <c:v>95.839102315892163</c:v>
                </c:pt>
                <c:pt idx="15">
                  <c:v>94.154821240180098</c:v>
                </c:pt>
                <c:pt idx="16">
                  <c:v>94.674660696699092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52320"/>
        <c:axId val="146553856"/>
      </c:lineChart>
      <c:catAx>
        <c:axId val="146552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r-FR"/>
          </a:p>
        </c:txPr>
        <c:crossAx val="1465538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46553856"/>
        <c:scaling>
          <c:orientation val="minMax"/>
          <c:max val="105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655232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074898935149641E-2"/>
          <c:y val="5.8551480098764735E-2"/>
          <c:w val="0.8978833278855709"/>
          <c:h val="0.8175675675675675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50800" cap="sq">
                <a:solidFill>
                  <a:schemeClr val="bg1">
                    <a:lumMod val="50000"/>
                  </a:schemeClr>
                </a:solidFill>
                <a:prstDash val="sysDash"/>
              </a:ln>
            </c:spPr>
            <c:trendlineType val="linear"/>
            <c:dispRSqr val="0"/>
            <c:dispEq val="0"/>
          </c:trendline>
          <c:xVal>
            <c:numRef>
              <c:f>XYpprod!$S$4:$S$36</c:f>
              <c:numCache>
                <c:formatCode>#,##0.0</c:formatCode>
                <c:ptCount val="33"/>
                <c:pt idx="0">
                  <c:v>8.210776670088265</c:v>
                </c:pt>
                <c:pt idx="1">
                  <c:v>7.8678125863986992</c:v>
                </c:pt>
                <c:pt idx="2">
                  <c:v>4.7221637397658327</c:v>
                </c:pt>
                <c:pt idx="3">
                  <c:v>3.3615419150989396</c:v>
                </c:pt>
                <c:pt idx="4">
                  <c:v>3.2307121410302813</c:v>
                </c:pt>
                <c:pt idx="5">
                  <c:v>4.1528776913990981</c:v>
                </c:pt>
                <c:pt idx="6">
                  <c:v>3.2624065567276546</c:v>
                </c:pt>
                <c:pt idx="7">
                  <c:v>4.0529886426049018</c:v>
                </c:pt>
                <c:pt idx="8">
                  <c:v>4.0398521835582528</c:v>
                </c:pt>
                <c:pt idx="9">
                  <c:v>3.0871869621304171</c:v>
                </c:pt>
                <c:pt idx="10">
                  <c:v>3.5237134272090316</c:v>
                </c:pt>
                <c:pt idx="11">
                  <c:v>2.4401081230406731</c:v>
                </c:pt>
                <c:pt idx="12">
                  <c:v>1.9799991295519419</c:v>
                </c:pt>
                <c:pt idx="13">
                  <c:v>1.8213036789222343</c:v>
                </c:pt>
                <c:pt idx="14">
                  <c:v>9.2280824097827008E-2</c:v>
                </c:pt>
                <c:pt idx="15">
                  <c:v>2.1025928410365822</c:v>
                </c:pt>
                <c:pt idx="16">
                  <c:v>0.63564283759578188</c:v>
                </c:pt>
                <c:pt idx="17">
                  <c:v>1.0359462025074606</c:v>
                </c:pt>
                <c:pt idx="18">
                  <c:v>1.0950475241137099</c:v>
                </c:pt>
                <c:pt idx="19">
                  <c:v>3.0941723699534691</c:v>
                </c:pt>
                <c:pt idx="20">
                  <c:v>1.195771771029257</c:v>
                </c:pt>
                <c:pt idx="21">
                  <c:v>-9.318815624266108E-2</c:v>
                </c:pt>
                <c:pt idx="22">
                  <c:v>0.23471491667739031</c:v>
                </c:pt>
                <c:pt idx="23">
                  <c:v>1.1077609921378553</c:v>
                </c:pt>
                <c:pt idx="24">
                  <c:v>1.1847710090123371</c:v>
                </c:pt>
                <c:pt idx="25">
                  <c:v>-1.4529579733246436</c:v>
                </c:pt>
                <c:pt idx="26">
                  <c:v>-0.9998290089341566</c:v>
                </c:pt>
                <c:pt idx="27">
                  <c:v>0.27060543779482771</c:v>
                </c:pt>
                <c:pt idx="28">
                  <c:v>-0.83665652650168454</c:v>
                </c:pt>
                <c:pt idx="29">
                  <c:v>0.91996276212941552</c:v>
                </c:pt>
                <c:pt idx="30">
                  <c:v>-0.43826023394666436</c:v>
                </c:pt>
                <c:pt idx="31">
                  <c:v>-0.23668455215205597</c:v>
                </c:pt>
                <c:pt idx="32">
                  <c:v>-2.4316545903018181</c:v>
                </c:pt>
              </c:numCache>
            </c:numRef>
          </c:xVal>
          <c:yVal>
            <c:numRef>
              <c:f>XYpprod!$R$4:$R$36</c:f>
              <c:numCache>
                <c:formatCode>#,##0.0</c:formatCode>
                <c:ptCount val="33"/>
                <c:pt idx="0">
                  <c:v>-7.3719601088286737</c:v>
                </c:pt>
                <c:pt idx="1">
                  <c:v>-6.9192095856243441</c:v>
                </c:pt>
                <c:pt idx="2">
                  <c:v>-2.6782406774980387</c:v>
                </c:pt>
                <c:pt idx="3">
                  <c:v>-2.6332549471593012</c:v>
                </c:pt>
                <c:pt idx="4">
                  <c:v>-2.4391697863318456</c:v>
                </c:pt>
                <c:pt idx="5">
                  <c:v>-2.1888500078540005</c:v>
                </c:pt>
                <c:pt idx="6">
                  <c:v>-2.0277545781861761</c:v>
                </c:pt>
                <c:pt idx="7">
                  <c:v>-1.9530020847334981</c:v>
                </c:pt>
                <c:pt idx="8">
                  <c:v>-1.8812583761544062</c:v>
                </c:pt>
                <c:pt idx="9">
                  <c:v>-1.870566873924318</c:v>
                </c:pt>
                <c:pt idx="10">
                  <c:v>-1.4914517934377898</c:v>
                </c:pt>
                <c:pt idx="11">
                  <c:v>-1.3301927906815223</c:v>
                </c:pt>
                <c:pt idx="12">
                  <c:v>-1.2527339015967414</c:v>
                </c:pt>
                <c:pt idx="13">
                  <c:v>-0.92190660127134549</c:v>
                </c:pt>
                <c:pt idx="14">
                  <c:v>-0.68945345780362288</c:v>
                </c:pt>
                <c:pt idx="15">
                  <c:v>-0.63124842805102332</c:v>
                </c:pt>
                <c:pt idx="16">
                  <c:v>-0.57619925404127059</c:v>
                </c:pt>
                <c:pt idx="17">
                  <c:v>-0.56791455317782891</c:v>
                </c:pt>
                <c:pt idx="18">
                  <c:v>-0.42060556894243462</c:v>
                </c:pt>
                <c:pt idx="19">
                  <c:v>-0.23051964979805462</c:v>
                </c:pt>
                <c:pt idx="20">
                  <c:v>-1.8503703671683525E-2</c:v>
                </c:pt>
                <c:pt idx="21">
                  <c:v>-2.3824871704931638E-3</c:v>
                </c:pt>
                <c:pt idx="22">
                  <c:v>0.40664218031758992</c:v>
                </c:pt>
                <c:pt idx="23">
                  <c:v>0.52971131841313479</c:v>
                </c:pt>
                <c:pt idx="24">
                  <c:v>0.55267526826578717</c:v>
                </c:pt>
                <c:pt idx="25">
                  <c:v>0.9929493064027497</c:v>
                </c:pt>
                <c:pt idx="26">
                  <c:v>1.0045228433219364</c:v>
                </c:pt>
                <c:pt idx="27">
                  <c:v>1.0500366409579982</c:v>
                </c:pt>
                <c:pt idx="28">
                  <c:v>1.4846946587989436</c:v>
                </c:pt>
                <c:pt idx="29">
                  <c:v>1.4871649901026416</c:v>
                </c:pt>
                <c:pt idx="30">
                  <c:v>1.7276118097442321</c:v>
                </c:pt>
                <c:pt idx="31">
                  <c:v>2.021307935906222</c:v>
                </c:pt>
                <c:pt idx="32">
                  <c:v>3.5107019345041124</c:v>
                </c:pt>
              </c:numCache>
            </c:numRef>
          </c:yVal>
          <c:smooth val="0"/>
        </c:ser>
        <c:ser>
          <c:idx val="1"/>
          <c:order val="1"/>
          <c:spPr>
            <a:ln w="50800" cap="sq">
              <a:solidFill>
                <a:schemeClr val="bg1">
                  <a:lumMod val="6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XYpprod!$S$4:$S$36</c:f>
              <c:numCache>
                <c:formatCode>#,##0.0</c:formatCode>
                <c:ptCount val="33"/>
                <c:pt idx="0">
                  <c:v>8.210776670088265</c:v>
                </c:pt>
                <c:pt idx="1">
                  <c:v>7.8678125863986992</c:v>
                </c:pt>
                <c:pt idx="2">
                  <c:v>4.7221637397658327</c:v>
                </c:pt>
                <c:pt idx="3">
                  <c:v>3.3615419150989396</c:v>
                </c:pt>
                <c:pt idx="4">
                  <c:v>3.2307121410302813</c:v>
                </c:pt>
                <c:pt idx="5">
                  <c:v>4.1528776913990981</c:v>
                </c:pt>
                <c:pt idx="6">
                  <c:v>3.2624065567276546</c:v>
                </c:pt>
                <c:pt idx="7">
                  <c:v>4.0529886426049018</c:v>
                </c:pt>
                <c:pt idx="8">
                  <c:v>4.0398521835582528</c:v>
                </c:pt>
                <c:pt idx="9">
                  <c:v>3.0871869621304171</c:v>
                </c:pt>
                <c:pt idx="10">
                  <c:v>3.5237134272090316</c:v>
                </c:pt>
                <c:pt idx="11">
                  <c:v>2.4401081230406731</c:v>
                </c:pt>
                <c:pt idx="12">
                  <c:v>1.9799991295519419</c:v>
                </c:pt>
                <c:pt idx="13">
                  <c:v>1.8213036789222343</c:v>
                </c:pt>
                <c:pt idx="14">
                  <c:v>9.2280824097827008E-2</c:v>
                </c:pt>
                <c:pt idx="15">
                  <c:v>2.1025928410365822</c:v>
                </c:pt>
                <c:pt idx="16">
                  <c:v>0.63564283759578188</c:v>
                </c:pt>
                <c:pt idx="17">
                  <c:v>1.0359462025074606</c:v>
                </c:pt>
                <c:pt idx="18">
                  <c:v>1.0950475241137099</c:v>
                </c:pt>
                <c:pt idx="19">
                  <c:v>3.0941723699534691</c:v>
                </c:pt>
                <c:pt idx="20">
                  <c:v>1.195771771029257</c:v>
                </c:pt>
                <c:pt idx="21">
                  <c:v>-9.318815624266108E-2</c:v>
                </c:pt>
                <c:pt idx="22">
                  <c:v>0.23471491667739031</c:v>
                </c:pt>
                <c:pt idx="23">
                  <c:v>1.1077609921378553</c:v>
                </c:pt>
                <c:pt idx="24">
                  <c:v>1.1847710090123371</c:v>
                </c:pt>
                <c:pt idx="25">
                  <c:v>-1.4529579733246436</c:v>
                </c:pt>
                <c:pt idx="26">
                  <c:v>-0.9998290089341566</c:v>
                </c:pt>
                <c:pt idx="27">
                  <c:v>0.27060543779482771</c:v>
                </c:pt>
                <c:pt idx="28">
                  <c:v>-0.83665652650168454</c:v>
                </c:pt>
                <c:pt idx="29">
                  <c:v>0.91996276212941552</c:v>
                </c:pt>
                <c:pt idx="30">
                  <c:v>-0.43826023394666436</c:v>
                </c:pt>
                <c:pt idx="31">
                  <c:v>-0.23668455215205597</c:v>
                </c:pt>
                <c:pt idx="32">
                  <c:v>-2.4316545903018181</c:v>
                </c:pt>
              </c:numCache>
            </c:numRef>
          </c:xVal>
          <c:yVal>
            <c:numRef>
              <c:f>XYpprod!$T$4:$T$36</c:f>
              <c:numCache>
                <c:formatCode>#,##0.0</c:formatCode>
                <c:ptCount val="33"/>
                <c:pt idx="0">
                  <c:v>-7.5877624417401535</c:v>
                </c:pt>
                <c:pt idx="1">
                  <c:v>-7.2939391258136794</c:v>
                </c:pt>
                <c:pt idx="2">
                  <c:v>-4.5092304925062479</c:v>
                </c:pt>
                <c:pt idx="3">
                  <c:v>-3.2522172684499111</c:v>
                </c:pt>
                <c:pt idx="4">
                  <c:v>-3.1296036557575917</c:v>
                </c:pt>
                <c:pt idx="5">
                  <c:v>-3.987290397970483</c:v>
                </c:pt>
                <c:pt idx="6">
                  <c:v>-3.1593361664832287</c:v>
                </c:pt>
                <c:pt idx="7">
                  <c:v>-3.8951198763986241</c:v>
                </c:pt>
                <c:pt idx="8">
                  <c:v>-3.882985316463845</c:v>
                </c:pt>
                <c:pt idx="9">
                  <c:v>-2.9947339267920086</c:v>
                </c:pt>
                <c:pt idx="10">
                  <c:v>-3.4037741794170415</c:v>
                </c:pt>
                <c:pt idx="11">
                  <c:v>-2.3819851108609384</c:v>
                </c:pt>
                <c:pt idx="12">
                  <c:v>-1.9415563310964643</c:v>
                </c:pt>
                <c:pt idx="13">
                  <c:v>-1.7887255545906555</c:v>
                </c:pt>
                <c:pt idx="14">
                  <c:v>-9.2195745104461935E-2</c:v>
                </c:pt>
                <c:pt idx="15">
                  <c:v>-2.059294267198581</c:v>
                </c:pt>
                <c:pt idx="16">
                  <c:v>-0.63162793983596544</c:v>
                </c:pt>
                <c:pt idx="17">
                  <c:v>-1.025324393390747</c:v>
                </c:pt>
                <c:pt idx="18">
                  <c:v>-1.0831861213107459</c:v>
                </c:pt>
                <c:pt idx="19">
                  <c:v>-3.0013067652844825</c:v>
                </c:pt>
                <c:pt idx="20">
                  <c:v>-1.1816420292093568</c:v>
                </c:pt>
                <c:pt idx="21">
                  <c:v>9.3275077567682274E-2</c:v>
                </c:pt>
                <c:pt idx="22">
                  <c:v>-0.23416529579847634</c:v>
                </c:pt>
                <c:pt idx="23">
                  <c:v>-1.095624095784288</c:v>
                </c:pt>
                <c:pt idx="24">
                  <c:v>-1.1708985425354257</c:v>
                </c:pt>
                <c:pt idx="25">
                  <c:v>1.4743800964937606</c:v>
                </c:pt>
                <c:pt idx="26">
                  <c:v>1.0099265475252253</c:v>
                </c:pt>
                <c:pt idx="27">
                  <c:v>-0.26987514098804866</c:v>
                </c:pt>
                <c:pt idx="28">
                  <c:v>0.84371552752786272</c:v>
                </c:pt>
                <c:pt idx="29">
                  <c:v>-0.91157659688974491</c:v>
                </c:pt>
                <c:pt idx="30">
                  <c:v>0.44018940908070192</c:v>
                </c:pt>
                <c:pt idx="31">
                  <c:v>0.23724607696682654</c:v>
                </c:pt>
                <c:pt idx="32">
                  <c:v>2.4922576887935293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671488"/>
        <c:axId val="146673664"/>
      </c:scatterChart>
      <c:valAx>
        <c:axId val="146671488"/>
        <c:scaling>
          <c:orientation val="minMax"/>
          <c:max val="9"/>
          <c:min val="-3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fr-FR"/>
                  <a:t>Productivité 1990-2012</a:t>
                </a:r>
              </a:p>
            </c:rich>
          </c:tx>
          <c:layout>
            <c:manualLayout>
              <c:xMode val="edge"/>
              <c:yMode val="edge"/>
              <c:x val="0.40400678040244969"/>
              <c:y val="0.9378378359349891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6673664"/>
        <c:crossesAt val="-8"/>
        <c:crossBetween val="midCat"/>
        <c:majorUnit val="1"/>
      </c:valAx>
      <c:valAx>
        <c:axId val="146673664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fr-FR"/>
                  <a:t>Prix relatifs 1990-2012</a:t>
                </a:r>
              </a:p>
            </c:rich>
          </c:tx>
          <c:layout>
            <c:manualLayout>
              <c:xMode val="edge"/>
              <c:yMode val="edge"/>
              <c:x val="4.1748687664041996E-3"/>
              <c:y val="0.3161839848121460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6671488"/>
        <c:crossesAt val="-3"/>
        <c:crossBetween val="midCat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83375104427737E-2"/>
          <c:y val="3.783783783783784E-2"/>
          <c:w val="0.92397660818713467"/>
          <c:h val="0.83783783783783783"/>
        </c:manualLayout>
      </c:layout>
      <c:lineChart>
        <c:grouping val="standard"/>
        <c:varyColors val="0"/>
        <c:ser>
          <c:idx val="1"/>
          <c:order val="0"/>
          <c:tx>
            <c:v>MF</c:v>
          </c:tx>
          <c:spPr>
            <a:ln w="63500" cap="sq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RECAP!$C$1:$S$1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RECAP!$C$53:$S$53</c:f>
              <c:numCache>
                <c:formatCode>0.0</c:formatCode>
                <c:ptCount val="17"/>
                <c:pt idx="0">
                  <c:v>100</c:v>
                </c:pt>
                <c:pt idx="1">
                  <c:v>102.79866952573903</c:v>
                </c:pt>
                <c:pt idx="2">
                  <c:v>109.00179897389289</c:v>
                </c:pt>
                <c:pt idx="3">
                  <c:v>107.80353704601181</c:v>
                </c:pt>
                <c:pt idx="4">
                  <c:v>112.28011371852458</c:v>
                </c:pt>
                <c:pt idx="5">
                  <c:v>109.85169815309372</c:v>
                </c:pt>
                <c:pt idx="6">
                  <c:v>104.75962530194714</c:v>
                </c:pt>
                <c:pt idx="7">
                  <c:v>101.88028094408671</c:v>
                </c:pt>
                <c:pt idx="8">
                  <c:v>101.52840459850979</c:v>
                </c:pt>
                <c:pt idx="9">
                  <c:v>100.45473696475069</c:v>
                </c:pt>
                <c:pt idx="10">
                  <c:v>96.211892660353527</c:v>
                </c:pt>
                <c:pt idx="11">
                  <c:v>101.68443529789442</c:v>
                </c:pt>
                <c:pt idx="12">
                  <c:v>93.23477990041188</c:v>
                </c:pt>
                <c:pt idx="13">
                  <c:v>84.397506867437187</c:v>
                </c:pt>
                <c:pt idx="14">
                  <c:v>84.80912259857422</c:v>
                </c:pt>
                <c:pt idx="15">
                  <c:v>82.919660205732356</c:v>
                </c:pt>
                <c:pt idx="16">
                  <c:v>78.326745150443159</c:v>
                </c:pt>
              </c:numCache>
            </c:numRef>
          </c:val>
          <c:smooth val="0"/>
        </c:ser>
        <c:ser>
          <c:idx val="0"/>
          <c:order val="1"/>
          <c:tx>
            <c:v>SF</c:v>
          </c:tx>
          <c:spPr>
            <a:ln w="63500" cap="sq">
              <a:solidFill>
                <a:srgbClr val="000080"/>
              </a:solidFill>
              <a:prstDash val="sysDot"/>
            </a:ln>
          </c:spPr>
          <c:marker>
            <c:symbol val="none"/>
          </c:marker>
          <c:cat>
            <c:numRef>
              <c:f>RECAP!$C$1:$S$1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RECAP!$C$55:$S$55</c:f>
              <c:numCache>
                <c:formatCode>0.0</c:formatCode>
                <c:ptCount val="17"/>
                <c:pt idx="0">
                  <c:v>100.00000000000001</c:v>
                </c:pt>
                <c:pt idx="1">
                  <c:v>101.01695627509633</c:v>
                </c:pt>
                <c:pt idx="2">
                  <c:v>100.76990655742188</c:v>
                </c:pt>
                <c:pt idx="3">
                  <c:v>99.029109875130018</c:v>
                </c:pt>
                <c:pt idx="4">
                  <c:v>99.24229929624623</c:v>
                </c:pt>
                <c:pt idx="5">
                  <c:v>98.670207816121334</c:v>
                </c:pt>
                <c:pt idx="6">
                  <c:v>97.894179473352125</c:v>
                </c:pt>
                <c:pt idx="7">
                  <c:v>98.80001942253503</c:v>
                </c:pt>
                <c:pt idx="8">
                  <c:v>99.610737920299783</c:v>
                </c:pt>
                <c:pt idx="9">
                  <c:v>99.823554097695023</c:v>
                </c:pt>
                <c:pt idx="10">
                  <c:v>100.18589918786778</c:v>
                </c:pt>
                <c:pt idx="11">
                  <c:v>101.45007537827644</c:v>
                </c:pt>
                <c:pt idx="12">
                  <c:v>101.66452359054875</c:v>
                </c:pt>
                <c:pt idx="13">
                  <c:v>99.518459309779232</c:v>
                </c:pt>
                <c:pt idx="14">
                  <c:v>99.254255009912526</c:v>
                </c:pt>
                <c:pt idx="15">
                  <c:v>99.115257813934051</c:v>
                </c:pt>
                <c:pt idx="16">
                  <c:v>98.298651630053413</c:v>
                </c:pt>
              </c:numCache>
            </c:numRef>
          </c:val>
          <c:smooth val="0"/>
        </c:ser>
        <c:ser>
          <c:idx val="3"/>
          <c:order val="2"/>
          <c:tx>
            <c:v>MD</c:v>
          </c:tx>
          <c:spPr>
            <a:ln w="63500" cap="sq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numRef>
              <c:f>RECAP!$C$1:$S$1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RECAP!$C$54:$S$54</c:f>
              <c:numCache>
                <c:formatCode>0.0</c:formatCode>
                <c:ptCount val="17"/>
                <c:pt idx="0">
                  <c:v>100</c:v>
                </c:pt>
                <c:pt idx="1">
                  <c:v>108.47455920993887</c:v>
                </c:pt>
                <c:pt idx="2">
                  <c:v>111.69933666189863</c:v>
                </c:pt>
                <c:pt idx="3">
                  <c:v>107.5711717235137</c:v>
                </c:pt>
                <c:pt idx="4">
                  <c:v>108.61151056411452</c:v>
                </c:pt>
                <c:pt idx="5">
                  <c:v>107.2931961937763</c:v>
                </c:pt>
                <c:pt idx="6">
                  <c:v>106.43686329687608</c:v>
                </c:pt>
                <c:pt idx="7">
                  <c:v>111.81241781251475</c:v>
                </c:pt>
                <c:pt idx="8">
                  <c:v>121.3188914807222</c:v>
                </c:pt>
                <c:pt idx="9">
                  <c:v>129.20798942195941</c:v>
                </c:pt>
                <c:pt idx="10">
                  <c:v>139.86730328446515</c:v>
                </c:pt>
                <c:pt idx="11">
                  <c:v>147.54259010362861</c:v>
                </c:pt>
                <c:pt idx="12">
                  <c:v>133.07574261307974</c:v>
                </c:pt>
                <c:pt idx="13">
                  <c:v>101.70792010460542</c:v>
                </c:pt>
                <c:pt idx="14">
                  <c:v>139.72178863942176</c:v>
                </c:pt>
                <c:pt idx="15">
                  <c:v>144.7690781123938</c:v>
                </c:pt>
                <c:pt idx="16">
                  <c:v>137.60528093200369</c:v>
                </c:pt>
              </c:numCache>
            </c:numRef>
          </c:val>
          <c:smooth val="0"/>
        </c:ser>
        <c:ser>
          <c:idx val="2"/>
          <c:order val="3"/>
          <c:tx>
            <c:v>SD</c:v>
          </c:tx>
          <c:spPr>
            <a:ln w="63500" cap="sq">
              <a:solidFill>
                <a:srgbClr val="008080"/>
              </a:solidFill>
              <a:prstDash val="sysDot"/>
            </a:ln>
          </c:spPr>
          <c:marker>
            <c:symbol val="none"/>
          </c:marker>
          <c:cat>
            <c:numRef>
              <c:f>RECAP!$C$1:$S$1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RECAP!$C$56:$S$56</c:f>
              <c:numCache>
                <c:formatCode>0.0</c:formatCode>
                <c:ptCount val="17"/>
                <c:pt idx="0">
                  <c:v>100.00000000000001</c:v>
                </c:pt>
                <c:pt idx="1">
                  <c:v>101.53529262362963</c:v>
                </c:pt>
                <c:pt idx="2">
                  <c:v>101.31697502159028</c:v>
                </c:pt>
                <c:pt idx="3">
                  <c:v>99.669781108007243</c:v>
                </c:pt>
                <c:pt idx="4">
                  <c:v>97.320471180649804</c:v>
                </c:pt>
                <c:pt idx="5">
                  <c:v>98.423116992785012</c:v>
                </c:pt>
                <c:pt idx="6">
                  <c:v>99.634361977169419</c:v>
                </c:pt>
                <c:pt idx="7">
                  <c:v>99.394340248605744</c:v>
                </c:pt>
                <c:pt idx="8">
                  <c:v>101.14464279520512</c:v>
                </c:pt>
                <c:pt idx="9">
                  <c:v>102.89572921235607</c:v>
                </c:pt>
                <c:pt idx="10">
                  <c:v>104.77560407814934</c:v>
                </c:pt>
                <c:pt idx="11">
                  <c:v>105.96155877288314</c:v>
                </c:pt>
                <c:pt idx="12">
                  <c:v>104.33270234334603</c:v>
                </c:pt>
                <c:pt idx="13">
                  <c:v>100.53994123989816</c:v>
                </c:pt>
                <c:pt idx="14">
                  <c:v>99.092717782270725</c:v>
                </c:pt>
                <c:pt idx="15">
                  <c:v>99.070052239595071</c:v>
                </c:pt>
                <c:pt idx="16">
                  <c:v>97.177176924510491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43680"/>
        <c:axId val="146745216"/>
      </c:lineChart>
      <c:catAx>
        <c:axId val="146743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r-FR"/>
          </a:p>
        </c:txPr>
        <c:crossAx val="1467452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46745216"/>
        <c:scaling>
          <c:orientation val="minMax"/>
          <c:max val="15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674368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3'!$A$23</c:f>
              <c:strCache>
                <c:ptCount val="1"/>
                <c:pt idx="0">
                  <c:v>Manufacturing</c:v>
                </c:pt>
              </c:strCache>
            </c:strRef>
          </c:tx>
          <c:spPr>
            <a:ln>
              <a:solidFill>
                <a:srgbClr val="312783"/>
              </a:solidFill>
            </a:ln>
          </c:spPr>
          <c:marker>
            <c:symbol val="x"/>
            <c:size val="5"/>
            <c:spPr>
              <a:ln>
                <a:solidFill>
                  <a:srgbClr val="312783"/>
                </a:solidFill>
              </a:ln>
            </c:spPr>
          </c:marker>
          <c:cat>
            <c:strRef>
              <c:f>'Figure 3'!$B$22:$AC$22</c:f>
              <c:strCache>
                <c:ptCount val="28"/>
                <c:pt idx="0">
                  <c:v>2008T2</c:v>
                </c:pt>
                <c:pt idx="1">
                  <c:v>2008T3</c:v>
                </c:pt>
                <c:pt idx="2">
                  <c:v>2008T4</c:v>
                </c:pt>
                <c:pt idx="3">
                  <c:v>2009T1</c:v>
                </c:pt>
                <c:pt idx="4">
                  <c:v>2009T2</c:v>
                </c:pt>
                <c:pt idx="5">
                  <c:v>2009T3</c:v>
                </c:pt>
                <c:pt idx="6">
                  <c:v>2009T4</c:v>
                </c:pt>
                <c:pt idx="7">
                  <c:v>2010T1</c:v>
                </c:pt>
                <c:pt idx="8">
                  <c:v>2010T2</c:v>
                </c:pt>
                <c:pt idx="9">
                  <c:v>2010T3</c:v>
                </c:pt>
                <c:pt idx="10">
                  <c:v>2010T4</c:v>
                </c:pt>
                <c:pt idx="11">
                  <c:v>2011T1</c:v>
                </c:pt>
                <c:pt idx="12">
                  <c:v>2011T2</c:v>
                </c:pt>
                <c:pt idx="13">
                  <c:v>2011T3</c:v>
                </c:pt>
                <c:pt idx="14">
                  <c:v>2011T4</c:v>
                </c:pt>
                <c:pt idx="15">
                  <c:v>2012T1</c:v>
                </c:pt>
                <c:pt idx="16">
                  <c:v>2012T2</c:v>
                </c:pt>
                <c:pt idx="17">
                  <c:v>2012T3</c:v>
                </c:pt>
                <c:pt idx="18">
                  <c:v>2012T4</c:v>
                </c:pt>
                <c:pt idx="19">
                  <c:v>2013T1</c:v>
                </c:pt>
                <c:pt idx="20">
                  <c:v>2013T2</c:v>
                </c:pt>
                <c:pt idx="21">
                  <c:v>2013T3</c:v>
                </c:pt>
                <c:pt idx="22">
                  <c:v>2013T4</c:v>
                </c:pt>
                <c:pt idx="23">
                  <c:v>2014T1</c:v>
                </c:pt>
                <c:pt idx="24">
                  <c:v>2014T2</c:v>
                </c:pt>
                <c:pt idx="25">
                  <c:v>2014T3</c:v>
                </c:pt>
                <c:pt idx="26">
                  <c:v>2014T4</c:v>
                </c:pt>
                <c:pt idx="27">
                  <c:v>2015T1</c:v>
                </c:pt>
              </c:strCache>
            </c:strRef>
          </c:cat>
          <c:val>
            <c:numRef>
              <c:f>'Figure 3'!$B$23:$AC$23</c:f>
              <c:numCache>
                <c:formatCode>0.0</c:formatCode>
                <c:ptCount val="28"/>
                <c:pt idx="0">
                  <c:v>-1.7</c:v>
                </c:pt>
                <c:pt idx="1">
                  <c:v>-1.7</c:v>
                </c:pt>
                <c:pt idx="2">
                  <c:v>-2.2000000000000002</c:v>
                </c:pt>
                <c:pt idx="3">
                  <c:v>-3</c:v>
                </c:pt>
                <c:pt idx="4">
                  <c:v>-3.8</c:v>
                </c:pt>
                <c:pt idx="5">
                  <c:v>-4.5999999999999996</c:v>
                </c:pt>
                <c:pt idx="6">
                  <c:v>-4.7</c:v>
                </c:pt>
                <c:pt idx="7">
                  <c:v>-4.5</c:v>
                </c:pt>
                <c:pt idx="8">
                  <c:v>-3.8</c:v>
                </c:pt>
                <c:pt idx="9">
                  <c:v>-3.1</c:v>
                </c:pt>
                <c:pt idx="10">
                  <c:v>-2.5</c:v>
                </c:pt>
                <c:pt idx="11">
                  <c:v>-1.6</c:v>
                </c:pt>
                <c:pt idx="12">
                  <c:v>-1.1000000000000001</c:v>
                </c:pt>
                <c:pt idx="13">
                  <c:v>-0.6</c:v>
                </c:pt>
                <c:pt idx="14">
                  <c:v>-0.5</c:v>
                </c:pt>
                <c:pt idx="15">
                  <c:v>-0.6</c:v>
                </c:pt>
                <c:pt idx="16">
                  <c:v>-0.6</c:v>
                </c:pt>
                <c:pt idx="17">
                  <c:v>-0.5</c:v>
                </c:pt>
                <c:pt idx="18">
                  <c:v>-0.6</c:v>
                </c:pt>
                <c:pt idx="19">
                  <c:v>-0.9</c:v>
                </c:pt>
                <c:pt idx="20">
                  <c:v>-1.4</c:v>
                </c:pt>
                <c:pt idx="21">
                  <c:v>-1.7</c:v>
                </c:pt>
                <c:pt idx="22">
                  <c:v>-1.7</c:v>
                </c:pt>
                <c:pt idx="23">
                  <c:v>-1.6</c:v>
                </c:pt>
                <c:pt idx="24">
                  <c:v>-1.2</c:v>
                </c:pt>
                <c:pt idx="25">
                  <c:v>-1.2</c:v>
                </c:pt>
                <c:pt idx="26">
                  <c:v>-1.1000000000000001</c:v>
                </c:pt>
                <c:pt idx="27">
                  <c:v>-1.1000000000000001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3'!$A$24</c:f>
              <c:strCache>
                <c:ptCount val="1"/>
                <c:pt idx="0">
                  <c:v>Market service sectors</c:v>
                </c:pt>
              </c:strCache>
            </c:strRef>
          </c:tx>
          <c:spPr>
            <a:ln>
              <a:solidFill>
                <a:srgbClr val="E73331"/>
              </a:solidFill>
              <a:prstDash val="dash"/>
            </a:ln>
          </c:spPr>
          <c:marker>
            <c:symbol val="none"/>
          </c:marker>
          <c:cat>
            <c:strRef>
              <c:f>'Figure 3'!$B$22:$AC$22</c:f>
              <c:strCache>
                <c:ptCount val="28"/>
                <c:pt idx="0">
                  <c:v>2008T2</c:v>
                </c:pt>
                <c:pt idx="1">
                  <c:v>2008T3</c:v>
                </c:pt>
                <c:pt idx="2">
                  <c:v>2008T4</c:v>
                </c:pt>
                <c:pt idx="3">
                  <c:v>2009T1</c:v>
                </c:pt>
                <c:pt idx="4">
                  <c:v>2009T2</c:v>
                </c:pt>
                <c:pt idx="5">
                  <c:v>2009T3</c:v>
                </c:pt>
                <c:pt idx="6">
                  <c:v>2009T4</c:v>
                </c:pt>
                <c:pt idx="7">
                  <c:v>2010T1</c:v>
                </c:pt>
                <c:pt idx="8">
                  <c:v>2010T2</c:v>
                </c:pt>
                <c:pt idx="9">
                  <c:v>2010T3</c:v>
                </c:pt>
                <c:pt idx="10">
                  <c:v>2010T4</c:v>
                </c:pt>
                <c:pt idx="11">
                  <c:v>2011T1</c:v>
                </c:pt>
                <c:pt idx="12">
                  <c:v>2011T2</c:v>
                </c:pt>
                <c:pt idx="13">
                  <c:v>2011T3</c:v>
                </c:pt>
                <c:pt idx="14">
                  <c:v>2011T4</c:v>
                </c:pt>
                <c:pt idx="15">
                  <c:v>2012T1</c:v>
                </c:pt>
                <c:pt idx="16">
                  <c:v>2012T2</c:v>
                </c:pt>
                <c:pt idx="17">
                  <c:v>2012T3</c:v>
                </c:pt>
                <c:pt idx="18">
                  <c:v>2012T4</c:v>
                </c:pt>
                <c:pt idx="19">
                  <c:v>2013T1</c:v>
                </c:pt>
                <c:pt idx="20">
                  <c:v>2013T2</c:v>
                </c:pt>
                <c:pt idx="21">
                  <c:v>2013T3</c:v>
                </c:pt>
                <c:pt idx="22">
                  <c:v>2013T4</c:v>
                </c:pt>
                <c:pt idx="23">
                  <c:v>2014T1</c:v>
                </c:pt>
                <c:pt idx="24">
                  <c:v>2014T2</c:v>
                </c:pt>
                <c:pt idx="25">
                  <c:v>2014T3</c:v>
                </c:pt>
                <c:pt idx="26">
                  <c:v>2014T4</c:v>
                </c:pt>
                <c:pt idx="27">
                  <c:v>2015T1</c:v>
                </c:pt>
              </c:strCache>
            </c:strRef>
          </c:cat>
          <c:val>
            <c:numRef>
              <c:f>'Figure 3'!$B$24:$AC$24</c:f>
              <c:numCache>
                <c:formatCode>0.0</c:formatCode>
                <c:ptCount val="28"/>
                <c:pt idx="0">
                  <c:v>0.8</c:v>
                </c:pt>
                <c:pt idx="1">
                  <c:v>-0.1</c:v>
                </c:pt>
                <c:pt idx="2">
                  <c:v>-1</c:v>
                </c:pt>
                <c:pt idx="3">
                  <c:v>-2.4</c:v>
                </c:pt>
                <c:pt idx="4">
                  <c:v>-2.1</c:v>
                </c:pt>
                <c:pt idx="5">
                  <c:v>-1.6</c:v>
                </c:pt>
                <c:pt idx="6">
                  <c:v>-0.5</c:v>
                </c:pt>
                <c:pt idx="7">
                  <c:v>0.7</c:v>
                </c:pt>
                <c:pt idx="8">
                  <c:v>1.2</c:v>
                </c:pt>
                <c:pt idx="9">
                  <c:v>1.5</c:v>
                </c:pt>
                <c:pt idx="10">
                  <c:v>1.4</c:v>
                </c:pt>
                <c:pt idx="11">
                  <c:v>1.5</c:v>
                </c:pt>
                <c:pt idx="12">
                  <c:v>1.6</c:v>
                </c:pt>
                <c:pt idx="13">
                  <c:v>1.1000000000000001</c:v>
                </c:pt>
                <c:pt idx="14">
                  <c:v>0.7</c:v>
                </c:pt>
                <c:pt idx="15">
                  <c:v>0.4</c:v>
                </c:pt>
                <c:pt idx="16">
                  <c:v>-0.1</c:v>
                </c:pt>
                <c:pt idx="17">
                  <c:v>-0.3</c:v>
                </c:pt>
                <c:pt idx="18">
                  <c:v>-0.6</c:v>
                </c:pt>
                <c:pt idx="19">
                  <c:v>-0.8</c:v>
                </c:pt>
                <c:pt idx="20">
                  <c:v>-0.8</c:v>
                </c:pt>
                <c:pt idx="21">
                  <c:v>-0.3</c:v>
                </c:pt>
                <c:pt idx="22">
                  <c:v>0.1</c:v>
                </c:pt>
                <c:pt idx="23">
                  <c:v>0.1</c:v>
                </c:pt>
                <c:pt idx="24">
                  <c:v>0.6</c:v>
                </c:pt>
                <c:pt idx="25">
                  <c:v>0.1</c:v>
                </c:pt>
                <c:pt idx="26">
                  <c:v>0.3</c:v>
                </c:pt>
                <c:pt idx="27">
                  <c:v>0.6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3'!#REF!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'Figure 3'!$B$22:$AC$22</c:f>
              <c:strCache>
                <c:ptCount val="28"/>
                <c:pt idx="0">
                  <c:v>2008T2</c:v>
                </c:pt>
                <c:pt idx="1">
                  <c:v>2008T3</c:v>
                </c:pt>
                <c:pt idx="2">
                  <c:v>2008T4</c:v>
                </c:pt>
                <c:pt idx="3">
                  <c:v>2009T1</c:v>
                </c:pt>
                <c:pt idx="4">
                  <c:v>2009T2</c:v>
                </c:pt>
                <c:pt idx="5">
                  <c:v>2009T3</c:v>
                </c:pt>
                <c:pt idx="6">
                  <c:v>2009T4</c:v>
                </c:pt>
                <c:pt idx="7">
                  <c:v>2010T1</c:v>
                </c:pt>
                <c:pt idx="8">
                  <c:v>2010T2</c:v>
                </c:pt>
                <c:pt idx="9">
                  <c:v>2010T3</c:v>
                </c:pt>
                <c:pt idx="10">
                  <c:v>2010T4</c:v>
                </c:pt>
                <c:pt idx="11">
                  <c:v>2011T1</c:v>
                </c:pt>
                <c:pt idx="12">
                  <c:v>2011T2</c:v>
                </c:pt>
                <c:pt idx="13">
                  <c:v>2011T3</c:v>
                </c:pt>
                <c:pt idx="14">
                  <c:v>2011T4</c:v>
                </c:pt>
                <c:pt idx="15">
                  <c:v>2012T1</c:v>
                </c:pt>
                <c:pt idx="16">
                  <c:v>2012T2</c:v>
                </c:pt>
                <c:pt idx="17">
                  <c:v>2012T3</c:v>
                </c:pt>
                <c:pt idx="18">
                  <c:v>2012T4</c:v>
                </c:pt>
                <c:pt idx="19">
                  <c:v>2013T1</c:v>
                </c:pt>
                <c:pt idx="20">
                  <c:v>2013T2</c:v>
                </c:pt>
                <c:pt idx="21">
                  <c:v>2013T3</c:v>
                </c:pt>
                <c:pt idx="22">
                  <c:v>2013T4</c:v>
                </c:pt>
                <c:pt idx="23">
                  <c:v>2014T1</c:v>
                </c:pt>
                <c:pt idx="24">
                  <c:v>2014T2</c:v>
                </c:pt>
                <c:pt idx="25">
                  <c:v>2014T3</c:v>
                </c:pt>
                <c:pt idx="26">
                  <c:v>2014T4</c:v>
                </c:pt>
                <c:pt idx="27">
                  <c:v>2015T1</c:v>
                </c:pt>
              </c:strCache>
            </c:strRef>
          </c:cat>
          <c:val>
            <c:numRef>
              <c:f>'Figure 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3'!$A$25</c:f>
              <c:strCache>
                <c:ptCount val="1"/>
                <c:pt idx="0">
                  <c:v>Non-farm business sectors</c:v>
                </c:pt>
              </c:strCache>
            </c:strRef>
          </c:tx>
          <c:spPr>
            <a:ln>
              <a:solidFill>
                <a:srgbClr val="009FE3"/>
              </a:solidFill>
              <a:prstDash val="dash"/>
            </a:ln>
          </c:spPr>
          <c:marker>
            <c:symbol val="none"/>
          </c:marker>
          <c:cat>
            <c:strRef>
              <c:f>'Figure 3'!$B$22:$AC$22</c:f>
              <c:strCache>
                <c:ptCount val="28"/>
                <c:pt idx="0">
                  <c:v>2008T2</c:v>
                </c:pt>
                <c:pt idx="1">
                  <c:v>2008T3</c:v>
                </c:pt>
                <c:pt idx="2">
                  <c:v>2008T4</c:v>
                </c:pt>
                <c:pt idx="3">
                  <c:v>2009T1</c:v>
                </c:pt>
                <c:pt idx="4">
                  <c:v>2009T2</c:v>
                </c:pt>
                <c:pt idx="5">
                  <c:v>2009T3</c:v>
                </c:pt>
                <c:pt idx="6">
                  <c:v>2009T4</c:v>
                </c:pt>
                <c:pt idx="7">
                  <c:v>2010T1</c:v>
                </c:pt>
                <c:pt idx="8">
                  <c:v>2010T2</c:v>
                </c:pt>
                <c:pt idx="9">
                  <c:v>2010T3</c:v>
                </c:pt>
                <c:pt idx="10">
                  <c:v>2010T4</c:v>
                </c:pt>
                <c:pt idx="11">
                  <c:v>2011T1</c:v>
                </c:pt>
                <c:pt idx="12">
                  <c:v>2011T2</c:v>
                </c:pt>
                <c:pt idx="13">
                  <c:v>2011T3</c:v>
                </c:pt>
                <c:pt idx="14">
                  <c:v>2011T4</c:v>
                </c:pt>
                <c:pt idx="15">
                  <c:v>2012T1</c:v>
                </c:pt>
                <c:pt idx="16">
                  <c:v>2012T2</c:v>
                </c:pt>
                <c:pt idx="17">
                  <c:v>2012T3</c:v>
                </c:pt>
                <c:pt idx="18">
                  <c:v>2012T4</c:v>
                </c:pt>
                <c:pt idx="19">
                  <c:v>2013T1</c:v>
                </c:pt>
                <c:pt idx="20">
                  <c:v>2013T2</c:v>
                </c:pt>
                <c:pt idx="21">
                  <c:v>2013T3</c:v>
                </c:pt>
                <c:pt idx="22">
                  <c:v>2013T4</c:v>
                </c:pt>
                <c:pt idx="23">
                  <c:v>2014T1</c:v>
                </c:pt>
                <c:pt idx="24">
                  <c:v>2014T2</c:v>
                </c:pt>
                <c:pt idx="25">
                  <c:v>2014T3</c:v>
                </c:pt>
                <c:pt idx="26">
                  <c:v>2014T4</c:v>
                </c:pt>
                <c:pt idx="27">
                  <c:v>2015T1</c:v>
                </c:pt>
              </c:strCache>
            </c:strRef>
          </c:cat>
          <c:val>
            <c:numRef>
              <c:f>'Figure 3'!$B$25:$AC$25</c:f>
              <c:numCache>
                <c:formatCode>0.0</c:formatCode>
                <c:ptCount val="28"/>
                <c:pt idx="0">
                  <c:v>0.4</c:v>
                </c:pt>
                <c:pt idx="1">
                  <c:v>-0.3</c:v>
                </c:pt>
                <c:pt idx="2">
                  <c:v>-1.1000000000000001</c:v>
                </c:pt>
                <c:pt idx="3">
                  <c:v>-2.4</c:v>
                </c:pt>
                <c:pt idx="4">
                  <c:v>-2.4</c:v>
                </c:pt>
                <c:pt idx="5">
                  <c:v>-2.4</c:v>
                </c:pt>
                <c:pt idx="6">
                  <c:v>-1.6</c:v>
                </c:pt>
                <c:pt idx="7">
                  <c:v>-0.7</c:v>
                </c:pt>
                <c:pt idx="8">
                  <c:v>-0.2</c:v>
                </c:pt>
                <c:pt idx="9">
                  <c:v>0.3</c:v>
                </c:pt>
                <c:pt idx="10">
                  <c:v>0.4</c:v>
                </c:pt>
                <c:pt idx="11">
                  <c:v>0.7</c:v>
                </c:pt>
                <c:pt idx="12">
                  <c:v>0.9</c:v>
                </c:pt>
                <c:pt idx="13">
                  <c:v>0.6</c:v>
                </c:pt>
                <c:pt idx="14">
                  <c:v>0.3</c:v>
                </c:pt>
                <c:pt idx="15">
                  <c:v>0.1</c:v>
                </c:pt>
                <c:pt idx="16">
                  <c:v>-0.3</c:v>
                </c:pt>
                <c:pt idx="17">
                  <c:v>-0.4</c:v>
                </c:pt>
                <c:pt idx="18">
                  <c:v>-0.7</c:v>
                </c:pt>
                <c:pt idx="19">
                  <c:v>-0.9</c:v>
                </c:pt>
                <c:pt idx="20">
                  <c:v>-1.1000000000000001</c:v>
                </c:pt>
                <c:pt idx="21">
                  <c:v>-0.7</c:v>
                </c:pt>
                <c:pt idx="22">
                  <c:v>-0.4</c:v>
                </c:pt>
                <c:pt idx="23">
                  <c:v>-0.4</c:v>
                </c:pt>
                <c:pt idx="24">
                  <c:v>0</c:v>
                </c:pt>
                <c:pt idx="25">
                  <c:v>-0.4</c:v>
                </c:pt>
                <c:pt idx="26">
                  <c:v>-0.3</c:v>
                </c:pt>
                <c:pt idx="27">
                  <c:v>-0.1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3'!$A$26</c:f>
              <c:strCache>
                <c:ptCount val="1"/>
                <c:pt idx="0">
                  <c:v>All sectors (except agricultural activities,  public employment in non-market activities, and extra-territorial activities)</c:v>
                </c:pt>
              </c:strCache>
            </c:strRef>
          </c:tx>
          <c:spPr>
            <a:ln>
              <a:solidFill>
                <a:srgbClr val="B2B2B2"/>
              </a:solidFill>
            </a:ln>
          </c:spPr>
          <c:marker>
            <c:symbol val="triangle"/>
            <c:size val="5"/>
            <c:spPr>
              <a:solidFill>
                <a:srgbClr val="B2B2B2"/>
              </a:solidFill>
              <a:ln>
                <a:noFill/>
              </a:ln>
            </c:spPr>
          </c:marker>
          <c:cat>
            <c:strRef>
              <c:f>'Figure 3'!$B$22:$AC$22</c:f>
              <c:strCache>
                <c:ptCount val="28"/>
                <c:pt idx="0">
                  <c:v>2008T2</c:v>
                </c:pt>
                <c:pt idx="1">
                  <c:v>2008T3</c:v>
                </c:pt>
                <c:pt idx="2">
                  <c:v>2008T4</c:v>
                </c:pt>
                <c:pt idx="3">
                  <c:v>2009T1</c:v>
                </c:pt>
                <c:pt idx="4">
                  <c:v>2009T2</c:v>
                </c:pt>
                <c:pt idx="5">
                  <c:v>2009T3</c:v>
                </c:pt>
                <c:pt idx="6">
                  <c:v>2009T4</c:v>
                </c:pt>
                <c:pt idx="7">
                  <c:v>2010T1</c:v>
                </c:pt>
                <c:pt idx="8">
                  <c:v>2010T2</c:v>
                </c:pt>
                <c:pt idx="9">
                  <c:v>2010T3</c:v>
                </c:pt>
                <c:pt idx="10">
                  <c:v>2010T4</c:v>
                </c:pt>
                <c:pt idx="11">
                  <c:v>2011T1</c:v>
                </c:pt>
                <c:pt idx="12">
                  <c:v>2011T2</c:v>
                </c:pt>
                <c:pt idx="13">
                  <c:v>2011T3</c:v>
                </c:pt>
                <c:pt idx="14">
                  <c:v>2011T4</c:v>
                </c:pt>
                <c:pt idx="15">
                  <c:v>2012T1</c:v>
                </c:pt>
                <c:pt idx="16">
                  <c:v>2012T2</c:v>
                </c:pt>
                <c:pt idx="17">
                  <c:v>2012T3</c:v>
                </c:pt>
                <c:pt idx="18">
                  <c:v>2012T4</c:v>
                </c:pt>
                <c:pt idx="19">
                  <c:v>2013T1</c:v>
                </c:pt>
                <c:pt idx="20">
                  <c:v>2013T2</c:v>
                </c:pt>
                <c:pt idx="21">
                  <c:v>2013T3</c:v>
                </c:pt>
                <c:pt idx="22">
                  <c:v>2013T4</c:v>
                </c:pt>
                <c:pt idx="23">
                  <c:v>2014T1</c:v>
                </c:pt>
                <c:pt idx="24">
                  <c:v>2014T2</c:v>
                </c:pt>
                <c:pt idx="25">
                  <c:v>2014T3</c:v>
                </c:pt>
                <c:pt idx="26">
                  <c:v>2014T4</c:v>
                </c:pt>
                <c:pt idx="27">
                  <c:v>2015T1</c:v>
                </c:pt>
              </c:strCache>
            </c:strRef>
          </c:cat>
          <c:val>
            <c:numRef>
              <c:f>'Figure 3'!$B$26:$AC$26</c:f>
              <c:numCache>
                <c:formatCode>0.0</c:formatCode>
                <c:ptCount val="28"/>
                <c:pt idx="0">
                  <c:v>0.6</c:v>
                </c:pt>
                <c:pt idx="1">
                  <c:v>0</c:v>
                </c:pt>
                <c:pt idx="2">
                  <c:v>-0.8</c:v>
                </c:pt>
                <c:pt idx="3">
                  <c:v>-2</c:v>
                </c:pt>
                <c:pt idx="4">
                  <c:v>-2</c:v>
                </c:pt>
                <c:pt idx="5">
                  <c:v>-1.9</c:v>
                </c:pt>
                <c:pt idx="6">
                  <c:v>-1.2</c:v>
                </c:pt>
                <c:pt idx="7">
                  <c:v>-0.3</c:v>
                </c:pt>
                <c:pt idx="8">
                  <c:v>0</c:v>
                </c:pt>
                <c:pt idx="9">
                  <c:v>0.6</c:v>
                </c:pt>
                <c:pt idx="10">
                  <c:v>0.6</c:v>
                </c:pt>
                <c:pt idx="11">
                  <c:v>0.9</c:v>
                </c:pt>
                <c:pt idx="12">
                  <c:v>1</c:v>
                </c:pt>
                <c:pt idx="13">
                  <c:v>0.6</c:v>
                </c:pt>
                <c:pt idx="14">
                  <c:v>0.4</c:v>
                </c:pt>
                <c:pt idx="15">
                  <c:v>0.2</c:v>
                </c:pt>
                <c:pt idx="16">
                  <c:v>-0.1</c:v>
                </c:pt>
                <c:pt idx="17">
                  <c:v>-0.3</c:v>
                </c:pt>
                <c:pt idx="18">
                  <c:v>-0.5</c:v>
                </c:pt>
                <c:pt idx="19">
                  <c:v>-0.7</c:v>
                </c:pt>
                <c:pt idx="20">
                  <c:v>-0.9</c:v>
                </c:pt>
                <c:pt idx="21">
                  <c:v>-0.6</c:v>
                </c:pt>
                <c:pt idx="22">
                  <c:v>-0.2</c:v>
                </c:pt>
                <c:pt idx="23">
                  <c:v>-0.2</c:v>
                </c:pt>
                <c:pt idx="24">
                  <c:v>0.1</c:v>
                </c:pt>
                <c:pt idx="25">
                  <c:v>-0.2</c:v>
                </c:pt>
                <c:pt idx="26">
                  <c:v>-0.2</c:v>
                </c:pt>
                <c:pt idx="2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80544"/>
        <c:axId val="154166784"/>
      </c:lineChart>
      <c:catAx>
        <c:axId val="147180544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ln w="15875">
            <a:solidFill>
              <a:srgbClr val="595959"/>
            </a:solidFill>
          </a:ln>
        </c:spPr>
        <c:txPr>
          <a:bodyPr/>
          <a:lstStyle/>
          <a:p>
            <a:pPr>
              <a:defRPr sz="700" b="1" baseline="0">
                <a:solidFill>
                  <a:srgbClr val="595959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fr-FR"/>
          </a:p>
        </c:txPr>
        <c:crossAx val="154166784"/>
        <c:crosses val="autoZero"/>
        <c:auto val="1"/>
        <c:lblAlgn val="ctr"/>
        <c:lblOffset val="100"/>
        <c:tickLblSkip val="1"/>
        <c:noMultiLvlLbl val="0"/>
      </c:catAx>
      <c:valAx>
        <c:axId val="154166784"/>
        <c:scaling>
          <c:orientation val="minMax"/>
        </c:scaling>
        <c:delete val="0"/>
        <c:axPos val="l"/>
        <c:majorGridlines>
          <c:spPr>
            <a:ln w="3175"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rgbClr val="595959"/>
                </a:solidFill>
              </a:defRPr>
            </a:pPr>
            <a:endParaRPr lang="fr-FR"/>
          </a:p>
        </c:txPr>
        <c:crossAx val="147180544"/>
        <c:crosses val="autoZero"/>
        <c:crossBetween val="midCat"/>
      </c:valAx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1.3621322932301566E-2"/>
          <c:y val="0.63375992082135313"/>
          <c:w val="0.97128689478577601"/>
          <c:h val="0.25486378641810586"/>
        </c:manualLayout>
      </c:layout>
      <c:overlay val="0"/>
      <c:txPr>
        <a:bodyPr/>
        <a:lstStyle/>
        <a:p>
          <a:pPr>
            <a:defRPr sz="800" b="1">
              <a:solidFill>
                <a:srgbClr val="595959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91714002663357E-2"/>
          <c:y val="4.0382877120418423E-2"/>
          <c:w val="0.9274169574179294"/>
          <c:h val="0.88739495798319323"/>
        </c:manualLayout>
      </c:layout>
      <c:lineChart>
        <c:grouping val="standard"/>
        <c:varyColors val="0"/>
        <c:ser>
          <c:idx val="0"/>
          <c:order val="0"/>
          <c:tx>
            <c:v> Productivité</c:v>
          </c:tx>
          <c:spPr>
            <a:ln w="63500" cap="sq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TMARM!$H$1:$W$1</c:f>
              <c:numCache>
                <c:formatCode>General</c:formatCode>
                <c:ptCount val="1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</c:numCache>
            </c:numRef>
          </c:cat>
          <c:val>
            <c:numRef>
              <c:f>TMARM!$H$10:$W$10</c:f>
              <c:numCache>
                <c:formatCode>0.0</c:formatCode>
                <c:ptCount val="16"/>
                <c:pt idx="0">
                  <c:v>100</c:v>
                </c:pt>
                <c:pt idx="1">
                  <c:v>105.14253281679598</c:v>
                </c:pt>
                <c:pt idx="2">
                  <c:v>110.04620903055906</c:v>
                </c:pt>
                <c:pt idx="3">
                  <c:v>114.55578793171286</c:v>
                </c:pt>
                <c:pt idx="4">
                  <c:v>118.47954995281766</c:v>
                </c:pt>
                <c:pt idx="5">
                  <c:v>118.26134069135563</c:v>
                </c:pt>
                <c:pt idx="6">
                  <c:v>119.55395173531446</c:v>
                </c:pt>
                <c:pt idx="7">
                  <c:v>124.12308861435626</c:v>
                </c:pt>
                <c:pt idx="8">
                  <c:v>131.0924988663306</c:v>
                </c:pt>
                <c:pt idx="9">
                  <c:v>136.98936766882051</c:v>
                </c:pt>
                <c:pt idx="10">
                  <c:v>141.17020390257412</c:v>
                </c:pt>
                <c:pt idx="11">
                  <c:v>146.16878673758103</c:v>
                </c:pt>
                <c:pt idx="12">
                  <c:v>141.85780940864558</c:v>
                </c:pt>
                <c:pt idx="13">
                  <c:v>138.02386738318438</c:v>
                </c:pt>
                <c:pt idx="14">
                  <c:v>148.94764884650061</c:v>
                </c:pt>
                <c:pt idx="15">
                  <c:v>151.36353925204855</c:v>
                </c:pt>
              </c:numCache>
            </c:numRef>
          </c:val>
          <c:smooth val="0"/>
        </c:ser>
        <c:ser>
          <c:idx val="2"/>
          <c:order val="1"/>
          <c:tx>
            <c:v> Salaire</c:v>
          </c:tx>
          <c:spPr>
            <a:ln w="63500" cap="sq">
              <a:solidFill>
                <a:schemeClr val="accent5"/>
              </a:solidFill>
              <a:prstDash val="solid"/>
            </a:ln>
          </c:spPr>
          <c:marker>
            <c:symbol val="none"/>
          </c:marker>
          <c:cat>
            <c:numRef>
              <c:f>TMARM!$H$1:$W$1</c:f>
              <c:numCache>
                <c:formatCode>General</c:formatCode>
                <c:ptCount val="1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</c:numCache>
            </c:numRef>
          </c:cat>
          <c:val>
            <c:numRef>
              <c:f>TMARM!$H$8:$W$8</c:f>
              <c:numCache>
                <c:formatCode>0.0</c:formatCode>
                <c:ptCount val="16"/>
                <c:pt idx="0">
                  <c:v>100</c:v>
                </c:pt>
                <c:pt idx="1">
                  <c:v>101.4961648260973</c:v>
                </c:pt>
                <c:pt idx="2">
                  <c:v>102.5439664722803</c:v>
                </c:pt>
                <c:pt idx="3">
                  <c:v>106.23585745645033</c:v>
                </c:pt>
                <c:pt idx="4">
                  <c:v>108.31243287388567</c:v>
                </c:pt>
                <c:pt idx="5">
                  <c:v>109.72046541578021</c:v>
                </c:pt>
                <c:pt idx="6">
                  <c:v>113.52075488110297</c:v>
                </c:pt>
                <c:pt idx="7">
                  <c:v>115.93173764970106</c:v>
                </c:pt>
                <c:pt idx="8">
                  <c:v>121.45785537123689</c:v>
                </c:pt>
                <c:pt idx="9">
                  <c:v>125.57346390683952</c:v>
                </c:pt>
                <c:pt idx="10">
                  <c:v>129.21908393165427</c:v>
                </c:pt>
                <c:pt idx="11">
                  <c:v>132.99675136789281</c:v>
                </c:pt>
                <c:pt idx="12">
                  <c:v>137.0994632327091</c:v>
                </c:pt>
                <c:pt idx="13">
                  <c:v>139.0394305893326</c:v>
                </c:pt>
                <c:pt idx="14">
                  <c:v>143.82835407069672</c:v>
                </c:pt>
                <c:pt idx="15">
                  <c:v>149.60684786036077</c:v>
                </c:pt>
              </c:numCache>
            </c:numRef>
          </c:val>
          <c:smooth val="0"/>
        </c:ser>
        <c:ser>
          <c:idx val="4"/>
          <c:order val="2"/>
          <c:tx>
            <c:v>TMARhprix</c:v>
          </c:tx>
          <c:spPr>
            <a:ln w="63500" cap="sq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TMARM!$H$1:$W$1</c:f>
              <c:numCache>
                <c:formatCode>General</c:formatCode>
                <c:ptCount val="1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</c:numCache>
            </c:numRef>
          </c:cat>
          <c:val>
            <c:numRef>
              <c:f>TMARM!$H$13:$W$13</c:f>
              <c:numCache>
                <c:formatCode>0.0</c:formatCode>
                <c:ptCount val="16"/>
                <c:pt idx="0">
                  <c:v>100</c:v>
                </c:pt>
                <c:pt idx="1">
                  <c:v>103.5926165259016</c:v>
                </c:pt>
                <c:pt idx="2">
                  <c:v>107.31612284600553</c:v>
                </c:pt>
                <c:pt idx="3">
                  <c:v>107.83156523085735</c:v>
                </c:pt>
                <c:pt idx="4">
                  <c:v>109.38684212805946</c:v>
                </c:pt>
                <c:pt idx="5">
                  <c:v>107.78421349491201</c:v>
                </c:pt>
                <c:pt idx="6">
                  <c:v>105.31462009791112</c:v>
                </c:pt>
                <c:pt idx="7">
                  <c:v>107.06566737523262</c:v>
                </c:pt>
                <c:pt idx="8">
                  <c:v>107.93249927363313</c:v>
                </c:pt>
                <c:pt idx="9">
                  <c:v>109.09101605292199</c:v>
                </c:pt>
                <c:pt idx="10">
                  <c:v>109.24872674166377</c:v>
                </c:pt>
                <c:pt idx="11">
                  <c:v>109.90402790610428</c:v>
                </c:pt>
                <c:pt idx="12">
                  <c:v>103.47072560587623</c:v>
                </c:pt>
                <c:pt idx="13">
                  <c:v>99.269586187282528</c:v>
                </c:pt>
                <c:pt idx="14">
                  <c:v>103.55930846103375</c:v>
                </c:pt>
                <c:pt idx="15">
                  <c:v>101.17420520304486</c:v>
                </c:pt>
              </c:numCache>
            </c:numRef>
          </c:val>
          <c:smooth val="0"/>
        </c:ser>
        <c:ser>
          <c:idx val="3"/>
          <c:order val="3"/>
          <c:tx>
            <c:v>TMAR1</c:v>
          </c:tx>
          <c:spPr>
            <a:ln w="63500" cap="sq"/>
          </c:spPr>
          <c:marker>
            <c:symbol val="none"/>
          </c:marker>
          <c:cat>
            <c:numRef>
              <c:f>TMARM!$H$1:$W$1</c:f>
              <c:numCache>
                <c:formatCode>General</c:formatCode>
                <c:ptCount val="1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</c:numCache>
            </c:numRef>
          </c:cat>
          <c:val>
            <c:numRef>
              <c:f>TMARM!$H$112:$W$112</c:f>
              <c:numCache>
                <c:formatCode>0.0</c:formatCode>
                <c:ptCount val="16"/>
                <c:pt idx="0">
                  <c:v>100</c:v>
                </c:pt>
                <c:pt idx="1">
                  <c:v>102.79866952573903</c:v>
                </c:pt>
                <c:pt idx="2">
                  <c:v>109.00179897389289</c:v>
                </c:pt>
                <c:pt idx="3">
                  <c:v>107.80353704601181</c:v>
                </c:pt>
                <c:pt idx="4">
                  <c:v>112.28011371852458</c:v>
                </c:pt>
                <c:pt idx="5">
                  <c:v>109.85169815309372</c:v>
                </c:pt>
                <c:pt idx="6">
                  <c:v>104.75962530194714</c:v>
                </c:pt>
                <c:pt idx="7">
                  <c:v>101.88028094408671</c:v>
                </c:pt>
                <c:pt idx="8">
                  <c:v>101.52840459850981</c:v>
                </c:pt>
                <c:pt idx="9">
                  <c:v>100.45473696475071</c:v>
                </c:pt>
                <c:pt idx="10">
                  <c:v>96.211892660353527</c:v>
                </c:pt>
                <c:pt idx="11">
                  <c:v>101.68443529789445</c:v>
                </c:pt>
                <c:pt idx="12">
                  <c:v>93.234779900411866</c:v>
                </c:pt>
                <c:pt idx="13">
                  <c:v>84.397506867437173</c:v>
                </c:pt>
                <c:pt idx="14">
                  <c:v>84.778018040978381</c:v>
                </c:pt>
                <c:pt idx="15">
                  <c:v>79.830379309266249</c:v>
                </c:pt>
              </c:numCache>
            </c:numRef>
          </c:val>
          <c:smooth val="0"/>
        </c:ser>
        <c:ser>
          <c:idx val="5"/>
          <c:order val="4"/>
          <c:tx>
            <c:v>TMAR</c:v>
          </c:tx>
          <c:spPr>
            <a:ln w="63500" cap="sq">
              <a:solidFill>
                <a:schemeClr val="accent6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TMARM!$H$1:$W$1</c:f>
              <c:numCache>
                <c:formatCode>General</c:formatCode>
                <c:ptCount val="16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</c:numCache>
            </c:numRef>
          </c:cat>
          <c:val>
            <c:numRef>
              <c:f>TMARM!$H$15:$W$15</c:f>
              <c:numCache>
                <c:formatCode>0.0</c:formatCode>
                <c:ptCount val="16"/>
                <c:pt idx="0">
                  <c:v>100</c:v>
                </c:pt>
                <c:pt idx="1">
                  <c:v>101.48356654423704</c:v>
                </c:pt>
                <c:pt idx="2">
                  <c:v>103.9339514993631</c:v>
                </c:pt>
                <c:pt idx="3">
                  <c:v>102.47141399677453</c:v>
                </c:pt>
                <c:pt idx="4">
                  <c:v>103.92832378754925</c:v>
                </c:pt>
                <c:pt idx="5">
                  <c:v>104.3554265413412</c:v>
                </c:pt>
                <c:pt idx="6">
                  <c:v>102.74205333188513</c:v>
                </c:pt>
                <c:pt idx="7">
                  <c:v>102.89979291280324</c:v>
                </c:pt>
                <c:pt idx="8">
                  <c:v>103.37471670464319</c:v>
                </c:pt>
                <c:pt idx="9">
                  <c:v>102.88786034816768</c:v>
                </c:pt>
                <c:pt idx="10">
                  <c:v>103.86681387932437</c:v>
                </c:pt>
                <c:pt idx="11">
                  <c:v>106.09443179384344</c:v>
                </c:pt>
                <c:pt idx="12">
                  <c:v>105.14206862977578</c:v>
                </c:pt>
                <c:pt idx="13">
                  <c:v>99.469860036898979</c:v>
                </c:pt>
                <c:pt idx="14">
                  <c:v>100.84260055198138</c:v>
                </c:pt>
                <c:pt idx="15">
                  <c:v>98.813678905427892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68864"/>
        <c:axId val="146887040"/>
      </c:lineChart>
      <c:catAx>
        <c:axId val="146868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r-FR"/>
          </a:p>
        </c:txPr>
        <c:crossAx val="14688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040"/>
        <c:scaling>
          <c:orientation val="minMax"/>
          <c:max val="16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68688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847222222222221E-2"/>
          <c:y val="3.6974806481944004E-2"/>
          <c:w val="0.90972288958724645"/>
          <c:h val="0.71520286822252777"/>
        </c:manualLayout>
      </c:layout>
      <c:lineChart>
        <c:grouping val="standard"/>
        <c:varyColors val="0"/>
        <c:ser>
          <c:idx val="0"/>
          <c:order val="0"/>
          <c:tx>
            <c:v> France</c:v>
          </c:tx>
          <c:spPr>
            <a:ln w="63500" cap="sq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PRODUC!$I$68:$Y$68</c:f>
              <c:numCache>
                <c:formatCode>0.0</c:formatCode>
                <c:ptCount val="17"/>
                <c:pt idx="0">
                  <c:v>100</c:v>
                </c:pt>
                <c:pt idx="1">
                  <c:v>103.59178492769682</c:v>
                </c:pt>
                <c:pt idx="2">
                  <c:v>107.57273268845638</c:v>
                </c:pt>
                <c:pt idx="3">
                  <c:v>112.17369135023061</c:v>
                </c:pt>
                <c:pt idx="4">
                  <c:v>115.83128624148144</c:v>
                </c:pt>
                <c:pt idx="5">
                  <c:v>116.14986977865918</c:v>
                </c:pt>
                <c:pt idx="6">
                  <c:v>118.06401147755739</c:v>
                </c:pt>
                <c:pt idx="7">
                  <c:v>121.91467663860844</c:v>
                </c:pt>
                <c:pt idx="8">
                  <c:v>126.81081067961641</c:v>
                </c:pt>
                <c:pt idx="9">
                  <c:v>131.31383957461102</c:v>
                </c:pt>
                <c:pt idx="10">
                  <c:v>133.24760120723823</c:v>
                </c:pt>
                <c:pt idx="11">
                  <c:v>136.97906795623356</c:v>
                </c:pt>
                <c:pt idx="12">
                  <c:v>132.45268174386132</c:v>
                </c:pt>
                <c:pt idx="13">
                  <c:v>130.54129084514963</c:v>
                </c:pt>
                <c:pt idx="14">
                  <c:v>139.84870933722362</c:v>
                </c:pt>
                <c:pt idx="15">
                  <c:v>142.47381422310738</c:v>
                </c:pt>
                <c:pt idx="16">
                  <c:v>139.92105637616152</c:v>
                </c:pt>
              </c:numCache>
            </c:numRef>
          </c:val>
          <c:smooth val="0"/>
        </c:ser>
        <c:ser>
          <c:idx val="1"/>
          <c:order val="1"/>
          <c:tx>
            <c:v> Allemagne</c:v>
          </c:tx>
          <c:spPr>
            <a:ln w="63500" cap="sq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PRODUC!$I$69:$Y$69</c:f>
              <c:numCache>
                <c:formatCode>0.0</c:formatCode>
                <c:ptCount val="17"/>
                <c:pt idx="0">
                  <c:v>100</c:v>
                </c:pt>
                <c:pt idx="1">
                  <c:v>105.05670013961554</c:v>
                </c:pt>
                <c:pt idx="2">
                  <c:v>105.02408587262406</c:v>
                </c:pt>
                <c:pt idx="3">
                  <c:v>107.49512784359189</c:v>
                </c:pt>
                <c:pt idx="4">
                  <c:v>114.24724488646592</c:v>
                </c:pt>
                <c:pt idx="5">
                  <c:v>114.01927649583699</c:v>
                </c:pt>
                <c:pt idx="6">
                  <c:v>112.65923984111795</c:v>
                </c:pt>
                <c:pt idx="7">
                  <c:v>117.77939920870834</c:v>
                </c:pt>
                <c:pt idx="8">
                  <c:v>125.01905965143762</c:v>
                </c:pt>
                <c:pt idx="9">
                  <c:v>129.92636696619365</c:v>
                </c:pt>
                <c:pt idx="10">
                  <c:v>140.12123019095293</c:v>
                </c:pt>
                <c:pt idx="11">
                  <c:v>142.94920162130356</c:v>
                </c:pt>
                <c:pt idx="12">
                  <c:v>134.66311920059172</c:v>
                </c:pt>
                <c:pt idx="13">
                  <c:v>112.44783657003083</c:v>
                </c:pt>
                <c:pt idx="14">
                  <c:v>138.69231103589553</c:v>
                </c:pt>
                <c:pt idx="15">
                  <c:v>146.33457047474505</c:v>
                </c:pt>
                <c:pt idx="16">
                  <c:v>142.52409322644093</c:v>
                </c:pt>
              </c:numCache>
            </c:numRef>
          </c:val>
          <c:smooth val="0"/>
        </c:ser>
        <c:ser>
          <c:idx val="2"/>
          <c:order val="2"/>
          <c:tx>
            <c:v> Italie</c:v>
          </c:tx>
          <c:spPr>
            <a:ln w="63500" cap="sq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PRODUC!$I$73:$Y$73</c:f>
              <c:numCache>
                <c:formatCode>0.0</c:formatCode>
                <c:ptCount val="17"/>
                <c:pt idx="0">
                  <c:v>100</c:v>
                </c:pt>
                <c:pt idx="1">
                  <c:v>99.651381768729451</c:v>
                </c:pt>
                <c:pt idx="2">
                  <c:v>98.638979147025481</c:v>
                </c:pt>
                <c:pt idx="3">
                  <c:v>99.349362482487521</c:v>
                </c:pt>
                <c:pt idx="4">
                  <c:v>101.64335009928359</c:v>
                </c:pt>
                <c:pt idx="5">
                  <c:v>100.90422487060917</c:v>
                </c:pt>
                <c:pt idx="6">
                  <c:v>100.64755177290023</c:v>
                </c:pt>
                <c:pt idx="7">
                  <c:v>98.695025239078845</c:v>
                </c:pt>
                <c:pt idx="8">
                  <c:v>100.32544200080876</c:v>
                </c:pt>
                <c:pt idx="9">
                  <c:v>101.59682015276354</c:v>
                </c:pt>
                <c:pt idx="10">
                  <c:v>104.62429634011409</c:v>
                </c:pt>
                <c:pt idx="11">
                  <c:v>106.45177671655948</c:v>
                </c:pt>
                <c:pt idx="12">
                  <c:v>104.70732625968439</c:v>
                </c:pt>
                <c:pt idx="13">
                  <c:v>98.886648684290776</c:v>
                </c:pt>
                <c:pt idx="14">
                  <c:v>108.47066804879078</c:v>
                </c:pt>
                <c:pt idx="15">
                  <c:v>109.68335103378458</c:v>
                </c:pt>
                <c:pt idx="16">
                  <c:v>109.40961035238418</c:v>
                </c:pt>
              </c:numCache>
            </c:numRef>
          </c:val>
          <c:smooth val="0"/>
        </c:ser>
        <c:ser>
          <c:idx val="3"/>
          <c:order val="3"/>
          <c:tx>
            <c:v> Espagne</c:v>
          </c:tx>
          <c:spPr>
            <a:ln w="63500" cap="sq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PRODUC!$I$83:$Y$83</c:f>
              <c:numCache>
                <c:formatCode>0.0</c:formatCode>
                <c:ptCount val="17"/>
                <c:pt idx="0">
                  <c:v>100</c:v>
                </c:pt>
                <c:pt idx="1">
                  <c:v>102.89778455617311</c:v>
                </c:pt>
                <c:pt idx="2">
                  <c:v>104.1588939637703</c:v>
                </c:pt>
                <c:pt idx="3">
                  <c:v>105.0984117648224</c:v>
                </c:pt>
                <c:pt idx="4">
                  <c:v>103.25447856827542</c:v>
                </c:pt>
                <c:pt idx="5">
                  <c:v>107.44247625417894</c:v>
                </c:pt>
                <c:pt idx="6">
                  <c:v>109.31649607627448</c:v>
                </c:pt>
                <c:pt idx="7">
                  <c:v>111.16766858411914</c:v>
                </c:pt>
                <c:pt idx="8">
                  <c:v>113.27355213089412</c:v>
                </c:pt>
                <c:pt idx="9">
                  <c:v>115.56312131844153</c:v>
                </c:pt>
                <c:pt idx="10">
                  <c:v>121.02757817813688</c:v>
                </c:pt>
                <c:pt idx="11">
                  <c:v>123.43456068250147</c:v>
                </c:pt>
                <c:pt idx="12">
                  <c:v>121.52806513956517</c:v>
                </c:pt>
                <c:pt idx="13">
                  <c:v>120.73556772360597</c:v>
                </c:pt>
                <c:pt idx="14">
                  <c:v>128.50469292638653</c:v>
                </c:pt>
                <c:pt idx="15">
                  <c:v>130.33421671593371</c:v>
                </c:pt>
                <c:pt idx="16">
                  <c:v>132.83649557112858</c:v>
                </c:pt>
              </c:numCache>
            </c:numRef>
          </c:val>
          <c:smooth val="0"/>
        </c:ser>
        <c:ser>
          <c:idx val="5"/>
          <c:order val="4"/>
          <c:tx>
            <c:v> Portugal</c:v>
          </c:tx>
          <c:spPr>
            <a:ln w="63500" cap="sq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PRODUC!$I$79:$Y$79</c:f>
              <c:numCache>
                <c:formatCode>0.0</c:formatCode>
                <c:ptCount val="17"/>
                <c:pt idx="0">
                  <c:v>100</c:v>
                </c:pt>
                <c:pt idx="1">
                  <c:v>102.880711668953</c:v>
                </c:pt>
                <c:pt idx="2">
                  <c:v>102.73966652394613</c:v>
                </c:pt>
                <c:pt idx="3">
                  <c:v>103.6875627528953</c:v>
                </c:pt>
                <c:pt idx="4">
                  <c:v>105.43100966454591</c:v>
                </c:pt>
                <c:pt idx="5">
                  <c:v>108.58111350449795</c:v>
                </c:pt>
                <c:pt idx="6">
                  <c:v>109.92858012119575</c:v>
                </c:pt>
                <c:pt idx="7">
                  <c:v>112.57333289796566</c:v>
                </c:pt>
                <c:pt idx="8">
                  <c:v>115.62573306779787</c:v>
                </c:pt>
                <c:pt idx="9">
                  <c:v>117.2790860389417</c:v>
                </c:pt>
                <c:pt idx="10">
                  <c:v>119.74536121247449</c:v>
                </c:pt>
                <c:pt idx="11">
                  <c:v>122.29006255865222</c:v>
                </c:pt>
                <c:pt idx="12">
                  <c:v>123.99032637232969</c:v>
                </c:pt>
                <c:pt idx="13">
                  <c:v>119.77309953365699</c:v>
                </c:pt>
                <c:pt idx="14">
                  <c:v>131.21850593956256</c:v>
                </c:pt>
                <c:pt idx="15">
                  <c:v>134.51718217439685</c:v>
                </c:pt>
                <c:pt idx="16">
                  <c:v>136.32289581417893</c:v>
                </c:pt>
              </c:numCache>
            </c:numRef>
          </c:val>
          <c:smooth val="0"/>
        </c:ser>
        <c:ser>
          <c:idx val="4"/>
          <c:order val="5"/>
          <c:tx>
            <c:v> ZE12</c:v>
          </c:tx>
          <c:spPr>
            <a:ln w="76200" cap="sq" cmpd="dbl">
              <a:solidFill>
                <a:schemeClr val="tx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PRODUC!$I$65:$Y$65</c:f>
              <c:numCache>
                <c:formatCode>0.0</c:formatCode>
                <c:ptCount val="17"/>
                <c:pt idx="0">
                  <c:v>100</c:v>
                </c:pt>
                <c:pt idx="1">
                  <c:v>103.04032480263338</c:v>
                </c:pt>
                <c:pt idx="2">
                  <c:v>104.02515204353838</c:v>
                </c:pt>
                <c:pt idx="3">
                  <c:v>106.36789275405532</c:v>
                </c:pt>
                <c:pt idx="4">
                  <c:v>110.6134535948737</c:v>
                </c:pt>
                <c:pt idx="5">
                  <c:v>111.33599883072573</c:v>
                </c:pt>
                <c:pt idx="6">
                  <c:v>111.99465241788151</c:v>
                </c:pt>
                <c:pt idx="7">
                  <c:v>114.39451969340867</c:v>
                </c:pt>
                <c:pt idx="8">
                  <c:v>118.94924331849893</c:v>
                </c:pt>
                <c:pt idx="9">
                  <c:v>122.6955073468559</c:v>
                </c:pt>
                <c:pt idx="10">
                  <c:v>128.68344349178219</c:v>
                </c:pt>
                <c:pt idx="11">
                  <c:v>132.13587110350193</c:v>
                </c:pt>
                <c:pt idx="12">
                  <c:v>127.725200746158</c:v>
                </c:pt>
                <c:pt idx="13">
                  <c:v>117.47569538069679</c:v>
                </c:pt>
                <c:pt idx="14">
                  <c:v>133.75658609402612</c:v>
                </c:pt>
                <c:pt idx="15" formatCode="0.00">
                  <c:v>138.31155375565572</c:v>
                </c:pt>
                <c:pt idx="16">
                  <c:v>137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49472"/>
        <c:axId val="147059456"/>
      </c:lineChart>
      <c:catAx>
        <c:axId val="147049472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r-FR"/>
          </a:p>
        </c:txPr>
        <c:crossAx val="1470594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47059456"/>
        <c:scaling>
          <c:orientation val="minMax"/>
          <c:max val="15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7049472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6883869776170686E-2"/>
          <c:y val="0.93378383788891117"/>
          <c:w val="0.81871343877496539"/>
          <c:h val="4.59459264013625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847222222222221E-2"/>
          <c:y val="3.6974806481944004E-2"/>
          <c:w val="0.90972288958724645"/>
          <c:h val="0.53899144164380131"/>
        </c:manualLayout>
      </c:layout>
      <c:lineChart>
        <c:grouping val="standard"/>
        <c:varyColors val="0"/>
        <c:ser>
          <c:idx val="0"/>
          <c:order val="0"/>
          <c:tx>
            <c:v> France</c:v>
          </c:tx>
          <c:spPr>
            <a:ln w="63500" cap="sq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PRODUC!$I$68:$Y$68</c:f>
              <c:numCache>
                <c:formatCode>0.0</c:formatCode>
                <c:ptCount val="17"/>
                <c:pt idx="0">
                  <c:v>100</c:v>
                </c:pt>
                <c:pt idx="1">
                  <c:v>103.59178492769682</c:v>
                </c:pt>
                <c:pt idx="2">
                  <c:v>107.57273268845638</c:v>
                </c:pt>
                <c:pt idx="3">
                  <c:v>112.17369135023061</c:v>
                </c:pt>
                <c:pt idx="4">
                  <c:v>115.83128624148144</c:v>
                </c:pt>
                <c:pt idx="5">
                  <c:v>116.14986977865918</c:v>
                </c:pt>
                <c:pt idx="6">
                  <c:v>118.06401147755739</c:v>
                </c:pt>
                <c:pt idx="7">
                  <c:v>121.91467663860844</c:v>
                </c:pt>
                <c:pt idx="8">
                  <c:v>126.81081067961641</c:v>
                </c:pt>
                <c:pt idx="9">
                  <c:v>131.31383957461102</c:v>
                </c:pt>
                <c:pt idx="10">
                  <c:v>133.24760120723823</c:v>
                </c:pt>
                <c:pt idx="11">
                  <c:v>136.97906795623356</c:v>
                </c:pt>
                <c:pt idx="12">
                  <c:v>132.45268174386132</c:v>
                </c:pt>
                <c:pt idx="13">
                  <c:v>130.54129084514963</c:v>
                </c:pt>
                <c:pt idx="14">
                  <c:v>139.84870933722362</c:v>
                </c:pt>
                <c:pt idx="15">
                  <c:v>142.47381422310738</c:v>
                </c:pt>
                <c:pt idx="16">
                  <c:v>139.92105637616152</c:v>
                </c:pt>
              </c:numCache>
            </c:numRef>
          </c:val>
          <c:smooth val="0"/>
        </c:ser>
        <c:ser>
          <c:idx val="1"/>
          <c:order val="1"/>
          <c:tx>
            <c:v> Allemagne</c:v>
          </c:tx>
          <c:spPr>
            <a:ln w="63500" cap="sq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PRODUC!$I$69:$Y$69</c:f>
              <c:numCache>
                <c:formatCode>0.0</c:formatCode>
                <c:ptCount val="17"/>
                <c:pt idx="0">
                  <c:v>100</c:v>
                </c:pt>
                <c:pt idx="1">
                  <c:v>105.05670013961554</c:v>
                </c:pt>
                <c:pt idx="2">
                  <c:v>105.02408587262406</c:v>
                </c:pt>
                <c:pt idx="3">
                  <c:v>107.49512784359189</c:v>
                </c:pt>
                <c:pt idx="4">
                  <c:v>114.24724488646592</c:v>
                </c:pt>
                <c:pt idx="5">
                  <c:v>114.01927649583699</c:v>
                </c:pt>
                <c:pt idx="6">
                  <c:v>112.65923984111795</c:v>
                </c:pt>
                <c:pt idx="7">
                  <c:v>117.77939920870834</c:v>
                </c:pt>
                <c:pt idx="8">
                  <c:v>125.01905965143762</c:v>
                </c:pt>
                <c:pt idx="9">
                  <c:v>129.92636696619365</c:v>
                </c:pt>
                <c:pt idx="10">
                  <c:v>140.12123019095293</c:v>
                </c:pt>
                <c:pt idx="11">
                  <c:v>142.94920162130356</c:v>
                </c:pt>
                <c:pt idx="12">
                  <c:v>134.66311920059172</c:v>
                </c:pt>
                <c:pt idx="13">
                  <c:v>112.44783657003083</c:v>
                </c:pt>
                <c:pt idx="14">
                  <c:v>138.69231103589553</c:v>
                </c:pt>
                <c:pt idx="15">
                  <c:v>146.33457047474505</c:v>
                </c:pt>
                <c:pt idx="16">
                  <c:v>142.52409322644093</c:v>
                </c:pt>
              </c:numCache>
            </c:numRef>
          </c:val>
          <c:smooth val="0"/>
        </c:ser>
        <c:ser>
          <c:idx val="2"/>
          <c:order val="2"/>
          <c:tx>
            <c:v> Italie</c:v>
          </c:tx>
          <c:spPr>
            <a:ln w="63500" cap="sq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PRODUC!$I$73:$Y$73</c:f>
              <c:numCache>
                <c:formatCode>0.0</c:formatCode>
                <c:ptCount val="17"/>
                <c:pt idx="0">
                  <c:v>100</c:v>
                </c:pt>
                <c:pt idx="1">
                  <c:v>99.651381768729451</c:v>
                </c:pt>
                <c:pt idx="2">
                  <c:v>98.638979147025481</c:v>
                </c:pt>
                <c:pt idx="3">
                  <c:v>99.349362482487521</c:v>
                </c:pt>
                <c:pt idx="4">
                  <c:v>101.64335009928359</c:v>
                </c:pt>
                <c:pt idx="5">
                  <c:v>100.90422487060917</c:v>
                </c:pt>
                <c:pt idx="6">
                  <c:v>100.64755177290023</c:v>
                </c:pt>
                <c:pt idx="7">
                  <c:v>98.695025239078845</c:v>
                </c:pt>
                <c:pt idx="8">
                  <c:v>100.32544200080876</c:v>
                </c:pt>
                <c:pt idx="9">
                  <c:v>101.59682015276354</c:v>
                </c:pt>
                <c:pt idx="10">
                  <c:v>104.62429634011409</c:v>
                </c:pt>
                <c:pt idx="11">
                  <c:v>106.45177671655948</c:v>
                </c:pt>
                <c:pt idx="12">
                  <c:v>104.70732625968439</c:v>
                </c:pt>
                <c:pt idx="13">
                  <c:v>98.886648684290776</c:v>
                </c:pt>
                <c:pt idx="14">
                  <c:v>108.47066804879078</c:v>
                </c:pt>
                <c:pt idx="15">
                  <c:v>109.68335103378458</c:v>
                </c:pt>
                <c:pt idx="16">
                  <c:v>109.40961035238418</c:v>
                </c:pt>
              </c:numCache>
            </c:numRef>
          </c:val>
          <c:smooth val="0"/>
        </c:ser>
        <c:ser>
          <c:idx val="3"/>
          <c:order val="3"/>
          <c:tx>
            <c:v> Espagne</c:v>
          </c:tx>
          <c:spPr>
            <a:ln w="63500" cap="sq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PRODUC!$I$83:$Y$83</c:f>
              <c:numCache>
                <c:formatCode>0.0</c:formatCode>
                <c:ptCount val="17"/>
                <c:pt idx="0">
                  <c:v>100</c:v>
                </c:pt>
                <c:pt idx="1">
                  <c:v>102.89778455617311</c:v>
                </c:pt>
                <c:pt idx="2">
                  <c:v>104.1588939637703</c:v>
                </c:pt>
                <c:pt idx="3">
                  <c:v>105.0984117648224</c:v>
                </c:pt>
                <c:pt idx="4">
                  <c:v>103.25447856827542</c:v>
                </c:pt>
                <c:pt idx="5">
                  <c:v>107.44247625417894</c:v>
                </c:pt>
                <c:pt idx="6">
                  <c:v>109.31649607627448</c:v>
                </c:pt>
                <c:pt idx="7">
                  <c:v>111.16766858411914</c:v>
                </c:pt>
                <c:pt idx="8">
                  <c:v>113.27355213089412</c:v>
                </c:pt>
                <c:pt idx="9">
                  <c:v>115.56312131844153</c:v>
                </c:pt>
                <c:pt idx="10">
                  <c:v>121.02757817813688</c:v>
                </c:pt>
                <c:pt idx="11">
                  <c:v>123.43456068250147</c:v>
                </c:pt>
                <c:pt idx="12">
                  <c:v>121.52806513956517</c:v>
                </c:pt>
                <c:pt idx="13">
                  <c:v>120.73556772360597</c:v>
                </c:pt>
                <c:pt idx="14">
                  <c:v>128.50469292638653</c:v>
                </c:pt>
                <c:pt idx="15">
                  <c:v>130.33421671593371</c:v>
                </c:pt>
                <c:pt idx="16">
                  <c:v>132.83649557112858</c:v>
                </c:pt>
              </c:numCache>
            </c:numRef>
          </c:val>
          <c:smooth val="0"/>
        </c:ser>
        <c:ser>
          <c:idx val="5"/>
          <c:order val="4"/>
          <c:tx>
            <c:v> Portugal</c:v>
          </c:tx>
          <c:spPr>
            <a:ln w="63500" cap="sq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PRODUC!$I$79:$Y$79</c:f>
              <c:numCache>
                <c:formatCode>0.0</c:formatCode>
                <c:ptCount val="17"/>
                <c:pt idx="0">
                  <c:v>100</c:v>
                </c:pt>
                <c:pt idx="1">
                  <c:v>102.880711668953</c:v>
                </c:pt>
                <c:pt idx="2">
                  <c:v>102.73966652394613</c:v>
                </c:pt>
                <c:pt idx="3">
                  <c:v>103.6875627528953</c:v>
                </c:pt>
                <c:pt idx="4">
                  <c:v>105.43100966454591</c:v>
                </c:pt>
                <c:pt idx="5">
                  <c:v>108.58111350449795</c:v>
                </c:pt>
                <c:pt idx="6">
                  <c:v>109.92858012119575</c:v>
                </c:pt>
                <c:pt idx="7">
                  <c:v>112.57333289796566</c:v>
                </c:pt>
                <c:pt idx="8">
                  <c:v>115.62573306779787</c:v>
                </c:pt>
                <c:pt idx="9">
                  <c:v>117.2790860389417</c:v>
                </c:pt>
                <c:pt idx="10">
                  <c:v>119.74536121247449</c:v>
                </c:pt>
                <c:pt idx="11">
                  <c:v>122.29006255865222</c:v>
                </c:pt>
                <c:pt idx="12">
                  <c:v>123.99032637232969</c:v>
                </c:pt>
                <c:pt idx="13">
                  <c:v>119.77309953365699</c:v>
                </c:pt>
                <c:pt idx="14">
                  <c:v>131.21850593956256</c:v>
                </c:pt>
                <c:pt idx="15">
                  <c:v>134.51718217439685</c:v>
                </c:pt>
                <c:pt idx="16">
                  <c:v>136.32289581417893</c:v>
                </c:pt>
              </c:numCache>
            </c:numRef>
          </c:val>
          <c:smooth val="0"/>
        </c:ser>
        <c:ser>
          <c:idx val="4"/>
          <c:order val="5"/>
          <c:tx>
            <c:v> ZE12</c:v>
          </c:tx>
          <c:spPr>
            <a:ln w="76200" cap="sq" cmpd="dbl">
              <a:solidFill>
                <a:schemeClr val="tx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PRODUC!$I$65:$Y$65</c:f>
              <c:numCache>
                <c:formatCode>0.0</c:formatCode>
                <c:ptCount val="17"/>
                <c:pt idx="0">
                  <c:v>100</c:v>
                </c:pt>
                <c:pt idx="1">
                  <c:v>103.04032480263338</c:v>
                </c:pt>
                <c:pt idx="2">
                  <c:v>104.02515204353838</c:v>
                </c:pt>
                <c:pt idx="3">
                  <c:v>106.36789275405532</c:v>
                </c:pt>
                <c:pt idx="4">
                  <c:v>110.6134535948737</c:v>
                </c:pt>
                <c:pt idx="5">
                  <c:v>111.33599883072573</c:v>
                </c:pt>
                <c:pt idx="6">
                  <c:v>111.99465241788151</c:v>
                </c:pt>
                <c:pt idx="7">
                  <c:v>114.39451969340867</c:v>
                </c:pt>
                <c:pt idx="8">
                  <c:v>118.94924331849893</c:v>
                </c:pt>
                <c:pt idx="9">
                  <c:v>122.6955073468559</c:v>
                </c:pt>
                <c:pt idx="10">
                  <c:v>128.68344349178219</c:v>
                </c:pt>
                <c:pt idx="11">
                  <c:v>132.13587110350193</c:v>
                </c:pt>
                <c:pt idx="12">
                  <c:v>127.725200746158</c:v>
                </c:pt>
                <c:pt idx="13">
                  <c:v>117.47569538069679</c:v>
                </c:pt>
                <c:pt idx="14">
                  <c:v>133.75658609402612</c:v>
                </c:pt>
                <c:pt idx="15" formatCode="0.00">
                  <c:v>138.31155375565572</c:v>
                </c:pt>
                <c:pt idx="16">
                  <c:v>137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82720"/>
        <c:axId val="147184256"/>
      </c:lineChart>
      <c:catAx>
        <c:axId val="1471827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47184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47184256"/>
        <c:scaling>
          <c:orientation val="minMax"/>
          <c:max val="15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4718272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6883869776170686E-2"/>
          <c:y val="0.7379934960562865"/>
          <c:w val="0.81871343877496539"/>
          <c:h val="0.241736485755240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 Narrow" panose="020B0606020202030204" pitchFamily="34" charset="0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847222222222221E-2"/>
          <c:y val="3.6974806481944004E-2"/>
          <c:w val="0.90972288958724645"/>
          <c:h val="0.71520286822252777"/>
        </c:manualLayout>
      </c:layout>
      <c:lineChart>
        <c:grouping val="standard"/>
        <c:varyColors val="0"/>
        <c:ser>
          <c:idx val="0"/>
          <c:order val="0"/>
          <c:tx>
            <c:v> France</c:v>
          </c:tx>
          <c:spPr>
            <a:ln w="63500" cap="sq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PRODUC!$I$68:$Y$68</c:f>
              <c:numCache>
                <c:formatCode>0.0</c:formatCode>
                <c:ptCount val="17"/>
                <c:pt idx="0">
                  <c:v>100</c:v>
                </c:pt>
                <c:pt idx="1">
                  <c:v>103.59178492769682</c:v>
                </c:pt>
                <c:pt idx="2">
                  <c:v>107.57273268845638</c:v>
                </c:pt>
                <c:pt idx="3">
                  <c:v>112.17369135023061</c:v>
                </c:pt>
                <c:pt idx="4">
                  <c:v>115.83128624148144</c:v>
                </c:pt>
                <c:pt idx="5">
                  <c:v>116.14986977865918</c:v>
                </c:pt>
                <c:pt idx="6">
                  <c:v>118.06401147755739</c:v>
                </c:pt>
                <c:pt idx="7">
                  <c:v>121.91467663860844</c:v>
                </c:pt>
                <c:pt idx="8">
                  <c:v>126.81081067961641</c:v>
                </c:pt>
                <c:pt idx="9">
                  <c:v>131.31383957461102</c:v>
                </c:pt>
                <c:pt idx="10">
                  <c:v>133.24760120723823</c:v>
                </c:pt>
                <c:pt idx="11">
                  <c:v>136.97906795623356</c:v>
                </c:pt>
                <c:pt idx="12">
                  <c:v>132.45268174386132</c:v>
                </c:pt>
                <c:pt idx="13">
                  <c:v>130.54129084514963</c:v>
                </c:pt>
                <c:pt idx="14">
                  <c:v>139.84870933722362</c:v>
                </c:pt>
                <c:pt idx="15">
                  <c:v>142.47381422310738</c:v>
                </c:pt>
                <c:pt idx="16">
                  <c:v>139.92105637616152</c:v>
                </c:pt>
              </c:numCache>
            </c:numRef>
          </c:val>
          <c:smooth val="0"/>
        </c:ser>
        <c:ser>
          <c:idx val="1"/>
          <c:order val="1"/>
          <c:tx>
            <c:v> Allemagne</c:v>
          </c:tx>
          <c:spPr>
            <a:ln w="63500" cap="sq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PRODUC!$I$69:$Y$69</c:f>
              <c:numCache>
                <c:formatCode>0.0</c:formatCode>
                <c:ptCount val="17"/>
                <c:pt idx="0">
                  <c:v>100</c:v>
                </c:pt>
                <c:pt idx="1">
                  <c:v>105.05670013961554</c:v>
                </c:pt>
                <c:pt idx="2">
                  <c:v>105.02408587262406</c:v>
                </c:pt>
                <c:pt idx="3">
                  <c:v>107.49512784359189</c:v>
                </c:pt>
                <c:pt idx="4">
                  <c:v>114.24724488646592</c:v>
                </c:pt>
                <c:pt idx="5">
                  <c:v>114.01927649583699</c:v>
                </c:pt>
                <c:pt idx="6">
                  <c:v>112.65923984111795</c:v>
                </c:pt>
                <c:pt idx="7">
                  <c:v>117.77939920870834</c:v>
                </c:pt>
                <c:pt idx="8">
                  <c:v>125.01905965143762</c:v>
                </c:pt>
                <c:pt idx="9">
                  <c:v>129.92636696619365</c:v>
                </c:pt>
                <c:pt idx="10">
                  <c:v>140.12123019095293</c:v>
                </c:pt>
                <c:pt idx="11">
                  <c:v>142.94920162130356</c:v>
                </c:pt>
                <c:pt idx="12">
                  <c:v>134.66311920059172</c:v>
                </c:pt>
                <c:pt idx="13">
                  <c:v>112.44783657003083</c:v>
                </c:pt>
                <c:pt idx="14">
                  <c:v>138.69231103589553</c:v>
                </c:pt>
                <c:pt idx="15">
                  <c:v>146.33457047474505</c:v>
                </c:pt>
                <c:pt idx="16">
                  <c:v>142.52409322644093</c:v>
                </c:pt>
              </c:numCache>
            </c:numRef>
          </c:val>
          <c:smooth val="0"/>
        </c:ser>
        <c:ser>
          <c:idx val="2"/>
          <c:order val="2"/>
          <c:tx>
            <c:v> Italie</c:v>
          </c:tx>
          <c:spPr>
            <a:ln w="63500" cap="sq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PRODUC!$I$73:$Y$73</c:f>
              <c:numCache>
                <c:formatCode>0.0</c:formatCode>
                <c:ptCount val="17"/>
                <c:pt idx="0">
                  <c:v>100</c:v>
                </c:pt>
                <c:pt idx="1">
                  <c:v>99.651381768729451</c:v>
                </c:pt>
                <c:pt idx="2">
                  <c:v>98.638979147025481</c:v>
                </c:pt>
                <c:pt idx="3">
                  <c:v>99.349362482487521</c:v>
                </c:pt>
                <c:pt idx="4">
                  <c:v>101.64335009928359</c:v>
                </c:pt>
                <c:pt idx="5">
                  <c:v>100.90422487060917</c:v>
                </c:pt>
                <c:pt idx="6">
                  <c:v>100.64755177290023</c:v>
                </c:pt>
                <c:pt idx="7">
                  <c:v>98.695025239078845</c:v>
                </c:pt>
                <c:pt idx="8">
                  <c:v>100.32544200080876</c:v>
                </c:pt>
                <c:pt idx="9">
                  <c:v>101.59682015276354</c:v>
                </c:pt>
                <c:pt idx="10">
                  <c:v>104.62429634011409</c:v>
                </c:pt>
                <c:pt idx="11">
                  <c:v>106.45177671655948</c:v>
                </c:pt>
                <c:pt idx="12">
                  <c:v>104.70732625968439</c:v>
                </c:pt>
                <c:pt idx="13">
                  <c:v>98.886648684290776</c:v>
                </c:pt>
                <c:pt idx="14">
                  <c:v>108.47066804879078</c:v>
                </c:pt>
                <c:pt idx="15">
                  <c:v>109.68335103378458</c:v>
                </c:pt>
                <c:pt idx="16">
                  <c:v>109.40961035238418</c:v>
                </c:pt>
              </c:numCache>
            </c:numRef>
          </c:val>
          <c:smooth val="0"/>
        </c:ser>
        <c:ser>
          <c:idx val="3"/>
          <c:order val="3"/>
          <c:tx>
            <c:v> Espagne</c:v>
          </c:tx>
          <c:spPr>
            <a:ln w="63500" cap="sq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PRODUC!$I$83:$Y$83</c:f>
              <c:numCache>
                <c:formatCode>0.0</c:formatCode>
                <c:ptCount val="17"/>
                <c:pt idx="0">
                  <c:v>100</c:v>
                </c:pt>
                <c:pt idx="1">
                  <c:v>102.89778455617311</c:v>
                </c:pt>
                <c:pt idx="2">
                  <c:v>104.1588939637703</c:v>
                </c:pt>
                <c:pt idx="3">
                  <c:v>105.0984117648224</c:v>
                </c:pt>
                <c:pt idx="4">
                  <c:v>103.25447856827542</c:v>
                </c:pt>
                <c:pt idx="5">
                  <c:v>107.44247625417894</c:v>
                </c:pt>
                <c:pt idx="6">
                  <c:v>109.31649607627448</c:v>
                </c:pt>
                <c:pt idx="7">
                  <c:v>111.16766858411914</c:v>
                </c:pt>
                <c:pt idx="8">
                  <c:v>113.27355213089412</c:v>
                </c:pt>
                <c:pt idx="9">
                  <c:v>115.56312131844153</c:v>
                </c:pt>
                <c:pt idx="10">
                  <c:v>121.02757817813688</c:v>
                </c:pt>
                <c:pt idx="11">
                  <c:v>123.43456068250147</c:v>
                </c:pt>
                <c:pt idx="12">
                  <c:v>121.52806513956517</c:v>
                </c:pt>
                <c:pt idx="13">
                  <c:v>120.73556772360597</c:v>
                </c:pt>
                <c:pt idx="14">
                  <c:v>128.50469292638653</c:v>
                </c:pt>
                <c:pt idx="15">
                  <c:v>130.33421671593371</c:v>
                </c:pt>
                <c:pt idx="16">
                  <c:v>132.83649557112858</c:v>
                </c:pt>
              </c:numCache>
            </c:numRef>
          </c:val>
          <c:smooth val="0"/>
        </c:ser>
        <c:ser>
          <c:idx val="5"/>
          <c:order val="4"/>
          <c:tx>
            <c:v> Portugal</c:v>
          </c:tx>
          <c:spPr>
            <a:ln w="63500" cap="sq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PRODUC!$I$79:$Y$79</c:f>
              <c:numCache>
                <c:formatCode>0.0</c:formatCode>
                <c:ptCount val="17"/>
                <c:pt idx="0">
                  <c:v>100</c:v>
                </c:pt>
                <c:pt idx="1">
                  <c:v>102.880711668953</c:v>
                </c:pt>
                <c:pt idx="2">
                  <c:v>102.73966652394613</c:v>
                </c:pt>
                <c:pt idx="3">
                  <c:v>103.6875627528953</c:v>
                </c:pt>
                <c:pt idx="4">
                  <c:v>105.43100966454591</c:v>
                </c:pt>
                <c:pt idx="5">
                  <c:v>108.58111350449795</c:v>
                </c:pt>
                <c:pt idx="6">
                  <c:v>109.92858012119575</c:v>
                </c:pt>
                <c:pt idx="7">
                  <c:v>112.57333289796566</c:v>
                </c:pt>
                <c:pt idx="8">
                  <c:v>115.62573306779787</c:v>
                </c:pt>
                <c:pt idx="9">
                  <c:v>117.2790860389417</c:v>
                </c:pt>
                <c:pt idx="10">
                  <c:v>119.74536121247449</c:v>
                </c:pt>
                <c:pt idx="11">
                  <c:v>122.29006255865222</c:v>
                </c:pt>
                <c:pt idx="12">
                  <c:v>123.99032637232969</c:v>
                </c:pt>
                <c:pt idx="13">
                  <c:v>119.77309953365699</c:v>
                </c:pt>
                <c:pt idx="14">
                  <c:v>131.21850593956256</c:v>
                </c:pt>
                <c:pt idx="15">
                  <c:v>134.51718217439685</c:v>
                </c:pt>
                <c:pt idx="16">
                  <c:v>136.32289581417893</c:v>
                </c:pt>
              </c:numCache>
            </c:numRef>
          </c:val>
          <c:smooth val="0"/>
        </c:ser>
        <c:ser>
          <c:idx val="4"/>
          <c:order val="5"/>
          <c:tx>
            <c:v> ZE12</c:v>
          </c:tx>
          <c:spPr>
            <a:ln w="76200" cap="sq" cmpd="dbl">
              <a:solidFill>
                <a:schemeClr val="tx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PRODUC!$I$65:$Y$65</c:f>
              <c:numCache>
                <c:formatCode>0.0</c:formatCode>
                <c:ptCount val="17"/>
                <c:pt idx="0">
                  <c:v>100</c:v>
                </c:pt>
                <c:pt idx="1">
                  <c:v>103.04032480263338</c:v>
                </c:pt>
                <c:pt idx="2">
                  <c:v>104.02515204353838</c:v>
                </c:pt>
                <c:pt idx="3">
                  <c:v>106.36789275405532</c:v>
                </c:pt>
                <c:pt idx="4">
                  <c:v>110.6134535948737</c:v>
                </c:pt>
                <c:pt idx="5">
                  <c:v>111.33599883072573</c:v>
                </c:pt>
                <c:pt idx="6">
                  <c:v>111.99465241788151</c:v>
                </c:pt>
                <c:pt idx="7">
                  <c:v>114.39451969340867</c:v>
                </c:pt>
                <c:pt idx="8">
                  <c:v>118.94924331849893</c:v>
                </c:pt>
                <c:pt idx="9">
                  <c:v>122.6955073468559</c:v>
                </c:pt>
                <c:pt idx="10">
                  <c:v>128.68344349178219</c:v>
                </c:pt>
                <c:pt idx="11">
                  <c:v>132.13587110350193</c:v>
                </c:pt>
                <c:pt idx="12">
                  <c:v>127.725200746158</c:v>
                </c:pt>
                <c:pt idx="13">
                  <c:v>117.47569538069679</c:v>
                </c:pt>
                <c:pt idx="14">
                  <c:v>133.75658609402612</c:v>
                </c:pt>
                <c:pt idx="15" formatCode="0.00">
                  <c:v>138.31155375565572</c:v>
                </c:pt>
                <c:pt idx="16">
                  <c:v>137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96160"/>
        <c:axId val="147197952"/>
      </c:lineChart>
      <c:catAx>
        <c:axId val="1471961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r-FR"/>
          </a:p>
        </c:txPr>
        <c:crossAx val="1471979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47197952"/>
        <c:scaling>
          <c:orientation val="minMax"/>
          <c:max val="15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719616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6883869776170686E-2"/>
          <c:y val="0.93378383788891117"/>
          <c:w val="0.81871343877496539"/>
          <c:h val="4.59459264013625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847222222222221E-2"/>
          <c:y val="3.6974806481944004E-2"/>
          <c:w val="0.90972288958724645"/>
          <c:h val="0.53899144164380131"/>
        </c:manualLayout>
      </c:layout>
      <c:lineChart>
        <c:grouping val="standard"/>
        <c:varyColors val="0"/>
        <c:ser>
          <c:idx val="1"/>
          <c:order val="1"/>
          <c:tx>
            <c:v>Grèce</c:v>
          </c:tx>
          <c:spPr>
            <a:ln w="63500" cap="sq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PRODUC!$I$70:$Y$70</c:f>
              <c:numCache>
                <c:formatCode>0.0</c:formatCode>
                <c:ptCount val="17"/>
                <c:pt idx="0">
                  <c:v>100</c:v>
                </c:pt>
                <c:pt idx="1">
                  <c:v>95.910086223380219</c:v>
                </c:pt>
                <c:pt idx="2">
                  <c:v>100.54028214357611</c:v>
                </c:pt>
                <c:pt idx="3">
                  <c:v>101.74452804401263</c:v>
                </c:pt>
                <c:pt idx="4">
                  <c:v>104.42069939714956</c:v>
                </c:pt>
                <c:pt idx="5">
                  <c:v>100.1723366709476</c:v>
                </c:pt>
                <c:pt idx="6">
                  <c:v>89.47073626718732</c:v>
                </c:pt>
                <c:pt idx="7">
                  <c:v>92.259062216158313</c:v>
                </c:pt>
                <c:pt idx="8">
                  <c:v>92.158169370301636</c:v>
                </c:pt>
                <c:pt idx="9">
                  <c:v>105.15272594105483</c:v>
                </c:pt>
                <c:pt idx="10">
                  <c:v>100.54248096892172</c:v>
                </c:pt>
                <c:pt idx="11">
                  <c:v>98.525333930856902</c:v>
                </c:pt>
                <c:pt idx="12">
                  <c:v>81.192333940397262</c:v>
                </c:pt>
                <c:pt idx="13">
                  <c:v>92.639321390978708</c:v>
                </c:pt>
                <c:pt idx="14">
                  <c:v>103.05323999757037</c:v>
                </c:pt>
                <c:pt idx="15">
                  <c:v>99.901900071131152</c:v>
                </c:pt>
                <c:pt idx="16">
                  <c:v>112.86916488239035</c:v>
                </c:pt>
              </c:numCache>
            </c:numRef>
          </c:val>
          <c:smooth val="0"/>
        </c:ser>
        <c:ser>
          <c:idx val="2"/>
          <c:order val="2"/>
          <c:tx>
            <c:v> Italie</c:v>
          </c:tx>
          <c:spPr>
            <a:ln w="63500" cap="sq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PRODUC!$I$73:$Y$73</c:f>
              <c:numCache>
                <c:formatCode>0.0</c:formatCode>
                <c:ptCount val="17"/>
                <c:pt idx="0">
                  <c:v>100</c:v>
                </c:pt>
                <c:pt idx="1">
                  <c:v>99.651381768729451</c:v>
                </c:pt>
                <c:pt idx="2">
                  <c:v>98.638979147025481</c:v>
                </c:pt>
                <c:pt idx="3">
                  <c:v>99.349362482487521</c:v>
                </c:pt>
                <c:pt idx="4">
                  <c:v>101.64335009928359</c:v>
                </c:pt>
                <c:pt idx="5">
                  <c:v>100.90422487060917</c:v>
                </c:pt>
                <c:pt idx="6">
                  <c:v>100.64755177290023</c:v>
                </c:pt>
                <c:pt idx="7">
                  <c:v>98.695025239078845</c:v>
                </c:pt>
                <c:pt idx="8">
                  <c:v>100.32544200080876</c:v>
                </c:pt>
                <c:pt idx="9">
                  <c:v>101.59682015276354</c:v>
                </c:pt>
                <c:pt idx="10">
                  <c:v>104.62429634011409</c:v>
                </c:pt>
                <c:pt idx="11">
                  <c:v>106.45177671655948</c:v>
                </c:pt>
                <c:pt idx="12">
                  <c:v>104.70732625968439</c:v>
                </c:pt>
                <c:pt idx="13">
                  <c:v>98.886648684290776</c:v>
                </c:pt>
                <c:pt idx="14">
                  <c:v>108.47066804879078</c:v>
                </c:pt>
                <c:pt idx="15">
                  <c:v>109.68335103378458</c:v>
                </c:pt>
                <c:pt idx="16">
                  <c:v>109.40961035238418</c:v>
                </c:pt>
              </c:numCache>
            </c:numRef>
          </c:val>
          <c:smooth val="0"/>
        </c:ser>
        <c:ser>
          <c:idx val="3"/>
          <c:order val="3"/>
          <c:tx>
            <c:v> Espagne</c:v>
          </c:tx>
          <c:spPr>
            <a:ln w="63500" cap="sq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PRODUC!$I$83:$Y$83</c:f>
              <c:numCache>
                <c:formatCode>0.0</c:formatCode>
                <c:ptCount val="17"/>
                <c:pt idx="0">
                  <c:v>100</c:v>
                </c:pt>
                <c:pt idx="1">
                  <c:v>102.89778455617311</c:v>
                </c:pt>
                <c:pt idx="2">
                  <c:v>104.1588939637703</c:v>
                </c:pt>
                <c:pt idx="3">
                  <c:v>105.0984117648224</c:v>
                </c:pt>
                <c:pt idx="4">
                  <c:v>103.25447856827542</c:v>
                </c:pt>
                <c:pt idx="5">
                  <c:v>107.44247625417894</c:v>
                </c:pt>
                <c:pt idx="6">
                  <c:v>109.31649607627448</c:v>
                </c:pt>
                <c:pt idx="7">
                  <c:v>111.16766858411914</c:v>
                </c:pt>
                <c:pt idx="8">
                  <c:v>113.27355213089412</c:v>
                </c:pt>
                <c:pt idx="9">
                  <c:v>115.56312131844153</c:v>
                </c:pt>
                <c:pt idx="10">
                  <c:v>121.02757817813688</c:v>
                </c:pt>
                <c:pt idx="11">
                  <c:v>123.43456068250147</c:v>
                </c:pt>
                <c:pt idx="12">
                  <c:v>121.52806513956517</c:v>
                </c:pt>
                <c:pt idx="13">
                  <c:v>120.73556772360597</c:v>
                </c:pt>
                <c:pt idx="14">
                  <c:v>128.50469292638653</c:v>
                </c:pt>
                <c:pt idx="15">
                  <c:v>130.33421671593371</c:v>
                </c:pt>
                <c:pt idx="16">
                  <c:v>132.83649557112858</c:v>
                </c:pt>
              </c:numCache>
            </c:numRef>
          </c:val>
          <c:smooth val="0"/>
        </c:ser>
        <c:ser>
          <c:idx val="5"/>
          <c:order val="4"/>
          <c:tx>
            <c:v> Portugal</c:v>
          </c:tx>
          <c:spPr>
            <a:ln w="63500" cap="sq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PRODUC!$I$79:$Y$79</c:f>
              <c:numCache>
                <c:formatCode>0.0</c:formatCode>
                <c:ptCount val="17"/>
                <c:pt idx="0">
                  <c:v>100</c:v>
                </c:pt>
                <c:pt idx="1">
                  <c:v>102.880711668953</c:v>
                </c:pt>
                <c:pt idx="2">
                  <c:v>102.73966652394613</c:v>
                </c:pt>
                <c:pt idx="3">
                  <c:v>103.6875627528953</c:v>
                </c:pt>
                <c:pt idx="4">
                  <c:v>105.43100966454591</c:v>
                </c:pt>
                <c:pt idx="5">
                  <c:v>108.58111350449795</c:v>
                </c:pt>
                <c:pt idx="6">
                  <c:v>109.92858012119575</c:v>
                </c:pt>
                <c:pt idx="7">
                  <c:v>112.57333289796566</c:v>
                </c:pt>
                <c:pt idx="8">
                  <c:v>115.62573306779787</c:v>
                </c:pt>
                <c:pt idx="9">
                  <c:v>117.2790860389417</c:v>
                </c:pt>
                <c:pt idx="10">
                  <c:v>119.74536121247449</c:v>
                </c:pt>
                <c:pt idx="11">
                  <c:v>122.29006255865222</c:v>
                </c:pt>
                <c:pt idx="12">
                  <c:v>123.99032637232969</c:v>
                </c:pt>
                <c:pt idx="13">
                  <c:v>119.77309953365699</c:v>
                </c:pt>
                <c:pt idx="14">
                  <c:v>131.21850593956256</c:v>
                </c:pt>
                <c:pt idx="15">
                  <c:v>134.51718217439685</c:v>
                </c:pt>
                <c:pt idx="16">
                  <c:v>136.32289581417893</c:v>
                </c:pt>
              </c:numCache>
            </c:numRef>
          </c:val>
          <c:smooth val="0"/>
        </c:ser>
        <c:ser>
          <c:idx val="4"/>
          <c:order val="5"/>
          <c:tx>
            <c:v> ZE12</c:v>
          </c:tx>
          <c:spPr>
            <a:ln w="76200" cap="sq" cmpd="dbl">
              <a:solidFill>
                <a:schemeClr val="tx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PRODUC!$I$65:$Y$65</c:f>
              <c:numCache>
                <c:formatCode>0.0</c:formatCode>
                <c:ptCount val="17"/>
                <c:pt idx="0">
                  <c:v>100</c:v>
                </c:pt>
                <c:pt idx="1">
                  <c:v>103.04032480263338</c:v>
                </c:pt>
                <c:pt idx="2">
                  <c:v>104.02515204353838</c:v>
                </c:pt>
                <c:pt idx="3">
                  <c:v>106.36789275405532</c:v>
                </c:pt>
                <c:pt idx="4">
                  <c:v>110.6134535948737</c:v>
                </c:pt>
                <c:pt idx="5">
                  <c:v>111.33599883072573</c:v>
                </c:pt>
                <c:pt idx="6">
                  <c:v>111.99465241788151</c:v>
                </c:pt>
                <c:pt idx="7">
                  <c:v>114.39451969340867</c:v>
                </c:pt>
                <c:pt idx="8">
                  <c:v>118.94924331849893</c:v>
                </c:pt>
                <c:pt idx="9">
                  <c:v>122.6955073468559</c:v>
                </c:pt>
                <c:pt idx="10">
                  <c:v>128.68344349178219</c:v>
                </c:pt>
                <c:pt idx="11">
                  <c:v>132.13587110350193</c:v>
                </c:pt>
                <c:pt idx="12">
                  <c:v>127.725200746158</c:v>
                </c:pt>
                <c:pt idx="13">
                  <c:v>117.47569538069679</c:v>
                </c:pt>
                <c:pt idx="14">
                  <c:v>133.75658609402612</c:v>
                </c:pt>
                <c:pt idx="15" formatCode="0.00">
                  <c:v>138.31155375565572</c:v>
                </c:pt>
                <c:pt idx="16">
                  <c:v>137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69504"/>
        <c:axId val="147271040"/>
      </c:lineChart>
      <c:lineChart>
        <c:grouping val="standard"/>
        <c:varyColors val="0"/>
        <c:ser>
          <c:idx val="0"/>
          <c:order val="0"/>
          <c:tx>
            <c:v>Irlande</c:v>
          </c:tx>
          <c:spPr>
            <a:ln w="63500" cap="sq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PRODUC!$I$72:$Y$72</c:f>
              <c:numCache>
                <c:formatCode>0.0</c:formatCode>
                <c:ptCount val="17"/>
                <c:pt idx="0">
                  <c:v>100</c:v>
                </c:pt>
                <c:pt idx="1">
                  <c:v>113.24781646734642</c:v>
                </c:pt>
                <c:pt idx="2">
                  <c:v>126.6040154588439</c:v>
                </c:pt>
                <c:pt idx="3">
                  <c:v>137.76555455790651</c:v>
                </c:pt>
                <c:pt idx="4">
                  <c:v>140.01085744351946</c:v>
                </c:pt>
                <c:pt idx="5">
                  <c:v>148.12874049615439</c:v>
                </c:pt>
                <c:pt idx="6">
                  <c:v>173.71032312243594</c:v>
                </c:pt>
                <c:pt idx="7">
                  <c:v>179.53845586810533</c:v>
                </c:pt>
                <c:pt idx="8">
                  <c:v>186.51884968833193</c:v>
                </c:pt>
                <c:pt idx="9">
                  <c:v>197.17663584053929</c:v>
                </c:pt>
                <c:pt idx="10">
                  <c:v>205.78156683003525</c:v>
                </c:pt>
                <c:pt idx="11">
                  <c:v>215.44266719131176</c:v>
                </c:pt>
                <c:pt idx="12">
                  <c:v>228.29016605786924</c:v>
                </c:pt>
                <c:pt idx="13">
                  <c:v>271.8860030404316</c:v>
                </c:pt>
                <c:pt idx="14">
                  <c:v>329.71868289214785</c:v>
                </c:pt>
                <c:pt idx="15">
                  <c:v>365.65738557234528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90752"/>
        <c:axId val="147289216"/>
      </c:lineChart>
      <c:catAx>
        <c:axId val="1472695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472710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47271040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47269504"/>
        <c:crosses val="autoZero"/>
        <c:crossBetween val="between"/>
        <c:majorUnit val="10"/>
      </c:valAx>
      <c:valAx>
        <c:axId val="14728921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crossAx val="147290752"/>
        <c:crosses val="max"/>
        <c:crossBetween val="between"/>
      </c:valAx>
      <c:catAx>
        <c:axId val="14729075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47289216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6883869776170686E-2"/>
          <c:y val="0.68708797282243217"/>
          <c:w val="0.81871343877496539"/>
          <c:h val="0.29264200898909526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 Narrow" panose="020B0606020202030204" pitchFamily="34" charset="0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847222222222221E-2"/>
          <c:y val="3.6974806481944004E-2"/>
          <c:w val="0.90972288958724645"/>
          <c:h val="0.53899144164380131"/>
        </c:manualLayout>
      </c:layout>
      <c:lineChart>
        <c:grouping val="standard"/>
        <c:varyColors val="0"/>
        <c:ser>
          <c:idx val="1"/>
          <c:order val="0"/>
          <c:tx>
            <c:strRef>
              <c:f>PRODUC!$A$60</c:f>
              <c:strCache>
                <c:ptCount val="1"/>
                <c:pt idx="0">
                  <c:v>Austria</c:v>
                </c:pt>
              </c:strCache>
            </c:strRef>
          </c:tx>
          <c:spPr>
            <a:ln w="63500" cap="sq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PRODUC!$I$60:$Y$60</c:f>
              <c:numCache>
                <c:formatCode>0.0</c:formatCode>
                <c:ptCount val="17"/>
                <c:pt idx="0">
                  <c:v>100</c:v>
                </c:pt>
                <c:pt idx="1">
                  <c:v>102.80449721283543</c:v>
                </c:pt>
                <c:pt idx="2">
                  <c:v>101.05985958786509</c:v>
                </c:pt>
                <c:pt idx="3">
                  <c:v>106.07533382148507</c:v>
                </c:pt>
                <c:pt idx="4">
                  <c:v>112.0614209104734</c:v>
                </c:pt>
                <c:pt idx="5">
                  <c:v>115.13846899855125</c:v>
                </c:pt>
                <c:pt idx="6">
                  <c:v>116.22226929972493</c:v>
                </c:pt>
                <c:pt idx="7">
                  <c:v>115.7856972413622</c:v>
                </c:pt>
                <c:pt idx="8">
                  <c:v>118.3249908403269</c:v>
                </c:pt>
                <c:pt idx="9">
                  <c:v>121.5910787756772</c:v>
                </c:pt>
                <c:pt idx="10">
                  <c:v>128.00198981249073</c:v>
                </c:pt>
                <c:pt idx="11">
                  <c:v>133.82305234482888</c:v>
                </c:pt>
                <c:pt idx="12">
                  <c:v>132.67553057621421</c:v>
                </c:pt>
                <c:pt idx="13">
                  <c:v>121.97695475428307</c:v>
                </c:pt>
                <c:pt idx="14">
                  <c:v>132.97761737133965</c:v>
                </c:pt>
                <c:pt idx="15">
                  <c:v>141.11527170630023</c:v>
                </c:pt>
                <c:pt idx="16">
                  <c:v>142.51154622858803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PRODUC!$A$61</c:f>
              <c:strCache>
                <c:ptCount val="1"/>
                <c:pt idx="0">
                  <c:v>Belgium</c:v>
                </c:pt>
              </c:strCache>
            </c:strRef>
          </c:tx>
          <c:spPr>
            <a:ln w="63500" cap="sq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PRODUC!$I$61:$Y$61</c:f>
              <c:numCache>
                <c:formatCode>0.0</c:formatCode>
                <c:ptCount val="17"/>
                <c:pt idx="0">
                  <c:v>100</c:v>
                </c:pt>
                <c:pt idx="1">
                  <c:v>106.54098591543764</c:v>
                </c:pt>
                <c:pt idx="2">
                  <c:v>109.89511625547424</c:v>
                </c:pt>
                <c:pt idx="3">
                  <c:v>109.95552762601973</c:v>
                </c:pt>
                <c:pt idx="4">
                  <c:v>113.08609306222087</c:v>
                </c:pt>
                <c:pt idx="5">
                  <c:v>111.9732352098796</c:v>
                </c:pt>
                <c:pt idx="6">
                  <c:v>114.17463396804575</c:v>
                </c:pt>
                <c:pt idx="7">
                  <c:v>115.29875555835831</c:v>
                </c:pt>
                <c:pt idx="8">
                  <c:v>121.49614316044689</c:v>
                </c:pt>
                <c:pt idx="9">
                  <c:v>123.61527456370726</c:v>
                </c:pt>
                <c:pt idx="10">
                  <c:v>124.28062252843948</c:v>
                </c:pt>
                <c:pt idx="11">
                  <c:v>128.38187500270382</c:v>
                </c:pt>
                <c:pt idx="12">
                  <c:v>128.36149758650978</c:v>
                </c:pt>
                <c:pt idx="13">
                  <c:v>117.6513187485353</c:v>
                </c:pt>
                <c:pt idx="14">
                  <c:v>128.06105029420527</c:v>
                </c:pt>
                <c:pt idx="15">
                  <c:v>126.34062030868975</c:v>
                </c:pt>
                <c:pt idx="16">
                  <c:v>125.16358331997122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PRODUC!$A$76</c:f>
              <c:strCache>
                <c:ptCount val="1"/>
                <c:pt idx="0">
                  <c:v>Netherlands</c:v>
                </c:pt>
              </c:strCache>
            </c:strRef>
          </c:tx>
          <c:spPr>
            <a:ln w="63500" cap="sq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PRODUC!$I$76:$Y$76</c:f>
              <c:numCache>
                <c:formatCode>0.0</c:formatCode>
                <c:ptCount val="17"/>
                <c:pt idx="0">
                  <c:v>100</c:v>
                </c:pt>
                <c:pt idx="1">
                  <c:v>98.527737966159393</c:v>
                </c:pt>
                <c:pt idx="2">
                  <c:v>99.472835004567116</c:v>
                </c:pt>
                <c:pt idx="3">
                  <c:v>101.35403347537428</c:v>
                </c:pt>
                <c:pt idx="4">
                  <c:v>107.43367965494217</c:v>
                </c:pt>
                <c:pt idx="5">
                  <c:v>107.27738044608355</c:v>
                </c:pt>
                <c:pt idx="6">
                  <c:v>109.84463932970584</c:v>
                </c:pt>
                <c:pt idx="7">
                  <c:v>111.07950395149102</c:v>
                </c:pt>
                <c:pt idx="8">
                  <c:v>115.78952726344518</c:v>
                </c:pt>
                <c:pt idx="9">
                  <c:v>118.76748823006859</c:v>
                </c:pt>
                <c:pt idx="10">
                  <c:v>121.54765882096554</c:v>
                </c:pt>
                <c:pt idx="11">
                  <c:v>126.82000106885575</c:v>
                </c:pt>
                <c:pt idx="12">
                  <c:v>123.59437766150714</c:v>
                </c:pt>
                <c:pt idx="13">
                  <c:v>117.03308070063372</c:v>
                </c:pt>
                <c:pt idx="14">
                  <c:v>125.94188289256975</c:v>
                </c:pt>
                <c:pt idx="15">
                  <c:v>130.97407477436178</c:v>
                </c:pt>
                <c:pt idx="16">
                  <c:v>131.23537815283743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PRODUC!$A$67</c:f>
              <c:strCache>
                <c:ptCount val="1"/>
                <c:pt idx="0">
                  <c:v>Finland</c:v>
                </c:pt>
              </c:strCache>
            </c:strRef>
          </c:tx>
          <c:spPr>
            <a:ln w="63500" cap="sq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PRODUC!$I$67:$Y$67</c:f>
              <c:numCache>
                <c:formatCode>0.0</c:formatCode>
                <c:ptCount val="17"/>
                <c:pt idx="0">
                  <c:v>100</c:v>
                </c:pt>
                <c:pt idx="1">
                  <c:v>104.76311736545482</c:v>
                </c:pt>
                <c:pt idx="2">
                  <c:v>109.81316753186208</c:v>
                </c:pt>
                <c:pt idx="3">
                  <c:v>115.70934880179743</c:v>
                </c:pt>
                <c:pt idx="4">
                  <c:v>128.04036102992973</c:v>
                </c:pt>
                <c:pt idx="5">
                  <c:v>131.99252489291095</c:v>
                </c:pt>
                <c:pt idx="6">
                  <c:v>142.44861204882739</c:v>
                </c:pt>
                <c:pt idx="7">
                  <c:v>151.56546724724262</c:v>
                </c:pt>
                <c:pt idx="8">
                  <c:v>158.75545004164397</c:v>
                </c:pt>
                <c:pt idx="9">
                  <c:v>164.28048841975215</c:v>
                </c:pt>
                <c:pt idx="10">
                  <c:v>185.01120172851489</c:v>
                </c:pt>
                <c:pt idx="11">
                  <c:v>198.03245843133902</c:v>
                </c:pt>
                <c:pt idx="12">
                  <c:v>184.89462029742964</c:v>
                </c:pt>
                <c:pt idx="13">
                  <c:v>153.48776242014529</c:v>
                </c:pt>
                <c:pt idx="14">
                  <c:v>177.65945043627721</c:v>
                </c:pt>
                <c:pt idx="15">
                  <c:v>173.36444234183134</c:v>
                </c:pt>
                <c:pt idx="16">
                  <c:v>161.60063752731725</c:v>
                </c:pt>
              </c:numCache>
            </c:numRef>
          </c:val>
          <c:smooth val="0"/>
        </c:ser>
        <c:ser>
          <c:idx val="4"/>
          <c:order val="4"/>
          <c:tx>
            <c:v> ZE12</c:v>
          </c:tx>
          <c:spPr>
            <a:ln w="76200" cap="sq" cmpd="dbl">
              <a:solidFill>
                <a:schemeClr val="tx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PRODUC!$I$65:$Y$65</c:f>
              <c:numCache>
                <c:formatCode>0.0</c:formatCode>
                <c:ptCount val="17"/>
                <c:pt idx="0">
                  <c:v>100</c:v>
                </c:pt>
                <c:pt idx="1">
                  <c:v>103.04032480263338</c:v>
                </c:pt>
                <c:pt idx="2">
                  <c:v>104.02515204353838</c:v>
                </c:pt>
                <c:pt idx="3">
                  <c:v>106.36789275405532</c:v>
                </c:pt>
                <c:pt idx="4">
                  <c:v>110.6134535948737</c:v>
                </c:pt>
                <c:pt idx="5">
                  <c:v>111.33599883072573</c:v>
                </c:pt>
                <c:pt idx="6">
                  <c:v>111.99465241788151</c:v>
                </c:pt>
                <c:pt idx="7">
                  <c:v>114.39451969340867</c:v>
                </c:pt>
                <c:pt idx="8">
                  <c:v>118.94924331849893</c:v>
                </c:pt>
                <c:pt idx="9">
                  <c:v>122.6955073468559</c:v>
                </c:pt>
                <c:pt idx="10">
                  <c:v>128.68344349178219</c:v>
                </c:pt>
                <c:pt idx="11">
                  <c:v>132.13587110350193</c:v>
                </c:pt>
                <c:pt idx="12">
                  <c:v>127.725200746158</c:v>
                </c:pt>
                <c:pt idx="13">
                  <c:v>117.47569538069679</c:v>
                </c:pt>
                <c:pt idx="14">
                  <c:v>133.75658609402612</c:v>
                </c:pt>
                <c:pt idx="15" formatCode="0.00">
                  <c:v>138.31155375565572</c:v>
                </c:pt>
                <c:pt idx="16">
                  <c:v>137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13792"/>
        <c:axId val="147315328"/>
      </c:lineChart>
      <c:catAx>
        <c:axId val="1473137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473153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47315328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47313792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6883869776170686E-2"/>
          <c:y val="0.68708797282243217"/>
          <c:w val="0.81871343877496539"/>
          <c:h val="0.29264200898909526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 Narrow" panose="020B0606020202030204" pitchFamily="34" charset="0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662183910010122E-2"/>
          <c:y val="3.3831571427130752E-2"/>
          <c:w val="0.86338107900754546"/>
          <c:h val="0.8256598482552308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6850721784776904E-2"/>
                  <c:y val="-3.2077582531855803E-2"/>
                </c:manualLayout>
              </c:layout>
              <c:tx>
                <c:strRef>
                  <c:f>ECPSAL!$B$2</c:f>
                  <c:strCache>
                    <c:ptCount val="1"/>
                    <c:pt idx="0">
                      <c:v>AT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7090332458442695E-2"/>
                  <c:y val="3.4983565618365388E-2"/>
                </c:manualLayout>
              </c:layout>
              <c:tx>
                <c:strRef>
                  <c:f>ECPSAL!$B$3</c:f>
                  <c:strCache>
                    <c:ptCount val="1"/>
                    <c:pt idx="0">
                      <c:v>BE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0968832020997374E-2"/>
                  <c:y val="-3.6548325741870467E-2"/>
                </c:manualLayout>
              </c:layout>
              <c:tx>
                <c:strRef>
                  <c:f>ECPSAL!$B$4</c:f>
                  <c:strCache>
                    <c:ptCount val="1"/>
                    <c:pt idx="0">
                      <c:v>CZ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3614610673665791E-2"/>
                  <c:y val="-3.8783697346877928E-2"/>
                </c:manualLayout>
              </c:layout>
              <c:tx>
                <c:strRef>
                  <c:f>ECPSAL!$B$5</c:f>
                  <c:strCache>
                    <c:ptCount val="1"/>
                    <c:pt idx="0">
                      <c:v>DK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1533245844269467E-4"/>
                  <c:y val="-1.419460969179682E-2"/>
                </c:manualLayout>
              </c:layout>
              <c:tx>
                <c:strRef>
                  <c:f>ECPSAL!$B$6</c:f>
                  <c:strCache>
                    <c:ptCount val="1"/>
                    <c:pt idx="0">
                      <c:v>EA12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ECPSAL!$B$7</c:f>
                  <c:strCache>
                    <c:ptCount val="1"/>
                    <c:pt idx="0">
                      <c:v>EE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3715004374453194E-3"/>
                  <c:y val="8.159106358276871E-3"/>
                </c:manualLayout>
              </c:layout>
              <c:tx>
                <c:strRef>
                  <c:f>ECPSAL!$B$8</c:f>
                  <c:strCache>
                    <c:ptCount val="1"/>
                    <c:pt idx="0">
                      <c:v>EU15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tx>
                <c:strRef>
                  <c:f>ECPSAL!$B$9</c:f>
                  <c:strCache>
                    <c:ptCount val="1"/>
                    <c:pt idx="0">
                      <c:v>FI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strRef>
                  <c:f>ECPSAL!$B$10</c:f>
                  <c:strCache>
                    <c:ptCount val="1"/>
                    <c:pt idx="0">
                      <c:v>FR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tx>
                <c:strRef>
                  <c:f>ECPSAL!$B$11</c:f>
                  <c:strCache>
                    <c:ptCount val="1"/>
                    <c:pt idx="0">
                      <c:v>DE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strRef>
                  <c:f>ECPSAL!$B$12</c:f>
                  <c:strCache>
                    <c:ptCount val="1"/>
                    <c:pt idx="0">
                      <c:v>EL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tx>
                <c:strRef>
                  <c:f>ECPSAL!$B$13</c:f>
                  <c:strCache>
                    <c:ptCount val="1"/>
                    <c:pt idx="0">
                      <c:v>HU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strRef>
                  <c:f>ECPSAL!$B$14</c:f>
                  <c:strCache>
                    <c:ptCount val="1"/>
                    <c:pt idx="0">
                      <c:v>IE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5691054243219599E-2"/>
                  <c:y val="3.9454308828380136E-2"/>
                </c:manualLayout>
              </c:layout>
              <c:tx>
                <c:strRef>
                  <c:f>ECPSAL!$B$15</c:f>
                  <c:strCache>
                    <c:ptCount val="1"/>
                    <c:pt idx="0">
                      <c:v>IT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5.0465332458442647E-2"/>
                  <c:y val="-9.7238664817820737E-3"/>
                </c:manualLayout>
              </c:layout>
              <c:tx>
                <c:strRef>
                  <c:f>ECPSAL!$B$16</c:f>
                  <c:strCache>
                    <c:ptCount val="1"/>
                    <c:pt idx="0">
                      <c:v>LT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2.9173665791776028E-2"/>
                  <c:y val="-3.431295413686318E-2"/>
                </c:manualLayout>
              </c:layout>
              <c:tx>
                <c:strRef>
                  <c:f>ECPSAL!$B$17</c:f>
                  <c:strCache>
                    <c:ptCount val="1"/>
                    <c:pt idx="0">
                      <c:v>NL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3.2649387576552932E-2"/>
                  <c:y val="-4.1019068951885215E-2"/>
                </c:manualLayout>
              </c:layout>
              <c:tx>
                <c:strRef>
                  <c:f>ECPSAL!$B$18</c:f>
                  <c:strCache>
                    <c:ptCount val="1"/>
                    <c:pt idx="0">
                      <c:v>PL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7"/>
              <c:tx>
                <c:strRef>
                  <c:f>ECPSAL!$B$19</c:f>
                  <c:strCache>
                    <c:ptCount val="1"/>
                    <c:pt idx="0">
                      <c:v>PT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8"/>
              <c:tx>
                <c:strRef>
                  <c:f>ECPSAL!$B$20</c:f>
                  <c:strCache>
                    <c:ptCount val="1"/>
                    <c:pt idx="0">
                      <c:v>RO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9"/>
              <c:tx>
                <c:strRef>
                  <c:f>ECPSAL!$B$21</c:f>
                  <c:strCache>
                    <c:ptCount val="1"/>
                    <c:pt idx="0">
                      <c:v>SI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8201443569553808E-2"/>
                  <c:y val="-3.8783697346877928E-2"/>
                </c:manualLayout>
              </c:layout>
              <c:tx>
                <c:strRef>
                  <c:f>ECPSAL!$B$22</c:f>
                  <c:strCache>
                    <c:ptCount val="1"/>
                    <c:pt idx="0">
                      <c:v>ES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1"/>
              <c:tx>
                <c:strRef>
                  <c:f>ECPSAL!$B$23</c:f>
                  <c:strCache>
                    <c:ptCount val="1"/>
                    <c:pt idx="0">
                      <c:v>SE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3.0559055118110211E-2"/>
                  <c:y val="3.2748194013358017E-2"/>
                </c:manualLayout>
              </c:layout>
              <c:tx>
                <c:strRef>
                  <c:f>ECPSAL!$B$24</c:f>
                  <c:strCache>
                    <c:ptCount val="1"/>
                    <c:pt idx="0">
                      <c:v>UK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3"/>
              <c:tx>
                <c:strRef>
                  <c:f>ECPSAL!$B$23</c:f>
                  <c:strCache>
                    <c:ptCount val="1"/>
                    <c:pt idx="0">
                      <c:v>SE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4"/>
              <c:tx>
                <c:strRef>
                  <c:f>ECPSAL!$B$24</c:f>
                  <c:strCache>
                    <c:ptCount val="1"/>
                    <c:pt idx="0">
                      <c:v>UK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5"/>
              <c:tx>
                <c:rich>
                  <a:bodyPr/>
                  <a:lstStyle/>
                  <a:p>
                    <a:r>
                      <a:rPr sz="1800"/>
                      <a:t>Sweden</a:t>
                    </a:r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6"/>
              <c:tx>
                <c:rich>
                  <a:bodyPr/>
                  <a:lstStyle/>
                  <a:p>
                    <a:r>
                      <a:rPr sz="1800"/>
                      <a:t>United Kingdom</a:t>
                    </a:r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7"/>
              <c:tx>
                <c:rich>
                  <a:bodyPr/>
                  <a:lstStyle/>
                  <a:p>
                    <a:r>
                      <a:rPr sz="1800"/>
                      <a:t>United States</a:t>
                    </a:r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trendline>
            <c:spPr>
              <a:ln w="38100">
                <a:solidFill>
                  <a:schemeClr val="bg1">
                    <a:lumMod val="65000"/>
                  </a:schemeClr>
                </a:solidFill>
              </a:ln>
            </c:spPr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xVal>
            <c:numRef>
              <c:f>ECPSAL!$G$2:$G$24</c:f>
              <c:numCache>
                <c:formatCode>0.0</c:formatCode>
                <c:ptCount val="23"/>
                <c:pt idx="0">
                  <c:v>133.82305234482888</c:v>
                </c:pt>
                <c:pt idx="1">
                  <c:v>128.38187500270379</c:v>
                </c:pt>
                <c:pt idx="2">
                  <c:v>200.18791137470271</c:v>
                </c:pt>
                <c:pt idx="3">
                  <c:v>126.4724001535361</c:v>
                </c:pt>
                <c:pt idx="4">
                  <c:v>132.13587110350193</c:v>
                </c:pt>
                <c:pt idx="5">
                  <c:v>164.74877168132437</c:v>
                </c:pt>
                <c:pt idx="6">
                  <c:v>129.81040090063576</c:v>
                </c:pt>
                <c:pt idx="7">
                  <c:v>198.03245843133905</c:v>
                </c:pt>
                <c:pt idx="8">
                  <c:v>136.97906795623356</c:v>
                </c:pt>
                <c:pt idx="9">
                  <c:v>142.94920162130356</c:v>
                </c:pt>
                <c:pt idx="10">
                  <c:v>98.525333930856888</c:v>
                </c:pt>
                <c:pt idx="11">
                  <c:v>186.42738821469615</c:v>
                </c:pt>
                <c:pt idx="12">
                  <c:v>215.44266719131181</c:v>
                </c:pt>
                <c:pt idx="13">
                  <c:v>106.45177671655946</c:v>
                </c:pt>
                <c:pt idx="14">
                  <c:v>153.91600790556001</c:v>
                </c:pt>
                <c:pt idx="15">
                  <c:v>126.82000106885572</c:v>
                </c:pt>
                <c:pt idx="16">
                  <c:v>177.14642444054928</c:v>
                </c:pt>
                <c:pt idx="17">
                  <c:v>122.29006255865222</c:v>
                </c:pt>
                <c:pt idx="18">
                  <c:v>153.61217578144178</c:v>
                </c:pt>
                <c:pt idx="19">
                  <c:v>164.40229263715639</c:v>
                </c:pt>
                <c:pt idx="20">
                  <c:v>123.43456068250146</c:v>
                </c:pt>
                <c:pt idx="21">
                  <c:v>180.43418961572354</c:v>
                </c:pt>
                <c:pt idx="22">
                  <c:v>118.28194726457275</c:v>
                </c:pt>
              </c:numCache>
            </c:numRef>
          </c:xVal>
          <c:yVal>
            <c:numRef>
              <c:f>ECPSAL!$L$2:$L$24</c:f>
              <c:numCache>
                <c:formatCode>0.0</c:formatCode>
                <c:ptCount val="23"/>
                <c:pt idx="0">
                  <c:v>89.918746455236843</c:v>
                </c:pt>
                <c:pt idx="1">
                  <c:v>79.979970652825529</c:v>
                </c:pt>
                <c:pt idx="2">
                  <c:v>54.631883336221641</c:v>
                </c:pt>
                <c:pt idx="3">
                  <c:v>92.162368521018792</c:v>
                </c:pt>
                <c:pt idx="4">
                  <c:v>84.843447090289089</c:v>
                </c:pt>
                <c:pt idx="5">
                  <c:v>65.19284190122022</c:v>
                </c:pt>
                <c:pt idx="6">
                  <c:v>83.056941750243752</c:v>
                </c:pt>
                <c:pt idx="7">
                  <c:v>59.88919234880472</c:v>
                </c:pt>
                <c:pt idx="8">
                  <c:v>73.039423470046515</c:v>
                </c:pt>
                <c:pt idx="9">
                  <c:v>93.099314389804803</c:v>
                </c:pt>
                <c:pt idx="10">
                  <c:v>99.63969906437589</c:v>
                </c:pt>
                <c:pt idx="11">
                  <c:v>63.752814338181068</c:v>
                </c:pt>
                <c:pt idx="12">
                  <c:v>65.215792985560114</c:v>
                </c:pt>
                <c:pt idx="13">
                  <c:v>90.096972564972077</c:v>
                </c:pt>
                <c:pt idx="14">
                  <c:v>71.366664665878773</c:v>
                </c:pt>
                <c:pt idx="15">
                  <c:v>84.411482716100764</c:v>
                </c:pt>
                <c:pt idx="16">
                  <c:v>59.206053951373931</c:v>
                </c:pt>
                <c:pt idx="17">
                  <c:v>78.891694756250331</c:v>
                </c:pt>
                <c:pt idx="18">
                  <c:v>65.424182681436008</c:v>
                </c:pt>
                <c:pt idx="19">
                  <c:v>76.548987269573587</c:v>
                </c:pt>
                <c:pt idx="20">
                  <c:v>91.998913973520416</c:v>
                </c:pt>
                <c:pt idx="21">
                  <c:v>60.253665183694636</c:v>
                </c:pt>
                <c:pt idx="22">
                  <c:v>78.764485241147128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482496"/>
        <c:axId val="147484672"/>
      </c:scatterChart>
      <c:valAx>
        <c:axId val="147482496"/>
        <c:scaling>
          <c:orientation val="minMax"/>
          <c:max val="220"/>
          <c:min val="100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fr-FR"/>
                  <a:t>productivité relative industrie/services</a:t>
                </a:r>
              </a:p>
            </c:rich>
          </c:tx>
          <c:layout>
            <c:manualLayout>
              <c:xMode val="edge"/>
              <c:yMode val="edge"/>
              <c:x val="0.32815288713910762"/>
              <c:y val="0.928865899177348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7484672"/>
        <c:crosses val="autoZero"/>
        <c:crossBetween val="midCat"/>
      </c:valAx>
      <c:valAx>
        <c:axId val="147484672"/>
        <c:scaling>
          <c:orientation val="minMax"/>
          <c:max val="10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fr-FR"/>
                  <a:t>prix relatif industrie/services</a:t>
                </a:r>
              </a:p>
            </c:rich>
          </c:tx>
          <c:layout>
            <c:manualLayout>
              <c:xMode val="edge"/>
              <c:yMode val="edge"/>
              <c:x val="1.3355533683289589E-2"/>
              <c:y val="0.221971872336695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7482496"/>
        <c:crosses val="autoZero"/>
        <c:crossBetween val="midCat"/>
        <c:majorUnit val="1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41666666666671E-2"/>
          <c:y val="4.3697478991596636E-2"/>
          <c:w val="0.87291666666666667"/>
          <c:h val="0.8168067226890756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1811340270839366E-3"/>
                  <c:y val="-6.9791666666666665E-3"/>
                </c:manualLayout>
              </c:layout>
              <c:tx>
                <c:strRef>
                  <c:f>ECPSAL!$B$2</c:f>
                  <c:strCache>
                    <c:ptCount val="1"/>
                    <c:pt idx="0">
                      <c:v>AT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9328975413462587E-2"/>
                  <c:y val="-2.9895833333333333E-2"/>
                </c:manualLayout>
              </c:layout>
              <c:tx>
                <c:strRef>
                  <c:f>ECPSAL!$B$3</c:f>
                  <c:strCache>
                    <c:ptCount val="1"/>
                    <c:pt idx="0">
                      <c:v>BE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ECPSAL!$B$4</c:f>
                  <c:strCache>
                    <c:ptCount val="1"/>
                    <c:pt idx="0">
                      <c:v>CZ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5915992202822827E-2"/>
                  <c:y val="3.0520833333333334E-2"/>
                </c:manualLayout>
              </c:layout>
              <c:tx>
                <c:strRef>
                  <c:f>ECPSAL!$B$5</c:f>
                  <c:strCache>
                    <c:ptCount val="1"/>
                    <c:pt idx="0">
                      <c:v>DK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7938765183490537E-3"/>
                  <c:y val="1.3541666666666667E-3"/>
                </c:manualLayout>
              </c:layout>
              <c:tx>
                <c:strRef>
                  <c:f>ECPSAL!$B$6</c:f>
                  <c:strCache>
                    <c:ptCount val="1"/>
                    <c:pt idx="0">
                      <c:v>EA12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ECPSAL!$B$7</c:f>
                  <c:strCache>
                    <c:ptCount val="1"/>
                    <c:pt idx="0">
                      <c:v>EE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744712034508265E-3"/>
                  <c:y val="-1.3229166666666667E-2"/>
                </c:manualLayout>
              </c:layout>
              <c:tx>
                <c:strRef>
                  <c:f>ECPSAL!$B$8</c:f>
                  <c:strCache>
                    <c:ptCount val="1"/>
                    <c:pt idx="0">
                      <c:v>EU15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tx>
                <c:strRef>
                  <c:f>ECPSAL!$B$9</c:f>
                  <c:strCache>
                    <c:ptCount val="1"/>
                    <c:pt idx="0">
                      <c:v>FI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9318773619836924E-2"/>
                  <c:y val="-3.197916666666667E-2"/>
                </c:manualLayout>
              </c:layout>
              <c:tx>
                <c:strRef>
                  <c:f>ECPSAL!$B$10</c:f>
                  <c:strCache>
                    <c:ptCount val="1"/>
                    <c:pt idx="0">
                      <c:v>FR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5.4587113008382222E-3"/>
                  <c:y val="3.4375E-3"/>
                </c:manualLayout>
              </c:layout>
              <c:tx>
                <c:strRef>
                  <c:f>ECPSAL!$B$11</c:f>
                  <c:strCache>
                    <c:ptCount val="1"/>
                    <c:pt idx="0">
                      <c:v>DE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strRef>
                  <c:f>ECPSAL!$B$12</c:f>
                  <c:strCache>
                    <c:ptCount val="1"/>
                    <c:pt idx="0">
                      <c:v>EL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9322102626177932E-2"/>
                  <c:y val="-3.197916666666667E-2"/>
                </c:manualLayout>
              </c:layout>
              <c:tx>
                <c:strRef>
                  <c:f>ECPSAL!$B$13</c:f>
                  <c:strCache>
                    <c:ptCount val="1"/>
                    <c:pt idx="0">
                      <c:v>HU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8225300276371957E-3"/>
                  <c:y val="9.6874999999999999E-3"/>
                </c:manualLayout>
              </c:layout>
              <c:tx>
                <c:strRef>
                  <c:f>ECPSAL!$B$14</c:f>
                  <c:strCache>
                    <c:ptCount val="1"/>
                    <c:pt idx="0">
                      <c:v>IE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3"/>
              <c:tx>
                <c:strRef>
                  <c:f>ECPSAL!$B$15</c:f>
                  <c:strCache>
                    <c:ptCount val="1"/>
                    <c:pt idx="0">
                      <c:v>IT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strRef>
                  <c:f>ECPSAL!$B$16</c:f>
                  <c:strCache>
                    <c:ptCount val="1"/>
                    <c:pt idx="0">
                      <c:v>LT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5.7287259312841544E-2"/>
                  <c:y val="-4.8958333333333336E-3"/>
                </c:manualLayout>
              </c:layout>
              <c:tx>
                <c:strRef>
                  <c:f>ECPSAL!$B$17</c:f>
                  <c:strCache>
                    <c:ptCount val="1"/>
                    <c:pt idx="0">
                      <c:v>NL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6"/>
              <c:tx>
                <c:strRef>
                  <c:f>ECPSAL!$B$18</c:f>
                  <c:strCache>
                    <c:ptCount val="1"/>
                    <c:pt idx="0">
                      <c:v>PL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2.8640193262778446E-2"/>
                  <c:y val="-3.197916666666667E-2"/>
                </c:manualLayout>
              </c:layout>
              <c:tx>
                <c:strRef>
                  <c:f>ECPSAL!$B$19</c:f>
                  <c:strCache>
                    <c:ptCount val="1"/>
                    <c:pt idx="0">
                      <c:v>PT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8"/>
              <c:tx>
                <c:strRef>
                  <c:f>ECPSAL!$B$20</c:f>
                  <c:strCache>
                    <c:ptCount val="1"/>
                    <c:pt idx="0">
                      <c:v>RO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1.5005442388431036E-2"/>
                  <c:y val="2.8437500000000001E-2"/>
                </c:manualLayout>
              </c:layout>
              <c:tx>
                <c:strRef>
                  <c:f>ECPSAL!$B$21</c:f>
                  <c:strCache>
                    <c:ptCount val="1"/>
                    <c:pt idx="0">
                      <c:v>SI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2.0388553029138043E-3"/>
                  <c:y val="-4.8958333333333336E-3"/>
                </c:manualLayout>
              </c:layout>
              <c:tx>
                <c:strRef>
                  <c:f>ECPSAL!$B$22</c:f>
                  <c:strCache>
                    <c:ptCount val="1"/>
                    <c:pt idx="0">
                      <c:v>ES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1"/>
              <c:tx>
                <c:strRef>
                  <c:f>ECPSAL!$B$23</c:f>
                  <c:strCache>
                    <c:ptCount val="1"/>
                    <c:pt idx="0">
                      <c:v>SE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2"/>
              <c:tx>
                <c:strRef>
                  <c:f>ECPSAL!$B$24</c:f>
                  <c:strCache>
                    <c:ptCount val="1"/>
                    <c:pt idx="0">
                      <c:v>UK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3"/>
              <c:tx>
                <c:rich>
                  <a:bodyPr/>
                  <a:lstStyle/>
                  <a:p>
                    <a:r>
                      <a:rPr lang="fr-FR" sz="1800"/>
                      <a:t>SE</a:t>
                    </a:r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4"/>
              <c:tx>
                <c:rich>
                  <a:bodyPr/>
                  <a:lstStyle/>
                  <a:p>
                    <a:r>
                      <a:rPr lang="fr-FR" sz="1800"/>
                      <a:t>UK</a:t>
                    </a:r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5"/>
              <c:tx>
                <c:rich>
                  <a:bodyPr/>
                  <a:lstStyle/>
                  <a:p>
                    <a:r>
                      <a:rPr sz="1800"/>
                      <a:t>Sweden</a:t>
                    </a:r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6"/>
              <c:tx>
                <c:rich>
                  <a:bodyPr/>
                  <a:lstStyle/>
                  <a:p>
                    <a:r>
                      <a:rPr sz="1800"/>
                      <a:t>United Kingdom</a:t>
                    </a:r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7"/>
              <c:tx>
                <c:rich>
                  <a:bodyPr/>
                  <a:lstStyle/>
                  <a:p>
                    <a:r>
                      <a:rPr sz="1800"/>
                      <a:t>United States</a:t>
                    </a:r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trendline>
            <c:trendlineType val="linear"/>
            <c:dispRSqr val="0"/>
            <c:dispEq val="0"/>
          </c:trendline>
          <c:xVal>
            <c:numRef>
              <c:f>ECPSAL!$P$2:$P$24</c:f>
              <c:numCache>
                <c:formatCode>0.0</c:formatCode>
                <c:ptCount val="23"/>
                <c:pt idx="0">
                  <c:v>80.075077396702298</c:v>
                </c:pt>
                <c:pt idx="1">
                  <c:v>79.716866849692551</c:v>
                </c:pt>
                <c:pt idx="2">
                  <c:v>51.294417590487356</c:v>
                </c:pt>
                <c:pt idx="3">
                  <c:v>85.126706174776558</c:v>
                </c:pt>
                <c:pt idx="4">
                  <c:v>79.149470715083723</c:v>
                </c:pt>
                <c:pt idx="5">
                  <c:v>65.031386441017531</c:v>
                </c:pt>
                <c:pt idx="6">
                  <c:v>78.950391715661453</c:v>
                </c:pt>
                <c:pt idx="7">
                  <c:v>53.778556387242418</c:v>
                </c:pt>
                <c:pt idx="8">
                  <c:v>74.034089431104505</c:v>
                </c:pt>
                <c:pt idx="9">
                  <c:v>80.778678517457124</c:v>
                </c:pt>
                <c:pt idx="10">
                  <c:v>109.89595849618999</c:v>
                </c:pt>
                <c:pt idx="11">
                  <c:v>52.211401055695042</c:v>
                </c:pt>
                <c:pt idx="12">
                  <c:v>51.334177135607511</c:v>
                </c:pt>
                <c:pt idx="13">
                  <c:v>95.038449427874369</c:v>
                </c:pt>
                <c:pt idx="14">
                  <c:v>68.505798202876505</c:v>
                </c:pt>
                <c:pt idx="15">
                  <c:v>77.341290176385371</c:v>
                </c:pt>
                <c:pt idx="16">
                  <c:v>49.126910343019865</c:v>
                </c:pt>
                <c:pt idx="17">
                  <c:v>83.179284110602339</c:v>
                </c:pt>
                <c:pt idx="18">
                  <c:v>57.639530543888284</c:v>
                </c:pt>
                <c:pt idx="19">
                  <c:v>66.155077923241947</c:v>
                </c:pt>
                <c:pt idx="20">
                  <c:v>85.538322880655784</c:v>
                </c:pt>
                <c:pt idx="21">
                  <c:v>56.808734896851298</c:v>
                </c:pt>
                <c:pt idx="22">
                  <c:v>90.036029859097439</c:v>
                </c:pt>
              </c:numCache>
            </c:numRef>
          </c:xVal>
          <c:yVal>
            <c:numRef>
              <c:f>ECPSAL!$O$2:$O$24</c:f>
              <c:numCache>
                <c:formatCode>0.0</c:formatCode>
                <c:ptCount val="23"/>
                <c:pt idx="0">
                  <c:v>89.052706530517639</c:v>
                </c:pt>
                <c:pt idx="1">
                  <c:v>99.671037884878629</c:v>
                </c:pt>
                <c:pt idx="2">
                  <c:v>93.890992691585453</c:v>
                </c:pt>
                <c:pt idx="3">
                  <c:v>92.366013960852527</c:v>
                </c:pt>
                <c:pt idx="4">
                  <c:v>93.288843663853115</c:v>
                </c:pt>
                <c:pt idx="5">
                  <c:v>99.752341736463478</c:v>
                </c:pt>
                <c:pt idx="6">
                  <c:v>95.055741340764882</c:v>
                </c:pt>
                <c:pt idx="7">
                  <c:v>89.796763452789733</c:v>
                </c:pt>
                <c:pt idx="8">
                  <c:v>101.36182066314625</c:v>
                </c:pt>
                <c:pt idx="9">
                  <c:v>86.7661368366673</c:v>
                </c:pt>
                <c:pt idx="10">
                  <c:v>110.29334645539997</c:v>
                </c:pt>
                <c:pt idx="11">
                  <c:v>81.8966215024425</c:v>
                </c:pt>
                <c:pt idx="12">
                  <c:v>78.714334037115464</c:v>
                </c:pt>
                <c:pt idx="13">
                  <c:v>105.48462031766806</c:v>
                </c:pt>
                <c:pt idx="14">
                  <c:v>95.99131264380064</c:v>
                </c:pt>
                <c:pt idx="15">
                  <c:v>91.62413416727388</c:v>
                </c:pt>
                <c:pt idx="16">
                  <c:v>82.976160484142213</c:v>
                </c:pt>
                <c:pt idx="17">
                  <c:v>105.43477912041219</c:v>
                </c:pt>
                <c:pt idx="18">
                  <c:v>88.101261921065444</c:v>
                </c:pt>
                <c:pt idx="19">
                  <c:v>86.421885230527437</c:v>
                </c:pt>
                <c:pt idx="20">
                  <c:v>92.97753547968604</c:v>
                </c:pt>
                <c:pt idx="21">
                  <c:v>94.282621187705629</c:v>
                </c:pt>
                <c:pt idx="22">
                  <c:v>114.31044027449818</c:v>
                </c:pt>
              </c:numCache>
            </c:numRef>
          </c:yVal>
          <c:smooth val="0"/>
        </c:ser>
        <c:ser>
          <c:idx val="1"/>
          <c:order val="1"/>
          <c:spPr>
            <a:ln w="50800" cap="sq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ECPSAL!$P$2:$P$24</c:f>
              <c:numCache>
                <c:formatCode>0.0</c:formatCode>
                <c:ptCount val="23"/>
                <c:pt idx="0">
                  <c:v>80.075077396702298</c:v>
                </c:pt>
                <c:pt idx="1">
                  <c:v>79.716866849692551</c:v>
                </c:pt>
                <c:pt idx="2">
                  <c:v>51.294417590487356</c:v>
                </c:pt>
                <c:pt idx="3">
                  <c:v>85.126706174776558</c:v>
                </c:pt>
                <c:pt idx="4">
                  <c:v>79.149470715083723</c:v>
                </c:pt>
                <c:pt idx="5">
                  <c:v>65.031386441017531</c:v>
                </c:pt>
                <c:pt idx="6">
                  <c:v>78.950391715661453</c:v>
                </c:pt>
                <c:pt idx="7">
                  <c:v>53.778556387242418</c:v>
                </c:pt>
                <c:pt idx="8">
                  <c:v>74.034089431104505</c:v>
                </c:pt>
                <c:pt idx="9">
                  <c:v>80.778678517457124</c:v>
                </c:pt>
                <c:pt idx="10">
                  <c:v>109.89595849618999</c:v>
                </c:pt>
                <c:pt idx="11">
                  <c:v>52.211401055695042</c:v>
                </c:pt>
                <c:pt idx="12">
                  <c:v>51.334177135607511</c:v>
                </c:pt>
                <c:pt idx="13">
                  <c:v>95.038449427874369</c:v>
                </c:pt>
                <c:pt idx="14">
                  <c:v>68.505798202876505</c:v>
                </c:pt>
                <c:pt idx="15">
                  <c:v>77.341290176385371</c:v>
                </c:pt>
                <c:pt idx="16">
                  <c:v>49.126910343019865</c:v>
                </c:pt>
                <c:pt idx="17">
                  <c:v>83.179284110602339</c:v>
                </c:pt>
                <c:pt idx="18">
                  <c:v>57.639530543888284</c:v>
                </c:pt>
                <c:pt idx="19">
                  <c:v>66.155077923241947</c:v>
                </c:pt>
                <c:pt idx="20">
                  <c:v>85.538322880655784</c:v>
                </c:pt>
                <c:pt idx="21">
                  <c:v>56.808734896851298</c:v>
                </c:pt>
                <c:pt idx="22">
                  <c:v>90.036029859097439</c:v>
                </c:pt>
              </c:numCache>
            </c:numRef>
          </c:xVal>
          <c:yVal>
            <c:numRef>
              <c:f>ECPSAL!$P$2:$P$24</c:f>
              <c:numCache>
                <c:formatCode>0.0</c:formatCode>
                <c:ptCount val="23"/>
                <c:pt idx="0">
                  <c:v>80.075077396702298</c:v>
                </c:pt>
                <c:pt idx="1">
                  <c:v>79.716866849692551</c:v>
                </c:pt>
                <c:pt idx="2">
                  <c:v>51.294417590487356</c:v>
                </c:pt>
                <c:pt idx="3">
                  <c:v>85.126706174776558</c:v>
                </c:pt>
                <c:pt idx="4">
                  <c:v>79.149470715083723</c:v>
                </c:pt>
                <c:pt idx="5">
                  <c:v>65.031386441017531</c:v>
                </c:pt>
                <c:pt idx="6">
                  <c:v>78.950391715661453</c:v>
                </c:pt>
                <c:pt idx="7">
                  <c:v>53.778556387242418</c:v>
                </c:pt>
                <c:pt idx="8">
                  <c:v>74.034089431104505</c:v>
                </c:pt>
                <c:pt idx="9">
                  <c:v>80.778678517457124</c:v>
                </c:pt>
                <c:pt idx="10">
                  <c:v>109.89595849618999</c:v>
                </c:pt>
                <c:pt idx="11">
                  <c:v>52.211401055695042</c:v>
                </c:pt>
                <c:pt idx="12">
                  <c:v>51.334177135607511</c:v>
                </c:pt>
                <c:pt idx="13">
                  <c:v>95.038449427874369</c:v>
                </c:pt>
                <c:pt idx="14">
                  <c:v>68.505798202876505</c:v>
                </c:pt>
                <c:pt idx="15">
                  <c:v>77.341290176385371</c:v>
                </c:pt>
                <c:pt idx="16">
                  <c:v>49.126910343019865</c:v>
                </c:pt>
                <c:pt idx="17">
                  <c:v>83.179284110602339</c:v>
                </c:pt>
                <c:pt idx="18">
                  <c:v>57.639530543888284</c:v>
                </c:pt>
                <c:pt idx="19">
                  <c:v>66.155077923241947</c:v>
                </c:pt>
                <c:pt idx="20">
                  <c:v>85.538322880655784</c:v>
                </c:pt>
                <c:pt idx="21">
                  <c:v>56.808734896851298</c:v>
                </c:pt>
                <c:pt idx="22">
                  <c:v>90.036029859097439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004864"/>
        <c:axId val="148006784"/>
      </c:scatterChart>
      <c:valAx>
        <c:axId val="148004864"/>
        <c:scaling>
          <c:orientation val="minMax"/>
          <c:max val="110"/>
          <c:min val="50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fr-FR"/>
                  <a:t>ratio salaire réel/productivité relatif</a:t>
                </a:r>
              </a:p>
            </c:rich>
          </c:tx>
          <c:layout>
            <c:manualLayout>
              <c:xMode val="edge"/>
              <c:yMode val="edge"/>
              <c:x val="0.34265462267968261"/>
              <c:y val="0.9340406824146981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8006784"/>
        <c:crosses val="autoZero"/>
        <c:crossBetween val="midCat"/>
        <c:majorUnit val="10"/>
      </c:valAx>
      <c:valAx>
        <c:axId val="148006784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fr-FR"/>
                  <a:t>part des salaires relative</a:t>
                </a:r>
              </a:p>
            </c:rich>
          </c:tx>
          <c:layout>
            <c:manualLayout>
              <c:xMode val="edge"/>
              <c:yMode val="edge"/>
              <c:x val="1.3638187267989736E-3"/>
              <c:y val="0.326113353018372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800486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93079465473172"/>
          <c:y val="5.387205387205387E-2"/>
          <c:w val="0.8642207405530079"/>
          <c:h val="0.804720230520913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5"/>
            <c:marker>
              <c:spPr>
                <a:solidFill>
                  <a:srgbClr val="00B050"/>
                </a:solidFill>
                <a:ln>
                  <a:solidFill>
                    <a:srgbClr val="000080"/>
                  </a:solidFill>
                  <a:prstDash val="solid"/>
                </a:ln>
              </c:spPr>
            </c:marker>
            <c:bubble3D val="0"/>
          </c:dPt>
          <c:dPt>
            <c:idx val="6"/>
            <c:marker>
              <c:spPr>
                <a:solidFill>
                  <a:srgbClr val="00B050"/>
                </a:solidFill>
                <a:ln>
                  <a:solidFill>
                    <a:srgbClr val="000080"/>
                  </a:solidFill>
                  <a:prstDash val="solid"/>
                </a:ln>
              </c:spPr>
            </c:marker>
            <c:bubble3D val="0"/>
          </c:dPt>
          <c:dPt>
            <c:idx val="7"/>
            <c:marker>
              <c:spPr>
                <a:solidFill>
                  <a:srgbClr val="00B050"/>
                </a:solidFill>
                <a:ln>
                  <a:solidFill>
                    <a:srgbClr val="000080"/>
                  </a:solidFill>
                  <a:prstDash val="solid"/>
                </a:ln>
              </c:spPr>
            </c:marker>
            <c:bubble3D val="0"/>
          </c:dPt>
          <c:dPt>
            <c:idx val="8"/>
            <c:marker>
              <c:spPr>
                <a:solidFill>
                  <a:srgbClr val="00B050"/>
                </a:solidFill>
                <a:ln>
                  <a:solidFill>
                    <a:srgbClr val="000080"/>
                  </a:solidFill>
                  <a:prstDash val="solid"/>
                </a:ln>
              </c:spPr>
            </c:marker>
            <c:bubble3D val="0"/>
          </c:dPt>
          <c:dPt>
            <c:idx val="9"/>
            <c:marker>
              <c:spPr>
                <a:solidFill>
                  <a:srgbClr val="00B050"/>
                </a:solidFill>
                <a:ln>
                  <a:solidFill>
                    <a:srgbClr val="000080"/>
                  </a:solidFill>
                  <a:prstDash val="solid"/>
                </a:ln>
              </c:spPr>
            </c:marker>
            <c:bubble3D val="0"/>
          </c:dPt>
          <c:dPt>
            <c:idx val="10"/>
            <c:marker>
              <c:spPr>
                <a:solidFill>
                  <a:schemeClr val="tx1">
                    <a:lumMod val="50000"/>
                    <a:lumOff val="50000"/>
                  </a:schemeClr>
                </a:solidFill>
                <a:ln>
                  <a:solidFill>
                    <a:srgbClr val="000080"/>
                  </a:solidFill>
                  <a:prstDash val="solid"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1.3911399066117668E-3"/>
                  <c:y val="8.9877828077515026E-3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Portugal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fr-FR"/>
                      <a:t>Grèce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fr-FR"/>
                      <a:t>Espagne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2600919807066349E-2"/>
                  <c:y val="1.794871930764582E-2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Italie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623966131578345E-2"/>
                  <c:y val="-1.5705129394190092E-2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Irlande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3910682705551743E-3"/>
                  <c:y val="6.7307697403671818E-3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Finlande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7556652818777798E-2"/>
                  <c:y val="-2.9193521289636683E-2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Autriche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10851132037799469"/>
                  <c:y val="-2.2435899134557276E-3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Pays-Bas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8.34575247746729E-2"/>
                  <c:y val="2.2435899134557276E-3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France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9549580176888226E-2"/>
                  <c:y val="-2.6963357583537066E-2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Allemagne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delete val="1"/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TFP!$D$3:$D$13</c:f>
              <c:numCache>
                <c:formatCode>0.0</c:formatCode>
                <c:ptCount val="11"/>
                <c:pt idx="0">
                  <c:v>9.33826</c:v>
                </c:pt>
                <c:pt idx="1">
                  <c:v>10.014799999999999</c:v>
                </c:pt>
                <c:pt idx="2">
                  <c:v>17.416899999999998</c:v>
                </c:pt>
                <c:pt idx="3">
                  <c:v>21.088000000000001</c:v>
                </c:pt>
                <c:pt idx="4">
                  <c:v>22.384799999999998</c:v>
                </c:pt>
                <c:pt idx="5">
                  <c:v>25.1051</c:v>
                </c:pt>
                <c:pt idx="6">
                  <c:v>26.026599999999998</c:v>
                </c:pt>
                <c:pt idx="7">
                  <c:v>27.876200000000001</c:v>
                </c:pt>
                <c:pt idx="8">
                  <c:v>30.208100000000002</c:v>
                </c:pt>
                <c:pt idx="9">
                  <c:v>30.802600000000002</c:v>
                </c:pt>
                <c:pt idx="10">
                  <c:v>34.903799999999997</c:v>
                </c:pt>
              </c:numCache>
            </c:numRef>
          </c:xVal>
          <c:yVal>
            <c:numRef>
              <c:f>TFP!$E$3:$E$13</c:f>
              <c:numCache>
                <c:formatCode>0.0</c:formatCode>
                <c:ptCount val="11"/>
                <c:pt idx="0">
                  <c:v>-1.0389600000000001</c:v>
                </c:pt>
                <c:pt idx="1">
                  <c:v>-0.10302600000000001</c:v>
                </c:pt>
                <c:pt idx="2">
                  <c:v>-0.606626</c:v>
                </c:pt>
                <c:pt idx="3">
                  <c:v>-0.184863</c:v>
                </c:pt>
                <c:pt idx="4">
                  <c:v>-0.136653</c:v>
                </c:pt>
                <c:pt idx="5">
                  <c:v>1.4282600000000001</c:v>
                </c:pt>
                <c:pt idx="6">
                  <c:v>1.0084900000000001</c:v>
                </c:pt>
                <c:pt idx="7">
                  <c:v>0.79703800000000002</c:v>
                </c:pt>
                <c:pt idx="8">
                  <c:v>0.65943399999999996</c:v>
                </c:pt>
                <c:pt idx="9">
                  <c:v>0.84162199999999998</c:v>
                </c:pt>
                <c:pt idx="10">
                  <c:v>-9.6576400000000007E-2</c:v>
                </c:pt>
              </c:numCache>
            </c:numRef>
          </c:yVal>
          <c:smooth val="0"/>
        </c:ser>
        <c:ser>
          <c:idx val="1"/>
          <c:order val="1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TFP!$D$2:$D$13</c:f>
              <c:numCache>
                <c:formatCode>0.0</c:formatCode>
                <c:ptCount val="12"/>
                <c:pt idx="0">
                  <c:v>5</c:v>
                </c:pt>
                <c:pt idx="1">
                  <c:v>9.33826</c:v>
                </c:pt>
                <c:pt idx="2">
                  <c:v>10.014799999999999</c:v>
                </c:pt>
                <c:pt idx="3">
                  <c:v>17.416899999999998</c:v>
                </c:pt>
                <c:pt idx="4">
                  <c:v>21.088000000000001</c:v>
                </c:pt>
                <c:pt idx="5">
                  <c:v>22.384799999999998</c:v>
                </c:pt>
                <c:pt idx="6">
                  <c:v>25.1051</c:v>
                </c:pt>
                <c:pt idx="7">
                  <c:v>26.026599999999998</c:v>
                </c:pt>
                <c:pt idx="8">
                  <c:v>27.876200000000001</c:v>
                </c:pt>
                <c:pt idx="9">
                  <c:v>30.208100000000002</c:v>
                </c:pt>
                <c:pt idx="10">
                  <c:v>30.802600000000002</c:v>
                </c:pt>
                <c:pt idx="11">
                  <c:v>34.903799999999997</c:v>
                </c:pt>
              </c:numCache>
            </c:numRef>
          </c:xVal>
          <c:yVal>
            <c:numRef>
              <c:f>TFP!$F$2:$F$13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042496"/>
        <c:axId val="148044416"/>
      </c:scatterChart>
      <c:valAx>
        <c:axId val="148042496"/>
        <c:scaling>
          <c:orientation val="minMax"/>
          <c:max val="32"/>
          <c:min val="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PIB par heure de travail en 1999 (en PPA)</a:t>
                </a:r>
              </a:p>
            </c:rich>
          </c:tx>
          <c:layout>
            <c:manualLayout>
              <c:xMode val="edge"/>
              <c:yMode val="edge"/>
              <c:x val="0.34801744021314307"/>
              <c:y val="0.937837719904935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48044416"/>
        <c:crossesAt val="-1.5"/>
        <c:crossBetween val="midCat"/>
        <c:majorUnit val="2"/>
      </c:valAx>
      <c:valAx>
        <c:axId val="148044416"/>
        <c:scaling>
          <c:orientation val="minMax"/>
          <c:max val="1.6"/>
          <c:min val="-1.2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Taux de</a:t>
                </a:r>
                <a:r>
                  <a:rPr lang="fr-FR" baseline="0"/>
                  <a:t> croissance annuel moyen de la p</a:t>
                </a:r>
                <a:r>
                  <a:rPr lang="fr-FR"/>
                  <a:t>roductivité globale des facteurs 1999-2007   </a:t>
                </a:r>
              </a:p>
            </c:rich>
          </c:tx>
          <c:layout>
            <c:manualLayout>
              <c:xMode val="edge"/>
              <c:yMode val="edge"/>
              <c:x val="8.3457524774672893E-3"/>
              <c:y val="0.108142800434797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48042496"/>
        <c:crosses val="autoZero"/>
        <c:crossBetween val="midCat"/>
        <c:majorUnit val="0.4"/>
      </c:valAx>
      <c:spPr>
        <a:solidFill>
          <a:srgbClr val="FFFFFF"/>
        </a:solidFill>
        <a:ln w="12700">
          <a:solidFill>
            <a:srgbClr val="00206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26544240400673E-2"/>
          <c:y val="4.1891891891891894E-2"/>
          <c:w val="0.93405676126878134"/>
          <c:h val="0.913513513513513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DIFF!$B$53:$B$64</c:f>
              <c:strCache>
                <c:ptCount val="12"/>
                <c:pt idx="0">
                  <c:v>Finlande </c:v>
                </c:pt>
                <c:pt idx="1">
                  <c:v>Irlande </c:v>
                </c:pt>
                <c:pt idx="2">
                  <c:v>Allemagne </c:v>
                </c:pt>
                <c:pt idx="3">
                  <c:v>Autriche </c:v>
                </c:pt>
                <c:pt idx="4">
                  <c:v>ZE12 </c:v>
                </c:pt>
                <c:pt idx="5">
                  <c:v>France </c:v>
                </c:pt>
                <c:pt idx="6">
                  <c:v>Belgique </c:v>
                </c:pt>
                <c:pt idx="7">
                  <c:v>Pays-Bas </c:v>
                </c:pt>
                <c:pt idx="8">
                  <c:v>Italie </c:v>
                </c:pt>
                <c:pt idx="9">
                  <c:v>Portugal </c:v>
                </c:pt>
                <c:pt idx="10">
                  <c:v>Espagne </c:v>
                </c:pt>
                <c:pt idx="11">
                  <c:v>Grèce </c:v>
                </c:pt>
              </c:strCache>
            </c:strRef>
          </c:cat>
          <c:val>
            <c:numRef>
              <c:f>DIFF!$C$53:$C$64</c:f>
              <c:numCache>
                <c:formatCode>General</c:formatCode>
                <c:ptCount val="12"/>
                <c:pt idx="0">
                  <c:v>4.8940985742306964</c:v>
                </c:pt>
                <c:pt idx="1">
                  <c:v>1.7983060808689686</c:v>
                </c:pt>
                <c:pt idx="2">
                  <c:v>1.2067317242287885</c:v>
                </c:pt>
                <c:pt idx="3">
                  <c:v>1.0792590831272548</c:v>
                </c:pt>
                <c:pt idx="4">
                  <c:v>0.17900410250015852</c:v>
                </c:pt>
                <c:pt idx="5">
                  <c:v>-4.8773092137636809E-2</c:v>
                </c:pt>
                <c:pt idx="6">
                  <c:v>-0.46543794427815044</c:v>
                </c:pt>
                <c:pt idx="7">
                  <c:v>-0.54028883641592529</c:v>
                </c:pt>
                <c:pt idx="8">
                  <c:v>-0.74615978140487016</c:v>
                </c:pt>
                <c:pt idx="9">
                  <c:v>-1.5071427022665347</c:v>
                </c:pt>
                <c:pt idx="10">
                  <c:v>-1.5412307063517261</c:v>
                </c:pt>
                <c:pt idx="11">
                  <c:v>-2.9534230929624243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3485696"/>
        <c:axId val="153487232"/>
      </c:barChart>
      <c:catAx>
        <c:axId val="153485696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53487232"/>
        <c:crosses val="autoZero"/>
        <c:auto val="1"/>
        <c:lblAlgn val="ctr"/>
        <c:lblOffset val="100"/>
        <c:tickMarkSkip val="1"/>
        <c:noMultiLvlLbl val="0"/>
      </c:catAx>
      <c:valAx>
        <c:axId val="153487232"/>
        <c:scaling>
          <c:orientation val="minMax"/>
        </c:scaling>
        <c:delete val="0"/>
        <c:axPos val="l"/>
        <c:majorGridlines>
          <c:spPr>
            <a:ln w="25400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fr-FR"/>
          </a:p>
        </c:txPr>
        <c:crossAx val="15348569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 Narrow" panose="020B0606020202030204" pitchFamily="34" charset="0"/>
          <a:ea typeface="Arial"/>
          <a:cs typeface="Arial"/>
        </a:defRPr>
      </a:pPr>
      <a:endParaRPr lang="fr-FR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4'!$A$21</c:f>
              <c:strCache>
                <c:ptCount val="1"/>
                <c:pt idx="0">
                  <c:v>Total temporary jobs </c:v>
                </c:pt>
              </c:strCache>
            </c:strRef>
          </c:tx>
          <c:spPr>
            <a:ln>
              <a:solidFill>
                <a:srgbClr val="009FE3"/>
              </a:solidFill>
              <a:prstDash val="dashDot"/>
            </a:ln>
          </c:spPr>
          <c:marker>
            <c:symbol val="none"/>
          </c:marker>
          <c:cat>
            <c:strRef>
              <c:f>'Figure 4'!$B$20:$AD$20</c:f>
              <c:strCache>
                <c:ptCount val="29"/>
                <c:pt idx="0">
                  <c:v>2008T1</c:v>
                </c:pt>
                <c:pt idx="1">
                  <c:v>2008T2</c:v>
                </c:pt>
                <c:pt idx="2">
                  <c:v>2008T3</c:v>
                </c:pt>
                <c:pt idx="3">
                  <c:v>2008T4</c:v>
                </c:pt>
                <c:pt idx="4">
                  <c:v>2009T1</c:v>
                </c:pt>
                <c:pt idx="5">
                  <c:v>2009T2</c:v>
                </c:pt>
                <c:pt idx="6">
                  <c:v>2009T3</c:v>
                </c:pt>
                <c:pt idx="7">
                  <c:v>2009T4</c:v>
                </c:pt>
                <c:pt idx="8">
                  <c:v>2010T1</c:v>
                </c:pt>
                <c:pt idx="9">
                  <c:v>2010T2</c:v>
                </c:pt>
                <c:pt idx="10">
                  <c:v>2010T3</c:v>
                </c:pt>
                <c:pt idx="11">
                  <c:v>2010T4</c:v>
                </c:pt>
                <c:pt idx="12">
                  <c:v>2011T1</c:v>
                </c:pt>
                <c:pt idx="13">
                  <c:v>2011T2</c:v>
                </c:pt>
                <c:pt idx="14">
                  <c:v>2011T3</c:v>
                </c:pt>
                <c:pt idx="15">
                  <c:v>2011T4</c:v>
                </c:pt>
                <c:pt idx="16">
                  <c:v>2012T1</c:v>
                </c:pt>
                <c:pt idx="17">
                  <c:v>2012T2</c:v>
                </c:pt>
                <c:pt idx="18">
                  <c:v>2012T3</c:v>
                </c:pt>
                <c:pt idx="19">
                  <c:v>2012T4</c:v>
                </c:pt>
                <c:pt idx="20">
                  <c:v>2013T1</c:v>
                </c:pt>
                <c:pt idx="21">
                  <c:v>2013T2</c:v>
                </c:pt>
                <c:pt idx="22">
                  <c:v>2013T3</c:v>
                </c:pt>
                <c:pt idx="23">
                  <c:v>2013T4</c:v>
                </c:pt>
                <c:pt idx="24">
                  <c:v>2014T1</c:v>
                </c:pt>
                <c:pt idx="25">
                  <c:v>2014T2</c:v>
                </c:pt>
                <c:pt idx="26">
                  <c:v>2014T3</c:v>
                </c:pt>
                <c:pt idx="27">
                  <c:v>2014T4</c:v>
                </c:pt>
                <c:pt idx="28">
                  <c:v>2015T1</c:v>
                </c:pt>
              </c:strCache>
            </c:strRef>
          </c:cat>
          <c:val>
            <c:numRef>
              <c:f>'Figure 4'!$B$21:$AD$21</c:f>
              <c:numCache>
                <c:formatCode>0.0</c:formatCode>
                <c:ptCount val="29"/>
                <c:pt idx="0">
                  <c:v>674</c:v>
                </c:pt>
                <c:pt idx="1">
                  <c:v>626.5</c:v>
                </c:pt>
                <c:pt idx="2">
                  <c:v>589.1</c:v>
                </c:pt>
                <c:pt idx="3">
                  <c:v>512.29999999999995</c:v>
                </c:pt>
                <c:pt idx="4">
                  <c:v>435.4</c:v>
                </c:pt>
                <c:pt idx="5">
                  <c:v>445.6</c:v>
                </c:pt>
                <c:pt idx="6">
                  <c:v>469.2</c:v>
                </c:pt>
                <c:pt idx="7">
                  <c:v>496.7</c:v>
                </c:pt>
                <c:pt idx="8">
                  <c:v>523.4</c:v>
                </c:pt>
                <c:pt idx="9">
                  <c:v>550.29999999999995</c:v>
                </c:pt>
                <c:pt idx="10">
                  <c:v>572.4</c:v>
                </c:pt>
                <c:pt idx="11">
                  <c:v>594.20000000000005</c:v>
                </c:pt>
                <c:pt idx="12">
                  <c:v>597.1</c:v>
                </c:pt>
                <c:pt idx="13">
                  <c:v>598.70000000000005</c:v>
                </c:pt>
                <c:pt idx="14">
                  <c:v>592.1</c:v>
                </c:pt>
                <c:pt idx="15">
                  <c:v>568.70000000000005</c:v>
                </c:pt>
                <c:pt idx="16">
                  <c:v>561.4</c:v>
                </c:pt>
                <c:pt idx="17">
                  <c:v>541.29999999999995</c:v>
                </c:pt>
                <c:pt idx="18">
                  <c:v>518.5</c:v>
                </c:pt>
                <c:pt idx="19">
                  <c:v>506.6</c:v>
                </c:pt>
                <c:pt idx="20">
                  <c:v>522</c:v>
                </c:pt>
                <c:pt idx="21">
                  <c:v>513.70000000000005</c:v>
                </c:pt>
                <c:pt idx="22">
                  <c:v>523.29999999999995</c:v>
                </c:pt>
                <c:pt idx="23">
                  <c:v>539.6</c:v>
                </c:pt>
                <c:pt idx="24">
                  <c:v>526.79999999999995</c:v>
                </c:pt>
                <c:pt idx="25">
                  <c:v>537.70000000000005</c:v>
                </c:pt>
                <c:pt idx="26">
                  <c:v>515</c:v>
                </c:pt>
                <c:pt idx="27">
                  <c:v>539.9</c:v>
                </c:pt>
                <c:pt idx="28">
                  <c:v>531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4'!$A$24</c:f>
              <c:strCache>
                <c:ptCount val="1"/>
                <c:pt idx="0">
                  <c:v>Services</c:v>
                </c:pt>
              </c:strCache>
            </c:strRef>
          </c:tx>
          <c:spPr>
            <a:ln>
              <a:solidFill>
                <a:srgbClr val="E73331"/>
              </a:solidFill>
              <a:prstDash val="dash"/>
            </a:ln>
          </c:spPr>
          <c:marker>
            <c:symbol val="none"/>
          </c:marker>
          <c:cat>
            <c:strRef>
              <c:f>'Figure 4'!$B$20:$AD$20</c:f>
              <c:strCache>
                <c:ptCount val="29"/>
                <c:pt idx="0">
                  <c:v>2008T1</c:v>
                </c:pt>
                <c:pt idx="1">
                  <c:v>2008T2</c:v>
                </c:pt>
                <c:pt idx="2">
                  <c:v>2008T3</c:v>
                </c:pt>
                <c:pt idx="3">
                  <c:v>2008T4</c:v>
                </c:pt>
                <c:pt idx="4">
                  <c:v>2009T1</c:v>
                </c:pt>
                <c:pt idx="5">
                  <c:v>2009T2</c:v>
                </c:pt>
                <c:pt idx="6">
                  <c:v>2009T3</c:v>
                </c:pt>
                <c:pt idx="7">
                  <c:v>2009T4</c:v>
                </c:pt>
                <c:pt idx="8">
                  <c:v>2010T1</c:v>
                </c:pt>
                <c:pt idx="9">
                  <c:v>2010T2</c:v>
                </c:pt>
                <c:pt idx="10">
                  <c:v>2010T3</c:v>
                </c:pt>
                <c:pt idx="11">
                  <c:v>2010T4</c:v>
                </c:pt>
                <c:pt idx="12">
                  <c:v>2011T1</c:v>
                </c:pt>
                <c:pt idx="13">
                  <c:v>2011T2</c:v>
                </c:pt>
                <c:pt idx="14">
                  <c:v>2011T3</c:v>
                </c:pt>
                <c:pt idx="15">
                  <c:v>2011T4</c:v>
                </c:pt>
                <c:pt idx="16">
                  <c:v>2012T1</c:v>
                </c:pt>
                <c:pt idx="17">
                  <c:v>2012T2</c:v>
                </c:pt>
                <c:pt idx="18">
                  <c:v>2012T3</c:v>
                </c:pt>
                <c:pt idx="19">
                  <c:v>2012T4</c:v>
                </c:pt>
                <c:pt idx="20">
                  <c:v>2013T1</c:v>
                </c:pt>
                <c:pt idx="21">
                  <c:v>2013T2</c:v>
                </c:pt>
                <c:pt idx="22">
                  <c:v>2013T3</c:v>
                </c:pt>
                <c:pt idx="23">
                  <c:v>2013T4</c:v>
                </c:pt>
                <c:pt idx="24">
                  <c:v>2014T1</c:v>
                </c:pt>
                <c:pt idx="25">
                  <c:v>2014T2</c:v>
                </c:pt>
                <c:pt idx="26">
                  <c:v>2014T3</c:v>
                </c:pt>
                <c:pt idx="27">
                  <c:v>2014T4</c:v>
                </c:pt>
                <c:pt idx="28">
                  <c:v>2015T1</c:v>
                </c:pt>
              </c:strCache>
            </c:strRef>
          </c:cat>
          <c:val>
            <c:numRef>
              <c:f>'Figure 4'!$B$24:$AD$24</c:f>
              <c:numCache>
                <c:formatCode>0.0</c:formatCode>
                <c:ptCount val="29"/>
                <c:pt idx="0">
                  <c:v>215.6</c:v>
                </c:pt>
                <c:pt idx="1">
                  <c:v>205</c:v>
                </c:pt>
                <c:pt idx="2">
                  <c:v>197.8</c:v>
                </c:pt>
                <c:pt idx="3">
                  <c:v>181.2</c:v>
                </c:pt>
                <c:pt idx="4">
                  <c:v>158.4</c:v>
                </c:pt>
                <c:pt idx="5">
                  <c:v>163.30000000000001</c:v>
                </c:pt>
                <c:pt idx="6">
                  <c:v>170.6</c:v>
                </c:pt>
                <c:pt idx="7">
                  <c:v>178.5</c:v>
                </c:pt>
                <c:pt idx="8">
                  <c:v>186</c:v>
                </c:pt>
                <c:pt idx="9">
                  <c:v>191.1</c:v>
                </c:pt>
                <c:pt idx="10">
                  <c:v>196.1</c:v>
                </c:pt>
                <c:pt idx="11">
                  <c:v>199.8</c:v>
                </c:pt>
                <c:pt idx="12">
                  <c:v>196.7</c:v>
                </c:pt>
                <c:pt idx="13">
                  <c:v>199.9</c:v>
                </c:pt>
                <c:pt idx="14">
                  <c:v>195.6</c:v>
                </c:pt>
                <c:pt idx="15">
                  <c:v>184.4</c:v>
                </c:pt>
                <c:pt idx="16">
                  <c:v>185.6</c:v>
                </c:pt>
                <c:pt idx="17">
                  <c:v>183.7</c:v>
                </c:pt>
                <c:pt idx="18">
                  <c:v>177.2</c:v>
                </c:pt>
                <c:pt idx="19">
                  <c:v>177.9</c:v>
                </c:pt>
                <c:pt idx="20">
                  <c:v>179.8</c:v>
                </c:pt>
                <c:pt idx="21">
                  <c:v>175.8</c:v>
                </c:pt>
                <c:pt idx="22">
                  <c:v>178.1</c:v>
                </c:pt>
                <c:pt idx="23">
                  <c:v>188.7</c:v>
                </c:pt>
                <c:pt idx="24">
                  <c:v>183.2</c:v>
                </c:pt>
                <c:pt idx="25">
                  <c:v>190.9</c:v>
                </c:pt>
                <c:pt idx="26">
                  <c:v>183</c:v>
                </c:pt>
                <c:pt idx="27">
                  <c:v>195.3</c:v>
                </c:pt>
                <c:pt idx="28">
                  <c:v>193.5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'Figure 4'!$A$22</c:f>
              <c:strCache>
                <c:ptCount val="1"/>
                <c:pt idx="0">
                  <c:v>Manufacturing</c:v>
                </c:pt>
              </c:strCache>
            </c:strRef>
          </c:tx>
          <c:spPr>
            <a:ln>
              <a:solidFill>
                <a:srgbClr val="312783"/>
              </a:solidFill>
            </a:ln>
          </c:spPr>
          <c:marker>
            <c:symbol val="none"/>
          </c:marker>
          <c:cat>
            <c:strRef>
              <c:f>'Figure 4'!$B$20:$AD$20</c:f>
              <c:strCache>
                <c:ptCount val="29"/>
                <c:pt idx="0">
                  <c:v>2008T1</c:v>
                </c:pt>
                <c:pt idx="1">
                  <c:v>2008T2</c:v>
                </c:pt>
                <c:pt idx="2">
                  <c:v>2008T3</c:v>
                </c:pt>
                <c:pt idx="3">
                  <c:v>2008T4</c:v>
                </c:pt>
                <c:pt idx="4">
                  <c:v>2009T1</c:v>
                </c:pt>
                <c:pt idx="5">
                  <c:v>2009T2</c:v>
                </c:pt>
                <c:pt idx="6">
                  <c:v>2009T3</c:v>
                </c:pt>
                <c:pt idx="7">
                  <c:v>2009T4</c:v>
                </c:pt>
                <c:pt idx="8">
                  <c:v>2010T1</c:v>
                </c:pt>
                <c:pt idx="9">
                  <c:v>2010T2</c:v>
                </c:pt>
                <c:pt idx="10">
                  <c:v>2010T3</c:v>
                </c:pt>
                <c:pt idx="11">
                  <c:v>2010T4</c:v>
                </c:pt>
                <c:pt idx="12">
                  <c:v>2011T1</c:v>
                </c:pt>
                <c:pt idx="13">
                  <c:v>2011T2</c:v>
                </c:pt>
                <c:pt idx="14">
                  <c:v>2011T3</c:v>
                </c:pt>
                <c:pt idx="15">
                  <c:v>2011T4</c:v>
                </c:pt>
                <c:pt idx="16">
                  <c:v>2012T1</c:v>
                </c:pt>
                <c:pt idx="17">
                  <c:v>2012T2</c:v>
                </c:pt>
                <c:pt idx="18">
                  <c:v>2012T3</c:v>
                </c:pt>
                <c:pt idx="19">
                  <c:v>2012T4</c:v>
                </c:pt>
                <c:pt idx="20">
                  <c:v>2013T1</c:v>
                </c:pt>
                <c:pt idx="21">
                  <c:v>2013T2</c:v>
                </c:pt>
                <c:pt idx="22">
                  <c:v>2013T3</c:v>
                </c:pt>
                <c:pt idx="23">
                  <c:v>2013T4</c:v>
                </c:pt>
                <c:pt idx="24">
                  <c:v>2014T1</c:v>
                </c:pt>
                <c:pt idx="25">
                  <c:v>2014T2</c:v>
                </c:pt>
                <c:pt idx="26">
                  <c:v>2014T3</c:v>
                </c:pt>
                <c:pt idx="27">
                  <c:v>2014T4</c:v>
                </c:pt>
                <c:pt idx="28">
                  <c:v>2015T1</c:v>
                </c:pt>
              </c:strCache>
            </c:strRef>
          </c:cat>
          <c:val>
            <c:numRef>
              <c:f>'Figure 4'!$B$22:$AD$22</c:f>
              <c:numCache>
                <c:formatCode>0.0</c:formatCode>
                <c:ptCount val="29"/>
                <c:pt idx="0">
                  <c:v>314.89999999999998</c:v>
                </c:pt>
                <c:pt idx="1">
                  <c:v>286.8</c:v>
                </c:pt>
                <c:pt idx="2">
                  <c:v>261.8</c:v>
                </c:pt>
                <c:pt idx="3">
                  <c:v>211</c:v>
                </c:pt>
                <c:pt idx="4">
                  <c:v>166.3</c:v>
                </c:pt>
                <c:pt idx="5">
                  <c:v>172.4</c:v>
                </c:pt>
                <c:pt idx="6">
                  <c:v>187.2</c:v>
                </c:pt>
                <c:pt idx="7">
                  <c:v>204.6</c:v>
                </c:pt>
                <c:pt idx="8">
                  <c:v>224.3</c:v>
                </c:pt>
                <c:pt idx="9">
                  <c:v>240.5</c:v>
                </c:pt>
                <c:pt idx="10">
                  <c:v>255.8</c:v>
                </c:pt>
                <c:pt idx="11">
                  <c:v>274.2</c:v>
                </c:pt>
                <c:pt idx="12">
                  <c:v>275.10000000000002</c:v>
                </c:pt>
                <c:pt idx="13">
                  <c:v>273.7</c:v>
                </c:pt>
                <c:pt idx="14">
                  <c:v>267.2</c:v>
                </c:pt>
                <c:pt idx="15">
                  <c:v>256.60000000000002</c:v>
                </c:pt>
                <c:pt idx="16">
                  <c:v>250.7</c:v>
                </c:pt>
                <c:pt idx="17">
                  <c:v>236.2</c:v>
                </c:pt>
                <c:pt idx="18">
                  <c:v>225.7</c:v>
                </c:pt>
                <c:pt idx="19">
                  <c:v>217.9</c:v>
                </c:pt>
                <c:pt idx="20">
                  <c:v>226.3</c:v>
                </c:pt>
                <c:pt idx="21">
                  <c:v>220.5</c:v>
                </c:pt>
                <c:pt idx="22">
                  <c:v>225.2</c:v>
                </c:pt>
                <c:pt idx="23">
                  <c:v>233.6</c:v>
                </c:pt>
                <c:pt idx="24">
                  <c:v>231.5</c:v>
                </c:pt>
                <c:pt idx="25">
                  <c:v>237.1</c:v>
                </c:pt>
                <c:pt idx="26">
                  <c:v>230.1</c:v>
                </c:pt>
                <c:pt idx="27">
                  <c:v>240.4</c:v>
                </c:pt>
                <c:pt idx="28">
                  <c:v>239.7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'Figure 4'!$A$23</c:f>
              <c:strCache>
                <c:ptCount val="1"/>
                <c:pt idx="0">
                  <c:v>including construction</c:v>
                </c:pt>
              </c:strCache>
            </c:strRef>
          </c:tx>
          <c:spPr>
            <a:ln>
              <a:solidFill>
                <a:srgbClr val="312783"/>
              </a:solidFill>
            </a:ln>
          </c:spPr>
          <c:marker>
            <c:symbol val="star"/>
            <c:size val="5"/>
            <c:spPr>
              <a:ln>
                <a:solidFill>
                  <a:srgbClr val="312783"/>
                </a:solidFill>
              </a:ln>
            </c:spPr>
          </c:marker>
          <c:cat>
            <c:strRef>
              <c:f>'Figure 4'!$B$20:$AD$20</c:f>
              <c:strCache>
                <c:ptCount val="29"/>
                <c:pt idx="0">
                  <c:v>2008T1</c:v>
                </c:pt>
                <c:pt idx="1">
                  <c:v>2008T2</c:v>
                </c:pt>
                <c:pt idx="2">
                  <c:v>2008T3</c:v>
                </c:pt>
                <c:pt idx="3">
                  <c:v>2008T4</c:v>
                </c:pt>
                <c:pt idx="4">
                  <c:v>2009T1</c:v>
                </c:pt>
                <c:pt idx="5">
                  <c:v>2009T2</c:v>
                </c:pt>
                <c:pt idx="6">
                  <c:v>2009T3</c:v>
                </c:pt>
                <c:pt idx="7">
                  <c:v>2009T4</c:v>
                </c:pt>
                <c:pt idx="8">
                  <c:v>2010T1</c:v>
                </c:pt>
                <c:pt idx="9">
                  <c:v>2010T2</c:v>
                </c:pt>
                <c:pt idx="10">
                  <c:v>2010T3</c:v>
                </c:pt>
                <c:pt idx="11">
                  <c:v>2010T4</c:v>
                </c:pt>
                <c:pt idx="12">
                  <c:v>2011T1</c:v>
                </c:pt>
                <c:pt idx="13">
                  <c:v>2011T2</c:v>
                </c:pt>
                <c:pt idx="14">
                  <c:v>2011T3</c:v>
                </c:pt>
                <c:pt idx="15">
                  <c:v>2011T4</c:v>
                </c:pt>
                <c:pt idx="16">
                  <c:v>2012T1</c:v>
                </c:pt>
                <c:pt idx="17">
                  <c:v>2012T2</c:v>
                </c:pt>
                <c:pt idx="18">
                  <c:v>2012T3</c:v>
                </c:pt>
                <c:pt idx="19">
                  <c:v>2012T4</c:v>
                </c:pt>
                <c:pt idx="20">
                  <c:v>2013T1</c:v>
                </c:pt>
                <c:pt idx="21">
                  <c:v>2013T2</c:v>
                </c:pt>
                <c:pt idx="22">
                  <c:v>2013T3</c:v>
                </c:pt>
                <c:pt idx="23">
                  <c:v>2013T4</c:v>
                </c:pt>
                <c:pt idx="24">
                  <c:v>2014T1</c:v>
                </c:pt>
                <c:pt idx="25">
                  <c:v>2014T2</c:v>
                </c:pt>
                <c:pt idx="26">
                  <c:v>2014T3</c:v>
                </c:pt>
                <c:pt idx="27">
                  <c:v>2014T4</c:v>
                </c:pt>
                <c:pt idx="28">
                  <c:v>2015T1</c:v>
                </c:pt>
              </c:strCache>
            </c:strRef>
          </c:cat>
          <c:val>
            <c:numRef>
              <c:f>'Figure 4'!$B$23:$AD$23</c:f>
              <c:numCache>
                <c:formatCode>0.0</c:formatCode>
                <c:ptCount val="29"/>
                <c:pt idx="0">
                  <c:v>140.80000000000001</c:v>
                </c:pt>
                <c:pt idx="1">
                  <c:v>132</c:v>
                </c:pt>
                <c:pt idx="2">
                  <c:v>127</c:v>
                </c:pt>
                <c:pt idx="3">
                  <c:v>117.2</c:v>
                </c:pt>
                <c:pt idx="4">
                  <c:v>108.3</c:v>
                </c:pt>
                <c:pt idx="5">
                  <c:v>107.3</c:v>
                </c:pt>
                <c:pt idx="6">
                  <c:v>109</c:v>
                </c:pt>
                <c:pt idx="7">
                  <c:v>111</c:v>
                </c:pt>
                <c:pt idx="8">
                  <c:v>110.4</c:v>
                </c:pt>
                <c:pt idx="9">
                  <c:v>116</c:v>
                </c:pt>
                <c:pt idx="10">
                  <c:v>117.9</c:v>
                </c:pt>
                <c:pt idx="11">
                  <c:v>117.8</c:v>
                </c:pt>
                <c:pt idx="12">
                  <c:v>122.8</c:v>
                </c:pt>
                <c:pt idx="13">
                  <c:v>122.7</c:v>
                </c:pt>
                <c:pt idx="14">
                  <c:v>126.5</c:v>
                </c:pt>
                <c:pt idx="15">
                  <c:v>125.3</c:v>
                </c:pt>
                <c:pt idx="16">
                  <c:v>122.5</c:v>
                </c:pt>
                <c:pt idx="17">
                  <c:v>118.8</c:v>
                </c:pt>
                <c:pt idx="18">
                  <c:v>113.1</c:v>
                </c:pt>
                <c:pt idx="19">
                  <c:v>108.3</c:v>
                </c:pt>
                <c:pt idx="20">
                  <c:v>113.3</c:v>
                </c:pt>
                <c:pt idx="21">
                  <c:v>114.9</c:v>
                </c:pt>
                <c:pt idx="22">
                  <c:v>117.4</c:v>
                </c:pt>
                <c:pt idx="23">
                  <c:v>114.5</c:v>
                </c:pt>
                <c:pt idx="24">
                  <c:v>109.4</c:v>
                </c:pt>
                <c:pt idx="25">
                  <c:v>106.6</c:v>
                </c:pt>
                <c:pt idx="26">
                  <c:v>98.8</c:v>
                </c:pt>
                <c:pt idx="27">
                  <c:v>101.5</c:v>
                </c:pt>
                <c:pt idx="28">
                  <c:v>95.1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97696"/>
        <c:axId val="168799616"/>
      </c:lineChart>
      <c:catAx>
        <c:axId val="168797696"/>
        <c:scaling>
          <c:orientation val="minMax"/>
        </c:scaling>
        <c:delete val="0"/>
        <c:axPos val="b"/>
        <c:majorTickMark val="cross"/>
        <c:minorTickMark val="none"/>
        <c:tickLblPos val="nextTo"/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fr-FR"/>
          </a:p>
        </c:txPr>
        <c:crossAx val="16879961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8799616"/>
        <c:scaling>
          <c:orientation val="minMax"/>
        </c:scaling>
        <c:delete val="0"/>
        <c:axPos val="l"/>
        <c:majorGridlines>
          <c:spPr>
            <a:ln w="3175"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fr-FR"/>
          </a:p>
        </c:txPr>
        <c:crossAx val="168797696"/>
        <c:crossesAt val="1"/>
        <c:crossBetween val="midCat"/>
      </c:valAx>
    </c:plotArea>
    <c:legend>
      <c:legendPos val="b"/>
      <c:layout>
        <c:manualLayout>
          <c:xMode val="edge"/>
          <c:yMode val="edge"/>
          <c:x val="7.5946606433811154E-2"/>
          <c:y val="0.80375999759856254"/>
          <c:w val="0.84009396661955715"/>
          <c:h val="0.16728596143184951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5683936119405E-2"/>
          <c:y val="2.5210084033613446E-2"/>
          <c:w val="0.87372146349713953"/>
          <c:h val="0.85378773147620757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2905067498524717E-3"/>
                  <c:y val="2.2455091143800459E-3"/>
                </c:manualLayout>
              </c:layout>
              <c:tx>
                <c:rich>
                  <a:bodyPr/>
                  <a:lstStyle/>
                  <a:p>
                    <a:r>
                      <a:rPr lang="fr-FR" sz="1600"/>
                      <a:t>Allemagne</a:t>
                    </a:r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11176495283866317"/>
                  <c:y val="-4.6717789195248466E-3"/>
                </c:manualLayout>
              </c:layout>
              <c:tx>
                <c:rich>
                  <a:bodyPr/>
                  <a:lstStyle/>
                  <a:p>
                    <a:r>
                      <a:rPr lang="fr-FR" sz="1600"/>
                      <a:t>Autriche</a:t>
                    </a:r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11501054551804248"/>
                  <c:y val="-4.3030100406511174E-3"/>
                </c:manualLayout>
              </c:layout>
              <c:tx>
                <c:rich>
                  <a:bodyPr/>
                  <a:lstStyle/>
                  <a:p>
                    <a:r>
                      <a:rPr lang="fr-FR" sz="1600"/>
                      <a:t>Espagne</a:t>
                    </a:r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10910222753286535"/>
                  <c:y val="-3.4494202608220722E-3"/>
                </c:manualLayout>
              </c:layout>
              <c:tx>
                <c:rich>
                  <a:bodyPr/>
                  <a:lstStyle/>
                  <a:p>
                    <a:r>
                      <a:rPr lang="fr-FR" sz="1600"/>
                      <a:t>Finlande</a:t>
                    </a:r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9.1751625219896854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fr-FR" sz="1600"/>
                      <a:t>France</a:t>
                    </a:r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8.6193000452190263E-2"/>
                  <c:y val="-2.2329554807484723E-3"/>
                </c:manualLayout>
              </c:layout>
              <c:tx>
                <c:rich>
                  <a:bodyPr/>
                  <a:lstStyle/>
                  <a:p>
                    <a:r>
                      <a:rPr lang="fr-FR" sz="1600"/>
                      <a:t>Grèce</a:t>
                    </a:r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9.2365601437814276E-2"/>
                  <c:y val="-7.8260412929676837E-3"/>
                </c:manualLayout>
              </c:layout>
              <c:tx>
                <c:rich>
                  <a:bodyPr/>
                  <a:lstStyle/>
                  <a:p>
                    <a:r>
                      <a:rPr lang="fr-FR" sz="1600"/>
                      <a:t>Irlande</a:t>
                    </a:r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7842228395499511E-3"/>
                  <c:y val="-6.728972358759135E-3"/>
                </c:manualLayout>
              </c:layout>
              <c:tx>
                <c:rich>
                  <a:bodyPr/>
                  <a:lstStyle/>
                  <a:p>
                    <a:r>
                      <a:rPr lang="fr-FR" sz="1600"/>
                      <a:t>Italie</a:t>
                    </a:r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r>
                      <a:rPr lang="fr-FR" sz="1600"/>
                      <a:t>Pays-Bas</a:t>
                    </a:r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1613991214305722E-4"/>
                  <c:y val="1.3442819878519726E-2"/>
                </c:manualLayout>
              </c:layout>
              <c:tx>
                <c:rich>
                  <a:bodyPr/>
                  <a:lstStyle/>
                  <a:p>
                    <a:r>
                      <a:rPr lang="fr-FR" sz="1600"/>
                      <a:t>Portugal</a:t>
                    </a:r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BERTO!$I$3:$I$12</c:f>
              <c:numCache>
                <c:formatCode>0.0</c:formatCode>
                <c:ptCount val="10"/>
                <c:pt idx="0">
                  <c:v>84.516477355124366</c:v>
                </c:pt>
                <c:pt idx="1">
                  <c:v>87.811145189469045</c:v>
                </c:pt>
                <c:pt idx="2">
                  <c:v>98.358967705973697</c:v>
                </c:pt>
                <c:pt idx="3">
                  <c:v>88.155474867091399</c:v>
                </c:pt>
                <c:pt idx="4">
                  <c:v>97.180812063800147</c:v>
                </c:pt>
                <c:pt idx="5">
                  <c:v>99.352639487142596</c:v>
                </c:pt>
                <c:pt idx="6">
                  <c:v>88.520279409422812</c:v>
                </c:pt>
                <c:pt idx="7">
                  <c:v>94.684303927954033</c:v>
                </c:pt>
                <c:pt idx="8">
                  <c:v>92.266638457080788</c:v>
                </c:pt>
                <c:pt idx="9">
                  <c:v>95.119512075165801</c:v>
                </c:pt>
              </c:numCache>
            </c:numRef>
          </c:xVal>
          <c:yVal>
            <c:numRef>
              <c:f>BERTO!$J$3:$J$12</c:f>
              <c:numCache>
                <c:formatCode>0.0</c:formatCode>
                <c:ptCount val="10"/>
                <c:pt idx="0">
                  <c:v>5.4374200000000004</c:v>
                </c:pt>
                <c:pt idx="1">
                  <c:v>2.2285499999999998</c:v>
                </c:pt>
                <c:pt idx="2">
                  <c:v>-2.7255099999999999</c:v>
                </c:pt>
                <c:pt idx="3">
                  <c:v>4.2615999999999996</c:v>
                </c:pt>
                <c:pt idx="4">
                  <c:v>-1.40463</c:v>
                </c:pt>
                <c:pt idx="5">
                  <c:v>-0.66668499999999997</c:v>
                </c:pt>
                <c:pt idx="6">
                  <c:v>-2.6911499999999999</c:v>
                </c:pt>
                <c:pt idx="7">
                  <c:v>1.2195499999999999</c:v>
                </c:pt>
                <c:pt idx="8">
                  <c:v>2.6561300000000001</c:v>
                </c:pt>
                <c:pt idx="9">
                  <c:v>-0.19064999999999999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684992"/>
        <c:axId val="153691264"/>
      </c:scatterChart>
      <c:valAx>
        <c:axId val="153684992"/>
        <c:scaling>
          <c:orientation val="minMax"/>
          <c:max val="100"/>
          <c:min val="84"/>
        </c:scaling>
        <c:delete val="0"/>
        <c:axPos val="b"/>
        <c:title>
          <c:tx>
            <c:rich>
              <a:bodyPr/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fr-FR"/>
                  <a:t>Salaire réel dans les services/productivité moyenne (1996-2007)</a:t>
                </a:r>
              </a:p>
            </c:rich>
          </c:tx>
          <c:layout>
            <c:manualLayout>
              <c:xMode val="edge"/>
              <c:yMode val="edge"/>
              <c:x val="0.22413370742450298"/>
              <c:y val="0.942786040633809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r-FR"/>
          </a:p>
        </c:txPr>
        <c:crossAx val="153691264"/>
        <c:crossesAt val="-3"/>
        <c:crossBetween val="midCat"/>
        <c:minorUnit val="1"/>
      </c:valAx>
      <c:valAx>
        <c:axId val="153691264"/>
        <c:scaling>
          <c:orientation val="minMax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fr-FR"/>
                  <a:t>Variation des inégalités 1998-2007</a:t>
                </a:r>
              </a:p>
            </c:rich>
          </c:tx>
          <c:layout>
            <c:manualLayout>
              <c:xMode val="edge"/>
              <c:yMode val="edge"/>
              <c:x val="7.5314096709698129E-3"/>
              <c:y val="0.252702705091156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3684992"/>
        <c:crossesAt val="-6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42496305698023"/>
          <c:y val="2.5210084033613446E-2"/>
          <c:w val="0.86539400644514697"/>
          <c:h val="0.8425727775449424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7.378015053965653E-2"/>
                  <c:y val="-3.9408684957369808E-2"/>
                </c:manualLayout>
              </c:layout>
              <c:tx>
                <c:strRef>
                  <c:f>BERTO!$A$3</c:f>
                  <c:strCache>
                    <c:ptCount val="1"/>
                    <c:pt idx="0">
                      <c:v>Allemagne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BERTO!$A$4</c:f>
                  <c:strCache>
                    <c:ptCount val="1"/>
                    <c:pt idx="0">
                      <c:v>Autriche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681390784752216E-3"/>
                  <c:y val="-3.4805391272890503E-3"/>
                </c:manualLayout>
              </c:layout>
              <c:tx>
                <c:strRef>
                  <c:f>BERTO!$A$5</c:f>
                  <c:strCache>
                    <c:ptCount val="1"/>
                    <c:pt idx="0">
                      <c:v>Espagne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BERTO!$A$6</c:f>
                  <c:strCache>
                    <c:ptCount val="1"/>
                    <c:pt idx="0">
                      <c:v>Finlande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BERTO!$A$7</c:f>
                  <c:strCache>
                    <c:ptCount val="1"/>
                    <c:pt idx="0">
                      <c:v>France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4735867080771313E-3"/>
                  <c:y val="5.5014973302311334E-3"/>
                </c:manualLayout>
              </c:layout>
              <c:tx>
                <c:strRef>
                  <c:f>BERTO!$A$8</c:f>
                  <c:strCache>
                    <c:ptCount val="1"/>
                    <c:pt idx="0">
                      <c:v>Grèce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2.2242818235126511E-3"/>
                  <c:y val="-3.4805391272890712E-3"/>
                </c:manualLayout>
              </c:layout>
              <c:tx>
                <c:strRef>
                  <c:f>BERTO!$A$9</c:f>
                  <c:strCache>
                    <c:ptCount val="1"/>
                    <c:pt idx="0">
                      <c:v>Irlande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tx>
                <c:strRef>
                  <c:f>BERTO!$A$10</c:f>
                  <c:strCache>
                    <c:ptCount val="1"/>
                    <c:pt idx="0">
                      <c:v>Italie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strRef>
                  <c:f>BERTO!$A$11</c:f>
                  <c:strCache>
                    <c:ptCount val="1"/>
                    <c:pt idx="0">
                      <c:v>Pays-Bas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2.6830399496121354E-3"/>
                  <c:y val="-3.4805391272890712E-3"/>
                </c:manualLayout>
              </c:layout>
              <c:tx>
                <c:strRef>
                  <c:f>BERTO!$A$12</c:f>
                  <c:strCache>
                    <c:ptCount val="1"/>
                    <c:pt idx="0">
                      <c:v>Portugal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BERTO!$G$3:$G$12</c:f>
              <c:numCache>
                <c:formatCode>0.0</c:formatCode>
                <c:ptCount val="10"/>
                <c:pt idx="0">
                  <c:v>5.4374200000000004</c:v>
                </c:pt>
                <c:pt idx="1">
                  <c:v>2.2285499999999998</c:v>
                </c:pt>
                <c:pt idx="2">
                  <c:v>-2.7255099999999999</c:v>
                </c:pt>
                <c:pt idx="3">
                  <c:v>4.2615999999999996</c:v>
                </c:pt>
                <c:pt idx="4">
                  <c:v>-1.40463</c:v>
                </c:pt>
                <c:pt idx="5">
                  <c:v>-0.66668499999999997</c:v>
                </c:pt>
                <c:pt idx="6">
                  <c:v>-2.6911499999999999</c:v>
                </c:pt>
                <c:pt idx="7">
                  <c:v>1.2195499999999999</c:v>
                </c:pt>
                <c:pt idx="8">
                  <c:v>2.6561300000000001</c:v>
                </c:pt>
                <c:pt idx="9">
                  <c:v>-0.19064999999999999</c:v>
                </c:pt>
              </c:numCache>
            </c:numRef>
          </c:xVal>
          <c:yVal>
            <c:numRef>
              <c:f>BERTO!$H$3:$H$12</c:f>
              <c:numCache>
                <c:formatCode>0.0</c:formatCode>
                <c:ptCount val="10"/>
                <c:pt idx="0">
                  <c:v>105.35321493351925</c:v>
                </c:pt>
                <c:pt idx="1">
                  <c:v>113.9604170628154</c:v>
                </c:pt>
                <c:pt idx="2">
                  <c:v>147.29577338457815</c:v>
                </c:pt>
                <c:pt idx="3">
                  <c:v>118.65908977122463</c:v>
                </c:pt>
                <c:pt idx="4">
                  <c:v>119.80380559291822</c:v>
                </c:pt>
                <c:pt idx="5">
                  <c:v>148.49980817206713</c:v>
                </c:pt>
                <c:pt idx="6">
                  <c:v>153.64447796196978</c:v>
                </c:pt>
                <c:pt idx="7">
                  <c:v>129.86489549938719</c:v>
                </c:pt>
                <c:pt idx="8">
                  <c:v>132.17733099660944</c:v>
                </c:pt>
                <c:pt idx="9">
                  <c:v>141.38512669966386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84544"/>
        <c:axId val="153886720"/>
      </c:scatterChart>
      <c:valAx>
        <c:axId val="153884544"/>
        <c:scaling>
          <c:orientation val="minMax"/>
          <c:min val="-3"/>
        </c:scaling>
        <c:delete val="0"/>
        <c:axPos val="b"/>
        <c:title>
          <c:tx>
            <c:rich>
              <a:bodyPr/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fr-FR"/>
                  <a:t>Variation des inégalités 1998-2007</a:t>
                </a:r>
              </a:p>
            </c:rich>
          </c:tx>
          <c:layout>
            <c:manualLayout>
              <c:xMode val="edge"/>
              <c:yMode val="edge"/>
              <c:x val="0.34137782933873079"/>
              <c:y val="0.937837871276191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r-FR"/>
          </a:p>
        </c:txPr>
        <c:crossAx val="153886720"/>
        <c:crossesAt val="-3"/>
        <c:crossBetween val="midCat"/>
        <c:minorUnit val="1"/>
      </c:valAx>
      <c:valAx>
        <c:axId val="153886720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fr-FR"/>
                  <a:t>Inflation 1996-2007</a:t>
                </a:r>
              </a:p>
            </c:rich>
          </c:tx>
          <c:layout>
            <c:manualLayout>
              <c:xMode val="edge"/>
              <c:yMode val="edge"/>
              <c:x val="7.5314096709698129E-3"/>
              <c:y val="0.337837871276191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3884544"/>
        <c:crossesAt val="-3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6E-2"/>
          <c:y val="0.12475354694155763"/>
          <c:w val="0.86283048993875777"/>
          <c:h val="0.61666236076207193"/>
        </c:manualLayout>
      </c:layout>
      <c:lineChart>
        <c:grouping val="standard"/>
        <c:varyColors val="0"/>
        <c:ser>
          <c:idx val="0"/>
          <c:order val="0"/>
          <c:tx>
            <c:v>Nord</c:v>
          </c:tx>
          <c:spPr>
            <a:ln w="47625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'[3]reel b'!$E$553:$E$564</c:f>
              <c:numCache>
                <c:formatCode>General</c:formatCode>
                <c:ptCount val="1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</c:numCache>
            </c:numRef>
          </c:cat>
          <c:val>
            <c:numRef>
              <c:f>'[3]reel b'!$C$553:$C$564</c:f>
              <c:numCache>
                <c:formatCode>General</c:formatCode>
                <c:ptCount val="12"/>
                <c:pt idx="0">
                  <c:v>98.688142935441363</c:v>
                </c:pt>
                <c:pt idx="1">
                  <c:v>97.863071018305106</c:v>
                </c:pt>
                <c:pt idx="2">
                  <c:v>97.662617733954988</c:v>
                </c:pt>
                <c:pt idx="3">
                  <c:v>98.456848665602422</c:v>
                </c:pt>
                <c:pt idx="4">
                  <c:v>99.73502178161894</c:v>
                </c:pt>
                <c:pt idx="5">
                  <c:v>101.07416441678716</c:v>
                </c:pt>
                <c:pt idx="6">
                  <c:v>100</c:v>
                </c:pt>
                <c:pt idx="7">
                  <c:v>97.802042882873096</c:v>
                </c:pt>
                <c:pt idx="8">
                  <c:v>98.439906188119636</c:v>
                </c:pt>
                <c:pt idx="9">
                  <c:v>97.477556297419852</c:v>
                </c:pt>
                <c:pt idx="10">
                  <c:v>96.694447519748195</c:v>
                </c:pt>
                <c:pt idx="11">
                  <c:v>94.831627047811281</c:v>
                </c:pt>
              </c:numCache>
            </c:numRef>
          </c:val>
          <c:smooth val="0"/>
        </c:ser>
        <c:ser>
          <c:idx val="2"/>
          <c:order val="1"/>
          <c:tx>
            <c:v>France</c:v>
          </c:tx>
          <c:spPr>
            <a:ln w="47625">
              <a:solidFill>
                <a:srgbClr val="002060"/>
              </a:solidFill>
            </a:ln>
          </c:spPr>
          <c:marker>
            <c:symbol val="none"/>
          </c:marker>
          <c:cat>
            <c:numRef>
              <c:f>'[3]reel b'!$E$553:$E$564</c:f>
              <c:numCache>
                <c:formatCode>General</c:formatCode>
                <c:ptCount val="1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</c:numCache>
            </c:numRef>
          </c:cat>
          <c:val>
            <c:numRef>
              <c:f>'[3]reel b'!$BF$553:$BF$564</c:f>
              <c:numCache>
                <c:formatCode>General</c:formatCode>
                <c:ptCount val="12"/>
                <c:pt idx="0">
                  <c:v>106.08164878944287</c:v>
                </c:pt>
                <c:pt idx="1">
                  <c:v>104.11914090116434</c:v>
                </c:pt>
                <c:pt idx="2">
                  <c:v>102.85817669774492</c:v>
                </c:pt>
                <c:pt idx="3">
                  <c:v>101.40498046351973</c:v>
                </c:pt>
                <c:pt idx="4">
                  <c:v>99.983158343157555</c:v>
                </c:pt>
                <c:pt idx="5">
                  <c:v>100.38288228518373</c:v>
                </c:pt>
                <c:pt idx="6">
                  <c:v>100.00000000000003</c:v>
                </c:pt>
                <c:pt idx="7">
                  <c:v>99.570483000687886</c:v>
                </c:pt>
                <c:pt idx="8">
                  <c:v>97.849206201225314</c:v>
                </c:pt>
                <c:pt idx="9">
                  <c:v>96.668353819046786</c:v>
                </c:pt>
                <c:pt idx="10">
                  <c:v>96.672668146226016</c:v>
                </c:pt>
                <c:pt idx="11">
                  <c:v>95.920703034858306</c:v>
                </c:pt>
              </c:numCache>
            </c:numRef>
          </c:val>
          <c:smooth val="0"/>
        </c:ser>
        <c:ser>
          <c:idx val="1"/>
          <c:order val="2"/>
          <c:tx>
            <c:v> Sud</c:v>
          </c:tx>
          <c:spPr>
            <a:ln w="47625">
              <a:solidFill>
                <a:srgbClr val="DAA600"/>
              </a:solidFill>
            </a:ln>
          </c:spPr>
          <c:marker>
            <c:symbol val="none"/>
          </c:marker>
          <c:cat>
            <c:numRef>
              <c:f>'[3]reel b'!$E$553:$E$564</c:f>
              <c:numCache>
                <c:formatCode>General</c:formatCode>
                <c:ptCount val="12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</c:numCache>
            </c:numRef>
          </c:cat>
          <c:val>
            <c:numRef>
              <c:f>'[3]reel b'!$D$553:$D$564</c:f>
              <c:numCache>
                <c:formatCode>General</c:formatCode>
                <c:ptCount val="12"/>
                <c:pt idx="0">
                  <c:v>108.76691593873531</c:v>
                </c:pt>
                <c:pt idx="1">
                  <c:v>106.56348988164362</c:v>
                </c:pt>
                <c:pt idx="2">
                  <c:v>104.81874924616197</c:v>
                </c:pt>
                <c:pt idx="3">
                  <c:v>103.75224134610966</c:v>
                </c:pt>
                <c:pt idx="4">
                  <c:v>102.85526976458566</c:v>
                </c:pt>
                <c:pt idx="5">
                  <c:v>102.70113233275957</c:v>
                </c:pt>
                <c:pt idx="6">
                  <c:v>100</c:v>
                </c:pt>
                <c:pt idx="7">
                  <c:v>101.2513493785365</c:v>
                </c:pt>
                <c:pt idx="8">
                  <c:v>101.70405960956232</c:v>
                </c:pt>
                <c:pt idx="9">
                  <c:v>102.65742591147585</c:v>
                </c:pt>
                <c:pt idx="10">
                  <c:v>106.08077456665228</c:v>
                </c:pt>
                <c:pt idx="11">
                  <c:v>106.56900621067636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87648"/>
        <c:axId val="154189184"/>
      </c:lineChart>
      <c:catAx>
        <c:axId val="154187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crossAx val="154189184"/>
        <c:crosses val="autoZero"/>
        <c:auto val="1"/>
        <c:lblAlgn val="ctr"/>
        <c:lblOffset val="100"/>
        <c:noMultiLvlLbl val="0"/>
      </c:catAx>
      <c:valAx>
        <c:axId val="154189184"/>
        <c:scaling>
          <c:orientation val="minMax"/>
          <c:min val="94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nextTo"/>
        <c:crossAx val="154187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484730161902386"/>
          <c:y val="0.81334039088931243"/>
          <c:w val="0.71574947870813388"/>
          <c:h val="0.18358970643384781"/>
        </c:manualLayout>
      </c:layout>
      <c:overlay val="0"/>
      <c:txPr>
        <a:bodyPr/>
        <a:lstStyle/>
        <a:p>
          <a:pPr>
            <a:defRPr sz="1800"/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107943612000945E-2"/>
          <c:y val="0.15782434887946695"/>
          <c:w val="0.91010100177268416"/>
          <c:h val="0.6473811158220607"/>
        </c:manualLayout>
      </c:layout>
      <c:lineChart>
        <c:grouping val="standard"/>
        <c:varyColors val="0"/>
        <c:ser>
          <c:idx val="0"/>
          <c:order val="0"/>
          <c:tx>
            <c:v>France</c:v>
          </c:tx>
          <c:spPr>
            <a:ln w="47625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'[4]Feuil3 (3)'!$C$969:$C$1017</c:f>
              <c:strCache>
                <c:ptCount val="49"/>
                <c:pt idx="0">
                  <c:v>Q1 02</c:v>
                </c:pt>
                <c:pt idx="1">
                  <c:v>Q2 02</c:v>
                </c:pt>
                <c:pt idx="2">
                  <c:v>Q3 02</c:v>
                </c:pt>
                <c:pt idx="3">
                  <c:v>Q4 02</c:v>
                </c:pt>
                <c:pt idx="4">
                  <c:v>Q1 03</c:v>
                </c:pt>
                <c:pt idx="5">
                  <c:v>Q2 03</c:v>
                </c:pt>
                <c:pt idx="6">
                  <c:v>Q3 03</c:v>
                </c:pt>
                <c:pt idx="7">
                  <c:v>Q4 03</c:v>
                </c:pt>
                <c:pt idx="8">
                  <c:v>Q1 04</c:v>
                </c:pt>
                <c:pt idx="9">
                  <c:v>Q2 04</c:v>
                </c:pt>
                <c:pt idx="10">
                  <c:v>Q3 04</c:v>
                </c:pt>
                <c:pt idx="11">
                  <c:v>Q4 04</c:v>
                </c:pt>
                <c:pt idx="12">
                  <c:v>Q1 05</c:v>
                </c:pt>
                <c:pt idx="13">
                  <c:v>Q2 05</c:v>
                </c:pt>
                <c:pt idx="14">
                  <c:v>Q3 05</c:v>
                </c:pt>
                <c:pt idx="15">
                  <c:v>Q4 05</c:v>
                </c:pt>
                <c:pt idx="16">
                  <c:v>Q1 06</c:v>
                </c:pt>
                <c:pt idx="17">
                  <c:v>Q2 06</c:v>
                </c:pt>
                <c:pt idx="18">
                  <c:v>Q3 06</c:v>
                </c:pt>
                <c:pt idx="19">
                  <c:v>Q4 06</c:v>
                </c:pt>
                <c:pt idx="20">
                  <c:v>Q107</c:v>
                </c:pt>
                <c:pt idx="21">
                  <c:v>Q2 2007</c:v>
                </c:pt>
                <c:pt idx="22">
                  <c:v>Q3 2007</c:v>
                </c:pt>
                <c:pt idx="23">
                  <c:v>Q4 2007</c:v>
                </c:pt>
                <c:pt idx="24">
                  <c:v>Q1 08</c:v>
                </c:pt>
                <c:pt idx="25">
                  <c:v>Q2 2008</c:v>
                </c:pt>
                <c:pt idx="26">
                  <c:v>Q3 2008</c:v>
                </c:pt>
                <c:pt idx="27">
                  <c:v>Q4 2008</c:v>
                </c:pt>
                <c:pt idx="28">
                  <c:v>Q1 09</c:v>
                </c:pt>
                <c:pt idx="29">
                  <c:v>Q2 2009</c:v>
                </c:pt>
                <c:pt idx="30">
                  <c:v>Q3 2009</c:v>
                </c:pt>
                <c:pt idx="31">
                  <c:v>Q4 2009</c:v>
                </c:pt>
                <c:pt idx="32">
                  <c:v>Q1 10</c:v>
                </c:pt>
                <c:pt idx="33">
                  <c:v>Q2 2010</c:v>
                </c:pt>
                <c:pt idx="34">
                  <c:v>Q3 2010</c:v>
                </c:pt>
                <c:pt idx="35">
                  <c:v>Q4 2010</c:v>
                </c:pt>
                <c:pt idx="36">
                  <c:v>Q1 11</c:v>
                </c:pt>
                <c:pt idx="37">
                  <c:v>Q22011</c:v>
                </c:pt>
                <c:pt idx="38">
                  <c:v>Q3 2011</c:v>
                </c:pt>
                <c:pt idx="39">
                  <c:v>Q4 2011</c:v>
                </c:pt>
                <c:pt idx="40">
                  <c:v>Q1 12</c:v>
                </c:pt>
                <c:pt idx="41">
                  <c:v>Q2 2012</c:v>
                </c:pt>
                <c:pt idx="42">
                  <c:v>Q3 2012</c:v>
                </c:pt>
                <c:pt idx="43">
                  <c:v>Q4 2012</c:v>
                </c:pt>
                <c:pt idx="44">
                  <c:v>Q1 13</c:v>
                </c:pt>
                <c:pt idx="45">
                  <c:v>Q2 2013</c:v>
                </c:pt>
                <c:pt idx="46">
                  <c:v>Q3 2013</c:v>
                </c:pt>
                <c:pt idx="47">
                  <c:v>Q4 2013</c:v>
                </c:pt>
                <c:pt idx="48">
                  <c:v>Q1 14</c:v>
                </c:pt>
              </c:strCache>
            </c:strRef>
          </c:cat>
          <c:val>
            <c:numRef>
              <c:f>'[4]Feuil3 (3)'!$BA$969:$BA$1017</c:f>
              <c:numCache>
                <c:formatCode>General</c:formatCode>
                <c:ptCount val="49"/>
                <c:pt idx="0">
                  <c:v>1.1803466273646146</c:v>
                </c:pt>
                <c:pt idx="1">
                  <c:v>2.4801950854260291</c:v>
                </c:pt>
                <c:pt idx="2">
                  <c:v>1.8633671278481219</c:v>
                </c:pt>
                <c:pt idx="3">
                  <c:v>1.2584174727012862</c:v>
                </c:pt>
                <c:pt idx="4">
                  <c:v>0.22117037472716783</c:v>
                </c:pt>
                <c:pt idx="5">
                  <c:v>0.14851270929914229</c:v>
                </c:pt>
                <c:pt idx="6">
                  <c:v>0.44984405372309544</c:v>
                </c:pt>
                <c:pt idx="7">
                  <c:v>0.31993257188779678</c:v>
                </c:pt>
                <c:pt idx="8">
                  <c:v>1.5493687991663987</c:v>
                </c:pt>
                <c:pt idx="9">
                  <c:v>1.0650302036897319</c:v>
                </c:pt>
                <c:pt idx="10">
                  <c:v>1.1800993108743865</c:v>
                </c:pt>
                <c:pt idx="11">
                  <c:v>1.182190388107851</c:v>
                </c:pt>
                <c:pt idx="12">
                  <c:v>1.1663655145318714</c:v>
                </c:pt>
                <c:pt idx="13">
                  <c:v>1.1421553092392678</c:v>
                </c:pt>
                <c:pt idx="14">
                  <c:v>0.96857685342064403</c:v>
                </c:pt>
                <c:pt idx="15">
                  <c:v>1.5622349871942405</c:v>
                </c:pt>
                <c:pt idx="16">
                  <c:v>1.425462098994575</c:v>
                </c:pt>
                <c:pt idx="17">
                  <c:v>1.2555168685135807</c:v>
                </c:pt>
                <c:pt idx="18">
                  <c:v>1.2526632642258322</c:v>
                </c:pt>
                <c:pt idx="19">
                  <c:v>1.8270141700957347</c:v>
                </c:pt>
                <c:pt idx="20">
                  <c:v>1.7005813566972172</c:v>
                </c:pt>
                <c:pt idx="21">
                  <c:v>1.3539262438952981</c:v>
                </c:pt>
                <c:pt idx="22">
                  <c:v>1.2573109202083395</c:v>
                </c:pt>
                <c:pt idx="23">
                  <c:v>-0.27254109012717631</c:v>
                </c:pt>
                <c:pt idx="24">
                  <c:v>-0.62317442473491802</c:v>
                </c:pt>
                <c:pt idx="25">
                  <c:v>-0.83553159963463086</c:v>
                </c:pt>
                <c:pt idx="26">
                  <c:v>-0.93524516920592626</c:v>
                </c:pt>
                <c:pt idx="27">
                  <c:v>0.26765875590749255</c:v>
                </c:pt>
                <c:pt idx="28">
                  <c:v>0.44655461938648189</c:v>
                </c:pt>
                <c:pt idx="29">
                  <c:v>1.2721751713181129</c:v>
                </c:pt>
                <c:pt idx="30">
                  <c:v>1.7632320658565348</c:v>
                </c:pt>
                <c:pt idx="31">
                  <c:v>1.5271919057993855</c:v>
                </c:pt>
                <c:pt idx="32">
                  <c:v>1.7052221749754699</c:v>
                </c:pt>
                <c:pt idx="33">
                  <c:v>1.6147985202558706</c:v>
                </c:pt>
                <c:pt idx="34">
                  <c:v>1.1773453805647538</c:v>
                </c:pt>
                <c:pt idx="35">
                  <c:v>0.57798117387575232</c:v>
                </c:pt>
                <c:pt idx="36">
                  <c:v>8.7991345773012375E-2</c:v>
                </c:pt>
                <c:pt idx="37">
                  <c:v>-0.53986491597576647</c:v>
                </c:pt>
                <c:pt idx="38">
                  <c:v>-0.84460674058800889</c:v>
                </c:pt>
                <c:pt idx="39">
                  <c:v>-1.0205903125435491</c:v>
                </c:pt>
                <c:pt idx="40">
                  <c:v>-0.80478038947873198</c:v>
                </c:pt>
                <c:pt idx="41">
                  <c:v>-0.59360370771387805</c:v>
                </c:pt>
                <c:pt idx="42">
                  <c:v>-0.13590767815714333</c:v>
                </c:pt>
                <c:pt idx="43">
                  <c:v>-0.13476973040780948</c:v>
                </c:pt>
                <c:pt idx="44">
                  <c:v>8.4399718819512914E-2</c:v>
                </c:pt>
                <c:pt idx="45">
                  <c:v>0.44319792801423097</c:v>
                </c:pt>
                <c:pt idx="46">
                  <c:v>-5.0628494321536266E-2</c:v>
                </c:pt>
                <c:pt idx="47">
                  <c:v>0.5902456978339391</c:v>
                </c:pt>
                <c:pt idx="48">
                  <c:v>0.78833130464950329</c:v>
                </c:pt>
              </c:numCache>
            </c:numRef>
          </c:val>
          <c:smooth val="0"/>
        </c:ser>
        <c:ser>
          <c:idx val="2"/>
          <c:order val="1"/>
          <c:tx>
            <c:v>Zone euro Sud</c:v>
          </c:tx>
          <c:spPr>
            <a:ln w="47625">
              <a:solidFill>
                <a:srgbClr val="DEA900"/>
              </a:solidFill>
            </a:ln>
          </c:spPr>
          <c:marker>
            <c:symbol val="none"/>
          </c:marker>
          <c:cat>
            <c:strRef>
              <c:f>'[4]Feuil3 (3)'!$C$969:$C$1017</c:f>
              <c:strCache>
                <c:ptCount val="49"/>
                <c:pt idx="0">
                  <c:v>Q1 02</c:v>
                </c:pt>
                <c:pt idx="1">
                  <c:v>Q2 02</c:v>
                </c:pt>
                <c:pt idx="2">
                  <c:v>Q3 02</c:v>
                </c:pt>
                <c:pt idx="3">
                  <c:v>Q4 02</c:v>
                </c:pt>
                <c:pt idx="4">
                  <c:v>Q1 03</c:v>
                </c:pt>
                <c:pt idx="5">
                  <c:v>Q2 03</c:v>
                </c:pt>
                <c:pt idx="6">
                  <c:v>Q3 03</c:v>
                </c:pt>
                <c:pt idx="7">
                  <c:v>Q4 03</c:v>
                </c:pt>
                <c:pt idx="8">
                  <c:v>Q1 04</c:v>
                </c:pt>
                <c:pt idx="9">
                  <c:v>Q2 04</c:v>
                </c:pt>
                <c:pt idx="10">
                  <c:v>Q3 04</c:v>
                </c:pt>
                <c:pt idx="11">
                  <c:v>Q4 04</c:v>
                </c:pt>
                <c:pt idx="12">
                  <c:v>Q1 05</c:v>
                </c:pt>
                <c:pt idx="13">
                  <c:v>Q2 05</c:v>
                </c:pt>
                <c:pt idx="14">
                  <c:v>Q3 05</c:v>
                </c:pt>
                <c:pt idx="15">
                  <c:v>Q4 05</c:v>
                </c:pt>
                <c:pt idx="16">
                  <c:v>Q1 06</c:v>
                </c:pt>
                <c:pt idx="17">
                  <c:v>Q2 06</c:v>
                </c:pt>
                <c:pt idx="18">
                  <c:v>Q3 06</c:v>
                </c:pt>
                <c:pt idx="19">
                  <c:v>Q4 06</c:v>
                </c:pt>
                <c:pt idx="20">
                  <c:v>Q107</c:v>
                </c:pt>
                <c:pt idx="21">
                  <c:v>Q2 2007</c:v>
                </c:pt>
                <c:pt idx="22">
                  <c:v>Q3 2007</c:v>
                </c:pt>
                <c:pt idx="23">
                  <c:v>Q4 2007</c:v>
                </c:pt>
                <c:pt idx="24">
                  <c:v>Q1 08</c:v>
                </c:pt>
                <c:pt idx="25">
                  <c:v>Q2 2008</c:v>
                </c:pt>
                <c:pt idx="26">
                  <c:v>Q3 2008</c:v>
                </c:pt>
                <c:pt idx="27">
                  <c:v>Q4 2008</c:v>
                </c:pt>
                <c:pt idx="28">
                  <c:v>Q1 09</c:v>
                </c:pt>
                <c:pt idx="29">
                  <c:v>Q2 2009</c:v>
                </c:pt>
                <c:pt idx="30">
                  <c:v>Q3 2009</c:v>
                </c:pt>
                <c:pt idx="31">
                  <c:v>Q4 2009</c:v>
                </c:pt>
                <c:pt idx="32">
                  <c:v>Q1 10</c:v>
                </c:pt>
                <c:pt idx="33">
                  <c:v>Q2 2010</c:v>
                </c:pt>
                <c:pt idx="34">
                  <c:v>Q3 2010</c:v>
                </c:pt>
                <c:pt idx="35">
                  <c:v>Q4 2010</c:v>
                </c:pt>
                <c:pt idx="36">
                  <c:v>Q1 11</c:v>
                </c:pt>
                <c:pt idx="37">
                  <c:v>Q22011</c:v>
                </c:pt>
                <c:pt idx="38">
                  <c:v>Q3 2011</c:v>
                </c:pt>
                <c:pt idx="39">
                  <c:v>Q4 2011</c:v>
                </c:pt>
                <c:pt idx="40">
                  <c:v>Q1 12</c:v>
                </c:pt>
                <c:pt idx="41">
                  <c:v>Q2 2012</c:v>
                </c:pt>
                <c:pt idx="42">
                  <c:v>Q3 2012</c:v>
                </c:pt>
                <c:pt idx="43">
                  <c:v>Q4 2012</c:v>
                </c:pt>
                <c:pt idx="44">
                  <c:v>Q1 13</c:v>
                </c:pt>
                <c:pt idx="45">
                  <c:v>Q2 2013</c:v>
                </c:pt>
                <c:pt idx="46">
                  <c:v>Q3 2013</c:v>
                </c:pt>
                <c:pt idx="47">
                  <c:v>Q4 2013</c:v>
                </c:pt>
                <c:pt idx="48">
                  <c:v>Q1 14</c:v>
                </c:pt>
              </c:strCache>
            </c:strRef>
          </c:cat>
          <c:val>
            <c:numRef>
              <c:f>'[4]Feuil3 (3)'!$AZ$969:$AZ$1017</c:f>
              <c:numCache>
                <c:formatCode>General</c:formatCode>
                <c:ptCount val="49"/>
                <c:pt idx="0">
                  <c:v>0.59308489402571452</c:v>
                </c:pt>
                <c:pt idx="1">
                  <c:v>0.23721394453491929</c:v>
                </c:pt>
                <c:pt idx="2">
                  <c:v>-0.30991833514041423</c:v>
                </c:pt>
                <c:pt idx="3">
                  <c:v>-0.97716908519624468</c:v>
                </c:pt>
                <c:pt idx="4">
                  <c:v>-0.48713148020624919</c:v>
                </c:pt>
                <c:pt idx="5">
                  <c:v>9.3690042792941686E-2</c:v>
                </c:pt>
                <c:pt idx="6">
                  <c:v>1.5222290600486015</c:v>
                </c:pt>
                <c:pt idx="7">
                  <c:v>0.4616235543733862</c:v>
                </c:pt>
                <c:pt idx="8">
                  <c:v>0.96118916451736602</c:v>
                </c:pt>
                <c:pt idx="9">
                  <c:v>0.99666596115369632</c:v>
                </c:pt>
                <c:pt idx="10">
                  <c:v>-0.7813441357352171</c:v>
                </c:pt>
                <c:pt idx="11">
                  <c:v>0.59966132534226135</c:v>
                </c:pt>
                <c:pt idx="12">
                  <c:v>-0.22650040579094943</c:v>
                </c:pt>
                <c:pt idx="13">
                  <c:v>-0.44463271607263044</c:v>
                </c:pt>
                <c:pt idx="14">
                  <c:v>-0.19759566034259368</c:v>
                </c:pt>
                <c:pt idx="15">
                  <c:v>1.287724045118793</c:v>
                </c:pt>
                <c:pt idx="16">
                  <c:v>-3.0745641766860565E-3</c:v>
                </c:pt>
                <c:pt idx="17">
                  <c:v>0.2887074928882587</c:v>
                </c:pt>
                <c:pt idx="18">
                  <c:v>0.14734577486996159</c:v>
                </c:pt>
                <c:pt idx="19">
                  <c:v>-0.68906224813435024</c:v>
                </c:pt>
                <c:pt idx="20">
                  <c:v>0.92851088233508206</c:v>
                </c:pt>
                <c:pt idx="21">
                  <c:v>0.42836923615464784</c:v>
                </c:pt>
                <c:pt idx="22">
                  <c:v>0.90601053028665834</c:v>
                </c:pt>
                <c:pt idx="23">
                  <c:v>0.71368149857580043</c:v>
                </c:pt>
                <c:pt idx="24">
                  <c:v>0.86924058510097035</c:v>
                </c:pt>
                <c:pt idx="25">
                  <c:v>0.68189894278016716</c:v>
                </c:pt>
                <c:pt idx="26">
                  <c:v>-0.13334931088184376</c:v>
                </c:pt>
                <c:pt idx="27">
                  <c:v>0.44142608208748646</c:v>
                </c:pt>
                <c:pt idx="28">
                  <c:v>1.4410275358363083</c:v>
                </c:pt>
                <c:pt idx="29">
                  <c:v>1.9022568578400807</c:v>
                </c:pt>
                <c:pt idx="30">
                  <c:v>2.7253416027752948</c:v>
                </c:pt>
                <c:pt idx="31">
                  <c:v>2.0408644901653883</c:v>
                </c:pt>
                <c:pt idx="32">
                  <c:v>3.401977405851131E-3</c:v>
                </c:pt>
                <c:pt idx="33">
                  <c:v>-0.57255760549215795</c:v>
                </c:pt>
                <c:pt idx="34">
                  <c:v>-1.8652726679557323</c:v>
                </c:pt>
                <c:pt idx="35">
                  <c:v>-2.2866692300338056</c:v>
                </c:pt>
                <c:pt idx="36">
                  <c:v>-2.1442354218295088</c:v>
                </c:pt>
                <c:pt idx="37">
                  <c:v>-3.1824377930153802</c:v>
                </c:pt>
                <c:pt idx="38">
                  <c:v>-2.2609434645644471</c:v>
                </c:pt>
                <c:pt idx="39">
                  <c:v>-3.7859733971360576</c:v>
                </c:pt>
                <c:pt idx="40">
                  <c:v>-3.1051305726281431</c:v>
                </c:pt>
                <c:pt idx="41">
                  <c:v>-3.8094632950396532</c:v>
                </c:pt>
                <c:pt idx="42">
                  <c:v>-3.8692920940261009</c:v>
                </c:pt>
                <c:pt idx="43">
                  <c:v>-4.2982399758923364</c:v>
                </c:pt>
                <c:pt idx="44">
                  <c:v>-2.6207292153041077</c:v>
                </c:pt>
                <c:pt idx="45">
                  <c:v>-1.4894274513843326</c:v>
                </c:pt>
                <c:pt idx="46">
                  <c:v>-0.89846865610386706</c:v>
                </c:pt>
                <c:pt idx="47">
                  <c:v>0.28515465648121335</c:v>
                </c:pt>
                <c:pt idx="48">
                  <c:v>-0.21631737249242222</c:v>
                </c:pt>
              </c:numCache>
            </c:numRef>
          </c:val>
          <c:smooth val="0"/>
        </c:ser>
        <c:ser>
          <c:idx val="1"/>
          <c:order val="2"/>
          <c:tx>
            <c:v>Zone euro Nord</c:v>
          </c:tx>
          <c:spPr>
            <a:ln w="47625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'[4]Feuil3 (3)'!$C$969:$C$1017</c:f>
              <c:strCache>
                <c:ptCount val="49"/>
                <c:pt idx="0">
                  <c:v>Q1 02</c:v>
                </c:pt>
                <c:pt idx="1">
                  <c:v>Q2 02</c:v>
                </c:pt>
                <c:pt idx="2">
                  <c:v>Q3 02</c:v>
                </c:pt>
                <c:pt idx="3">
                  <c:v>Q4 02</c:v>
                </c:pt>
                <c:pt idx="4">
                  <c:v>Q1 03</c:v>
                </c:pt>
                <c:pt idx="5">
                  <c:v>Q2 03</c:v>
                </c:pt>
                <c:pt idx="6">
                  <c:v>Q3 03</c:v>
                </c:pt>
                <c:pt idx="7">
                  <c:v>Q4 03</c:v>
                </c:pt>
                <c:pt idx="8">
                  <c:v>Q1 04</c:v>
                </c:pt>
                <c:pt idx="9">
                  <c:v>Q2 04</c:v>
                </c:pt>
                <c:pt idx="10">
                  <c:v>Q3 04</c:v>
                </c:pt>
                <c:pt idx="11">
                  <c:v>Q4 04</c:v>
                </c:pt>
                <c:pt idx="12">
                  <c:v>Q1 05</c:v>
                </c:pt>
                <c:pt idx="13">
                  <c:v>Q2 05</c:v>
                </c:pt>
                <c:pt idx="14">
                  <c:v>Q3 05</c:v>
                </c:pt>
                <c:pt idx="15">
                  <c:v>Q4 05</c:v>
                </c:pt>
                <c:pt idx="16">
                  <c:v>Q1 06</c:v>
                </c:pt>
                <c:pt idx="17">
                  <c:v>Q2 06</c:v>
                </c:pt>
                <c:pt idx="18">
                  <c:v>Q3 06</c:v>
                </c:pt>
                <c:pt idx="19">
                  <c:v>Q4 06</c:v>
                </c:pt>
                <c:pt idx="20">
                  <c:v>Q107</c:v>
                </c:pt>
                <c:pt idx="21">
                  <c:v>Q2 2007</c:v>
                </c:pt>
                <c:pt idx="22">
                  <c:v>Q3 2007</c:v>
                </c:pt>
                <c:pt idx="23">
                  <c:v>Q4 2007</c:v>
                </c:pt>
                <c:pt idx="24">
                  <c:v>Q1 08</c:v>
                </c:pt>
                <c:pt idx="25">
                  <c:v>Q2 2008</c:v>
                </c:pt>
                <c:pt idx="26">
                  <c:v>Q3 2008</c:v>
                </c:pt>
                <c:pt idx="27">
                  <c:v>Q4 2008</c:v>
                </c:pt>
                <c:pt idx="28">
                  <c:v>Q1 09</c:v>
                </c:pt>
                <c:pt idx="29">
                  <c:v>Q2 2009</c:v>
                </c:pt>
                <c:pt idx="30">
                  <c:v>Q3 2009</c:v>
                </c:pt>
                <c:pt idx="31">
                  <c:v>Q4 2009</c:v>
                </c:pt>
                <c:pt idx="32">
                  <c:v>Q1 10</c:v>
                </c:pt>
                <c:pt idx="33">
                  <c:v>Q2 2010</c:v>
                </c:pt>
                <c:pt idx="34">
                  <c:v>Q3 2010</c:v>
                </c:pt>
                <c:pt idx="35">
                  <c:v>Q4 2010</c:v>
                </c:pt>
                <c:pt idx="36">
                  <c:v>Q1 11</c:v>
                </c:pt>
                <c:pt idx="37">
                  <c:v>Q22011</c:v>
                </c:pt>
                <c:pt idx="38">
                  <c:v>Q3 2011</c:v>
                </c:pt>
                <c:pt idx="39">
                  <c:v>Q4 2011</c:v>
                </c:pt>
                <c:pt idx="40">
                  <c:v>Q1 12</c:v>
                </c:pt>
                <c:pt idx="41">
                  <c:v>Q2 2012</c:v>
                </c:pt>
                <c:pt idx="42">
                  <c:v>Q3 2012</c:v>
                </c:pt>
                <c:pt idx="43">
                  <c:v>Q4 2012</c:v>
                </c:pt>
                <c:pt idx="44">
                  <c:v>Q1 13</c:v>
                </c:pt>
                <c:pt idx="45">
                  <c:v>Q2 2013</c:v>
                </c:pt>
                <c:pt idx="46">
                  <c:v>Q3 2013</c:v>
                </c:pt>
                <c:pt idx="47">
                  <c:v>Q4 2013</c:v>
                </c:pt>
                <c:pt idx="48">
                  <c:v>Q1 14</c:v>
                </c:pt>
              </c:strCache>
            </c:strRef>
          </c:cat>
          <c:val>
            <c:numRef>
              <c:f>'[4]Feuil3 (3)'!$AY$969:$AY$1017</c:f>
              <c:numCache>
                <c:formatCode>General</c:formatCode>
                <c:ptCount val="49"/>
                <c:pt idx="0">
                  <c:v>-0.59468161180944357</c:v>
                </c:pt>
                <c:pt idx="1">
                  <c:v>0.24087410752804295</c:v>
                </c:pt>
                <c:pt idx="2">
                  <c:v>0.55586951400664208</c:v>
                </c:pt>
                <c:pt idx="3">
                  <c:v>0.49984530527877569</c:v>
                </c:pt>
                <c:pt idx="4">
                  <c:v>0.26855958343711861</c:v>
                </c:pt>
                <c:pt idx="5">
                  <c:v>0.6024508544791094</c:v>
                </c:pt>
                <c:pt idx="6">
                  <c:v>0.34855850035556335</c:v>
                </c:pt>
                <c:pt idx="7">
                  <c:v>-2.0101754611026035E-2</c:v>
                </c:pt>
                <c:pt idx="8">
                  <c:v>0.60770310689848128</c:v>
                </c:pt>
                <c:pt idx="9">
                  <c:v>-0.49988104634093156</c:v>
                </c:pt>
                <c:pt idx="10">
                  <c:v>-1.1219325314350452</c:v>
                </c:pt>
                <c:pt idx="11">
                  <c:v>-1.3501945873478718</c:v>
                </c:pt>
                <c:pt idx="12">
                  <c:v>-1.050148796484125</c:v>
                </c:pt>
                <c:pt idx="13">
                  <c:v>-0.76065536977190706</c:v>
                </c:pt>
                <c:pt idx="14">
                  <c:v>-0.85325230754966763</c:v>
                </c:pt>
                <c:pt idx="15">
                  <c:v>-1.2059596856423989</c:v>
                </c:pt>
                <c:pt idx="16">
                  <c:v>-0.80683563554332438</c:v>
                </c:pt>
                <c:pt idx="17">
                  <c:v>-0.48985145059450197</c:v>
                </c:pt>
                <c:pt idx="18">
                  <c:v>-1.043517100282676E-2</c:v>
                </c:pt>
                <c:pt idx="19">
                  <c:v>0.53433020271587317</c:v>
                </c:pt>
                <c:pt idx="20">
                  <c:v>0.27725475375658948</c:v>
                </c:pt>
                <c:pt idx="21">
                  <c:v>6.7995609771858367E-2</c:v>
                </c:pt>
                <c:pt idx="22">
                  <c:v>-2.9681365822234795E-2</c:v>
                </c:pt>
                <c:pt idx="23">
                  <c:v>-0.34003918997851468</c:v>
                </c:pt>
                <c:pt idx="24">
                  <c:v>-0.38069053152960786</c:v>
                </c:pt>
                <c:pt idx="25">
                  <c:v>-0.45383077741845179</c:v>
                </c:pt>
                <c:pt idx="26">
                  <c:v>-0.63249826274021492</c:v>
                </c:pt>
                <c:pt idx="27">
                  <c:v>0.52744219621132427</c:v>
                </c:pt>
                <c:pt idx="28">
                  <c:v>-0.213512291877477</c:v>
                </c:pt>
                <c:pt idx="29">
                  <c:v>-1.1156206270279079E-2</c:v>
                </c:pt>
                <c:pt idx="30">
                  <c:v>1.0828427640879481</c:v>
                </c:pt>
                <c:pt idx="31">
                  <c:v>0.1491357092594317</c:v>
                </c:pt>
                <c:pt idx="32">
                  <c:v>0.80182940803223113</c:v>
                </c:pt>
                <c:pt idx="33">
                  <c:v>0.98259061617653365</c:v>
                </c:pt>
                <c:pt idx="34">
                  <c:v>0.50513018071474636</c:v>
                </c:pt>
                <c:pt idx="35">
                  <c:v>0.32168500656613053</c:v>
                </c:pt>
                <c:pt idx="36">
                  <c:v>0.62394655038389768</c:v>
                </c:pt>
                <c:pt idx="37">
                  <c:v>0.36736412749811054</c:v>
                </c:pt>
                <c:pt idx="38">
                  <c:v>-0.15204947756142584</c:v>
                </c:pt>
                <c:pt idx="39">
                  <c:v>-0.11265917356404787</c:v>
                </c:pt>
                <c:pt idx="40">
                  <c:v>-0.12812908132666712</c:v>
                </c:pt>
                <c:pt idx="41">
                  <c:v>0.47106431533311843</c:v>
                </c:pt>
                <c:pt idx="42">
                  <c:v>0.41140233420132644</c:v>
                </c:pt>
                <c:pt idx="43">
                  <c:v>0.36024688708089281</c:v>
                </c:pt>
                <c:pt idx="44">
                  <c:v>9.7797431513426236E-2</c:v>
                </c:pt>
                <c:pt idx="45">
                  <c:v>0.1658552839507561</c:v>
                </c:pt>
                <c:pt idx="46">
                  <c:v>0.41146572852284735</c:v>
                </c:pt>
                <c:pt idx="47">
                  <c:v>0.90608741921361546</c:v>
                </c:pt>
                <c:pt idx="48">
                  <c:v>1.2150654349367529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07360"/>
        <c:axId val="154208896"/>
      </c:lineChart>
      <c:catAx>
        <c:axId val="154207360"/>
        <c:scaling>
          <c:orientation val="minMax"/>
        </c:scaling>
        <c:delete val="0"/>
        <c:axPos val="b"/>
        <c:numFmt formatCode="dd/mm/yyyy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 pitchFamily="34" charset="0"/>
                <a:ea typeface="Calibri"/>
                <a:cs typeface="Calibri"/>
              </a:defRPr>
            </a:pPr>
            <a:endParaRPr lang="fr-FR"/>
          </a:p>
        </c:txPr>
        <c:crossAx val="154208896"/>
        <c:crossesAt val="-5"/>
        <c:auto val="1"/>
        <c:lblAlgn val="ctr"/>
        <c:lblOffset val="100"/>
        <c:tickLblSkip val="4"/>
        <c:tickMarkSkip val="4"/>
        <c:noMultiLvlLbl val="0"/>
      </c:catAx>
      <c:valAx>
        <c:axId val="154208896"/>
        <c:scaling>
          <c:orientation val="minMax"/>
          <c:max val="3"/>
          <c:min val="-5"/>
        </c:scaling>
        <c:delete val="0"/>
        <c:axPos val="l"/>
        <c:majorGridlines>
          <c:spPr>
            <a:ln w="9525"/>
          </c:spPr>
        </c:majorGridlines>
        <c:numFmt formatCode="General" sourceLinked="1"/>
        <c:majorTickMark val="in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 pitchFamily="34" charset="0"/>
                <a:ea typeface="Calibri"/>
                <a:cs typeface="Calibri"/>
              </a:defRPr>
            </a:pPr>
            <a:endParaRPr lang="fr-FR"/>
          </a:p>
        </c:txPr>
        <c:crossAx val="154207360"/>
        <c:crosses val="autoZero"/>
        <c:crossBetween val="between"/>
        <c:majorUnit val="1"/>
      </c:valAx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99999999999997E-2"/>
          <c:y val="2.5210084033613446E-2"/>
          <c:w val="0.67604166666666665"/>
          <c:h val="0.8470588235294117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7803522793908137E-3"/>
                  <c:y val="-4.4910182287600919E-3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Allemagne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fr-FR"/>
                      <a:t>Autriche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fr-FR"/>
                      <a:t>Espagne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9.3141801359592269E-2"/>
                  <c:y val="2.6946109372560551E-2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Finlande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fr-FR"/>
                      <a:t>France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3921464680823768E-3"/>
                  <c:y val="2.2580627480116196E-3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Grèce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2353958986300818E-3"/>
                  <c:y val="-2.2405583856239322E-3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Irlande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7842228395499511E-3"/>
                  <c:y val="-6.728972358759135E-3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Italie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1121409117563261"/>
                  <c:y val="-6.7365273431401378E-3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Pays-Bas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2627725169401719E-2"/>
                  <c:y val="3.3652401907940138E-2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Portugal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BERTO!$B$3:$B$12</c:f>
              <c:numCache>
                <c:formatCode>0.0</c:formatCode>
                <c:ptCount val="10"/>
                <c:pt idx="0">
                  <c:v>6.4546900000000003</c:v>
                </c:pt>
                <c:pt idx="1">
                  <c:v>2.5331199999999998</c:v>
                </c:pt>
                <c:pt idx="2">
                  <c:v>-28.892399999999999</c:v>
                </c:pt>
                <c:pt idx="3">
                  <c:v>35.919400000000003</c:v>
                </c:pt>
                <c:pt idx="4">
                  <c:v>-3.2962400000000001</c:v>
                </c:pt>
                <c:pt idx="5">
                  <c:v>-51.838900000000002</c:v>
                </c:pt>
                <c:pt idx="6">
                  <c:v>-45.8506</c:v>
                </c:pt>
                <c:pt idx="7">
                  <c:v>-7.1648100000000001</c:v>
                </c:pt>
                <c:pt idx="8">
                  <c:v>1.6852100000000001</c:v>
                </c:pt>
                <c:pt idx="9">
                  <c:v>-45.320599999999999</c:v>
                </c:pt>
              </c:numCache>
            </c:numRef>
          </c:xVal>
          <c:yVal>
            <c:numRef>
              <c:f>BERTO!$C$3:$C$12</c:f>
              <c:numCache>
                <c:formatCode>0.0</c:formatCode>
                <c:ptCount val="10"/>
                <c:pt idx="0">
                  <c:v>6.1685400000000001</c:v>
                </c:pt>
                <c:pt idx="1">
                  <c:v>7.1711</c:v>
                </c:pt>
                <c:pt idx="2">
                  <c:v>-2.50745</c:v>
                </c:pt>
                <c:pt idx="3">
                  <c:v>7.9604100000000004</c:v>
                </c:pt>
                <c:pt idx="4">
                  <c:v>5.95626E-2</c:v>
                </c:pt>
                <c:pt idx="5">
                  <c:v>-0.26456000000000002</c:v>
                </c:pt>
                <c:pt idx="6">
                  <c:v>-1.66804</c:v>
                </c:pt>
                <c:pt idx="7">
                  <c:v>-0.63017699999999999</c:v>
                </c:pt>
                <c:pt idx="8">
                  <c:v>6.1475200000000001</c:v>
                </c:pt>
                <c:pt idx="9">
                  <c:v>-2.5776300000000001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555136"/>
        <c:axId val="154557056"/>
      </c:scatterChart>
      <c:valAx>
        <c:axId val="154555136"/>
        <c:scaling>
          <c:orientation val="minMax"/>
          <c:max val="40"/>
        </c:scaling>
        <c:delete val="0"/>
        <c:axPos val="b"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fr-FR"/>
                  <a:t>Variation position extérieure nette 1998-2003 % PIB 2000</a:t>
                </a:r>
              </a:p>
            </c:rich>
          </c:tx>
          <c:layout>
            <c:manualLayout>
              <c:xMode val="edge"/>
              <c:yMode val="edge"/>
              <c:x val="0.20624989063867016"/>
              <c:y val="0.934453842510832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r-FR"/>
          </a:p>
        </c:txPr>
        <c:crossAx val="154557056"/>
        <c:crossesAt val="-4"/>
        <c:crossBetween val="midCat"/>
        <c:majorUnit val="20"/>
      </c:valAx>
      <c:valAx>
        <c:axId val="154557056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fr-FR"/>
                  <a:t>Productivité globale des facteurs 1998-2007</a:t>
                </a:r>
              </a:p>
            </c:rich>
          </c:tx>
          <c:layout>
            <c:manualLayout>
              <c:xMode val="edge"/>
              <c:yMode val="edge"/>
              <c:x val="1.3541557305336833E-2"/>
              <c:y val="0.243697556355202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4555136"/>
        <c:crossesAt val="-6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847222222222221E-2"/>
          <c:y val="3.6974806481944004E-2"/>
          <c:w val="0.89998133873892616"/>
          <c:h val="0.78343653061474061"/>
        </c:manualLayout>
      </c:layout>
      <c:lineChart>
        <c:grouping val="standard"/>
        <c:varyColors val="0"/>
        <c:ser>
          <c:idx val="0"/>
          <c:order val="0"/>
          <c:tx>
            <c:v> France</c:v>
          </c:tx>
          <c:spPr>
            <a:ln w="63500" cap="sq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PRODUC!$I$68:$Y$68</c:f>
              <c:numCache>
                <c:formatCode>0.0</c:formatCode>
                <c:ptCount val="17"/>
                <c:pt idx="0">
                  <c:v>100</c:v>
                </c:pt>
                <c:pt idx="1">
                  <c:v>103.59178492769682</c:v>
                </c:pt>
                <c:pt idx="2">
                  <c:v>107.57273268845638</c:v>
                </c:pt>
                <c:pt idx="3">
                  <c:v>112.17369135023061</c:v>
                </c:pt>
                <c:pt idx="4">
                  <c:v>115.83128624148144</c:v>
                </c:pt>
                <c:pt idx="5">
                  <c:v>116.14986977865918</c:v>
                </c:pt>
                <c:pt idx="6">
                  <c:v>118.06401147755739</c:v>
                </c:pt>
                <c:pt idx="7">
                  <c:v>121.91467663860844</c:v>
                </c:pt>
                <c:pt idx="8">
                  <c:v>126.81081067961641</c:v>
                </c:pt>
                <c:pt idx="9">
                  <c:v>131.31383957461102</c:v>
                </c:pt>
                <c:pt idx="10">
                  <c:v>133.24760120723823</c:v>
                </c:pt>
                <c:pt idx="11">
                  <c:v>136.97906795623356</c:v>
                </c:pt>
                <c:pt idx="12">
                  <c:v>132.45268174386132</c:v>
                </c:pt>
                <c:pt idx="13">
                  <c:v>130.54129084514963</c:v>
                </c:pt>
                <c:pt idx="14">
                  <c:v>139.84870933722362</c:v>
                </c:pt>
                <c:pt idx="15">
                  <c:v>142.47381422310738</c:v>
                </c:pt>
                <c:pt idx="16">
                  <c:v>139.92105637616152</c:v>
                </c:pt>
              </c:numCache>
            </c:numRef>
          </c:val>
          <c:smooth val="0"/>
        </c:ser>
        <c:ser>
          <c:idx val="1"/>
          <c:order val="1"/>
          <c:tx>
            <c:v> Allemagne</c:v>
          </c:tx>
          <c:spPr>
            <a:ln w="63500" cap="sq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PRODUC!$I$69:$Y$69</c:f>
              <c:numCache>
                <c:formatCode>0.0</c:formatCode>
                <c:ptCount val="17"/>
                <c:pt idx="0">
                  <c:v>100</c:v>
                </c:pt>
                <c:pt idx="1">
                  <c:v>105.05670013961554</c:v>
                </c:pt>
                <c:pt idx="2">
                  <c:v>105.02408587262406</c:v>
                </c:pt>
                <c:pt idx="3">
                  <c:v>107.49512784359189</c:v>
                </c:pt>
                <c:pt idx="4">
                  <c:v>114.24724488646592</c:v>
                </c:pt>
                <c:pt idx="5">
                  <c:v>114.01927649583699</c:v>
                </c:pt>
                <c:pt idx="6">
                  <c:v>112.65923984111795</c:v>
                </c:pt>
                <c:pt idx="7">
                  <c:v>117.77939920870834</c:v>
                </c:pt>
                <c:pt idx="8">
                  <c:v>125.01905965143762</c:v>
                </c:pt>
                <c:pt idx="9">
                  <c:v>129.92636696619365</c:v>
                </c:pt>
                <c:pt idx="10">
                  <c:v>140.12123019095293</c:v>
                </c:pt>
                <c:pt idx="11">
                  <c:v>142.94920162130356</c:v>
                </c:pt>
                <c:pt idx="12">
                  <c:v>134.66311920059172</c:v>
                </c:pt>
                <c:pt idx="13">
                  <c:v>112.44783657003083</c:v>
                </c:pt>
                <c:pt idx="14">
                  <c:v>138.69231103589553</c:v>
                </c:pt>
                <c:pt idx="15">
                  <c:v>146.33457047474505</c:v>
                </c:pt>
                <c:pt idx="16">
                  <c:v>142.52409322644093</c:v>
                </c:pt>
              </c:numCache>
            </c:numRef>
          </c:val>
          <c:smooth val="0"/>
        </c:ser>
        <c:ser>
          <c:idx val="3"/>
          <c:order val="2"/>
          <c:tx>
            <c:v> Espagne</c:v>
          </c:tx>
          <c:spPr>
            <a:ln w="63500" cap="sq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PRODUC!$I$83:$Y$83</c:f>
              <c:numCache>
                <c:formatCode>0.0</c:formatCode>
                <c:ptCount val="17"/>
                <c:pt idx="0">
                  <c:v>100</c:v>
                </c:pt>
                <c:pt idx="1">
                  <c:v>102.89778455617311</c:v>
                </c:pt>
                <c:pt idx="2">
                  <c:v>104.1588939637703</c:v>
                </c:pt>
                <c:pt idx="3">
                  <c:v>105.0984117648224</c:v>
                </c:pt>
                <c:pt idx="4">
                  <c:v>103.25447856827542</c:v>
                </c:pt>
                <c:pt idx="5">
                  <c:v>107.44247625417894</c:v>
                </c:pt>
                <c:pt idx="6">
                  <c:v>109.31649607627448</c:v>
                </c:pt>
                <c:pt idx="7">
                  <c:v>111.16766858411914</c:v>
                </c:pt>
                <c:pt idx="8">
                  <c:v>113.27355213089412</c:v>
                </c:pt>
                <c:pt idx="9">
                  <c:v>115.56312131844153</c:v>
                </c:pt>
                <c:pt idx="10">
                  <c:v>121.02757817813688</c:v>
                </c:pt>
                <c:pt idx="11">
                  <c:v>123.43456068250147</c:v>
                </c:pt>
                <c:pt idx="12">
                  <c:v>121.52806513956517</c:v>
                </c:pt>
                <c:pt idx="13">
                  <c:v>120.73556772360597</c:v>
                </c:pt>
                <c:pt idx="14">
                  <c:v>128.50469292638653</c:v>
                </c:pt>
                <c:pt idx="15">
                  <c:v>130.33421671593371</c:v>
                </c:pt>
                <c:pt idx="16">
                  <c:v>132.83649557112858</c:v>
                </c:pt>
              </c:numCache>
            </c:numRef>
          </c:val>
          <c:smooth val="0"/>
        </c:ser>
        <c:ser>
          <c:idx val="4"/>
          <c:order val="3"/>
          <c:tx>
            <c:v> UE15</c:v>
          </c:tx>
          <c:spPr>
            <a:ln w="76200" cap="sq" cmpd="dbl">
              <a:solidFill>
                <a:schemeClr val="tx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PRODUC!$I$85:$Y$85</c:f>
              <c:numCache>
                <c:formatCode>0.0</c:formatCode>
                <c:ptCount val="17"/>
                <c:pt idx="0">
                  <c:v>100</c:v>
                </c:pt>
                <c:pt idx="1">
                  <c:v>102.62740067941718</c:v>
                </c:pt>
                <c:pt idx="2">
                  <c:v>103.17407689165847</c:v>
                </c:pt>
                <c:pt idx="3">
                  <c:v>105.87130494749033</c:v>
                </c:pt>
                <c:pt idx="4">
                  <c:v>109.77439011760165</c:v>
                </c:pt>
                <c:pt idx="5">
                  <c:v>110.45559290242339</c:v>
                </c:pt>
                <c:pt idx="6">
                  <c:v>111.55311804253158</c:v>
                </c:pt>
                <c:pt idx="7">
                  <c:v>113.75094425891982</c:v>
                </c:pt>
                <c:pt idx="8">
                  <c:v>118.55150593240357</c:v>
                </c:pt>
                <c:pt idx="9">
                  <c:v>121.69660190599159</c:v>
                </c:pt>
                <c:pt idx="10">
                  <c:v>127.05668575072585</c:v>
                </c:pt>
                <c:pt idx="11">
                  <c:v>129.81040090063576</c:v>
                </c:pt>
                <c:pt idx="12">
                  <c:v>126.11941956023978</c:v>
                </c:pt>
                <c:pt idx="13">
                  <c:v>117.12340188593556</c:v>
                </c:pt>
                <c:pt idx="14">
                  <c:v>132.87285689020342</c:v>
                </c:pt>
                <c:pt idx="15">
                  <c:v>137.34374183085527</c:v>
                </c:pt>
                <c:pt idx="16">
                  <c:v>138</c:v>
                </c:pt>
              </c:numCache>
            </c:numRef>
          </c:val>
          <c:smooth val="0"/>
        </c:ser>
        <c:ser>
          <c:idx val="2"/>
          <c:order val="4"/>
          <c:tx>
            <c:v> Italie</c:v>
          </c:tx>
          <c:spPr>
            <a:ln w="63500" cap="sq"/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PRODUC!$I$73:$Y$73</c:f>
              <c:numCache>
                <c:formatCode>0.0</c:formatCode>
                <c:ptCount val="17"/>
                <c:pt idx="0">
                  <c:v>100</c:v>
                </c:pt>
                <c:pt idx="1">
                  <c:v>99.651381768729451</c:v>
                </c:pt>
                <c:pt idx="2">
                  <c:v>98.638979147025481</c:v>
                </c:pt>
                <c:pt idx="3">
                  <c:v>99.349362482487521</c:v>
                </c:pt>
                <c:pt idx="4">
                  <c:v>101.64335009928359</c:v>
                </c:pt>
                <c:pt idx="5">
                  <c:v>100.90422487060917</c:v>
                </c:pt>
                <c:pt idx="6">
                  <c:v>100.64755177290023</c:v>
                </c:pt>
                <c:pt idx="7">
                  <c:v>98.695025239078845</c:v>
                </c:pt>
                <c:pt idx="8">
                  <c:v>100.32544200080876</c:v>
                </c:pt>
                <c:pt idx="9">
                  <c:v>101.59682015276354</c:v>
                </c:pt>
                <c:pt idx="10">
                  <c:v>104.62429634011409</c:v>
                </c:pt>
                <c:pt idx="11">
                  <c:v>106.45177671655948</c:v>
                </c:pt>
                <c:pt idx="12">
                  <c:v>104.70732625968439</c:v>
                </c:pt>
                <c:pt idx="13">
                  <c:v>98.886648684290776</c:v>
                </c:pt>
                <c:pt idx="14">
                  <c:v>108.47066804879078</c:v>
                </c:pt>
                <c:pt idx="15">
                  <c:v>109.68335103378458</c:v>
                </c:pt>
                <c:pt idx="16">
                  <c:v>109.40961035238418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42304"/>
        <c:axId val="154643840"/>
      </c:lineChart>
      <c:catAx>
        <c:axId val="1546423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r-FR"/>
          </a:p>
        </c:txPr>
        <c:crossAx val="1546438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4643840"/>
        <c:scaling>
          <c:orientation val="minMax"/>
          <c:max val="15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4642304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8710834683521922E-2"/>
          <c:y val="0.92347243027471038"/>
          <c:w val="0.95488717937944723"/>
          <c:h val="6.756756995105339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99999999999997E-2"/>
          <c:y val="2.5210084033613446E-2"/>
          <c:w val="0.67604166666666665"/>
          <c:h val="0.8470588235294117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fr-FR"/>
                      <a:t>Allemagne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9.153241305087903E-2"/>
                  <c:y val="-4.6070085833865701E-3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Autriche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10269078289899952"/>
                  <c:y val="-1.9520110661842869E-2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Espagne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9.6600885140403422E-2"/>
                  <c:y val="-1.46125062069944E-2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Finlande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fr-FR"/>
                      <a:t>France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3921114197749755E-3"/>
                  <c:y val="-1.1214953931265224E-2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Grèce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8.8202923379347403E-2"/>
                  <c:y val="-1.6286266581542096E-2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Irlande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7842228395499511E-3"/>
                  <c:y val="-6.728972358759135E-3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Italie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rich>
                  <a:bodyPr/>
                  <a:lstStyle/>
                  <a:p>
                    <a:r>
                      <a:rPr lang="fr-FR"/>
                      <a:t>Pays-Bas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8.3526685186498639E-2"/>
                  <c:y val="2.691588943503654E-2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Portugal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BERTO!$F$3:$F$12</c:f>
              <c:numCache>
                <c:formatCode>0.0</c:formatCode>
                <c:ptCount val="10"/>
                <c:pt idx="0">
                  <c:v>30.190999999999999</c:v>
                </c:pt>
                <c:pt idx="1">
                  <c:v>-5.9980700000000002</c:v>
                </c:pt>
                <c:pt idx="2">
                  <c:v>-104.182</c:v>
                </c:pt>
                <c:pt idx="3">
                  <c:v>26.990200000000002</c:v>
                </c:pt>
                <c:pt idx="4">
                  <c:v>-0.61151999999999995</c:v>
                </c:pt>
                <c:pt idx="5">
                  <c:v>-133.58699999999999</c:v>
                </c:pt>
                <c:pt idx="6">
                  <c:v>-54.119900000000001</c:v>
                </c:pt>
                <c:pt idx="7">
                  <c:v>-23.942900000000002</c:v>
                </c:pt>
                <c:pt idx="8">
                  <c:v>-4.7681899999999997</c:v>
                </c:pt>
                <c:pt idx="9">
                  <c:v>-97.529799999999994</c:v>
                </c:pt>
              </c:numCache>
            </c:numRef>
          </c:xVal>
          <c:yVal>
            <c:numRef>
              <c:f>BERTO!$G$3:$G$12</c:f>
              <c:numCache>
                <c:formatCode>0.0</c:formatCode>
                <c:ptCount val="10"/>
                <c:pt idx="0">
                  <c:v>5.4374200000000004</c:v>
                </c:pt>
                <c:pt idx="1">
                  <c:v>2.2285499999999998</c:v>
                </c:pt>
                <c:pt idx="2">
                  <c:v>-2.7255099999999999</c:v>
                </c:pt>
                <c:pt idx="3">
                  <c:v>4.2615999999999996</c:v>
                </c:pt>
                <c:pt idx="4">
                  <c:v>-1.40463</c:v>
                </c:pt>
                <c:pt idx="5">
                  <c:v>-0.66668499999999997</c:v>
                </c:pt>
                <c:pt idx="6">
                  <c:v>-2.6911499999999999</c:v>
                </c:pt>
                <c:pt idx="7">
                  <c:v>1.2195499999999999</c:v>
                </c:pt>
                <c:pt idx="8">
                  <c:v>2.6561300000000001</c:v>
                </c:pt>
                <c:pt idx="9">
                  <c:v>-0.19064999999999999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718592"/>
        <c:axId val="154720512"/>
      </c:scatterChart>
      <c:valAx>
        <c:axId val="154718592"/>
        <c:scaling>
          <c:orientation val="minMax"/>
          <c:min val="-140"/>
        </c:scaling>
        <c:delete val="0"/>
        <c:axPos val="b"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fr-FR"/>
                  <a:t>Variation des avoirs extérieurs 1998-2007</a:t>
                </a:r>
              </a:p>
            </c:rich>
          </c:tx>
          <c:layout>
            <c:manualLayout>
              <c:xMode val="edge"/>
              <c:yMode val="edge"/>
              <c:x val="0.2719665881180911"/>
              <c:y val="0.940540540540540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r-FR"/>
          </a:p>
        </c:txPr>
        <c:crossAx val="154720512"/>
        <c:crossesAt val="-3"/>
        <c:crossBetween val="midCat"/>
        <c:minorUnit val="1"/>
      </c:valAx>
      <c:valAx>
        <c:axId val="154720512"/>
        <c:scaling>
          <c:orientation val="minMax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fr-FR"/>
                  <a:t>Variation des inégalités 1998-2007</a:t>
                </a:r>
              </a:p>
            </c:rich>
          </c:tx>
          <c:layout>
            <c:manualLayout>
              <c:xMode val="edge"/>
              <c:yMode val="edge"/>
              <c:x val="7.5314673257083735E-3"/>
              <c:y val="0.252702702702702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4718592"/>
        <c:crossesAt val="-140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968280467445752E-2"/>
          <c:y val="5.4054054054054057E-2"/>
          <c:w val="0.89565943238731216"/>
          <c:h val="0.8189189189189188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tx>
                <c:strRef>
                  <c:f>PSALRE!$B$120</c:f>
                  <c:strCache>
                    <c:ptCount val="1"/>
                    <c:pt idx="0">
                      <c:v>Autriche 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PSALRE!$B$121</c:f>
                  <c:strCache>
                    <c:ptCount val="1"/>
                    <c:pt idx="0">
                      <c:v>Belgique 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PSALRE!$B$122</c:f>
                  <c:strCache>
                    <c:ptCount val="1"/>
                    <c:pt idx="0">
                      <c:v>Finlande 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PSALRE!$B$123</c:f>
                  <c:strCache>
                    <c:ptCount val="1"/>
                    <c:pt idx="0">
                      <c:v>France 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PSALRE!$B$124</c:f>
                  <c:strCache>
                    <c:ptCount val="1"/>
                    <c:pt idx="0">
                      <c:v>Allemagne 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PSALRE!$B$125</c:f>
                  <c:strCache>
                    <c:ptCount val="1"/>
                    <c:pt idx="0">
                      <c:v>Grèce 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strRef>
                  <c:f>PSALRE!$B$126</c:f>
                  <c:strCache>
                    <c:ptCount val="1"/>
                    <c:pt idx="0">
                      <c:v>Irlande 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tx>
                <c:strRef>
                  <c:f>PSALRE!$B$127</c:f>
                  <c:strCache>
                    <c:ptCount val="1"/>
                    <c:pt idx="0">
                      <c:v>Italie 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strRef>
                  <c:f>PSALRE!$B$128</c:f>
                  <c:strCache>
                    <c:ptCount val="1"/>
                    <c:pt idx="0">
                      <c:v>Pays-Bas 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tx>
                <c:strRef>
                  <c:f>PSALRE!$B$129</c:f>
                  <c:strCache>
                    <c:ptCount val="1"/>
                    <c:pt idx="0">
                      <c:v>Portugal 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strRef>
                  <c:f>PSALRE!$B$130</c:f>
                  <c:strCache>
                    <c:ptCount val="1"/>
                    <c:pt idx="0">
                      <c:v>Espagne 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tx>
                <c:strRef>
                  <c:f>PSALRE!$B$131</c:f>
                  <c:strCache>
                    <c:ptCount val="1"/>
                    <c:pt idx="0">
                      <c:v>ZONE EURO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r>
                      <a:rPr lang="fr-FR"/>
                      <a:t>Italie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8.9877828077515026E-3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Pays-Bas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r>
                      <a:rPr lang="fr-FR"/>
                      <a:t>Norvège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5"/>
              <c:tx>
                <c:rich>
                  <a:bodyPr/>
                  <a:lstStyle/>
                  <a:p>
                    <a:r>
                      <a:rPr lang="fr-FR"/>
                      <a:t>Pologne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6"/>
              <c:tx>
                <c:rich>
                  <a:bodyPr/>
                  <a:lstStyle/>
                  <a:p>
                    <a:r>
                      <a:rPr lang="fr-FR"/>
                      <a:t>Portugal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fr-FR"/>
                      <a:t>Roumanie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8"/>
              <c:tx>
                <c:rich>
                  <a:bodyPr/>
                  <a:lstStyle/>
                  <a:p>
                    <a:r>
                      <a:rPr lang="fr-FR"/>
                      <a:t>Slovaquie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9"/>
              <c:tx>
                <c:rich>
                  <a:bodyPr/>
                  <a:lstStyle/>
                  <a:p>
                    <a:r>
                      <a:rPr lang="fr-FR"/>
                      <a:t>Slovénie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0"/>
              <c:tx>
                <c:rich>
                  <a:bodyPr/>
                  <a:lstStyle/>
                  <a:p>
                    <a:r>
                      <a:rPr lang="fr-FR"/>
                      <a:t>Espagne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1"/>
              <c:tx>
                <c:rich>
                  <a:bodyPr/>
                  <a:lstStyle/>
                  <a:p>
                    <a:r>
                      <a:rPr lang="fr-FR"/>
                      <a:t>Suède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16971906860663866"/>
                  <c:y val="-1.7692485842030518E-7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Royaume-Uni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3"/>
              <c:tx>
                <c:rich>
                  <a:bodyPr/>
                  <a:lstStyle/>
                  <a:p>
                    <a:r>
                      <a:rPr sz="1400"/>
                      <a:t>Spain</a:t>
                    </a:r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4"/>
              <c:tx>
                <c:rich>
                  <a:bodyPr/>
                  <a:lstStyle/>
                  <a:p>
                    <a:r>
                      <a:rPr sz="1400"/>
                      <a:t>Sweden</a:t>
                    </a:r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5"/>
              <c:tx>
                <c:rich>
                  <a:bodyPr/>
                  <a:lstStyle/>
                  <a:p>
                    <a:r>
                      <a:rPr sz="1400"/>
                      <a:t>United Kingdom</a:t>
                    </a:r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6"/>
              <c:tx>
                <c:rich>
                  <a:bodyPr/>
                  <a:lstStyle/>
                  <a:p>
                    <a:r>
                      <a:rPr sz="1400"/>
                      <a:t>United States</a:t>
                    </a:r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trendline>
            <c:trendlineType val="linear"/>
            <c:dispRSqr val="1"/>
            <c:dispEq val="1"/>
            <c:trendlineLbl>
              <c:layout>
                <c:manualLayout>
                  <c:x val="-6.7059941978429181E-3"/>
                  <c:y val="0.4398706454777957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</c:trendlineLbl>
          </c:trendline>
          <c:xVal>
            <c:numRef>
              <c:f>PSALRE!$W$120:$W$131</c:f>
              <c:numCache>
                <c:formatCode>0.0</c:formatCode>
                <c:ptCount val="12"/>
                <c:pt idx="0">
                  <c:v>-1.795569374982378</c:v>
                </c:pt>
                <c:pt idx="1">
                  <c:v>1.6016259493618321</c:v>
                </c:pt>
                <c:pt idx="2">
                  <c:v>0.59133365575435448</c:v>
                </c:pt>
                <c:pt idx="3">
                  <c:v>3.1689226241542627</c:v>
                </c:pt>
                <c:pt idx="4">
                  <c:v>2.620719768667584</c:v>
                </c:pt>
                <c:pt idx="5">
                  <c:v>-20.811428475959573</c:v>
                </c:pt>
                <c:pt idx="6">
                  <c:v>-6.5065229836269225</c:v>
                </c:pt>
                <c:pt idx="7">
                  <c:v>-1.776535224822311</c:v>
                </c:pt>
                <c:pt idx="8">
                  <c:v>-1.0065920669683379</c:v>
                </c:pt>
                <c:pt idx="9">
                  <c:v>-2.5977275482626538</c:v>
                </c:pt>
                <c:pt idx="10">
                  <c:v>-5.3863996537524343</c:v>
                </c:pt>
                <c:pt idx="11">
                  <c:v>4.5935199350665812E-2</c:v>
                </c:pt>
              </c:numCache>
            </c:numRef>
          </c:xVal>
          <c:yVal>
            <c:numRef>
              <c:f>PSALRE!$X$120:$X$131</c:f>
              <c:numCache>
                <c:formatCode>0.0</c:formatCode>
                <c:ptCount val="12"/>
                <c:pt idx="0">
                  <c:v>-1.551079293031421</c:v>
                </c:pt>
                <c:pt idx="1">
                  <c:v>-3.1879979556698288</c:v>
                </c:pt>
                <c:pt idx="2">
                  <c:v>-0.50863838164683273</c:v>
                </c:pt>
                <c:pt idx="3">
                  <c:v>-3.0975401599959156</c:v>
                </c:pt>
                <c:pt idx="4">
                  <c:v>-3.3778866388145445</c:v>
                </c:pt>
                <c:pt idx="5">
                  <c:v>-4.8119660285370429</c:v>
                </c:pt>
                <c:pt idx="6">
                  <c:v>-1.9150154752748563</c:v>
                </c:pt>
                <c:pt idx="7">
                  <c:v>-5.0817993086081827</c:v>
                </c:pt>
                <c:pt idx="8">
                  <c:v>-2.0824569940413369</c:v>
                </c:pt>
                <c:pt idx="9">
                  <c:v>-9.478370999608714</c:v>
                </c:pt>
                <c:pt idx="10">
                  <c:v>-3.8394594605502022</c:v>
                </c:pt>
                <c:pt idx="11">
                  <c:v>-4.4250822877100831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829568"/>
        <c:axId val="154831488"/>
      </c:scatterChart>
      <c:valAx>
        <c:axId val="154829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fr-FR"/>
                  <a:t>salaire réel 2009-2013</a:t>
                </a:r>
              </a:p>
            </c:rich>
          </c:tx>
          <c:layout>
            <c:manualLayout>
              <c:xMode val="edge"/>
              <c:yMode val="edge"/>
              <c:x val="0.45993327476401219"/>
              <c:y val="0.944594631553408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4831488"/>
        <c:crossesAt val="-16"/>
        <c:crossBetween val="midCat"/>
      </c:valAx>
      <c:valAx>
        <c:axId val="154831488"/>
        <c:scaling>
          <c:orientation val="minMax"/>
          <c:max val="2"/>
          <c:min val="-16"/>
        </c:scaling>
        <c:delete val="0"/>
        <c:axPos val="l"/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fr-FR"/>
                  <a:t>salaire réel services/manuf 2009-2012</a:t>
                </a:r>
              </a:p>
            </c:rich>
          </c:tx>
          <c:layout>
            <c:manualLayout>
              <c:xMode val="edge"/>
              <c:yMode val="edge"/>
              <c:x val="9.1819179536864453E-3"/>
              <c:y val="0.251351286971481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4829568"/>
        <c:crossesAt val="-25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43531477779763E-2"/>
          <c:y val="3.8655462184873951E-2"/>
          <c:w val="0.63123131720617065"/>
          <c:h val="0.82689075630252096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3888888888888889E-3"/>
                  <c:y val="1.5647601235051614E-2"/>
                </c:manualLayout>
              </c:layout>
              <c:tx>
                <c:rich>
                  <a:bodyPr/>
                  <a:lstStyle/>
                  <a:p>
                    <a:r>
                      <a:rPr lang="fr-FR" sz="1400"/>
                      <a:t>Portugal </a:t>
                    </a:r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fr-FR" sz="1400"/>
                      <a:t>Espagne </a:t>
                    </a:r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5277777777777782E-2"/>
                  <c:y val="6.7061148150221192E-3"/>
                </c:manualLayout>
              </c:layout>
              <c:tx>
                <c:rich>
                  <a:bodyPr/>
                  <a:lstStyle/>
                  <a:p>
                    <a:r>
                      <a:rPr lang="fr-FR" sz="1400"/>
                      <a:t>Italie </a:t>
                    </a:r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fr-FR" sz="1400"/>
                      <a:t>Irlande </a:t>
                    </a:r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fr-FR" sz="1400"/>
                      <a:t>Grèce </a:t>
                    </a:r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10418116722905575"/>
                  <c:y val="-1.340412477822467E-2"/>
                </c:manualLayout>
              </c:layout>
              <c:tx>
                <c:rich>
                  <a:bodyPr/>
                  <a:lstStyle/>
                  <a:p>
                    <a:r>
                      <a:rPr lang="fr-FR" sz="1400"/>
                      <a:t>Belgique</a:t>
                    </a:r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361111111111111E-2"/>
                  <c:y val="-2.9059830865095851E-2"/>
                </c:manualLayout>
              </c:layout>
              <c:tx>
                <c:rich>
                  <a:bodyPr/>
                  <a:lstStyle/>
                  <a:p>
                    <a:r>
                      <a:rPr lang="fr-FR" sz="1400"/>
                      <a:t>France </a:t>
                    </a:r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fr-FR" sz="1400"/>
                      <a:t>Pays-Bas </a:t>
                    </a:r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8.6144265641139431E-2"/>
                  <c:y val="-4.2504899240730309E-2"/>
                </c:manualLayout>
              </c:layout>
              <c:tx>
                <c:rich>
                  <a:bodyPr/>
                  <a:lstStyle/>
                  <a:p>
                    <a:r>
                      <a:rPr lang="fr-FR" sz="1400"/>
                      <a:t>Allemagne </a:t>
                    </a:r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fr-FR" sz="1400"/>
                      <a:t>Autriche </a:t>
                    </a:r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10974500221403394"/>
                  <c:y val="-4.4788767776254377E-3"/>
                </c:manualLayout>
              </c:layout>
              <c:tx>
                <c:rich>
                  <a:bodyPr/>
                  <a:lstStyle/>
                  <a:p>
                    <a:r>
                      <a:rPr lang="fr-FR" sz="1400"/>
                      <a:t>Finlande </a:t>
                    </a:r>
                    <a:endParaRPr lang="fr-F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'TFP2'!$I$3:$I$13</c:f>
              <c:numCache>
                <c:formatCode>0.0</c:formatCode>
                <c:ptCount val="11"/>
                <c:pt idx="0">
                  <c:v>-1.0389600000000001</c:v>
                </c:pt>
                <c:pt idx="1">
                  <c:v>-0.606626</c:v>
                </c:pt>
                <c:pt idx="2">
                  <c:v>-0.184863</c:v>
                </c:pt>
                <c:pt idx="3">
                  <c:v>-0.136653</c:v>
                </c:pt>
                <c:pt idx="4">
                  <c:v>-0.10302600000000001</c:v>
                </c:pt>
                <c:pt idx="5">
                  <c:v>-9.6576400000000007E-2</c:v>
                </c:pt>
                <c:pt idx="6">
                  <c:v>0.65943399999999996</c:v>
                </c:pt>
                <c:pt idx="7">
                  <c:v>0.79703800000000002</c:v>
                </c:pt>
                <c:pt idx="8">
                  <c:v>0.84162199999999998</c:v>
                </c:pt>
                <c:pt idx="9">
                  <c:v>1.0084900000000001</c:v>
                </c:pt>
                <c:pt idx="10">
                  <c:v>1.4282600000000001</c:v>
                </c:pt>
              </c:numCache>
            </c:numRef>
          </c:xVal>
          <c:yVal>
            <c:numRef>
              <c:f>'TFP2'!$H$3:$H$13</c:f>
              <c:numCache>
                <c:formatCode>0.0</c:formatCode>
                <c:ptCount val="11"/>
                <c:pt idx="0">
                  <c:v>-1.4156809488494027</c:v>
                </c:pt>
                <c:pt idx="1">
                  <c:v>-2.2023899415151096</c:v>
                </c:pt>
                <c:pt idx="2">
                  <c:v>-1.1182463754526211</c:v>
                </c:pt>
                <c:pt idx="3">
                  <c:v>2.7378143488340747</c:v>
                </c:pt>
                <c:pt idx="4">
                  <c:v>-2.4678182262922252</c:v>
                </c:pt>
                <c:pt idx="5">
                  <c:v>-0.67613534641236939</c:v>
                </c:pt>
                <c:pt idx="6">
                  <c:v>3.242303773872024E-2</c:v>
                </c:pt>
                <c:pt idx="7">
                  <c:v>-0.2188941984819941</c:v>
                </c:pt>
                <c:pt idx="8">
                  <c:v>2.8898501766414562</c:v>
                </c:pt>
                <c:pt idx="9">
                  <c:v>2.2626851170172131</c:v>
                </c:pt>
                <c:pt idx="10">
                  <c:v>8.3101611791526331</c:v>
                </c:pt>
              </c:numCache>
            </c:numRef>
          </c:yVal>
          <c:smooth val="0"/>
        </c:ser>
        <c:ser>
          <c:idx val="1"/>
          <c:order val="1"/>
          <c:spPr>
            <a:ln w="38100">
              <a:solidFill>
                <a:srgbClr val="FFFFFF"/>
              </a:solidFill>
              <a:prstDash val="solid"/>
            </a:ln>
          </c:spPr>
          <c:marker>
            <c:symbol val="none"/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xVal>
            <c:numRef>
              <c:f>'TFP2'!$I$3:$I$13</c:f>
              <c:numCache>
                <c:formatCode>0.0</c:formatCode>
                <c:ptCount val="11"/>
                <c:pt idx="0">
                  <c:v>-1.0389600000000001</c:v>
                </c:pt>
                <c:pt idx="1">
                  <c:v>-0.606626</c:v>
                </c:pt>
                <c:pt idx="2">
                  <c:v>-0.184863</c:v>
                </c:pt>
                <c:pt idx="3">
                  <c:v>-0.136653</c:v>
                </c:pt>
                <c:pt idx="4">
                  <c:v>-0.10302600000000001</c:v>
                </c:pt>
                <c:pt idx="5">
                  <c:v>-9.6576400000000007E-2</c:v>
                </c:pt>
                <c:pt idx="6">
                  <c:v>0.65943399999999996</c:v>
                </c:pt>
                <c:pt idx="7">
                  <c:v>0.79703800000000002</c:v>
                </c:pt>
                <c:pt idx="8">
                  <c:v>0.84162199999999998</c:v>
                </c:pt>
                <c:pt idx="9">
                  <c:v>1.0084900000000001</c:v>
                </c:pt>
                <c:pt idx="10">
                  <c:v>1.4282600000000001</c:v>
                </c:pt>
              </c:numCache>
            </c:numRef>
          </c:xVal>
          <c:yVal>
            <c:numRef>
              <c:f>'TFP2'!$K$3:$K$13</c:f>
              <c:numCache>
                <c:formatCode>General</c:formatCode>
                <c:ptCount val="11"/>
                <c:pt idx="0">
                  <c:v>-0.77572482154937461</c:v>
                </c:pt>
                <c:pt idx="1">
                  <c:v>-1.5374803700833581</c:v>
                </c:pt>
                <c:pt idx="2">
                  <c:v>-1.4407837819017004</c:v>
                </c:pt>
                <c:pt idx="3">
                  <c:v>-1.3772262519632932</c:v>
                </c:pt>
                <c:pt idx="4">
                  <c:v>-1.3265385053819045</c:v>
                </c:pt>
                <c:pt idx="5">
                  <c:v>-1.3162200722726993</c:v>
                </c:pt>
                <c:pt idx="6">
                  <c:v>1.2167533336614724</c:v>
                </c:pt>
                <c:pt idx="7">
                  <c:v>1.9584297580295242</c:v>
                </c:pt>
                <c:pt idx="8">
                  <c:v>2.2171577391563915</c:v>
                </c:pt>
                <c:pt idx="9">
                  <c:v>3.2653641744691413</c:v>
                </c:pt>
                <c:pt idx="10">
                  <c:v>6.4571411381184589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974080"/>
        <c:axId val="154988544"/>
      </c:scatterChart>
      <c:valAx>
        <c:axId val="154974080"/>
        <c:scaling>
          <c:orientation val="minMax"/>
          <c:max val="1.6"/>
          <c:min val="-1.2"/>
        </c:scaling>
        <c:delete val="0"/>
        <c:axPos val="b"/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fr-FR"/>
                  <a:t>Productivité globale des facteurs 1999-2007</a:t>
                </a:r>
              </a:p>
            </c:rich>
          </c:tx>
          <c:layout>
            <c:manualLayout>
              <c:xMode val="edge"/>
              <c:yMode val="edge"/>
              <c:x val="0.20475362127851171"/>
              <c:y val="0.9378151379726182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4988544"/>
        <c:crossesAt val="-3"/>
        <c:crossBetween val="midCat"/>
        <c:majorUnit val="0.4"/>
      </c:valAx>
      <c:valAx>
        <c:axId val="154988544"/>
        <c:scaling>
          <c:orientation val="minMax"/>
          <c:max val="9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fr-FR"/>
                  <a:t>Variation part de l'industrie 1996-2007</a:t>
                </a:r>
              </a:p>
            </c:rich>
          </c:tx>
          <c:layout>
            <c:manualLayout>
              <c:xMode val="edge"/>
              <c:yMode val="edge"/>
              <c:x val="9.7367640760386114E-3"/>
              <c:y val="0.2044952826842590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4974080"/>
        <c:crossesAt val="-1.2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968280467445752E-2"/>
          <c:y val="5.4054054054054057E-2"/>
          <c:w val="0.89565943238731216"/>
          <c:h val="0.8189189189189188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0"/>
                  <c:y val="-8.9877828077515026E-3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Autriche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9.4597513649601866E-2"/>
                  <c:y val="-6.7408371058136273E-3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Belgique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fr-FR"/>
                      <a:t>Chypre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fr-FR"/>
                      <a:t>République tchèque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fr-FR"/>
                      <a:t>Danemark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fr-FR"/>
                      <a:t>Estonie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fr-FR"/>
                      <a:t>Finlande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3911399066118943E-3"/>
                  <c:y val="-8.9877828077515026E-3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France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4.1734197198353765E-3"/>
                  <c:y val="1.7975388690644543E-2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Allemagne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fr-FR"/>
                      <a:t>Grèce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r>
                      <a:rPr lang="fr-FR"/>
                      <a:t>Hongrie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fr-FR"/>
                      <a:t>Irlande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r>
                      <a:rPr lang="fr-FR"/>
                      <a:t>Italie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8.9877828077515026E-3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Pays-Bas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r>
                      <a:rPr lang="fr-FR"/>
                      <a:t>Norvège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5"/>
              <c:tx>
                <c:rich>
                  <a:bodyPr/>
                  <a:lstStyle/>
                  <a:p>
                    <a:r>
                      <a:rPr lang="fr-FR"/>
                      <a:t>Pologne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6"/>
              <c:tx>
                <c:rich>
                  <a:bodyPr/>
                  <a:lstStyle/>
                  <a:p>
                    <a:r>
                      <a:rPr lang="fr-FR"/>
                      <a:t>Portugal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fr-FR"/>
                      <a:t>Roumanie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8"/>
              <c:tx>
                <c:rich>
                  <a:bodyPr/>
                  <a:lstStyle/>
                  <a:p>
                    <a:r>
                      <a:rPr lang="fr-FR"/>
                      <a:t>Slovaquie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9"/>
              <c:tx>
                <c:rich>
                  <a:bodyPr/>
                  <a:lstStyle/>
                  <a:p>
                    <a:r>
                      <a:rPr lang="fr-FR"/>
                      <a:t>Slovénie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0"/>
              <c:tx>
                <c:rich>
                  <a:bodyPr/>
                  <a:lstStyle/>
                  <a:p>
                    <a:r>
                      <a:rPr lang="fr-FR"/>
                      <a:t>Espagne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1"/>
              <c:tx>
                <c:rich>
                  <a:bodyPr/>
                  <a:lstStyle/>
                  <a:p>
                    <a:r>
                      <a:rPr lang="fr-FR"/>
                      <a:t>Suède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16971906860663866"/>
                  <c:y val="-1.7692485842030518E-7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Royaume-Uni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3"/>
              <c:tx>
                <c:rich>
                  <a:bodyPr/>
                  <a:lstStyle/>
                  <a:p>
                    <a:r>
                      <a:rPr sz="1400"/>
                      <a:t>Spain</a:t>
                    </a:r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4"/>
              <c:tx>
                <c:rich>
                  <a:bodyPr/>
                  <a:lstStyle/>
                  <a:p>
                    <a:r>
                      <a:rPr sz="1400"/>
                      <a:t>Sweden</a:t>
                    </a:r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5"/>
              <c:tx>
                <c:rich>
                  <a:bodyPr/>
                  <a:lstStyle/>
                  <a:p>
                    <a:r>
                      <a:rPr sz="1400"/>
                      <a:t>United Kingdom</a:t>
                    </a:r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6"/>
              <c:tx>
                <c:rich>
                  <a:bodyPr/>
                  <a:lstStyle/>
                  <a:p>
                    <a:r>
                      <a:rPr sz="1400"/>
                      <a:t>United States</a:t>
                    </a:r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PSALRE0!$W$120:$W$142</c:f>
              <c:numCache>
                <c:formatCode>0.0</c:formatCode>
                <c:ptCount val="23"/>
                <c:pt idx="0">
                  <c:v>-1.795569374982378</c:v>
                </c:pt>
                <c:pt idx="1">
                  <c:v>1.6016259493618321</c:v>
                </c:pt>
                <c:pt idx="2">
                  <c:v>-9.2748437071122822</c:v>
                </c:pt>
                <c:pt idx="3">
                  <c:v>1.2468393844486059</c:v>
                </c:pt>
                <c:pt idx="4">
                  <c:v>-1.7496713245195252</c:v>
                </c:pt>
                <c:pt idx="5">
                  <c:v>1.6227991749964303</c:v>
                </c:pt>
                <c:pt idx="6">
                  <c:v>0.59133365575435448</c:v>
                </c:pt>
                <c:pt idx="7">
                  <c:v>3.1689226241542627</c:v>
                </c:pt>
                <c:pt idx="8">
                  <c:v>2.620719768667584</c:v>
                </c:pt>
                <c:pt idx="9">
                  <c:v>-20.811428475959573</c:v>
                </c:pt>
                <c:pt idx="10">
                  <c:v>-6.8799723815649259</c:v>
                </c:pt>
                <c:pt idx="11">
                  <c:v>-6.5065229836269225</c:v>
                </c:pt>
                <c:pt idx="12">
                  <c:v>-1.776535224822311</c:v>
                </c:pt>
                <c:pt idx="13">
                  <c:v>-1.0065920669683379</c:v>
                </c:pt>
                <c:pt idx="14">
                  <c:v>9.5003020008709314</c:v>
                </c:pt>
                <c:pt idx="15">
                  <c:v>7.8022704349543659</c:v>
                </c:pt>
                <c:pt idx="16">
                  <c:v>-2.5977275482626538</c:v>
                </c:pt>
                <c:pt idx="17">
                  <c:v>-15.976199152412605</c:v>
                </c:pt>
                <c:pt idx="18">
                  <c:v>1.0190673196823781</c:v>
                </c:pt>
                <c:pt idx="19">
                  <c:v>-1.1257174734687823</c:v>
                </c:pt>
                <c:pt idx="20">
                  <c:v>-5.3863996537524343</c:v>
                </c:pt>
                <c:pt idx="21">
                  <c:v>3.3610233092044126</c:v>
                </c:pt>
                <c:pt idx="22">
                  <c:v>-3.029335924910356</c:v>
                </c:pt>
              </c:numCache>
            </c:numRef>
          </c:xVal>
          <c:yVal>
            <c:numRef>
              <c:f>PSALRE0!$X$120:$X$142</c:f>
              <c:numCache>
                <c:formatCode>0.0</c:formatCode>
                <c:ptCount val="23"/>
                <c:pt idx="0">
                  <c:v>-1.551079293031421</c:v>
                </c:pt>
                <c:pt idx="1">
                  <c:v>-3.1879979556698288</c:v>
                </c:pt>
                <c:pt idx="2">
                  <c:v>-1.2404787895090124</c:v>
                </c:pt>
                <c:pt idx="3">
                  <c:v>-4.5700511708846818</c:v>
                </c:pt>
                <c:pt idx="4">
                  <c:v>-3.8416641673736933</c:v>
                </c:pt>
                <c:pt idx="5">
                  <c:v>-8.1714096990880307</c:v>
                </c:pt>
                <c:pt idx="6">
                  <c:v>-0.50863838164683273</c:v>
                </c:pt>
                <c:pt idx="7">
                  <c:v>-3.0975401599959156</c:v>
                </c:pt>
                <c:pt idx="8">
                  <c:v>-3.3778866388145445</c:v>
                </c:pt>
                <c:pt idx="9">
                  <c:v>-4.8119660285370429</c:v>
                </c:pt>
                <c:pt idx="10">
                  <c:v>-11.722069785418512</c:v>
                </c:pt>
                <c:pt idx="11">
                  <c:v>-1.9150154752748563</c:v>
                </c:pt>
                <c:pt idx="12">
                  <c:v>-5.0817993086081827</c:v>
                </c:pt>
                <c:pt idx="13">
                  <c:v>-2.0824569940413369</c:v>
                </c:pt>
                <c:pt idx="14">
                  <c:v>1.1791659426790915</c:v>
                </c:pt>
                <c:pt idx="15">
                  <c:v>-6.3465940151872502</c:v>
                </c:pt>
                <c:pt idx="16">
                  <c:v>-9.478370999608714</c:v>
                </c:pt>
                <c:pt idx="17">
                  <c:v>-15.463602349788147</c:v>
                </c:pt>
                <c:pt idx="18">
                  <c:v>-7.6357956085356022</c:v>
                </c:pt>
                <c:pt idx="19">
                  <c:v>-11.995610455562769</c:v>
                </c:pt>
                <c:pt idx="20">
                  <c:v>-3.8394594605502022</c:v>
                </c:pt>
                <c:pt idx="21">
                  <c:v>0.59516952470217177</c:v>
                </c:pt>
                <c:pt idx="22">
                  <c:v>-5.2630835833554102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138304"/>
        <c:axId val="155144576"/>
      </c:scatterChart>
      <c:valAx>
        <c:axId val="155138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fr-FR"/>
                  <a:t>salaire réel 2009-2013</a:t>
                </a:r>
              </a:p>
            </c:rich>
          </c:tx>
          <c:layout>
            <c:manualLayout>
              <c:xMode val="edge"/>
              <c:yMode val="edge"/>
              <c:x val="0.45993327476401219"/>
              <c:y val="0.944594631553408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5144576"/>
        <c:crossesAt val="-16"/>
        <c:crossBetween val="midCat"/>
      </c:valAx>
      <c:valAx>
        <c:axId val="155144576"/>
        <c:scaling>
          <c:orientation val="minMax"/>
          <c:max val="2"/>
          <c:min val="-16"/>
        </c:scaling>
        <c:delete val="0"/>
        <c:axPos val="l"/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fr-FR"/>
                  <a:t>salaire réel services/manuf 2009-2012</a:t>
                </a:r>
              </a:p>
            </c:rich>
          </c:tx>
          <c:layout>
            <c:manualLayout>
              <c:xMode val="edge"/>
              <c:yMode val="edge"/>
              <c:x val="9.1819179536864453E-3"/>
              <c:y val="0.251351286971481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5138304"/>
        <c:crossesAt val="-25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729517396184E-2"/>
          <c:y val="3.045071210361E-2"/>
          <c:w val="0.90751995089011661"/>
          <c:h val="0.68856589647605537"/>
        </c:manualLayout>
      </c:layout>
      <c:lineChart>
        <c:grouping val="standard"/>
        <c:varyColors val="0"/>
        <c:ser>
          <c:idx val="0"/>
          <c:order val="0"/>
          <c:tx>
            <c:strRef>
              <c:f>'[2]OECD.Stat export'!$A$9</c:f>
              <c:strCache>
                <c:ptCount val="1"/>
                <c:pt idx="0">
                  <c:v>France</c:v>
                </c:pt>
              </c:strCache>
            </c:strRef>
          </c:tx>
          <c:spPr>
            <a:ln w="25400">
              <a:solidFill>
                <a:srgbClr val="E73331"/>
              </a:solidFill>
              <a:prstDash val="dash"/>
            </a:ln>
          </c:spPr>
          <c:marker>
            <c:symbol val="none"/>
          </c:marker>
          <c:cat>
            <c:strRef>
              <c:f>'figure 5'!$B$30:$X$30</c:f>
              <c:strCache>
                <c:ptCount val="23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</c:strCache>
            </c:strRef>
          </c:cat>
          <c:val>
            <c:numRef>
              <c:f>'[2]OECD.Stat export'!$B$9:$X$9</c:f>
              <c:numCache>
                <c:formatCode>General</c:formatCode>
                <c:ptCount val="23"/>
                <c:pt idx="0">
                  <c:v>0.38841194286605563</c:v>
                </c:pt>
                <c:pt idx="1">
                  <c:v>0.29276636937502321</c:v>
                </c:pt>
                <c:pt idx="2">
                  <c:v>0.55486356347390298</c:v>
                </c:pt>
                <c:pt idx="3">
                  <c:v>0.50466107096864654</c:v>
                </c:pt>
                <c:pt idx="4">
                  <c:v>0.29672565070451579</c:v>
                </c:pt>
                <c:pt idx="5">
                  <c:v>0.36146087774053542</c:v>
                </c:pt>
                <c:pt idx="6">
                  <c:v>0.28920619185446877</c:v>
                </c:pt>
                <c:pt idx="7">
                  <c:v>0.18384783081360659</c:v>
                </c:pt>
                <c:pt idx="8">
                  <c:v>0.22215149905832199</c:v>
                </c:pt>
                <c:pt idx="9">
                  <c:v>0.18726085588590491</c:v>
                </c:pt>
                <c:pt idx="10">
                  <c:v>0.18498329279890449</c:v>
                </c:pt>
                <c:pt idx="11">
                  <c:v>0.23558912058008041</c:v>
                </c:pt>
                <c:pt idx="12">
                  <c:v>0.22933828865413849</c:v>
                </c:pt>
                <c:pt idx="13">
                  <c:v>0.30212913087311338</c:v>
                </c:pt>
                <c:pt idx="14">
                  <c:v>0.35548855193520201</c:v>
                </c:pt>
                <c:pt idx="15">
                  <c:v>0.2068279893997077</c:v>
                </c:pt>
                <c:pt idx="16">
                  <c:v>0.23956695251714</c:v>
                </c:pt>
                <c:pt idx="17">
                  <c:v>5.6177374281635467E-2</c:v>
                </c:pt>
                <c:pt idx="18">
                  <c:v>0.63362742333047284</c:v>
                </c:pt>
                <c:pt idx="19">
                  <c:v>0.82140368043929923</c:v>
                </c:pt>
                <c:pt idx="20">
                  <c:v>0.1173860779537628</c:v>
                </c:pt>
                <c:pt idx="21">
                  <c:v>0.32637446267764741</c:v>
                </c:pt>
                <c:pt idx="22">
                  <c:v>0.73576179416871945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'[2]OECD.Stat export'!$A$10</c:f>
              <c:strCache>
                <c:ptCount val="1"/>
                <c:pt idx="0">
                  <c:v>Germany</c:v>
                </c:pt>
              </c:strCache>
            </c:strRef>
          </c:tx>
          <c:spPr>
            <a:ln w="25400">
              <a:solidFill>
                <a:srgbClr val="009FE3"/>
              </a:solidFill>
              <a:prstDash val="solid"/>
            </a:ln>
          </c:spPr>
          <c:marker>
            <c:symbol val="none"/>
          </c:marker>
          <c:cat>
            <c:strRef>
              <c:f>'figure 5'!$B$30:$X$30</c:f>
              <c:strCache>
                <c:ptCount val="23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</c:strCache>
            </c:strRef>
          </c:cat>
          <c:val>
            <c:numRef>
              <c:f>'[2]OECD.Stat export'!$B$10:$X$10</c:f>
              <c:numCache>
                <c:formatCode>General</c:formatCode>
                <c:ptCount val="23"/>
                <c:pt idx="0">
                  <c:v>0.85685714526179146</c:v>
                </c:pt>
                <c:pt idx="1">
                  <c:v>0.27896176713618798</c:v>
                </c:pt>
                <c:pt idx="2">
                  <c:v>0.60756726883170054</c:v>
                </c:pt>
                <c:pt idx="3">
                  <c:v>0.27344039309701629</c:v>
                </c:pt>
                <c:pt idx="4">
                  <c:v>0.1162595641513843</c:v>
                </c:pt>
                <c:pt idx="5">
                  <c:v>0.16473370818242611</c:v>
                </c:pt>
                <c:pt idx="6">
                  <c:v>0.15680164113407899</c:v>
                </c:pt>
                <c:pt idx="7">
                  <c:v>8.2449467630203402E-2</c:v>
                </c:pt>
                <c:pt idx="8">
                  <c:v>9.4211635872767735E-2</c:v>
                </c:pt>
                <c:pt idx="9">
                  <c:v>6.7723578935867418E-2</c:v>
                </c:pt>
                <c:pt idx="10">
                  <c:v>8.4593628164001372E-2</c:v>
                </c:pt>
                <c:pt idx="11">
                  <c:v>0.17973774280695859</c:v>
                </c:pt>
                <c:pt idx="12">
                  <c:v>0.15225523188390541</c:v>
                </c:pt>
                <c:pt idx="13">
                  <c:v>0.15537694170552729</c:v>
                </c:pt>
                <c:pt idx="14">
                  <c:v>0.1697154568452181</c:v>
                </c:pt>
                <c:pt idx="15">
                  <c:v>0.13827494605863611</c:v>
                </c:pt>
                <c:pt idx="16">
                  <c:v>0.12108877826402389</c:v>
                </c:pt>
                <c:pt idx="17">
                  <c:v>9.7038351534397299E-2</c:v>
                </c:pt>
                <c:pt idx="18">
                  <c:v>1.7558639339183379</c:v>
                </c:pt>
                <c:pt idx="19">
                  <c:v>0.50725583869646496</c:v>
                </c:pt>
                <c:pt idx="20">
                  <c:v>0.14746989446068509</c:v>
                </c:pt>
                <c:pt idx="21">
                  <c:v>0.1152694023758392</c:v>
                </c:pt>
                <c:pt idx="22">
                  <c:v>0.13374507420439311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460864"/>
        <c:axId val="169462784"/>
      </c:lineChart>
      <c:catAx>
        <c:axId val="1694608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635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5400000" vert="horz"/>
          <a:lstStyle/>
          <a:p>
            <a:pPr>
              <a:defRPr b="1">
                <a:solidFill>
                  <a:srgbClr val="595959"/>
                </a:solidFill>
              </a:defRPr>
            </a:pPr>
            <a:endParaRPr lang="fr-FR"/>
          </a:p>
        </c:txPr>
        <c:crossAx val="169462784"/>
        <c:crosses val="autoZero"/>
        <c:auto val="1"/>
        <c:lblAlgn val="ctr"/>
        <c:lblOffset val="100"/>
        <c:noMultiLvlLbl val="0"/>
      </c:catAx>
      <c:valAx>
        <c:axId val="169462784"/>
        <c:scaling>
          <c:orientation val="minMax"/>
        </c:scaling>
        <c:delete val="0"/>
        <c:axPos val="l"/>
        <c:majorGridlines>
          <c:spPr>
            <a:ln w="3175">
              <a:solidFill>
                <a:srgbClr val="595959"/>
              </a:solidFill>
              <a:prstDash val="sysDash"/>
            </a:ln>
          </c:spPr>
        </c:majorGridlines>
        <c:numFmt formatCode="General" sourceLinked="1"/>
        <c:majorTickMark val="none"/>
        <c:minorTickMark val="none"/>
        <c:tickLblPos val="nextTo"/>
        <c:spPr>
          <a:ln w="635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sz="1000" b="1">
                <a:solidFill>
                  <a:srgbClr val="595959"/>
                </a:solidFill>
              </a:defRPr>
            </a:pPr>
            <a:endParaRPr lang="fr-FR"/>
          </a:p>
        </c:txPr>
        <c:crossAx val="16946086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8875995127680862"/>
          <c:y val="0.8085704143539435"/>
          <c:w val="0.25624302141790289"/>
          <c:h val="4.6620842476657633E-2"/>
        </c:manualLayout>
      </c:layout>
      <c:overlay val="0"/>
      <c:txPr>
        <a:bodyPr/>
        <a:lstStyle/>
        <a:p>
          <a:pPr>
            <a:defRPr b="1">
              <a:solidFill>
                <a:srgbClr val="595959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847222222222221E-2"/>
          <c:y val="3.6974806481944004E-2"/>
          <c:w val="0.90137298886011474"/>
          <c:h val="0.79018894167742293"/>
        </c:manualLayout>
      </c:layout>
      <c:lineChart>
        <c:grouping val="standard"/>
        <c:varyColors val="0"/>
        <c:ser>
          <c:idx val="0"/>
          <c:order val="0"/>
          <c:tx>
            <c:v> France</c:v>
          </c:tx>
          <c:spPr>
            <a:ln w="63500" cap="sq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PRODUC!$I$18:$Y$18</c:f>
              <c:numCache>
                <c:formatCode>0.0</c:formatCode>
                <c:ptCount val="17"/>
                <c:pt idx="0">
                  <c:v>100</c:v>
                </c:pt>
                <c:pt idx="1">
                  <c:v>101.43554903685671</c:v>
                </c:pt>
                <c:pt idx="2">
                  <c:v>102.4411182129553</c:v>
                </c:pt>
                <c:pt idx="3">
                  <c:v>102.40952887108315</c:v>
                </c:pt>
                <c:pt idx="4">
                  <c:v>102.4711653979801</c:v>
                </c:pt>
                <c:pt idx="5">
                  <c:v>102.01896521275545</c:v>
                </c:pt>
                <c:pt idx="6">
                  <c:v>101.51837778365531</c:v>
                </c:pt>
                <c:pt idx="7">
                  <c:v>101.99951413768144</c:v>
                </c:pt>
                <c:pt idx="8">
                  <c:v>103.65322033027029</c:v>
                </c:pt>
                <c:pt idx="9">
                  <c:v>104.52239982820704</c:v>
                </c:pt>
                <c:pt idx="10">
                  <c:v>105.93856411931651</c:v>
                </c:pt>
                <c:pt idx="11">
                  <c:v>106.69544806703904</c:v>
                </c:pt>
                <c:pt idx="12">
                  <c:v>107.15865892050681</c:v>
                </c:pt>
                <c:pt idx="13">
                  <c:v>106.11088771025361</c:v>
                </c:pt>
                <c:pt idx="14">
                  <c:v>107.2202125357453</c:v>
                </c:pt>
                <c:pt idx="15">
                  <c:v>108.5026237394319</c:v>
                </c:pt>
                <c:pt idx="16">
                  <c:v>108.99548380196384</c:v>
                </c:pt>
              </c:numCache>
            </c:numRef>
          </c:val>
          <c:smooth val="0"/>
        </c:ser>
        <c:ser>
          <c:idx val="1"/>
          <c:order val="1"/>
          <c:tx>
            <c:v> Allemagne</c:v>
          </c:tx>
          <c:spPr>
            <a:ln w="63500" cap="sq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PRODUC!$I$20:$Y$20</c:f>
              <c:numCache>
                <c:formatCode>0.0</c:formatCode>
                <c:ptCount val="17"/>
                <c:pt idx="0">
                  <c:v>100</c:v>
                </c:pt>
                <c:pt idx="1">
                  <c:v>100.91720409743192</c:v>
                </c:pt>
                <c:pt idx="2">
                  <c:v>101.74145842262821</c:v>
                </c:pt>
                <c:pt idx="3">
                  <c:v>101.07290950230755</c:v>
                </c:pt>
                <c:pt idx="4">
                  <c:v>101.24281902787328</c:v>
                </c:pt>
                <c:pt idx="5">
                  <c:v>102.89446338327201</c:v>
                </c:pt>
                <c:pt idx="6">
                  <c:v>103.83316055806411</c:v>
                </c:pt>
                <c:pt idx="7">
                  <c:v>103.36176649422364</c:v>
                </c:pt>
                <c:pt idx="8">
                  <c:v>102.87041605613868</c:v>
                </c:pt>
                <c:pt idx="9">
                  <c:v>103.17069615143086</c:v>
                </c:pt>
                <c:pt idx="10">
                  <c:v>105.09458615339121</c:v>
                </c:pt>
                <c:pt idx="11">
                  <c:v>106.66142110981528</c:v>
                </c:pt>
                <c:pt idx="12">
                  <c:v>107.99600623320006</c:v>
                </c:pt>
                <c:pt idx="13">
                  <c:v>105.45276257687668</c:v>
                </c:pt>
                <c:pt idx="14">
                  <c:v>104.64748861178393</c:v>
                </c:pt>
                <c:pt idx="15">
                  <c:v>106.20460495931474</c:v>
                </c:pt>
                <c:pt idx="16">
                  <c:v>106.62373035096638</c:v>
                </c:pt>
              </c:numCache>
            </c:numRef>
          </c:val>
          <c:smooth val="0"/>
        </c:ser>
        <c:ser>
          <c:idx val="2"/>
          <c:order val="2"/>
          <c:tx>
            <c:v> Italie</c:v>
          </c:tx>
          <c:spPr>
            <a:ln w="63500" cap="sq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PRODUC!$I$28:$Y$28</c:f>
              <c:numCache>
                <c:formatCode>0.0</c:formatCode>
                <c:ptCount val="17"/>
                <c:pt idx="0">
                  <c:v>100</c:v>
                </c:pt>
                <c:pt idx="1">
                  <c:v>101.4282693979187</c:v>
                </c:pt>
                <c:pt idx="2">
                  <c:v>101.53245046209521</c:v>
                </c:pt>
                <c:pt idx="3">
                  <c:v>101.48901892249357</c:v>
                </c:pt>
                <c:pt idx="4">
                  <c:v>103.23735236235709</c:v>
                </c:pt>
                <c:pt idx="5">
                  <c:v>103.76306519957296</c:v>
                </c:pt>
                <c:pt idx="6">
                  <c:v>102.66205290780988</c:v>
                </c:pt>
                <c:pt idx="7">
                  <c:v>101.97286630497393</c:v>
                </c:pt>
                <c:pt idx="8">
                  <c:v>102.7806201004079</c:v>
                </c:pt>
                <c:pt idx="9">
                  <c:v>103.57395134684211</c:v>
                </c:pt>
                <c:pt idx="10">
                  <c:v>103.7432159844091</c:v>
                </c:pt>
                <c:pt idx="11">
                  <c:v>104.30633275552087</c:v>
                </c:pt>
                <c:pt idx="12">
                  <c:v>103.71041925366588</c:v>
                </c:pt>
                <c:pt idx="13">
                  <c:v>101.97641731135643</c:v>
                </c:pt>
                <c:pt idx="14">
                  <c:v>103.61565290897532</c:v>
                </c:pt>
                <c:pt idx="15">
                  <c:v>103.86662711391868</c:v>
                </c:pt>
                <c:pt idx="16">
                  <c:v>102.29495168901343</c:v>
                </c:pt>
              </c:numCache>
            </c:numRef>
          </c:val>
          <c:smooth val="0"/>
        </c:ser>
        <c:ser>
          <c:idx val="3"/>
          <c:order val="3"/>
          <c:tx>
            <c:v> Espagne</c:v>
          </c:tx>
          <c:spPr>
            <a:ln w="63500" cap="sq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PRODUC!$I$48:$Y$48</c:f>
              <c:numCache>
                <c:formatCode>0.0</c:formatCode>
                <c:ptCount val="17"/>
                <c:pt idx="0">
                  <c:v>100</c:v>
                </c:pt>
                <c:pt idx="1">
                  <c:v>99.598237615123111</c:v>
                </c:pt>
                <c:pt idx="2">
                  <c:v>98.863576434879647</c:v>
                </c:pt>
                <c:pt idx="3">
                  <c:v>98.566438763053</c:v>
                </c:pt>
                <c:pt idx="4">
                  <c:v>98.545322048421554</c:v>
                </c:pt>
                <c:pt idx="5">
                  <c:v>98.187340344344094</c:v>
                </c:pt>
                <c:pt idx="6">
                  <c:v>97.711680354394673</c:v>
                </c:pt>
                <c:pt idx="7">
                  <c:v>97.435811943125657</c:v>
                </c:pt>
                <c:pt idx="8">
                  <c:v>97.148524379671983</c:v>
                </c:pt>
                <c:pt idx="9">
                  <c:v>96.98087640685479</c:v>
                </c:pt>
                <c:pt idx="10">
                  <c:v>96.641134837087478</c:v>
                </c:pt>
                <c:pt idx="11">
                  <c:v>97.512498959418863</c:v>
                </c:pt>
                <c:pt idx="12">
                  <c:v>97.121087905243684</c:v>
                </c:pt>
                <c:pt idx="13">
                  <c:v>98.669211132714494</c:v>
                </c:pt>
                <c:pt idx="14">
                  <c:v>100.89797249030352</c:v>
                </c:pt>
                <c:pt idx="15">
                  <c:v>102.84833753270473</c:v>
                </c:pt>
                <c:pt idx="16">
                  <c:v>106.16435908264978</c:v>
                </c:pt>
              </c:numCache>
            </c:numRef>
          </c:val>
          <c:smooth val="0"/>
        </c:ser>
        <c:ser>
          <c:idx val="4"/>
          <c:order val="4"/>
          <c:tx>
            <c:v> UE15</c:v>
          </c:tx>
          <c:spPr>
            <a:ln w="76200" cap="sq" cmpd="dbl">
              <a:solidFill>
                <a:schemeClr val="tx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PRODUC!$I$52:$Y$52</c:f>
              <c:numCache>
                <c:formatCode>0.0</c:formatCode>
                <c:ptCount val="17"/>
                <c:pt idx="0">
                  <c:v>100</c:v>
                </c:pt>
                <c:pt idx="1">
                  <c:v>101.45303893643778</c:v>
                </c:pt>
                <c:pt idx="2">
                  <c:v>102.46147515476846</c:v>
                </c:pt>
                <c:pt idx="3">
                  <c:v>102.69828128334889</c:v>
                </c:pt>
                <c:pt idx="4">
                  <c:v>103.9529438474256</c:v>
                </c:pt>
                <c:pt idx="5">
                  <c:v>104.50674619589756</c:v>
                </c:pt>
                <c:pt idx="6">
                  <c:v>104.69073604413548</c:v>
                </c:pt>
                <c:pt idx="7">
                  <c:v>105.45300503942202</c:v>
                </c:pt>
                <c:pt idx="8">
                  <c:v>106.27248510255718</c:v>
                </c:pt>
                <c:pt idx="9">
                  <c:v>107.40653735480696</c:v>
                </c:pt>
                <c:pt idx="10">
                  <c:v>108.80072949531089</c:v>
                </c:pt>
                <c:pt idx="11">
                  <c:v>110.40750716419339</c:v>
                </c:pt>
                <c:pt idx="12">
                  <c:v>110.3696883425601</c:v>
                </c:pt>
                <c:pt idx="13">
                  <c:v>108.59090302635316</c:v>
                </c:pt>
                <c:pt idx="14">
                  <c:v>109.22568376882788</c:v>
                </c:pt>
                <c:pt idx="15">
                  <c:v>110.23274045744812</c:v>
                </c:pt>
              </c:numCache>
            </c:numRef>
          </c:val>
          <c:smooth val="0"/>
        </c:ser>
        <c:ser>
          <c:idx val="5"/>
          <c:order val="5"/>
          <c:tx>
            <c:v> Portugal</c:v>
          </c:tx>
          <c:spPr>
            <a:ln w="63500" cap="sq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PRODUC!$I$1:$Y$1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PRODUC!$I$40:$Y$40</c:f>
              <c:numCache>
                <c:formatCode>0.0</c:formatCode>
                <c:ptCount val="17"/>
                <c:pt idx="0">
                  <c:v>100</c:v>
                </c:pt>
                <c:pt idx="1">
                  <c:v>101.70210177533188</c:v>
                </c:pt>
                <c:pt idx="2">
                  <c:v>103.07884149751703</c:v>
                </c:pt>
                <c:pt idx="3">
                  <c:v>104.57973786524238</c:v>
                </c:pt>
                <c:pt idx="4">
                  <c:v>107.01383667352107</c:v>
                </c:pt>
                <c:pt idx="5">
                  <c:v>106.54498819768415</c:v>
                </c:pt>
                <c:pt idx="6">
                  <c:v>106.7370356164661</c:v>
                </c:pt>
                <c:pt idx="7">
                  <c:v>106.39119481340177</c:v>
                </c:pt>
                <c:pt idx="8">
                  <c:v>106.64494882847022</c:v>
                </c:pt>
                <c:pt idx="9">
                  <c:v>107.03813406822532</c:v>
                </c:pt>
                <c:pt idx="10">
                  <c:v>107.34213874522035</c:v>
                </c:pt>
                <c:pt idx="11">
                  <c:v>109.92442124720993</c:v>
                </c:pt>
                <c:pt idx="12">
                  <c:v>109.13720593478226</c:v>
                </c:pt>
                <c:pt idx="13">
                  <c:v>110.11832729841021</c:v>
                </c:pt>
                <c:pt idx="14">
                  <c:v>111.63872240986898</c:v>
                </c:pt>
                <c:pt idx="15">
                  <c:v>111.71884636375464</c:v>
                </c:pt>
                <c:pt idx="16">
                  <c:v>113.4442317342899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70080"/>
        <c:axId val="155484160"/>
      </c:lineChart>
      <c:catAx>
        <c:axId val="15547008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r-FR"/>
          </a:p>
        </c:txPr>
        <c:crossAx val="155484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5484160"/>
        <c:scaling>
          <c:orientation val="minMax"/>
          <c:max val="16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547008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5212984043703227E-2"/>
          <c:y val="0.93378383788891117"/>
          <c:w val="0.82539687228922831"/>
          <c:h val="4.59459264013625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378429488485527E-2"/>
          <c:y val="3.1097020815386518E-2"/>
          <c:w val="0.91819735871824104"/>
          <c:h val="0.890916624691244"/>
        </c:manualLayout>
      </c:layout>
      <c:lineChart>
        <c:grouping val="standard"/>
        <c:varyColors val="0"/>
        <c:ser>
          <c:idx val="0"/>
          <c:order val="0"/>
          <c:tx>
            <c:strRef>
              <c:f>STYLI!$F$2</c:f>
              <c:strCache>
                <c:ptCount val="1"/>
                <c:pt idx="0">
                  <c:v>psalrM</c:v>
                </c:pt>
              </c:strCache>
            </c:strRef>
          </c:tx>
          <c:spPr>
            <a:ln w="63500" cap="sq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STYLI!$A$3:$A$14</c:f>
              <c:numCache>
                <c:formatCode>General</c:formatCode>
                <c:ptCount val="1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</c:numCache>
            </c:numRef>
          </c:cat>
          <c:val>
            <c:numRef>
              <c:f>STYLI!$F$3:$F$14</c:f>
              <c:numCache>
                <c:formatCode>0.0</c:formatCode>
                <c:ptCount val="12"/>
                <c:pt idx="0">
                  <c:v>100</c:v>
                </c:pt>
                <c:pt idx="1">
                  <c:v>96.92307692307692</c:v>
                </c:pt>
                <c:pt idx="2">
                  <c:v>93.964497041420131</c:v>
                </c:pt>
                <c:pt idx="3">
                  <c:v>91.119708693673203</c:v>
                </c:pt>
                <c:pt idx="4">
                  <c:v>88.384335282378075</c:v>
                </c:pt>
                <c:pt idx="5">
                  <c:v>85.754168540748125</c:v>
                </c:pt>
                <c:pt idx="6">
                  <c:v>83.225162058411669</c:v>
                </c:pt>
                <c:pt idx="7">
                  <c:v>80.793425056165049</c:v>
                </c:pt>
                <c:pt idx="8">
                  <c:v>78.455216400158719</c:v>
                </c:pt>
                <c:pt idx="9">
                  <c:v>76.206938846306443</c:v>
                </c:pt>
                <c:pt idx="10">
                  <c:v>74.045133506063891</c:v>
                </c:pt>
                <c:pt idx="11">
                  <c:v>71.966474525061429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STYLI!$G$2</c:f>
              <c:strCache>
                <c:ptCount val="1"/>
                <c:pt idx="0">
                  <c:v>psalrS</c:v>
                </c:pt>
              </c:strCache>
            </c:strRef>
          </c:tx>
          <c:spPr>
            <a:ln w="63500" cap="sq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STYLI!$A$3:$A$14</c:f>
              <c:numCache>
                <c:formatCode>General</c:formatCode>
                <c:ptCount val="1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</c:numCache>
            </c:numRef>
          </c:cat>
          <c:val>
            <c:numRef>
              <c:f>STYLI!$G$3:$G$14</c:f>
              <c:numCache>
                <c:formatCode>0.0</c:formatCode>
                <c:ptCount val="12"/>
                <c:pt idx="0">
                  <c:v>100</c:v>
                </c:pt>
                <c:pt idx="1">
                  <c:v>100.8</c:v>
                </c:pt>
                <c:pt idx="2">
                  <c:v>101.63200000000001</c:v>
                </c:pt>
                <c:pt idx="3">
                  <c:v>102.49728</c:v>
                </c:pt>
                <c:pt idx="4">
                  <c:v>103.39717120000002</c:v>
                </c:pt>
                <c:pt idx="5">
                  <c:v>104.333058048</c:v>
                </c:pt>
                <c:pt idx="6">
                  <c:v>105.30638036992001</c:v>
                </c:pt>
                <c:pt idx="7">
                  <c:v>106.31863558471679</c:v>
                </c:pt>
                <c:pt idx="8">
                  <c:v>107.37138100810547</c:v>
                </c:pt>
                <c:pt idx="9">
                  <c:v>108.46623624842968</c:v>
                </c:pt>
                <c:pt idx="10">
                  <c:v>109.60488569836689</c:v>
                </c:pt>
                <c:pt idx="11">
                  <c:v>110.78908112630157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STYLI!$H$2</c:f>
              <c:strCache>
                <c:ptCount val="1"/>
                <c:pt idx="0">
                  <c:v>psalM</c:v>
                </c:pt>
              </c:strCache>
            </c:strRef>
          </c:tx>
          <c:spPr>
            <a:ln w="63500" cap="sq">
              <a:solidFill>
                <a:srgbClr val="000000"/>
              </a:solidFill>
              <a:prstDash val="sysDot"/>
            </a:ln>
          </c:spPr>
          <c:marker>
            <c:symbol val="none"/>
          </c:marker>
          <c:cat>
            <c:numRef>
              <c:f>STYLI!$A$3:$A$14</c:f>
              <c:numCache>
                <c:formatCode>General</c:formatCode>
                <c:ptCount val="1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</c:numCache>
            </c:numRef>
          </c:cat>
          <c:val>
            <c:numRef>
              <c:f>STYLI!$H$3:$H$14</c:f>
              <c:numCache>
                <c:formatCode>0.0</c:formatCode>
                <c:ptCount val="12"/>
                <c:pt idx="0">
                  <c:v>100</c:v>
                </c:pt>
                <c:pt idx="1">
                  <c:v>99.249230769230778</c:v>
                </c:pt>
                <c:pt idx="2">
                  <c:v>98.542447337278134</c:v>
                </c:pt>
                <c:pt idx="3">
                  <c:v>97.87911447610378</c:v>
                </c:pt>
                <c:pt idx="4">
                  <c:v>97.258745477523917</c:v>
                </c:pt>
                <c:pt idx="5">
                  <c:v>96.680901190103199</c:v>
                </c:pt>
                <c:pt idx="6">
                  <c:v>96.145189119558054</c:v>
                </c:pt>
                <c:pt idx="7">
                  <c:v>95.65126259102523</c:v>
                </c:pt>
                <c:pt idx="8">
                  <c:v>95.198819971641427</c:v>
                </c:pt>
                <c:pt idx="9">
                  <c:v>94.787603951961941</c:v>
                </c:pt>
                <c:pt idx="10">
                  <c:v>94.417400884830002</c:v>
                </c:pt>
                <c:pt idx="11">
                  <c:v>94.088040180386685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STYLI!$I$2</c:f>
              <c:strCache>
                <c:ptCount val="1"/>
                <c:pt idx="0">
                  <c:v>psalS</c:v>
                </c:pt>
              </c:strCache>
            </c:strRef>
          </c:tx>
          <c:spPr>
            <a:ln w="63500" cap="sq">
              <a:solidFill>
                <a:schemeClr val="tx1">
                  <a:lumMod val="50000"/>
                  <a:lumOff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STYLI!$A$3:$A$14</c:f>
              <c:numCache>
                <c:formatCode>General</c:formatCode>
                <c:ptCount val="12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</c:numCache>
            </c:numRef>
          </c:cat>
          <c:val>
            <c:numRef>
              <c:f>STYLI!$I$3:$I$14</c:f>
              <c:numCache>
                <c:formatCode>0.0</c:formatCode>
                <c:ptCount val="12"/>
                <c:pt idx="0">
                  <c:v>100</c:v>
                </c:pt>
                <c:pt idx="1">
                  <c:v>100.21281553398059</c:v>
                </c:pt>
                <c:pt idx="2">
                  <c:v>100.46518148741636</c:v>
                </c:pt>
                <c:pt idx="3">
                  <c:v>100.75773017967708</c:v>
                </c:pt>
                <c:pt idx="4">
                  <c:v>101.09114644046424</c:v>
                </c:pt>
                <c:pt idx="5">
                  <c:v>101.46616891317353</c:v>
                </c:pt>
                <c:pt idx="6">
                  <c:v>101.88359143356573</c:v>
                </c:pt>
                <c:pt idx="7">
                  <c:v>102.34426448608157</c:v>
                </c:pt>
                <c:pt idx="8">
                  <c:v>102.84909674025205</c:v>
                </c:pt>
                <c:pt idx="9">
                  <c:v>103.39905666977042</c:v>
                </c:pt>
                <c:pt idx="10">
                  <c:v>103.99517425691468</c:v>
                </c:pt>
                <c:pt idx="11">
                  <c:v>104.63854278513456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99136"/>
        <c:axId val="155517312"/>
      </c:lineChart>
      <c:catAx>
        <c:axId val="15549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r-FR"/>
          </a:p>
        </c:txPr>
        <c:crossAx val="15551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517312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54991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662183910010122E-2"/>
          <c:y val="3.3831571427130752E-2"/>
          <c:w val="0.86338107900754546"/>
          <c:h val="0.8390720778852750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tx>
                <c:strRef>
                  <c:f>ECPSAL!$B$2</c:f>
                  <c:strCache>
                    <c:ptCount val="1"/>
                    <c:pt idx="0">
                      <c:v>AT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ECPSAL!$B$3</c:f>
                  <c:strCache>
                    <c:ptCount val="1"/>
                    <c:pt idx="0">
                      <c:v>BE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ECPSAL!$B$4</c:f>
                  <c:strCache>
                    <c:ptCount val="1"/>
                    <c:pt idx="0">
                      <c:v>CZ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ECPSAL!$B$5</c:f>
                  <c:strCache>
                    <c:ptCount val="1"/>
                    <c:pt idx="0">
                      <c:v>DK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strRef>
                  <c:f>ECPSAL!$B$6</c:f>
                  <c:strCache>
                    <c:ptCount val="1"/>
                    <c:pt idx="0">
                      <c:v>EA12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tx>
                <c:strRef>
                  <c:f>ECPSAL!$B$7</c:f>
                  <c:strCache>
                    <c:ptCount val="1"/>
                    <c:pt idx="0">
                      <c:v>EE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strRef>
                  <c:f>ECPSAL!$B$8</c:f>
                  <c:strCache>
                    <c:ptCount val="1"/>
                    <c:pt idx="0">
                      <c:v>EU15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tx>
                <c:strRef>
                  <c:f>ECPSAL!$B$9</c:f>
                  <c:strCache>
                    <c:ptCount val="1"/>
                    <c:pt idx="0">
                      <c:v>FI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strRef>
                  <c:f>ECPSAL!$B$10</c:f>
                  <c:strCache>
                    <c:ptCount val="1"/>
                    <c:pt idx="0">
                      <c:v>FR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tx>
                <c:strRef>
                  <c:f>ECPSAL!$B$11</c:f>
                  <c:strCache>
                    <c:ptCount val="1"/>
                    <c:pt idx="0">
                      <c:v>DE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strRef>
                  <c:f>ECPSAL!$B$12</c:f>
                  <c:strCache>
                    <c:ptCount val="1"/>
                    <c:pt idx="0">
                      <c:v>EL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tx>
                <c:strRef>
                  <c:f>ECPSAL!$B$13</c:f>
                  <c:strCache>
                    <c:ptCount val="1"/>
                    <c:pt idx="0">
                      <c:v>HU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strRef>
                  <c:f>ECPSAL!$B$14</c:f>
                  <c:strCache>
                    <c:ptCount val="1"/>
                    <c:pt idx="0">
                      <c:v>IE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3"/>
              <c:tx>
                <c:strRef>
                  <c:f>ECPSAL!$B$15</c:f>
                  <c:strCache>
                    <c:ptCount val="1"/>
                    <c:pt idx="0">
                      <c:v>IT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strRef>
                  <c:f>ECPSAL!$B$16</c:f>
                  <c:strCache>
                    <c:ptCount val="1"/>
                    <c:pt idx="0">
                      <c:v>LT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5"/>
              <c:tx>
                <c:strRef>
                  <c:f>ECPSAL!$B$17</c:f>
                  <c:strCache>
                    <c:ptCount val="1"/>
                    <c:pt idx="0">
                      <c:v>NL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6"/>
              <c:tx>
                <c:strRef>
                  <c:f>ECPSAL!$B$18</c:f>
                  <c:strCache>
                    <c:ptCount val="1"/>
                    <c:pt idx="0">
                      <c:v>PL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7"/>
              <c:tx>
                <c:strRef>
                  <c:f>ECPSAL!$B$19</c:f>
                  <c:strCache>
                    <c:ptCount val="1"/>
                    <c:pt idx="0">
                      <c:v>PT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8"/>
              <c:tx>
                <c:strRef>
                  <c:f>ECPSAL!$B$20</c:f>
                  <c:strCache>
                    <c:ptCount val="1"/>
                    <c:pt idx="0">
                      <c:v>RO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9"/>
              <c:tx>
                <c:strRef>
                  <c:f>ECPSAL!$B$21</c:f>
                  <c:strCache>
                    <c:ptCount val="1"/>
                    <c:pt idx="0">
                      <c:v>SI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0"/>
              <c:tx>
                <c:strRef>
                  <c:f>ECPSAL!$B$22</c:f>
                  <c:strCache>
                    <c:ptCount val="1"/>
                    <c:pt idx="0">
                      <c:v>ES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1"/>
              <c:tx>
                <c:strRef>
                  <c:f>ECPSAL!$B$23</c:f>
                  <c:strCache>
                    <c:ptCount val="1"/>
                    <c:pt idx="0">
                      <c:v>SE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2"/>
              <c:tx>
                <c:strRef>
                  <c:f>ECPSAL!$B$24</c:f>
                  <c:strCache>
                    <c:ptCount val="1"/>
                    <c:pt idx="0">
                      <c:v>UK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3"/>
              <c:tx>
                <c:strRef>
                  <c:f>ECPSAL!$B$23</c:f>
                  <c:strCache>
                    <c:ptCount val="1"/>
                    <c:pt idx="0">
                      <c:v>SE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4"/>
              <c:tx>
                <c:strRef>
                  <c:f>ECPSAL!$B$24</c:f>
                  <c:strCache>
                    <c:ptCount val="1"/>
                    <c:pt idx="0">
                      <c:v>UK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5"/>
              <c:tx>
                <c:rich>
                  <a:bodyPr/>
                  <a:lstStyle/>
                  <a:p>
                    <a:r>
                      <a:rPr sz="1600"/>
                      <a:t>Sweden</a:t>
                    </a:r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6"/>
              <c:tx>
                <c:rich>
                  <a:bodyPr/>
                  <a:lstStyle/>
                  <a:p>
                    <a:r>
                      <a:rPr sz="1600"/>
                      <a:t>United Kingdom</a:t>
                    </a:r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7"/>
              <c:tx>
                <c:rich>
                  <a:bodyPr/>
                  <a:lstStyle/>
                  <a:p>
                    <a:r>
                      <a:rPr sz="1600"/>
                      <a:t>United States</a:t>
                    </a:r>
                    <a:endParaRPr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xVal>
            <c:numRef>
              <c:f>ECPSAL!$P$2:$P$24</c:f>
              <c:numCache>
                <c:formatCode>0.0</c:formatCode>
                <c:ptCount val="23"/>
                <c:pt idx="0">
                  <c:v>80.075077396702298</c:v>
                </c:pt>
                <c:pt idx="1">
                  <c:v>79.716866849692551</c:v>
                </c:pt>
                <c:pt idx="2">
                  <c:v>51.294417590487356</c:v>
                </c:pt>
                <c:pt idx="3">
                  <c:v>85.126706174776558</c:v>
                </c:pt>
                <c:pt idx="4">
                  <c:v>79.149470715083723</c:v>
                </c:pt>
                <c:pt idx="5">
                  <c:v>65.031386441017531</c:v>
                </c:pt>
                <c:pt idx="6">
                  <c:v>78.950391715661453</c:v>
                </c:pt>
                <c:pt idx="7">
                  <c:v>53.778556387242418</c:v>
                </c:pt>
                <c:pt idx="8">
                  <c:v>74.034089431104505</c:v>
                </c:pt>
                <c:pt idx="9">
                  <c:v>80.778678517457124</c:v>
                </c:pt>
                <c:pt idx="10">
                  <c:v>109.89595849618999</c:v>
                </c:pt>
                <c:pt idx="11">
                  <c:v>52.211401055695042</c:v>
                </c:pt>
                <c:pt idx="12">
                  <c:v>51.334177135607511</c:v>
                </c:pt>
                <c:pt idx="13">
                  <c:v>95.038449427874369</c:v>
                </c:pt>
                <c:pt idx="14">
                  <c:v>68.505798202876505</c:v>
                </c:pt>
                <c:pt idx="15">
                  <c:v>77.341290176385371</c:v>
                </c:pt>
                <c:pt idx="16">
                  <c:v>49.126910343019865</c:v>
                </c:pt>
                <c:pt idx="17">
                  <c:v>83.179284110602339</c:v>
                </c:pt>
                <c:pt idx="18">
                  <c:v>57.639530543888284</c:v>
                </c:pt>
                <c:pt idx="19">
                  <c:v>66.155077923241947</c:v>
                </c:pt>
                <c:pt idx="20">
                  <c:v>85.538322880655784</c:v>
                </c:pt>
                <c:pt idx="21">
                  <c:v>56.808734896851298</c:v>
                </c:pt>
                <c:pt idx="22">
                  <c:v>90.036029859097439</c:v>
                </c:pt>
              </c:numCache>
            </c:numRef>
          </c:xVal>
          <c:yVal>
            <c:numRef>
              <c:f>ECPSAL!$L$2:$L$24</c:f>
              <c:numCache>
                <c:formatCode>0.0</c:formatCode>
                <c:ptCount val="23"/>
                <c:pt idx="0">
                  <c:v>89.918746455236843</c:v>
                </c:pt>
                <c:pt idx="1">
                  <c:v>79.979970652825529</c:v>
                </c:pt>
                <c:pt idx="2">
                  <c:v>54.631883336221641</c:v>
                </c:pt>
                <c:pt idx="3">
                  <c:v>92.162368521018792</c:v>
                </c:pt>
                <c:pt idx="4">
                  <c:v>84.843447090289089</c:v>
                </c:pt>
                <c:pt idx="5">
                  <c:v>65.19284190122022</c:v>
                </c:pt>
                <c:pt idx="6">
                  <c:v>83.056941750243752</c:v>
                </c:pt>
                <c:pt idx="7">
                  <c:v>59.88919234880472</c:v>
                </c:pt>
                <c:pt idx="8">
                  <c:v>73.039423470046515</c:v>
                </c:pt>
                <c:pt idx="9">
                  <c:v>93.099314389804803</c:v>
                </c:pt>
                <c:pt idx="10">
                  <c:v>99.63969906437589</c:v>
                </c:pt>
                <c:pt idx="11">
                  <c:v>63.752814338181068</c:v>
                </c:pt>
                <c:pt idx="12">
                  <c:v>65.215792985560114</c:v>
                </c:pt>
                <c:pt idx="13">
                  <c:v>90.096972564972077</c:v>
                </c:pt>
                <c:pt idx="14">
                  <c:v>71.366664665878773</c:v>
                </c:pt>
                <c:pt idx="15">
                  <c:v>84.411482716100764</c:v>
                </c:pt>
                <c:pt idx="16">
                  <c:v>59.206053951373931</c:v>
                </c:pt>
                <c:pt idx="17">
                  <c:v>78.891694756250331</c:v>
                </c:pt>
                <c:pt idx="18">
                  <c:v>65.424182681436008</c:v>
                </c:pt>
                <c:pt idx="19">
                  <c:v>76.548987269573587</c:v>
                </c:pt>
                <c:pt idx="20">
                  <c:v>91.998913973520416</c:v>
                </c:pt>
                <c:pt idx="21">
                  <c:v>60.253665183694636</c:v>
                </c:pt>
                <c:pt idx="22">
                  <c:v>78.764485241147128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754880"/>
        <c:axId val="155756800"/>
      </c:scatterChart>
      <c:valAx>
        <c:axId val="155754880"/>
        <c:scaling>
          <c:orientation val="minMax"/>
          <c:max val="110"/>
          <c:min val="50"/>
        </c:scaling>
        <c:delete val="0"/>
        <c:axPos val="b"/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fr-FR"/>
                  <a:t>ratio salaire réel/productivité</a:t>
                </a:r>
              </a:p>
            </c:rich>
          </c:tx>
          <c:layout>
            <c:manualLayout>
              <c:xMode val="edge"/>
              <c:yMode val="edge"/>
              <c:x val="0.38926399825021873"/>
              <c:y val="0.928865899177348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5756800"/>
        <c:crosses val="autoZero"/>
        <c:crossBetween val="midCat"/>
      </c:valAx>
      <c:valAx>
        <c:axId val="155756800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r>
                  <a:rPr lang="fr-FR"/>
                  <a:t>prix relatif industrie/services</a:t>
                </a:r>
              </a:p>
            </c:rich>
          </c:tx>
          <c:layout>
            <c:manualLayout>
              <c:xMode val="edge"/>
              <c:yMode val="edge"/>
              <c:x val="1.3355533683289589E-2"/>
              <c:y val="0.221971872336695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5754880"/>
        <c:crosses val="autoZero"/>
        <c:crossBetween val="midCat"/>
        <c:majorUnit val="1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565172054223156E-2"/>
          <c:y val="3.7037037037037035E-2"/>
          <c:w val="0.91866527632950989"/>
          <c:h val="0.77777777777777779"/>
        </c:manualLayout>
      </c:layout>
      <c:lineChart>
        <c:grouping val="standard"/>
        <c:varyColors val="0"/>
        <c:ser>
          <c:idx val="0"/>
          <c:order val="0"/>
          <c:tx>
            <c:v> France</c:v>
          </c:tx>
          <c:spPr>
            <a:ln w="63500" cap="sq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numRef>
              <c:f>PSAL!$D$1:$T$1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PSAL!$D$258:$T$258</c:f>
              <c:numCache>
                <c:formatCode>0.0</c:formatCode>
                <c:ptCount val="17"/>
                <c:pt idx="0">
                  <c:v>100</c:v>
                </c:pt>
                <c:pt idx="1">
                  <c:v>99.06875923533255</c:v>
                </c:pt>
                <c:pt idx="2">
                  <c:v>98.990871714541768</c:v>
                </c:pt>
                <c:pt idx="3">
                  <c:v>99.976444534161644</c:v>
                </c:pt>
                <c:pt idx="4">
                  <c:v>99.640505457598053</c:v>
                </c:pt>
                <c:pt idx="5">
                  <c:v>99.803279316739406</c:v>
                </c:pt>
                <c:pt idx="6">
                  <c:v>100.23347984548863</c:v>
                </c:pt>
                <c:pt idx="7">
                  <c:v>99.603279141675657</c:v>
                </c:pt>
                <c:pt idx="8">
                  <c:v>99.198316946283626</c:v>
                </c:pt>
                <c:pt idx="9">
                  <c:v>99.160755545616311</c:v>
                </c:pt>
                <c:pt idx="10">
                  <c:v>98.928285856809524</c:v>
                </c:pt>
                <c:pt idx="11">
                  <c:v>98.040149471438696</c:v>
                </c:pt>
                <c:pt idx="12">
                  <c:v>97.986419522953867</c:v>
                </c:pt>
                <c:pt idx="13">
                  <c:v>99.736610467872254</c:v>
                </c:pt>
                <c:pt idx="14">
                  <c:v>100.12050891177923</c:v>
                </c:pt>
                <c:pt idx="15">
                  <c:v>100.48913993892171</c:v>
                </c:pt>
                <c:pt idx="16">
                  <c:v>101.27960855199204</c:v>
                </c:pt>
              </c:numCache>
            </c:numRef>
          </c:val>
          <c:smooth val="0"/>
        </c:ser>
        <c:ser>
          <c:idx val="1"/>
          <c:order val="1"/>
          <c:tx>
            <c:v> Allemagne</c:v>
          </c:tx>
          <c:spPr>
            <a:ln w="63500" cap="sq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PSAL!$D$1:$T$1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PSAL!$D$259:$T$259</c:f>
              <c:numCache>
                <c:formatCode>0.0</c:formatCode>
                <c:ptCount val="17"/>
                <c:pt idx="0">
                  <c:v>100</c:v>
                </c:pt>
                <c:pt idx="1">
                  <c:v>98.931540793140542</c:v>
                </c:pt>
                <c:pt idx="2">
                  <c:v>99.091585884884665</c:v>
                </c:pt>
                <c:pt idx="3">
                  <c:v>100.25270845991317</c:v>
                </c:pt>
                <c:pt idx="4">
                  <c:v>101.95675790869481</c:v>
                </c:pt>
                <c:pt idx="5">
                  <c:v>101.03618332298566</c:v>
                </c:pt>
                <c:pt idx="6">
                  <c:v>100.16234791048927</c:v>
                </c:pt>
                <c:pt idx="7">
                  <c:v>100.68104723010012</c:v>
                </c:pt>
                <c:pt idx="8">
                  <c:v>99.673785501504369</c:v>
                </c:pt>
                <c:pt idx="9">
                  <c:v>98.674891720448514</c:v>
                </c:pt>
                <c:pt idx="10">
                  <c:v>97.190915016533012</c:v>
                </c:pt>
                <c:pt idx="11">
                  <c:v>96.111447711731543</c:v>
                </c:pt>
                <c:pt idx="12">
                  <c:v>97.265119795676114</c:v>
                </c:pt>
                <c:pt idx="13">
                  <c:v>100.34684443785781</c:v>
                </c:pt>
                <c:pt idx="14">
                  <c:v>101.47513719666226</c:v>
                </c:pt>
                <c:pt idx="15">
                  <c:v>101.53966714902678</c:v>
                </c:pt>
                <c:pt idx="16">
                  <c:v>102.99043320905719</c:v>
                </c:pt>
              </c:numCache>
            </c:numRef>
          </c:val>
          <c:smooth val="0"/>
        </c:ser>
        <c:ser>
          <c:idx val="2"/>
          <c:order val="2"/>
          <c:tx>
            <c:v> Italie</c:v>
          </c:tx>
          <c:spPr>
            <a:ln w="63500" cap="sq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PSAL!$D$1:$T$1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PSAL!$D$263:$T$263</c:f>
              <c:numCache>
                <c:formatCode>0.0</c:formatCode>
                <c:ptCount val="17"/>
                <c:pt idx="0">
                  <c:v>100</c:v>
                </c:pt>
                <c:pt idx="1">
                  <c:v>100.52725996113935</c:v>
                </c:pt>
                <c:pt idx="2">
                  <c:v>96.237063027107055</c:v>
                </c:pt>
                <c:pt idx="3">
                  <c:v>95.83582189896147</c:v>
                </c:pt>
                <c:pt idx="4">
                  <c:v>94.412557985321513</c:v>
                </c:pt>
                <c:pt idx="5">
                  <c:v>93.805177488915305</c:v>
                </c:pt>
                <c:pt idx="6">
                  <c:v>94.117336406125446</c:v>
                </c:pt>
                <c:pt idx="7">
                  <c:v>94.653532740698111</c:v>
                </c:pt>
                <c:pt idx="8">
                  <c:v>94.544399596269486</c:v>
                </c:pt>
                <c:pt idx="9">
                  <c:v>95.116951504749863</c:v>
                </c:pt>
                <c:pt idx="10">
                  <c:v>96.702917956545818</c:v>
                </c:pt>
                <c:pt idx="11">
                  <c:v>95.724831849851512</c:v>
                </c:pt>
                <c:pt idx="12">
                  <c:v>96.697019331641556</c:v>
                </c:pt>
                <c:pt idx="13">
                  <c:v>97.803173099590438</c:v>
                </c:pt>
                <c:pt idx="14">
                  <c:v>98.15547645704568</c:v>
                </c:pt>
                <c:pt idx="15">
                  <c:v>97.49472922900992</c:v>
                </c:pt>
                <c:pt idx="16">
                  <c:v>97.971990425865044</c:v>
                </c:pt>
              </c:numCache>
            </c:numRef>
          </c:val>
          <c:smooth val="0"/>
        </c:ser>
        <c:ser>
          <c:idx val="3"/>
          <c:order val="3"/>
          <c:tx>
            <c:v> Espagne</c:v>
          </c:tx>
          <c:spPr>
            <a:ln w="63500" cap="sq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PSAL!$D$1:$T$1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PSAL!$D$273:$T$273</c:f>
              <c:numCache>
                <c:formatCode>0.0</c:formatCode>
                <c:ptCount val="17"/>
                <c:pt idx="0">
                  <c:v>100</c:v>
                </c:pt>
                <c:pt idx="1">
                  <c:v>100.11958686592314</c:v>
                </c:pt>
                <c:pt idx="2">
                  <c:v>100.19873818579728</c:v>
                </c:pt>
                <c:pt idx="3">
                  <c:v>100.58044189472318</c:v>
                </c:pt>
                <c:pt idx="4">
                  <c:v>100.54860733698492</c:v>
                </c:pt>
                <c:pt idx="5">
                  <c:v>99.112213846061664</c:v>
                </c:pt>
                <c:pt idx="6">
                  <c:v>98.271060465411821</c:v>
                </c:pt>
                <c:pt idx="7">
                  <c:v>98.138151426682882</c:v>
                </c:pt>
                <c:pt idx="8">
                  <c:v>97.219274678352889</c:v>
                </c:pt>
                <c:pt idx="9">
                  <c:v>97.599929694736417</c:v>
                </c:pt>
                <c:pt idx="10">
                  <c:v>97.385023489657883</c:v>
                </c:pt>
                <c:pt idx="11">
                  <c:v>97.121642670875147</c:v>
                </c:pt>
                <c:pt idx="12">
                  <c:v>98.95770274340174</c:v>
                </c:pt>
                <c:pt idx="13">
                  <c:v>99.562269424969571</c:v>
                </c:pt>
                <c:pt idx="14">
                  <c:v>99.416888285365019</c:v>
                </c:pt>
                <c:pt idx="15">
                  <c:v>98.347026523453835</c:v>
                </c:pt>
                <c:pt idx="16">
                  <c:v>95.230312549132293</c:v>
                </c:pt>
              </c:numCache>
            </c:numRef>
          </c:val>
          <c:smooth val="0"/>
        </c:ser>
        <c:ser>
          <c:idx val="4"/>
          <c:order val="4"/>
          <c:tx>
            <c:v> UE15</c:v>
          </c:tx>
          <c:spPr>
            <a:ln w="76200" cap="sq" cmpd="dbl">
              <a:solidFill>
                <a:schemeClr val="tx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PSAL!$D$1:$T$1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PSAL!$D$256:$T$256</c:f>
              <c:numCache>
                <c:formatCode>0.0</c:formatCode>
                <c:ptCount val="17"/>
                <c:pt idx="0">
                  <c:v>100</c:v>
                </c:pt>
                <c:pt idx="1">
                  <c:v>99.934708352723476</c:v>
                </c:pt>
                <c:pt idx="2">
                  <c:v>99.807038268713512</c:v>
                </c:pt>
                <c:pt idx="3">
                  <c:v>101.05977632651702</c:v>
                </c:pt>
                <c:pt idx="4">
                  <c:v>102.62508684540263</c:v>
                </c:pt>
                <c:pt idx="5">
                  <c:v>102.2491380285761</c:v>
                </c:pt>
                <c:pt idx="6">
                  <c:v>101.62193311018308</c:v>
                </c:pt>
                <c:pt idx="7">
                  <c:v>100.32250912094658</c:v>
                </c:pt>
                <c:pt idx="8">
                  <c:v>99.98333379093738</c:v>
                </c:pt>
                <c:pt idx="9">
                  <c:v>99.521307510401527</c:v>
                </c:pt>
                <c:pt idx="10">
                  <c:v>99.476317244784852</c:v>
                </c:pt>
                <c:pt idx="11">
                  <c:v>98.767642842345424</c:v>
                </c:pt>
                <c:pt idx="12">
                  <c:v>97.715176672347482</c:v>
                </c:pt>
                <c:pt idx="13">
                  <c:v>98.549172938560858</c:v>
                </c:pt>
                <c:pt idx="14">
                  <c:v>99.207315255001902</c:v>
                </c:pt>
                <c:pt idx="15">
                  <c:v>98.955545648002925</c:v>
                </c:pt>
              </c:numCache>
            </c:numRef>
          </c:val>
          <c:smooth val="0"/>
        </c:ser>
        <c:ser>
          <c:idx val="5"/>
          <c:order val="5"/>
          <c:tx>
            <c:v> Portugal</c:v>
          </c:tx>
          <c:spPr>
            <a:ln w="63500" cap="sq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PSAL!$D$1:$T$1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PSAL!$D$269:$T$269</c:f>
              <c:numCache>
                <c:formatCode>0.0</c:formatCode>
                <c:ptCount val="17"/>
                <c:pt idx="0">
                  <c:v>100</c:v>
                </c:pt>
                <c:pt idx="1">
                  <c:v>99.006474442157938</c:v>
                </c:pt>
                <c:pt idx="2">
                  <c:v>99.482410363739817</c:v>
                </c:pt>
                <c:pt idx="3">
                  <c:v>99.071773173778723</c:v>
                </c:pt>
                <c:pt idx="4">
                  <c:v>98.626801044400466</c:v>
                </c:pt>
                <c:pt idx="5">
                  <c:v>98.577454392332768</c:v>
                </c:pt>
                <c:pt idx="6">
                  <c:v>97.837389550618369</c:v>
                </c:pt>
                <c:pt idx="7">
                  <c:v>98.434157299629433</c:v>
                </c:pt>
                <c:pt idx="8">
                  <c:v>97.551460836224749</c:v>
                </c:pt>
                <c:pt idx="9">
                  <c:v>99.404758308127597</c:v>
                </c:pt>
                <c:pt idx="10">
                  <c:v>98.020313538035793</c:v>
                </c:pt>
                <c:pt idx="11">
                  <c:v>95.676390494224961</c:v>
                </c:pt>
                <c:pt idx="12">
                  <c:v>96.892614170503165</c:v>
                </c:pt>
                <c:pt idx="13">
                  <c:v>97.461119374413272</c:v>
                </c:pt>
                <c:pt idx="14">
                  <c:v>97.677056590194468</c:v>
                </c:pt>
                <c:pt idx="15">
                  <c:v>97.084687590794573</c:v>
                </c:pt>
                <c:pt idx="16">
                  <c:v>93.982519000688185</c:v>
                </c:pt>
              </c:numCache>
            </c:numRef>
          </c:val>
          <c:smooth val="0"/>
        </c:ser>
        <c:ser>
          <c:idx val="6"/>
          <c:order val="6"/>
          <c:tx>
            <c:v> Suède</c:v>
          </c:tx>
          <c:spPr>
            <a:ln w="63500" cap="sq">
              <a:solidFill>
                <a:srgbClr val="008080"/>
              </a:solidFill>
              <a:prstDash val="solid"/>
            </a:ln>
          </c:spPr>
          <c:marker>
            <c:symbol val="none"/>
          </c:marker>
          <c:cat>
            <c:numRef>
              <c:f>PSAL!$D$1:$T$1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PSAL!$D$274:$T$274</c:f>
              <c:numCache>
                <c:formatCode>0.0</c:formatCode>
                <c:ptCount val="17"/>
                <c:pt idx="0">
                  <c:v>100</c:v>
                </c:pt>
                <c:pt idx="1">
                  <c:v>98.67539274582569</c:v>
                </c:pt>
                <c:pt idx="2">
                  <c:v>98.309644054501447</c:v>
                </c:pt>
                <c:pt idx="3">
                  <c:v>96.310460260088021</c:v>
                </c:pt>
                <c:pt idx="4">
                  <c:v>99.912991983657093</c:v>
                </c:pt>
                <c:pt idx="5">
                  <c:v>102.2579842077207</c:v>
                </c:pt>
                <c:pt idx="6">
                  <c:v>101.42353778781251</c:v>
                </c:pt>
                <c:pt idx="7">
                  <c:v>99.98977019719797</c:v>
                </c:pt>
                <c:pt idx="8">
                  <c:v>99.425837906722364</c:v>
                </c:pt>
                <c:pt idx="9">
                  <c:v>98.519814498316862</c:v>
                </c:pt>
                <c:pt idx="10">
                  <c:v>97.159832321559065</c:v>
                </c:pt>
                <c:pt idx="11">
                  <c:v>98.528093265790702</c:v>
                </c:pt>
                <c:pt idx="12">
                  <c:v>96.548746543610719</c:v>
                </c:pt>
                <c:pt idx="13">
                  <c:v>97.796697810373502</c:v>
                </c:pt>
                <c:pt idx="14">
                  <c:v>98.429178186586171</c:v>
                </c:pt>
                <c:pt idx="15">
                  <c:v>95.657179663234274</c:v>
                </c:pt>
                <c:pt idx="16">
                  <c:v>96.163919524159425</c:v>
                </c:pt>
              </c:numCache>
            </c:numRef>
          </c:val>
          <c:smooth val="0"/>
        </c:ser>
        <c:ser>
          <c:idx val="7"/>
          <c:order val="7"/>
          <c:tx>
            <c:v> Royaume-Uni</c:v>
          </c:tx>
          <c:spPr>
            <a:ln w="63500" cap="sq">
              <a:solidFill>
                <a:srgbClr val="0000FF"/>
              </a:solidFill>
              <a:prstDash val="sysDot"/>
            </a:ln>
          </c:spPr>
          <c:marker>
            <c:symbol val="dot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PSAL!$D$1:$T$1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PSAL!$D$275:$T$275</c:f>
              <c:numCache>
                <c:formatCode>0.0</c:formatCode>
                <c:ptCount val="17"/>
                <c:pt idx="0">
                  <c:v>100</c:v>
                </c:pt>
                <c:pt idx="1">
                  <c:v>99.231859114098526</c:v>
                </c:pt>
                <c:pt idx="2">
                  <c:v>100.38504574949562</c:v>
                </c:pt>
                <c:pt idx="3">
                  <c:v>102.11515289306959</c:v>
                </c:pt>
                <c:pt idx="4">
                  <c:v>104.60477070544992</c:v>
                </c:pt>
                <c:pt idx="5">
                  <c:v>105.75886552510853</c:v>
                </c:pt>
                <c:pt idx="6">
                  <c:v>103.86193099857917</c:v>
                </c:pt>
                <c:pt idx="7">
                  <c:v>102.90528876072176</c:v>
                </c:pt>
                <c:pt idx="8">
                  <c:v>102.47726751864938</c:v>
                </c:pt>
                <c:pt idx="9">
                  <c:v>101.67822297941692</c:v>
                </c:pt>
                <c:pt idx="10">
                  <c:v>102.08473072485924</c:v>
                </c:pt>
                <c:pt idx="11">
                  <c:v>101.21698769898818</c:v>
                </c:pt>
                <c:pt idx="12">
                  <c:v>100.54498387231892</c:v>
                </c:pt>
                <c:pt idx="13">
                  <c:v>102.80249686058525</c:v>
                </c:pt>
                <c:pt idx="14">
                  <c:v>103.09454732271388</c:v>
                </c:pt>
                <c:pt idx="15">
                  <c:v>102.82580372027165</c:v>
                </c:pt>
                <c:pt idx="16">
                  <c:v>102.89705273380524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00640"/>
        <c:axId val="156002560"/>
      </c:lineChart>
      <c:catAx>
        <c:axId val="15600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r-FR"/>
          </a:p>
        </c:txPr>
        <c:crossAx val="1560025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6002560"/>
        <c:scaling>
          <c:orientation val="minMax"/>
          <c:max val="12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600064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9289860665227066E-2"/>
          <c:y val="0.93243238712807952"/>
          <c:w val="0.89557221405718435"/>
          <c:h val="3.918921899468452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492063492063489E-2"/>
          <c:y val="3.783783783783784E-2"/>
          <c:w val="0.92147034252297411"/>
          <c:h val="0.80539675377395092"/>
        </c:manualLayout>
      </c:layout>
      <c:lineChart>
        <c:grouping val="standard"/>
        <c:varyColors val="0"/>
        <c:ser>
          <c:idx val="0"/>
          <c:order val="0"/>
          <c:tx>
            <c:v> France</c:v>
          </c:tx>
          <c:spPr>
            <a:ln w="63500" cap="sq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numRef>
              <c:f>PRICES!$H$1:$X$1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PRICES!$H$47:$X$47</c:f>
              <c:numCache>
                <c:formatCode>0.0</c:formatCode>
                <c:ptCount val="17"/>
                <c:pt idx="0">
                  <c:v>100</c:v>
                </c:pt>
                <c:pt idx="1">
                  <c:v>97.038626520291587</c:v>
                </c:pt>
                <c:pt idx="2">
                  <c:v>95.438010873562504</c:v>
                </c:pt>
                <c:pt idx="3">
                  <c:v>94.751959783253895</c:v>
                </c:pt>
                <c:pt idx="4">
                  <c:v>95.517053751044841</c:v>
                </c:pt>
                <c:pt idx="5">
                  <c:v>94.852836631275792</c:v>
                </c:pt>
                <c:pt idx="6">
                  <c:v>93.442522843685381</c:v>
                </c:pt>
                <c:pt idx="7">
                  <c:v>91.455748244557029</c:v>
                </c:pt>
                <c:pt idx="8">
                  <c:v>90.587519884022896</c:v>
                </c:pt>
                <c:pt idx="9">
                  <c:v>88.969036649292903</c:v>
                </c:pt>
                <c:pt idx="10">
                  <c:v>87.31820074245978</c:v>
                </c:pt>
                <c:pt idx="11">
                  <c:v>88.024267863276023</c:v>
                </c:pt>
                <c:pt idx="12">
                  <c:v>88.967046089690683</c:v>
                </c:pt>
                <c:pt idx="13">
                  <c:v>86.657066318122816</c:v>
                </c:pt>
                <c:pt idx="14">
                  <c:v>84.0470834206982</c:v>
                </c:pt>
                <c:pt idx="15">
                  <c:v>84.354418372293651</c:v>
                </c:pt>
                <c:pt idx="16">
                  <c:v>88.227338058434498</c:v>
                </c:pt>
              </c:numCache>
            </c:numRef>
          </c:val>
          <c:smooth val="0"/>
        </c:ser>
        <c:ser>
          <c:idx val="1"/>
          <c:order val="1"/>
          <c:tx>
            <c:v> Allemagne</c:v>
          </c:tx>
          <c:spPr>
            <a:ln w="63500" cap="sq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PRICES!$H$1:$X$1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PRICES!$H$48:$X$48</c:f>
              <c:numCache>
                <c:formatCode>0.0</c:formatCode>
                <c:ptCount val="17"/>
                <c:pt idx="0">
                  <c:v>100</c:v>
                </c:pt>
                <c:pt idx="1">
                  <c:v>95.127289885909306</c:v>
                </c:pt>
                <c:pt idx="2">
                  <c:v>96.00190481548816</c:v>
                </c:pt>
                <c:pt idx="3">
                  <c:v>96.125209436409591</c:v>
                </c:pt>
                <c:pt idx="4">
                  <c:v>94.125591020493516</c:v>
                </c:pt>
                <c:pt idx="5">
                  <c:v>93.290692360804314</c:v>
                </c:pt>
                <c:pt idx="6">
                  <c:v>93.746933419945691</c:v>
                </c:pt>
                <c:pt idx="7">
                  <c:v>94.54950895902742</c:v>
                </c:pt>
                <c:pt idx="8">
                  <c:v>94.615396321125672</c:v>
                </c:pt>
                <c:pt idx="9">
                  <c:v>93.771947704786939</c:v>
                </c:pt>
                <c:pt idx="10">
                  <c:v>92.860784047150418</c:v>
                </c:pt>
                <c:pt idx="11">
                  <c:v>92.281013331952224</c:v>
                </c:pt>
                <c:pt idx="12">
                  <c:v>92.352115755808612</c:v>
                </c:pt>
                <c:pt idx="13">
                  <c:v>95.842984271389938</c:v>
                </c:pt>
                <c:pt idx="14">
                  <c:v>95.870354762042567</c:v>
                </c:pt>
                <c:pt idx="15">
                  <c:v>95.240382543433469</c:v>
                </c:pt>
                <c:pt idx="16">
                  <c:v>100.20635616188517</c:v>
                </c:pt>
              </c:numCache>
            </c:numRef>
          </c:val>
          <c:smooth val="0"/>
        </c:ser>
        <c:ser>
          <c:idx val="2"/>
          <c:order val="2"/>
          <c:tx>
            <c:v> Italie</c:v>
          </c:tx>
          <c:spPr>
            <a:ln w="63500" cap="sq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PRICES!$H$1:$X$1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PRICES!$H$52:$X$52</c:f>
              <c:numCache>
                <c:formatCode>0.0</c:formatCode>
                <c:ptCount val="17"/>
                <c:pt idx="0">
                  <c:v>100</c:v>
                </c:pt>
                <c:pt idx="1">
                  <c:v>102.67052730513075</c:v>
                </c:pt>
                <c:pt idx="2">
                  <c:v>103.39285187525807</c:v>
                </c:pt>
                <c:pt idx="3">
                  <c:v>104.63341210303059</c:v>
                </c:pt>
                <c:pt idx="4">
                  <c:v>105.17984632748907</c:v>
                </c:pt>
                <c:pt idx="5">
                  <c:v>107.88954299305915</c:v>
                </c:pt>
                <c:pt idx="6">
                  <c:v>108.98760568314304</c:v>
                </c:pt>
                <c:pt idx="7">
                  <c:v>111.83788778691346</c:v>
                </c:pt>
                <c:pt idx="8">
                  <c:v>113.54532909647538</c:v>
                </c:pt>
                <c:pt idx="9">
                  <c:v>113.40071442973013</c:v>
                </c:pt>
                <c:pt idx="10">
                  <c:v>113.95780644805274</c:v>
                </c:pt>
                <c:pt idx="11">
                  <c:v>115.8633874407536</c:v>
                </c:pt>
                <c:pt idx="12">
                  <c:v>117.06573103273212</c:v>
                </c:pt>
                <c:pt idx="13">
                  <c:v>119.3099648522137</c:v>
                </c:pt>
                <c:pt idx="14">
                  <c:v>119.15587230141267</c:v>
                </c:pt>
                <c:pt idx="15">
                  <c:v>119.04211747413505</c:v>
                </c:pt>
                <c:pt idx="16">
                  <c:v>120.58475007181021</c:v>
                </c:pt>
              </c:numCache>
            </c:numRef>
          </c:val>
          <c:smooth val="0"/>
        </c:ser>
        <c:ser>
          <c:idx val="3"/>
          <c:order val="3"/>
          <c:tx>
            <c:v> Espagne</c:v>
          </c:tx>
          <c:spPr>
            <a:ln w="63500" cap="sq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PRICES!$H$1:$X$1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PRICES!$H$62:$X$62</c:f>
              <c:numCache>
                <c:formatCode>0.0</c:formatCode>
                <c:ptCount val="17"/>
                <c:pt idx="0">
                  <c:v>100</c:v>
                </c:pt>
                <c:pt idx="1">
                  <c:v>98.186342898682881</c:v>
                </c:pt>
                <c:pt idx="2">
                  <c:v>97.223514196384187</c:v>
                </c:pt>
                <c:pt idx="3">
                  <c:v>99.555481888671181</c:v>
                </c:pt>
                <c:pt idx="4">
                  <c:v>103.24479334111732</c:v>
                </c:pt>
                <c:pt idx="5">
                  <c:v>104.48927584771117</c:v>
                </c:pt>
                <c:pt idx="6">
                  <c:v>106.57042742746277</c:v>
                </c:pt>
                <c:pt idx="7">
                  <c:v>110.2085694425156</c:v>
                </c:pt>
                <c:pt idx="8">
                  <c:v>114.25070076623119</c:v>
                </c:pt>
                <c:pt idx="9">
                  <c:v>118.22690298005848</c:v>
                </c:pt>
                <c:pt idx="10">
                  <c:v>122.84046189551275</c:v>
                </c:pt>
                <c:pt idx="11">
                  <c:v>125.46502468757127</c:v>
                </c:pt>
                <c:pt idx="12">
                  <c:v>130.5594497574146</c:v>
                </c:pt>
                <c:pt idx="13">
                  <c:v>127.30683202946571</c:v>
                </c:pt>
                <c:pt idx="14">
                  <c:v>128.30475996429416</c:v>
                </c:pt>
                <c:pt idx="15">
                  <c:v>130.3653539613814</c:v>
                </c:pt>
                <c:pt idx="16">
                  <c:v>134.29136510094628</c:v>
                </c:pt>
              </c:numCache>
            </c:numRef>
          </c:val>
          <c:smooth val="0"/>
        </c:ser>
        <c:ser>
          <c:idx val="4"/>
          <c:order val="4"/>
          <c:tx>
            <c:v> UE15</c:v>
          </c:tx>
          <c:spPr>
            <a:ln w="76200" cap="sq" cmpd="dbl">
              <a:solidFill>
                <a:schemeClr val="tx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PRICES!$H$1:$X$1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PRICES!$H$45:$X$45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100.00000000000001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99.999999999999986</c:v>
                </c:pt>
                <c:pt idx="11">
                  <c:v>100</c:v>
                </c:pt>
                <c:pt idx="12">
                  <c:v>100</c:v>
                </c:pt>
                <c:pt idx="13">
                  <c:v>100.00000000000001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val>
          <c:smooth val="0"/>
        </c:ser>
        <c:ser>
          <c:idx val="5"/>
          <c:order val="5"/>
          <c:tx>
            <c:v> Portugal</c:v>
          </c:tx>
          <c:spPr>
            <a:ln w="63500" cap="sq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PRICES!$H$1:$X$1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PRICES!$H$58:$X$58</c:f>
              <c:numCache>
                <c:formatCode>0.0</c:formatCode>
                <c:ptCount val="17"/>
                <c:pt idx="0">
                  <c:v>100</c:v>
                </c:pt>
                <c:pt idx="1">
                  <c:v>99.33203384702864</c:v>
                </c:pt>
                <c:pt idx="2">
                  <c:v>99.218714963024965</c:v>
                </c:pt>
                <c:pt idx="3">
                  <c:v>103.94671680226244</c:v>
                </c:pt>
                <c:pt idx="4">
                  <c:v>104.2156219112297</c:v>
                </c:pt>
                <c:pt idx="5">
                  <c:v>104.95062101937766</c:v>
                </c:pt>
                <c:pt idx="6">
                  <c:v>105.39015889838549</c:v>
                </c:pt>
                <c:pt idx="7">
                  <c:v>105.01104998599681</c:v>
                </c:pt>
                <c:pt idx="8">
                  <c:v>105.54112325355142</c:v>
                </c:pt>
                <c:pt idx="9">
                  <c:v>106.05831102877509</c:v>
                </c:pt>
                <c:pt idx="10">
                  <c:v>107.08120720991633</c:v>
                </c:pt>
                <c:pt idx="11">
                  <c:v>107.0333801074401</c:v>
                </c:pt>
                <c:pt idx="12">
                  <c:v>107.28878812476535</c:v>
                </c:pt>
                <c:pt idx="13">
                  <c:v>106.76865408990788</c:v>
                </c:pt>
                <c:pt idx="14">
                  <c:v>108.89267809812435</c:v>
                </c:pt>
                <c:pt idx="15">
                  <c:v>108.36963745252228</c:v>
                </c:pt>
                <c:pt idx="16">
                  <c:v>112.19668945008928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40512"/>
        <c:axId val="156254592"/>
      </c:lineChart>
      <c:catAx>
        <c:axId val="15624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r-FR"/>
          </a:p>
        </c:txPr>
        <c:crossAx val="1562545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6254592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6240512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1821286937672935E-2"/>
          <c:y val="0.94459463155340873"/>
          <c:w val="0.8913951814417358"/>
          <c:h val="3.513513751957475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492063492063489E-2"/>
          <c:y val="3.783783783783784E-2"/>
          <c:w val="0.88972431077694247"/>
          <c:h val="0.80764755746151173"/>
        </c:manualLayout>
      </c:layout>
      <c:lineChart>
        <c:grouping val="standard"/>
        <c:varyColors val="0"/>
        <c:ser>
          <c:idx val="0"/>
          <c:order val="0"/>
          <c:tx>
            <c:v> France</c:v>
          </c:tx>
          <c:spPr>
            <a:ln w="63500" cap="sq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numRef>
              <c:f>PSAL!$D$1:$T$1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PSAL!$D$222:$T$222</c:f>
              <c:numCache>
                <c:formatCode>0.0</c:formatCode>
                <c:ptCount val="17"/>
                <c:pt idx="0">
                  <c:v>100</c:v>
                </c:pt>
                <c:pt idx="1">
                  <c:v>98.446941140986851</c:v>
                </c:pt>
                <c:pt idx="2">
                  <c:v>95.15250719459786</c:v>
                </c:pt>
                <c:pt idx="3">
                  <c:v>95.745919207675101</c:v>
                </c:pt>
                <c:pt idx="4">
                  <c:v>93.437926813630781</c:v>
                </c:pt>
                <c:pt idx="5">
                  <c:v>94.658967191372057</c:v>
                </c:pt>
                <c:pt idx="6">
                  <c:v>97.382293316693506</c:v>
                </c:pt>
                <c:pt idx="7">
                  <c:v>98.884878533201942</c:v>
                </c:pt>
                <c:pt idx="8">
                  <c:v>99.135753954015726</c:v>
                </c:pt>
                <c:pt idx="9">
                  <c:v>99.803707524043787</c:v>
                </c:pt>
                <c:pt idx="10">
                  <c:v>102.16599999844263</c:v>
                </c:pt>
                <c:pt idx="11">
                  <c:v>99.375280485120214</c:v>
                </c:pt>
                <c:pt idx="12">
                  <c:v>103.81374171209286</c:v>
                </c:pt>
                <c:pt idx="13">
                  <c:v>108.61834853437094</c:v>
                </c:pt>
                <c:pt idx="14">
                  <c:v>108.63883334962172</c:v>
                </c:pt>
                <c:pt idx="15">
                  <c:v>109.80022288209577</c:v>
                </c:pt>
                <c:pt idx="16">
                  <c:v>112.33964259511667</c:v>
                </c:pt>
              </c:numCache>
            </c:numRef>
          </c:val>
          <c:smooth val="0"/>
        </c:ser>
        <c:ser>
          <c:idx val="1"/>
          <c:order val="1"/>
          <c:tx>
            <c:v> Allemagne</c:v>
          </c:tx>
          <c:spPr>
            <a:ln w="63500" cap="sq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PSAL!$D$1:$T$1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PSAL!$D$223:$T$223</c:f>
              <c:numCache>
                <c:formatCode>0.0</c:formatCode>
                <c:ptCount val="17"/>
                <c:pt idx="0">
                  <c:v>100</c:v>
                </c:pt>
                <c:pt idx="1">
                  <c:v>97.104220236217998</c:v>
                </c:pt>
                <c:pt idx="2">
                  <c:v>95.886141309219298</c:v>
                </c:pt>
                <c:pt idx="3">
                  <c:v>97.168667379131904</c:v>
                </c:pt>
                <c:pt idx="4">
                  <c:v>96.728159778966713</c:v>
                </c:pt>
                <c:pt idx="5">
                  <c:v>97.195503076908125</c:v>
                </c:pt>
                <c:pt idx="6">
                  <c:v>97.601699624920457</c:v>
                </c:pt>
                <c:pt idx="7">
                  <c:v>95.787064728966811</c:v>
                </c:pt>
                <c:pt idx="8">
                  <c:v>92.625260702296956</c:v>
                </c:pt>
                <c:pt idx="9">
                  <c:v>89.981359808580265</c:v>
                </c:pt>
                <c:pt idx="10">
                  <c:v>86.253400816965438</c:v>
                </c:pt>
                <c:pt idx="11">
                  <c:v>83.392190237262938</c:v>
                </c:pt>
                <c:pt idx="12">
                  <c:v>88.286334579833422</c:v>
                </c:pt>
                <c:pt idx="13">
                  <c:v>99.154453054577573</c:v>
                </c:pt>
                <c:pt idx="14">
                  <c:v>86.028907657235038</c:v>
                </c:pt>
                <c:pt idx="15">
                  <c:v>84.218584157691993</c:v>
                </c:pt>
                <c:pt idx="16">
                  <c:v>86.622187932054487</c:v>
                </c:pt>
              </c:numCache>
            </c:numRef>
          </c:val>
          <c:smooth val="0"/>
        </c:ser>
        <c:ser>
          <c:idx val="2"/>
          <c:order val="2"/>
          <c:tx>
            <c:v> Italie</c:v>
          </c:tx>
          <c:spPr>
            <a:ln w="63500" cap="sq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PSAL!$D$1:$T$1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PSAL!$D$227:$T$227</c:f>
              <c:numCache>
                <c:formatCode>0.0</c:formatCode>
                <c:ptCount val="17"/>
                <c:pt idx="0">
                  <c:v>100</c:v>
                </c:pt>
                <c:pt idx="1">
                  <c:v>100.93720904495872</c:v>
                </c:pt>
                <c:pt idx="2">
                  <c:v>98.0294547960291</c:v>
                </c:pt>
                <c:pt idx="3">
                  <c:v>99.217026377199858</c:v>
                </c:pt>
                <c:pt idx="4">
                  <c:v>97.12541741902487</c:v>
                </c:pt>
                <c:pt idx="5">
                  <c:v>96.95892071057726</c:v>
                </c:pt>
                <c:pt idx="6">
                  <c:v>98.651071790575415</c:v>
                </c:pt>
                <c:pt idx="7">
                  <c:v>102.60473284938718</c:v>
                </c:pt>
                <c:pt idx="8">
                  <c:v>103.10373846188178</c:v>
                </c:pt>
                <c:pt idx="9">
                  <c:v>103.55950898334382</c:v>
                </c:pt>
                <c:pt idx="10">
                  <c:v>103.20050081240825</c:v>
                </c:pt>
                <c:pt idx="11">
                  <c:v>100.97497542654206</c:v>
                </c:pt>
                <c:pt idx="12">
                  <c:v>106.29382303506526</c:v>
                </c:pt>
                <c:pt idx="13">
                  <c:v>112.89669110675321</c:v>
                </c:pt>
                <c:pt idx="14">
                  <c:v>107.4394660593497</c:v>
                </c:pt>
                <c:pt idx="15">
                  <c:v>108.94390301683086</c:v>
                </c:pt>
                <c:pt idx="16">
                  <c:v>115.66324904902866</c:v>
                </c:pt>
              </c:numCache>
            </c:numRef>
          </c:val>
          <c:smooth val="0"/>
        </c:ser>
        <c:ser>
          <c:idx val="3"/>
          <c:order val="3"/>
          <c:tx>
            <c:v> Espagne</c:v>
          </c:tx>
          <c:spPr>
            <a:ln w="63500" cap="sq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PSAL!$D$1:$T$1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PSAL!$D$237:$T$237</c:f>
              <c:numCache>
                <c:formatCode>0.0</c:formatCode>
                <c:ptCount val="17"/>
                <c:pt idx="0">
                  <c:v>100</c:v>
                </c:pt>
                <c:pt idx="1">
                  <c:v>99.348612119044276</c:v>
                </c:pt>
                <c:pt idx="2">
                  <c:v>98.189018421528687</c:v>
                </c:pt>
                <c:pt idx="3">
                  <c:v>96.382596669512736</c:v>
                </c:pt>
                <c:pt idx="4">
                  <c:v>94.398384142918374</c:v>
                </c:pt>
                <c:pt idx="5">
                  <c:v>93.722216075809072</c:v>
                </c:pt>
                <c:pt idx="6">
                  <c:v>92.86878770826722</c:v>
                </c:pt>
                <c:pt idx="7">
                  <c:v>93.256381168961582</c:v>
                </c:pt>
                <c:pt idx="8">
                  <c:v>91.32256365906575</c:v>
                </c:pt>
                <c:pt idx="9">
                  <c:v>90.796478088421978</c:v>
                </c:pt>
                <c:pt idx="10">
                  <c:v>89.758451863317973</c:v>
                </c:pt>
                <c:pt idx="11">
                  <c:v>90.301309772766828</c:v>
                </c:pt>
                <c:pt idx="12">
                  <c:v>92.716261384502133</c:v>
                </c:pt>
                <c:pt idx="13">
                  <c:v>94.317327496708288</c:v>
                </c:pt>
                <c:pt idx="14">
                  <c:v>88.05303373450856</c:v>
                </c:pt>
                <c:pt idx="15">
                  <c:v>85.454114220121483</c:v>
                </c:pt>
                <c:pt idx="16">
                  <c:v>83.527133211732277</c:v>
                </c:pt>
              </c:numCache>
            </c:numRef>
          </c:val>
          <c:smooth val="0"/>
        </c:ser>
        <c:ser>
          <c:idx val="4"/>
          <c:order val="4"/>
          <c:tx>
            <c:v> ZE12</c:v>
          </c:tx>
          <c:spPr>
            <a:ln w="76200" cap="sq" cmpd="dbl">
              <a:solidFill>
                <a:schemeClr val="tx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PSAL!$D$1:$T$1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PSAL!$D$218:$T$218</c:f>
              <c:numCache>
                <c:formatCode>0.0</c:formatCode>
                <c:ptCount val="17"/>
                <c:pt idx="0">
                  <c:v>100</c:v>
                </c:pt>
                <c:pt idx="1">
                  <c:v>97.192888287361285</c:v>
                </c:pt>
                <c:pt idx="2">
                  <c:v>95.032587829278683</c:v>
                </c:pt>
                <c:pt idx="3">
                  <c:v>95.701330863068918</c:v>
                </c:pt>
                <c:pt idx="4">
                  <c:v>93.900661981165243</c:v>
                </c:pt>
                <c:pt idx="5">
                  <c:v>94.217486012203949</c:v>
                </c:pt>
                <c:pt idx="6">
                  <c:v>94.736359664428505</c:v>
                </c:pt>
                <c:pt idx="7">
                  <c:v>95.392968247105514</c:v>
                </c:pt>
                <c:pt idx="8">
                  <c:v>93.908966733936239</c:v>
                </c:pt>
                <c:pt idx="9">
                  <c:v>92.967663705723652</c:v>
                </c:pt>
                <c:pt idx="10">
                  <c:v>91.578177443379715</c:v>
                </c:pt>
                <c:pt idx="11">
                  <c:v>89.315662116955465</c:v>
                </c:pt>
                <c:pt idx="12">
                  <c:v>93.840222653323494</c:v>
                </c:pt>
                <c:pt idx="13">
                  <c:v>100.91473988190764</c:v>
                </c:pt>
                <c:pt idx="14">
                  <c:v>93.209504204417314</c:v>
                </c:pt>
                <c:pt idx="15">
                  <c:v>92.244161421639632</c:v>
                </c:pt>
                <c:pt idx="16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48416"/>
        <c:axId val="156349952"/>
      </c:lineChart>
      <c:catAx>
        <c:axId val="15634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r-FR"/>
          </a:p>
        </c:txPr>
        <c:crossAx val="1563499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6349952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6348416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931495789303709E-2"/>
          <c:y val="0.94189196938617969"/>
          <c:w val="0.88304100673547192"/>
          <c:h val="3.513513751957475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492080867093362E-2"/>
          <c:y val="4.2328907676511596E-2"/>
          <c:w val="0.92147034252297411"/>
          <c:h val="0.76726586311080214"/>
        </c:manualLayout>
      </c:layout>
      <c:lineChart>
        <c:grouping val="standard"/>
        <c:varyColors val="0"/>
        <c:ser>
          <c:idx val="0"/>
          <c:order val="0"/>
          <c:tx>
            <c:v> France</c:v>
          </c:tx>
          <c:spPr>
            <a:ln w="63500" cap="sq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numRef>
              <c:f>WAGEabs!$E$1:$U$1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WAGEabs!$E$39:$U$39</c:f>
              <c:numCache>
                <c:formatCode>0.0</c:formatCode>
                <c:ptCount val="17"/>
                <c:pt idx="0">
                  <c:v>108.83064965442026</c:v>
                </c:pt>
                <c:pt idx="1">
                  <c:v>106.33116903663482</c:v>
                </c:pt>
                <c:pt idx="2">
                  <c:v>104.97716584368884</c:v>
                </c:pt>
                <c:pt idx="3">
                  <c:v>105.19830948020793</c:v>
                </c:pt>
                <c:pt idx="4">
                  <c:v>102.26755785316753</c:v>
                </c:pt>
                <c:pt idx="5">
                  <c:v>101.24435602924204</c:v>
                </c:pt>
                <c:pt idx="6">
                  <c:v>102.23457897608611</c:v>
                </c:pt>
                <c:pt idx="7">
                  <c:v>102.75221523451732</c:v>
                </c:pt>
                <c:pt idx="8">
                  <c:v>103.86779246004278</c:v>
                </c:pt>
                <c:pt idx="9">
                  <c:v>104.60038703873104</c:v>
                </c:pt>
                <c:pt idx="10">
                  <c:v>103.23685022057258</c:v>
                </c:pt>
                <c:pt idx="11">
                  <c:v>103.40248385830247</c:v>
                </c:pt>
                <c:pt idx="12">
                  <c:v>105.63492377470543</c:v>
                </c:pt>
                <c:pt idx="13">
                  <c:v>108.42637759881143</c:v>
                </c:pt>
                <c:pt idx="14">
                  <c:v>107.19906033090446</c:v>
                </c:pt>
                <c:pt idx="15">
                  <c:v>108.25496558618741</c:v>
                </c:pt>
                <c:pt idx="16">
                  <c:v>106.50234058227664</c:v>
                </c:pt>
              </c:numCache>
            </c:numRef>
          </c:val>
          <c:smooth val="0"/>
        </c:ser>
        <c:ser>
          <c:idx val="1"/>
          <c:order val="1"/>
          <c:tx>
            <c:v> Allemagne</c:v>
          </c:tx>
          <c:spPr>
            <a:ln w="63500" cap="sq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WAGEabs!$E$1:$U$1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WAGEabs!$E$40:$U$40</c:f>
              <c:numCache>
                <c:formatCode>0.0</c:formatCode>
                <c:ptCount val="17"/>
                <c:pt idx="0">
                  <c:v>120.96510543576051</c:v>
                </c:pt>
                <c:pt idx="1">
                  <c:v>115.30265347837917</c:v>
                </c:pt>
                <c:pt idx="2">
                  <c:v>114.68540809290732</c:v>
                </c:pt>
                <c:pt idx="3">
                  <c:v>113.85835032855432</c:v>
                </c:pt>
                <c:pt idx="4">
                  <c:v>113.00189127129248</c:v>
                </c:pt>
                <c:pt idx="5">
                  <c:v>112.5181954566192</c:v>
                </c:pt>
                <c:pt idx="6">
                  <c:v>111.51602554861466</c:v>
                </c:pt>
                <c:pt idx="7">
                  <c:v>111.96969490115266</c:v>
                </c:pt>
                <c:pt idx="8">
                  <c:v>110.23258877374961</c:v>
                </c:pt>
                <c:pt idx="9">
                  <c:v>107.89861919957653</c:v>
                </c:pt>
                <c:pt idx="10">
                  <c:v>107.47608593571665</c:v>
                </c:pt>
                <c:pt idx="11">
                  <c:v>105.48380945940106</c:v>
                </c:pt>
                <c:pt idx="12">
                  <c:v>106.20404781796222</c:v>
                </c:pt>
                <c:pt idx="13">
                  <c:v>104.16226715773158</c:v>
                </c:pt>
                <c:pt idx="14">
                  <c:v>104.17582214859091</c:v>
                </c:pt>
                <c:pt idx="15">
                  <c:v>104.75860747637334</c:v>
                </c:pt>
                <c:pt idx="16">
                  <c:v>103.30154681867872</c:v>
                </c:pt>
              </c:numCache>
            </c:numRef>
          </c:val>
          <c:smooth val="0"/>
        </c:ser>
        <c:ser>
          <c:idx val="2"/>
          <c:order val="2"/>
          <c:tx>
            <c:v> Italie</c:v>
          </c:tx>
          <c:spPr>
            <a:ln w="63500" cap="sq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WAGEabs!$E$1:$U$1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WAGEabs!$E$44:$U$44</c:f>
              <c:numCache>
                <c:formatCode>0.0</c:formatCode>
                <c:ptCount val="17"/>
                <c:pt idx="0">
                  <c:v>88.699557141208942</c:v>
                </c:pt>
                <c:pt idx="1">
                  <c:v>90.429030686183296</c:v>
                </c:pt>
                <c:pt idx="2">
                  <c:v>86.785563000318461</c:v>
                </c:pt>
                <c:pt idx="3">
                  <c:v>86.115210999444599</c:v>
                </c:pt>
                <c:pt idx="4">
                  <c:v>84.344682482014093</c:v>
                </c:pt>
                <c:pt idx="5">
                  <c:v>84.947107413601699</c:v>
                </c:pt>
                <c:pt idx="6">
                  <c:v>84.873744778239399</c:v>
                </c:pt>
                <c:pt idx="7">
                  <c:v>86.000836811347227</c:v>
                </c:pt>
                <c:pt idx="8">
                  <c:v>86.572382762860187</c:v>
                </c:pt>
                <c:pt idx="9">
                  <c:v>86.443933223239625</c:v>
                </c:pt>
                <c:pt idx="10">
                  <c:v>85.290069480002714</c:v>
                </c:pt>
                <c:pt idx="11">
                  <c:v>85.633536971391109</c:v>
                </c:pt>
                <c:pt idx="12">
                  <c:v>88.744813398710306</c:v>
                </c:pt>
                <c:pt idx="13">
                  <c:v>92.063077829324897</c:v>
                </c:pt>
                <c:pt idx="14">
                  <c:v>91.819582993717177</c:v>
                </c:pt>
                <c:pt idx="15">
                  <c:v>91.044144802241007</c:v>
                </c:pt>
                <c:pt idx="16">
                  <c:v>89.639419952967913</c:v>
                </c:pt>
              </c:numCache>
            </c:numRef>
          </c:val>
          <c:smooth val="0"/>
        </c:ser>
        <c:ser>
          <c:idx val="3"/>
          <c:order val="3"/>
          <c:tx>
            <c:v> Espagne</c:v>
          </c:tx>
          <c:spPr>
            <a:ln w="63500" cap="sq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WAGEabs!$E$1:$U$1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WAGEabs!$E$52:$U$52</c:f>
              <c:numCache>
                <c:formatCode>0.0</c:formatCode>
                <c:ptCount val="17"/>
                <c:pt idx="0">
                  <c:v>76.167077378504729</c:v>
                </c:pt>
                <c:pt idx="1">
                  <c:v>74.111372683031789</c:v>
                </c:pt>
                <c:pt idx="2">
                  <c:v>72.170497095099535</c:v>
                </c:pt>
                <c:pt idx="3">
                  <c:v>70.222129706808886</c:v>
                </c:pt>
                <c:pt idx="4">
                  <c:v>67.003874938830251</c:v>
                </c:pt>
                <c:pt idx="5">
                  <c:v>68.805148990237512</c:v>
                </c:pt>
                <c:pt idx="6">
                  <c:v>69.353086489600543</c:v>
                </c:pt>
                <c:pt idx="7">
                  <c:v>71.187428877058593</c:v>
                </c:pt>
                <c:pt idx="8">
                  <c:v>70.706754760256629</c:v>
                </c:pt>
                <c:pt idx="9">
                  <c:v>72.266098687832027</c:v>
                </c:pt>
                <c:pt idx="10">
                  <c:v>73.992776434807666</c:v>
                </c:pt>
                <c:pt idx="11">
                  <c:v>77.193359408021905</c:v>
                </c:pt>
                <c:pt idx="12">
                  <c:v>80.57603563308534</c:v>
                </c:pt>
                <c:pt idx="13">
                  <c:v>83.252267744201887</c:v>
                </c:pt>
                <c:pt idx="14">
                  <c:v>80.269896145507431</c:v>
                </c:pt>
                <c:pt idx="15">
                  <c:v>79.018437035086237</c:v>
                </c:pt>
                <c:pt idx="16">
                  <c:v>78.00442608024008</c:v>
                </c:pt>
              </c:numCache>
            </c:numRef>
          </c:val>
          <c:smooth val="0"/>
        </c:ser>
        <c:ser>
          <c:idx val="4"/>
          <c:order val="4"/>
          <c:tx>
            <c:v> UE15</c:v>
          </c:tx>
          <c:spPr>
            <a:ln w="76200" cap="sq" cmpd="dbl">
              <a:solidFill>
                <a:schemeClr val="tx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WAGEabs!$E$1:$U$1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WAGEabs!$E$37:$U$37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100.00000000000001</c:v>
                </c:pt>
                <c:pt idx="15">
                  <c:v>100</c:v>
                </c:pt>
                <c:pt idx="16">
                  <c:v>100.00000000000001</c:v>
                </c:pt>
              </c:numCache>
            </c:numRef>
          </c:val>
          <c:smooth val="0"/>
        </c:ser>
        <c:ser>
          <c:idx val="5"/>
          <c:order val="5"/>
          <c:tx>
            <c:v> Portugal</c:v>
          </c:tx>
          <c:spPr>
            <a:ln w="63500" cap="sq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WAGEabs!$E$1:$U$1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WAGEabs!$E$49:$U$49</c:f>
              <c:numCache>
                <c:formatCode>0.0</c:formatCode>
                <c:ptCount val="17"/>
                <c:pt idx="0">
                  <c:v>32.929129774093703</c:v>
                </c:pt>
                <c:pt idx="1">
                  <c:v>32.907909808314194</c:v>
                </c:pt>
                <c:pt idx="2">
                  <c:v>33.149382070935843</c:v>
                </c:pt>
                <c:pt idx="3">
                  <c:v>33.714540701348582</c:v>
                </c:pt>
                <c:pt idx="4">
                  <c:v>33.596472516679803</c:v>
                </c:pt>
                <c:pt idx="5">
                  <c:v>34.296641612699233</c:v>
                </c:pt>
                <c:pt idx="6">
                  <c:v>34.72036278554102</c:v>
                </c:pt>
                <c:pt idx="7">
                  <c:v>34.842270698030767</c:v>
                </c:pt>
                <c:pt idx="8">
                  <c:v>34.728383837340246</c:v>
                </c:pt>
                <c:pt idx="9">
                  <c:v>35.282288701105664</c:v>
                </c:pt>
                <c:pt idx="10">
                  <c:v>35.268955705472742</c:v>
                </c:pt>
                <c:pt idx="11">
                  <c:v>35.519953336076064</c:v>
                </c:pt>
                <c:pt idx="12">
                  <c:v>36.565382010783942</c:v>
                </c:pt>
                <c:pt idx="13">
                  <c:v>37.198942280719564</c:v>
                </c:pt>
                <c:pt idx="14">
                  <c:v>37.103700835708871</c:v>
                </c:pt>
                <c:pt idx="15">
                  <c:v>36.32625890573884</c:v>
                </c:pt>
                <c:pt idx="16">
                  <c:v>35.420713811986275</c:v>
                </c:pt>
              </c:numCache>
            </c:numRef>
          </c:val>
          <c:smooth val="0"/>
        </c:ser>
        <c:ser>
          <c:idx val="6"/>
          <c:order val="6"/>
          <c:tx>
            <c:v> Royaume-Uni</c:v>
          </c:tx>
          <c:spPr>
            <a:ln w="63500" cap="sq">
              <a:solidFill>
                <a:srgbClr val="008080"/>
              </a:solidFill>
              <a:prstDash val="sysDash"/>
            </a:ln>
          </c:spPr>
          <c:marker>
            <c:symbol val="none"/>
          </c:marker>
          <c:cat>
            <c:numRef>
              <c:f>WAGEabs!$E$1:$U$1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WAGEabs!$E$54:$U$54</c:f>
              <c:numCache>
                <c:formatCode>0.0</c:formatCode>
                <c:ptCount val="17"/>
                <c:pt idx="0">
                  <c:v>86.852487888191718</c:v>
                </c:pt>
                <c:pt idx="1">
                  <c:v>103.17888988033084</c:v>
                </c:pt>
                <c:pt idx="2">
                  <c:v>111.7610282636456</c:v>
                </c:pt>
                <c:pt idx="3">
                  <c:v>115.90453605663616</c:v>
                </c:pt>
                <c:pt idx="4">
                  <c:v>125.32139064334024</c:v>
                </c:pt>
                <c:pt idx="5">
                  <c:v>126.57410382760223</c:v>
                </c:pt>
                <c:pt idx="6">
                  <c:v>126.75263202846665</c:v>
                </c:pt>
                <c:pt idx="7">
                  <c:v>121.05522821044707</c:v>
                </c:pt>
                <c:pt idx="8">
                  <c:v>124.72345052742507</c:v>
                </c:pt>
                <c:pt idx="9">
                  <c:v>127.60662433996613</c:v>
                </c:pt>
                <c:pt idx="10">
                  <c:v>131.82796544773026</c:v>
                </c:pt>
                <c:pt idx="11">
                  <c:v>130.91663426116392</c:v>
                </c:pt>
                <c:pt idx="12">
                  <c:v>117.06182963978283</c:v>
                </c:pt>
                <c:pt idx="13">
                  <c:v>108.93615928817103</c:v>
                </c:pt>
                <c:pt idx="14">
                  <c:v>113.04283561932604</c:v>
                </c:pt>
                <c:pt idx="15">
                  <c:v>112.76791700583193</c:v>
                </c:pt>
                <c:pt idx="16">
                  <c:v>119.24681475273302</c:v>
                </c:pt>
              </c:numCache>
            </c:numRef>
          </c:val>
          <c:smooth val="0"/>
        </c:ser>
        <c:ser>
          <c:idx val="2"/>
          <c:order val="7"/>
          <c:tx>
            <c:v> Grèce</c:v>
          </c:tx>
          <c:spPr>
            <a:ln w="63500" cap="sq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WAGEabs!$E$1:$U$1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WAGEabs!$E$41:$U$41</c:f>
              <c:numCache>
                <c:formatCode>0.0</c:formatCode>
                <c:ptCount val="17"/>
                <c:pt idx="0">
                  <c:v>46.868581086744513</c:v>
                </c:pt>
                <c:pt idx="1">
                  <c:v>48.441263392376861</c:v>
                </c:pt>
                <c:pt idx="2">
                  <c:v>45.646205077623762</c:v>
                </c:pt>
                <c:pt idx="3">
                  <c:v>44.825243069793004</c:v>
                </c:pt>
                <c:pt idx="4">
                  <c:v>43.966240008943046</c:v>
                </c:pt>
                <c:pt idx="5">
                  <c:v>41.426222805752644</c:v>
                </c:pt>
                <c:pt idx="6">
                  <c:v>46.097204851864923</c:v>
                </c:pt>
                <c:pt idx="7">
                  <c:v>48.373638675782175</c:v>
                </c:pt>
                <c:pt idx="8">
                  <c:v>47.920493640937693</c:v>
                </c:pt>
                <c:pt idx="9">
                  <c:v>56.163712552795161</c:v>
                </c:pt>
                <c:pt idx="10">
                  <c:v>57.489188540939253</c:v>
                </c:pt>
                <c:pt idx="11">
                  <c:v>59.727122184713238</c:v>
                </c:pt>
                <c:pt idx="12">
                  <c:v>55.62584794967804</c:v>
                </c:pt>
                <c:pt idx="13">
                  <c:v>56.001252078848935</c:v>
                </c:pt>
                <c:pt idx="14">
                  <c:v>55.582839835328436</c:v>
                </c:pt>
                <c:pt idx="15">
                  <c:v>50.924961599930761</c:v>
                </c:pt>
                <c:pt idx="16">
                  <c:v>46.8078245171086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88448"/>
        <c:axId val="156489984"/>
      </c:lineChart>
      <c:catAx>
        <c:axId val="1564884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r-FR"/>
          </a:p>
        </c:txPr>
        <c:crossAx val="1564899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6489984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6488448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2571026584059438E-2"/>
          <c:y val="0.89054039962176446"/>
          <c:w val="0.94156926308976274"/>
          <c:h val="9.324319308571271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21552448007138E-2"/>
          <c:y val="4.9065435019651743E-2"/>
          <c:w val="0.92147034252297411"/>
          <c:h val="0.760536890752043"/>
        </c:manualLayout>
      </c:layout>
      <c:lineChart>
        <c:grouping val="standard"/>
        <c:varyColors val="0"/>
        <c:ser>
          <c:idx val="0"/>
          <c:order val="0"/>
          <c:tx>
            <c:v> France</c:v>
          </c:tx>
          <c:spPr>
            <a:ln w="63500" cap="sq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numRef>
              <c:f>WAGEabs!$E$1:$U$1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WAGEabs!$E$99:$U$99</c:f>
              <c:numCache>
                <c:formatCode>0.0</c:formatCode>
                <c:ptCount val="17"/>
                <c:pt idx="0">
                  <c:v>119.97714387485529</c:v>
                </c:pt>
                <c:pt idx="1">
                  <c:v>115.52031594496198</c:v>
                </c:pt>
                <c:pt idx="2">
                  <c:v>115.57183882502888</c:v>
                </c:pt>
                <c:pt idx="3">
                  <c:v>114.3854589443972</c:v>
                </c:pt>
                <c:pt idx="4">
                  <c:v>111.44657208406596</c:v>
                </c:pt>
                <c:pt idx="5">
                  <c:v>111.33377065500699</c:v>
                </c:pt>
                <c:pt idx="6">
                  <c:v>111.96206649888371</c:v>
                </c:pt>
                <c:pt idx="7">
                  <c:v>113.74502671279483</c:v>
                </c:pt>
                <c:pt idx="8">
                  <c:v>114.07340471614941</c:v>
                </c:pt>
                <c:pt idx="9">
                  <c:v>115.14245454166768</c:v>
                </c:pt>
                <c:pt idx="10">
                  <c:v>115.5861193149744</c:v>
                </c:pt>
                <c:pt idx="11">
                  <c:v>115.2009612388528</c:v>
                </c:pt>
                <c:pt idx="12">
                  <c:v>118.61167243116641</c:v>
                </c:pt>
                <c:pt idx="13">
                  <c:v>121.44067251165345</c:v>
                </c:pt>
                <c:pt idx="14">
                  <c:v>120.74352083976865</c:v>
                </c:pt>
                <c:pt idx="15">
                  <c:v>121.3185464812363</c:v>
                </c:pt>
                <c:pt idx="16">
                  <c:v>120.16009546290893</c:v>
                </c:pt>
              </c:numCache>
            </c:numRef>
          </c:val>
          <c:smooth val="0"/>
        </c:ser>
        <c:ser>
          <c:idx val="1"/>
          <c:order val="1"/>
          <c:tx>
            <c:v> Allemagne</c:v>
          </c:tx>
          <c:spPr>
            <a:ln w="63500" cap="sq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WAGEabs!$E$1:$U$1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WAGEabs!$E$100:$U$100</c:f>
              <c:numCache>
                <c:formatCode>0.0</c:formatCode>
                <c:ptCount val="17"/>
                <c:pt idx="0">
                  <c:v>106.41978835821782</c:v>
                </c:pt>
                <c:pt idx="1">
                  <c:v>100.31291971297412</c:v>
                </c:pt>
                <c:pt idx="2">
                  <c:v>98.342377477107334</c:v>
                </c:pt>
                <c:pt idx="3">
                  <c:v>96.181459081956106</c:v>
                </c:pt>
                <c:pt idx="4">
                  <c:v>92.503811683729253</c:v>
                </c:pt>
                <c:pt idx="5">
                  <c:v>91.629031572206856</c:v>
                </c:pt>
                <c:pt idx="6">
                  <c:v>90.747626107059503</c:v>
                </c:pt>
                <c:pt idx="7">
                  <c:v>90.97736692260456</c:v>
                </c:pt>
                <c:pt idx="8">
                  <c:v>88.373624593379745</c:v>
                </c:pt>
                <c:pt idx="9">
                  <c:v>86.408364419329857</c:v>
                </c:pt>
                <c:pt idx="10">
                  <c:v>84.113424968692044</c:v>
                </c:pt>
                <c:pt idx="11">
                  <c:v>82.363233863512448</c:v>
                </c:pt>
                <c:pt idx="12">
                  <c:v>84.426100928674529</c:v>
                </c:pt>
                <c:pt idx="13">
                  <c:v>85.722545307374531</c:v>
                </c:pt>
                <c:pt idx="14">
                  <c:v>84.914391166414561</c:v>
                </c:pt>
                <c:pt idx="15">
                  <c:v>85.694148383953163</c:v>
                </c:pt>
                <c:pt idx="16">
                  <c:v>85.389621137897848</c:v>
                </c:pt>
              </c:numCache>
            </c:numRef>
          </c:val>
          <c:smooth val="0"/>
        </c:ser>
        <c:ser>
          <c:idx val="2"/>
          <c:order val="2"/>
          <c:tx>
            <c:v> Italie</c:v>
          </c:tx>
          <c:spPr>
            <a:ln w="63500" cap="sq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WAGEabs!$E$1:$U$1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WAGEabs!$E$104:$U$104</c:f>
              <c:numCache>
                <c:formatCode>0.0</c:formatCode>
                <c:ptCount val="17"/>
                <c:pt idx="0">
                  <c:v>100.28603550120216</c:v>
                </c:pt>
                <c:pt idx="1">
                  <c:v>102.61949285499988</c:v>
                </c:pt>
                <c:pt idx="2">
                  <c:v>97.679482450534834</c:v>
                </c:pt>
                <c:pt idx="3">
                  <c:v>96.621782453282236</c:v>
                </c:pt>
                <c:pt idx="4">
                  <c:v>94.256977603570149</c:v>
                </c:pt>
                <c:pt idx="5">
                  <c:v>94.776684543075973</c:v>
                </c:pt>
                <c:pt idx="6">
                  <c:v>94.92540935970294</c:v>
                </c:pt>
                <c:pt idx="7">
                  <c:v>97.483520446113474</c:v>
                </c:pt>
                <c:pt idx="8">
                  <c:v>97.815138776224146</c:v>
                </c:pt>
                <c:pt idx="9">
                  <c:v>99.119489447519129</c:v>
                </c:pt>
                <c:pt idx="10">
                  <c:v>99.128018571999348</c:v>
                </c:pt>
                <c:pt idx="11">
                  <c:v>98.078636097039919</c:v>
                </c:pt>
                <c:pt idx="12">
                  <c:v>101.79462948337371</c:v>
                </c:pt>
                <c:pt idx="13">
                  <c:v>103.20849737586495</c:v>
                </c:pt>
                <c:pt idx="14">
                  <c:v>102.76119808618022</c:v>
                </c:pt>
                <c:pt idx="15">
                  <c:v>101.7636336508354</c:v>
                </c:pt>
                <c:pt idx="16">
                  <c:v>99.155223003285954</c:v>
                </c:pt>
              </c:numCache>
            </c:numRef>
          </c:val>
          <c:smooth val="0"/>
        </c:ser>
        <c:ser>
          <c:idx val="3"/>
          <c:order val="3"/>
          <c:tx>
            <c:v> Espagne</c:v>
          </c:tx>
          <c:spPr>
            <a:ln w="63500" cap="sq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WAGEabs!$E$1:$U$1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WAGEabs!$E$112:$U$112</c:f>
              <c:numCache>
                <c:formatCode>0.0</c:formatCode>
                <c:ptCount val="17"/>
                <c:pt idx="0">
                  <c:v>85.432856421977505</c:v>
                </c:pt>
                <c:pt idx="1">
                  <c:v>81.997653639815425</c:v>
                </c:pt>
                <c:pt idx="2">
                  <c:v>81.389244876404476</c:v>
                </c:pt>
                <c:pt idx="3">
                  <c:v>81.070073452411691</c:v>
                </c:pt>
                <c:pt idx="4">
                  <c:v>79.829959272508347</c:v>
                </c:pt>
                <c:pt idx="5">
                  <c:v>80.070513429819258</c:v>
                </c:pt>
                <c:pt idx="6">
                  <c:v>80.543225250134626</c:v>
                </c:pt>
                <c:pt idx="7">
                  <c:v>82.431264154160218</c:v>
                </c:pt>
                <c:pt idx="8">
                  <c:v>81.851793590103298</c:v>
                </c:pt>
                <c:pt idx="9">
                  <c:v>82.555922474852295</c:v>
                </c:pt>
                <c:pt idx="10">
                  <c:v>82.70551061954103</c:v>
                </c:pt>
                <c:pt idx="11">
                  <c:v>84.043445909804262</c:v>
                </c:pt>
                <c:pt idx="12">
                  <c:v>89.292246520874741</c:v>
                </c:pt>
                <c:pt idx="13">
                  <c:v>92.819000679624253</c:v>
                </c:pt>
                <c:pt idx="14">
                  <c:v>90.736905461068019</c:v>
                </c:pt>
                <c:pt idx="15">
                  <c:v>90.064809858736098</c:v>
                </c:pt>
                <c:pt idx="16">
                  <c:v>86.934878961795363</c:v>
                </c:pt>
              </c:numCache>
            </c:numRef>
          </c:val>
          <c:smooth val="0"/>
        </c:ser>
        <c:ser>
          <c:idx val="4"/>
          <c:order val="4"/>
          <c:tx>
            <c:v> UE15</c:v>
          </c:tx>
          <c:spPr>
            <a:ln w="76200" cap="sq" cmpd="dbl">
              <a:solidFill>
                <a:schemeClr val="tx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WAGEabs!$E$1:$U$1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WAGEabs!$E$97:$U$97</c:f>
              <c:numCache>
                <c:formatCode>0.0</c:formatCode>
                <c:ptCount val="1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</c:numCache>
            </c:numRef>
          </c:val>
          <c:smooth val="0"/>
        </c:ser>
        <c:ser>
          <c:idx val="5"/>
          <c:order val="5"/>
          <c:tx>
            <c:v> Portugal</c:v>
          </c:tx>
          <c:spPr>
            <a:ln w="63500" cap="sq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WAGEabs!$E$1:$U$1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WAGEabs!$E$109:$U$109</c:f>
              <c:numCache>
                <c:formatCode>0.0</c:formatCode>
                <c:ptCount val="17"/>
                <c:pt idx="0">
                  <c:v>52.27477811748642</c:v>
                </c:pt>
                <c:pt idx="1">
                  <c:v>52.615173631012098</c:v>
                </c:pt>
                <c:pt idx="2">
                  <c:v>53.51437252446749</c:v>
                </c:pt>
                <c:pt idx="3">
                  <c:v>54.310550026601462</c:v>
                </c:pt>
                <c:pt idx="4">
                  <c:v>55.331655796695649</c:v>
                </c:pt>
                <c:pt idx="5">
                  <c:v>55.546085116388426</c:v>
                </c:pt>
                <c:pt idx="6">
                  <c:v>55.794670990726409</c:v>
                </c:pt>
                <c:pt idx="7">
                  <c:v>57.113811141068609</c:v>
                </c:pt>
                <c:pt idx="8">
                  <c:v>56.62129228645319</c:v>
                </c:pt>
                <c:pt idx="9">
                  <c:v>57.850204040006489</c:v>
                </c:pt>
                <c:pt idx="10">
                  <c:v>56.799019842211827</c:v>
                </c:pt>
                <c:pt idx="11">
                  <c:v>56.812220751338657</c:v>
                </c:pt>
                <c:pt idx="12">
                  <c:v>58.439145946240359</c:v>
                </c:pt>
                <c:pt idx="13">
                  <c:v>60.124492327227635</c:v>
                </c:pt>
                <c:pt idx="14">
                  <c:v>59.236169019611481</c:v>
                </c:pt>
                <c:pt idx="15">
                  <c:v>57.489886990971598</c:v>
                </c:pt>
                <c:pt idx="16">
                  <c:v>53.872557926319999</c:v>
                </c:pt>
              </c:numCache>
            </c:numRef>
          </c:val>
          <c:smooth val="0"/>
        </c:ser>
        <c:ser>
          <c:idx val="6"/>
          <c:order val="6"/>
          <c:tx>
            <c:v> Royaume-Uni</c:v>
          </c:tx>
          <c:spPr>
            <a:ln w="63500" cap="sq">
              <a:solidFill>
                <a:srgbClr val="008080"/>
              </a:solidFill>
              <a:prstDash val="sysDash"/>
            </a:ln>
          </c:spPr>
          <c:marker>
            <c:symbol val="none"/>
          </c:marker>
          <c:cat>
            <c:numRef>
              <c:f>WAGEabs!$E$1:$U$1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WAGEabs!$E$114:$U$114</c:f>
              <c:numCache>
                <c:formatCode>0.0</c:formatCode>
                <c:ptCount val="17"/>
                <c:pt idx="0">
                  <c:v>76.606273561103023</c:v>
                </c:pt>
                <c:pt idx="1">
                  <c:v>90.780625359113913</c:v>
                </c:pt>
                <c:pt idx="2">
                  <c:v>97.165565574533517</c:v>
                </c:pt>
                <c:pt idx="3">
                  <c:v>101.32134098358665</c:v>
                </c:pt>
                <c:pt idx="4">
                  <c:v>110.30212026211161</c:v>
                </c:pt>
                <c:pt idx="5">
                  <c:v>111.0746606900761</c:v>
                </c:pt>
                <c:pt idx="6">
                  <c:v>109.8754007306913</c:v>
                </c:pt>
                <c:pt idx="7">
                  <c:v>103.18990450986811</c:v>
                </c:pt>
                <c:pt idx="8">
                  <c:v>106.66229181805483</c:v>
                </c:pt>
                <c:pt idx="9">
                  <c:v>107.04382586862438</c:v>
                </c:pt>
                <c:pt idx="10">
                  <c:v>109.6454784713945</c:v>
                </c:pt>
                <c:pt idx="11">
                  <c:v>111.12349273298101</c:v>
                </c:pt>
                <c:pt idx="12">
                  <c:v>97.195484626487655</c:v>
                </c:pt>
                <c:pt idx="13">
                  <c:v>89.212219491361807</c:v>
                </c:pt>
                <c:pt idx="14">
                  <c:v>92.514228367115066</c:v>
                </c:pt>
                <c:pt idx="15">
                  <c:v>91.20762943973358</c:v>
                </c:pt>
                <c:pt idx="16">
                  <c:v>96.173498075250833</c:v>
                </c:pt>
              </c:numCache>
            </c:numRef>
          </c:val>
          <c:smooth val="0"/>
        </c:ser>
        <c:ser>
          <c:idx val="2"/>
          <c:order val="7"/>
          <c:tx>
            <c:v> Grèce</c:v>
          </c:tx>
          <c:spPr>
            <a:ln w="63500" cap="sq"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WAGEabs!$E$1:$U$1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WAGEabs!$E$101:$U$101</c:f>
              <c:numCache>
                <c:formatCode>0.0</c:formatCode>
                <c:ptCount val="17"/>
                <c:pt idx="0">
                  <c:v>56.968817714981157</c:v>
                </c:pt>
                <c:pt idx="1">
                  <c:v>62.745384792675459</c:v>
                </c:pt>
                <c:pt idx="2">
                  <c:v>60.562540376683394</c:v>
                </c:pt>
                <c:pt idx="3">
                  <c:v>63.578311815029124</c:v>
                </c:pt>
                <c:pt idx="4">
                  <c:v>62.015669060809479</c:v>
                </c:pt>
                <c:pt idx="5">
                  <c:v>62.020394865201531</c:v>
                </c:pt>
                <c:pt idx="6">
                  <c:v>66.280048322465248</c:v>
                </c:pt>
                <c:pt idx="7">
                  <c:v>69.700674873376386</c:v>
                </c:pt>
                <c:pt idx="8">
                  <c:v>70.311056432025296</c:v>
                </c:pt>
                <c:pt idx="9">
                  <c:v>68.721737119480821</c:v>
                </c:pt>
                <c:pt idx="10">
                  <c:v>67.462289955703341</c:v>
                </c:pt>
                <c:pt idx="11">
                  <c:v>68.716516307836585</c:v>
                </c:pt>
                <c:pt idx="12">
                  <c:v>72.794466080230933</c:v>
                </c:pt>
                <c:pt idx="13">
                  <c:v>75.924147169741346</c:v>
                </c:pt>
                <c:pt idx="14">
                  <c:v>71.547508096878829</c:v>
                </c:pt>
                <c:pt idx="15">
                  <c:v>67.618651132750912</c:v>
                </c:pt>
                <c:pt idx="16">
                  <c:v>62.794281424028824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86368"/>
        <c:axId val="156587904"/>
      </c:lineChart>
      <c:catAx>
        <c:axId val="15658636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r-FR"/>
          </a:p>
        </c:txPr>
        <c:crossAx val="1565879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6587904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6586368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0962352276498354E-2"/>
          <c:y val="0.88243254946667016"/>
          <c:w val="0.94393305852442433"/>
          <c:h val="9.324319308571271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083333333333336E-2"/>
          <c:y val="4.7058823529411764E-2"/>
          <c:w val="0.91513116968654151"/>
          <c:h val="0.8522391350511066"/>
        </c:manualLayout>
      </c:layout>
      <c:lineChart>
        <c:grouping val="standard"/>
        <c:varyColors val="0"/>
        <c:ser>
          <c:idx val="0"/>
          <c:order val="0"/>
          <c:tx>
            <c:v> Industrie</c:v>
          </c:tx>
          <c:spPr>
            <a:ln w="63500" cap="sq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DISPWAGE0!$E$1:$U$1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DISPWAGE0!$E$19:$U$19</c:f>
              <c:numCache>
                <c:formatCode>0.0</c:formatCode>
                <c:ptCount val="17"/>
                <c:pt idx="0">
                  <c:v>100</c:v>
                </c:pt>
                <c:pt idx="1">
                  <c:v>92.720755215162569</c:v>
                </c:pt>
                <c:pt idx="2">
                  <c:v>95.216109436400615</c:v>
                </c:pt>
                <c:pt idx="3">
                  <c:v>96.738117368681742</c:v>
                </c:pt>
                <c:pt idx="4">
                  <c:v>99.603274772230151</c:v>
                </c:pt>
                <c:pt idx="5">
                  <c:v>98.813367813260228</c:v>
                </c:pt>
                <c:pt idx="6">
                  <c:v>96.479499296501686</c:v>
                </c:pt>
                <c:pt idx="7">
                  <c:v>93.573076072148865</c:v>
                </c:pt>
                <c:pt idx="8">
                  <c:v>94.650642748875015</c:v>
                </c:pt>
                <c:pt idx="9">
                  <c:v>89.186473673921057</c:v>
                </c:pt>
                <c:pt idx="10">
                  <c:v>88.769550303168145</c:v>
                </c:pt>
                <c:pt idx="11">
                  <c:v>87.017365533689059</c:v>
                </c:pt>
                <c:pt idx="12">
                  <c:v>84.921175273364341</c:v>
                </c:pt>
                <c:pt idx="13">
                  <c:v>84.241479477511646</c:v>
                </c:pt>
                <c:pt idx="14">
                  <c:v>85.283433913712614</c:v>
                </c:pt>
                <c:pt idx="15">
                  <c:v>88.785220426025475</c:v>
                </c:pt>
                <c:pt idx="16">
                  <c:v>92.930031034749163</c:v>
                </c:pt>
              </c:numCache>
            </c:numRef>
          </c:val>
          <c:smooth val="0"/>
        </c:ser>
        <c:ser>
          <c:idx val="1"/>
          <c:order val="1"/>
          <c:tx>
            <c:v> Services</c:v>
          </c:tx>
          <c:spPr>
            <a:ln w="63500" cap="sq">
              <a:solidFill>
                <a:schemeClr val="tx1"/>
              </a:solidFill>
              <a:prstDash val="sysDot"/>
            </a:ln>
          </c:spPr>
          <c:marker>
            <c:symbol val="none"/>
          </c:marker>
          <c:cat>
            <c:numRef>
              <c:f>DISPWAGE0!$E$1:$U$1</c:f>
              <c:numCache>
                <c:formatCode>0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DISPWAGE0!$E$39:$U$39</c:f>
              <c:numCache>
                <c:formatCode>0.0</c:formatCode>
                <c:ptCount val="17"/>
                <c:pt idx="0">
                  <c:v>99.999999999999986</c:v>
                </c:pt>
                <c:pt idx="1">
                  <c:v>86.672548264317925</c:v>
                </c:pt>
                <c:pt idx="2">
                  <c:v>87.242456146932909</c:v>
                </c:pt>
                <c:pt idx="3">
                  <c:v>84.832529659956137</c:v>
                </c:pt>
                <c:pt idx="4">
                  <c:v>84.797199846532152</c:v>
                </c:pt>
                <c:pt idx="5">
                  <c:v>84.929070411685288</c:v>
                </c:pt>
                <c:pt idx="6">
                  <c:v>83.666199467865596</c:v>
                </c:pt>
                <c:pt idx="7">
                  <c:v>82.189917903462884</c:v>
                </c:pt>
                <c:pt idx="8">
                  <c:v>82.621689343983874</c:v>
                </c:pt>
                <c:pt idx="9">
                  <c:v>83.296109713995932</c:v>
                </c:pt>
                <c:pt idx="10">
                  <c:v>86.101959518903783</c:v>
                </c:pt>
                <c:pt idx="11">
                  <c:v>86.579395624460886</c:v>
                </c:pt>
                <c:pt idx="12">
                  <c:v>87.028491085121445</c:v>
                </c:pt>
                <c:pt idx="13">
                  <c:v>88.962555991468292</c:v>
                </c:pt>
                <c:pt idx="14">
                  <c:v>88.369106977689825</c:v>
                </c:pt>
                <c:pt idx="15">
                  <c:v>92.454835254405339</c:v>
                </c:pt>
                <c:pt idx="16">
                  <c:v>96.979897744498956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38592"/>
        <c:axId val="156640384"/>
      </c:lineChart>
      <c:catAx>
        <c:axId val="1566385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fr-FR"/>
          </a:p>
        </c:txPr>
        <c:crossAx val="1566403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56640384"/>
        <c:scaling>
          <c:orientation val="minMax"/>
          <c:max val="10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663859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016696972439576"/>
          <c:y val="0.80594837261503927"/>
          <c:w val="0.33639396956258205"/>
          <c:h val="6.161898954549871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26544240400673E-2"/>
          <c:y val="4.1891891891891894E-2"/>
          <c:w val="0.93405676126878134"/>
          <c:h val="0.913513513513513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fr-FR"/>
                      <a:t>Finlande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fr-FR"/>
                      <a:t>Suède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fr-FR"/>
                      <a:t>Allemagne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fr-FR"/>
                      <a:t>Autriche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fr-FR"/>
                      <a:t>Irlande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fr-FR"/>
                      <a:t>ZE12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fr-FR"/>
                      <a:t>France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fr-FR"/>
                      <a:t>UE15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3911399066117922E-3"/>
                  <c:y val="-3.3704185529068051E-2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Pays-Bas 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fr-FR"/>
                      <a:t>Belgique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r>
                      <a:rPr lang="fr-FR"/>
                      <a:t>Espagne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fr-FR"/>
                      <a:t>Danemark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r>
                      <a:rPr lang="fr-FR"/>
                      <a:t>Italie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3"/>
              <c:tx>
                <c:rich>
                  <a:bodyPr/>
                  <a:lstStyle/>
                  <a:p>
                    <a:r>
                      <a:rPr lang="fr-FR"/>
                      <a:t>Portugal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r>
                      <a:rPr lang="fr-FR"/>
                      <a:t>Grèce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1129119252894237E-2"/>
                  <c:y val="-2.2469457019378756E-3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Royaume-Uni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DIFF!$E$33:$E$48</c:f>
              <c:strCache>
                <c:ptCount val="16"/>
                <c:pt idx="0">
                  <c:v>Finlande </c:v>
                </c:pt>
                <c:pt idx="1">
                  <c:v>Suède </c:v>
                </c:pt>
                <c:pt idx="2">
                  <c:v>Allemagne </c:v>
                </c:pt>
                <c:pt idx="3">
                  <c:v>Autriche </c:v>
                </c:pt>
                <c:pt idx="4">
                  <c:v>Irlande </c:v>
                </c:pt>
                <c:pt idx="5">
                  <c:v>ZE12 </c:v>
                </c:pt>
                <c:pt idx="6">
                  <c:v>France </c:v>
                </c:pt>
                <c:pt idx="7">
                  <c:v>UE15 </c:v>
                </c:pt>
                <c:pt idx="8">
                  <c:v>Pays-Bas </c:v>
                </c:pt>
                <c:pt idx="9">
                  <c:v>Belgique </c:v>
                </c:pt>
                <c:pt idx="10">
                  <c:v>Espagne </c:v>
                </c:pt>
                <c:pt idx="11">
                  <c:v>Danemark </c:v>
                </c:pt>
                <c:pt idx="12">
                  <c:v>Italie </c:v>
                </c:pt>
                <c:pt idx="13">
                  <c:v>Portugal </c:v>
                </c:pt>
                <c:pt idx="14">
                  <c:v>Grèce </c:v>
                </c:pt>
                <c:pt idx="15">
                  <c:v>Royaume-Uni</c:v>
                </c:pt>
              </c:strCache>
            </c:strRef>
          </c:cat>
          <c:val>
            <c:numRef>
              <c:f>DIFF!$F$33:$F$48</c:f>
              <c:numCache>
                <c:formatCode>0</c:formatCode>
                <c:ptCount val="16"/>
                <c:pt idx="0">
                  <c:v>124.39302647541291</c:v>
                </c:pt>
                <c:pt idx="1">
                  <c:v>111.23292460537213</c:v>
                </c:pt>
                <c:pt idx="2">
                  <c:v>72.107229134269687</c:v>
                </c:pt>
                <c:pt idx="3">
                  <c:v>40.906578139206658</c:v>
                </c:pt>
                <c:pt idx="4">
                  <c:v>25.917648280724951</c:v>
                </c:pt>
                <c:pt idx="5">
                  <c:v>7.7459256919344579</c:v>
                </c:pt>
                <c:pt idx="6">
                  <c:v>-2.1222261073776929</c:v>
                </c:pt>
                <c:pt idx="7">
                  <c:v>-14.152428624505852</c:v>
                </c:pt>
                <c:pt idx="8">
                  <c:v>-19.396639945886523</c:v>
                </c:pt>
                <c:pt idx="9">
                  <c:v>-19.421513525394396</c:v>
                </c:pt>
                <c:pt idx="10">
                  <c:v>-40.389290039084301</c:v>
                </c:pt>
                <c:pt idx="11">
                  <c:v>-42.822736973197337</c:v>
                </c:pt>
                <c:pt idx="12">
                  <c:v>-47.761728280862393</c:v>
                </c:pt>
                <c:pt idx="13">
                  <c:v>-65.419648195202754</c:v>
                </c:pt>
                <c:pt idx="14">
                  <c:v>-73.633562108234557</c:v>
                </c:pt>
                <c:pt idx="15">
                  <c:v>-116.29094869750807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6917760"/>
        <c:axId val="156919296"/>
      </c:barChart>
      <c:catAx>
        <c:axId val="15691776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56919296"/>
        <c:crosses val="autoZero"/>
        <c:auto val="1"/>
        <c:lblAlgn val="ctr"/>
        <c:lblOffset val="100"/>
        <c:tickMarkSkip val="1"/>
        <c:noMultiLvlLbl val="0"/>
      </c:catAx>
      <c:valAx>
        <c:axId val="156919296"/>
        <c:scaling>
          <c:orientation val="minMax"/>
        </c:scaling>
        <c:delete val="0"/>
        <c:axPos val="l"/>
        <c:majorGridlines>
          <c:spPr>
            <a:ln w="25400">
              <a:solidFill>
                <a:srgbClr val="C0C0C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69177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1"/>
          <c:order val="1"/>
          <c:tx>
            <c:strRef>
              <c:f>'figure 6'!$B$1</c:f>
              <c:strCache>
                <c:ptCount val="1"/>
                <c:pt idx="0">
                  <c:v>France</c:v>
                </c:pt>
              </c:strCache>
            </c:strRef>
          </c:tx>
          <c:dPt>
            <c:idx val="0"/>
            <c:bubble3D val="0"/>
            <c:spPr>
              <a:solidFill>
                <a:srgbClr val="312783"/>
              </a:solidFill>
            </c:spPr>
          </c:dPt>
          <c:dPt>
            <c:idx val="1"/>
            <c:bubble3D val="0"/>
            <c:spPr>
              <a:solidFill>
                <a:srgbClr val="E73331"/>
              </a:solidFill>
            </c:spPr>
          </c:dPt>
          <c:dPt>
            <c:idx val="2"/>
            <c:bubble3D val="0"/>
            <c:spPr>
              <a:solidFill>
                <a:srgbClr val="B2B2B2"/>
              </a:solidFill>
            </c:spPr>
          </c:dPt>
          <c:dLbls>
            <c:dLbl>
              <c:idx val="0"/>
              <c:layout>
                <c:manualLayout>
                  <c:x val="-0.18712140834369387"/>
                  <c:y val="0.232365320532116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983350019391906"/>
                  <c:y val="-0.1761681198300916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'figure 6'!$A$2:$A$4</c:f>
              <c:strCache>
                <c:ptCount val="3"/>
                <c:pt idx="0">
                  <c:v>Short-Time Working Time</c:v>
                </c:pt>
                <c:pt idx="1">
                  <c:v>Reduction of Working Time / Overtime</c:v>
                </c:pt>
                <c:pt idx="2">
                  <c:v>Part-Time Jobs</c:v>
                </c:pt>
              </c:strCache>
            </c:strRef>
          </c:cat>
          <c:val>
            <c:numRef>
              <c:f>'figure 6'!$B$2:$B$4</c:f>
              <c:numCache>
                <c:formatCode>General</c:formatCode>
                <c:ptCount val="3"/>
                <c:pt idx="0">
                  <c:v>28</c:v>
                </c:pt>
                <c:pt idx="1">
                  <c:v>54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'figure 6'!$B$1</c:f>
              <c:strCache>
                <c:ptCount val="1"/>
                <c:pt idx="0">
                  <c:v>France</c:v>
                </c:pt>
              </c:strCache>
            </c:strRef>
          </c:tx>
          <c:dLbls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'figure 6'!$A$2:$A$4</c:f>
              <c:strCache>
                <c:ptCount val="3"/>
                <c:pt idx="0">
                  <c:v>Short-Time Working Time</c:v>
                </c:pt>
                <c:pt idx="1">
                  <c:v>Reduction of Working Time / Overtime</c:v>
                </c:pt>
                <c:pt idx="2">
                  <c:v>Part-Time Jobs</c:v>
                </c:pt>
              </c:strCache>
            </c:strRef>
          </c:cat>
          <c:val>
            <c:numRef>
              <c:f>'figure 6'!$B$2:$B$4</c:f>
              <c:numCache>
                <c:formatCode>General</c:formatCode>
                <c:ptCount val="3"/>
                <c:pt idx="0">
                  <c:v>28</c:v>
                </c:pt>
                <c:pt idx="1">
                  <c:v>54</c:v>
                </c:pt>
                <c:pt idx="2">
                  <c:v>18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58764607679467E-2"/>
          <c:y val="4.1891891891891894E-2"/>
          <c:w val="0.93739565943238734"/>
          <c:h val="0.9243243243243244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fr-FR"/>
                      <a:t>Finlande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r>
                      <a:rPr lang="fr-FR"/>
                      <a:t>Suède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fr-FR"/>
                      <a:t>Allemagne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fr-FR"/>
                      <a:t>Autriche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r>
                      <a:rPr lang="fr-FR"/>
                      <a:t>Irlande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fr-FR"/>
                      <a:t>ZE12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/>
                  <a:lstStyle/>
                  <a:p>
                    <a:r>
                      <a:rPr lang="fr-FR"/>
                      <a:t>France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fr-FR"/>
                      <a:t>UE15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3911399066117922E-3"/>
                  <c:y val="-4.2691968336819638E-2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Pays-Bas 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fr-FR"/>
                      <a:t>Belgique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rich>
                  <a:bodyPr/>
                  <a:lstStyle/>
                  <a:p>
                    <a:r>
                      <a:rPr lang="fr-FR"/>
                      <a:t>Espagne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fr-FR"/>
                      <a:t>Danemark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rich>
                  <a:bodyPr/>
                  <a:lstStyle/>
                  <a:p>
                    <a:r>
                      <a:rPr lang="fr-FR"/>
                      <a:t>Italie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3"/>
              <c:tx>
                <c:rich>
                  <a:bodyPr/>
                  <a:lstStyle/>
                  <a:p>
                    <a:r>
                      <a:rPr lang="fr-FR"/>
                      <a:t>Portugal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rich>
                  <a:bodyPr/>
                  <a:lstStyle/>
                  <a:p>
                    <a:r>
                      <a:rPr lang="fr-FR"/>
                      <a:t>Grèce 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2520259159506029E-2"/>
                  <c:y val="-8.9877828077515026E-3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Royaume-Uni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DIFF!$E$33:$E$48</c:f>
              <c:strCache>
                <c:ptCount val="16"/>
                <c:pt idx="0">
                  <c:v>Finlande </c:v>
                </c:pt>
                <c:pt idx="1">
                  <c:v>Suède </c:v>
                </c:pt>
                <c:pt idx="2">
                  <c:v>Allemagne </c:v>
                </c:pt>
                <c:pt idx="3">
                  <c:v>Autriche </c:v>
                </c:pt>
                <c:pt idx="4">
                  <c:v>Irlande </c:v>
                </c:pt>
                <c:pt idx="5">
                  <c:v>ZE12 </c:v>
                </c:pt>
                <c:pt idx="6">
                  <c:v>France </c:v>
                </c:pt>
                <c:pt idx="7">
                  <c:v>UE15 </c:v>
                </c:pt>
                <c:pt idx="8">
                  <c:v>Pays-Bas </c:v>
                </c:pt>
                <c:pt idx="9">
                  <c:v>Belgique </c:v>
                </c:pt>
                <c:pt idx="10">
                  <c:v>Espagne </c:v>
                </c:pt>
                <c:pt idx="11">
                  <c:v>Danemark </c:v>
                </c:pt>
                <c:pt idx="12">
                  <c:v>Italie </c:v>
                </c:pt>
                <c:pt idx="13">
                  <c:v>Portugal </c:v>
                </c:pt>
                <c:pt idx="14">
                  <c:v>Grèce </c:v>
                </c:pt>
                <c:pt idx="15">
                  <c:v>Royaume-Uni</c:v>
                </c:pt>
              </c:strCache>
            </c:strRef>
          </c:cat>
          <c:val>
            <c:numRef>
              <c:f>DIFF!$C$33:$C$48</c:f>
              <c:numCache>
                <c:formatCode>0.0</c:formatCode>
                <c:ptCount val="16"/>
                <c:pt idx="0">
                  <c:v>4.8940985742306964</c:v>
                </c:pt>
                <c:pt idx="1">
                  <c:v>3.7471377993806811</c:v>
                </c:pt>
                <c:pt idx="2">
                  <c:v>1.7983060808689686</c:v>
                </c:pt>
                <c:pt idx="3">
                  <c:v>1.2067317242287885</c:v>
                </c:pt>
                <c:pt idx="4">
                  <c:v>1.0792590831272548</c:v>
                </c:pt>
                <c:pt idx="5">
                  <c:v>0.17900410250015852</c:v>
                </c:pt>
                <c:pt idx="6">
                  <c:v>-4.8773092137636809E-2</c:v>
                </c:pt>
                <c:pt idx="7">
                  <c:v>-0.35458911241450153</c:v>
                </c:pt>
                <c:pt idx="8">
                  <c:v>-0.46543794427815044</c:v>
                </c:pt>
                <c:pt idx="9">
                  <c:v>-0.54028883641592529</c:v>
                </c:pt>
                <c:pt idx="10">
                  <c:v>-0.74615978140487016</c:v>
                </c:pt>
                <c:pt idx="11">
                  <c:v>-0.88206093700459576</c:v>
                </c:pt>
                <c:pt idx="12">
                  <c:v>-1.5071427022665347</c:v>
                </c:pt>
                <c:pt idx="13">
                  <c:v>-1.5412307063517261</c:v>
                </c:pt>
                <c:pt idx="14">
                  <c:v>-2.9534230929624243</c:v>
                </c:pt>
                <c:pt idx="15">
                  <c:v>-3.8281875266271044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7005696"/>
        <c:axId val="157007232"/>
      </c:barChart>
      <c:catAx>
        <c:axId val="157005696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57007232"/>
        <c:crosses val="autoZero"/>
        <c:auto val="1"/>
        <c:lblAlgn val="ctr"/>
        <c:lblOffset val="100"/>
        <c:tickMarkSkip val="1"/>
        <c:noMultiLvlLbl val="0"/>
      </c:catAx>
      <c:valAx>
        <c:axId val="157007232"/>
        <c:scaling>
          <c:orientation val="minMax"/>
        </c:scaling>
        <c:delete val="0"/>
        <c:axPos val="l"/>
        <c:majorGridlines>
          <c:spPr>
            <a:ln w="25400">
              <a:solidFill>
                <a:srgbClr val="C0C0C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5700569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533325310647248E-2"/>
          <c:y val="5.0158601619691372E-2"/>
          <c:w val="0.90623259190342753"/>
          <c:h val="0.80863662960407712"/>
        </c:manualLayout>
      </c:layout>
      <c:lineChart>
        <c:grouping val="standard"/>
        <c:varyColors val="0"/>
        <c:ser>
          <c:idx val="0"/>
          <c:order val="0"/>
          <c:tx>
            <c:strRef>
              <c:f>'Data Fig 7 &amp; 8'!$A$14</c:f>
              <c:strCache>
                <c:ptCount val="1"/>
                <c:pt idx="0">
                  <c:v>Germany - Manufacturing</c:v>
                </c:pt>
              </c:strCache>
            </c:strRef>
          </c:tx>
          <c:spPr>
            <a:ln w="25400">
              <a:solidFill>
                <a:srgbClr val="009FE3"/>
              </a:solidFill>
              <a:prstDash val="solid"/>
            </a:ln>
          </c:spPr>
          <c:marker>
            <c:symbol val="none"/>
          </c:marker>
          <c:cat>
            <c:strRef>
              <c:f>'Data Fig 7 &amp; 8'!$D$24:$R$24</c:f>
              <c:strCache>
                <c:ptCount val="1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</c:strCache>
            </c:strRef>
          </c:cat>
          <c:val>
            <c:numRef>
              <c:f>'Data Fig 7 &amp; 8'!$D$14:$R$14</c:f>
              <c:numCache>
                <c:formatCode>#,##0.0</c:formatCode>
                <c:ptCount val="15"/>
                <c:pt idx="0">
                  <c:v>100</c:v>
                </c:pt>
                <c:pt idx="1">
                  <c:v>102.32240437158471</c:v>
                </c:pt>
                <c:pt idx="2">
                  <c:v>107.51366120218579</c:v>
                </c:pt>
                <c:pt idx="3">
                  <c:v>110.79234972677594</c:v>
                </c:pt>
                <c:pt idx="4">
                  <c:v>113.38797814207649</c:v>
                </c:pt>
                <c:pt idx="5">
                  <c:v>116.12021857923497</c:v>
                </c:pt>
                <c:pt idx="6">
                  <c:v>117.07650273224043</c:v>
                </c:pt>
                <c:pt idx="7">
                  <c:v>118.0327868852459</c:v>
                </c:pt>
                <c:pt idx="8">
                  <c:v>122.26775956284152</c:v>
                </c:pt>
                <c:pt idx="9">
                  <c:v>123.08743169398906</c:v>
                </c:pt>
                <c:pt idx="10">
                  <c:v>126.09289617486338</c:v>
                </c:pt>
                <c:pt idx="11">
                  <c:v>128.27868852459017</c:v>
                </c:pt>
                <c:pt idx="12">
                  <c:v>128.55191256830599</c:v>
                </c:pt>
                <c:pt idx="13">
                  <c:v>133.46994535519124</c:v>
                </c:pt>
                <c:pt idx="14">
                  <c:v>136.61202185792348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'Data Fig 7 &amp; 8'!$A$27</c:f>
              <c:strCache>
                <c:ptCount val="1"/>
                <c:pt idx="0">
                  <c:v>Germany - Services</c:v>
                </c:pt>
              </c:strCache>
            </c:strRef>
          </c:tx>
          <c:spPr>
            <a:ln w="25400">
              <a:solidFill>
                <a:srgbClr val="009FE3"/>
              </a:solidFill>
              <a:prstDash val="dash"/>
            </a:ln>
          </c:spPr>
          <c:marker>
            <c:symbol val="none"/>
          </c:marker>
          <c:cat>
            <c:strRef>
              <c:f>'Data Fig 7 &amp; 8'!$D$24:$R$24</c:f>
              <c:strCache>
                <c:ptCount val="1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</c:strCache>
            </c:strRef>
          </c:cat>
          <c:val>
            <c:numRef>
              <c:f>'Data Fig 7 &amp; 8'!$D$27:$R$27</c:f>
              <c:numCache>
                <c:formatCode>#,##0.0</c:formatCode>
                <c:ptCount val="15"/>
                <c:pt idx="0">
                  <c:v>100</c:v>
                </c:pt>
                <c:pt idx="1">
                  <c:v>102.12765957446808</c:v>
                </c:pt>
                <c:pt idx="2">
                  <c:v>104.38829787234042</c:v>
                </c:pt>
                <c:pt idx="3">
                  <c:v>106.91489361702128</c:v>
                </c:pt>
                <c:pt idx="4">
                  <c:v>109.84042553191489</c:v>
                </c:pt>
                <c:pt idx="5">
                  <c:v>113.29787234042553</c:v>
                </c:pt>
                <c:pt idx="6">
                  <c:v>114.36170212765957</c:v>
                </c:pt>
                <c:pt idx="7">
                  <c:v>115.1595744680851</c:v>
                </c:pt>
                <c:pt idx="8">
                  <c:v>115.69148936170212</c:v>
                </c:pt>
                <c:pt idx="9">
                  <c:v>117.02127659574468</c:v>
                </c:pt>
                <c:pt idx="10">
                  <c:v>119.68085106382978</c:v>
                </c:pt>
                <c:pt idx="11">
                  <c:v>122.34042553191489</c:v>
                </c:pt>
                <c:pt idx="12">
                  <c:v>124.86702127659574</c:v>
                </c:pt>
                <c:pt idx="13">
                  <c:v>127.92553191489361</c:v>
                </c:pt>
                <c:pt idx="14">
                  <c:v>132.97872340425531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'Data Fig 7 &amp; 8'!$A$15</c:f>
              <c:strCache>
                <c:ptCount val="1"/>
                <c:pt idx="0">
                  <c:v>France - Manufacturing</c:v>
                </c:pt>
              </c:strCache>
            </c:strRef>
          </c:tx>
          <c:spPr>
            <a:ln>
              <a:solidFill>
                <a:srgbClr val="E73331"/>
              </a:solidFill>
              <a:prstDash val="solid"/>
            </a:ln>
          </c:spPr>
          <c:marker>
            <c:symbol val="none"/>
          </c:marker>
          <c:cat>
            <c:strRef>
              <c:f>'Data Fig 7 &amp; 8'!$D$24:$R$24</c:f>
              <c:strCache>
                <c:ptCount val="1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</c:strCache>
            </c:strRef>
          </c:cat>
          <c:val>
            <c:numRef>
              <c:f>'Data Fig 7 &amp; 8'!$D$15:$R$15</c:f>
              <c:numCache>
                <c:formatCode>#,##0.0</c:formatCode>
                <c:ptCount val="15"/>
                <c:pt idx="0">
                  <c:v>100</c:v>
                </c:pt>
                <c:pt idx="1">
                  <c:v>102.29709035222052</c:v>
                </c:pt>
                <c:pt idx="2">
                  <c:v>105.97243491577336</c:v>
                </c:pt>
                <c:pt idx="3">
                  <c:v>109.64777947932618</c:v>
                </c:pt>
                <c:pt idx="4">
                  <c:v>113.47626339969371</c:v>
                </c:pt>
                <c:pt idx="5">
                  <c:v>116.99846860643187</c:v>
                </c:pt>
                <c:pt idx="6">
                  <c:v>121.89892802450228</c:v>
                </c:pt>
                <c:pt idx="7">
                  <c:v>125.88055130168453</c:v>
                </c:pt>
                <c:pt idx="8">
                  <c:v>129.40275650842267</c:v>
                </c:pt>
                <c:pt idx="9">
                  <c:v>133.23124042879022</c:v>
                </c:pt>
                <c:pt idx="10">
                  <c:v>137.05972434915773</c:v>
                </c:pt>
                <c:pt idx="11">
                  <c:v>137.82542113323126</c:v>
                </c:pt>
                <c:pt idx="12">
                  <c:v>143.1852986217458</c:v>
                </c:pt>
                <c:pt idx="13">
                  <c:v>149.00459418070446</c:v>
                </c:pt>
                <c:pt idx="14">
                  <c:v>153.13935681470139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'Data Fig 7 &amp; 8'!$A$28</c:f>
              <c:strCache>
                <c:ptCount val="1"/>
                <c:pt idx="0">
                  <c:v>France - Services</c:v>
                </c:pt>
              </c:strCache>
            </c:strRef>
          </c:tx>
          <c:spPr>
            <a:ln w="25400">
              <a:solidFill>
                <a:srgbClr val="E73331"/>
              </a:solidFill>
              <a:prstDash val="dashDot"/>
            </a:ln>
          </c:spPr>
          <c:marker>
            <c:symbol val="none"/>
          </c:marker>
          <c:cat>
            <c:strRef>
              <c:f>'Data Fig 7 &amp; 8'!$D$24:$R$24</c:f>
              <c:strCache>
                <c:ptCount val="1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</c:strCache>
            </c:strRef>
          </c:cat>
          <c:val>
            <c:numRef>
              <c:f>'Data Fig 7 &amp; 8'!$D$28:$R$28</c:f>
              <c:numCache>
                <c:formatCode>#,##0.0</c:formatCode>
                <c:ptCount val="15"/>
                <c:pt idx="0">
                  <c:v>100</c:v>
                </c:pt>
                <c:pt idx="1">
                  <c:v>103.5007610350076</c:v>
                </c:pt>
                <c:pt idx="2">
                  <c:v>108.21917808219176</c:v>
                </c:pt>
                <c:pt idx="3">
                  <c:v>111.87214611872146</c:v>
                </c:pt>
                <c:pt idx="4">
                  <c:v>115.6773211567732</c:v>
                </c:pt>
                <c:pt idx="5">
                  <c:v>118.56925418569256</c:v>
                </c:pt>
                <c:pt idx="6">
                  <c:v>122.98325722983256</c:v>
                </c:pt>
                <c:pt idx="7">
                  <c:v>127.09284627092846</c:v>
                </c:pt>
                <c:pt idx="8">
                  <c:v>131.20243531202433</c:v>
                </c:pt>
                <c:pt idx="9">
                  <c:v>135.46423135464229</c:v>
                </c:pt>
                <c:pt idx="10">
                  <c:v>139.11719939117199</c:v>
                </c:pt>
                <c:pt idx="11">
                  <c:v>140.63926940639269</c:v>
                </c:pt>
                <c:pt idx="12">
                  <c:v>144.5966514459665</c:v>
                </c:pt>
                <c:pt idx="13">
                  <c:v>149.1628614916286</c:v>
                </c:pt>
                <c:pt idx="14">
                  <c:v>152.20700152207002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00736"/>
        <c:axId val="171344256"/>
      </c:lineChart>
      <c:catAx>
        <c:axId val="171300736"/>
        <c:scaling>
          <c:orientation val="minMax"/>
        </c:scaling>
        <c:delete val="0"/>
        <c:axPos val="b"/>
        <c:majorTickMark val="cross"/>
        <c:minorTickMark val="none"/>
        <c:tickLblPos val="nextTo"/>
        <c:txPr>
          <a:bodyPr/>
          <a:lstStyle/>
          <a:p>
            <a:pPr>
              <a:defRPr sz="1400" b="1">
                <a:solidFill>
                  <a:srgbClr val="595959"/>
                </a:solidFill>
              </a:defRPr>
            </a:pPr>
            <a:endParaRPr lang="fr-FR"/>
          </a:p>
        </c:txPr>
        <c:crossAx val="171344256"/>
        <c:crosses val="autoZero"/>
        <c:auto val="1"/>
        <c:lblAlgn val="ctr"/>
        <c:lblOffset val="100"/>
        <c:noMultiLvlLbl val="0"/>
      </c:catAx>
      <c:valAx>
        <c:axId val="171344256"/>
        <c:scaling>
          <c:orientation val="minMax"/>
          <c:min val="100"/>
        </c:scaling>
        <c:delete val="0"/>
        <c:axPos val="l"/>
        <c:majorGridlines>
          <c:spPr>
            <a:ln w="3175"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 b="1">
                <a:solidFill>
                  <a:srgbClr val="595959"/>
                </a:solidFill>
              </a:defRPr>
            </a:pPr>
            <a:endParaRPr lang="fr-FR"/>
          </a:p>
        </c:txPr>
        <c:crossAx val="1713007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4.4522133663557444E-2"/>
          <c:y val="0.91308389164320103"/>
          <c:w val="0.89999991373455823"/>
          <c:h val="4.0589943972533259E-2"/>
        </c:manualLayout>
      </c:layout>
      <c:overlay val="0"/>
      <c:txPr>
        <a:bodyPr/>
        <a:lstStyle/>
        <a:p>
          <a:pPr>
            <a:defRPr sz="1200" b="1">
              <a:solidFill>
                <a:srgbClr val="595959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135136400131053E-2"/>
          <c:y val="0.12072444249820292"/>
          <c:w val="0.87002329441330117"/>
          <c:h val="0.72791185729275976"/>
        </c:manualLayout>
      </c:layout>
      <c:lineChart>
        <c:grouping val="standard"/>
        <c:varyColors val="0"/>
        <c:ser>
          <c:idx val="1"/>
          <c:order val="0"/>
          <c:tx>
            <c:v> France Manuf</c:v>
          </c:tx>
          <c:spPr>
            <a:ln w="28575" cap="sq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RECAP!$C$1:$S$1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RECAP!$C$4:$S$4</c:f>
              <c:numCache>
                <c:formatCode>0.0</c:formatCode>
                <c:ptCount val="17"/>
                <c:pt idx="0">
                  <c:v>100</c:v>
                </c:pt>
                <c:pt idx="1">
                  <c:v>105.07889579848906</c:v>
                </c:pt>
                <c:pt idx="2">
                  <c:v>110.198710258288</c:v>
                </c:pt>
                <c:pt idx="3">
                  <c:v>114.87654882907411</c:v>
                </c:pt>
                <c:pt idx="4">
                  <c:v>118.6936689071162</c:v>
                </c:pt>
                <c:pt idx="5">
                  <c:v>118.49489524415105</c:v>
                </c:pt>
                <c:pt idx="6">
                  <c:v>119.85666919832485</c:v>
                </c:pt>
                <c:pt idx="7">
                  <c:v>124.352377833906</c:v>
                </c:pt>
                <c:pt idx="8">
                  <c:v>131.44348899634474</c:v>
                </c:pt>
                <c:pt idx="9">
                  <c:v>137.25237642994529</c:v>
                </c:pt>
                <c:pt idx="10">
                  <c:v>141.16059544238121</c:v>
                </c:pt>
                <c:pt idx="11">
                  <c:v>146.15043031395729</c:v>
                </c:pt>
                <c:pt idx="12">
                  <c:v>141.93451746096872</c:v>
                </c:pt>
                <c:pt idx="13">
                  <c:v>138.51852254421229</c:v>
                </c:pt>
                <c:pt idx="14">
                  <c:v>149.94608337986782</c:v>
                </c:pt>
                <c:pt idx="15">
                  <c:v>154.5878265737154</c:v>
                </c:pt>
                <c:pt idx="16">
                  <c:v>152.50763233801578</c:v>
                </c:pt>
              </c:numCache>
            </c:numRef>
          </c:val>
          <c:smooth val="0"/>
        </c:ser>
        <c:ser>
          <c:idx val="0"/>
          <c:order val="1"/>
          <c:tx>
            <c:v> France Services</c:v>
          </c:tx>
          <c:spPr>
            <a:ln w="28575" cap="sq">
              <a:solidFill>
                <a:srgbClr val="E73331"/>
              </a:solidFill>
              <a:prstDash val="dashDot"/>
            </a:ln>
          </c:spPr>
          <c:marker>
            <c:symbol val="none"/>
          </c:marker>
          <c:cat>
            <c:numRef>
              <c:f>RECAP!$C$1:$S$1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RECAP!$C$3:$S$3</c:f>
              <c:numCache>
                <c:formatCode>0.0</c:formatCode>
                <c:ptCount val="17"/>
                <c:pt idx="0">
                  <c:v>100</c:v>
                </c:pt>
                <c:pt idx="1">
                  <c:v>101.43554903685671</c:v>
                </c:pt>
                <c:pt idx="2">
                  <c:v>102.4411182129553</c:v>
                </c:pt>
                <c:pt idx="3">
                  <c:v>102.40952887108315</c:v>
                </c:pt>
                <c:pt idx="4">
                  <c:v>102.4711653979801</c:v>
                </c:pt>
                <c:pt idx="5">
                  <c:v>102.01896521275545</c:v>
                </c:pt>
                <c:pt idx="6">
                  <c:v>101.51837778365531</c:v>
                </c:pt>
                <c:pt idx="7">
                  <c:v>101.99951413768144</c:v>
                </c:pt>
                <c:pt idx="8">
                  <c:v>103.65322033027029</c:v>
                </c:pt>
                <c:pt idx="9">
                  <c:v>104.52239982820704</c:v>
                </c:pt>
                <c:pt idx="10">
                  <c:v>105.93856411931651</c:v>
                </c:pt>
                <c:pt idx="11">
                  <c:v>106.69544806703904</c:v>
                </c:pt>
                <c:pt idx="12">
                  <c:v>107.15865892050681</c:v>
                </c:pt>
                <c:pt idx="13">
                  <c:v>106.11088771025361</c:v>
                </c:pt>
                <c:pt idx="14">
                  <c:v>107.2202125357453</c:v>
                </c:pt>
                <c:pt idx="15">
                  <c:v>108.5026237394319</c:v>
                </c:pt>
                <c:pt idx="16">
                  <c:v>108.99548380196384</c:v>
                </c:pt>
              </c:numCache>
            </c:numRef>
          </c:val>
          <c:smooth val="0"/>
        </c:ser>
        <c:ser>
          <c:idx val="3"/>
          <c:order val="2"/>
          <c:tx>
            <c:v> Germany Manuf</c:v>
          </c:tx>
          <c:spPr>
            <a:ln w="28575" cap="sq">
              <a:solidFill>
                <a:srgbClr val="009FE3"/>
              </a:solidFill>
              <a:prstDash val="solid"/>
            </a:ln>
          </c:spPr>
          <c:marker>
            <c:symbol val="none"/>
          </c:marker>
          <c:cat>
            <c:numRef>
              <c:f>RECAP!$C$1:$S$1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RECAP!$C$6:$S$6</c:f>
              <c:numCache>
                <c:formatCode>0.0</c:formatCode>
                <c:ptCount val="17"/>
                <c:pt idx="0">
                  <c:v>100</c:v>
                </c:pt>
                <c:pt idx="1">
                  <c:v>106.02028449792287</c:v>
                </c:pt>
                <c:pt idx="2">
                  <c:v>106.85303666184114</c:v>
                </c:pt>
                <c:pt idx="3">
                  <c:v>108.64845328474343</c:v>
                </c:pt>
                <c:pt idx="4">
                  <c:v>115.6671313847359</c:v>
                </c:pt>
                <c:pt idx="5">
                  <c:v>117.31952270388065</c:v>
                </c:pt>
                <c:pt idx="6">
                  <c:v>116.97764938772254</c:v>
                </c:pt>
                <c:pt idx="7">
                  <c:v>121.73886758840462</c:v>
                </c:pt>
                <c:pt idx="8">
                  <c:v>128.60762681290609</c:v>
                </c:pt>
                <c:pt idx="9">
                  <c:v>134.0459372832847</c:v>
                </c:pt>
                <c:pt idx="10">
                  <c:v>147.25982698222265</c:v>
                </c:pt>
                <c:pt idx="11">
                  <c:v>152.47164991441747</c:v>
                </c:pt>
                <c:pt idx="12">
                  <c:v>145.43079060569269</c:v>
                </c:pt>
                <c:pt idx="13">
                  <c:v>118.57935012102892</c:v>
                </c:pt>
                <c:pt idx="14">
                  <c:v>145.13802039670873</c:v>
                </c:pt>
                <c:pt idx="15">
                  <c:v>155.41405249161301</c:v>
                </c:pt>
                <c:pt idx="16">
                  <c:v>151.96450484692031</c:v>
                </c:pt>
              </c:numCache>
            </c:numRef>
          </c:val>
          <c:smooth val="0"/>
        </c:ser>
        <c:ser>
          <c:idx val="2"/>
          <c:order val="3"/>
          <c:tx>
            <c:v> Germany Services</c:v>
          </c:tx>
          <c:spPr>
            <a:ln w="28575" cap="sq">
              <a:solidFill>
                <a:srgbClr val="009FE3"/>
              </a:solidFill>
              <a:prstDash val="dash"/>
            </a:ln>
          </c:spPr>
          <c:marker>
            <c:symbol val="none"/>
          </c:marker>
          <c:cat>
            <c:numRef>
              <c:f>RECAP!$C$1:$S$1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RECAP!$C$5:$S$5</c:f>
              <c:numCache>
                <c:formatCode>0.0</c:formatCode>
                <c:ptCount val="17"/>
                <c:pt idx="0">
                  <c:v>100</c:v>
                </c:pt>
                <c:pt idx="1">
                  <c:v>100.91720409743192</c:v>
                </c:pt>
                <c:pt idx="2">
                  <c:v>101.74145842262821</c:v>
                </c:pt>
                <c:pt idx="3">
                  <c:v>101.07290950230755</c:v>
                </c:pt>
                <c:pt idx="4">
                  <c:v>101.24281902787328</c:v>
                </c:pt>
                <c:pt idx="5">
                  <c:v>102.89446338327201</c:v>
                </c:pt>
                <c:pt idx="6">
                  <c:v>103.83316055806411</c:v>
                </c:pt>
                <c:pt idx="7">
                  <c:v>103.36176649422364</c:v>
                </c:pt>
                <c:pt idx="8">
                  <c:v>102.87041605613868</c:v>
                </c:pt>
                <c:pt idx="9">
                  <c:v>103.17069615143086</c:v>
                </c:pt>
                <c:pt idx="10">
                  <c:v>105.09458615339121</c:v>
                </c:pt>
                <c:pt idx="11">
                  <c:v>106.66142110981528</c:v>
                </c:pt>
                <c:pt idx="12">
                  <c:v>107.99600623320006</c:v>
                </c:pt>
                <c:pt idx="13">
                  <c:v>105.45276257687668</c:v>
                </c:pt>
                <c:pt idx="14">
                  <c:v>104.64748861178393</c:v>
                </c:pt>
                <c:pt idx="15">
                  <c:v>106.20460495931474</c:v>
                </c:pt>
                <c:pt idx="16">
                  <c:v>106.62373035096638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940992"/>
        <c:axId val="206003200"/>
      </c:lineChart>
      <c:catAx>
        <c:axId val="205940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00" b="1">
                <a:solidFill>
                  <a:srgbClr val="595959"/>
                </a:solidFill>
              </a:defRPr>
            </a:pPr>
            <a:endParaRPr lang="fr-FR"/>
          </a:p>
        </c:txPr>
        <c:crossAx val="20600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6003200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1270">
            <a:solidFill>
              <a:srgbClr val="595959"/>
            </a:solidFill>
            <a:prstDash val="solid"/>
          </a:ln>
        </c:spPr>
        <c:txPr>
          <a:bodyPr rot="0" vert="horz"/>
          <a:lstStyle/>
          <a:p>
            <a:pPr>
              <a:defRPr sz="1200" b="1">
                <a:solidFill>
                  <a:srgbClr val="595959"/>
                </a:solidFill>
              </a:defRPr>
            </a:pPr>
            <a:endParaRPr lang="fr-FR"/>
          </a:p>
        </c:txPr>
        <c:crossAx val="205940992"/>
        <c:crosses val="autoZero"/>
        <c:crossBetween val="midCat"/>
      </c:valAx>
      <c:spPr>
        <a:solidFill>
          <a:srgbClr val="FFFFFF"/>
        </a:solidFill>
        <a:ln w="3175">
          <a:noFill/>
          <a:prstDash val="solid"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229985036235225E-2"/>
          <c:y val="9.9834678810460223E-2"/>
          <c:w val="0.83863519572257728"/>
          <c:h val="0.73821375836610781"/>
        </c:manualLayout>
      </c:layout>
      <c:lineChart>
        <c:grouping val="standard"/>
        <c:varyColors val="0"/>
        <c:ser>
          <c:idx val="1"/>
          <c:order val="0"/>
          <c:tx>
            <c:v> France Manuf</c:v>
          </c:tx>
          <c:spPr>
            <a:ln w="28575" cap="sq">
              <a:solidFill>
                <a:srgbClr val="E73331"/>
              </a:solidFill>
              <a:prstDash val="solid"/>
            </a:ln>
          </c:spPr>
          <c:marker>
            <c:symbol val="none"/>
          </c:marker>
          <c:cat>
            <c:numRef>
              <c:f>RECAP!$C$1:$S$1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RECAP!$C$26:$S$26</c:f>
              <c:numCache>
                <c:formatCode>0.0</c:formatCode>
                <c:ptCount val="17"/>
                <c:pt idx="0">
                  <c:v>100</c:v>
                </c:pt>
                <c:pt idx="1">
                  <c:v>102.14721092437746</c:v>
                </c:pt>
                <c:pt idx="2">
                  <c:v>102.23689606371686</c:v>
                </c:pt>
                <c:pt idx="3">
                  <c:v>104.94106617431815</c:v>
                </c:pt>
                <c:pt idx="4">
                  <c:v>104.51058426332629</c:v>
                </c:pt>
                <c:pt idx="5">
                  <c:v>103.76300522288159</c:v>
                </c:pt>
                <c:pt idx="6">
                  <c:v>105.33680166009697</c:v>
                </c:pt>
                <c:pt idx="7">
                  <c:v>105.37162187289012</c:v>
                </c:pt>
                <c:pt idx="8">
                  <c:v>108.18445307880425</c:v>
                </c:pt>
                <c:pt idx="9">
                  <c:v>109.66060080071006</c:v>
                </c:pt>
                <c:pt idx="10">
                  <c:v>110.60206539924843</c:v>
                </c:pt>
                <c:pt idx="11">
                  <c:v>111.63137447416125</c:v>
                </c:pt>
                <c:pt idx="12">
                  <c:v>112.11685588680429</c:v>
                </c:pt>
                <c:pt idx="13">
                  <c:v>113.77985353199709</c:v>
                </c:pt>
                <c:pt idx="14">
                  <c:v>116.40907439223186</c:v>
                </c:pt>
                <c:pt idx="15">
                  <c:v>119.42256756579141</c:v>
                </c:pt>
                <c:pt idx="16">
                  <c:v>119.75933059334142</c:v>
                </c:pt>
              </c:numCache>
            </c:numRef>
          </c:val>
          <c:smooth val="0"/>
        </c:ser>
        <c:ser>
          <c:idx val="0"/>
          <c:order val="1"/>
          <c:tx>
            <c:v> France Services</c:v>
          </c:tx>
          <c:spPr>
            <a:ln w="28575" cap="sq">
              <a:solidFill>
                <a:srgbClr val="E73331"/>
              </a:solidFill>
              <a:prstDash val="dashDot"/>
            </a:ln>
          </c:spPr>
          <c:marker>
            <c:symbol val="none"/>
          </c:marker>
          <c:cat>
            <c:numRef>
              <c:f>RECAP!$C$1:$S$1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RECAP!$C$29:$S$29</c:f>
              <c:numCache>
                <c:formatCode>0.0</c:formatCode>
                <c:ptCount val="17"/>
                <c:pt idx="0">
                  <c:v>100</c:v>
                </c:pt>
                <c:pt idx="1">
                  <c:v>100.30900980937199</c:v>
                </c:pt>
                <c:pt idx="2">
                  <c:v>101.82490471087833</c:v>
                </c:pt>
                <c:pt idx="3">
                  <c:v>103.64300044778835</c:v>
                </c:pt>
                <c:pt idx="4">
                  <c:v>103.62874398589858</c:v>
                </c:pt>
                <c:pt idx="5">
                  <c:v>104.14020198183452</c:v>
                </c:pt>
                <c:pt idx="6">
                  <c:v>105.37182869817595</c:v>
                </c:pt>
                <c:pt idx="7">
                  <c:v>105.95555173519605</c:v>
                </c:pt>
                <c:pt idx="8">
                  <c:v>107.06919427494404</c:v>
                </c:pt>
                <c:pt idx="9">
                  <c:v>108.24491846439982</c:v>
                </c:pt>
                <c:pt idx="10">
                  <c:v>109.42889186961517</c:v>
                </c:pt>
                <c:pt idx="11">
                  <c:v>110.07794822452259</c:v>
                </c:pt>
                <c:pt idx="12">
                  <c:v>110.1480478405073</c:v>
                </c:pt>
                <c:pt idx="13">
                  <c:v>112.69226196336525</c:v>
                </c:pt>
                <c:pt idx="14">
                  <c:v>113.91487325282029</c:v>
                </c:pt>
                <c:pt idx="15">
                  <c:v>114.25036869066876</c:v>
                </c:pt>
                <c:pt idx="16">
                  <c:v>114.94044844545851</c:v>
                </c:pt>
              </c:numCache>
            </c:numRef>
          </c:val>
          <c:smooth val="0"/>
        </c:ser>
        <c:ser>
          <c:idx val="3"/>
          <c:order val="2"/>
          <c:tx>
            <c:v> Germany Manuf</c:v>
          </c:tx>
          <c:spPr>
            <a:ln w="28575" cap="sq">
              <a:solidFill>
                <a:srgbClr val="009FE3"/>
              </a:solidFill>
              <a:prstDash val="solid"/>
            </a:ln>
          </c:spPr>
          <c:marker>
            <c:symbol val="none"/>
          </c:marker>
          <c:cat>
            <c:numRef>
              <c:f>RECAP!$C$1:$S$1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RECAP!$C$27:$S$27</c:f>
              <c:numCache>
                <c:formatCode>0.0</c:formatCode>
                <c:ptCount val="17"/>
                <c:pt idx="0">
                  <c:v>100</c:v>
                </c:pt>
                <c:pt idx="1">
                  <c:v>101.06886559152976</c:v>
                </c:pt>
                <c:pt idx="2">
                  <c:v>102.89991364537993</c:v>
                </c:pt>
                <c:pt idx="3">
                  <c:v>104.13073708301206</c:v>
                </c:pt>
                <c:pt idx="4">
                  <c:v>107.78274568595803</c:v>
                </c:pt>
                <c:pt idx="5">
                  <c:v>107.78027660047725</c:v>
                </c:pt>
                <c:pt idx="6">
                  <c:v>108.06741707732618</c:v>
                </c:pt>
                <c:pt idx="7">
                  <c:v>108.67713817311588</c:v>
                </c:pt>
                <c:pt idx="8">
                  <c:v>109.85341815975751</c:v>
                </c:pt>
                <c:pt idx="9">
                  <c:v>108.9046870655684</c:v>
                </c:pt>
                <c:pt idx="10">
                  <c:v>112.04411388830299</c:v>
                </c:pt>
                <c:pt idx="11">
                  <c:v>111.5456509818441</c:v>
                </c:pt>
                <c:pt idx="12">
                  <c:v>111.68735558953432</c:v>
                </c:pt>
                <c:pt idx="13">
                  <c:v>107.65879815717773</c:v>
                </c:pt>
                <c:pt idx="14">
                  <c:v>110.73702485295983</c:v>
                </c:pt>
                <c:pt idx="15">
                  <c:v>113.02057879897409</c:v>
                </c:pt>
                <c:pt idx="16">
                  <c:v>113.52422757515338</c:v>
                </c:pt>
              </c:numCache>
            </c:numRef>
          </c:val>
          <c:smooth val="0"/>
        </c:ser>
        <c:ser>
          <c:idx val="2"/>
          <c:order val="3"/>
          <c:tx>
            <c:v> Germany Services</c:v>
          </c:tx>
          <c:spPr>
            <a:ln w="28575" cap="sq">
              <a:solidFill>
                <a:srgbClr val="009FE3"/>
              </a:solidFill>
              <a:prstDash val="dash"/>
            </a:ln>
          </c:spPr>
          <c:marker>
            <c:symbol val="none"/>
          </c:marker>
          <c:cat>
            <c:numRef>
              <c:f>RECAP!$C$1:$S$1</c:f>
              <c:numCache>
                <c:formatCode>General</c:formatCode>
                <c:ptCount val="17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</c:numCache>
            </c:numRef>
          </c:cat>
          <c:val>
            <c:numRef>
              <c:f>RECAP!$C$30:$S$30</c:f>
              <c:numCache>
                <c:formatCode>0.0</c:formatCode>
                <c:ptCount val="17"/>
                <c:pt idx="0">
                  <c:v>100</c:v>
                </c:pt>
                <c:pt idx="1">
                  <c:v>99.594562082428652</c:v>
                </c:pt>
                <c:pt idx="2">
                  <c:v>100.02803586901226</c:v>
                </c:pt>
                <c:pt idx="3">
                  <c:v>100.12046966217768</c:v>
                </c:pt>
                <c:pt idx="4">
                  <c:v>100.60030628772317</c:v>
                </c:pt>
                <c:pt idx="5">
                  <c:v>100.3816720298889</c:v>
                </c:pt>
                <c:pt idx="6">
                  <c:v>100.65817990197654</c:v>
                </c:pt>
                <c:pt idx="7">
                  <c:v>100.5113036554586</c:v>
                </c:pt>
                <c:pt idx="8">
                  <c:v>99.450604829914184</c:v>
                </c:pt>
                <c:pt idx="9">
                  <c:v>98.000025551794337</c:v>
                </c:pt>
                <c:pt idx="10">
                  <c:v>97.101371316979282</c:v>
                </c:pt>
                <c:pt idx="11">
                  <c:v>96.599341094592916</c:v>
                </c:pt>
                <c:pt idx="12">
                  <c:v>97.344333114578134</c:v>
                </c:pt>
                <c:pt idx="13">
                  <c:v>98.179018666148608</c:v>
                </c:pt>
                <c:pt idx="14">
                  <c:v>98.268192469706207</c:v>
                </c:pt>
                <c:pt idx="15">
                  <c:v>98.899894015562126</c:v>
                </c:pt>
                <c:pt idx="16">
                  <c:v>100.03091641383838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393600"/>
        <c:axId val="216395136"/>
      </c:lineChart>
      <c:catAx>
        <c:axId val="2163936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b="1">
                <a:solidFill>
                  <a:srgbClr val="595959"/>
                </a:solidFill>
              </a:defRPr>
            </a:pPr>
            <a:endParaRPr lang="fr-FR"/>
          </a:p>
        </c:txPr>
        <c:crossAx val="21639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395136"/>
        <c:scaling>
          <c:orientation val="minMax"/>
          <c:min val="9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majorTickMark val="in"/>
        <c:minorTickMark val="none"/>
        <c:tickLblPos val="nextTo"/>
        <c:spPr>
          <a:ln w="1270">
            <a:solidFill>
              <a:srgbClr val="595959"/>
            </a:solidFill>
            <a:prstDash val="solid"/>
          </a:ln>
        </c:spPr>
        <c:txPr>
          <a:bodyPr rot="0" vert="horz"/>
          <a:lstStyle/>
          <a:p>
            <a:pPr>
              <a:defRPr b="1">
                <a:solidFill>
                  <a:srgbClr val="595959"/>
                </a:solidFill>
              </a:defRPr>
            </a:pPr>
            <a:endParaRPr lang="fr-FR"/>
          </a:p>
        </c:txPr>
        <c:crossAx val="216393600"/>
        <c:crosses val="autoZero"/>
        <c:crossBetween val="midCat"/>
      </c:valAx>
      <c:spPr>
        <a:solidFill>
          <a:srgbClr val="FFFFFF"/>
        </a:solidFill>
        <a:ln w="3175">
          <a:noFill/>
          <a:prstDash val="solid"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6.bin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7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8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9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0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1.bin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2.bin"/></Relationships>
</file>

<file path=xl/chart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7.bin"/></Relationships>
</file>

<file path=xl/chart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5.bin"/></Relationships>
</file>

<file path=xl/chart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2.bin"/></Relationships>
</file>

<file path=xl/chart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3.bin"/></Relationships>
</file>

<file path=xl/chart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5.bin"/></Relationships>
</file>

<file path=xl/chart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7.bin"/></Relationships>
</file>

<file path=xl/chart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8.bin"/></Relationships>
</file>

<file path=xl/chart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9.bin"/></Relationships>
</file>

<file path=xl/chart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2.bin"/></Relationships>
</file>

<file path=xl/chart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3.bin"/></Relationships>
</file>

<file path=xl/chart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4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9.bin"/></Relationships>
</file>

<file path=xl/chart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chart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0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1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3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5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aph7"/>
  <sheetViews>
    <sheetView zoomScale="78" workbookViewId="0"/>
  </sheetViews>
  <pageMargins left="0.7" right="0.7" top="0.75" bottom="0.75" header="0.3" footer="0.3"/>
  <pageSetup paperSize="9"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Graph29"/>
  <sheetViews>
    <sheetView workbookViewId="0"/>
  </sheetViews>
  <pageMargins left="0.78740157499999996" right="0.78740157499999996" top="0.984251969" bottom="0.984251969" header="0.4921259845" footer="0.492125984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Graph30"/>
  <sheetViews>
    <sheetView workbookViewId="0"/>
  </sheetView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Graph31"/>
  <sheetViews>
    <sheetView zoomScale="103" workbookViewId="0"/>
  </sheetViews>
  <pageMargins left="0.78740157499999996" right="0.78740157499999996" top="0.984251969" bottom="0.984251969" header="0.4921259845" footer="0.492125984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Graph33"/>
  <sheetViews>
    <sheetView zoomScale="90" workbookViewId="0"/>
  </sheetView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 codeName="Graph34"/>
  <sheetViews>
    <sheetView zoomScale="90" workbookViewId="0"/>
  </sheetView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>
  <sheetPr codeName="Graph37"/>
  <sheetViews>
    <sheetView zoomScale="90" workbookViewId="0"/>
  </sheetView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>
  <sheetPr codeName="Graph38"/>
  <sheetViews>
    <sheetView zoomScale="84" workbookViewId="0"/>
  </sheetViews>
  <pageMargins left="0.78740157499999996" right="0.78740157499999996" top="0.984251969" bottom="0.984251969" header="0.5" footer="0.5"/>
  <pageSetup paperSize="9" orientation="landscape" horizontalDpi="300" verticalDpi="300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>
  <sheetPr codeName="Graph39"/>
  <sheetViews>
    <sheetView zoomScale="90" workbookViewId="0"/>
  </sheetView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chartsheet>
</file>

<file path=xl/chartsheets/sheet18.xml><?xml version="1.0" encoding="utf-8"?>
<chartsheet xmlns="http://schemas.openxmlformats.org/spreadsheetml/2006/main" xmlns:r="http://schemas.openxmlformats.org/officeDocument/2006/relationships">
  <sheetPr codeName="Graph40"/>
  <sheetViews>
    <sheetView zoomScale="70" workbookViewId="0"/>
  </sheetView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chartsheet>
</file>

<file path=xl/chartsheets/sheet19.xml><?xml version="1.0" encoding="utf-8"?>
<chartsheet xmlns="http://schemas.openxmlformats.org/spreadsheetml/2006/main" xmlns:r="http://schemas.openxmlformats.org/officeDocument/2006/relationships">
  <sheetPr codeName="Graph41"/>
  <sheetViews>
    <sheetView zoomScale="85" workbookViewId="0"/>
  </sheetView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Graph17"/>
  <sheetViews>
    <sheetView zoomScale="90" workbookViewId="0"/>
  </sheetViews>
  <pageMargins left="0.78740157499999996" right="0.78740157499999996" top="0.984251969" bottom="0.984251969" header="0.5" footer="0.5"/>
  <pageSetup paperSize="9" orientation="landscape" horizontalDpi="300" verticalDpi="300" r:id="rId1"/>
  <headerFooter alignWithMargins="0"/>
  <drawing r:id="rId2"/>
</chartsheet>
</file>

<file path=xl/chartsheets/sheet20.xml><?xml version="1.0" encoding="utf-8"?>
<chartsheet xmlns="http://schemas.openxmlformats.org/spreadsheetml/2006/main" xmlns:r="http://schemas.openxmlformats.org/officeDocument/2006/relationships">
  <sheetPr codeName="Graph44"/>
  <sheetViews>
    <sheetView zoomScale="103" workbookViewId="0"/>
  </sheetView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chartsheet>
</file>

<file path=xl/chartsheets/sheet21.xml><?xml version="1.0" encoding="utf-8"?>
<chartsheet xmlns="http://schemas.openxmlformats.org/spreadsheetml/2006/main" xmlns:r="http://schemas.openxmlformats.org/officeDocument/2006/relationships">
  <sheetPr codeName="Graph53"/>
  <sheetViews>
    <sheetView zoomScale="84" workbookViewId="0"/>
  </sheetViews>
  <pageMargins left="0.78740157499999996" right="0.78740157499999996" top="0.984251969" bottom="0.984251969" header="0.5" footer="0.5"/>
  <pageSetup paperSize="9" orientation="landscape" horizontalDpi="300" verticalDpi="300" r:id="rId1"/>
  <headerFooter alignWithMargins="0"/>
  <drawing r:id="rId2"/>
</chartsheet>
</file>

<file path=xl/chartsheets/sheet22.xml><?xml version="1.0" encoding="utf-8"?>
<chartsheet xmlns="http://schemas.openxmlformats.org/spreadsheetml/2006/main" xmlns:r="http://schemas.openxmlformats.org/officeDocument/2006/relationships">
  <sheetPr codeName="Graph54"/>
  <sheetViews>
    <sheetView workbookViewId="0"/>
  </sheetViews>
  <pageMargins left="0.78740157499999996" right="0.78740157499999996" top="0.984251969" bottom="0.984251969" header="0.5" footer="0.5"/>
  <pageSetup paperSize="9" orientation="landscape" horizontalDpi="300" verticalDpi="300" r:id="rId1"/>
  <headerFooter alignWithMargins="0"/>
  <drawing r:id="rId2"/>
</chartsheet>
</file>

<file path=xl/chartsheets/sheet23.xml><?xml version="1.0" encoding="utf-8"?>
<chartsheet xmlns="http://schemas.openxmlformats.org/spreadsheetml/2006/main" xmlns:r="http://schemas.openxmlformats.org/officeDocument/2006/relationships">
  <sheetPr codeName="Graph57"/>
  <sheetViews>
    <sheetView zoomScale="85" workbookViewId="0"/>
  </sheetView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chartsheet>
</file>

<file path=xl/chartsheets/sheet24.xml><?xml version="1.0" encoding="utf-8"?>
<chartsheet xmlns="http://schemas.openxmlformats.org/spreadsheetml/2006/main" xmlns:r="http://schemas.openxmlformats.org/officeDocument/2006/relationships">
  <sheetPr codeName="Graph59"/>
  <sheetViews>
    <sheetView zoomScale="84" workbookViewId="0"/>
  </sheetViews>
  <pageMargins left="0.78740157499999996" right="0.78740157499999996" top="0.984251969" bottom="0.984251969" header="0.5" footer="0.5"/>
  <pageSetup paperSize="9" orientation="landscape" horizontalDpi="300" verticalDpi="300" r:id="rId1"/>
  <headerFooter alignWithMargins="0"/>
  <drawing r:id="rId2"/>
</chartsheet>
</file>

<file path=xl/chartsheets/sheet25.xml><?xml version="1.0" encoding="utf-8"?>
<chartsheet xmlns="http://schemas.openxmlformats.org/spreadsheetml/2006/main" xmlns:r="http://schemas.openxmlformats.org/officeDocument/2006/relationships">
  <sheetPr codeName="Graph60"/>
  <sheetViews>
    <sheetView zoomScale="84" workbookViewId="0"/>
  </sheetViews>
  <pageMargins left="0.78740157499999996" right="0.78740157499999996" top="0.984251969" bottom="0.984251969" header="0.5" footer="0.5"/>
  <pageSetup paperSize="9" orientation="landscape" horizontalDpi="300" verticalDpi="300" r:id="rId1"/>
  <headerFooter alignWithMargins="0"/>
  <drawing r:id="rId2"/>
</chartsheet>
</file>

<file path=xl/chartsheets/sheet26.xml><?xml version="1.0" encoding="utf-8"?>
<chartsheet xmlns="http://schemas.openxmlformats.org/spreadsheetml/2006/main" xmlns:r="http://schemas.openxmlformats.org/officeDocument/2006/relationships">
  <sheetPr codeName="Graph61"/>
  <sheetViews>
    <sheetView zoomScale="84" workbookViewId="0"/>
  </sheetViews>
  <pageMargins left="0.78740157499999996" right="0.78740157499999996" top="0.984251969" bottom="0.984251969" header="0.5" footer="0.5"/>
  <pageSetup paperSize="9" orientation="landscape" horizontalDpi="300" verticalDpi="300" r:id="rId1"/>
  <headerFooter alignWithMargins="0"/>
  <drawing r:id="rId2"/>
</chartsheet>
</file>

<file path=xl/chartsheets/sheet27.xml><?xml version="1.0" encoding="utf-8"?>
<chartsheet xmlns="http://schemas.openxmlformats.org/spreadsheetml/2006/main" xmlns:r="http://schemas.openxmlformats.org/officeDocument/2006/relationships">
  <sheetPr codeName="Graph64"/>
  <sheetViews>
    <sheetView zoomScale="90" workbookViewId="0"/>
  </sheetViews>
  <pageMargins left="0.78740157499999996" right="0.78740157499999996" top="0.984251969" bottom="0.984251969" header="0.5" footer="0.5"/>
  <pageSetup paperSize="9" orientation="landscape" horizontalDpi="300" verticalDpi="300" r:id="rId1"/>
  <headerFooter alignWithMargins="0"/>
  <drawing r:id="rId2"/>
</chartsheet>
</file>

<file path=xl/chartsheets/sheet28.xml><?xml version="1.0" encoding="utf-8"?>
<chartsheet xmlns="http://schemas.openxmlformats.org/spreadsheetml/2006/main" xmlns:r="http://schemas.openxmlformats.org/officeDocument/2006/relationships">
  <sheetPr codeName="Graph65"/>
  <sheetViews>
    <sheetView zoomScale="90" workbookViewId="0"/>
  </sheetViews>
  <pageMargins left="0.78740157499999996" right="0.78740157499999996" top="0.984251969" bottom="0.984251969" header="0.5" footer="0.5"/>
  <pageSetup paperSize="9" orientation="landscape" horizontalDpi="300" verticalDpi="300" r:id="rId1"/>
  <headerFooter alignWithMargins="0"/>
  <drawing r:id="rId2"/>
</chartsheet>
</file>

<file path=xl/chartsheets/sheet29.xml><?xml version="1.0" encoding="utf-8"?>
<chartsheet xmlns="http://schemas.openxmlformats.org/spreadsheetml/2006/main" xmlns:r="http://schemas.openxmlformats.org/officeDocument/2006/relationships">
  <sheetPr codeName="Graph66"/>
  <sheetViews>
    <sheetView zoomScale="90" workbookViewId="0"/>
  </sheetViews>
  <pageMargins left="0.78740157499999996" right="0.78740157499999996" top="0.984251969" bottom="0.984251969" header="0.5" footer="0.5"/>
  <pageSetup paperSize="9"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Graph20"/>
  <sheetViews>
    <sheetView zoomScale="85" workbookViewId="0"/>
  </sheetViews>
  <pageMargins left="0.78740157499999996" right="0.78740157499999996" top="0.984251969" bottom="0.984251969" header="0.5" footer="0.5"/>
  <pageSetup paperSize="9" orientation="landscape" horizontalDpi="300" verticalDpi="300" r:id="rId1"/>
  <headerFooter alignWithMargins="0"/>
  <drawing r:id="rId2"/>
</chartsheet>
</file>

<file path=xl/chartsheets/sheet30.xml><?xml version="1.0" encoding="utf-8"?>
<chartsheet xmlns="http://schemas.openxmlformats.org/spreadsheetml/2006/main" xmlns:r="http://schemas.openxmlformats.org/officeDocument/2006/relationships">
  <sheetPr codeName="Graph72"/>
  <sheetViews>
    <sheetView zoomScale="103" workbookViewId="0"/>
  </sheetViews>
  <pageMargins left="0.78740157499999996" right="0.78740157499999996" top="0.984251969" bottom="0.984251969" header="0.4921259845" footer="0.4921259845"/>
  <headerFooter alignWithMargins="0"/>
  <drawing r:id="rId1"/>
</chartsheet>
</file>

<file path=xl/chartsheets/sheet31.xml><?xml version="1.0" encoding="utf-8"?>
<chartsheet xmlns="http://schemas.openxmlformats.org/spreadsheetml/2006/main" xmlns:r="http://schemas.openxmlformats.org/officeDocument/2006/relationships">
  <sheetPr codeName="Graph73"/>
  <sheetViews>
    <sheetView zoomScale="103" workbookViewId="0"/>
  </sheetViews>
  <pageMargins left="0.78740157499999996" right="0.78740157499999996" top="0.984251969" bottom="0.984251969" header="0.4921259845" footer="0.4921259845"/>
  <headerFooter alignWithMargins="0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Graph21"/>
  <sheetViews>
    <sheetView zoomScale="85" workbookViewId="0"/>
  </sheetViews>
  <pageMargins left="0.78740157499999996" right="0.78740157499999996" top="0.984251969" bottom="0.984251969" header="0.5" footer="0.5"/>
  <pageSetup paperSize="9" orientation="landscape" horizontalDpi="300" verticalDpi="3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Graph22"/>
  <sheetViews>
    <sheetView zoomScale="85" workbookViewId="0"/>
  </sheetView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Graph23"/>
  <sheetViews>
    <sheetView zoomScale="85" workbookViewId="0"/>
  </sheetViews>
  <pageMargins left="0.78740157499999996" right="0.78740157499999996" top="0.984251969" bottom="0.984251969" header="0.5" footer="0.5"/>
  <pageSetup paperSize="9" orientation="landscape" horizontalDpi="300" verticalDpi="300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Graph24"/>
  <sheetViews>
    <sheetView zoomScale="85" workbookViewId="0"/>
  </sheetViews>
  <pageMargins left="0.78740157499999996" right="0.78740157499999996" top="0.984251969" bottom="0.984251969" header="0.5" footer="0.5"/>
  <pageSetup paperSize="9" orientation="landscape" horizontalDpi="300" verticalDpi="300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Graph25"/>
  <sheetViews>
    <sheetView zoomScale="136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Graph28"/>
  <sheetViews>
    <sheetView zoomScale="85" workbookViewId="0"/>
  </sheetView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955675</xdr:colOff>
      <xdr:row>4</xdr:row>
      <xdr:rowOff>120650</xdr:rowOff>
    </xdr:from>
    <xdr:to>
      <xdr:col>7</xdr:col>
      <xdr:colOff>328850</xdr:colOff>
      <xdr:row>24</xdr:row>
      <xdr:rowOff>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0.2299</cdr:x>
      <cdr:y>0</cdr:y>
    </cdr:from>
    <cdr:to>
      <cdr:x>0.43444</cdr:x>
      <cdr:y>0.0336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131979" y="0"/>
          <a:ext cx="1896894" cy="2026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 sz="1100" b="1">
            <a:solidFill>
              <a:srgbClr val="312783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0.02528</cdr:x>
      <cdr:y>0.9575</cdr:y>
    </cdr:from>
    <cdr:to>
      <cdr:x>0.23808</cdr:x>
      <cdr:y>1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34460" y="5774821"/>
          <a:ext cx="1973386" cy="2563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>
              <a:latin typeface="Arial" panose="020B0604020202020204" pitchFamily="34" charset="0"/>
              <a:cs typeface="Arial" panose="020B0604020202020204" pitchFamily="34" charset="0"/>
            </a:rPr>
            <a:t>Source: Eurostat-NACE R2.</a:t>
          </a:r>
        </a:p>
      </cdr:txBody>
    </cdr:sp>
  </cdr:relSizeAnchor>
  <cdr:relSizeAnchor xmlns:cdr="http://schemas.openxmlformats.org/drawingml/2006/chartDrawing">
    <cdr:from>
      <cdr:x>0.52777</cdr:x>
      <cdr:y>0.07613</cdr:y>
    </cdr:from>
    <cdr:to>
      <cdr:x>0.62637</cdr:x>
      <cdr:y>0.22774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4894385" y="45915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0.40663</cdr:x>
      <cdr:y>0</cdr:y>
    </cdr:from>
    <cdr:to>
      <cdr:x>0.64997</cdr:x>
      <cdr:y>0.05183</cdr:y>
    </cdr:to>
    <cdr:sp macro="" textlink="">
      <cdr:nvSpPr>
        <cdr:cNvPr id="5" name="ZoneTexte 4"/>
        <cdr:cNvSpPr txBox="1"/>
      </cdr:nvSpPr>
      <cdr:spPr>
        <a:xfrm xmlns:a="http://schemas.openxmlformats.org/drawingml/2006/main">
          <a:off x="3770923" y="0"/>
          <a:ext cx="2256691" cy="3126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 b="1">
              <a:solidFill>
                <a:srgbClr val="31278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Nominal Labour Cost Index</a:t>
          </a:r>
          <a:endParaRPr lang="fr-FR" sz="1200" b="1">
            <a:solidFill>
              <a:srgbClr val="312783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281940</xdr:colOff>
      <xdr:row>1</xdr:row>
      <xdr:rowOff>99061</xdr:rowOff>
    </xdr:from>
    <xdr:to>
      <xdr:col>7</xdr:col>
      <xdr:colOff>289560</xdr:colOff>
      <xdr:row>23</xdr:row>
      <xdr:rowOff>41911</xdr:rowOff>
    </xdr:to>
    <xdr:graphicFrame macro="">
      <xdr:nvGraphicFramePr>
        <xdr:cNvPr id="3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82866</xdr:colOff>
      <xdr:row>1</xdr:row>
      <xdr:rowOff>83820</xdr:rowOff>
    </xdr:from>
    <xdr:to>
      <xdr:col>15</xdr:col>
      <xdr:colOff>190500</xdr:colOff>
      <xdr:row>23</xdr:row>
      <xdr:rowOff>18990</xdr:rowOff>
    </xdr:to>
    <xdr:graphicFrame macro="">
      <xdr:nvGraphicFramePr>
        <xdr:cNvPr id="4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0.57454</cdr:x>
      <cdr:y>0.42876</cdr:y>
    </cdr:from>
    <cdr:to>
      <cdr:x>0.80753</cdr:x>
      <cdr:y>0.5463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3075022" y="1507392"/>
          <a:ext cx="1246946" cy="4132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1200" b="1">
              <a:solidFill>
                <a:srgbClr val="009FE3"/>
              </a:solidFill>
              <a:latin typeface="Arial Narrow" panose="020B0606020202030204" pitchFamily="34" charset="0"/>
              <a:cs typeface="Arial" pitchFamily="34" charset="0"/>
            </a:rPr>
            <a:t>Germany</a:t>
          </a:r>
        </a:p>
        <a:p xmlns:a="http://schemas.openxmlformats.org/drawingml/2006/main">
          <a:pPr algn="r"/>
          <a:r>
            <a:rPr lang="fr-FR" sz="1200" b="1">
              <a:solidFill>
                <a:srgbClr val="009FE3"/>
              </a:solidFill>
              <a:latin typeface="Arial Narrow" panose="020B0606020202030204" pitchFamily="34" charset="0"/>
              <a:cs typeface="Arial" pitchFamily="34" charset="0"/>
            </a:rPr>
            <a:t>manufacturing</a:t>
          </a:r>
        </a:p>
      </cdr:txBody>
    </cdr:sp>
  </cdr:relSizeAnchor>
  <cdr:relSizeAnchor xmlns:cdr="http://schemas.openxmlformats.org/drawingml/2006/chartDrawing">
    <cdr:from>
      <cdr:x>0.34406</cdr:x>
      <cdr:y>0.2967</cdr:y>
    </cdr:from>
    <cdr:to>
      <cdr:x>0.55864</cdr:x>
      <cdr:y>0.43538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1841434" y="1043110"/>
          <a:ext cx="1148466" cy="487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1200" b="1">
              <a:solidFill>
                <a:srgbClr val="E73331"/>
              </a:solidFill>
              <a:latin typeface="Arial Narrow" panose="020B0606020202030204" pitchFamily="34" charset="0"/>
              <a:cs typeface="Arial" pitchFamily="34" charset="0"/>
            </a:rPr>
            <a:t>France </a:t>
          </a:r>
        </a:p>
        <a:p xmlns:a="http://schemas.openxmlformats.org/drawingml/2006/main">
          <a:pPr algn="r"/>
          <a:r>
            <a:rPr lang="fr-FR" sz="1200" b="1">
              <a:solidFill>
                <a:srgbClr val="E73331"/>
              </a:solidFill>
              <a:latin typeface="Arial Narrow" panose="020B0606020202030204" pitchFamily="34" charset="0"/>
              <a:cs typeface="Arial" pitchFamily="34" charset="0"/>
            </a:rPr>
            <a:t>manufacturing</a:t>
          </a:r>
        </a:p>
      </cdr:txBody>
    </cdr:sp>
  </cdr:relSizeAnchor>
  <cdr:relSizeAnchor xmlns:cdr="http://schemas.openxmlformats.org/drawingml/2006/chartDrawing">
    <cdr:from>
      <cdr:x>0.39979</cdr:x>
      <cdr:y>0.70213</cdr:y>
    </cdr:from>
    <cdr:to>
      <cdr:x>0.59423</cdr:x>
      <cdr:y>0.75761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2139708" y="2468453"/>
          <a:ext cx="1040692" cy="195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rgbClr val="E73331"/>
              </a:solidFill>
              <a:latin typeface="Arial Narrow" panose="020B0606020202030204" pitchFamily="34" charset="0"/>
              <a:cs typeface="Arial" pitchFamily="34" charset="0"/>
            </a:rPr>
            <a:t>France</a:t>
          </a:r>
          <a:r>
            <a:rPr lang="fr-FR" sz="1200">
              <a:solidFill>
                <a:srgbClr val="E73331"/>
              </a:solidFill>
              <a:latin typeface="Arial Narrow" panose="020B0606020202030204" pitchFamily="34" charset="0"/>
              <a:cs typeface="Arial" pitchFamily="34" charset="0"/>
            </a:rPr>
            <a:t> </a:t>
          </a:r>
          <a:r>
            <a:rPr lang="fr-FR" sz="1200" b="1">
              <a:solidFill>
                <a:srgbClr val="E73331"/>
              </a:solidFill>
              <a:latin typeface="Arial Narrow" panose="020B0606020202030204" pitchFamily="34" charset="0"/>
              <a:cs typeface="Arial" pitchFamily="34" charset="0"/>
            </a:rPr>
            <a:t>services</a:t>
          </a:r>
        </a:p>
      </cdr:txBody>
    </cdr:sp>
  </cdr:relSizeAnchor>
  <cdr:relSizeAnchor xmlns:cdr="http://schemas.openxmlformats.org/drawingml/2006/chartDrawing">
    <cdr:from>
      <cdr:x>0.62893</cdr:x>
      <cdr:y>0.74575</cdr:y>
    </cdr:from>
    <cdr:to>
      <cdr:x>0.84054</cdr:x>
      <cdr:y>0.80601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3366096" y="2621829"/>
          <a:ext cx="1132564" cy="2118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rgbClr val="009FE3"/>
              </a:solidFill>
              <a:latin typeface="Arial Narrow" panose="020B0606020202030204" pitchFamily="34" charset="0"/>
              <a:cs typeface="Arial" pitchFamily="34" charset="0"/>
            </a:rPr>
            <a:t>Germany services</a:t>
          </a:r>
        </a:p>
      </cdr:txBody>
    </cdr:sp>
  </cdr:relSizeAnchor>
  <cdr:relSizeAnchor xmlns:cdr="http://schemas.openxmlformats.org/drawingml/2006/chartDrawing">
    <cdr:from>
      <cdr:x>0.31687</cdr:x>
      <cdr:y>0.02308</cdr:y>
    </cdr:from>
    <cdr:to>
      <cdr:x>0.69822</cdr:x>
      <cdr:y>0.09234</cdr:y>
    </cdr:to>
    <cdr:sp macro="" textlink="">
      <cdr:nvSpPr>
        <cdr:cNvPr id="6" name="ZoneTexte 5"/>
        <cdr:cNvSpPr txBox="1"/>
      </cdr:nvSpPr>
      <cdr:spPr>
        <a:xfrm xmlns:a="http://schemas.openxmlformats.org/drawingml/2006/main">
          <a:off x="1760220" y="83819"/>
          <a:ext cx="2118360" cy="251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200" b="1">
              <a:solidFill>
                <a:srgbClr val="312783"/>
              </a:solidFill>
              <a:latin typeface="Arial" panose="020B0604020202020204" pitchFamily="34" charset="0"/>
              <a:cs typeface="Arial" panose="020B0604020202020204" pitchFamily="34" charset="0"/>
            </a:rPr>
            <a:t>Labour</a:t>
          </a:r>
          <a:r>
            <a:rPr lang="fr-FR" sz="1100" b="1">
              <a:solidFill>
                <a:srgbClr val="312783"/>
              </a:solidFill>
            </a:rPr>
            <a:t> </a:t>
          </a:r>
          <a:r>
            <a:rPr lang="fr-FR" sz="1200" b="1">
              <a:solidFill>
                <a:srgbClr val="312783"/>
              </a:solidFill>
              <a:latin typeface="Arial" panose="020B0604020202020204" pitchFamily="34" charset="0"/>
              <a:cs typeface="Arial" panose="020B0604020202020204" pitchFamily="34" charset="0"/>
            </a:rPr>
            <a:t>Productivity</a:t>
          </a:r>
          <a:r>
            <a:rPr lang="fr-FR" sz="1100" b="1">
              <a:solidFill>
                <a:srgbClr val="312783"/>
              </a:solidFill>
            </a:rPr>
            <a:t> (</a:t>
          </a:r>
          <a:r>
            <a:rPr lang="fr-FR" sz="1200" b="1">
              <a:solidFill>
                <a:srgbClr val="312783"/>
              </a:solidFill>
              <a:latin typeface="Arial" panose="020B0604020202020204" pitchFamily="34" charset="0"/>
              <a:cs typeface="Arial" panose="020B0604020202020204" pitchFamily="34" charset="0"/>
            </a:rPr>
            <a:t>1996=100</a:t>
          </a:r>
          <a:r>
            <a:rPr lang="fr-FR" sz="1100" b="1">
              <a:solidFill>
                <a:srgbClr val="312783"/>
              </a:solidFill>
            </a:rPr>
            <a:t>)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0.77836</cdr:x>
      <cdr:y>0.49498</cdr:y>
    </cdr:from>
    <cdr:to>
      <cdr:x>0.98076</cdr:x>
      <cdr:y>0.61912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4119064" y="1746292"/>
          <a:ext cx="1071109" cy="4379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rgbClr val="009FE3"/>
              </a:solidFill>
              <a:latin typeface="Arial Narrow" panose="020B0606020202030204" pitchFamily="34" charset="0"/>
              <a:cs typeface="Arial" pitchFamily="34" charset="0"/>
            </a:rPr>
            <a:t>Germany</a:t>
          </a:r>
        </a:p>
        <a:p xmlns:a="http://schemas.openxmlformats.org/drawingml/2006/main">
          <a:r>
            <a:rPr lang="fr-FR" sz="1200" b="1">
              <a:solidFill>
                <a:srgbClr val="009FE3"/>
              </a:solidFill>
              <a:latin typeface="Arial Narrow" panose="020B0606020202030204" pitchFamily="34" charset="0"/>
              <a:cs typeface="Arial" pitchFamily="34" charset="0"/>
            </a:rPr>
            <a:t>manufacturing</a:t>
          </a:r>
        </a:p>
      </cdr:txBody>
    </cdr:sp>
  </cdr:relSizeAnchor>
  <cdr:relSizeAnchor xmlns:cdr="http://schemas.openxmlformats.org/drawingml/2006/chartDrawing">
    <cdr:from>
      <cdr:x>0.66322</cdr:x>
      <cdr:y>0.18257</cdr:y>
    </cdr:from>
    <cdr:to>
      <cdr:x>0.87658</cdr:x>
      <cdr:y>0.3121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3509774" y="644110"/>
          <a:ext cx="1129101" cy="456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1200" b="1">
              <a:solidFill>
                <a:srgbClr val="E73331"/>
              </a:solidFill>
              <a:latin typeface="Arial Narrow" panose="020B0606020202030204" pitchFamily="34" charset="0"/>
              <a:cs typeface="Arial" panose="020B0604020202020204" pitchFamily="34" charset="0"/>
            </a:rPr>
            <a:t>France </a:t>
          </a:r>
        </a:p>
        <a:p xmlns:a="http://schemas.openxmlformats.org/drawingml/2006/main">
          <a:pPr algn="r"/>
          <a:r>
            <a:rPr lang="fr-FR" sz="1200" b="1">
              <a:solidFill>
                <a:srgbClr val="E73331"/>
              </a:solidFill>
              <a:latin typeface="Arial Narrow" panose="020B0606020202030204" pitchFamily="34" charset="0"/>
              <a:cs typeface="Arial" panose="020B0604020202020204" pitchFamily="34" charset="0"/>
            </a:rPr>
            <a:t>manufacturing</a:t>
          </a:r>
        </a:p>
      </cdr:txBody>
    </cdr:sp>
  </cdr:relSizeAnchor>
  <cdr:relSizeAnchor xmlns:cdr="http://schemas.openxmlformats.org/drawingml/2006/chartDrawing">
    <cdr:from>
      <cdr:x>0.52431</cdr:x>
      <cdr:y>0.50124</cdr:y>
    </cdr:from>
    <cdr:to>
      <cdr:x>0.74605</cdr:x>
      <cdr:y>0.58424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2774634" y="1768382"/>
          <a:ext cx="1173480" cy="2928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rgbClr val="E73331"/>
              </a:solidFill>
              <a:latin typeface="Arial Narrow" panose="020B0606020202030204" pitchFamily="34" charset="0"/>
              <a:cs typeface="Arial" pitchFamily="34" charset="0"/>
            </a:rPr>
            <a:t>France services</a:t>
          </a:r>
        </a:p>
      </cdr:txBody>
    </cdr:sp>
  </cdr:relSizeAnchor>
  <cdr:relSizeAnchor xmlns:cdr="http://schemas.openxmlformats.org/drawingml/2006/chartDrawing">
    <cdr:from>
      <cdr:x>0.23057</cdr:x>
      <cdr:y>0.69696</cdr:y>
    </cdr:from>
    <cdr:to>
      <cdr:x>0.44511</cdr:x>
      <cdr:y>0.76999</cdr:y>
    </cdr:to>
    <cdr:sp macro="" textlink="">
      <cdr:nvSpPr>
        <cdr:cNvPr id="8" name="ZoneTexte 1"/>
        <cdr:cNvSpPr txBox="1"/>
      </cdr:nvSpPr>
      <cdr:spPr>
        <a:xfrm xmlns:a="http://schemas.openxmlformats.org/drawingml/2006/main">
          <a:off x="1220154" y="2458876"/>
          <a:ext cx="1135380" cy="257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200" b="1">
              <a:solidFill>
                <a:srgbClr val="009FE3"/>
              </a:solidFill>
              <a:latin typeface="Arial Narrow" panose="020B0606020202030204" pitchFamily="34" charset="0"/>
              <a:cs typeface="Arial" pitchFamily="34" charset="0"/>
            </a:rPr>
            <a:t>Germany services</a:t>
          </a:r>
        </a:p>
      </cdr:txBody>
    </cdr:sp>
  </cdr:relSizeAnchor>
  <cdr:relSizeAnchor xmlns:cdr="http://schemas.openxmlformats.org/drawingml/2006/chartDrawing">
    <cdr:from>
      <cdr:x>0.11249</cdr:x>
      <cdr:y>0.69656</cdr:y>
    </cdr:from>
    <cdr:to>
      <cdr:x>0.98076</cdr:x>
      <cdr:y>0.69872</cdr:y>
    </cdr:to>
    <cdr:cxnSp macro="">
      <cdr:nvCxnSpPr>
        <cdr:cNvPr id="3" name="Connecteur droit 2"/>
        <cdr:cNvCxnSpPr/>
      </cdr:nvCxnSpPr>
      <cdr:spPr>
        <a:xfrm xmlns:a="http://schemas.openxmlformats.org/drawingml/2006/main">
          <a:off x="595314" y="2457450"/>
          <a:ext cx="4594860" cy="762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0.39363</cdr:x>
      <cdr:y>0.00631</cdr:y>
    </cdr:from>
    <cdr:to>
      <cdr:x>0.68469</cdr:x>
      <cdr:y>0.07571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225994" y="22860"/>
          <a:ext cx="1645920" cy="251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200" b="1">
              <a:solidFill>
                <a:srgbClr val="312783"/>
              </a:solidFill>
              <a:latin typeface="Arial" panose="020B0604020202020204" pitchFamily="34" charset="0"/>
              <a:cs typeface="Arial" panose="020B0604020202020204" pitchFamily="34" charset="0"/>
            </a:rPr>
            <a:t>Real Wage (1996=100)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773945</xdr:colOff>
      <xdr:row>2</xdr:row>
      <xdr:rowOff>100912</xdr:rowOff>
    </xdr:from>
    <xdr:to>
      <xdr:col>13</xdr:col>
      <xdr:colOff>164757</xdr:colOff>
      <xdr:row>35</xdr:row>
      <xdr:rowOff>32318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0.02241</cdr:x>
      <cdr:y>0.87037</cdr:y>
    </cdr:from>
    <cdr:to>
      <cdr:x>0.97526</cdr:x>
      <cdr:y>0.97593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14597" y="5263980"/>
          <a:ext cx="9123404" cy="6384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Comments: The first decile, that is the threshold separating the 10 % of the employees with lower hourly gross wages from the rest of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the employees, amounts to 7,05 euros in Germany and 9,44 euros in France.</a:t>
          </a:r>
          <a:endParaRPr lang="fr-FR" sz="1100" baseline="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11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Source: Chagny and Lainé (2015). Based on data form Eurostat, covering the firms with ten employees or more in the private sector.</a:t>
          </a:r>
          <a:endParaRPr lang="fr-FR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2095500</xdr:colOff>
      <xdr:row>10</xdr:row>
      <xdr:rowOff>7620</xdr:rowOff>
    </xdr:from>
    <xdr:to>
      <xdr:col>7</xdr:col>
      <xdr:colOff>756540</xdr:colOff>
      <xdr:row>29</xdr:row>
      <xdr:rowOff>24900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0.04125</cdr:x>
      <cdr:y>0.93726</cdr:y>
    </cdr:from>
    <cdr:to>
      <cdr:x>0.36875</cdr:x>
      <cdr:y>0.9924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51460" y="3756660"/>
          <a:ext cx="1996440" cy="220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/>
            <a:t>Source: IAB-Betriebspanel 2014.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1920876</xdr:colOff>
      <xdr:row>20</xdr:row>
      <xdr:rowOff>75931</xdr:rowOff>
    </xdr:from>
    <xdr:to>
      <xdr:col>4</xdr:col>
      <xdr:colOff>611188</xdr:colOff>
      <xdr:row>46</xdr:row>
      <xdr:rowOff>119064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0.94332</cdr:y>
    </cdr:from>
    <cdr:to>
      <cdr:x>0.32045</cdr:x>
      <cdr:y>0.99669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0" y="4518296"/>
          <a:ext cx="2039938" cy="2555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/>
          <a:r>
            <a:rPr lang="fr-FR" sz="1100">
              <a:latin typeface="Arial" panose="020B0604020202020204" pitchFamily="34" charset="0"/>
              <a:cs typeface="Arial" panose="020B0604020202020204" pitchFamily="34" charset="0"/>
            </a:rPr>
            <a:t>Source: IAB-Betriebspanel 2014.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701040</xdr:colOff>
      <xdr:row>1</xdr:row>
      <xdr:rowOff>0</xdr:rowOff>
    </xdr:from>
    <xdr:to>
      <xdr:col>8</xdr:col>
      <xdr:colOff>541020</xdr:colOff>
      <xdr:row>18</xdr:row>
      <xdr:rowOff>167040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914400</xdr:colOff>
      <xdr:row>16</xdr:row>
      <xdr:rowOff>41910</xdr:rowOff>
    </xdr:from>
    <xdr:to>
      <xdr:col>2</xdr:col>
      <xdr:colOff>2674620</xdr:colOff>
      <xdr:row>40</xdr:row>
      <xdr:rowOff>106680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274320</xdr:colOff>
      <xdr:row>13</xdr:row>
      <xdr:rowOff>83820</xdr:rowOff>
    </xdr:from>
    <xdr:ext cx="3373745" cy="436786"/>
    <xdr:sp macro="" textlink="">
      <xdr:nvSpPr>
        <xdr:cNvPr id="3" name="ZoneTexte 2"/>
        <xdr:cNvSpPr txBox="1"/>
      </xdr:nvSpPr>
      <xdr:spPr>
        <a:xfrm>
          <a:off x="2484120" y="2461260"/>
          <a:ext cx="337374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fr-FR" sz="1100" b="1">
              <a:solidFill>
                <a:srgbClr val="312783"/>
              </a:solidFill>
            </a:rPr>
            <a:t>Works Councils Coverage, by branch in 2012, Germany</a:t>
          </a:r>
        </a:p>
        <a:p>
          <a:pPr algn="ctr"/>
          <a:r>
            <a:rPr lang="fr-FR" sz="1100">
              <a:solidFill>
                <a:srgbClr val="312783"/>
              </a:solidFill>
            </a:rPr>
            <a:t>(as a % of companies* and employees) </a:t>
          </a:r>
        </a:p>
      </xdr:txBody>
    </xdr:sp>
    <xdr:clientData/>
  </xdr:oneCellAnchor>
  <xdr:oneCellAnchor>
    <xdr:from>
      <xdr:col>0</xdr:col>
      <xdr:colOff>1226820</xdr:colOff>
      <xdr:row>40</xdr:row>
      <xdr:rowOff>76200</xdr:rowOff>
    </xdr:from>
    <xdr:ext cx="4796057" cy="579005"/>
    <xdr:sp macro="" textlink="">
      <xdr:nvSpPr>
        <xdr:cNvPr id="5" name="ZoneTexte 4"/>
        <xdr:cNvSpPr txBox="1"/>
      </xdr:nvSpPr>
      <xdr:spPr>
        <a:xfrm>
          <a:off x="1226820" y="7391400"/>
          <a:ext cx="4796057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>
              <a:latin typeface="Arial" panose="020B0604020202020204" pitchFamily="34" charset="0"/>
              <a:cs typeface="Arial" panose="020B0604020202020204" pitchFamily="34" charset="0"/>
            </a:rPr>
            <a:t>* Companies in the private sector with at least 5 employees, not including </a:t>
          </a:r>
        </a:p>
        <a:p>
          <a:r>
            <a:rPr lang="fr-FR" sz="1100">
              <a:latin typeface="Arial" panose="020B0604020202020204" pitchFamily="34" charset="0"/>
              <a:cs typeface="Arial" panose="020B0604020202020204" pitchFamily="34" charset="0"/>
            </a:rPr>
            <a:t>agriculture or non-profits.</a:t>
          </a:r>
        </a:p>
        <a:p>
          <a:r>
            <a:rPr lang="fr-FR" sz="1100">
              <a:latin typeface="Arial" panose="020B0604020202020204" pitchFamily="34" charset="0"/>
              <a:cs typeface="Arial" panose="020B0604020202020204" pitchFamily="34" charset="0"/>
            </a:rPr>
            <a:t>Source: IAB Betriebspanel 2012.</a:t>
          </a: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342900</xdr:colOff>
      <xdr:row>4</xdr:row>
      <xdr:rowOff>87629</xdr:rowOff>
    </xdr:from>
    <xdr:to>
      <xdr:col>9</xdr:col>
      <xdr:colOff>95250</xdr:colOff>
      <xdr:row>22</xdr:row>
      <xdr:rowOff>143789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4</xdr:col>
      <xdr:colOff>367450</xdr:colOff>
      <xdr:row>1</xdr:row>
      <xdr:rowOff>7620</xdr:rowOff>
    </xdr:from>
    <xdr:ext cx="3340082" cy="609013"/>
    <xdr:sp macro="" textlink="">
      <xdr:nvSpPr>
        <xdr:cNvPr id="3" name="ZoneTexte 2"/>
        <xdr:cNvSpPr txBox="1"/>
      </xdr:nvSpPr>
      <xdr:spPr>
        <a:xfrm>
          <a:off x="5145190" y="190500"/>
          <a:ext cx="3340082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fr-FR" sz="1100" b="1">
              <a:solidFill>
                <a:srgbClr val="312783"/>
              </a:solidFill>
            </a:rPr>
            <a:t>Days not Worked Due to Strikes, Germany, 2005-2012</a:t>
          </a:r>
        </a:p>
        <a:p>
          <a:pPr algn="ctr"/>
          <a:r>
            <a:rPr lang="fr-FR" sz="1100" b="1">
              <a:solidFill>
                <a:srgbClr val="312783"/>
              </a:solidFill>
            </a:rPr>
            <a:t>(%, by sector)</a:t>
          </a:r>
        </a:p>
        <a:p>
          <a:endParaRPr lang="fr-FR" sz="1100"/>
        </a:p>
      </xdr:txBody>
    </xdr:sp>
    <xdr:clientData/>
  </xdr:oneCellAnchor>
  <xdr:oneCellAnchor>
    <xdr:from>
      <xdr:col>3</xdr:col>
      <xdr:colOff>571500</xdr:colOff>
      <xdr:row>22</xdr:row>
      <xdr:rowOff>76200</xdr:rowOff>
    </xdr:from>
    <xdr:ext cx="3039422" cy="254557"/>
    <xdr:sp macro="" textlink="">
      <xdr:nvSpPr>
        <xdr:cNvPr id="4" name="ZoneTexte 3"/>
        <xdr:cNvSpPr txBox="1"/>
      </xdr:nvSpPr>
      <xdr:spPr>
        <a:xfrm>
          <a:off x="4556760" y="4099560"/>
          <a:ext cx="3039422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>
              <a:latin typeface="Arial" panose="020B0604020202020204" pitchFamily="34" charset="0"/>
              <a:cs typeface="Arial" panose="020B0604020202020204" pitchFamily="34" charset="0"/>
            </a:rPr>
            <a:t>Source: Lallement and Giraud, </a:t>
          </a:r>
          <a:r>
            <a:rPr lang="fr-FR" sz="1100" i="1">
              <a:latin typeface="Arial" panose="020B0604020202020204" pitchFamily="34" charset="0"/>
              <a:cs typeface="Arial" panose="020B0604020202020204" pitchFamily="34" charset="0"/>
            </a:rPr>
            <a:t>op. cit. </a:t>
          </a:r>
          <a:r>
            <a:rPr lang="fr-FR" sz="1100">
              <a:latin typeface="Arial" panose="020B0604020202020204" pitchFamily="34" charset="0"/>
              <a:cs typeface="Arial" panose="020B0604020202020204" pitchFamily="34" charset="0"/>
            </a:rPr>
            <a:t>(2014).</a:t>
          </a:r>
        </a:p>
      </xdr:txBody>
    </xdr:sp>
    <xdr:clientData/>
  </xdr:one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0.0186</cdr:x>
      <cdr:y>0</cdr:y>
    </cdr:from>
    <cdr:to>
      <cdr:x>0.20795</cdr:x>
      <cdr:y>0.08927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83820" y="0"/>
          <a:ext cx="853440" cy="298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 sz="900" b="1">
            <a:solidFill>
              <a:schemeClr val="bg1">
                <a:lumMod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0.42265</cdr:x>
      <cdr:y>0.12404</cdr:y>
    </cdr:from>
    <cdr:to>
      <cdr:x>1</cdr:x>
      <cdr:y>0.39716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905000" y="415291"/>
          <a:ext cx="260223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814</xdr:row>
      <xdr:rowOff>142875</xdr:rowOff>
    </xdr:from>
    <xdr:to>
      <xdr:col>9</xdr:col>
      <xdr:colOff>352425</xdr:colOff>
      <xdr:row>834</xdr:row>
      <xdr:rowOff>57151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49</xdr:col>
      <xdr:colOff>47625</xdr:colOff>
      <xdr:row>816</xdr:row>
      <xdr:rowOff>114300</xdr:rowOff>
    </xdr:from>
    <xdr:to>
      <xdr:col>54</xdr:col>
      <xdr:colOff>542925</xdr:colOff>
      <xdr:row>833</xdr:row>
      <xdr:rowOff>104775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835</xdr:row>
      <xdr:rowOff>161924</xdr:rowOff>
    </xdr:from>
    <xdr:to>
      <xdr:col>9</xdr:col>
      <xdr:colOff>266700</xdr:colOff>
      <xdr:row>855</xdr:row>
      <xdr:rowOff>133350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819150</xdr:colOff>
      <xdr:row>857</xdr:row>
      <xdr:rowOff>114300</xdr:rowOff>
    </xdr:from>
    <xdr:to>
      <xdr:col>9</xdr:col>
      <xdr:colOff>276225</xdr:colOff>
      <xdr:row>877</xdr:row>
      <xdr:rowOff>85725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847725</xdr:colOff>
      <xdr:row>878</xdr:row>
      <xdr:rowOff>152400</xdr:rowOff>
    </xdr:from>
    <xdr:to>
      <xdr:col>9</xdr:col>
      <xdr:colOff>266700</xdr:colOff>
      <xdr:row>898</xdr:row>
      <xdr:rowOff>95251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504825</xdr:colOff>
      <xdr:row>878</xdr:row>
      <xdr:rowOff>57150</xdr:rowOff>
    </xdr:from>
    <xdr:to>
      <xdr:col>17</xdr:col>
      <xdr:colOff>19050</xdr:colOff>
      <xdr:row>898</xdr:row>
      <xdr:rowOff>1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485776</xdr:colOff>
      <xdr:row>857</xdr:row>
      <xdr:rowOff>133351</xdr:rowOff>
    </xdr:from>
    <xdr:to>
      <xdr:col>17</xdr:col>
      <xdr:colOff>19051</xdr:colOff>
      <xdr:row>877</xdr:row>
      <xdr:rowOff>85727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847725</xdr:colOff>
      <xdr:row>900</xdr:row>
      <xdr:rowOff>19051</xdr:rowOff>
    </xdr:from>
    <xdr:to>
      <xdr:col>9</xdr:col>
      <xdr:colOff>285750</xdr:colOff>
      <xdr:row>914</xdr:row>
      <xdr:rowOff>16249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507067</xdr:colOff>
      <xdr:row>899</xdr:row>
      <xdr:rowOff>152400</xdr:rowOff>
    </xdr:from>
    <xdr:to>
      <xdr:col>17</xdr:col>
      <xdr:colOff>9525</xdr:colOff>
      <xdr:row>914</xdr:row>
      <xdr:rowOff>24093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838201</xdr:colOff>
      <xdr:row>914</xdr:row>
      <xdr:rowOff>142876</xdr:rowOff>
    </xdr:from>
    <xdr:to>
      <xdr:col>9</xdr:col>
      <xdr:colOff>323851</xdr:colOff>
      <xdr:row>929</xdr:row>
      <xdr:rowOff>1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0.38854</cdr:x>
      <cdr:y>0.02083</cdr:y>
    </cdr:from>
    <cdr:to>
      <cdr:x>0.58854</cdr:x>
      <cdr:y>0.35417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776413" y="571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/>
            <a:t>BROAD</a:t>
          </a:r>
          <a:r>
            <a:rPr lang="fr-FR" sz="1100" baseline="0"/>
            <a:t> </a:t>
          </a:r>
          <a:r>
            <a:rPr lang="fr-FR" sz="1100"/>
            <a:t>marges à l'export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0.38854</cdr:x>
      <cdr:y>0.02083</cdr:y>
    </cdr:from>
    <cdr:to>
      <cdr:x>0.58854</cdr:x>
      <cdr:y>0.35417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776413" y="571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/>
            <a:t>prix à l'export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0.38854</cdr:x>
      <cdr:y>0.02083</cdr:y>
    </cdr:from>
    <cdr:to>
      <cdr:x>0.58854</cdr:x>
      <cdr:y>0.35417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776413" y="571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/>
            <a:t>ETROIT marges à l'export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0.38854</cdr:x>
      <cdr:y>0.02083</cdr:y>
    </cdr:from>
    <cdr:to>
      <cdr:x>0.58854</cdr:x>
      <cdr:y>0.35417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776413" y="571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/>
            <a:t>Allemagne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0.38854</cdr:x>
      <cdr:y>0.02083</cdr:y>
    </cdr:from>
    <cdr:to>
      <cdr:x>0.58854</cdr:x>
      <cdr:y>0.35417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776413" y="571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/>
            <a:t>Espagne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0.38854</cdr:x>
      <cdr:y>0.02083</cdr:y>
    </cdr:from>
    <cdr:to>
      <cdr:x>0.58854</cdr:x>
      <cdr:y>0.35417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776413" y="571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/>
            <a:t>Irlande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0.96762</cdr:x>
      <cdr:y>0.08374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0" y="0"/>
          <a:ext cx="3901440" cy="2743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 b="1">
              <a:solidFill>
                <a:srgbClr val="312783"/>
              </a:solidFill>
            </a:rPr>
            <a:t>Components of Working Time Reduction in Germany, 2008-2009*</a:t>
          </a:r>
        </a:p>
      </cdr:txBody>
    </cdr:sp>
  </cdr:relSizeAnchor>
  <cdr:relSizeAnchor xmlns:cdr="http://schemas.openxmlformats.org/drawingml/2006/chartDrawing">
    <cdr:from>
      <cdr:x>0.02341</cdr:x>
      <cdr:y>0.91645</cdr:y>
    </cdr:from>
    <cdr:to>
      <cdr:x>0.81338</cdr:x>
      <cdr:y>0.97693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07574" y="3002280"/>
          <a:ext cx="3629802" cy="1981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>
              <a:solidFill>
                <a:srgbClr val="312783"/>
              </a:solidFill>
            </a:rPr>
            <a:t>*</a:t>
          </a:r>
          <a:r>
            <a:rPr lang="fr-FR" sz="1100" baseline="0">
              <a:solidFill>
                <a:srgbClr val="312783"/>
              </a:solidFill>
            </a:rPr>
            <a:t> </a:t>
          </a:r>
          <a:r>
            <a:rPr lang="fr-FR" sz="1100">
              <a:solidFill>
                <a:srgbClr val="312783"/>
              </a:solidFill>
            </a:rPr>
            <a:t>as a proportion of the average cut in working time</a:t>
          </a:r>
        </a:p>
        <a:p xmlns:a="http://schemas.openxmlformats.org/drawingml/2006/main">
          <a:endParaRPr lang="fr-FR" sz="1100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0.38854</cdr:x>
      <cdr:y>0.02083</cdr:y>
    </cdr:from>
    <cdr:to>
      <cdr:x>0.58854</cdr:x>
      <cdr:y>0.35417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776413" y="571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/>
            <a:t>France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0.36919</cdr:x>
      <cdr:y>0.01</cdr:y>
    </cdr:from>
    <cdr:to>
      <cdr:x>0.60428</cdr:x>
      <cdr:y>0.34333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262214" y="22412"/>
          <a:ext cx="803755" cy="7470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/>
            <a:t>marges relatives à l'export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0.67128</cdr:x>
      <cdr:y>0.07761</cdr:y>
    </cdr:from>
    <cdr:to>
      <cdr:x>0.90637</cdr:x>
      <cdr:y>0.41095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610971" y="21291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/>
            <a:t>coûts</a:t>
          </a:r>
          <a:r>
            <a:rPr lang="fr-FR" sz="1100" baseline="0"/>
            <a:t> relatifs</a:t>
          </a:r>
          <a:endParaRPr lang="fr-FR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0.68856</cdr:x>
      <cdr:y>0.07353</cdr:y>
    </cdr:from>
    <cdr:to>
      <cdr:x>0.92365</cdr:x>
      <cdr:y>0.40686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678206" y="201706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/>
            <a:t>prix relatifs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9122833" cy="5651500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8971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0.65093</cdr:x>
      <cdr:y>0.81147</cdr:y>
    </cdr:from>
    <cdr:to>
      <cdr:x>0.82468</cdr:x>
      <cdr:y>0.86695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5952122" y="4610260"/>
          <a:ext cx="1588770" cy="3152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2000">
              <a:latin typeface="Arial" pitchFamily="34" charset="0"/>
              <a:cs typeface="Arial" pitchFamily="34" charset="0"/>
            </a:rPr>
            <a:t>France industrie</a:t>
          </a:r>
        </a:p>
      </cdr:txBody>
    </cdr:sp>
  </cdr:relSizeAnchor>
  <cdr:relSizeAnchor xmlns:cdr="http://schemas.openxmlformats.org/drawingml/2006/chartDrawing">
    <cdr:from>
      <cdr:x>0.74142</cdr:x>
      <cdr:y>0.14793</cdr:y>
    </cdr:from>
    <cdr:to>
      <cdr:x>0.96375</cdr:x>
      <cdr:y>0.20907</cdr:y>
    </cdr:to>
    <cdr:sp macro="" textlink="">
      <cdr:nvSpPr>
        <cdr:cNvPr id="58370" name="ZoneTexte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79559" y="840440"/>
          <a:ext cx="2032971" cy="347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32004" rIns="36576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fr-FR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France services</a:t>
          </a:r>
        </a:p>
      </cdr:txBody>
    </cdr:sp>
  </cdr:relSizeAnchor>
  <cdr:relSizeAnchor xmlns:cdr="http://schemas.openxmlformats.org/drawingml/2006/chartDrawing">
    <cdr:from>
      <cdr:x>0.67472</cdr:x>
      <cdr:y>0.45409</cdr:y>
    </cdr:from>
    <cdr:to>
      <cdr:x>0.93627</cdr:x>
      <cdr:y>0.51874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6169650" y="2579859"/>
          <a:ext cx="2391644" cy="3672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2000">
              <a:latin typeface="Arial" pitchFamily="34" charset="0"/>
              <a:cs typeface="Arial" pitchFamily="34" charset="0"/>
            </a:rPr>
            <a:t>Allemagne services</a:t>
          </a:r>
        </a:p>
      </cdr:txBody>
    </cdr:sp>
  </cdr:relSizeAnchor>
  <cdr:relSizeAnchor xmlns:cdr="http://schemas.openxmlformats.org/drawingml/2006/chartDrawing">
    <cdr:from>
      <cdr:x>0.76393</cdr:x>
      <cdr:y>0.63487</cdr:y>
    </cdr:from>
    <cdr:to>
      <cdr:x>0.96557</cdr:x>
      <cdr:y>0.74753</cdr:y>
    </cdr:to>
    <cdr:sp macro="" textlink="">
      <cdr:nvSpPr>
        <cdr:cNvPr id="58372" name="ZoneTexte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85376" y="3606939"/>
          <a:ext cx="1843796" cy="640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32004" rIns="36576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fr-FR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Allemagne industrie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8971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0.82843</cdr:x>
      <cdr:y>0.76517</cdr:y>
    </cdr:from>
    <cdr:to>
      <cdr:x>0.95895</cdr:x>
      <cdr:y>0.82392</cdr:y>
    </cdr:to>
    <cdr:sp macro="" textlink="">
      <cdr:nvSpPr>
        <cdr:cNvPr id="63490" name="ZoneTexte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75176" y="4347198"/>
          <a:ext cx="1193471" cy="3337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32004" rIns="36576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fr-FR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France</a:t>
          </a:r>
        </a:p>
      </cdr:txBody>
    </cdr:sp>
  </cdr:relSizeAnchor>
  <cdr:relSizeAnchor xmlns:cdr="http://schemas.openxmlformats.org/drawingml/2006/chartDrawing">
    <cdr:from>
      <cdr:x>0.81495</cdr:x>
      <cdr:y>0.2729</cdr:y>
    </cdr:from>
    <cdr:to>
      <cdr:x>0.96026</cdr:x>
      <cdr:y>0.3284</cdr:y>
    </cdr:to>
    <cdr:sp macro="" textlink="">
      <cdr:nvSpPr>
        <cdr:cNvPr id="63491" name="ZoneTexte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51912" y="1550423"/>
          <a:ext cx="1328711" cy="3153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32004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Allemagne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8971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140968</xdr:colOff>
      <xdr:row>2</xdr:row>
      <xdr:rowOff>167640</xdr:rowOff>
    </xdr:from>
    <xdr:to>
      <xdr:col>9</xdr:col>
      <xdr:colOff>327660</xdr:colOff>
      <xdr:row>20</xdr:row>
      <xdr:rowOff>68580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</xdr:col>
      <xdr:colOff>0</xdr:colOff>
      <xdr:row>0</xdr:row>
      <xdr:rowOff>30480</xdr:rowOff>
    </xdr:from>
    <xdr:ext cx="3802380" cy="426784"/>
    <xdr:sp macro="" textlink="">
      <xdr:nvSpPr>
        <xdr:cNvPr id="4" name="ZoneTexte 3"/>
        <xdr:cNvSpPr txBox="1"/>
      </xdr:nvSpPr>
      <xdr:spPr>
        <a:xfrm>
          <a:off x="2476500" y="30480"/>
          <a:ext cx="3802380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>
              <a:solidFill>
                <a:srgbClr val="312783"/>
              </a:solidFill>
              <a:latin typeface="Arial" panose="020B0604020202020204" pitchFamily="34" charset="0"/>
              <a:cs typeface="Arial" panose="020B0604020202020204" pitchFamily="34" charset="0"/>
            </a:rPr>
            <a:t>Job Losses in France, 2008-2015</a:t>
          </a:r>
        </a:p>
        <a:p>
          <a:r>
            <a:rPr lang="fr-FR" sz="1100">
              <a:solidFill>
                <a:srgbClr val="312783"/>
              </a:solidFill>
              <a:latin typeface="Arial" panose="020B0604020202020204" pitchFamily="34" charset="0"/>
              <a:cs typeface="Arial" panose="020B0604020202020204" pitchFamily="34" charset="0"/>
            </a:rPr>
            <a:t>( </a:t>
          </a:r>
          <a:r>
            <a:rPr lang="fr-FR" sz="1100">
              <a:solidFill>
                <a:srgbClr val="312783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annual change in employment, </a:t>
          </a:r>
          <a:r>
            <a:rPr lang="fr-FR" sz="1100">
              <a:solidFill>
                <a:srgbClr val="312783"/>
              </a:solidFill>
              <a:latin typeface="Arial" panose="020B0604020202020204" pitchFamily="34" charset="0"/>
              <a:cs typeface="Arial" panose="020B0604020202020204" pitchFamily="34" charset="0"/>
            </a:rPr>
            <a:t>%)</a:t>
          </a:r>
        </a:p>
      </xdr:txBody>
    </xdr:sp>
    <xdr:clientData/>
  </xdr:oneCellAnchor>
  <xdr:oneCellAnchor>
    <xdr:from>
      <xdr:col>1</xdr:col>
      <xdr:colOff>289560</xdr:colOff>
      <xdr:row>18</xdr:row>
      <xdr:rowOff>114300</xdr:rowOff>
    </xdr:from>
    <xdr:ext cx="4189993" cy="239809"/>
    <xdr:sp macro="" textlink="">
      <xdr:nvSpPr>
        <xdr:cNvPr id="5" name="ZoneTexte 4"/>
        <xdr:cNvSpPr txBox="1"/>
      </xdr:nvSpPr>
      <xdr:spPr>
        <a:xfrm>
          <a:off x="1181100" y="3406140"/>
          <a:ext cx="4189993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Source: Insee, Main long-term series: Labour-Employment, NAF rev 2.</a:t>
          </a:r>
          <a:endParaRPr lang="fr-F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0.2773</cdr:x>
      <cdr:y>0.61378</cdr:y>
    </cdr:from>
    <cdr:to>
      <cdr:x>0.53297</cdr:x>
      <cdr:y>0.67071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35631" y="3478521"/>
          <a:ext cx="2337884" cy="3226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Peréquation parfaite</a:t>
          </a:r>
        </a:p>
      </cdr:txBody>
    </cdr:sp>
  </cdr:relSizeAnchor>
  <cdr:relSizeAnchor xmlns:cdr="http://schemas.openxmlformats.org/drawingml/2006/chartDrawing">
    <cdr:from>
      <cdr:x>0.80005</cdr:x>
      <cdr:y>0.48614</cdr:y>
    </cdr:from>
    <cdr:to>
      <cdr:x>0.94808</cdr:x>
      <cdr:y>0.65036</cdr:y>
    </cdr:to>
    <cdr:sp macro="" textlink="">
      <cdr:nvSpPr>
        <cdr:cNvPr id="3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15657" y="2755138"/>
          <a:ext cx="1353576" cy="9307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Corrélation </a:t>
          </a:r>
        </a:p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fr-FR" sz="2000" b="0" i="0" baseline="0">
              <a:effectLst/>
              <a:latin typeface="+mn-lt"/>
              <a:ea typeface="+mn-ea"/>
              <a:cs typeface="+mn-cs"/>
            </a:rPr>
            <a:t>R² = 0.883</a:t>
          </a:r>
          <a:endParaRPr lang="fr-FR" sz="2000">
            <a:effectLst/>
          </a:endParaRPr>
        </a:p>
        <a:p xmlns:a="http://schemas.openxmlformats.org/drawingml/2006/main">
          <a:pPr algn="l" rtl="0">
            <a:defRPr sz="1000"/>
          </a:pPr>
          <a:endParaRPr lang="fr-FR" sz="2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0.7402</cdr:x>
      <cdr:y>0.53057</cdr:y>
    </cdr:from>
    <cdr:to>
      <cdr:x>0.79167</cdr:x>
      <cdr:y>0.61144</cdr:y>
    </cdr:to>
    <cdr:cxnSp macro="">
      <cdr:nvCxnSpPr>
        <cdr:cNvPr id="4" name="Connecteur droit avec flèche 3"/>
        <cdr:cNvCxnSpPr/>
      </cdr:nvCxnSpPr>
      <cdr:spPr>
        <a:xfrm xmlns:a="http://schemas.openxmlformats.org/drawingml/2006/main" flipH="1">
          <a:off x="6768353" y="3014382"/>
          <a:ext cx="470648" cy="459442"/>
        </a:xfrm>
        <a:prstGeom xmlns:a="http://schemas.openxmlformats.org/drawingml/2006/main" prst="straightConnector1">
          <a:avLst/>
        </a:prstGeom>
        <a:ln xmlns:a="http://schemas.openxmlformats.org/drawingml/2006/main" w="47625">
          <a:solidFill>
            <a:schemeClr val="bg1">
              <a:lumMod val="50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0.54201</cdr:x>
      <cdr:y>0.58383</cdr:y>
    </cdr:from>
    <cdr:to>
      <cdr:x>0.57721</cdr:x>
      <cdr:y>0.63685</cdr:y>
    </cdr:to>
    <cdr:cxnSp macro="">
      <cdr:nvCxnSpPr>
        <cdr:cNvPr id="6" name="Connecteur droit avec flèche 5"/>
        <cdr:cNvCxnSpPr/>
      </cdr:nvCxnSpPr>
      <cdr:spPr>
        <a:xfrm xmlns:a="http://schemas.openxmlformats.org/drawingml/2006/main" flipV="1">
          <a:off x="4956139" y="3316941"/>
          <a:ext cx="321832" cy="301248"/>
        </a:xfrm>
        <a:prstGeom xmlns:a="http://schemas.openxmlformats.org/drawingml/2006/main" prst="straightConnector1">
          <a:avLst/>
        </a:prstGeom>
        <a:ln xmlns:a="http://schemas.openxmlformats.org/drawingml/2006/main" w="47625">
          <a:solidFill>
            <a:schemeClr val="bg1">
              <a:lumMod val="50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8971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0.85087</cdr:x>
      <cdr:y>0.1499</cdr:y>
    </cdr:from>
    <cdr:to>
      <cdr:x>0.98645</cdr:x>
      <cdr:y>0.25444</cdr:y>
    </cdr:to>
    <cdr:sp macro="" textlink="">
      <cdr:nvSpPr>
        <cdr:cNvPr id="768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80369" y="851656"/>
          <a:ext cx="1239763" cy="593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32004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Allemagne</a:t>
          </a:r>
        </a:p>
        <a:p xmlns:a="http://schemas.openxmlformats.org/drawingml/2006/main">
          <a:pPr algn="l" rtl="0">
            <a:lnSpc>
              <a:spcPts val="1700"/>
            </a:lnSpc>
            <a:defRPr sz="1000"/>
          </a:pPr>
          <a:r>
            <a:rPr lang="fr-FR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industrie</a:t>
          </a:r>
        </a:p>
      </cdr:txBody>
    </cdr:sp>
  </cdr:relSizeAnchor>
  <cdr:relSizeAnchor xmlns:cdr="http://schemas.openxmlformats.org/drawingml/2006/chartDrawing">
    <cdr:from>
      <cdr:x>0.52696</cdr:x>
      <cdr:y>0.43945</cdr:y>
    </cdr:from>
    <cdr:to>
      <cdr:x>0.78064</cdr:x>
      <cdr:y>0.5069</cdr:y>
    </cdr:to>
    <cdr:sp macro="" textlink="">
      <cdr:nvSpPr>
        <cdr:cNvPr id="1259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8551" y="2496703"/>
          <a:ext cx="2319596" cy="3832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32004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Allemagne services </a:t>
          </a:r>
        </a:p>
      </cdr:txBody>
    </cdr:sp>
  </cdr:relSizeAnchor>
  <cdr:relSizeAnchor xmlns:cdr="http://schemas.openxmlformats.org/drawingml/2006/chartDrawing">
    <cdr:from>
      <cdr:x>0.75133</cdr:x>
      <cdr:y>0.57007</cdr:y>
    </cdr:from>
    <cdr:to>
      <cdr:x>0.95233</cdr:x>
      <cdr:y>0.62782</cdr:y>
    </cdr:to>
    <cdr:sp macro="" textlink="">
      <cdr:nvSpPr>
        <cdr:cNvPr id="7680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70162" y="3230800"/>
          <a:ext cx="1837939" cy="3272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32004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France services</a:t>
          </a:r>
        </a:p>
      </cdr:txBody>
    </cdr:sp>
  </cdr:relSizeAnchor>
  <cdr:relSizeAnchor xmlns:cdr="http://schemas.openxmlformats.org/drawingml/2006/chartDrawing">
    <cdr:from>
      <cdr:x>0.7402</cdr:x>
      <cdr:y>0.78371</cdr:y>
    </cdr:from>
    <cdr:to>
      <cdr:x>0.95122</cdr:x>
      <cdr:y>0.84131</cdr:y>
    </cdr:to>
    <cdr:sp macro="" textlink="">
      <cdr:nvSpPr>
        <cdr:cNvPr id="7680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68353" y="4452531"/>
          <a:ext cx="1929628" cy="3272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32004" rIns="0" bIns="0" anchor="t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fr-FR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France industrie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9155206" cy="5658971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0.7981</cdr:x>
      <cdr:y>0.06557</cdr:y>
    </cdr:from>
    <cdr:to>
      <cdr:x>0.95871</cdr:x>
      <cdr:y>0.1177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7290254" y="371606"/>
          <a:ext cx="1467088" cy="295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2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Productivité</a:t>
          </a:r>
        </a:p>
      </cdr:txBody>
    </cdr:sp>
  </cdr:relSizeAnchor>
  <cdr:relSizeAnchor xmlns:cdr="http://schemas.openxmlformats.org/drawingml/2006/chartDrawing">
    <cdr:from>
      <cdr:x>0.73931</cdr:x>
      <cdr:y>0.42694</cdr:y>
    </cdr:from>
    <cdr:to>
      <cdr:x>0.98123</cdr:x>
      <cdr:y>0.55462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6753225" y="2419614"/>
          <a:ext cx="2209799" cy="723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2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Taux de marge</a:t>
          </a:r>
        </a:p>
        <a:p xmlns:a="http://schemas.openxmlformats.org/drawingml/2006/main">
          <a:pPr algn="ctr" rtl="0">
            <a:defRPr sz="1000"/>
          </a:pPr>
          <a:r>
            <a:rPr lang="fr-FR" sz="1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industrie hors prix relatifs</a:t>
          </a:r>
        </a:p>
      </cdr:txBody>
    </cdr:sp>
  </cdr:relSizeAnchor>
  <cdr:relSizeAnchor xmlns:cdr="http://schemas.openxmlformats.org/drawingml/2006/chartDrawing">
    <cdr:from>
      <cdr:x>0.75561</cdr:x>
      <cdr:y>0.28144</cdr:y>
    </cdr:from>
    <cdr:to>
      <cdr:x>0.92284</cdr:x>
      <cdr:y>0.33382</cdr:y>
    </cdr:to>
    <cdr:sp macro="" textlink="">
      <cdr:nvSpPr>
        <cdr:cNvPr id="6" name="ZoneTexte 5"/>
        <cdr:cNvSpPr txBox="1"/>
      </cdr:nvSpPr>
      <cdr:spPr>
        <a:xfrm xmlns:a="http://schemas.openxmlformats.org/drawingml/2006/main">
          <a:off x="6902103" y="1595004"/>
          <a:ext cx="1527522" cy="2968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2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Salaire réel</a:t>
          </a:r>
        </a:p>
      </cdr:txBody>
    </cdr:sp>
  </cdr:relSizeAnchor>
  <cdr:relSizeAnchor xmlns:cdr="http://schemas.openxmlformats.org/drawingml/2006/chartDrawing">
    <cdr:from>
      <cdr:x>0.48845</cdr:x>
      <cdr:y>0.75177</cdr:y>
    </cdr:from>
    <cdr:to>
      <cdr:x>0.81543</cdr:x>
      <cdr:y>0.82353</cdr:y>
    </cdr:to>
    <cdr:sp macro="" textlink="">
      <cdr:nvSpPr>
        <cdr:cNvPr id="7" name="ZoneTexte 6"/>
        <cdr:cNvSpPr txBox="1"/>
      </cdr:nvSpPr>
      <cdr:spPr>
        <a:xfrm xmlns:a="http://schemas.openxmlformats.org/drawingml/2006/main">
          <a:off x="4461757" y="4260561"/>
          <a:ext cx="2986794" cy="4066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2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Taux de marge (industrie)</a:t>
          </a:r>
        </a:p>
      </cdr:txBody>
    </cdr:sp>
  </cdr:relSizeAnchor>
  <cdr:relSizeAnchor xmlns:cdr="http://schemas.openxmlformats.org/drawingml/2006/chartDrawing">
    <cdr:from>
      <cdr:x>0.77533</cdr:x>
      <cdr:y>0.67522</cdr:y>
    </cdr:from>
    <cdr:to>
      <cdr:x>0.98595</cdr:x>
      <cdr:y>0.78594</cdr:y>
    </cdr:to>
    <cdr:sp macro="" textlink="">
      <cdr:nvSpPr>
        <cdr:cNvPr id="131077" name="ZoneTexte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82247" y="3826717"/>
          <a:ext cx="1923892" cy="6274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45720" tIns="41148" rIns="4572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fr-FR" sz="2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Taux de marge</a:t>
          </a:r>
        </a:p>
        <a:p xmlns:a="http://schemas.openxmlformats.org/drawingml/2006/main">
          <a:pPr algn="r" rtl="0">
            <a:defRPr sz="1000"/>
          </a:pPr>
          <a:r>
            <a:rPr lang="fr-FR" sz="1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(économie)</a:t>
          </a:r>
        </a:p>
      </cdr:txBody>
    </cdr:sp>
  </cdr:relSizeAnchor>
  <cdr:relSizeAnchor xmlns:cdr="http://schemas.openxmlformats.org/drawingml/2006/chartDrawing">
    <cdr:from>
      <cdr:x>0.87591</cdr:x>
      <cdr:y>0.63361</cdr:y>
    </cdr:from>
    <cdr:to>
      <cdr:x>0.87705</cdr:x>
      <cdr:y>0.68403</cdr:y>
    </cdr:to>
    <cdr:cxnSp macro="">
      <cdr:nvCxnSpPr>
        <cdr:cNvPr id="11" name="Connecteur droit avec flèche 10"/>
        <cdr:cNvCxnSpPr/>
      </cdr:nvCxnSpPr>
      <cdr:spPr>
        <a:xfrm xmlns:a="http://schemas.openxmlformats.org/drawingml/2006/main" flipH="1" flipV="1">
          <a:off x="8001000" y="3590925"/>
          <a:ext cx="10379" cy="285722"/>
        </a:xfrm>
        <a:prstGeom xmlns:a="http://schemas.openxmlformats.org/drawingml/2006/main" prst="straightConnector1">
          <a:avLst/>
        </a:prstGeom>
        <a:ln xmlns:a="http://schemas.openxmlformats.org/drawingml/2006/main" w="50800" cap="sq">
          <a:solidFill>
            <a:schemeClr val="accent6">
              <a:lumMod val="75000"/>
            </a:schemeClr>
          </a:solidFill>
          <a:prstDash val="solid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0.87487</cdr:x>
      <cdr:y>0.53613</cdr:y>
    </cdr:from>
    <cdr:to>
      <cdr:x>0.87487</cdr:x>
      <cdr:y>0.60336</cdr:y>
    </cdr:to>
    <cdr:cxnSp macro="">
      <cdr:nvCxnSpPr>
        <cdr:cNvPr id="15" name="Connecteur droit avec flèche 14"/>
        <cdr:cNvCxnSpPr/>
      </cdr:nvCxnSpPr>
      <cdr:spPr>
        <a:xfrm xmlns:a="http://schemas.openxmlformats.org/drawingml/2006/main">
          <a:off x="7991475" y="3038475"/>
          <a:ext cx="1" cy="381000"/>
        </a:xfrm>
        <a:prstGeom xmlns:a="http://schemas.openxmlformats.org/drawingml/2006/main" prst="straightConnector1">
          <a:avLst/>
        </a:prstGeom>
        <a:ln xmlns:a="http://schemas.openxmlformats.org/drawingml/2006/main" w="50800" cap="sq">
          <a:solidFill>
            <a:schemeClr val="accent6">
              <a:lumMod val="75000"/>
            </a:schemeClr>
          </a:solidFill>
          <a:prstDash val="solid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9300882" cy="6072187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0</xdr:row>
      <xdr:rowOff>157161</xdr:rowOff>
    </xdr:from>
    <xdr:to>
      <xdr:col>6</xdr:col>
      <xdr:colOff>685800</xdr:colOff>
      <xdr:row>20</xdr:row>
      <xdr:rowOff>161924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23</xdr:row>
      <xdr:rowOff>0</xdr:rowOff>
    </xdr:from>
    <xdr:to>
      <xdr:col>6</xdr:col>
      <xdr:colOff>581025</xdr:colOff>
      <xdr:row>43</xdr:row>
      <xdr:rowOff>4763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330574</xdr:colOff>
      <xdr:row>81</xdr:row>
      <xdr:rowOff>140634</xdr:rowOff>
    </xdr:from>
    <xdr:to>
      <xdr:col>14</xdr:col>
      <xdr:colOff>54349</xdr:colOff>
      <xdr:row>101</xdr:row>
      <xdr:rowOff>98051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329453</xdr:colOff>
      <xdr:row>82</xdr:row>
      <xdr:rowOff>134471</xdr:rowOff>
    </xdr:from>
    <xdr:to>
      <xdr:col>23</xdr:col>
      <xdr:colOff>50426</xdr:colOff>
      <xdr:row>102</xdr:row>
      <xdr:rowOff>91888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8971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0.49825</cdr:x>
      <cdr:y>0.5025</cdr:y>
    </cdr:from>
    <cdr:to>
      <cdr:x>0.50625</cdr:x>
      <cdr:y>0.5355</cdr:y>
    </cdr:to>
    <cdr:sp macro="" textlink="">
      <cdr:nvSpPr>
        <cdr:cNvPr id="40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57533" y="2826449"/>
          <a:ext cx="73031" cy="1846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0.83211</cdr:x>
      <cdr:y>0.79882</cdr:y>
    </cdr:from>
    <cdr:to>
      <cdr:x>0.95711</cdr:x>
      <cdr:y>0.85207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7608799" y="4538385"/>
          <a:ext cx="1143000" cy="3025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R² = </a:t>
          </a:r>
          <a:r>
            <a:rPr lang="fr-FR" sz="16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0,729</a:t>
          </a:r>
          <a:endParaRPr lang="fr-FR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537210</xdr:colOff>
      <xdr:row>2</xdr:row>
      <xdr:rowOff>83819</xdr:rowOff>
    </xdr:from>
    <xdr:to>
      <xdr:col>7</xdr:col>
      <xdr:colOff>537210</xdr:colOff>
      <xdr:row>16</xdr:row>
      <xdr:rowOff>155256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38100</xdr:colOff>
      <xdr:row>0</xdr:row>
      <xdr:rowOff>60960</xdr:rowOff>
    </xdr:from>
    <xdr:to>
      <xdr:col>6</xdr:col>
      <xdr:colOff>251460</xdr:colOff>
      <xdr:row>2</xdr:row>
      <xdr:rowOff>7621</xdr:rowOff>
    </xdr:to>
    <xdr:sp macro="" textlink="">
      <xdr:nvSpPr>
        <xdr:cNvPr id="5" name="ZoneTexte 1"/>
        <xdr:cNvSpPr txBox="1"/>
      </xdr:nvSpPr>
      <xdr:spPr>
        <a:xfrm>
          <a:off x="3276600" y="876300"/>
          <a:ext cx="2590800" cy="49530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100" b="1">
              <a:solidFill>
                <a:srgbClr val="312783"/>
              </a:solidFill>
              <a:effectLst/>
              <a:latin typeface="+mn-lt"/>
              <a:ea typeface="+mn-ea"/>
              <a:cs typeface="+mn-cs"/>
            </a:rPr>
            <a:t>Temporary Jobs in France, 2008-2015 </a:t>
          </a:r>
          <a:endParaRPr lang="fr-FR" sz="1100">
            <a:solidFill>
              <a:srgbClr val="312783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US" sz="1100">
              <a:solidFill>
                <a:srgbClr val="312783"/>
              </a:solidFill>
              <a:effectLst/>
              <a:latin typeface="+mn-lt"/>
              <a:ea typeface="+mn-ea"/>
              <a:cs typeface="+mn-cs"/>
            </a:rPr>
            <a:t>(in thousands)</a:t>
          </a:r>
          <a:endParaRPr lang="fr-FR" sz="1100">
            <a:solidFill>
              <a:srgbClr val="312783"/>
            </a:solidFill>
            <a:effectLst/>
            <a:latin typeface="+mn-lt"/>
            <a:ea typeface="+mn-ea"/>
            <a:cs typeface="+mn-cs"/>
          </a:endParaRPr>
        </a:p>
        <a:p>
          <a:endParaRPr lang="fr-FR" sz="1100">
            <a:solidFill>
              <a:srgbClr val="312783"/>
            </a:solidFill>
          </a:endParaRPr>
        </a:p>
      </xdr:txBody>
    </xdr:sp>
    <xdr:clientData/>
  </xdr:twoCellAnchor>
  <xdr:oneCellAnchor>
    <xdr:from>
      <xdr:col>1</xdr:col>
      <xdr:colOff>716280</xdr:colOff>
      <xdr:row>16</xdr:row>
      <xdr:rowOff>175260</xdr:rowOff>
    </xdr:from>
    <xdr:ext cx="4325543" cy="239809"/>
    <xdr:sp macro="" textlink="">
      <xdr:nvSpPr>
        <xdr:cNvPr id="6" name="ZoneTexte 5"/>
        <xdr:cNvSpPr txBox="1"/>
      </xdr:nvSpPr>
      <xdr:spPr>
        <a:xfrm>
          <a:off x="2369820" y="3916680"/>
          <a:ext cx="4325543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Source: Insee, Main long-period series: Labour-Employment, NAF rev 2. </a:t>
          </a:r>
          <a:endParaRPr lang="fr-F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0.25969</cdr:x>
      <cdr:y>0.2381</cdr:y>
    </cdr:from>
    <cdr:to>
      <cdr:x>0.58575</cdr:x>
      <cdr:y>0.70463</cdr:y>
    </cdr:to>
    <cdr:sp macro="" textlink="">
      <cdr:nvSpPr>
        <cdr:cNvPr id="13" name="Arc 12"/>
        <cdr:cNvSpPr/>
      </cdr:nvSpPr>
      <cdr:spPr>
        <a:xfrm xmlns:a="http://schemas.openxmlformats.org/drawingml/2006/main" rot="2920686" flipH="1" flipV="1">
          <a:off x="2481106" y="1370802"/>
          <a:ext cx="2889701" cy="3047937"/>
        </a:xfrm>
        <a:prstGeom xmlns:a="http://schemas.openxmlformats.org/drawingml/2006/main" prst="arc">
          <a:avLst>
            <a:gd name="adj1" fmla="val 16200000"/>
            <a:gd name="adj2" fmla="val 21261520"/>
          </a:avLst>
        </a:prstGeom>
        <a:ln xmlns:a="http://schemas.openxmlformats.org/drawingml/2006/main" w="50800">
          <a:solidFill>
            <a:schemeClr val="bg1">
              <a:lumMod val="50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9134475" cy="5657850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0.13643</cdr:x>
      <cdr:y>0.51944</cdr:y>
    </cdr:from>
    <cdr:to>
      <cdr:x>0.63137</cdr:x>
      <cdr:y>0.84511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245703" y="2940326"/>
          <a:ext cx="4518993" cy="18434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0.70485</cdr:x>
      <cdr:y>0.07903</cdr:y>
    </cdr:from>
    <cdr:to>
      <cdr:x>0.95114</cdr:x>
      <cdr:y>0.35556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6435587" y="447364"/>
          <a:ext cx="2248705" cy="15653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00B05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9303058" cy="6075655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0" y="0"/>
    <xdr:ext cx="9122833" cy="5662083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.xml><?xml version="1.0" encoding="utf-8"?>
<xdr:wsDr xmlns:xdr="http://schemas.openxmlformats.org/drawingml/2006/spreadsheetDrawing" xmlns:a="http://schemas.openxmlformats.org/drawingml/2006/main">
  <xdr:absoluteAnchor>
    <xdr:pos x="0" y="0"/>
    <xdr:ext cx="9122833" cy="5651500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10</xdr:col>
          <xdr:colOff>647700</xdr:colOff>
          <xdr:row>47</xdr:row>
          <xdr:rowOff>45720</xdr:rowOff>
        </xdr:to>
        <xdr:sp macro="" textlink="">
          <xdr:nvSpPr>
            <xdr:cNvPr id="95233" name="Object 1" hidden="1">
              <a:extLst>
                <a:ext uri="{63B3BB69-23CF-44E3-9099-C40C66FF867C}">
                  <a14:compatExt spid="_x0000_s95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11</xdr:col>
      <xdr:colOff>204106</xdr:colOff>
      <xdr:row>16</xdr:row>
      <xdr:rowOff>13607</xdr:rowOff>
    </xdr:from>
    <xdr:to>
      <xdr:col>19</xdr:col>
      <xdr:colOff>693964</xdr:colOff>
      <xdr:row>46</xdr:row>
      <xdr:rowOff>163284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244928</xdr:colOff>
      <xdr:row>16</xdr:row>
      <xdr:rowOff>27215</xdr:rowOff>
    </xdr:from>
    <xdr:to>
      <xdr:col>28</xdr:col>
      <xdr:colOff>272143</xdr:colOff>
      <xdr:row>47</xdr:row>
      <xdr:rowOff>122464</xdr:rowOff>
    </xdr:to>
    <xdr:graphicFrame macro="">
      <xdr:nvGraphicFramePr>
        <xdr:cNvPr id="4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0.18071</cdr:x>
      <cdr:y>0.02384</cdr:y>
    </cdr:from>
    <cdr:to>
      <cdr:x>0.80616</cdr:x>
      <cdr:y>0.35717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190099" y="94390"/>
          <a:ext cx="4119124" cy="13198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800" b="1"/>
            <a:t>Indicatrice de marges relatives à l'export </a:t>
          </a:r>
          <a:r>
            <a:rPr lang="fr-FR" sz="1800" b="0" i="1"/>
            <a:t>(2008=100)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0.40314</cdr:x>
      <cdr:y>0.0106</cdr:y>
    </cdr:from>
    <cdr:to>
      <cdr:x>0.65445</cdr:x>
      <cdr:y>0.34812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466850" y="285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0.36222</cdr:x>
      <cdr:y>0.04225</cdr:y>
    </cdr:from>
    <cdr:to>
      <cdr:x>0.6768</cdr:x>
      <cdr:y>0.22213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217966" y="156948"/>
          <a:ext cx="1926234" cy="6682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fr-FR" sz="1800" b="1">
              <a:effectLst/>
              <a:latin typeface="+mn-lt"/>
              <a:ea typeface="+mn-ea"/>
              <a:cs typeface="+mn-cs"/>
            </a:rPr>
            <a:t>Croissance </a:t>
          </a:r>
          <a:r>
            <a:rPr lang="fr-FR" sz="1800" b="1" baseline="0">
              <a:effectLst/>
              <a:latin typeface="+mn-lt"/>
              <a:ea typeface="+mn-ea"/>
              <a:cs typeface="+mn-cs"/>
            </a:rPr>
            <a:t>du salaire réel (%)</a:t>
          </a:r>
        </a:p>
        <a:p xmlns:a="http://schemas.openxmlformats.org/drawingml/2006/main">
          <a:pPr algn="ctr"/>
          <a:endParaRPr lang="fr-FR" sz="1200">
            <a:effectLst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106680</xdr:rowOff>
    </xdr:from>
    <xdr:to>
      <xdr:col>10</xdr:col>
      <xdr:colOff>33780</xdr:colOff>
      <xdr:row>26</xdr:row>
      <xdr:rowOff>99060</xdr:rowOff>
    </xdr:to>
    <xdr:graphicFrame macro="">
      <xdr:nvGraphicFramePr>
        <xdr:cNvPr id="2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403860</xdr:colOff>
          <xdr:row>27</xdr:row>
          <xdr:rowOff>99060</xdr:rowOff>
        </xdr:to>
        <xdr:sp macro="" textlink="">
          <xdr:nvSpPr>
            <xdr:cNvPr id="96257" name="Object 1" hidden="1">
              <a:extLst>
                <a:ext uri="{63B3BB69-23CF-44E3-9099-C40C66FF867C}">
                  <a14:compatExt spid="_x0000_s96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51500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.xml><?xml version="1.0" encoding="utf-8"?>
<xdr:wsDr xmlns:xdr="http://schemas.openxmlformats.org/drawingml/2006/spreadsheetDrawing" xmlns:a="http://schemas.openxmlformats.org/drawingml/2006/main">
  <xdr:absoluteAnchor>
    <xdr:pos x="0" y="0"/>
    <xdr:ext cx="9139464" cy="5669643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.xml><?xml version="1.0" encoding="utf-8"?>
<xdr:wsDr xmlns:xdr="http://schemas.openxmlformats.org/drawingml/2006/spreadsheetDrawing" xmlns:a="http://schemas.openxmlformats.org/drawingml/2006/main">
  <xdr:absoluteAnchor>
    <xdr:pos x="0" y="0"/>
    <xdr:ext cx="9122833" cy="5662083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4.xml><?xml version="1.0" encoding="utf-8"?>
<xdr:wsDr xmlns:xdr="http://schemas.openxmlformats.org/drawingml/2006/spreadsheetDrawing" xmlns:a="http://schemas.openxmlformats.org/drawingml/2006/main">
  <xdr:absoluteAnchor>
    <xdr:pos x="0" y="0"/>
    <xdr:ext cx="9130393" cy="5660571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0.64013</cdr:x>
      <cdr:y>0.05497</cdr:y>
    </cdr:from>
    <cdr:to>
      <cdr:x>0.641</cdr:x>
      <cdr:y>0.87387</cdr:y>
    </cdr:to>
    <cdr:sp macro="" textlink="">
      <cdr:nvSpPr>
        <cdr:cNvPr id="5123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843871" y="310717"/>
          <a:ext cx="7993" cy="462848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25400" cap="sq">
          <a:solidFill>
            <a:schemeClr val="tx1">
              <a:lumMod val="50000"/>
              <a:lumOff val="50000"/>
            </a:schemeClr>
          </a:solidFill>
          <a:prstDash val="sysDash"/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0.081</cdr:x>
      <cdr:y>0.145</cdr:y>
    </cdr:from>
    <cdr:to>
      <cdr:x>0.97575</cdr:x>
      <cdr:y>0.1465</cdr:y>
    </cdr:to>
    <cdr:sp macro="" textlink="">
      <cdr:nvSpPr>
        <cdr:cNvPr id="5124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9430" y="817626"/>
          <a:ext cx="8167958" cy="84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25400" cap="sq">
          <a:solidFill>
            <a:schemeClr val="tx1">
              <a:lumMod val="50000"/>
              <a:lumOff val="50000"/>
            </a:schemeClr>
          </a:solidFill>
          <a:prstDash val="sysDash"/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81382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7.xml><?xml version="1.0" encoding="utf-8"?>
<xdr:wsDr xmlns:xdr="http://schemas.openxmlformats.org/drawingml/2006/spreadsheetDrawing" xmlns:a="http://schemas.openxmlformats.org/drawingml/2006/main">
  <xdr:absoluteAnchor>
    <xdr:pos x="0" y="0"/>
    <xdr:ext cx="9136602" cy="5668762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0.166</cdr:x>
      <cdr:y>0.1155</cdr:y>
    </cdr:from>
    <cdr:to>
      <cdr:x>0.95975</cdr:x>
      <cdr:y>0.42175</cdr:y>
    </cdr:to>
    <cdr:sp macro="" textlink="">
      <cdr:nvSpPr>
        <cdr:cNvPr id="512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515374" y="651281"/>
          <a:ext cx="7245953" cy="172688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>
          <a:solidFill>
            <a:schemeClr val="bg1">
              <a:lumMod val="65000"/>
            </a:schemeClr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0.2565</cdr:x>
      <cdr:y>0.40525</cdr:y>
    </cdr:from>
    <cdr:to>
      <cdr:x>0.907</cdr:x>
      <cdr:y>0.8395</cdr:y>
    </cdr:to>
    <cdr:sp macro="" textlink="">
      <cdr:nvSpPr>
        <cdr:cNvPr id="5122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341527" y="2285124"/>
          <a:ext cx="5938258" cy="24486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>
          <a:solidFill>
            <a:schemeClr val="bg1">
              <a:lumMod val="65000"/>
            </a:schemeClr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0.64013</cdr:x>
      <cdr:y>0.05497</cdr:y>
    </cdr:from>
    <cdr:to>
      <cdr:x>0.641</cdr:x>
      <cdr:y>0.87387</cdr:y>
    </cdr:to>
    <cdr:sp macro="" textlink="">
      <cdr:nvSpPr>
        <cdr:cNvPr id="5123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843871" y="310717"/>
          <a:ext cx="7993" cy="462848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25400" cap="sq">
          <a:solidFill>
            <a:schemeClr val="tx1">
              <a:lumMod val="50000"/>
              <a:lumOff val="50000"/>
            </a:schemeClr>
          </a:solidFill>
          <a:prstDash val="sysDash"/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0.081</cdr:x>
      <cdr:y>0.145</cdr:y>
    </cdr:from>
    <cdr:to>
      <cdr:x>0.97575</cdr:x>
      <cdr:y>0.1465</cdr:y>
    </cdr:to>
    <cdr:sp macro="" textlink="">
      <cdr:nvSpPr>
        <cdr:cNvPr id="5124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9430" y="817626"/>
          <a:ext cx="8167958" cy="84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25400" cap="sq">
          <a:solidFill>
            <a:schemeClr val="tx1">
              <a:lumMod val="50000"/>
              <a:lumOff val="50000"/>
            </a:schemeClr>
          </a:solidFill>
          <a:prstDash val="sysDash"/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91440</xdr:colOff>
      <xdr:row>5</xdr:row>
      <xdr:rowOff>160020</xdr:rowOff>
    </xdr:from>
    <xdr:to>
      <xdr:col>4</xdr:col>
      <xdr:colOff>434340</xdr:colOff>
      <xdr:row>8</xdr:row>
      <xdr:rowOff>160020</xdr:rowOff>
    </xdr:to>
    <xdr:sp macro="" textlink="">
      <xdr:nvSpPr>
        <xdr:cNvPr id="52225" name="Text Box 1"/>
        <xdr:cNvSpPr txBox="1">
          <a:spLocks noChangeArrowheads="1"/>
        </xdr:cNvSpPr>
      </xdr:nvSpPr>
      <xdr:spPr bwMode="auto">
        <a:xfrm>
          <a:off x="2468880" y="998220"/>
          <a:ext cx="1135380" cy="5029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45720" tIns="32004" rIns="45720" bIns="0" anchor="t" upright="1"/>
        <a:lstStyle/>
        <a:p>
          <a:pPr algn="ctr" rtl="0">
            <a:defRPr sz="1000"/>
          </a:pPr>
          <a:r>
            <a:rPr lang="fr-F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Niveau </a:t>
          </a:r>
        </a:p>
        <a:p>
          <a:pPr algn="ctr" rtl="0">
            <a:defRPr sz="1000"/>
          </a:pPr>
          <a:r>
            <a:rPr lang="fr-F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d'inégalité</a:t>
          </a:r>
        </a:p>
      </xdr:txBody>
    </xdr:sp>
    <xdr:clientData/>
  </xdr:twoCellAnchor>
  <xdr:twoCellAnchor>
    <xdr:from>
      <xdr:col>5</xdr:col>
      <xdr:colOff>350520</xdr:colOff>
      <xdr:row>6</xdr:row>
      <xdr:rowOff>0</xdr:rowOff>
    </xdr:from>
    <xdr:to>
      <xdr:col>6</xdr:col>
      <xdr:colOff>731520</xdr:colOff>
      <xdr:row>8</xdr:row>
      <xdr:rowOff>160020</xdr:rowOff>
    </xdr:to>
    <xdr:sp macro="" textlink="">
      <xdr:nvSpPr>
        <xdr:cNvPr id="52226" name="Text Box 2"/>
        <xdr:cNvSpPr txBox="1">
          <a:spLocks noChangeArrowheads="1"/>
        </xdr:cNvSpPr>
      </xdr:nvSpPr>
      <xdr:spPr bwMode="auto">
        <a:xfrm>
          <a:off x="4312920" y="1005840"/>
          <a:ext cx="117348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45720" tIns="32004" rIns="45720" bIns="0" anchor="t" upright="1"/>
        <a:lstStyle/>
        <a:p>
          <a:pPr algn="ctr" rtl="0">
            <a:defRPr sz="1000"/>
          </a:pPr>
          <a:r>
            <a:rPr lang="fr-F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Convergence</a:t>
          </a:r>
        </a:p>
        <a:p>
          <a:pPr algn="ctr" rtl="0">
            <a:defRPr sz="1000"/>
          </a:pPr>
          <a:r>
            <a:rPr lang="fr-F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salariale</a:t>
          </a:r>
        </a:p>
      </xdr:txBody>
    </xdr:sp>
    <xdr:clientData/>
  </xdr:twoCellAnchor>
  <xdr:twoCellAnchor>
    <xdr:from>
      <xdr:col>4</xdr:col>
      <xdr:colOff>167640</xdr:colOff>
      <xdr:row>11</xdr:row>
      <xdr:rowOff>7620</xdr:rowOff>
    </xdr:from>
    <xdr:to>
      <xdr:col>5</xdr:col>
      <xdr:colOff>601980</xdr:colOff>
      <xdr:row>14</xdr:row>
      <xdr:rowOff>38100</xdr:rowOff>
    </xdr:to>
    <xdr:sp macro="" textlink="">
      <xdr:nvSpPr>
        <xdr:cNvPr id="52227" name="Text Box 3"/>
        <xdr:cNvSpPr txBox="1">
          <a:spLocks noChangeArrowheads="1"/>
        </xdr:cNvSpPr>
      </xdr:nvSpPr>
      <xdr:spPr bwMode="auto">
        <a:xfrm>
          <a:off x="3337560" y="1851660"/>
          <a:ext cx="1226820" cy="533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45720" tIns="32004" rIns="45720" bIns="0" anchor="t" upright="1"/>
        <a:lstStyle/>
        <a:p>
          <a:pPr algn="ctr" rtl="0">
            <a:defRPr sz="1000"/>
          </a:pPr>
          <a:r>
            <a:rPr lang="fr-F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Réduction</a:t>
          </a:r>
        </a:p>
        <a:p>
          <a:pPr algn="ctr" rtl="0">
            <a:defRPr sz="1000"/>
          </a:pPr>
          <a:r>
            <a:rPr lang="fr-F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des inégalités</a:t>
          </a:r>
        </a:p>
      </xdr:txBody>
    </xdr:sp>
    <xdr:clientData/>
  </xdr:twoCellAnchor>
  <xdr:twoCellAnchor>
    <xdr:from>
      <xdr:col>4</xdr:col>
      <xdr:colOff>342900</xdr:colOff>
      <xdr:row>16</xdr:row>
      <xdr:rowOff>7620</xdr:rowOff>
    </xdr:from>
    <xdr:to>
      <xdr:col>5</xdr:col>
      <xdr:colOff>510540</xdr:colOff>
      <xdr:row>17</xdr:row>
      <xdr:rowOff>99060</xdr:rowOff>
    </xdr:to>
    <xdr:sp macro="" textlink="">
      <xdr:nvSpPr>
        <xdr:cNvPr id="52228" name="Text Box 4"/>
        <xdr:cNvSpPr txBox="1">
          <a:spLocks noChangeArrowheads="1"/>
        </xdr:cNvSpPr>
      </xdr:nvSpPr>
      <xdr:spPr bwMode="auto">
        <a:xfrm>
          <a:off x="3512820" y="2689860"/>
          <a:ext cx="960120" cy="2590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45720" tIns="32004" rIns="45720" bIns="0" anchor="t" upright="1"/>
        <a:lstStyle/>
        <a:p>
          <a:pPr algn="ctr" rtl="0">
            <a:defRPr sz="1000"/>
          </a:pPr>
          <a:r>
            <a:rPr lang="fr-F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Inflation</a:t>
          </a:r>
        </a:p>
      </xdr:txBody>
    </xdr:sp>
    <xdr:clientData/>
  </xdr:twoCellAnchor>
  <xdr:twoCellAnchor>
    <xdr:from>
      <xdr:col>2</xdr:col>
      <xdr:colOff>609600</xdr:colOff>
      <xdr:row>19</xdr:row>
      <xdr:rowOff>0</xdr:rowOff>
    </xdr:from>
    <xdr:to>
      <xdr:col>4</xdr:col>
      <xdr:colOff>0</xdr:colOff>
      <xdr:row>22</xdr:row>
      <xdr:rowOff>22860</xdr:rowOff>
    </xdr:to>
    <xdr:sp macro="" textlink="">
      <xdr:nvSpPr>
        <xdr:cNvPr id="52229" name="Text Box 5"/>
        <xdr:cNvSpPr txBox="1">
          <a:spLocks noChangeArrowheads="1"/>
        </xdr:cNvSpPr>
      </xdr:nvSpPr>
      <xdr:spPr bwMode="auto">
        <a:xfrm>
          <a:off x="2194560" y="3185160"/>
          <a:ext cx="975360" cy="5257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45720" tIns="32004" rIns="45720" bIns="0" anchor="t" upright="1"/>
        <a:lstStyle/>
        <a:p>
          <a:pPr algn="ctr" rtl="0">
            <a:defRPr sz="1000"/>
          </a:pPr>
          <a:r>
            <a:rPr lang="fr-F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Entrées</a:t>
          </a:r>
        </a:p>
        <a:p>
          <a:pPr algn="ctr" rtl="0">
            <a:defRPr sz="1000"/>
          </a:pPr>
          <a:r>
            <a:rPr lang="fr-F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de capitaux</a:t>
          </a:r>
        </a:p>
      </xdr:txBody>
    </xdr:sp>
    <xdr:clientData/>
  </xdr:twoCellAnchor>
  <xdr:twoCellAnchor>
    <xdr:from>
      <xdr:col>4</xdr:col>
      <xdr:colOff>327660</xdr:colOff>
      <xdr:row>23</xdr:row>
      <xdr:rowOff>7620</xdr:rowOff>
    </xdr:from>
    <xdr:to>
      <xdr:col>5</xdr:col>
      <xdr:colOff>472440</xdr:colOff>
      <xdr:row>26</xdr:row>
      <xdr:rowOff>30480</xdr:rowOff>
    </xdr:to>
    <xdr:sp macro="" textlink="">
      <xdr:nvSpPr>
        <xdr:cNvPr id="52230" name="Text Box 6"/>
        <xdr:cNvSpPr txBox="1">
          <a:spLocks noChangeArrowheads="1"/>
        </xdr:cNvSpPr>
      </xdr:nvSpPr>
      <xdr:spPr bwMode="auto">
        <a:xfrm>
          <a:off x="3497580" y="3863340"/>
          <a:ext cx="937260" cy="5257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45720" tIns="32004" rIns="45720" bIns="0" anchor="t" upright="1"/>
        <a:lstStyle/>
        <a:p>
          <a:pPr algn="ctr" rtl="0">
            <a:defRPr sz="1000"/>
          </a:pPr>
          <a:r>
            <a:rPr lang="fr-F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Efficacité</a:t>
          </a:r>
        </a:p>
        <a:p>
          <a:pPr algn="ctr" rtl="0">
            <a:defRPr sz="1000"/>
          </a:pPr>
          <a:r>
            <a:rPr lang="fr-FR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productive</a:t>
          </a:r>
        </a:p>
      </xdr:txBody>
    </xdr:sp>
    <xdr:clientData/>
  </xdr:twoCellAnchor>
  <xdr:twoCellAnchor>
    <xdr:from>
      <xdr:col>4</xdr:col>
      <xdr:colOff>428625</xdr:colOff>
      <xdr:row>9</xdr:row>
      <xdr:rowOff>9525</xdr:rowOff>
    </xdr:from>
    <xdr:to>
      <xdr:col>4</xdr:col>
      <xdr:colOff>428625</xdr:colOff>
      <xdr:row>10</xdr:row>
      <xdr:rowOff>161925</xdr:rowOff>
    </xdr:to>
    <xdr:sp macro="" textlink="">
      <xdr:nvSpPr>
        <xdr:cNvPr id="8199" name="Line 7"/>
        <xdr:cNvSpPr>
          <a:spLocks noChangeShapeType="1"/>
        </xdr:cNvSpPr>
      </xdr:nvSpPr>
      <xdr:spPr bwMode="auto">
        <a:xfrm>
          <a:off x="3476625" y="1466850"/>
          <a:ext cx="0" cy="3143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352425</xdr:colOff>
      <xdr:row>8</xdr:row>
      <xdr:rowOff>161925</xdr:rowOff>
    </xdr:from>
    <xdr:to>
      <xdr:col>5</xdr:col>
      <xdr:colOff>352425</xdr:colOff>
      <xdr:row>11</xdr:row>
      <xdr:rowOff>9525</xdr:rowOff>
    </xdr:to>
    <xdr:sp macro="" textlink="">
      <xdr:nvSpPr>
        <xdr:cNvPr id="8200" name="Line 8"/>
        <xdr:cNvSpPr>
          <a:spLocks noChangeShapeType="1"/>
        </xdr:cNvSpPr>
      </xdr:nvSpPr>
      <xdr:spPr bwMode="auto">
        <a:xfrm>
          <a:off x="4162425" y="1457325"/>
          <a:ext cx="0" cy="333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781050</xdr:colOff>
      <xdr:row>14</xdr:row>
      <xdr:rowOff>38100</xdr:rowOff>
    </xdr:from>
    <xdr:to>
      <xdr:col>5</xdr:col>
      <xdr:colOff>0</xdr:colOff>
      <xdr:row>16</xdr:row>
      <xdr:rowOff>19050</xdr:rowOff>
    </xdr:to>
    <xdr:sp macro="" textlink="">
      <xdr:nvSpPr>
        <xdr:cNvPr id="8201" name="Line 9"/>
        <xdr:cNvSpPr>
          <a:spLocks noChangeShapeType="1"/>
        </xdr:cNvSpPr>
      </xdr:nvSpPr>
      <xdr:spPr bwMode="auto">
        <a:xfrm>
          <a:off x="3810000" y="2305050"/>
          <a:ext cx="0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22</xdr:row>
      <xdr:rowOff>28575</xdr:rowOff>
    </xdr:from>
    <xdr:to>
      <xdr:col>4</xdr:col>
      <xdr:colOff>323850</xdr:colOff>
      <xdr:row>23</xdr:row>
      <xdr:rowOff>19050</xdr:rowOff>
    </xdr:to>
    <xdr:sp macro="" textlink="">
      <xdr:nvSpPr>
        <xdr:cNvPr id="8202" name="Line 10"/>
        <xdr:cNvSpPr>
          <a:spLocks noChangeShapeType="1"/>
        </xdr:cNvSpPr>
      </xdr:nvSpPr>
      <xdr:spPr bwMode="auto">
        <a:xfrm>
          <a:off x="3057525" y="3590925"/>
          <a:ext cx="314325" cy="1524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17</xdr:row>
      <xdr:rowOff>114300</xdr:rowOff>
    </xdr:from>
    <xdr:to>
      <xdr:col>5</xdr:col>
      <xdr:colOff>0</xdr:colOff>
      <xdr:row>23</xdr:row>
      <xdr:rowOff>0</xdr:rowOff>
    </xdr:to>
    <xdr:sp macro="" textlink="">
      <xdr:nvSpPr>
        <xdr:cNvPr id="8203" name="Line 11"/>
        <xdr:cNvSpPr>
          <a:spLocks noChangeShapeType="1"/>
        </xdr:cNvSpPr>
      </xdr:nvSpPr>
      <xdr:spPr bwMode="auto">
        <a:xfrm flipV="1">
          <a:off x="3810000" y="2867025"/>
          <a:ext cx="0" cy="857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17</xdr:row>
      <xdr:rowOff>114300</xdr:rowOff>
    </xdr:from>
    <xdr:to>
      <xdr:col>4</xdr:col>
      <xdr:colOff>323850</xdr:colOff>
      <xdr:row>19</xdr:row>
      <xdr:rowOff>0</xdr:rowOff>
    </xdr:to>
    <xdr:sp macro="" textlink="">
      <xdr:nvSpPr>
        <xdr:cNvPr id="8204" name="Line 12"/>
        <xdr:cNvSpPr>
          <a:spLocks noChangeShapeType="1"/>
        </xdr:cNvSpPr>
      </xdr:nvSpPr>
      <xdr:spPr bwMode="auto">
        <a:xfrm flipH="1">
          <a:off x="3048000" y="2867025"/>
          <a:ext cx="323850" cy="209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0.03499</cdr:x>
      <cdr:y>0.8459</cdr:y>
    </cdr:from>
    <cdr:to>
      <cdr:x>0.97709</cdr:x>
      <cdr:y>0.9918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49414" y="3931920"/>
          <a:ext cx="6715266" cy="678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Economic short-time workers include workers who are working less than usual due to business slack, plant stoppage, or technical </a:t>
          </a:r>
        </a:p>
        <a:p xmlns:a="http://schemas.openxmlformats.org/drawingml/2006/main">
          <a:r>
            <a:rPr lang="en-GB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reasons (definitions are not harmonised, which hampers cross-county comparisons). </a:t>
          </a:r>
          <a:endParaRPr lang="fr-FR" sz="90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Estimates are derived from national Labour Force Surveys.</a:t>
          </a:r>
          <a:endParaRPr lang="fr-FR" sz="90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 xmlns:a="http://schemas.openxmlformats.org/drawingml/2006/main"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Source: France Stratégie (2014), Based on OECD data, from Labour Force Statistics.</a:t>
          </a:r>
          <a:endParaRPr lang="fr-FR" sz="9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absoluteAnchor>
    <xdr:pos x="0" y="0"/>
    <xdr:ext cx="9139464" cy="5669643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1.xml><?xml version="1.0" encoding="utf-8"?>
<xdr:wsDr xmlns:xdr="http://schemas.openxmlformats.org/drawingml/2006/spreadsheetDrawing" xmlns:a="http://schemas.openxmlformats.org/drawingml/2006/main">
  <xdr:absoluteAnchor>
    <xdr:pos x="0" y="0"/>
    <xdr:ext cx="9134475" cy="5667375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0.57769</cdr:x>
      <cdr:y>0.82238</cdr:y>
    </cdr:from>
    <cdr:to>
      <cdr:x>0.84182</cdr:x>
      <cdr:y>0.92176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76850" y="4660742"/>
          <a:ext cx="2412714" cy="5632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36576" tIns="32004" rIns="0" bIns="0" anchor="t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fr-FR" sz="1800" b="0" i="0" u="none" strike="noStrike" baseline="0">
              <a:solidFill>
                <a:srgbClr val="000000"/>
              </a:solidFill>
              <a:latin typeface="Arial"/>
              <a:cs typeface="Arial"/>
            </a:rPr>
            <a:t>salaire réel/productivité</a:t>
          </a:r>
        </a:p>
        <a:p xmlns:a="http://schemas.openxmlformats.org/drawingml/2006/main">
          <a:pPr algn="r" rtl="0">
            <a:defRPr sz="1000"/>
          </a:pPr>
          <a:r>
            <a:rPr lang="fr-FR" sz="1800" b="0" i="0" u="none" strike="noStrike" baseline="0">
              <a:solidFill>
                <a:srgbClr val="000000"/>
              </a:solidFill>
              <a:latin typeface="Arial"/>
              <a:cs typeface="Arial"/>
            </a:rPr>
            <a:t>industrie</a:t>
          </a:r>
        </a:p>
      </cdr:txBody>
    </cdr:sp>
  </cdr:relSizeAnchor>
  <cdr:relSizeAnchor xmlns:cdr="http://schemas.openxmlformats.org/drawingml/2006/chartDrawing">
    <cdr:from>
      <cdr:x>0.74478</cdr:x>
      <cdr:y>0.43526</cdr:y>
    </cdr:from>
    <cdr:to>
      <cdr:x>0.93422</cdr:x>
      <cdr:y>0.53464</cdr:y>
    </cdr:to>
    <cdr:sp macro="" textlink="">
      <cdr:nvSpPr>
        <cdr:cNvPr id="61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03174" y="2466782"/>
          <a:ext cx="1730474" cy="5632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36576" tIns="32004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1800" b="0" i="0" u="none" strike="noStrike" baseline="0">
              <a:solidFill>
                <a:srgbClr val="000000"/>
              </a:solidFill>
              <a:latin typeface="Arial"/>
              <a:cs typeface="Arial"/>
            </a:rPr>
            <a:t>part des salaires</a:t>
          </a:r>
        </a:p>
        <a:p xmlns:a="http://schemas.openxmlformats.org/drawingml/2006/main">
          <a:pPr algn="l" rtl="0">
            <a:defRPr sz="1000"/>
          </a:pPr>
          <a:r>
            <a:rPr lang="fr-FR" sz="1800" b="0" i="0" u="none" strike="noStrike" baseline="0">
              <a:solidFill>
                <a:srgbClr val="000000"/>
              </a:solidFill>
              <a:latin typeface="Arial"/>
              <a:cs typeface="Arial"/>
            </a:rPr>
            <a:t>industrie</a:t>
          </a:r>
        </a:p>
      </cdr:txBody>
    </cdr:sp>
  </cdr:relSizeAnchor>
  <cdr:relSizeAnchor xmlns:cdr="http://schemas.openxmlformats.org/drawingml/2006/chartDrawing">
    <cdr:from>
      <cdr:x>0.70616</cdr:x>
      <cdr:y>0.03793</cdr:y>
    </cdr:from>
    <cdr:to>
      <cdr:x>0.97005</cdr:x>
      <cdr:y>0.13731</cdr:y>
    </cdr:to>
    <cdr:sp macro="" textlink="">
      <cdr:nvSpPr>
        <cdr:cNvPr id="614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50401" y="214964"/>
          <a:ext cx="2410468" cy="5632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36576" tIns="32004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1800" b="0" i="0" u="none" strike="noStrike" baseline="0">
              <a:solidFill>
                <a:srgbClr val="000000"/>
              </a:solidFill>
              <a:latin typeface="Arial"/>
              <a:cs typeface="Arial"/>
            </a:rPr>
            <a:t>salaire réel/productivité</a:t>
          </a:r>
        </a:p>
        <a:p xmlns:a="http://schemas.openxmlformats.org/drawingml/2006/main">
          <a:pPr algn="l" rtl="0">
            <a:defRPr sz="1000"/>
          </a:pPr>
          <a:r>
            <a:rPr lang="fr-FR" sz="1800" b="0" i="0" u="none" strike="noStrike" baseline="0">
              <a:solidFill>
                <a:srgbClr val="000000"/>
              </a:solidFill>
              <a:latin typeface="Arial"/>
              <a:cs typeface="Arial"/>
            </a:rPr>
            <a:t>services</a:t>
          </a:r>
        </a:p>
      </cdr:txBody>
    </cdr:sp>
  </cdr:relSizeAnchor>
  <cdr:relSizeAnchor xmlns:cdr="http://schemas.openxmlformats.org/drawingml/2006/chartDrawing">
    <cdr:from>
      <cdr:x>0.74614</cdr:x>
      <cdr:y>0.27268</cdr:y>
    </cdr:from>
    <cdr:to>
      <cdr:x>0.93558</cdr:x>
      <cdr:y>0.37206</cdr:y>
    </cdr:to>
    <cdr:sp macro="" textlink="">
      <cdr:nvSpPr>
        <cdr:cNvPr id="614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15597" y="1545380"/>
          <a:ext cx="1730474" cy="5632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36576" tIns="32004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1800" b="0" i="0" u="none" strike="noStrike" baseline="0">
              <a:solidFill>
                <a:srgbClr val="000000"/>
              </a:solidFill>
              <a:latin typeface="Arial"/>
              <a:cs typeface="Arial"/>
            </a:rPr>
            <a:t>part des salaires</a:t>
          </a:r>
        </a:p>
        <a:p xmlns:a="http://schemas.openxmlformats.org/drawingml/2006/main">
          <a:pPr algn="l" rtl="0">
            <a:defRPr sz="1000"/>
          </a:pPr>
          <a:r>
            <a:rPr lang="fr-FR" sz="1800" b="0" i="0" u="none" strike="noStrike" baseline="0">
              <a:solidFill>
                <a:srgbClr val="000000"/>
              </a:solidFill>
              <a:latin typeface="Arial"/>
              <a:cs typeface="Arial"/>
            </a:rPr>
            <a:t>services</a:t>
          </a:r>
        </a:p>
      </cdr:txBody>
    </cdr:sp>
  </cdr:relSizeAnchor>
  <cdr:relSizeAnchor xmlns:cdr="http://schemas.openxmlformats.org/drawingml/2006/chartDrawing">
    <cdr:from>
      <cdr:x>0.94184</cdr:x>
      <cdr:y>0.46522</cdr:y>
    </cdr:from>
    <cdr:to>
      <cdr:x>0.9434</cdr:x>
      <cdr:y>0.86518</cdr:y>
    </cdr:to>
    <cdr:sp macro="" textlink="">
      <cdr:nvSpPr>
        <cdr:cNvPr id="614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8589146" y="2633707"/>
          <a:ext cx="7398" cy="225640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444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0.94153</cdr:x>
      <cdr:y>0.12596</cdr:y>
    </cdr:from>
    <cdr:to>
      <cdr:x>0.94315</cdr:x>
      <cdr:y>0.21366</cdr:y>
    </cdr:to>
    <cdr:sp macro="" textlink="">
      <cdr:nvSpPr>
        <cdr:cNvPr id="6150" name="Line 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81748" y="717612"/>
          <a:ext cx="14796" cy="49566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44450">
          <a:solidFill>
            <a:schemeClr val="tx1">
              <a:lumMod val="50000"/>
              <a:lumOff val="50000"/>
            </a:schemeClr>
          </a:solidFill>
          <a:round/>
          <a:headEnd/>
          <a:tailEnd type="triangle" w="med" len="med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absoluteAnchor>
    <xdr:pos x="0" y="0"/>
    <xdr:ext cx="9144000" cy="5681382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0.49825</cdr:x>
      <cdr:y>0.5025</cdr:y>
    </cdr:from>
    <cdr:to>
      <cdr:x>0.50625</cdr:x>
      <cdr:y>0.5355</cdr:y>
    </cdr:to>
    <cdr:sp macro="" textlink="">
      <cdr:nvSpPr>
        <cdr:cNvPr id="40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57533" y="2826449"/>
          <a:ext cx="73031" cy="1846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  <cdr:relSizeAnchor xmlns:cdr="http://schemas.openxmlformats.org/drawingml/2006/chartDrawing">
    <cdr:from>
      <cdr:x>0.82353</cdr:x>
      <cdr:y>0.7929</cdr:y>
    </cdr:from>
    <cdr:to>
      <cdr:x>0.94853</cdr:x>
      <cdr:y>0.84615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7530354" y="4504765"/>
          <a:ext cx="1143000" cy="302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R² = </a:t>
          </a:r>
          <a:r>
            <a:rPr lang="fr-FR" sz="16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0,832</a:t>
          </a:r>
          <a:endParaRPr lang="fr-FR" sz="1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fr-FR" sz="1100"/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absoluteAnchor>
    <xdr:pos x="0" y="0"/>
    <xdr:ext cx="9139464" cy="5669643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6.xml><?xml version="1.0" encoding="utf-8"?>
<xdr:wsDr xmlns:xdr="http://schemas.openxmlformats.org/drawingml/2006/spreadsheetDrawing" xmlns:a="http://schemas.openxmlformats.org/drawingml/2006/main">
  <xdr:absoluteAnchor>
    <xdr:pos x="0" y="0"/>
    <xdr:ext cx="9139464" cy="5669643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7.xml><?xml version="1.0" encoding="utf-8"?>
<xdr:wsDr xmlns:xdr="http://schemas.openxmlformats.org/drawingml/2006/spreadsheetDrawing" xmlns:a="http://schemas.openxmlformats.org/drawingml/2006/main">
  <xdr:absoluteAnchor>
    <xdr:pos x="0" y="0"/>
    <xdr:ext cx="9139464" cy="5669643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8.xml><?xml version="1.0" encoding="utf-8"?>
<xdr:wsDr xmlns:xdr="http://schemas.openxmlformats.org/drawingml/2006/spreadsheetDrawing" xmlns:a="http://schemas.openxmlformats.org/drawingml/2006/main">
  <xdr:absoluteAnchor>
    <xdr:pos x="0" y="0"/>
    <xdr:ext cx="9122833" cy="5662083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9.xml><?xml version="1.0" encoding="utf-8"?>
<xdr:wsDr xmlns:xdr="http://schemas.openxmlformats.org/drawingml/2006/spreadsheetDrawing" xmlns:a="http://schemas.openxmlformats.org/drawingml/2006/main">
  <xdr:absoluteAnchor>
    <xdr:pos x="0" y="0"/>
    <xdr:ext cx="9122833" cy="5662083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1443790</xdr:colOff>
      <xdr:row>7</xdr:row>
      <xdr:rowOff>107531</xdr:rowOff>
    </xdr:from>
    <xdr:to>
      <xdr:col>2</xdr:col>
      <xdr:colOff>2446421</xdr:colOff>
      <xdr:row>28</xdr:row>
      <xdr:rowOff>86689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absoluteAnchor>
    <xdr:pos x="0" y="0"/>
    <xdr:ext cx="9122833" cy="5662083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1.xml><?xml version="1.0" encoding="utf-8"?>
<xdr:wsDr xmlns:xdr="http://schemas.openxmlformats.org/drawingml/2006/spreadsheetDrawing" xmlns:a="http://schemas.openxmlformats.org/drawingml/2006/main">
  <xdr:absoluteAnchor>
    <xdr:pos x="0" y="0"/>
    <xdr:ext cx="9303058" cy="6094150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2.xml><?xml version="1.0" encoding="utf-8"?>
<xdr:wsDr xmlns:xdr="http://schemas.openxmlformats.org/drawingml/2006/spreadsheetDrawing" xmlns:a="http://schemas.openxmlformats.org/drawingml/2006/main">
  <xdr:absoluteAnchor>
    <xdr:pos x="0" y="0"/>
    <xdr:ext cx="9303058" cy="6094150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90538" cy="6047154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ELS\Applic\APW94\SOPTABLE\ANNEXE\Restruct\ANXA01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hiers%20des%20Indicateurs\2014%20-%20France-Allemagne\Open%20data%20Anglais\short%20time%20worker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auvegarde_Dares\@_DATA\DataSources\EUROSTAT\LABOR%20COSTS\lc_lci_r2_q%20TRAV%20DOC%20POCH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auvegarde_Dares\@_odilep\Prevision\indicconjonjoncturels\prix-salaires\prix_conso_datastrea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1"/>
      <sheetName val="A12"/>
      <sheetName val="A13"/>
      <sheetName val="A14"/>
      <sheetName val="A15"/>
      <sheetName val="A16"/>
      <sheetName val="A21"/>
      <sheetName val="A22"/>
      <sheetName val="A23"/>
      <sheetName val="A13 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ECD.Stat export"/>
    </sheetNames>
    <sheetDataSet>
      <sheetData sheetId="0">
        <row r="9">
          <cell r="A9" t="str">
            <v>France</v>
          </cell>
          <cell r="B9">
            <v>0.38841194286605563</v>
          </cell>
          <cell r="C9">
            <v>0.29276636937502321</v>
          </cell>
          <cell r="D9">
            <v>0.55486356347390298</v>
          </cell>
          <cell r="E9">
            <v>0.50466107096864654</v>
          </cell>
          <cell r="F9">
            <v>0.29672565070451579</v>
          </cell>
          <cell r="G9">
            <v>0.36146087774053542</v>
          </cell>
          <cell r="H9">
            <v>0.28920619185446877</v>
          </cell>
          <cell r="I9">
            <v>0.18384783081360659</v>
          </cell>
          <cell r="J9">
            <v>0.22215149905832199</v>
          </cell>
          <cell r="K9">
            <v>0.18726085588590491</v>
          </cell>
          <cell r="L9">
            <v>0.18498329279890449</v>
          </cell>
          <cell r="M9">
            <v>0.23558912058008041</v>
          </cell>
          <cell r="N9">
            <v>0.22933828865413849</v>
          </cell>
          <cell r="O9">
            <v>0.30212913087311338</v>
          </cell>
          <cell r="P9">
            <v>0.35548855193520201</v>
          </cell>
          <cell r="Q9">
            <v>0.2068279893997077</v>
          </cell>
          <cell r="R9">
            <v>0.23956695251714</v>
          </cell>
          <cell r="S9">
            <v>5.6177374281635467E-2</v>
          </cell>
          <cell r="T9">
            <v>0.63362742333047284</v>
          </cell>
          <cell r="U9">
            <v>0.82140368043929923</v>
          </cell>
          <cell r="V9">
            <v>0.1173860779537628</v>
          </cell>
          <cell r="W9">
            <v>0.32637446267764741</v>
          </cell>
          <cell r="X9">
            <v>0.73576179416871945</v>
          </cell>
        </row>
        <row r="10">
          <cell r="A10" t="str">
            <v>Germany</v>
          </cell>
          <cell r="B10">
            <v>0.85685714526179146</v>
          </cell>
          <cell r="C10">
            <v>0.27896176713618798</v>
          </cell>
          <cell r="D10">
            <v>0.60756726883170054</v>
          </cell>
          <cell r="E10">
            <v>0.27344039309701629</v>
          </cell>
          <cell r="F10">
            <v>0.1162595641513843</v>
          </cell>
          <cell r="G10">
            <v>0.16473370818242611</v>
          </cell>
          <cell r="H10">
            <v>0.15680164113407899</v>
          </cell>
          <cell r="I10">
            <v>8.2449467630203402E-2</v>
          </cell>
          <cell r="J10">
            <v>9.4211635872767735E-2</v>
          </cell>
          <cell r="K10">
            <v>6.7723578935867418E-2</v>
          </cell>
          <cell r="L10">
            <v>8.4593628164001372E-2</v>
          </cell>
          <cell r="M10">
            <v>0.17973774280695859</v>
          </cell>
          <cell r="N10">
            <v>0.15225523188390541</v>
          </cell>
          <cell r="O10">
            <v>0.15537694170552729</v>
          </cell>
          <cell r="P10">
            <v>0.1697154568452181</v>
          </cell>
          <cell r="Q10">
            <v>0.13827494605863611</v>
          </cell>
          <cell r="R10">
            <v>0.12108877826402389</v>
          </cell>
          <cell r="S10">
            <v>9.7038351534397299E-2</v>
          </cell>
          <cell r="T10">
            <v>1.7558639339183379</v>
          </cell>
          <cell r="U10">
            <v>0.50725583869646496</v>
          </cell>
          <cell r="V10">
            <v>0.14746989446068509</v>
          </cell>
          <cell r="W10">
            <v>0.1152694023758392</v>
          </cell>
          <cell r="X10">
            <v>0.13374507420439311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c_lci_r2_q"/>
      <sheetName val="lc_lci_r2_q (pch)"/>
      <sheetName val="lc_lci_r2_q (2009=100)"/>
      <sheetName val="Feuil1"/>
      <sheetName val="OCDE"/>
      <sheetName val="OCDE pdm"/>
      <sheetName val="market performance ameco"/>
      <sheetName val="OFCE ex_da_pm"/>
      <sheetName val="OFCE ex_da_pm (graph)"/>
      <sheetName val="LV Pivot Table (2)"/>
      <sheetName val="reel e"/>
      <sheetName val="reel e (calculs)"/>
      <sheetName val="reel e (tab)"/>
      <sheetName val="reel b (tab)"/>
      <sheetName val="reel b"/>
      <sheetName val="nom e"/>
      <sheetName val="nom b"/>
      <sheetName val="Sheet1 (3)"/>
      <sheetName val="Feuil1 (2)"/>
      <sheetName val="Feuil2 (2)"/>
      <sheetName val="Feuil3 (3)"/>
      <sheetName val="sts_inpp_q"/>
      <sheetName val="graph ameco"/>
      <sheetName val="Ameco7"/>
      <sheetName val="Ameco7 (graph sans ro)"/>
      <sheetName val="Ameco7 (ze) "/>
      <sheetName val="Ameco12"/>
      <sheetName val="sts_inppnd_q"/>
      <sheetName val="sts_inppd_q"/>
      <sheetName val="ext_st_27msbec"/>
      <sheetName val="nace"/>
      <sheetName val="nace2"/>
      <sheetName val="nace_r2"/>
      <sheetName val="lc struct"/>
      <sheetName val="Feuil3"/>
      <sheetName val="indic"/>
      <sheetName val="internet"/>
      <sheetName val="lc_an_costr2"/>
      <sheetName val="lc_an_costr2 2"/>
      <sheetName val="lc_an_costr2 2 (2)"/>
      <sheetName val="Feuil2"/>
      <sheetName val="I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T2" t="str">
            <v>Belgium</v>
          </cell>
          <cell r="AU2" t="str">
            <v>Germany</v>
          </cell>
          <cell r="AW2" t="str">
            <v>Ireland</v>
          </cell>
          <cell r="AX2" t="str">
            <v>Greece</v>
          </cell>
          <cell r="AZ2" t="str">
            <v>France</v>
          </cell>
          <cell r="BA2" t="str">
            <v>Italy</v>
          </cell>
          <cell r="BE2" t="str">
            <v>Netherl</v>
          </cell>
          <cell r="BF2" t="str">
            <v>Austria</v>
          </cell>
          <cell r="BG2" t="str">
            <v>Portugal</v>
          </cell>
          <cell r="BJ2" t="str">
            <v>Finland</v>
          </cell>
        </row>
        <row r="475">
          <cell r="AU475">
            <v>119.14795904584381</v>
          </cell>
          <cell r="AW475">
            <v>116.84996605566872</v>
          </cell>
          <cell r="AY475">
            <v>77.391224527262708</v>
          </cell>
          <cell r="AZ475">
            <v>108.73707131192162</v>
          </cell>
        </row>
        <row r="476">
          <cell r="AU476">
            <v>128.10330388740309</v>
          </cell>
          <cell r="AW476">
            <v>101.18352568454401</v>
          </cell>
          <cell r="AY476">
            <v>75.894988066825775</v>
          </cell>
          <cell r="AZ476">
            <v>107.78690552778741</v>
          </cell>
        </row>
        <row r="477">
          <cell r="AU477">
            <v>125.03984655698733</v>
          </cell>
          <cell r="AW477">
            <v>98.078750848608266</v>
          </cell>
          <cell r="AY477">
            <v>78.566183220121175</v>
          </cell>
          <cell r="AZ477">
            <v>106.69322512000792</v>
          </cell>
        </row>
        <row r="478">
          <cell r="AU478">
            <v>118.31590890671853</v>
          </cell>
          <cell r="AW478">
            <v>101.21747001584069</v>
          </cell>
          <cell r="AY478">
            <v>80.007343491830369</v>
          </cell>
          <cell r="AZ478">
            <v>106.19587271737518</v>
          </cell>
        </row>
        <row r="479">
          <cell r="AU479">
            <v>121.48202177377962</v>
          </cell>
          <cell r="AW479">
            <v>93.939805385833893</v>
          </cell>
          <cell r="AY479">
            <v>79.674591518266936</v>
          </cell>
          <cell r="AZ479">
            <v>102.59810956599199</v>
          </cell>
        </row>
        <row r="480">
          <cell r="AU480">
            <v>122.55450198557419</v>
          </cell>
          <cell r="AW480">
            <v>87.872821905408458</v>
          </cell>
          <cell r="AY480">
            <v>79.291353038369749</v>
          </cell>
          <cell r="AZ480">
            <v>101.10852674815659</v>
          </cell>
        </row>
        <row r="481">
          <cell r="AU481">
            <v>121.5711700029716</v>
          </cell>
          <cell r="AW481">
            <v>89.359583616202741</v>
          </cell>
          <cell r="AY481">
            <v>82.024508903983843</v>
          </cell>
          <cell r="AZ481">
            <v>101.18770723016777</v>
          </cell>
        </row>
        <row r="482">
          <cell r="AU482">
            <v>119.18577950671313</v>
          </cell>
          <cell r="AW482">
            <v>89.149128762163372</v>
          </cell>
          <cell r="AY482">
            <v>82.345786671562323</v>
          </cell>
          <cell r="AZ482">
            <v>100.63096946602661</v>
          </cell>
        </row>
        <row r="483">
          <cell r="AU483">
            <v>119.34516573466244</v>
          </cell>
          <cell r="AW483">
            <v>78.529078977144138</v>
          </cell>
          <cell r="AY483">
            <v>82.561501744079308</v>
          </cell>
          <cell r="AZ483">
            <v>101.12089869847082</v>
          </cell>
        </row>
        <row r="484">
          <cell r="AU484">
            <v>115.21192965394279</v>
          </cell>
          <cell r="AW484">
            <v>84.93776872595609</v>
          </cell>
          <cell r="AY484">
            <v>85.280888562511478</v>
          </cell>
          <cell r="AZ484">
            <v>98.532686692730252</v>
          </cell>
        </row>
        <row r="485">
          <cell r="AU485">
            <v>111.80808817570306</v>
          </cell>
          <cell r="AW485">
            <v>87.571848834577963</v>
          </cell>
          <cell r="AY485">
            <v>87.86258490912428</v>
          </cell>
          <cell r="AZ485">
            <v>98.921165932597617</v>
          </cell>
        </row>
        <row r="486">
          <cell r="AU486">
            <v>108.06926547262069</v>
          </cell>
          <cell r="AW486">
            <v>90.520479746548986</v>
          </cell>
          <cell r="AY486">
            <v>91.798237561960718</v>
          </cell>
          <cell r="AZ486">
            <v>98.975602513980306</v>
          </cell>
        </row>
        <row r="487">
          <cell r="AU487">
            <v>102.34216711240781</v>
          </cell>
          <cell r="AW487">
            <v>90.642679339217011</v>
          </cell>
          <cell r="AY487">
            <v>95.013310078942538</v>
          </cell>
          <cell r="AZ487">
            <v>100.70272677784926</v>
          </cell>
        </row>
        <row r="488">
          <cell r="AU488">
            <v>99.619093929816017</v>
          </cell>
          <cell r="AW488">
            <v>99.9049558723693</v>
          </cell>
          <cell r="AY488">
            <v>99.419405177161735</v>
          </cell>
          <cell r="AZ488">
            <v>100.31672192804473</v>
          </cell>
        </row>
        <row r="489">
          <cell r="AU489">
            <v>100</v>
          </cell>
          <cell r="AW489">
            <v>99.999999999999986</v>
          </cell>
          <cell r="AY489">
            <v>100</v>
          </cell>
          <cell r="AZ489">
            <v>100</v>
          </cell>
        </row>
        <row r="490">
          <cell r="AU490">
            <v>111.47850987384174</v>
          </cell>
          <cell r="AW490">
            <v>82.045711699479511</v>
          </cell>
          <cell r="AY490">
            <v>92.601431980906924</v>
          </cell>
          <cell r="AZ490">
            <v>93.403276092443221</v>
          </cell>
        </row>
        <row r="491">
          <cell r="AU491">
            <v>101.85860550557851</v>
          </cell>
          <cell r="AW491">
            <v>82.883005204797456</v>
          </cell>
          <cell r="AY491">
            <v>93.838351386084085</v>
          </cell>
          <cell r="AZ491">
            <v>98.626713515118524</v>
          </cell>
        </row>
        <row r="492">
          <cell r="AU492">
            <v>98.816759867088095</v>
          </cell>
          <cell r="AW492">
            <v>77.221090744512324</v>
          </cell>
          <cell r="AY492">
            <v>92.656508169634662</v>
          </cell>
          <cell r="AZ492">
            <v>100.79427921017469</v>
          </cell>
        </row>
        <row r="493">
          <cell r="AU493">
            <v>101.06977875030391</v>
          </cell>
          <cell r="AW493">
            <v>73.301651957456428</v>
          </cell>
          <cell r="AY493">
            <v>87.029557554617213</v>
          </cell>
          <cell r="AZ493">
            <v>101.39555599544711</v>
          </cell>
        </row>
        <row r="523">
          <cell r="AU523">
            <v>111.84720041862896</v>
          </cell>
          <cell r="AZ523">
            <v>103.12259537816168</v>
          </cell>
        </row>
        <row r="524">
          <cell r="AU524">
            <v>117.99843014128726</v>
          </cell>
          <cell r="AZ524">
            <v>107.00474098344378</v>
          </cell>
        </row>
        <row r="525">
          <cell r="AU525">
            <v>113.14233385661954</v>
          </cell>
          <cell r="AZ525">
            <v>107.8263459676819</v>
          </cell>
        </row>
        <row r="526">
          <cell r="AU526">
            <v>110.78754578754578</v>
          </cell>
          <cell r="AZ526">
            <v>107.4937324695311</v>
          </cell>
        </row>
        <row r="527">
          <cell r="AU527">
            <v>110.81109366823652</v>
          </cell>
          <cell r="AZ527">
            <v>106.97743689031201</v>
          </cell>
        </row>
        <row r="528">
          <cell r="AU528">
            <v>110.72998430141286</v>
          </cell>
          <cell r="AZ528">
            <v>105.78102117308313</v>
          </cell>
        </row>
        <row r="529">
          <cell r="AU529">
            <v>108.80429094714808</v>
          </cell>
          <cell r="AZ529">
            <v>103.81016208702559</v>
          </cell>
        </row>
        <row r="530">
          <cell r="AU530">
            <v>108.22867608581893</v>
          </cell>
          <cell r="AZ530">
            <v>102.1967384019659</v>
          </cell>
        </row>
        <row r="531">
          <cell r="AU531">
            <v>108.44322344322343</v>
          </cell>
          <cell r="AZ531">
            <v>100.64288728373916</v>
          </cell>
        </row>
        <row r="532">
          <cell r="AU532">
            <v>107.8335949764521</v>
          </cell>
          <cell r="AZ532">
            <v>100</v>
          </cell>
        </row>
        <row r="533">
          <cell r="AU533">
            <v>106.45211930926214</v>
          </cell>
          <cell r="AZ533">
            <v>99.754263161813981</v>
          </cell>
        </row>
        <row r="534">
          <cell r="AU534">
            <v>104.65724751439035</v>
          </cell>
          <cell r="AZ534">
            <v>99.287611388289037</v>
          </cell>
        </row>
        <row r="535">
          <cell r="AU535">
            <v>103.37519623233908</v>
          </cell>
          <cell r="AZ535">
            <v>99.007123886117114</v>
          </cell>
        </row>
        <row r="536">
          <cell r="AU536">
            <v>102.01988487702772</v>
          </cell>
          <cell r="AZ536">
            <v>99.295057959143151</v>
          </cell>
        </row>
        <row r="537">
          <cell r="AU537">
            <v>99.999999999999972</v>
          </cell>
          <cell r="AZ537">
            <v>100</v>
          </cell>
        </row>
        <row r="538">
          <cell r="AU538">
            <v>100.96284667713238</v>
          </cell>
          <cell r="AZ538">
            <v>99.543276987613865</v>
          </cell>
        </row>
        <row r="539">
          <cell r="AU539">
            <v>100.03924646781789</v>
          </cell>
          <cell r="AZ539">
            <v>99.029463598679484</v>
          </cell>
        </row>
        <row r="540">
          <cell r="AU540">
            <v>99.126111983254816</v>
          </cell>
          <cell r="AZ540">
            <v>98.622384391987481</v>
          </cell>
        </row>
        <row r="541">
          <cell r="AU541">
            <v>98.759811616954451</v>
          </cell>
          <cell r="AZ541">
            <v>98.183036711594298</v>
          </cell>
        </row>
        <row r="544">
          <cell r="B544">
            <v>1994</v>
          </cell>
          <cell r="AT544" t="e">
            <v>#DIV/0!</v>
          </cell>
          <cell r="AU544" t="e">
            <v>#DIV/0!</v>
          </cell>
          <cell r="AW544" t="e">
            <v>#DIV/0!</v>
          </cell>
          <cell r="AX544" t="e">
            <v>#DIV/0!</v>
          </cell>
          <cell r="AY544" t="e">
            <v>#DIV/0!</v>
          </cell>
          <cell r="AZ544" t="e">
            <v>#DIV/0!</v>
          </cell>
          <cell r="BA544" t="e">
            <v>#DIV/0!</v>
          </cell>
          <cell r="BE544" t="e">
            <v>#DIV/0!</v>
          </cell>
          <cell r="BF544" t="e">
            <v>#DIV/0!</v>
          </cell>
          <cell r="BG544" t="e">
            <v>#DIV/0!</v>
          </cell>
          <cell r="BJ544" t="e">
            <v>#DIV/0!</v>
          </cell>
        </row>
        <row r="545">
          <cell r="B545">
            <v>1995</v>
          </cell>
          <cell r="AT545" t="e">
            <v>#DIV/0!</v>
          </cell>
          <cell r="AU545" t="e">
            <v>#DIV/0!</v>
          </cell>
          <cell r="AW545" t="e">
            <v>#DIV/0!</v>
          </cell>
          <cell r="AX545" t="e">
            <v>#DIV/0!</v>
          </cell>
          <cell r="AY545" t="e">
            <v>#DIV/0!</v>
          </cell>
          <cell r="AZ545" t="e">
            <v>#DIV/0!</v>
          </cell>
          <cell r="BA545" t="e">
            <v>#DIV/0!</v>
          </cell>
          <cell r="BE545" t="e">
            <v>#DIV/0!</v>
          </cell>
          <cell r="BF545" t="e">
            <v>#DIV/0!</v>
          </cell>
          <cell r="BG545" t="e">
            <v>#DIV/0!</v>
          </cell>
          <cell r="BJ545" t="e">
            <v>#DIV/0!</v>
          </cell>
        </row>
        <row r="546">
          <cell r="B546">
            <v>1996</v>
          </cell>
          <cell r="AT546" t="e">
            <v>#DIV/0!</v>
          </cell>
          <cell r="AU546" t="e">
            <v>#DIV/0!</v>
          </cell>
          <cell r="AW546" t="e">
            <v>#DIV/0!</v>
          </cell>
          <cell r="AX546" t="e">
            <v>#DIV/0!</v>
          </cell>
          <cell r="AY546" t="e">
            <v>#DIV/0!</v>
          </cell>
          <cell r="AZ546" t="e">
            <v>#DIV/0!</v>
          </cell>
          <cell r="BA546" t="e">
            <v>#DIV/0!</v>
          </cell>
          <cell r="BE546" t="e">
            <v>#DIV/0!</v>
          </cell>
          <cell r="BF546" t="e">
            <v>#DIV/0!</v>
          </cell>
          <cell r="BG546" t="e">
            <v>#DIV/0!</v>
          </cell>
          <cell r="BJ546" t="e">
            <v>#DIV/0!</v>
          </cell>
        </row>
        <row r="547">
          <cell r="B547">
            <v>1997</v>
          </cell>
          <cell r="AT547" t="e">
            <v>#DIV/0!</v>
          </cell>
          <cell r="AU547" t="e">
            <v>#DIV/0!</v>
          </cell>
          <cell r="AW547" t="e">
            <v>#DIV/0!</v>
          </cell>
          <cell r="AX547" t="e">
            <v>#DIV/0!</v>
          </cell>
          <cell r="AY547" t="e">
            <v>#DIV/0!</v>
          </cell>
          <cell r="AZ547" t="e">
            <v>#DIV/0!</v>
          </cell>
          <cell r="BA547" t="e">
            <v>#DIV/0!</v>
          </cell>
          <cell r="BE547" t="e">
            <v>#DIV/0!</v>
          </cell>
          <cell r="BF547" t="e">
            <v>#DIV/0!</v>
          </cell>
          <cell r="BG547" t="e">
            <v>#DIV/0!</v>
          </cell>
          <cell r="BJ547" t="e">
            <v>#DIV/0!</v>
          </cell>
        </row>
        <row r="548">
          <cell r="B548">
            <v>1998</v>
          </cell>
          <cell r="AT548" t="e">
            <v>#DIV/0!</v>
          </cell>
          <cell r="AU548" t="e">
            <v>#DIV/0!</v>
          </cell>
          <cell r="AW548" t="e">
            <v>#DIV/0!</v>
          </cell>
          <cell r="AX548" t="e">
            <v>#DIV/0!</v>
          </cell>
          <cell r="AY548" t="e">
            <v>#DIV/0!</v>
          </cell>
          <cell r="AZ548" t="e">
            <v>#DIV/0!</v>
          </cell>
          <cell r="BA548" t="e">
            <v>#DIV/0!</v>
          </cell>
          <cell r="BE548" t="e">
            <v>#DIV/0!</v>
          </cell>
          <cell r="BF548" t="e">
            <v>#DIV/0!</v>
          </cell>
          <cell r="BG548" t="e">
            <v>#DIV/0!</v>
          </cell>
          <cell r="BJ548" t="e">
            <v>#DIV/0!</v>
          </cell>
        </row>
        <row r="549">
          <cell r="B549">
            <v>1999</v>
          </cell>
          <cell r="AT549" t="e">
            <v>#DIV/0!</v>
          </cell>
          <cell r="AU549" t="e">
            <v>#DIV/0!</v>
          </cell>
          <cell r="AW549" t="e">
            <v>#DIV/0!</v>
          </cell>
          <cell r="AX549" t="e">
            <v>#DIV/0!</v>
          </cell>
          <cell r="AY549" t="e">
            <v>#DIV/0!</v>
          </cell>
          <cell r="AZ549" t="e">
            <v>#DIV/0!</v>
          </cell>
          <cell r="BA549" t="e">
            <v>#DIV/0!</v>
          </cell>
          <cell r="BE549" t="e">
            <v>#DIV/0!</v>
          </cell>
          <cell r="BF549" t="e">
            <v>#DIV/0!</v>
          </cell>
          <cell r="BG549" t="e">
            <v>#DIV/0!</v>
          </cell>
          <cell r="BJ549" t="e">
            <v>#DIV/0!</v>
          </cell>
        </row>
        <row r="550">
          <cell r="B550">
            <v>2000</v>
          </cell>
          <cell r="AT550" t="e">
            <v>#DIV/0!</v>
          </cell>
          <cell r="AU550" t="e">
            <v>#DIV/0!</v>
          </cell>
          <cell r="AW550" t="e">
            <v>#DIV/0!</v>
          </cell>
          <cell r="AX550" t="e">
            <v>#DIV/0!</v>
          </cell>
          <cell r="AY550" t="e">
            <v>#DIV/0!</v>
          </cell>
          <cell r="AZ550" t="e">
            <v>#DIV/0!</v>
          </cell>
          <cell r="BA550" t="e">
            <v>#DIV/0!</v>
          </cell>
          <cell r="BE550" t="e">
            <v>#DIV/0!</v>
          </cell>
          <cell r="BF550" t="e">
            <v>#DIV/0!</v>
          </cell>
          <cell r="BG550" t="e">
            <v>#DIV/0!</v>
          </cell>
          <cell r="BJ550" t="e">
            <v>#DIV/0!</v>
          </cell>
        </row>
        <row r="551">
          <cell r="B551">
            <v>2001</v>
          </cell>
          <cell r="AT551" t="e">
            <v>#DIV/0!</v>
          </cell>
          <cell r="AU551" t="e">
            <v>#DIV/0!</v>
          </cell>
          <cell r="AW551" t="e">
            <v>#DIV/0!</v>
          </cell>
          <cell r="AX551" t="e">
            <v>#DIV/0!</v>
          </cell>
          <cell r="AY551" t="e">
            <v>#DIV/0!</v>
          </cell>
          <cell r="AZ551" t="e">
            <v>#DIV/0!</v>
          </cell>
          <cell r="BA551" t="e">
            <v>#DIV/0!</v>
          </cell>
          <cell r="BE551" t="e">
            <v>#DIV/0!</v>
          </cell>
          <cell r="BF551" t="e">
            <v>#DIV/0!</v>
          </cell>
          <cell r="BG551" t="e">
            <v>#DIV/0!</v>
          </cell>
          <cell r="BJ551" t="e">
            <v>#DIV/0!</v>
          </cell>
        </row>
        <row r="552">
          <cell r="B552">
            <v>2002</v>
          </cell>
          <cell r="AT552" t="e">
            <v>#DIV/0!</v>
          </cell>
          <cell r="AU552" t="e">
            <v>#DIV/0!</v>
          </cell>
          <cell r="AW552" t="e">
            <v>#DIV/0!</v>
          </cell>
          <cell r="AX552" t="e">
            <v>#DIV/0!</v>
          </cell>
          <cell r="AY552" t="e">
            <v>#DIV/0!</v>
          </cell>
          <cell r="AZ552" t="e">
            <v>#DIV/0!</v>
          </cell>
          <cell r="BA552" t="e">
            <v>#DIV/0!</v>
          </cell>
          <cell r="BE552" t="e">
            <v>#DIV/0!</v>
          </cell>
          <cell r="BF552" t="e">
            <v>#DIV/0!</v>
          </cell>
          <cell r="BG552" t="e">
            <v>#DIV/0!</v>
          </cell>
          <cell r="BJ552" t="e">
            <v>#DIV/0!</v>
          </cell>
        </row>
        <row r="553">
          <cell r="B553">
            <v>2003</v>
          </cell>
          <cell r="AT553" t="e">
            <v>#DIV/0!</v>
          </cell>
          <cell r="AU553" t="e">
            <v>#DIV/0!</v>
          </cell>
          <cell r="AW553" t="e">
            <v>#DIV/0!</v>
          </cell>
          <cell r="AX553" t="e">
            <v>#DIV/0!</v>
          </cell>
          <cell r="AY553" t="e">
            <v>#DIV/0!</v>
          </cell>
          <cell r="AZ553" t="e">
            <v>#DIV/0!</v>
          </cell>
          <cell r="BA553" t="e">
            <v>#DIV/0!</v>
          </cell>
          <cell r="BE553" t="e">
            <v>#DIV/0!</v>
          </cell>
          <cell r="BF553" t="e">
            <v>#DIV/0!</v>
          </cell>
          <cell r="BG553" t="e">
            <v>#DIV/0!</v>
          </cell>
          <cell r="BJ553" t="e">
            <v>#DIV/0!</v>
          </cell>
        </row>
        <row r="554">
          <cell r="B554">
            <v>2004</v>
          </cell>
          <cell r="AT554" t="e">
            <v>#DIV/0!</v>
          </cell>
          <cell r="AU554" t="e">
            <v>#DIV/0!</v>
          </cell>
          <cell r="AW554" t="e">
            <v>#DIV/0!</v>
          </cell>
          <cell r="AX554" t="e">
            <v>#DIV/0!</v>
          </cell>
          <cell r="AY554" t="e">
            <v>#DIV/0!</v>
          </cell>
          <cell r="AZ554" t="e">
            <v>#DIV/0!</v>
          </cell>
          <cell r="BA554" t="e">
            <v>#DIV/0!</v>
          </cell>
          <cell r="BE554" t="e">
            <v>#DIV/0!</v>
          </cell>
          <cell r="BF554" t="e">
            <v>#DIV/0!</v>
          </cell>
          <cell r="BG554" t="e">
            <v>#DIV/0!</v>
          </cell>
          <cell r="BJ554" t="e">
            <v>#DIV/0!</v>
          </cell>
        </row>
        <row r="555">
          <cell r="B555">
            <v>2005</v>
          </cell>
          <cell r="AT555" t="e">
            <v>#DIV/0!</v>
          </cell>
          <cell r="AU555" t="e">
            <v>#DIV/0!</v>
          </cell>
          <cell r="AW555" t="e">
            <v>#DIV/0!</v>
          </cell>
          <cell r="AX555" t="e">
            <v>#DIV/0!</v>
          </cell>
          <cell r="AY555" t="e">
            <v>#DIV/0!</v>
          </cell>
          <cell r="AZ555" t="e">
            <v>#DIV/0!</v>
          </cell>
          <cell r="BA555" t="e">
            <v>#DIV/0!</v>
          </cell>
          <cell r="BE555" t="e">
            <v>#DIV/0!</v>
          </cell>
          <cell r="BF555" t="e">
            <v>#DIV/0!</v>
          </cell>
          <cell r="BG555" t="e">
            <v>#DIV/0!</v>
          </cell>
          <cell r="BJ555" t="e">
            <v>#DIV/0!</v>
          </cell>
        </row>
        <row r="556">
          <cell r="B556">
            <v>2006</v>
          </cell>
          <cell r="AT556" t="e">
            <v>#DIV/0!</v>
          </cell>
          <cell r="AU556" t="e">
            <v>#DIV/0!</v>
          </cell>
          <cell r="AW556" t="e">
            <v>#DIV/0!</v>
          </cell>
          <cell r="AX556" t="e">
            <v>#DIV/0!</v>
          </cell>
          <cell r="AY556" t="e">
            <v>#DIV/0!</v>
          </cell>
          <cell r="AZ556" t="e">
            <v>#DIV/0!</v>
          </cell>
          <cell r="BA556" t="e">
            <v>#DIV/0!</v>
          </cell>
          <cell r="BE556" t="e">
            <v>#DIV/0!</v>
          </cell>
          <cell r="BF556" t="e">
            <v>#DIV/0!</v>
          </cell>
          <cell r="BG556" t="e">
            <v>#DIV/0!</v>
          </cell>
          <cell r="BJ556" t="e">
            <v>#DIV/0!</v>
          </cell>
        </row>
        <row r="557">
          <cell r="B557">
            <v>2007</v>
          </cell>
          <cell r="AT557" t="e">
            <v>#DIV/0!</v>
          </cell>
          <cell r="AU557" t="e">
            <v>#DIV/0!</v>
          </cell>
          <cell r="AW557" t="e">
            <v>#DIV/0!</v>
          </cell>
          <cell r="AX557" t="e">
            <v>#DIV/0!</v>
          </cell>
          <cell r="AY557" t="e">
            <v>#DIV/0!</v>
          </cell>
          <cell r="AZ557" t="e">
            <v>#DIV/0!</v>
          </cell>
          <cell r="BA557" t="e">
            <v>#DIV/0!</v>
          </cell>
          <cell r="BE557" t="e">
            <v>#DIV/0!</v>
          </cell>
          <cell r="BF557" t="e">
            <v>#DIV/0!</v>
          </cell>
          <cell r="BG557" t="e">
            <v>#DIV/0!</v>
          </cell>
          <cell r="BJ557" t="e">
            <v>#DIV/0!</v>
          </cell>
        </row>
        <row r="558">
          <cell r="B558">
            <v>2008</v>
          </cell>
          <cell r="AT558" t="e">
            <v>#DIV/0!</v>
          </cell>
          <cell r="AU558" t="e">
            <v>#DIV/0!</v>
          </cell>
          <cell r="AW558" t="e">
            <v>#DIV/0!</v>
          </cell>
          <cell r="AX558" t="e">
            <v>#DIV/0!</v>
          </cell>
          <cell r="AY558" t="e">
            <v>#DIV/0!</v>
          </cell>
          <cell r="AZ558" t="e">
            <v>#DIV/0!</v>
          </cell>
          <cell r="BA558" t="e">
            <v>#DIV/0!</v>
          </cell>
          <cell r="BE558" t="e">
            <v>#DIV/0!</v>
          </cell>
          <cell r="BF558" t="e">
            <v>#DIV/0!</v>
          </cell>
          <cell r="BG558" t="e">
            <v>#DIV/0!</v>
          </cell>
          <cell r="BJ558" t="e">
            <v>#DIV/0!</v>
          </cell>
        </row>
        <row r="559">
          <cell r="B559">
            <v>2009</v>
          </cell>
          <cell r="AT559" t="e">
            <v>#DIV/0!</v>
          </cell>
          <cell r="AU559" t="e">
            <v>#DIV/0!</v>
          </cell>
          <cell r="AW559" t="e">
            <v>#DIV/0!</v>
          </cell>
          <cell r="AX559" t="e">
            <v>#DIV/0!</v>
          </cell>
          <cell r="AY559" t="e">
            <v>#DIV/0!</v>
          </cell>
          <cell r="AZ559" t="e">
            <v>#DIV/0!</v>
          </cell>
          <cell r="BA559" t="e">
            <v>#DIV/0!</v>
          </cell>
          <cell r="BE559" t="e">
            <v>#DIV/0!</v>
          </cell>
          <cell r="BF559" t="e">
            <v>#DIV/0!</v>
          </cell>
          <cell r="BG559" t="e">
            <v>#DIV/0!</v>
          </cell>
          <cell r="BJ559" t="e">
            <v>#DIV/0!</v>
          </cell>
        </row>
        <row r="560">
          <cell r="B560">
            <v>2010</v>
          </cell>
          <cell r="AT560" t="e">
            <v>#DIV/0!</v>
          </cell>
          <cell r="AU560" t="e">
            <v>#DIV/0!</v>
          </cell>
          <cell r="AW560" t="e">
            <v>#DIV/0!</v>
          </cell>
          <cell r="AX560" t="e">
            <v>#DIV/0!</v>
          </cell>
          <cell r="AY560" t="e">
            <v>#DIV/0!</v>
          </cell>
          <cell r="AZ560" t="e">
            <v>#DIV/0!</v>
          </cell>
          <cell r="BA560" t="e">
            <v>#DIV/0!</v>
          </cell>
          <cell r="BE560" t="e">
            <v>#DIV/0!</v>
          </cell>
          <cell r="BF560" t="e">
            <v>#DIV/0!</v>
          </cell>
          <cell r="BG560" t="e">
            <v>#DIV/0!</v>
          </cell>
          <cell r="BJ560" t="e">
            <v>#DIV/0!</v>
          </cell>
        </row>
        <row r="561">
          <cell r="B561">
            <v>2011</v>
          </cell>
          <cell r="AT561" t="e">
            <v>#DIV/0!</v>
          </cell>
          <cell r="AU561" t="e">
            <v>#DIV/0!</v>
          </cell>
          <cell r="AW561" t="e">
            <v>#DIV/0!</v>
          </cell>
          <cell r="AX561" t="e">
            <v>#DIV/0!</v>
          </cell>
          <cell r="AY561" t="e">
            <v>#DIV/0!</v>
          </cell>
          <cell r="AZ561" t="e">
            <v>#DIV/0!</v>
          </cell>
          <cell r="BA561" t="e">
            <v>#DIV/0!</v>
          </cell>
          <cell r="BE561" t="e">
            <v>#DIV/0!</v>
          </cell>
          <cell r="BF561" t="e">
            <v>#DIV/0!</v>
          </cell>
          <cell r="BG561" t="e">
            <v>#DIV/0!</v>
          </cell>
          <cell r="BJ561" t="e">
            <v>#DIV/0!</v>
          </cell>
        </row>
        <row r="562">
          <cell r="B562">
            <v>2012</v>
          </cell>
          <cell r="AT562" t="e">
            <v>#DIV/0!</v>
          </cell>
          <cell r="AU562" t="e">
            <v>#DIV/0!</v>
          </cell>
          <cell r="AW562" t="e">
            <v>#DIV/0!</v>
          </cell>
          <cell r="AX562" t="e">
            <v>#DIV/0!</v>
          </cell>
          <cell r="AY562" t="e">
            <v>#DIV/0!</v>
          </cell>
          <cell r="AZ562" t="e">
            <v>#DIV/0!</v>
          </cell>
          <cell r="BA562" t="e">
            <v>#DIV/0!</v>
          </cell>
          <cell r="BE562" t="e">
            <v>#DIV/0!</v>
          </cell>
          <cell r="BF562" t="e">
            <v>#DIV/0!</v>
          </cell>
          <cell r="BG562" t="e">
            <v>#DIV/0!</v>
          </cell>
          <cell r="BJ562" t="e">
            <v>#DIV/0!</v>
          </cell>
        </row>
      </sheetData>
      <sheetData sheetId="11"/>
      <sheetData sheetId="12"/>
      <sheetData sheetId="13"/>
      <sheetData sheetId="14">
        <row r="553">
          <cell r="C553">
            <v>98.688142935441363</v>
          </cell>
          <cell r="D553">
            <v>108.76691593873531</v>
          </cell>
          <cell r="E553">
            <v>2002</v>
          </cell>
          <cell r="BF553">
            <v>106.08164878944287</v>
          </cell>
        </row>
        <row r="554">
          <cell r="C554">
            <v>97.863071018305106</v>
          </cell>
          <cell r="D554">
            <v>106.56348988164362</v>
          </cell>
          <cell r="E554">
            <v>2003</v>
          </cell>
          <cell r="BF554">
            <v>104.11914090116434</v>
          </cell>
        </row>
        <row r="555">
          <cell r="C555">
            <v>97.662617733954988</v>
          </cell>
          <cell r="D555">
            <v>104.81874924616197</v>
          </cell>
          <cell r="E555">
            <v>2004</v>
          </cell>
          <cell r="BF555">
            <v>102.85817669774492</v>
          </cell>
        </row>
        <row r="556">
          <cell r="C556">
            <v>98.456848665602422</v>
          </cell>
          <cell r="D556">
            <v>103.75224134610966</v>
          </cell>
          <cell r="E556">
            <v>2005</v>
          </cell>
          <cell r="BF556">
            <v>101.40498046351973</v>
          </cell>
        </row>
        <row r="557">
          <cell r="C557">
            <v>99.73502178161894</v>
          </cell>
          <cell r="D557">
            <v>102.85526976458566</v>
          </cell>
          <cell r="E557">
            <v>2006</v>
          </cell>
          <cell r="BF557">
            <v>99.983158343157555</v>
          </cell>
        </row>
        <row r="558">
          <cell r="C558">
            <v>101.07416441678716</v>
          </cell>
          <cell r="D558">
            <v>102.70113233275957</v>
          </cell>
          <cell r="E558">
            <v>2007</v>
          </cell>
          <cell r="BF558">
            <v>100.38288228518373</v>
          </cell>
        </row>
        <row r="559">
          <cell r="C559">
            <v>100</v>
          </cell>
          <cell r="D559">
            <v>100</v>
          </cell>
          <cell r="E559">
            <v>2008</v>
          </cell>
          <cell r="BF559">
            <v>100.00000000000003</v>
          </cell>
        </row>
        <row r="560">
          <cell r="C560">
            <v>97.802042882873096</v>
          </cell>
          <cell r="D560">
            <v>101.2513493785365</v>
          </cell>
          <cell r="E560">
            <v>2009</v>
          </cell>
          <cell r="BF560">
            <v>99.570483000687886</v>
          </cell>
        </row>
        <row r="561">
          <cell r="C561">
            <v>98.439906188119636</v>
          </cell>
          <cell r="D561">
            <v>101.70405960956232</v>
          </cell>
          <cell r="E561">
            <v>2010</v>
          </cell>
          <cell r="BF561">
            <v>97.849206201225314</v>
          </cell>
        </row>
        <row r="562">
          <cell r="C562">
            <v>97.477556297419852</v>
          </cell>
          <cell r="D562">
            <v>102.65742591147585</v>
          </cell>
          <cell r="E562">
            <v>2011</v>
          </cell>
          <cell r="BF562">
            <v>96.668353819046786</v>
          </cell>
        </row>
        <row r="563">
          <cell r="C563">
            <v>96.694447519748195</v>
          </cell>
          <cell r="D563">
            <v>106.08077456665228</v>
          </cell>
          <cell r="E563">
            <v>2012</v>
          </cell>
          <cell r="BF563">
            <v>96.672668146226016</v>
          </cell>
        </row>
        <row r="564">
          <cell r="C564">
            <v>94.831627047811281</v>
          </cell>
          <cell r="D564">
            <v>106.56900621067636</v>
          </cell>
          <cell r="E564">
            <v>2013</v>
          </cell>
          <cell r="BF564">
            <v>95.920703034858306</v>
          </cell>
        </row>
      </sheetData>
      <sheetData sheetId="15"/>
      <sheetData sheetId="16">
        <row r="92">
          <cell r="B92">
            <v>87.815470733001973</v>
          </cell>
          <cell r="F92">
            <v>80.081193398832553</v>
          </cell>
          <cell r="H92">
            <v>84.108662702576652</v>
          </cell>
          <cell r="I92">
            <v>72.22101685108845</v>
          </cell>
          <cell r="J92">
            <v>86.916158279279514</v>
          </cell>
          <cell r="K92">
            <v>82.879321497879673</v>
          </cell>
          <cell r="L92">
            <v>78.791520453780706</v>
          </cell>
          <cell r="S92">
            <v>88.023098482651974</v>
          </cell>
          <cell r="T92">
            <v>83.715652301234826</v>
          </cell>
          <cell r="V92">
            <v>92.160291438979968</v>
          </cell>
          <cell r="Z92">
            <v>71.320174806704131</v>
          </cell>
        </row>
        <row r="93">
          <cell r="B93">
            <v>93.52410365294601</v>
          </cell>
          <cell r="F93">
            <v>88.193326767397735</v>
          </cell>
          <cell r="H93">
            <v>85.575376005596354</v>
          </cell>
          <cell r="I93">
            <v>75.089800149466029</v>
          </cell>
          <cell r="J93">
            <v>89.399821562055422</v>
          </cell>
          <cell r="K93">
            <v>88.344234409065876</v>
          </cell>
          <cell r="L93">
            <v>74.503677354227761</v>
          </cell>
          <cell r="S93">
            <v>93.947521020585683</v>
          </cell>
          <cell r="T93">
            <v>89.596856850017076</v>
          </cell>
          <cell r="V93">
            <v>95.2762598664238</v>
          </cell>
          <cell r="Z93">
            <v>83.561446477452819</v>
          </cell>
        </row>
        <row r="94">
          <cell r="B94">
            <v>92.182599044539899</v>
          </cell>
          <cell r="F94">
            <v>87.328545004684244</v>
          </cell>
          <cell r="H94">
            <v>88.149702693249381</v>
          </cell>
          <cell r="I94">
            <v>77.285986355198759</v>
          </cell>
          <cell r="J94">
            <v>91.041932916978126</v>
          </cell>
          <cell r="K94">
            <v>89.23069551259016</v>
          </cell>
          <cell r="L94">
            <v>82.692400134595971</v>
          </cell>
          <cell r="S94">
            <v>92.816758480719059</v>
          </cell>
          <cell r="T94">
            <v>89.189321099126374</v>
          </cell>
          <cell r="V94">
            <v>95.417122040072854</v>
          </cell>
          <cell r="Z94">
            <v>82.039091389329101</v>
          </cell>
        </row>
        <row r="95">
          <cell r="B95">
            <v>88.761279737489758</v>
          </cell>
          <cell r="F95">
            <v>84.337841408633409</v>
          </cell>
          <cell r="H95">
            <v>90.199370409233993</v>
          </cell>
          <cell r="I95">
            <v>80.644150333887794</v>
          </cell>
          <cell r="J95">
            <v>87.485230643099996</v>
          </cell>
          <cell r="K95">
            <v>86.525791226430911</v>
          </cell>
          <cell r="L95">
            <v>84.028745853963372</v>
          </cell>
          <cell r="S95">
            <v>89.489707161496085</v>
          </cell>
          <cell r="T95">
            <v>87.949631509590503</v>
          </cell>
          <cell r="V95">
            <v>93.372191863995141</v>
          </cell>
          <cell r="Z95">
            <v>79.940450463429855</v>
          </cell>
        </row>
        <row r="96">
          <cell r="B96">
            <v>90.645659412247269</v>
          </cell>
          <cell r="F96">
            <v>87.398207980013936</v>
          </cell>
          <cell r="H96">
            <v>87.527107380202864</v>
          </cell>
          <cell r="I96">
            <v>80.603167715339566</v>
          </cell>
          <cell r="J96">
            <v>89.093583467965573</v>
          </cell>
          <cell r="K96">
            <v>89.288195692278208</v>
          </cell>
          <cell r="L96">
            <v>86.689419795221852</v>
          </cell>
          <cell r="S96">
            <v>91.166521697110269</v>
          </cell>
          <cell r="T96">
            <v>90.61447606032506</v>
          </cell>
          <cell r="V96">
            <v>93.231329690346087</v>
          </cell>
          <cell r="Z96">
            <v>83.064399942371423</v>
          </cell>
        </row>
        <row r="97">
          <cell r="B97">
            <v>91.376731168267142</v>
          </cell>
          <cell r="F97">
            <v>89.478488553652511</v>
          </cell>
          <cell r="H97">
            <v>86.468462166258604</v>
          </cell>
          <cell r="I97">
            <v>88.563438682770425</v>
          </cell>
          <cell r="J97">
            <v>90.251018784210672</v>
          </cell>
          <cell r="K97">
            <v>89.772155537986066</v>
          </cell>
          <cell r="L97">
            <v>88.439167427774848</v>
          </cell>
          <cell r="S97">
            <v>92.227215618053549</v>
          </cell>
          <cell r="T97">
            <v>93.093855239396774</v>
          </cell>
          <cell r="V97">
            <v>93.284760170006066</v>
          </cell>
          <cell r="Z97">
            <v>88.202948662536627</v>
          </cell>
        </row>
        <row r="98">
          <cell r="B98">
            <v>88.165323553539537</v>
          </cell>
          <cell r="F98">
            <v>85.351557808258676</v>
          </cell>
          <cell r="H98">
            <v>81.557654191442225</v>
          </cell>
          <cell r="I98">
            <v>83.797401219835592</v>
          </cell>
          <cell r="J98">
            <v>87.256154903426491</v>
          </cell>
          <cell r="K98">
            <v>85.763913845564105</v>
          </cell>
          <cell r="L98">
            <v>84.869970677306156</v>
          </cell>
          <cell r="S98">
            <v>89.347153764376159</v>
          </cell>
          <cell r="T98">
            <v>90.738933086046188</v>
          </cell>
          <cell r="V98">
            <v>90.528233151183969</v>
          </cell>
          <cell r="Z98">
            <v>84.185756135042979</v>
          </cell>
        </row>
        <row r="99">
          <cell r="B99">
            <v>89.427206485547472</v>
          </cell>
          <cell r="F99">
            <v>86.691969540464584</v>
          </cell>
          <cell r="H99">
            <v>82.74688119389063</v>
          </cell>
          <cell r="I99">
            <v>86.540825920300861</v>
          </cell>
          <cell r="J99">
            <v>89.009187142822711</v>
          </cell>
          <cell r="K99">
            <v>87.234960109250338</v>
          </cell>
          <cell r="L99">
            <v>86.670191799259712</v>
          </cell>
          <cell r="S99">
            <v>90.555233400985799</v>
          </cell>
          <cell r="T99">
            <v>91.676021279711065</v>
          </cell>
          <cell r="V99">
            <v>91.516697024893759</v>
          </cell>
          <cell r="Z99">
            <v>86.025068433943247</v>
          </cell>
        </row>
        <row r="100">
          <cell r="B100">
            <v>90.968971673985422</v>
          </cell>
          <cell r="F100">
            <v>88.827500060054305</v>
          </cell>
          <cell r="H100">
            <v>84.733589833275033</v>
          </cell>
          <cell r="I100">
            <v>89.94720474434078</v>
          </cell>
          <cell r="J100">
            <v>91.027464975525078</v>
          </cell>
          <cell r="K100">
            <v>89.314549941301891</v>
          </cell>
          <cell r="L100">
            <v>89.085708792001157</v>
          </cell>
          <cell r="S100">
            <v>91.908282593988616</v>
          </cell>
          <cell r="T100">
            <v>92.998682219727669</v>
          </cell>
          <cell r="V100">
            <v>92.743169398907114</v>
          </cell>
          <cell r="Z100">
            <v>88.447870143591231</v>
          </cell>
        </row>
        <row r="101">
          <cell r="B101">
            <v>95.620807798098738</v>
          </cell>
          <cell r="F101">
            <v>95.049124408465261</v>
          </cell>
          <cell r="H101">
            <v>91.388597411682397</v>
          </cell>
          <cell r="I101">
            <v>95.858344784359105</v>
          </cell>
          <cell r="J101">
            <v>95.859757420848297</v>
          </cell>
          <cell r="K101">
            <v>94.913629938426894</v>
          </cell>
          <cell r="L101">
            <v>95.118492525116565</v>
          </cell>
          <cell r="S101">
            <v>96.095486614477622</v>
          </cell>
          <cell r="T101">
            <v>97.264385767973081</v>
          </cell>
          <cell r="V101">
            <v>96.597449908925327</v>
          </cell>
          <cell r="Z101">
            <v>94.806223887047977</v>
          </cell>
        </row>
        <row r="102">
          <cell r="B102">
            <v>97.092602422429181</v>
          </cell>
          <cell r="F102">
            <v>97.148622354608577</v>
          </cell>
          <cell r="H102">
            <v>93.587501457386026</v>
          </cell>
          <cell r="I102">
            <v>97.606132928328648</v>
          </cell>
          <cell r="J102">
            <v>97.236623182464882</v>
          </cell>
          <cell r="K102">
            <v>96.648218692350071</v>
          </cell>
          <cell r="L102">
            <v>97.166274095082443</v>
          </cell>
          <cell r="S102">
            <v>97.231081472890708</v>
          </cell>
          <cell r="T102">
            <v>98.591927375664994</v>
          </cell>
          <cell r="V102">
            <v>97.649058894960547</v>
          </cell>
          <cell r="Z102">
            <v>96.924074340873062</v>
          </cell>
        </row>
        <row r="103">
          <cell r="B103">
            <v>96.515948463060383</v>
          </cell>
          <cell r="F103">
            <v>96.094069038410723</v>
          </cell>
          <cell r="H103">
            <v>93.282033344992428</v>
          </cell>
          <cell r="I103">
            <v>96.434512186302157</v>
          </cell>
          <cell r="J103">
            <v>96.457765667574932</v>
          </cell>
          <cell r="K103">
            <v>95.836028654256211</v>
          </cell>
          <cell r="L103">
            <v>96.147190309090021</v>
          </cell>
          <cell r="S103">
            <v>96.651203247318065</v>
          </cell>
          <cell r="T103">
            <v>97.615793840597405</v>
          </cell>
          <cell r="V103">
            <v>97.148755312689744</v>
          </cell>
          <cell r="Z103">
            <v>96.052442011237574</v>
          </cell>
        </row>
        <row r="104">
          <cell r="B104">
            <v>96.58591902716789</v>
          </cell>
          <cell r="F104">
            <v>96.084460352158359</v>
          </cell>
          <cell r="H104">
            <v>93.508219657222796</v>
          </cell>
          <cell r="I104">
            <v>96.574335237819724</v>
          </cell>
          <cell r="J104">
            <v>96.508403462660667</v>
          </cell>
          <cell r="K104">
            <v>95.970195740195024</v>
          </cell>
          <cell r="L104">
            <v>96.207277796471658</v>
          </cell>
          <cell r="S104">
            <v>96.660867884410933</v>
          </cell>
          <cell r="T104">
            <v>97.615793840597405</v>
          </cell>
          <cell r="V104">
            <v>97.134183363691577</v>
          </cell>
          <cell r="Z104">
            <v>95.814724103155157</v>
          </cell>
        </row>
        <row r="105">
          <cell r="B105">
            <v>97.937074747864685</v>
          </cell>
          <cell r="F105">
            <v>97.82363256383772</v>
          </cell>
          <cell r="H105">
            <v>95.998600909408879</v>
          </cell>
          <cell r="I105">
            <v>97.656758515947061</v>
          </cell>
          <cell r="J105">
            <v>97.745412456897597</v>
          </cell>
          <cell r="K105">
            <v>97.611346702125118</v>
          </cell>
          <cell r="L105">
            <v>97.829639955775605</v>
          </cell>
          <cell r="S105">
            <v>97.777133468638254</v>
          </cell>
          <cell r="T105">
            <v>98.726145736736797</v>
          </cell>
          <cell r="V105">
            <v>98.210078931390413</v>
          </cell>
          <cell r="Z105">
            <v>97.538779234500311</v>
          </cell>
        </row>
        <row r="106">
          <cell r="B106">
            <v>100</v>
          </cell>
          <cell r="F106">
            <v>100</v>
          </cell>
          <cell r="H106">
            <v>100</v>
          </cell>
          <cell r="I106">
            <v>100</v>
          </cell>
          <cell r="J106">
            <v>100</v>
          </cell>
          <cell r="K106">
            <v>100</v>
          </cell>
          <cell r="L106">
            <v>100</v>
          </cell>
          <cell r="S106">
            <v>100</v>
          </cell>
          <cell r="T106">
            <v>100</v>
          </cell>
          <cell r="V106">
            <v>100</v>
          </cell>
          <cell r="Z106">
            <v>100</v>
          </cell>
        </row>
        <row r="107">
          <cell r="B107">
            <v>101.39217294793225</v>
          </cell>
          <cell r="F107">
            <v>102.28926949962766</v>
          </cell>
          <cell r="H107">
            <v>101.14492246706305</v>
          </cell>
          <cell r="I107">
            <v>102.93387333960126</v>
          </cell>
          <cell r="J107">
            <v>101.80849268163297</v>
          </cell>
          <cell r="K107">
            <v>101.40396272071683</v>
          </cell>
          <cell r="L107">
            <v>101.80743162043937</v>
          </cell>
          <cell r="S107">
            <v>101.92084662220933</v>
          </cell>
          <cell r="T107">
            <v>102.04255942212895</v>
          </cell>
          <cell r="V107">
            <v>100.92774741955071</v>
          </cell>
          <cell r="Z107">
            <v>103.647409114921</v>
          </cell>
        </row>
        <row r="108">
          <cell r="B108">
            <v>98.368962022873134</v>
          </cell>
          <cell r="F108">
            <v>98.05183886233155</v>
          </cell>
          <cell r="H108">
            <v>97.274105164976092</v>
          </cell>
          <cell r="I108">
            <v>99.65285311347364</v>
          </cell>
          <cell r="J108">
            <v>98.753345711461023</v>
          </cell>
          <cell r="K108">
            <v>97.630513428687806</v>
          </cell>
          <cell r="L108">
            <v>97.887323943661968</v>
          </cell>
          <cell r="S108">
            <v>99.043200927805159</v>
          </cell>
          <cell r="T108">
            <v>98.916491776074963</v>
          </cell>
          <cell r="V108">
            <v>98.554948391013966</v>
          </cell>
          <cell r="Z108">
            <v>98.453633001968981</v>
          </cell>
        </row>
        <row r="109">
          <cell r="B109">
            <v>98.742942624137441</v>
          </cell>
          <cell r="F109">
            <v>98.296860361767045</v>
          </cell>
          <cell r="H109">
            <v>98.076250437215805</v>
          </cell>
          <cell r="I109">
            <v>100.75215158747379</v>
          </cell>
          <cell r="J109">
            <v>99.194617925779468</v>
          </cell>
          <cell r="K109">
            <v>97.989889551738187</v>
          </cell>
          <cell r="L109">
            <v>98.300725856847578</v>
          </cell>
          <cell r="S109">
            <v>99.333140040591488</v>
          </cell>
          <cell r="T109">
            <v>98.96529845282835</v>
          </cell>
          <cell r="V109">
            <v>98.87067395264117</v>
          </cell>
          <cell r="Z109">
            <v>98.628919944292363</v>
          </cell>
        </row>
        <row r="110">
          <cell r="B110">
            <v>96.400135115572084</v>
          </cell>
          <cell r="F110">
            <v>95.565591294530279</v>
          </cell>
          <cell r="H110">
            <v>94.226419493995564</v>
          </cell>
          <cell r="I110">
            <v>98.416142330223479</v>
          </cell>
          <cell r="J110">
            <v>97.096766415085227</v>
          </cell>
          <cell r="K110">
            <v>95.220297563429895</v>
          </cell>
          <cell r="L110">
            <v>95.796279382781321</v>
          </cell>
          <cell r="S110">
            <v>97.226249154344245</v>
          </cell>
          <cell r="T110">
            <v>97.249743764947056</v>
          </cell>
          <cell r="V110">
            <v>97.122040072859733</v>
          </cell>
          <cell r="Z110">
            <v>95.447341881573266</v>
          </cell>
        </row>
        <row r="111">
          <cell r="B111">
            <v>98.583699271341032</v>
          </cell>
          <cell r="F111">
            <v>98.109490979845788</v>
          </cell>
          <cell r="H111">
            <v>96.987291593797366</v>
          </cell>
          <cell r="I111">
            <v>101.2656396904607</v>
          </cell>
          <cell r="J111">
            <v>99.291070868799906</v>
          </cell>
          <cell r="K111">
            <v>97.74311794724359</v>
          </cell>
          <cell r="L111">
            <v>98.343988847762333</v>
          </cell>
          <cell r="S111">
            <v>99.122934183821414</v>
          </cell>
          <cell r="T111">
            <v>99.111718483088481</v>
          </cell>
          <cell r="V111">
            <v>98.800242865816628</v>
          </cell>
          <cell r="Z111">
            <v>98.271142486673398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4">
          <cell r="A4">
            <v>0</v>
          </cell>
        </row>
        <row r="5">
          <cell r="A5">
            <v>4</v>
          </cell>
        </row>
        <row r="6">
          <cell r="A6">
            <v>8</v>
          </cell>
        </row>
        <row r="7">
          <cell r="A7">
            <v>12</v>
          </cell>
        </row>
        <row r="8">
          <cell r="A8">
            <v>16</v>
          </cell>
        </row>
        <row r="9">
          <cell r="A9">
            <v>20</v>
          </cell>
        </row>
        <row r="10">
          <cell r="A10">
            <v>24</v>
          </cell>
        </row>
        <row r="11">
          <cell r="A11">
            <v>28</v>
          </cell>
        </row>
        <row r="12">
          <cell r="A12">
            <v>32</v>
          </cell>
        </row>
        <row r="13">
          <cell r="A13">
            <v>36</v>
          </cell>
        </row>
        <row r="14">
          <cell r="A14">
            <v>40</v>
          </cell>
        </row>
        <row r="15">
          <cell r="A15">
            <v>44</v>
          </cell>
        </row>
        <row r="16">
          <cell r="A16">
            <v>48</v>
          </cell>
        </row>
        <row r="17">
          <cell r="A17">
            <v>52</v>
          </cell>
        </row>
        <row r="18">
          <cell r="A18">
            <v>56</v>
          </cell>
        </row>
        <row r="19">
          <cell r="A19">
            <v>60</v>
          </cell>
        </row>
        <row r="20">
          <cell r="A20">
            <v>64</v>
          </cell>
        </row>
        <row r="21">
          <cell r="A21">
            <v>68</v>
          </cell>
        </row>
        <row r="22">
          <cell r="A22">
            <v>72</v>
          </cell>
        </row>
        <row r="23">
          <cell r="A23">
            <v>76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2"/>
      <sheetName val="F1b"/>
      <sheetName val="F2b"/>
      <sheetName val="F1"/>
      <sheetName val="F2"/>
      <sheetName val="Feuil1"/>
      <sheetName val="Feuil3"/>
      <sheetName val="Feuil5"/>
      <sheetName val="Feuil7"/>
      <sheetName val="Feuil8"/>
      <sheetName val="Feuil9"/>
      <sheetName val="Feuil16"/>
      <sheetName val="Feuil19"/>
      <sheetName val="Feuil20"/>
      <sheetName val="Feuil21"/>
      <sheetName val="Feuil22"/>
      <sheetName val="Feuil23"/>
      <sheetName val="Feuil24"/>
      <sheetName val="Feuil6"/>
      <sheetName val="Feuil1 (2)"/>
      <sheetName val="Feuil3 (2)"/>
      <sheetName val="Feuil3 (3)"/>
      <sheetName val="Feuil5 (2)"/>
      <sheetName val="Feuil5 (3)"/>
      <sheetName val="Feuil6 (2)"/>
      <sheetName val="Feuil7 (2)"/>
      <sheetName val="Feuil8 (2)"/>
      <sheetName val="Feuil9 (2)"/>
      <sheetName val="Feuil16 (2)"/>
      <sheetName val="Feuil19 (2)"/>
      <sheetName val="Feuil20 (2)"/>
      <sheetName val="Feuil21 (2)"/>
      <sheetName val="Feuil22 (2)"/>
      <sheetName val="Feuil23 (2)"/>
      <sheetName val="Feuil24 (2)"/>
      <sheetName val="Feuil10"/>
      <sheetName val="Feuil4"/>
      <sheetName val="horsenergie"/>
      <sheetName val="chine"/>
      <sheetName val="indrussjap"/>
      <sheetName val="citisurprise"/>
      <sheetName val="pricenext"/>
      <sheetName val="Feuil11"/>
      <sheetName val="prixprod"/>
      <sheetName val="Graph1"/>
      <sheetName val="prixprod (2)"/>
      <sheetName val="REQUEST_TABLE"/>
      <sheetName val="requete"/>
    </sheetNames>
    <sheetDataSet>
      <sheetData sheetId="0"/>
      <sheetData sheetId="1"/>
      <sheetData sheetId="2">
        <row r="1">
          <cell r="B1" t="str">
            <v>OE CPI - EXCLUDING ENERGY NADJ</v>
          </cell>
        </row>
      </sheetData>
      <sheetData sheetId="3">
        <row r="1">
          <cell r="A1" t="str">
            <v>Name</v>
          </cell>
        </row>
      </sheetData>
      <sheetData sheetId="4"/>
      <sheetData sheetId="5">
        <row r="123">
          <cell r="AI123">
            <v>69.460000000000008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N1" t="str">
            <v>NORD</v>
          </cell>
        </row>
      </sheetData>
      <sheetData sheetId="20">
        <row r="556">
          <cell r="AN556">
            <v>0.69968877332743784</v>
          </cell>
        </row>
      </sheetData>
      <sheetData sheetId="21">
        <row r="969">
          <cell r="C969" t="str">
            <v>Q1 02</v>
          </cell>
          <cell r="AY969">
            <v>-0.59468161180944357</v>
          </cell>
          <cell r="AZ969">
            <v>0.59308489402571452</v>
          </cell>
          <cell r="BA969">
            <v>1.1803466273646146</v>
          </cell>
        </row>
        <row r="970">
          <cell r="C970" t="str">
            <v>Q2 02</v>
          </cell>
          <cell r="AY970">
            <v>0.24087410752804295</v>
          </cell>
          <cell r="AZ970">
            <v>0.23721394453491929</v>
          </cell>
          <cell r="BA970">
            <v>2.4801950854260291</v>
          </cell>
        </row>
        <row r="971">
          <cell r="C971" t="str">
            <v>Q3 02</v>
          </cell>
          <cell r="AY971">
            <v>0.55586951400664208</v>
          </cell>
          <cell r="AZ971">
            <v>-0.30991833514041423</v>
          </cell>
          <cell r="BA971">
            <v>1.8633671278481219</v>
          </cell>
        </row>
        <row r="972">
          <cell r="C972" t="str">
            <v>Q4 02</v>
          </cell>
          <cell r="AY972">
            <v>0.49984530527877569</v>
          </cell>
          <cell r="AZ972">
            <v>-0.97716908519624468</v>
          </cell>
          <cell r="BA972">
            <v>1.2584174727012862</v>
          </cell>
        </row>
        <row r="973">
          <cell r="C973" t="str">
            <v>Q1 03</v>
          </cell>
          <cell r="AY973">
            <v>0.26855958343711861</v>
          </cell>
          <cell r="AZ973">
            <v>-0.48713148020624919</v>
          </cell>
          <cell r="BA973">
            <v>0.22117037472716783</v>
          </cell>
        </row>
        <row r="974">
          <cell r="C974" t="str">
            <v>Q2 03</v>
          </cell>
          <cell r="AY974">
            <v>0.6024508544791094</v>
          </cell>
          <cell r="AZ974">
            <v>9.3690042792941686E-2</v>
          </cell>
          <cell r="BA974">
            <v>0.14851270929914229</v>
          </cell>
        </row>
        <row r="975">
          <cell r="C975" t="str">
            <v>Q3 03</v>
          </cell>
          <cell r="AY975">
            <v>0.34855850035556335</v>
          </cell>
          <cell r="AZ975">
            <v>1.5222290600486015</v>
          </cell>
          <cell r="BA975">
            <v>0.44984405372309544</v>
          </cell>
        </row>
        <row r="976">
          <cell r="C976" t="str">
            <v>Q4 03</v>
          </cell>
          <cell r="AY976">
            <v>-2.0101754611026035E-2</v>
          </cell>
          <cell r="AZ976">
            <v>0.4616235543733862</v>
          </cell>
          <cell r="BA976">
            <v>0.31993257188779678</v>
          </cell>
        </row>
        <row r="977">
          <cell r="C977" t="str">
            <v>Q1 04</v>
          </cell>
          <cell r="AY977">
            <v>0.60770310689848128</v>
          </cell>
          <cell r="AZ977">
            <v>0.96118916451736602</v>
          </cell>
          <cell r="BA977">
            <v>1.5493687991663987</v>
          </cell>
        </row>
        <row r="978">
          <cell r="C978" t="str">
            <v>Q2 04</v>
          </cell>
          <cell r="AY978">
            <v>-0.49988104634093156</v>
          </cell>
          <cell r="AZ978">
            <v>0.99666596115369632</v>
          </cell>
          <cell r="BA978">
            <v>1.0650302036897319</v>
          </cell>
        </row>
        <row r="979">
          <cell r="C979" t="str">
            <v>Q3 04</v>
          </cell>
          <cell r="AY979">
            <v>-1.1219325314350452</v>
          </cell>
          <cell r="AZ979">
            <v>-0.7813441357352171</v>
          </cell>
          <cell r="BA979">
            <v>1.1800993108743865</v>
          </cell>
        </row>
        <row r="980">
          <cell r="C980" t="str">
            <v>Q4 04</v>
          </cell>
          <cell r="AY980">
            <v>-1.3501945873478718</v>
          </cell>
          <cell r="AZ980">
            <v>0.59966132534226135</v>
          </cell>
          <cell r="BA980">
            <v>1.182190388107851</v>
          </cell>
        </row>
        <row r="981">
          <cell r="C981" t="str">
            <v>Q1 05</v>
          </cell>
          <cell r="AY981">
            <v>-1.050148796484125</v>
          </cell>
          <cell r="AZ981">
            <v>-0.22650040579094943</v>
          </cell>
          <cell r="BA981">
            <v>1.1663655145318714</v>
          </cell>
        </row>
        <row r="982">
          <cell r="C982" t="str">
            <v>Q2 05</v>
          </cell>
          <cell r="AY982">
            <v>-0.76065536977190706</v>
          </cell>
          <cell r="AZ982">
            <v>-0.44463271607263044</v>
          </cell>
          <cell r="BA982">
            <v>1.1421553092392678</v>
          </cell>
        </row>
        <row r="983">
          <cell r="C983" t="str">
            <v>Q3 05</v>
          </cell>
          <cell r="AY983">
            <v>-0.85325230754966763</v>
          </cell>
          <cell r="AZ983">
            <v>-0.19759566034259368</v>
          </cell>
          <cell r="BA983">
            <v>0.96857685342064403</v>
          </cell>
        </row>
        <row r="984">
          <cell r="C984" t="str">
            <v>Q4 05</v>
          </cell>
          <cell r="AY984">
            <v>-1.2059596856423989</v>
          </cell>
          <cell r="AZ984">
            <v>1.287724045118793</v>
          </cell>
          <cell r="BA984">
            <v>1.5622349871942405</v>
          </cell>
        </row>
        <row r="985">
          <cell r="C985" t="str">
            <v>Q1 06</v>
          </cell>
          <cell r="AY985">
            <v>-0.80683563554332438</v>
          </cell>
          <cell r="AZ985">
            <v>-3.0745641766860565E-3</v>
          </cell>
          <cell r="BA985">
            <v>1.425462098994575</v>
          </cell>
        </row>
        <row r="986">
          <cell r="C986" t="str">
            <v>Q2 06</v>
          </cell>
          <cell r="AY986">
            <v>-0.48985145059450197</v>
          </cell>
          <cell r="AZ986">
            <v>0.2887074928882587</v>
          </cell>
          <cell r="BA986">
            <v>1.2555168685135807</v>
          </cell>
        </row>
        <row r="987">
          <cell r="C987" t="str">
            <v>Q3 06</v>
          </cell>
          <cell r="AY987">
            <v>-1.043517100282676E-2</v>
          </cell>
          <cell r="AZ987">
            <v>0.14734577486996159</v>
          </cell>
          <cell r="BA987">
            <v>1.2526632642258322</v>
          </cell>
        </row>
        <row r="988">
          <cell r="C988" t="str">
            <v>Q4 06</v>
          </cell>
          <cell r="AY988">
            <v>0.53433020271587317</v>
          </cell>
          <cell r="AZ988">
            <v>-0.68906224813435024</v>
          </cell>
          <cell r="BA988">
            <v>1.8270141700957347</v>
          </cell>
        </row>
        <row r="989">
          <cell r="C989" t="str">
            <v>Q107</v>
          </cell>
          <cell r="AY989">
            <v>0.27725475375658948</v>
          </cell>
          <cell r="AZ989">
            <v>0.92851088233508206</v>
          </cell>
          <cell r="BA989">
            <v>1.7005813566972172</v>
          </cell>
        </row>
        <row r="990">
          <cell r="C990" t="str">
            <v>Q2 2007</v>
          </cell>
          <cell r="AY990">
            <v>6.7995609771858367E-2</v>
          </cell>
          <cell r="AZ990">
            <v>0.42836923615464784</v>
          </cell>
          <cell r="BA990">
            <v>1.3539262438952981</v>
          </cell>
        </row>
        <row r="991">
          <cell r="C991" t="str">
            <v>Q3 2007</v>
          </cell>
          <cell r="AY991">
            <v>-2.9681365822234795E-2</v>
          </cell>
          <cell r="AZ991">
            <v>0.90601053028665834</v>
          </cell>
          <cell r="BA991">
            <v>1.2573109202083395</v>
          </cell>
        </row>
        <row r="992">
          <cell r="C992" t="str">
            <v>Q4 2007</v>
          </cell>
          <cell r="AY992">
            <v>-0.34003918997851468</v>
          </cell>
          <cell r="AZ992">
            <v>0.71368149857580043</v>
          </cell>
          <cell r="BA992">
            <v>-0.27254109012717631</v>
          </cell>
        </row>
        <row r="993">
          <cell r="C993" t="str">
            <v>Q1 08</v>
          </cell>
          <cell r="AY993">
            <v>-0.38069053152960786</v>
          </cell>
          <cell r="AZ993">
            <v>0.86924058510097035</v>
          </cell>
          <cell r="BA993">
            <v>-0.62317442473491802</v>
          </cell>
        </row>
        <row r="994">
          <cell r="C994" t="str">
            <v>Q2 2008</v>
          </cell>
          <cell r="AY994">
            <v>-0.45383077741845179</v>
          </cell>
          <cell r="AZ994">
            <v>0.68189894278016716</v>
          </cell>
          <cell r="BA994">
            <v>-0.83553159963463086</v>
          </cell>
        </row>
        <row r="995">
          <cell r="C995" t="str">
            <v>Q3 2008</v>
          </cell>
          <cell r="AY995">
            <v>-0.63249826274021492</v>
          </cell>
          <cell r="AZ995">
            <v>-0.13334931088184376</v>
          </cell>
          <cell r="BA995">
            <v>-0.93524516920592626</v>
          </cell>
        </row>
        <row r="996">
          <cell r="C996" t="str">
            <v>Q4 2008</v>
          </cell>
          <cell r="AY996">
            <v>0.52744219621132427</v>
          </cell>
          <cell r="AZ996">
            <v>0.44142608208748646</v>
          </cell>
          <cell r="BA996">
            <v>0.26765875590749255</v>
          </cell>
        </row>
        <row r="997">
          <cell r="C997" t="str">
            <v>Q1 09</v>
          </cell>
          <cell r="AY997">
            <v>-0.213512291877477</v>
          </cell>
          <cell r="AZ997">
            <v>1.4410275358363083</v>
          </cell>
          <cell r="BA997">
            <v>0.44655461938648189</v>
          </cell>
        </row>
        <row r="998">
          <cell r="C998" t="str">
            <v>Q2 2009</v>
          </cell>
          <cell r="AY998">
            <v>-1.1156206270279079E-2</v>
          </cell>
          <cell r="AZ998">
            <v>1.9022568578400807</v>
          </cell>
          <cell r="BA998">
            <v>1.2721751713181129</v>
          </cell>
        </row>
        <row r="999">
          <cell r="C999" t="str">
            <v>Q3 2009</v>
          </cell>
          <cell r="AY999">
            <v>1.0828427640879481</v>
          </cell>
          <cell r="AZ999">
            <v>2.7253416027752948</v>
          </cell>
          <cell r="BA999">
            <v>1.7632320658565348</v>
          </cell>
        </row>
        <row r="1000">
          <cell r="C1000" t="str">
            <v>Q4 2009</v>
          </cell>
          <cell r="AY1000">
            <v>0.1491357092594317</v>
          </cell>
          <cell r="AZ1000">
            <v>2.0408644901653883</v>
          </cell>
          <cell r="BA1000">
            <v>1.5271919057993855</v>
          </cell>
        </row>
        <row r="1001">
          <cell r="C1001" t="str">
            <v>Q1 10</v>
          </cell>
          <cell r="AY1001">
            <v>0.80182940803223113</v>
          </cell>
          <cell r="AZ1001">
            <v>3.401977405851131E-3</v>
          </cell>
          <cell r="BA1001">
            <v>1.7052221749754699</v>
          </cell>
        </row>
        <row r="1002">
          <cell r="C1002" t="str">
            <v>Q2 2010</v>
          </cell>
          <cell r="AY1002">
            <v>0.98259061617653365</v>
          </cell>
          <cell r="AZ1002">
            <v>-0.57255760549215795</v>
          </cell>
          <cell r="BA1002">
            <v>1.6147985202558706</v>
          </cell>
        </row>
        <row r="1003">
          <cell r="C1003" t="str">
            <v>Q3 2010</v>
          </cell>
          <cell r="AY1003">
            <v>0.50513018071474636</v>
          </cell>
          <cell r="AZ1003">
            <v>-1.8652726679557323</v>
          </cell>
          <cell r="BA1003">
            <v>1.1773453805647538</v>
          </cell>
        </row>
        <row r="1004">
          <cell r="C1004" t="str">
            <v>Q4 2010</v>
          </cell>
          <cell r="AY1004">
            <v>0.32168500656613053</v>
          </cell>
          <cell r="AZ1004">
            <v>-2.2866692300338056</v>
          </cell>
          <cell r="BA1004">
            <v>0.57798117387575232</v>
          </cell>
        </row>
        <row r="1005">
          <cell r="C1005" t="str">
            <v>Q1 11</v>
          </cell>
          <cell r="AY1005">
            <v>0.62394655038389768</v>
          </cell>
          <cell r="AZ1005">
            <v>-2.1442354218295088</v>
          </cell>
          <cell r="BA1005">
            <v>8.7991345773012375E-2</v>
          </cell>
        </row>
        <row r="1006">
          <cell r="C1006" t="str">
            <v>Q22011</v>
          </cell>
          <cell r="AY1006">
            <v>0.36736412749811054</v>
          </cell>
          <cell r="AZ1006">
            <v>-3.1824377930153802</v>
          </cell>
          <cell r="BA1006">
            <v>-0.53986491597576647</v>
          </cell>
        </row>
        <row r="1007">
          <cell r="C1007" t="str">
            <v>Q3 2011</v>
          </cell>
          <cell r="AY1007">
            <v>-0.15204947756142584</v>
          </cell>
          <cell r="AZ1007">
            <v>-2.2609434645644471</v>
          </cell>
          <cell r="BA1007">
            <v>-0.84460674058800889</v>
          </cell>
        </row>
        <row r="1008">
          <cell r="C1008" t="str">
            <v>Q4 2011</v>
          </cell>
          <cell r="AY1008">
            <v>-0.11265917356404787</v>
          </cell>
          <cell r="AZ1008">
            <v>-3.7859733971360576</v>
          </cell>
          <cell r="BA1008">
            <v>-1.0205903125435491</v>
          </cell>
        </row>
        <row r="1009">
          <cell r="C1009" t="str">
            <v>Q1 12</v>
          </cell>
          <cell r="AY1009">
            <v>-0.12812908132666712</v>
          </cell>
          <cell r="AZ1009">
            <v>-3.1051305726281431</v>
          </cell>
          <cell r="BA1009">
            <v>-0.80478038947873198</v>
          </cell>
        </row>
        <row r="1010">
          <cell r="C1010" t="str">
            <v>Q2 2012</v>
          </cell>
          <cell r="AY1010">
            <v>0.47106431533311843</v>
          </cell>
          <cell r="AZ1010">
            <v>-3.8094632950396532</v>
          </cell>
          <cell r="BA1010">
            <v>-0.59360370771387805</v>
          </cell>
        </row>
        <row r="1011">
          <cell r="C1011" t="str">
            <v>Q3 2012</v>
          </cell>
          <cell r="AY1011">
            <v>0.41140233420132644</v>
          </cell>
          <cell r="AZ1011">
            <v>-3.8692920940261009</v>
          </cell>
          <cell r="BA1011">
            <v>-0.13590767815714333</v>
          </cell>
        </row>
        <row r="1012">
          <cell r="C1012" t="str">
            <v>Q4 2012</v>
          </cell>
          <cell r="AY1012">
            <v>0.36024688708089281</v>
          </cell>
          <cell r="AZ1012">
            <v>-4.2982399758923364</v>
          </cell>
          <cell r="BA1012">
            <v>-0.13476973040780948</v>
          </cell>
        </row>
        <row r="1013">
          <cell r="C1013" t="str">
            <v>Q1 13</v>
          </cell>
          <cell r="AY1013">
            <v>9.7797431513426236E-2</v>
          </cell>
          <cell r="AZ1013">
            <v>-2.6207292153041077</v>
          </cell>
          <cell r="BA1013">
            <v>8.4399718819512914E-2</v>
          </cell>
        </row>
        <row r="1014">
          <cell r="C1014" t="str">
            <v>Q2 2013</v>
          </cell>
          <cell r="AY1014">
            <v>0.1658552839507561</v>
          </cell>
          <cell r="AZ1014">
            <v>-1.4894274513843326</v>
          </cell>
          <cell r="BA1014">
            <v>0.44319792801423097</v>
          </cell>
        </row>
        <row r="1015">
          <cell r="C1015" t="str">
            <v>Q3 2013</v>
          </cell>
          <cell r="AY1015">
            <v>0.41146572852284735</v>
          </cell>
          <cell r="AZ1015">
            <v>-0.89846865610386706</v>
          </cell>
          <cell r="BA1015">
            <v>-5.0628494321536266E-2</v>
          </cell>
        </row>
        <row r="1016">
          <cell r="C1016" t="str">
            <v>Q4 2013</v>
          </cell>
          <cell r="AY1016">
            <v>0.90608741921361546</v>
          </cell>
          <cell r="AZ1016">
            <v>0.28515465648121335</v>
          </cell>
          <cell r="BA1016">
            <v>0.5902456978339391</v>
          </cell>
        </row>
        <row r="1017">
          <cell r="C1017" t="str">
            <v>Q1 14</v>
          </cell>
          <cell r="AY1017">
            <v>1.2150654349367529</v>
          </cell>
          <cell r="AZ1017">
            <v>-0.21631737249242222</v>
          </cell>
          <cell r="BA1017">
            <v>0.78833130464950329</v>
          </cell>
        </row>
      </sheetData>
      <sheetData sheetId="22">
        <row r="515">
          <cell r="AP515">
            <v>5.0716459901163784</v>
          </cell>
        </row>
      </sheetData>
      <sheetData sheetId="23"/>
      <sheetData sheetId="24">
        <row r="514">
          <cell r="AP514" t="e">
            <v>#DIV/0!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511">
          <cell r="AO511" t="e">
            <v>#DIV/0!</v>
          </cell>
        </row>
      </sheetData>
      <sheetData sheetId="33">
        <row r="511">
          <cell r="AN511" t="e">
            <v>#DIV/0!</v>
          </cell>
        </row>
      </sheetData>
      <sheetData sheetId="34"/>
      <sheetData sheetId="35">
        <row r="36">
          <cell r="B36">
            <v>312.73900000000003</v>
          </cell>
        </row>
      </sheetData>
      <sheetData sheetId="36"/>
      <sheetData sheetId="37">
        <row r="195">
          <cell r="H195">
            <v>86.65</v>
          </cell>
        </row>
      </sheetData>
      <sheetData sheetId="38"/>
      <sheetData sheetId="39"/>
      <sheetData sheetId="40"/>
      <sheetData sheetId="41">
        <row r="1">
          <cell r="G1" t="str">
            <v>ES CONSUMER: ALL RESPONDENTS - PRICE TRENDS NEXT 12M SADJ</v>
          </cell>
        </row>
      </sheetData>
      <sheetData sheetId="42">
        <row r="37">
          <cell r="B37">
            <v>444.86700000000002</v>
          </cell>
        </row>
      </sheetData>
      <sheetData sheetId="43"/>
      <sheetData sheetId="44" refreshError="1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rgbClr val="FFFFFF"/>
      </a:lt1>
      <a:dk2>
        <a:srgbClr val="00316A"/>
      </a:dk2>
      <a:lt2>
        <a:srgbClr val="B2B2B2"/>
      </a:lt2>
      <a:accent1>
        <a:srgbClr val="595959"/>
      </a:accent1>
      <a:accent2>
        <a:srgbClr val="C0AAAF"/>
      </a:accent2>
      <a:accent3>
        <a:srgbClr val="9F0059"/>
      </a:accent3>
      <a:accent4>
        <a:srgbClr val="A5A5A5"/>
      </a:accent4>
      <a:accent5>
        <a:srgbClr val="5A88C0"/>
      </a:accent5>
      <a:accent6>
        <a:srgbClr val="00316A"/>
      </a:accent6>
      <a:hlink>
        <a:srgbClr val="0051AE"/>
      </a:hlink>
      <a:folHlink>
        <a:srgbClr val="00316A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7.xml"/><Relationship Id="rId4" Type="http://schemas.openxmlformats.org/officeDocument/2006/relationships/image" Target="../media/image1.emf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0.xml"/><Relationship Id="rId4" Type="http://schemas.openxmlformats.org/officeDocument/2006/relationships/image" Target="../media/image2.emf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file:///C:\Users\cguezennec\AppData\Local\Temp\OECDStat_Metadata\OECDStat_Metadata\ShowMetadata.ashx%3fDataset=ECONSH_I&amp;Coords=%5bCOUNTRY%5d.%5bDEU%5d&amp;ShowOnWeb=true&amp;Lang=en" TargetMode="External"/><Relationship Id="rId2" Type="http://schemas.openxmlformats.org/officeDocument/2006/relationships/hyperlink" Target="file:///C:\Users\cguezennec\AppData\Local\Temp\OECDStat_Metadata\OECDStat_Metadata\ShowMetadata.ashx%3fDataset=ECONSH_I&amp;Coords=%5bCOUNTRY%5d.%5bFRA%5d&amp;ShowOnWeb=true&amp;Lang=en" TargetMode="External"/><Relationship Id="rId1" Type="http://schemas.openxmlformats.org/officeDocument/2006/relationships/hyperlink" Target="file:///C:\Users\cguezennec\AppData\Local\Temp\OECDStat_Metadata\OECDStat_Metadata\ShowMetadata.ashx%3fDataset=ECONSH_I&amp;ShowOnWeb=true&amp;Lang=en" TargetMode="External"/><Relationship Id="rId5" Type="http://schemas.openxmlformats.org/officeDocument/2006/relationships/drawing" Target="../drawings/drawing6.xml"/><Relationship Id="rId4" Type="http://schemas.openxmlformats.org/officeDocument/2006/relationships/hyperlink" Target="http://stats.oecd.org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8"/>
  <sheetViews>
    <sheetView showGridLines="0" zoomScale="60" zoomScaleNormal="60" workbookViewId="0">
      <selection activeCell="B25" sqref="B25:D25"/>
    </sheetView>
  </sheetViews>
  <sheetFormatPr baseColWidth="10" defaultColWidth="10.33203125" defaultRowHeight="14.4"/>
  <cols>
    <col min="1" max="2" width="21.6640625" style="106" customWidth="1"/>
    <col min="3" max="3" width="15.5546875" style="106" customWidth="1"/>
    <col min="4" max="16384" width="10.33203125" style="106"/>
  </cols>
  <sheetData>
    <row r="1" spans="2:16" ht="22.95" customHeight="1">
      <c r="D1" s="168"/>
      <c r="E1" s="168"/>
      <c r="F1" s="168"/>
      <c r="G1" s="168"/>
      <c r="H1" s="168"/>
      <c r="I1" s="168"/>
      <c r="P1" s="148"/>
    </row>
    <row r="2" spans="2:16">
      <c r="P2" s="163"/>
    </row>
    <row r="3" spans="2:16" ht="17.399999999999999">
      <c r="C3" s="170" t="s">
        <v>686</v>
      </c>
      <c r="D3" s="171"/>
      <c r="E3" s="171"/>
    </row>
    <row r="4" spans="2:16">
      <c r="B4" s="172" t="s">
        <v>685</v>
      </c>
      <c r="C4" s="173"/>
      <c r="D4" s="173"/>
      <c r="E4" s="173"/>
      <c r="F4" s="173"/>
    </row>
    <row r="25" spans="1:24">
      <c r="B25" s="174" t="s">
        <v>687</v>
      </c>
      <c r="C25" s="175"/>
      <c r="D25" s="175"/>
    </row>
    <row r="26" spans="1:24">
      <c r="B26" s="176" t="s">
        <v>688</v>
      </c>
      <c r="C26" s="176"/>
      <c r="D26" s="176"/>
      <c r="E26" s="176"/>
      <c r="F26" s="176"/>
    </row>
    <row r="27" spans="1:24">
      <c r="B27" s="167"/>
    </row>
    <row r="28" spans="1:24">
      <c r="B28" s="167"/>
    </row>
    <row r="29" spans="1:24">
      <c r="B29" s="167"/>
    </row>
    <row r="30" spans="1:24">
      <c r="B30" s="167"/>
    </row>
    <row r="31" spans="1:24">
      <c r="A31" s="152" t="s">
        <v>528</v>
      </c>
      <c r="B31" s="165" t="s">
        <v>563</v>
      </c>
      <c r="C31" s="155" t="s">
        <v>564</v>
      </c>
      <c r="D31" s="155" t="s">
        <v>565</v>
      </c>
      <c r="E31" s="155" t="s">
        <v>415</v>
      </c>
      <c r="F31" s="155" t="s">
        <v>416</v>
      </c>
      <c r="G31" s="155" t="s">
        <v>417</v>
      </c>
      <c r="H31" s="155" t="s">
        <v>418</v>
      </c>
      <c r="I31" s="155" t="s">
        <v>419</v>
      </c>
      <c r="J31" s="155" t="s">
        <v>420</v>
      </c>
      <c r="K31" s="155" t="s">
        <v>421</v>
      </c>
      <c r="L31" s="155" t="s">
        <v>422</v>
      </c>
      <c r="M31" s="155" t="s">
        <v>423</v>
      </c>
      <c r="N31" s="155" t="s">
        <v>424</v>
      </c>
      <c r="O31" s="155" t="s">
        <v>425</v>
      </c>
      <c r="P31" s="155" t="s">
        <v>426</v>
      </c>
      <c r="Q31" s="155" t="s">
        <v>427</v>
      </c>
      <c r="R31" s="155" t="s">
        <v>428</v>
      </c>
      <c r="S31" s="155" t="s">
        <v>430</v>
      </c>
      <c r="T31" s="155" t="s">
        <v>431</v>
      </c>
      <c r="U31" s="155" t="s">
        <v>432</v>
      </c>
      <c r="V31" s="155" t="s">
        <v>433</v>
      </c>
      <c r="W31" s="155">
        <v>2013</v>
      </c>
      <c r="X31" s="155">
        <v>2014</v>
      </c>
    </row>
    <row r="32" spans="1:24" hidden="1">
      <c r="A32" s="152" t="s">
        <v>680</v>
      </c>
      <c r="B32" s="164">
        <v>14.1</v>
      </c>
      <c r="C32" s="153" t="s">
        <v>488</v>
      </c>
      <c r="D32" s="153" t="s">
        <v>488</v>
      </c>
      <c r="E32" s="153" t="s">
        <v>488</v>
      </c>
      <c r="F32" s="153" t="s">
        <v>488</v>
      </c>
      <c r="G32" s="153" t="s">
        <v>488</v>
      </c>
      <c r="H32" s="153" t="s">
        <v>488</v>
      </c>
      <c r="I32" s="153" t="s">
        <v>488</v>
      </c>
      <c r="J32" s="153" t="s">
        <v>488</v>
      </c>
      <c r="K32" s="153" t="s">
        <v>488</v>
      </c>
      <c r="L32" s="154">
        <v>15.6</v>
      </c>
      <c r="M32" s="154">
        <v>16</v>
      </c>
      <c r="N32" s="154">
        <v>16.7</v>
      </c>
      <c r="O32" s="154">
        <v>17.2</v>
      </c>
      <c r="P32" s="154">
        <v>17.399999999999999</v>
      </c>
      <c r="Q32" s="154">
        <v>17.5</v>
      </c>
      <c r="R32" s="154">
        <v>17.5</v>
      </c>
      <c r="S32" s="154">
        <v>18</v>
      </c>
      <c r="T32" s="154">
        <v>18.5</v>
      </c>
      <c r="U32" s="154">
        <v>18.7</v>
      </c>
      <c r="V32" s="154">
        <v>19.100000000000001</v>
      </c>
      <c r="W32" s="154"/>
      <c r="X32" s="154">
        <v>19.5</v>
      </c>
    </row>
    <row r="33" spans="1:24" hidden="1">
      <c r="A33" s="152" t="s">
        <v>681</v>
      </c>
      <c r="B33" s="164">
        <v>12.5</v>
      </c>
      <c r="C33" s="153" t="s">
        <v>488</v>
      </c>
      <c r="D33" s="153" t="s">
        <v>488</v>
      </c>
      <c r="E33" s="153" t="s">
        <v>488</v>
      </c>
      <c r="F33" s="153" t="s">
        <v>488</v>
      </c>
      <c r="G33" s="153" t="s">
        <v>488</v>
      </c>
      <c r="H33" s="153" t="s">
        <v>488</v>
      </c>
      <c r="I33" s="153" t="s">
        <v>488</v>
      </c>
      <c r="J33" s="154">
        <v>15.4</v>
      </c>
      <c r="K33" s="154">
        <v>15.6</v>
      </c>
      <c r="L33" s="154">
        <v>15.7</v>
      </c>
      <c r="M33" s="154">
        <v>16.100000000000001</v>
      </c>
      <c r="N33" s="154">
        <v>17.100000000000001</v>
      </c>
      <c r="O33" s="154">
        <v>18</v>
      </c>
      <c r="P33" s="154">
        <v>18.5</v>
      </c>
      <c r="Q33" s="154">
        <v>18.7</v>
      </c>
      <c r="R33" s="154">
        <v>18.8</v>
      </c>
      <c r="S33" s="154">
        <v>19.399999999999999</v>
      </c>
      <c r="T33" s="154">
        <v>19.8</v>
      </c>
      <c r="U33" s="154">
        <v>20.3</v>
      </c>
      <c r="V33" s="154">
        <v>20.8</v>
      </c>
      <c r="W33" s="154"/>
      <c r="X33" s="154">
        <v>21.5</v>
      </c>
    </row>
    <row r="34" spans="1:24">
      <c r="A34" s="152" t="s">
        <v>5</v>
      </c>
      <c r="B34" s="162">
        <v>15.3</v>
      </c>
      <c r="C34" s="166">
        <v>14.8</v>
      </c>
      <c r="D34" s="166">
        <v>15.5</v>
      </c>
      <c r="E34" s="166">
        <v>16</v>
      </c>
      <c r="F34" s="166">
        <v>16.2</v>
      </c>
      <c r="G34" s="166">
        <v>17.100000000000001</v>
      </c>
      <c r="H34" s="166">
        <v>18</v>
      </c>
      <c r="I34" s="166">
        <v>18.600000000000001</v>
      </c>
      <c r="J34" s="166">
        <v>19.100000000000001</v>
      </c>
      <c r="K34" s="166">
        <v>19.899999999999999</v>
      </c>
      <c r="L34" s="166">
        <v>20.3</v>
      </c>
      <c r="M34" s="166">
        <v>21.2</v>
      </c>
      <c r="N34" s="166">
        <v>21.9</v>
      </c>
      <c r="O34" s="166">
        <v>23.4</v>
      </c>
      <c r="P34" s="166">
        <v>25.2</v>
      </c>
      <c r="Q34" s="166">
        <v>25.4</v>
      </c>
      <c r="R34" s="166">
        <v>25.1</v>
      </c>
      <c r="S34" s="166">
        <v>25.3</v>
      </c>
      <c r="T34" s="166">
        <v>25.5</v>
      </c>
      <c r="U34" s="166">
        <v>25.9</v>
      </c>
      <c r="V34" s="166">
        <v>25.8</v>
      </c>
      <c r="W34" s="166">
        <v>26.7</v>
      </c>
      <c r="X34" s="166">
        <v>26.5</v>
      </c>
    </row>
    <row r="35" spans="1:24">
      <c r="A35" s="152" t="s">
        <v>2</v>
      </c>
      <c r="B35" s="162">
        <v>12.1</v>
      </c>
      <c r="C35" s="166">
        <v>13.7</v>
      </c>
      <c r="D35" s="166">
        <v>14.7</v>
      </c>
      <c r="E35" s="166">
        <v>15.5</v>
      </c>
      <c r="F35" s="166">
        <v>15.9</v>
      </c>
      <c r="G35" s="166">
        <v>16.7</v>
      </c>
      <c r="H35" s="166">
        <v>17.2</v>
      </c>
      <c r="I35" s="166">
        <v>17.2</v>
      </c>
      <c r="J35" s="166">
        <v>16.8</v>
      </c>
      <c r="K35" s="166">
        <v>16.3</v>
      </c>
      <c r="L35" s="166">
        <v>16.100000000000001</v>
      </c>
      <c r="M35" s="166">
        <v>16.8</v>
      </c>
      <c r="N35" s="166">
        <v>16.899999999999999</v>
      </c>
      <c r="O35" s="166">
        <v>17.100000000000001</v>
      </c>
      <c r="P35" s="166">
        <v>17.100000000000001</v>
      </c>
      <c r="Q35" s="166">
        <v>17.2</v>
      </c>
      <c r="R35" s="166">
        <v>16.8</v>
      </c>
      <c r="S35" s="166">
        <v>17.2</v>
      </c>
      <c r="T35" s="166">
        <v>17.600000000000001</v>
      </c>
      <c r="U35" s="166">
        <v>17.600000000000001</v>
      </c>
      <c r="V35" s="166">
        <v>17.7</v>
      </c>
      <c r="W35" s="166">
        <v>18.100000000000001</v>
      </c>
      <c r="X35" s="166">
        <v>18.600000000000001</v>
      </c>
    </row>
    <row r="37" spans="1:24">
      <c r="A37" s="151"/>
      <c r="B37" s="151"/>
      <c r="P37" s="169"/>
      <c r="Q37" s="169"/>
    </row>
    <row r="38" spans="1:24">
      <c r="A38" s="151"/>
      <c r="B38" s="151"/>
      <c r="C38" s="151"/>
    </row>
  </sheetData>
  <mergeCells count="6">
    <mergeCell ref="D1:I1"/>
    <mergeCell ref="P37:Q37"/>
    <mergeCell ref="C3:E3"/>
    <mergeCell ref="B4:F4"/>
    <mergeCell ref="B25:D25"/>
    <mergeCell ref="B26:F2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2:R33"/>
  <sheetViews>
    <sheetView showGridLines="0" topLeftCell="A7" workbookViewId="0">
      <selection activeCell="J22" sqref="J22"/>
    </sheetView>
  </sheetViews>
  <sheetFormatPr baseColWidth="10" defaultColWidth="11.5546875" defaultRowHeight="14.4"/>
  <cols>
    <col min="1" max="1" width="31.5546875" style="106" bestFit="1" customWidth="1"/>
    <col min="2" max="16384" width="11.5546875" style="106"/>
  </cols>
  <sheetData>
    <row r="2" spans="1:18">
      <c r="A2" s="190"/>
      <c r="B2" s="191"/>
      <c r="C2" s="191"/>
      <c r="D2" s="191"/>
      <c r="E2" s="192"/>
    </row>
    <row r="4" spans="1:18">
      <c r="A4" s="144"/>
      <c r="B4" s="144">
        <v>1998</v>
      </c>
      <c r="C4" s="144">
        <v>1999</v>
      </c>
      <c r="D4" s="144">
        <v>2000</v>
      </c>
      <c r="E4" s="144">
        <v>2001</v>
      </c>
      <c r="F4" s="144">
        <v>2002</v>
      </c>
      <c r="G4" s="144">
        <v>2003</v>
      </c>
      <c r="H4" s="144">
        <v>2004</v>
      </c>
      <c r="I4" s="144">
        <v>2005</v>
      </c>
      <c r="J4" s="143">
        <v>2006</v>
      </c>
      <c r="K4" s="143">
        <v>2007</v>
      </c>
      <c r="L4" s="143">
        <v>2008</v>
      </c>
      <c r="M4" s="143">
        <v>2009</v>
      </c>
      <c r="N4" s="143">
        <v>2010</v>
      </c>
      <c r="O4" s="143">
        <v>2011</v>
      </c>
      <c r="P4" s="143">
        <v>2012</v>
      </c>
      <c r="Q4" s="143">
        <v>2013</v>
      </c>
      <c r="R4" s="143">
        <v>2014</v>
      </c>
    </row>
    <row r="5" spans="1:18">
      <c r="A5" s="106" t="s">
        <v>651</v>
      </c>
      <c r="B5" s="106">
        <v>76</v>
      </c>
      <c r="C5" s="106">
        <v>73</v>
      </c>
      <c r="D5" s="106">
        <v>70</v>
      </c>
      <c r="E5" s="106">
        <v>71</v>
      </c>
      <c r="F5" s="106">
        <v>70</v>
      </c>
      <c r="G5" s="106">
        <v>70</v>
      </c>
      <c r="H5" s="106">
        <v>68</v>
      </c>
      <c r="I5" s="106">
        <v>67</v>
      </c>
      <c r="J5" s="142">
        <v>65</v>
      </c>
      <c r="K5" s="142">
        <v>63</v>
      </c>
      <c r="L5" s="142">
        <v>63</v>
      </c>
      <c r="M5" s="142">
        <v>65</v>
      </c>
      <c r="N5" s="142">
        <v>63</v>
      </c>
      <c r="O5" s="142">
        <v>61</v>
      </c>
      <c r="P5" s="142">
        <v>60</v>
      </c>
      <c r="Q5" s="142">
        <v>60</v>
      </c>
      <c r="R5" s="142">
        <v>60</v>
      </c>
    </row>
    <row r="6" spans="1:18">
      <c r="A6" s="106" t="s">
        <v>650</v>
      </c>
      <c r="B6" s="106">
        <v>68</v>
      </c>
      <c r="C6" s="106">
        <v>65</v>
      </c>
      <c r="D6" s="106">
        <v>63</v>
      </c>
      <c r="E6" s="106">
        <v>64</v>
      </c>
      <c r="F6" s="106">
        <v>63</v>
      </c>
      <c r="G6" s="106">
        <v>63</v>
      </c>
      <c r="H6" s="106">
        <v>61</v>
      </c>
      <c r="I6" s="106">
        <v>59</v>
      </c>
      <c r="J6" s="142">
        <v>57</v>
      </c>
      <c r="K6" s="142">
        <v>56</v>
      </c>
      <c r="L6" s="142">
        <v>55</v>
      </c>
      <c r="M6" s="142">
        <v>56</v>
      </c>
      <c r="N6" s="142">
        <v>56</v>
      </c>
      <c r="O6" s="142">
        <v>55</v>
      </c>
      <c r="P6" s="142">
        <v>54</v>
      </c>
      <c r="Q6" s="142">
        <v>52</v>
      </c>
      <c r="R6" s="142">
        <v>53</v>
      </c>
    </row>
    <row r="7" spans="1:18">
      <c r="A7" s="106" t="s">
        <v>649</v>
      </c>
      <c r="B7" s="106">
        <v>63</v>
      </c>
      <c r="C7" s="106">
        <v>57</v>
      </c>
      <c r="D7" s="106">
        <v>55</v>
      </c>
      <c r="E7" s="106">
        <v>56</v>
      </c>
      <c r="F7" s="106">
        <v>55</v>
      </c>
      <c r="G7" s="106">
        <v>54</v>
      </c>
      <c r="H7" s="106">
        <v>53</v>
      </c>
      <c r="I7" s="106">
        <v>53</v>
      </c>
      <c r="J7" s="142">
        <v>54</v>
      </c>
      <c r="K7" s="142">
        <v>54</v>
      </c>
      <c r="L7" s="142">
        <v>52</v>
      </c>
      <c r="M7" s="142">
        <v>51</v>
      </c>
      <c r="N7" s="142">
        <v>50</v>
      </c>
      <c r="O7" s="142">
        <v>49</v>
      </c>
      <c r="P7" s="142">
        <v>48</v>
      </c>
      <c r="Q7" s="142">
        <v>47</v>
      </c>
      <c r="R7" s="142">
        <v>47</v>
      </c>
    </row>
    <row r="8" spans="1:18">
      <c r="A8" s="106" t="s">
        <v>648</v>
      </c>
      <c r="B8" s="106">
        <v>52</v>
      </c>
      <c r="C8" s="106">
        <v>46</v>
      </c>
      <c r="D8" s="106">
        <v>47</v>
      </c>
      <c r="E8" s="106">
        <v>45</v>
      </c>
      <c r="F8" s="106">
        <v>44</v>
      </c>
      <c r="G8" s="106">
        <v>44</v>
      </c>
      <c r="H8" s="106">
        <v>42</v>
      </c>
      <c r="I8" s="106">
        <v>42</v>
      </c>
      <c r="J8" s="142">
        <v>41</v>
      </c>
      <c r="K8" s="142">
        <v>41</v>
      </c>
      <c r="L8" s="142">
        <v>40</v>
      </c>
      <c r="M8" s="142">
        <v>38</v>
      </c>
      <c r="N8" s="142">
        <v>37</v>
      </c>
      <c r="O8" s="142">
        <v>37</v>
      </c>
      <c r="P8" s="142">
        <v>36</v>
      </c>
      <c r="Q8" s="142">
        <v>35</v>
      </c>
      <c r="R8" s="142">
        <v>36</v>
      </c>
    </row>
    <row r="9" spans="1:18">
      <c r="C9" s="187" t="s">
        <v>653</v>
      </c>
      <c r="D9" s="194"/>
      <c r="E9" s="194"/>
      <c r="F9" s="194"/>
      <c r="G9" s="194"/>
      <c r="H9" s="194"/>
      <c r="I9" s="194"/>
      <c r="J9" s="142"/>
      <c r="K9" s="142"/>
      <c r="L9" s="142"/>
      <c r="M9" s="142"/>
      <c r="N9" s="142"/>
      <c r="O9" s="142"/>
      <c r="P9" s="142"/>
      <c r="Q9" s="142"/>
      <c r="R9" s="142"/>
    </row>
    <row r="23" spans="12:12">
      <c r="L23" s="106" t="s">
        <v>652</v>
      </c>
    </row>
    <row r="33" spans="3:5">
      <c r="C33" s="193"/>
      <c r="D33" s="175"/>
      <c r="E33" s="175"/>
    </row>
  </sheetData>
  <mergeCells count="3">
    <mergeCell ref="A2:E2"/>
    <mergeCell ref="C33:E33"/>
    <mergeCell ref="C9:I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2:K27"/>
  <sheetViews>
    <sheetView showGridLines="0" topLeftCell="A22" zoomScale="96" zoomScaleNormal="96" workbookViewId="0">
      <selection activeCell="H42" sqref="H42"/>
    </sheetView>
  </sheetViews>
  <sheetFormatPr baseColWidth="10" defaultColWidth="11.5546875" defaultRowHeight="14.4"/>
  <cols>
    <col min="1" max="1" width="33.88671875" style="106" customWidth="1"/>
    <col min="2" max="2" width="27" style="106" customWidth="1"/>
    <col min="3" max="3" width="27.109375" style="106" customWidth="1"/>
    <col min="4" max="4" width="24" style="106" customWidth="1"/>
    <col min="5" max="16384" width="11.5546875" style="106"/>
  </cols>
  <sheetData>
    <row r="2" spans="1:4" ht="15" thickBot="1"/>
    <row r="3" spans="1:4" ht="15" thickBot="1">
      <c r="A3" s="145" t="s">
        <v>654</v>
      </c>
      <c r="B3" s="145" t="s">
        <v>655</v>
      </c>
      <c r="C3" s="145" t="s">
        <v>656</v>
      </c>
      <c r="D3" s="145" t="s">
        <v>657</v>
      </c>
    </row>
    <row r="4" spans="1:4">
      <c r="A4" s="146" t="s">
        <v>658</v>
      </c>
      <c r="B4" s="142">
        <v>87</v>
      </c>
      <c r="C4" s="142">
        <v>12</v>
      </c>
      <c r="D4" s="142">
        <v>1</v>
      </c>
    </row>
    <row r="5" spans="1:4">
      <c r="A5" s="146" t="s">
        <v>666</v>
      </c>
      <c r="B5" s="142">
        <v>77</v>
      </c>
      <c r="C5" s="142">
        <v>3</v>
      </c>
      <c r="D5" s="142">
        <v>20</v>
      </c>
    </row>
    <row r="6" spans="1:4">
      <c r="A6" s="146" t="s">
        <v>113</v>
      </c>
      <c r="B6" s="142">
        <v>66</v>
      </c>
      <c r="C6" s="142">
        <v>3</v>
      </c>
      <c r="D6" s="142">
        <v>32</v>
      </c>
    </row>
    <row r="7" spans="1:4">
      <c r="A7" s="146" t="s">
        <v>667</v>
      </c>
      <c r="B7" s="142">
        <v>65</v>
      </c>
      <c r="C7" s="142">
        <v>17</v>
      </c>
      <c r="D7" s="142">
        <v>18</v>
      </c>
    </row>
    <row r="8" spans="1:4">
      <c r="A8" s="146" t="s">
        <v>659</v>
      </c>
      <c r="B8" s="142">
        <v>51</v>
      </c>
      <c r="C8" s="142">
        <v>12</v>
      </c>
      <c r="D8" s="142">
        <v>37</v>
      </c>
    </row>
    <row r="9" spans="1:4">
      <c r="A9" s="146" t="s">
        <v>660</v>
      </c>
      <c r="B9" s="142">
        <v>50</v>
      </c>
      <c r="C9" s="142">
        <v>10</v>
      </c>
      <c r="D9" s="142">
        <v>60</v>
      </c>
    </row>
    <row r="10" spans="1:4">
      <c r="A10" s="146" t="s">
        <v>603</v>
      </c>
      <c r="B10" s="142">
        <v>50</v>
      </c>
      <c r="C10" s="142">
        <v>10</v>
      </c>
      <c r="D10" s="142">
        <v>40</v>
      </c>
    </row>
    <row r="11" spans="1:4">
      <c r="A11" s="147" t="s">
        <v>353</v>
      </c>
      <c r="B11" s="143">
        <v>50</v>
      </c>
      <c r="C11" s="143">
        <v>8</v>
      </c>
      <c r="D11" s="143">
        <v>42</v>
      </c>
    </row>
    <row r="12" spans="1:4">
      <c r="A12" s="146" t="s">
        <v>661</v>
      </c>
      <c r="B12" s="142">
        <v>46</v>
      </c>
      <c r="C12" s="142">
        <v>5</v>
      </c>
      <c r="D12" s="142">
        <v>49</v>
      </c>
    </row>
    <row r="13" spans="1:4">
      <c r="A13" s="146" t="s">
        <v>662</v>
      </c>
      <c r="B13" s="142">
        <v>40</v>
      </c>
      <c r="C13" s="142">
        <v>5</v>
      </c>
      <c r="D13" s="142">
        <v>55</v>
      </c>
    </row>
    <row r="14" spans="1:4">
      <c r="A14" s="146" t="s">
        <v>668</v>
      </c>
      <c r="B14" s="142">
        <v>40</v>
      </c>
      <c r="C14" s="142">
        <v>2</v>
      </c>
      <c r="D14" s="142">
        <v>58</v>
      </c>
    </row>
    <row r="15" spans="1:4">
      <c r="A15" s="146" t="s">
        <v>663</v>
      </c>
      <c r="B15" s="142">
        <v>39</v>
      </c>
      <c r="C15" s="142">
        <v>2</v>
      </c>
      <c r="D15" s="142">
        <v>58</v>
      </c>
    </row>
    <row r="16" spans="1:4">
      <c r="A16" s="146" t="s">
        <v>664</v>
      </c>
      <c r="B16" s="142">
        <v>38</v>
      </c>
      <c r="C16" s="142">
        <v>17</v>
      </c>
      <c r="D16" s="142">
        <v>45</v>
      </c>
    </row>
    <row r="17" spans="1:11">
      <c r="A17" s="146" t="s">
        <v>665</v>
      </c>
      <c r="B17" s="142">
        <v>18</v>
      </c>
      <c r="C17" s="142">
        <v>16</v>
      </c>
      <c r="D17" s="142">
        <v>65</v>
      </c>
    </row>
    <row r="18" spans="1:11">
      <c r="A18" s="142"/>
      <c r="B18" s="142"/>
      <c r="C18" s="142"/>
      <c r="D18" s="142"/>
    </row>
    <row r="19" spans="1:11">
      <c r="C19" s="148" t="s">
        <v>669</v>
      </c>
    </row>
    <row r="20" spans="1:11">
      <c r="C20" s="149" t="s">
        <v>670</v>
      </c>
    </row>
    <row r="27" spans="1:11">
      <c r="K27" s="106" t="s">
        <v>382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2:C13"/>
  <sheetViews>
    <sheetView showGridLines="0" topLeftCell="A13" workbookViewId="0">
      <selection activeCell="D44" sqref="D44"/>
    </sheetView>
  </sheetViews>
  <sheetFormatPr baseColWidth="10" defaultColWidth="11.5546875" defaultRowHeight="14.4"/>
  <cols>
    <col min="1" max="1" width="32.33203125" style="106" customWidth="1"/>
    <col min="2" max="2" width="28.33203125" style="142" customWidth="1"/>
    <col min="3" max="3" width="40.5546875" style="142" customWidth="1"/>
    <col min="4" max="16384" width="11.5546875" style="106"/>
  </cols>
  <sheetData>
    <row r="2" spans="1:3">
      <c r="A2" s="150" t="s">
        <v>671</v>
      </c>
      <c r="B2" s="150" t="s">
        <v>672</v>
      </c>
      <c r="C2" s="150" t="s">
        <v>673</v>
      </c>
    </row>
    <row r="3" spans="1:3">
      <c r="A3" s="106" t="s">
        <v>674</v>
      </c>
      <c r="B3" s="142">
        <v>40</v>
      </c>
      <c r="C3" s="142">
        <v>78</v>
      </c>
    </row>
    <row r="4" spans="1:3">
      <c r="A4" s="106" t="s">
        <v>675</v>
      </c>
      <c r="B4" s="142">
        <v>23</v>
      </c>
      <c r="C4" s="142">
        <v>66</v>
      </c>
    </row>
    <row r="5" spans="1:3">
      <c r="A5" s="106" t="s">
        <v>603</v>
      </c>
      <c r="B5" s="142">
        <v>15</v>
      </c>
      <c r="C5" s="142">
        <v>64</v>
      </c>
    </row>
    <row r="6" spans="1:3">
      <c r="A6" s="106" t="s">
        <v>549</v>
      </c>
      <c r="B6" s="142">
        <v>14</v>
      </c>
      <c r="C6" s="142">
        <v>51</v>
      </c>
    </row>
    <row r="7" spans="1:3">
      <c r="A7" s="106" t="s">
        <v>676</v>
      </c>
      <c r="B7" s="142">
        <v>13</v>
      </c>
      <c r="C7" s="142">
        <v>47</v>
      </c>
    </row>
    <row r="8" spans="1:3">
      <c r="A8" s="106" t="s">
        <v>677</v>
      </c>
      <c r="B8" s="142">
        <v>14</v>
      </c>
      <c r="C8" s="142">
        <v>44</v>
      </c>
    </row>
    <row r="9" spans="1:3">
      <c r="A9" s="106" t="s">
        <v>353</v>
      </c>
      <c r="B9" s="142">
        <v>9</v>
      </c>
      <c r="C9" s="142">
        <v>42</v>
      </c>
    </row>
    <row r="10" spans="1:3">
      <c r="A10" s="106" t="s">
        <v>678</v>
      </c>
      <c r="B10" s="142">
        <v>7</v>
      </c>
      <c r="C10" s="142">
        <v>31</v>
      </c>
    </row>
    <row r="11" spans="1:3">
      <c r="A11" s="106" t="s">
        <v>662</v>
      </c>
      <c r="B11" s="142">
        <v>9</v>
      </c>
      <c r="C11" s="142">
        <v>29</v>
      </c>
    </row>
    <row r="12" spans="1:3">
      <c r="A12" s="106" t="s">
        <v>113</v>
      </c>
      <c r="B12" s="142">
        <v>3</v>
      </c>
      <c r="C12" s="142">
        <v>15</v>
      </c>
    </row>
    <row r="13" spans="1:3">
      <c r="A13" s="106" t="s">
        <v>679</v>
      </c>
      <c r="B13" s="142">
        <v>3</v>
      </c>
      <c r="C13" s="142">
        <v>13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A8:B18"/>
  <sheetViews>
    <sheetView showGridLines="0" workbookViewId="0">
      <selection activeCell="J24" sqref="J24"/>
    </sheetView>
  </sheetViews>
  <sheetFormatPr baseColWidth="10" defaultColWidth="11.5546875" defaultRowHeight="14.4"/>
  <cols>
    <col min="1" max="1" width="13" style="106" customWidth="1"/>
    <col min="2" max="2" width="33.5546875" style="106" customWidth="1"/>
    <col min="3" max="16384" width="11.5546875" style="106"/>
  </cols>
  <sheetData>
    <row r="8" spans="1:2">
      <c r="A8" s="107" t="s">
        <v>539</v>
      </c>
      <c r="B8" s="107" t="s">
        <v>540</v>
      </c>
    </row>
    <row r="9" spans="1:2">
      <c r="A9" s="106" t="s">
        <v>541</v>
      </c>
      <c r="B9" s="106">
        <v>20.100000000000001</v>
      </c>
    </row>
    <row r="10" spans="1:2">
      <c r="A10" s="106" t="s">
        <v>542</v>
      </c>
      <c r="B10" s="106">
        <v>17.399999999999999</v>
      </c>
    </row>
    <row r="11" spans="1:2">
      <c r="A11" s="106" t="s">
        <v>543</v>
      </c>
      <c r="B11" s="106">
        <v>15.2</v>
      </c>
    </row>
    <row r="12" spans="1:2">
      <c r="A12" s="106" t="s">
        <v>544</v>
      </c>
      <c r="B12" s="106">
        <v>7.5</v>
      </c>
    </row>
    <row r="13" spans="1:2">
      <c r="A13" s="106" t="s">
        <v>545</v>
      </c>
      <c r="B13" s="106">
        <v>6.5</v>
      </c>
    </row>
    <row r="14" spans="1:2">
      <c r="A14" s="106" t="s">
        <v>546</v>
      </c>
      <c r="B14" s="106">
        <v>4.3</v>
      </c>
    </row>
    <row r="15" spans="1:2">
      <c r="A15" s="106" t="s">
        <v>547</v>
      </c>
      <c r="B15" s="106">
        <v>3.4</v>
      </c>
    </row>
    <row r="16" spans="1:2">
      <c r="A16" s="106" t="s">
        <v>548</v>
      </c>
      <c r="B16" s="106">
        <v>3.2</v>
      </c>
    </row>
    <row r="17" spans="1:2">
      <c r="A17" s="106" t="s">
        <v>549</v>
      </c>
      <c r="B17" s="106">
        <v>2.8</v>
      </c>
    </row>
    <row r="18" spans="1:2">
      <c r="A18" s="106" t="s">
        <v>550</v>
      </c>
      <c r="B18" s="106">
        <v>1.9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A1:CK836"/>
  <sheetViews>
    <sheetView zoomScale="70" zoomScaleNormal="70" workbookViewId="0">
      <pane xSplit="2" ySplit="2" topLeftCell="L758" activePane="bottomRight" state="frozen"/>
      <selection activeCell="G28" sqref="G28"/>
      <selection pane="topRight" activeCell="G28" sqref="G28"/>
      <selection pane="bottomLeft" activeCell="G28" sqref="G28"/>
      <selection pane="bottomRight" activeCell="G28" sqref="G28"/>
    </sheetView>
  </sheetViews>
  <sheetFormatPr baseColWidth="10" defaultRowHeight="13.8"/>
  <cols>
    <col min="1" max="1" width="11.44140625" style="70"/>
    <col min="2" max="2" width="41" style="70" customWidth="1"/>
    <col min="3" max="3" width="7.5546875" style="70" customWidth="1"/>
    <col min="4" max="4" width="12.88671875" style="70" customWidth="1"/>
    <col min="5" max="5" width="12.44140625" style="71" customWidth="1"/>
    <col min="6" max="6" width="11.6640625" style="72" customWidth="1"/>
    <col min="7" max="48" width="7.88671875" style="72" customWidth="1"/>
    <col min="49" max="89" width="11.44140625" style="73"/>
    <col min="90" max="259" width="11.44140625" style="70"/>
    <col min="260" max="260" width="57.109375" style="70" customWidth="1"/>
    <col min="261" max="261" width="12.109375" style="70" customWidth="1"/>
    <col min="262" max="299" width="17.109375" style="70" customWidth="1"/>
    <col min="300" max="304" width="12.5546875" style="70" customWidth="1"/>
    <col min="305" max="515" width="11.44140625" style="70"/>
    <col min="516" max="516" width="57.109375" style="70" customWidth="1"/>
    <col min="517" max="517" width="12.109375" style="70" customWidth="1"/>
    <col min="518" max="555" width="17.109375" style="70" customWidth="1"/>
    <col min="556" max="560" width="12.5546875" style="70" customWidth="1"/>
    <col min="561" max="771" width="11.44140625" style="70"/>
    <col min="772" max="772" width="57.109375" style="70" customWidth="1"/>
    <col min="773" max="773" width="12.109375" style="70" customWidth="1"/>
    <col min="774" max="811" width="17.109375" style="70" customWidth="1"/>
    <col min="812" max="816" width="12.5546875" style="70" customWidth="1"/>
    <col min="817" max="1027" width="11.44140625" style="70"/>
    <col min="1028" max="1028" width="57.109375" style="70" customWidth="1"/>
    <col min="1029" max="1029" width="12.109375" style="70" customWidth="1"/>
    <col min="1030" max="1067" width="17.109375" style="70" customWidth="1"/>
    <col min="1068" max="1072" width="12.5546875" style="70" customWidth="1"/>
    <col min="1073" max="1283" width="11.44140625" style="70"/>
    <col min="1284" max="1284" width="57.109375" style="70" customWidth="1"/>
    <col min="1285" max="1285" width="12.109375" style="70" customWidth="1"/>
    <col min="1286" max="1323" width="17.109375" style="70" customWidth="1"/>
    <col min="1324" max="1328" width="12.5546875" style="70" customWidth="1"/>
    <col min="1329" max="1539" width="11.44140625" style="70"/>
    <col min="1540" max="1540" width="57.109375" style="70" customWidth="1"/>
    <col min="1541" max="1541" width="12.109375" style="70" customWidth="1"/>
    <col min="1542" max="1579" width="17.109375" style="70" customWidth="1"/>
    <col min="1580" max="1584" width="12.5546875" style="70" customWidth="1"/>
    <col min="1585" max="1795" width="11.44140625" style="70"/>
    <col min="1796" max="1796" width="57.109375" style="70" customWidth="1"/>
    <col min="1797" max="1797" width="12.109375" style="70" customWidth="1"/>
    <col min="1798" max="1835" width="17.109375" style="70" customWidth="1"/>
    <col min="1836" max="1840" width="12.5546875" style="70" customWidth="1"/>
    <col min="1841" max="2051" width="11.44140625" style="70"/>
    <col min="2052" max="2052" width="57.109375" style="70" customWidth="1"/>
    <col min="2053" max="2053" width="12.109375" style="70" customWidth="1"/>
    <col min="2054" max="2091" width="17.109375" style="70" customWidth="1"/>
    <col min="2092" max="2096" width="12.5546875" style="70" customWidth="1"/>
    <col min="2097" max="2307" width="11.44140625" style="70"/>
    <col min="2308" max="2308" width="57.109375" style="70" customWidth="1"/>
    <col min="2309" max="2309" width="12.109375" style="70" customWidth="1"/>
    <col min="2310" max="2347" width="17.109375" style="70" customWidth="1"/>
    <col min="2348" max="2352" width="12.5546875" style="70" customWidth="1"/>
    <col min="2353" max="2563" width="11.44140625" style="70"/>
    <col min="2564" max="2564" width="57.109375" style="70" customWidth="1"/>
    <col min="2565" max="2565" width="12.109375" style="70" customWidth="1"/>
    <col min="2566" max="2603" width="17.109375" style="70" customWidth="1"/>
    <col min="2604" max="2608" width="12.5546875" style="70" customWidth="1"/>
    <col min="2609" max="2819" width="11.44140625" style="70"/>
    <col min="2820" max="2820" width="57.109375" style="70" customWidth="1"/>
    <col min="2821" max="2821" width="12.109375" style="70" customWidth="1"/>
    <col min="2822" max="2859" width="17.109375" style="70" customWidth="1"/>
    <col min="2860" max="2864" width="12.5546875" style="70" customWidth="1"/>
    <col min="2865" max="3075" width="11.44140625" style="70"/>
    <col min="3076" max="3076" width="57.109375" style="70" customWidth="1"/>
    <col min="3077" max="3077" width="12.109375" style="70" customWidth="1"/>
    <col min="3078" max="3115" width="17.109375" style="70" customWidth="1"/>
    <col min="3116" max="3120" width="12.5546875" style="70" customWidth="1"/>
    <col min="3121" max="3331" width="11.44140625" style="70"/>
    <col min="3332" max="3332" width="57.109375" style="70" customWidth="1"/>
    <col min="3333" max="3333" width="12.109375" style="70" customWidth="1"/>
    <col min="3334" max="3371" width="17.109375" style="70" customWidth="1"/>
    <col min="3372" max="3376" width="12.5546875" style="70" customWidth="1"/>
    <col min="3377" max="3587" width="11.44140625" style="70"/>
    <col min="3588" max="3588" width="57.109375" style="70" customWidth="1"/>
    <col min="3589" max="3589" width="12.109375" style="70" customWidth="1"/>
    <col min="3590" max="3627" width="17.109375" style="70" customWidth="1"/>
    <col min="3628" max="3632" width="12.5546875" style="70" customWidth="1"/>
    <col min="3633" max="3843" width="11.44140625" style="70"/>
    <col min="3844" max="3844" width="57.109375" style="70" customWidth="1"/>
    <col min="3845" max="3845" width="12.109375" style="70" customWidth="1"/>
    <col min="3846" max="3883" width="17.109375" style="70" customWidth="1"/>
    <col min="3884" max="3888" width="12.5546875" style="70" customWidth="1"/>
    <col min="3889" max="4099" width="11.44140625" style="70"/>
    <col min="4100" max="4100" width="57.109375" style="70" customWidth="1"/>
    <col min="4101" max="4101" width="12.109375" style="70" customWidth="1"/>
    <col min="4102" max="4139" width="17.109375" style="70" customWidth="1"/>
    <col min="4140" max="4144" width="12.5546875" style="70" customWidth="1"/>
    <col min="4145" max="4355" width="11.44140625" style="70"/>
    <col min="4356" max="4356" width="57.109375" style="70" customWidth="1"/>
    <col min="4357" max="4357" width="12.109375" style="70" customWidth="1"/>
    <col min="4358" max="4395" width="17.109375" style="70" customWidth="1"/>
    <col min="4396" max="4400" width="12.5546875" style="70" customWidth="1"/>
    <col min="4401" max="4611" width="11.44140625" style="70"/>
    <col min="4612" max="4612" width="57.109375" style="70" customWidth="1"/>
    <col min="4613" max="4613" width="12.109375" style="70" customWidth="1"/>
    <col min="4614" max="4651" width="17.109375" style="70" customWidth="1"/>
    <col min="4652" max="4656" width="12.5546875" style="70" customWidth="1"/>
    <col min="4657" max="4867" width="11.44140625" style="70"/>
    <col min="4868" max="4868" width="57.109375" style="70" customWidth="1"/>
    <col min="4869" max="4869" width="12.109375" style="70" customWidth="1"/>
    <col min="4870" max="4907" width="17.109375" style="70" customWidth="1"/>
    <col min="4908" max="4912" width="12.5546875" style="70" customWidth="1"/>
    <col min="4913" max="5123" width="11.44140625" style="70"/>
    <col min="5124" max="5124" width="57.109375" style="70" customWidth="1"/>
    <col min="5125" max="5125" width="12.109375" style="70" customWidth="1"/>
    <col min="5126" max="5163" width="17.109375" style="70" customWidth="1"/>
    <col min="5164" max="5168" width="12.5546875" style="70" customWidth="1"/>
    <col min="5169" max="5379" width="11.44140625" style="70"/>
    <col min="5380" max="5380" width="57.109375" style="70" customWidth="1"/>
    <col min="5381" max="5381" width="12.109375" style="70" customWidth="1"/>
    <col min="5382" max="5419" width="17.109375" style="70" customWidth="1"/>
    <col min="5420" max="5424" width="12.5546875" style="70" customWidth="1"/>
    <col min="5425" max="5635" width="11.44140625" style="70"/>
    <col min="5636" max="5636" width="57.109375" style="70" customWidth="1"/>
    <col min="5637" max="5637" width="12.109375" style="70" customWidth="1"/>
    <col min="5638" max="5675" width="17.109375" style="70" customWidth="1"/>
    <col min="5676" max="5680" width="12.5546875" style="70" customWidth="1"/>
    <col min="5681" max="5891" width="11.44140625" style="70"/>
    <col min="5892" max="5892" width="57.109375" style="70" customWidth="1"/>
    <col min="5893" max="5893" width="12.109375" style="70" customWidth="1"/>
    <col min="5894" max="5931" width="17.109375" style="70" customWidth="1"/>
    <col min="5932" max="5936" width="12.5546875" style="70" customWidth="1"/>
    <col min="5937" max="6147" width="11.44140625" style="70"/>
    <col min="6148" max="6148" width="57.109375" style="70" customWidth="1"/>
    <col min="6149" max="6149" width="12.109375" style="70" customWidth="1"/>
    <col min="6150" max="6187" width="17.109375" style="70" customWidth="1"/>
    <col min="6188" max="6192" width="12.5546875" style="70" customWidth="1"/>
    <col min="6193" max="6403" width="11.44140625" style="70"/>
    <col min="6404" max="6404" width="57.109375" style="70" customWidth="1"/>
    <col min="6405" max="6405" width="12.109375" style="70" customWidth="1"/>
    <col min="6406" max="6443" width="17.109375" style="70" customWidth="1"/>
    <col min="6444" max="6448" width="12.5546875" style="70" customWidth="1"/>
    <col min="6449" max="6659" width="11.44140625" style="70"/>
    <col min="6660" max="6660" width="57.109375" style="70" customWidth="1"/>
    <col min="6661" max="6661" width="12.109375" style="70" customWidth="1"/>
    <col min="6662" max="6699" width="17.109375" style="70" customWidth="1"/>
    <col min="6700" max="6704" width="12.5546875" style="70" customWidth="1"/>
    <col min="6705" max="6915" width="11.44140625" style="70"/>
    <col min="6916" max="6916" width="57.109375" style="70" customWidth="1"/>
    <col min="6917" max="6917" width="12.109375" style="70" customWidth="1"/>
    <col min="6918" max="6955" width="17.109375" style="70" customWidth="1"/>
    <col min="6956" max="6960" width="12.5546875" style="70" customWidth="1"/>
    <col min="6961" max="7171" width="11.44140625" style="70"/>
    <col min="7172" max="7172" width="57.109375" style="70" customWidth="1"/>
    <col min="7173" max="7173" width="12.109375" style="70" customWidth="1"/>
    <col min="7174" max="7211" width="17.109375" style="70" customWidth="1"/>
    <col min="7212" max="7216" width="12.5546875" style="70" customWidth="1"/>
    <col min="7217" max="7427" width="11.44140625" style="70"/>
    <col min="7428" max="7428" width="57.109375" style="70" customWidth="1"/>
    <col min="7429" max="7429" width="12.109375" style="70" customWidth="1"/>
    <col min="7430" max="7467" width="17.109375" style="70" customWidth="1"/>
    <col min="7468" max="7472" width="12.5546875" style="70" customWidth="1"/>
    <col min="7473" max="7683" width="11.44140625" style="70"/>
    <col min="7684" max="7684" width="57.109375" style="70" customWidth="1"/>
    <col min="7685" max="7685" width="12.109375" style="70" customWidth="1"/>
    <col min="7686" max="7723" width="17.109375" style="70" customWidth="1"/>
    <col min="7724" max="7728" width="12.5546875" style="70" customWidth="1"/>
    <col min="7729" max="7939" width="11.44140625" style="70"/>
    <col min="7940" max="7940" width="57.109375" style="70" customWidth="1"/>
    <col min="7941" max="7941" width="12.109375" style="70" customWidth="1"/>
    <col min="7942" max="7979" width="17.109375" style="70" customWidth="1"/>
    <col min="7980" max="7984" width="12.5546875" style="70" customWidth="1"/>
    <col min="7985" max="8195" width="11.44140625" style="70"/>
    <col min="8196" max="8196" width="57.109375" style="70" customWidth="1"/>
    <col min="8197" max="8197" width="12.109375" style="70" customWidth="1"/>
    <col min="8198" max="8235" width="17.109375" style="70" customWidth="1"/>
    <col min="8236" max="8240" width="12.5546875" style="70" customWidth="1"/>
    <col min="8241" max="8451" width="11.44140625" style="70"/>
    <col min="8452" max="8452" width="57.109375" style="70" customWidth="1"/>
    <col min="8453" max="8453" width="12.109375" style="70" customWidth="1"/>
    <col min="8454" max="8491" width="17.109375" style="70" customWidth="1"/>
    <col min="8492" max="8496" width="12.5546875" style="70" customWidth="1"/>
    <col min="8497" max="8707" width="11.44140625" style="70"/>
    <col min="8708" max="8708" width="57.109375" style="70" customWidth="1"/>
    <col min="8709" max="8709" width="12.109375" style="70" customWidth="1"/>
    <col min="8710" max="8747" width="17.109375" style="70" customWidth="1"/>
    <col min="8748" max="8752" width="12.5546875" style="70" customWidth="1"/>
    <col min="8753" max="8963" width="11.44140625" style="70"/>
    <col min="8964" max="8964" width="57.109375" style="70" customWidth="1"/>
    <col min="8965" max="8965" width="12.109375" style="70" customWidth="1"/>
    <col min="8966" max="9003" width="17.109375" style="70" customWidth="1"/>
    <col min="9004" max="9008" width="12.5546875" style="70" customWidth="1"/>
    <col min="9009" max="9219" width="11.44140625" style="70"/>
    <col min="9220" max="9220" width="57.109375" style="70" customWidth="1"/>
    <col min="9221" max="9221" width="12.109375" style="70" customWidth="1"/>
    <col min="9222" max="9259" width="17.109375" style="70" customWidth="1"/>
    <col min="9260" max="9264" width="12.5546875" style="70" customWidth="1"/>
    <col min="9265" max="9475" width="11.44140625" style="70"/>
    <col min="9476" max="9476" width="57.109375" style="70" customWidth="1"/>
    <col min="9477" max="9477" width="12.109375" style="70" customWidth="1"/>
    <col min="9478" max="9515" width="17.109375" style="70" customWidth="1"/>
    <col min="9516" max="9520" width="12.5546875" style="70" customWidth="1"/>
    <col min="9521" max="9731" width="11.44140625" style="70"/>
    <col min="9732" max="9732" width="57.109375" style="70" customWidth="1"/>
    <col min="9733" max="9733" width="12.109375" style="70" customWidth="1"/>
    <col min="9734" max="9771" width="17.109375" style="70" customWidth="1"/>
    <col min="9772" max="9776" width="12.5546875" style="70" customWidth="1"/>
    <col min="9777" max="9987" width="11.44140625" style="70"/>
    <col min="9988" max="9988" width="57.109375" style="70" customWidth="1"/>
    <col min="9989" max="9989" width="12.109375" style="70" customWidth="1"/>
    <col min="9990" max="10027" width="17.109375" style="70" customWidth="1"/>
    <col min="10028" max="10032" width="12.5546875" style="70" customWidth="1"/>
    <col min="10033" max="10243" width="11.44140625" style="70"/>
    <col min="10244" max="10244" width="57.109375" style="70" customWidth="1"/>
    <col min="10245" max="10245" width="12.109375" style="70" customWidth="1"/>
    <col min="10246" max="10283" width="17.109375" style="70" customWidth="1"/>
    <col min="10284" max="10288" width="12.5546875" style="70" customWidth="1"/>
    <col min="10289" max="10499" width="11.44140625" style="70"/>
    <col min="10500" max="10500" width="57.109375" style="70" customWidth="1"/>
    <col min="10501" max="10501" width="12.109375" style="70" customWidth="1"/>
    <col min="10502" max="10539" width="17.109375" style="70" customWidth="1"/>
    <col min="10540" max="10544" width="12.5546875" style="70" customWidth="1"/>
    <col min="10545" max="10755" width="11.44140625" style="70"/>
    <col min="10756" max="10756" width="57.109375" style="70" customWidth="1"/>
    <col min="10757" max="10757" width="12.109375" style="70" customWidth="1"/>
    <col min="10758" max="10795" width="17.109375" style="70" customWidth="1"/>
    <col min="10796" max="10800" width="12.5546875" style="70" customWidth="1"/>
    <col min="10801" max="11011" width="11.44140625" style="70"/>
    <col min="11012" max="11012" width="57.109375" style="70" customWidth="1"/>
    <col min="11013" max="11013" width="12.109375" style="70" customWidth="1"/>
    <col min="11014" max="11051" width="17.109375" style="70" customWidth="1"/>
    <col min="11052" max="11056" width="12.5546875" style="70" customWidth="1"/>
    <col min="11057" max="11267" width="11.44140625" style="70"/>
    <col min="11268" max="11268" width="57.109375" style="70" customWidth="1"/>
    <col min="11269" max="11269" width="12.109375" style="70" customWidth="1"/>
    <col min="11270" max="11307" width="17.109375" style="70" customWidth="1"/>
    <col min="11308" max="11312" width="12.5546875" style="70" customWidth="1"/>
    <col min="11313" max="11523" width="11.44140625" style="70"/>
    <col min="11524" max="11524" width="57.109375" style="70" customWidth="1"/>
    <col min="11525" max="11525" width="12.109375" style="70" customWidth="1"/>
    <col min="11526" max="11563" width="17.109375" style="70" customWidth="1"/>
    <col min="11564" max="11568" width="12.5546875" style="70" customWidth="1"/>
    <col min="11569" max="11779" width="11.44140625" style="70"/>
    <col min="11780" max="11780" width="57.109375" style="70" customWidth="1"/>
    <col min="11781" max="11781" width="12.109375" style="70" customWidth="1"/>
    <col min="11782" max="11819" width="17.109375" style="70" customWidth="1"/>
    <col min="11820" max="11824" width="12.5546875" style="70" customWidth="1"/>
    <col min="11825" max="12035" width="11.44140625" style="70"/>
    <col min="12036" max="12036" width="57.109375" style="70" customWidth="1"/>
    <col min="12037" max="12037" width="12.109375" style="70" customWidth="1"/>
    <col min="12038" max="12075" width="17.109375" style="70" customWidth="1"/>
    <col min="12076" max="12080" width="12.5546875" style="70" customWidth="1"/>
    <col min="12081" max="12291" width="11.44140625" style="70"/>
    <col min="12292" max="12292" width="57.109375" style="70" customWidth="1"/>
    <col min="12293" max="12293" width="12.109375" style="70" customWidth="1"/>
    <col min="12294" max="12331" width="17.109375" style="70" customWidth="1"/>
    <col min="12332" max="12336" width="12.5546875" style="70" customWidth="1"/>
    <col min="12337" max="12547" width="11.44140625" style="70"/>
    <col min="12548" max="12548" width="57.109375" style="70" customWidth="1"/>
    <col min="12549" max="12549" width="12.109375" style="70" customWidth="1"/>
    <col min="12550" max="12587" width="17.109375" style="70" customWidth="1"/>
    <col min="12588" max="12592" width="12.5546875" style="70" customWidth="1"/>
    <col min="12593" max="12803" width="11.44140625" style="70"/>
    <col min="12804" max="12804" width="57.109375" style="70" customWidth="1"/>
    <col min="12805" max="12805" width="12.109375" style="70" customWidth="1"/>
    <col min="12806" max="12843" width="17.109375" style="70" customWidth="1"/>
    <col min="12844" max="12848" width="12.5546875" style="70" customWidth="1"/>
    <col min="12849" max="13059" width="11.44140625" style="70"/>
    <col min="13060" max="13060" width="57.109375" style="70" customWidth="1"/>
    <col min="13061" max="13061" width="12.109375" style="70" customWidth="1"/>
    <col min="13062" max="13099" width="17.109375" style="70" customWidth="1"/>
    <col min="13100" max="13104" width="12.5546875" style="70" customWidth="1"/>
    <col min="13105" max="13315" width="11.44140625" style="70"/>
    <col min="13316" max="13316" width="57.109375" style="70" customWidth="1"/>
    <col min="13317" max="13317" width="12.109375" style="70" customWidth="1"/>
    <col min="13318" max="13355" width="17.109375" style="70" customWidth="1"/>
    <col min="13356" max="13360" width="12.5546875" style="70" customWidth="1"/>
    <col min="13361" max="13571" width="11.44140625" style="70"/>
    <col min="13572" max="13572" width="57.109375" style="70" customWidth="1"/>
    <col min="13573" max="13573" width="12.109375" style="70" customWidth="1"/>
    <col min="13574" max="13611" width="17.109375" style="70" customWidth="1"/>
    <col min="13612" max="13616" width="12.5546875" style="70" customWidth="1"/>
    <col min="13617" max="13827" width="11.44140625" style="70"/>
    <col min="13828" max="13828" width="57.109375" style="70" customWidth="1"/>
    <col min="13829" max="13829" width="12.109375" style="70" customWidth="1"/>
    <col min="13830" max="13867" width="17.109375" style="70" customWidth="1"/>
    <col min="13868" max="13872" width="12.5546875" style="70" customWidth="1"/>
    <col min="13873" max="14083" width="11.44140625" style="70"/>
    <col min="14084" max="14084" width="57.109375" style="70" customWidth="1"/>
    <col min="14085" max="14085" width="12.109375" style="70" customWidth="1"/>
    <col min="14086" max="14123" width="17.109375" style="70" customWidth="1"/>
    <col min="14124" max="14128" width="12.5546875" style="70" customWidth="1"/>
    <col min="14129" max="14339" width="11.44140625" style="70"/>
    <col min="14340" max="14340" width="57.109375" style="70" customWidth="1"/>
    <col min="14341" max="14341" width="12.109375" style="70" customWidth="1"/>
    <col min="14342" max="14379" width="17.109375" style="70" customWidth="1"/>
    <col min="14380" max="14384" width="12.5546875" style="70" customWidth="1"/>
    <col min="14385" max="14595" width="11.44140625" style="70"/>
    <col min="14596" max="14596" width="57.109375" style="70" customWidth="1"/>
    <col min="14597" max="14597" width="12.109375" style="70" customWidth="1"/>
    <col min="14598" max="14635" width="17.109375" style="70" customWidth="1"/>
    <col min="14636" max="14640" width="12.5546875" style="70" customWidth="1"/>
    <col min="14641" max="14851" width="11.44140625" style="70"/>
    <col min="14852" max="14852" width="57.109375" style="70" customWidth="1"/>
    <col min="14853" max="14853" width="12.109375" style="70" customWidth="1"/>
    <col min="14854" max="14891" width="17.109375" style="70" customWidth="1"/>
    <col min="14892" max="14896" width="12.5546875" style="70" customWidth="1"/>
    <col min="14897" max="15107" width="11.44140625" style="70"/>
    <col min="15108" max="15108" width="57.109375" style="70" customWidth="1"/>
    <col min="15109" max="15109" width="12.109375" style="70" customWidth="1"/>
    <col min="15110" max="15147" width="17.109375" style="70" customWidth="1"/>
    <col min="15148" max="15152" width="12.5546875" style="70" customWidth="1"/>
    <col min="15153" max="15363" width="11.44140625" style="70"/>
    <col min="15364" max="15364" width="57.109375" style="70" customWidth="1"/>
    <col min="15365" max="15365" width="12.109375" style="70" customWidth="1"/>
    <col min="15366" max="15403" width="17.109375" style="70" customWidth="1"/>
    <col min="15404" max="15408" width="12.5546875" style="70" customWidth="1"/>
    <col min="15409" max="15619" width="11.44140625" style="70"/>
    <col min="15620" max="15620" width="57.109375" style="70" customWidth="1"/>
    <col min="15621" max="15621" width="12.109375" style="70" customWidth="1"/>
    <col min="15622" max="15659" width="17.109375" style="70" customWidth="1"/>
    <col min="15660" max="15664" width="12.5546875" style="70" customWidth="1"/>
    <col min="15665" max="15875" width="11.44140625" style="70"/>
    <col min="15876" max="15876" width="57.109375" style="70" customWidth="1"/>
    <col min="15877" max="15877" width="12.109375" style="70" customWidth="1"/>
    <col min="15878" max="15915" width="17.109375" style="70" customWidth="1"/>
    <col min="15916" max="15920" width="12.5546875" style="70" customWidth="1"/>
    <col min="15921" max="16131" width="11.44140625" style="70"/>
    <col min="16132" max="16132" width="57.109375" style="70" customWidth="1"/>
    <col min="16133" max="16133" width="12.109375" style="70" customWidth="1"/>
    <col min="16134" max="16171" width="17.109375" style="70" customWidth="1"/>
    <col min="16172" max="16176" width="12.5546875" style="70" customWidth="1"/>
    <col min="16177" max="16384" width="11.44140625" style="70"/>
  </cols>
  <sheetData>
    <row r="1" spans="2:89">
      <c r="B1" s="70" t="s">
        <v>461</v>
      </c>
      <c r="AW1" s="73" t="s">
        <v>462</v>
      </c>
    </row>
    <row r="2" spans="2:89">
      <c r="C2" s="70" t="s">
        <v>463</v>
      </c>
      <c r="D2" s="70" t="s">
        <v>464</v>
      </c>
      <c r="E2" s="74" t="s">
        <v>465</v>
      </c>
      <c r="F2" s="75" t="s">
        <v>197</v>
      </c>
      <c r="G2" s="72" t="s">
        <v>227</v>
      </c>
      <c r="H2" s="72" t="s">
        <v>466</v>
      </c>
      <c r="I2" s="72" t="s">
        <v>200</v>
      </c>
      <c r="J2" s="75" t="s">
        <v>5</v>
      </c>
      <c r="K2" s="72" t="s">
        <v>202</v>
      </c>
      <c r="L2" s="76" t="s">
        <v>206</v>
      </c>
      <c r="M2" s="76" t="s">
        <v>204</v>
      </c>
      <c r="N2" s="76" t="s">
        <v>218</v>
      </c>
      <c r="O2" s="77" t="s">
        <v>2</v>
      </c>
      <c r="P2" s="76" t="s">
        <v>207</v>
      </c>
      <c r="Q2" s="72" t="s">
        <v>198</v>
      </c>
      <c r="R2" s="72" t="s">
        <v>467</v>
      </c>
      <c r="S2" s="72" t="s">
        <v>468</v>
      </c>
      <c r="T2" s="72" t="s">
        <v>469</v>
      </c>
      <c r="U2" s="72" t="s">
        <v>205</v>
      </c>
      <c r="V2" s="72" t="s">
        <v>470</v>
      </c>
      <c r="W2" s="75" t="s">
        <v>471</v>
      </c>
      <c r="X2" s="75" t="s">
        <v>193</v>
      </c>
      <c r="Y2" s="72" t="s">
        <v>212</v>
      </c>
      <c r="Z2" s="76" t="s">
        <v>213</v>
      </c>
      <c r="AA2" s="72" t="s">
        <v>214</v>
      </c>
      <c r="AB2" s="72" t="s">
        <v>217</v>
      </c>
      <c r="AC2" s="72" t="s">
        <v>216</v>
      </c>
      <c r="AD2" s="75" t="s">
        <v>203</v>
      </c>
      <c r="AE2" s="72" t="s">
        <v>219</v>
      </c>
      <c r="AF2" s="72" t="s">
        <v>307</v>
      </c>
      <c r="AG2" s="72" t="s">
        <v>472</v>
      </c>
      <c r="AH2" s="72" t="s">
        <v>208</v>
      </c>
      <c r="AI2" s="72" t="s">
        <v>473</v>
      </c>
      <c r="AJ2" s="72" t="s">
        <v>211</v>
      </c>
      <c r="AK2" s="72" t="s">
        <v>474</v>
      </c>
      <c r="AL2" s="72" t="s">
        <v>475</v>
      </c>
      <c r="AM2" s="72" t="s">
        <v>476</v>
      </c>
      <c r="AN2" s="72" t="s">
        <v>477</v>
      </c>
      <c r="AO2" s="72" t="s">
        <v>478</v>
      </c>
      <c r="AP2" s="72" t="s">
        <v>479</v>
      </c>
      <c r="AQ2" s="72" t="s">
        <v>480</v>
      </c>
      <c r="AR2" s="72" t="s">
        <v>481</v>
      </c>
      <c r="AS2" s="72" t="s">
        <v>482</v>
      </c>
      <c r="AT2" s="72" t="s">
        <v>483</v>
      </c>
      <c r="AU2" s="72" t="s">
        <v>484</v>
      </c>
      <c r="AV2" s="72" t="s">
        <v>485</v>
      </c>
      <c r="AW2" s="75" t="str">
        <f>F2</f>
        <v>Belgium</v>
      </c>
      <c r="AX2" s="75" t="str">
        <f t="shared" ref="AX2:CK2" si="0">G2</f>
        <v>Bulgaria</v>
      </c>
      <c r="AY2" s="75" t="str">
        <f t="shared" si="0"/>
        <v>CzechRep</v>
      </c>
      <c r="AZ2" s="75" t="str">
        <f t="shared" si="0"/>
        <v>Denmark</v>
      </c>
      <c r="BA2" s="75" t="str">
        <f t="shared" si="0"/>
        <v>Germany</v>
      </c>
      <c r="BB2" s="75" t="str">
        <f t="shared" si="0"/>
        <v>Estonia</v>
      </c>
      <c r="BC2" s="75" t="str">
        <f t="shared" si="0"/>
        <v>Ireland</v>
      </c>
      <c r="BD2" s="75" t="str">
        <f t="shared" si="0"/>
        <v>Greece</v>
      </c>
      <c r="BE2" s="75" t="str">
        <f t="shared" si="0"/>
        <v>Spain</v>
      </c>
      <c r="BF2" s="75" t="str">
        <f t="shared" si="0"/>
        <v>France</v>
      </c>
      <c r="BG2" s="75" t="str">
        <f t="shared" si="0"/>
        <v>Italy</v>
      </c>
      <c r="BH2" s="75" t="str">
        <f t="shared" si="0"/>
        <v>Cyprus</v>
      </c>
      <c r="BI2" s="75" t="str">
        <f t="shared" si="0"/>
        <v>Latvia</v>
      </c>
      <c r="BJ2" s="75" t="str">
        <f t="shared" si="0"/>
        <v>Lithuani</v>
      </c>
      <c r="BK2" s="75" t="str">
        <f t="shared" si="0"/>
        <v>Luxembrg</v>
      </c>
      <c r="BL2" s="75" t="str">
        <f t="shared" si="0"/>
        <v>Hungary</v>
      </c>
      <c r="BM2" s="75" t="str">
        <f t="shared" si="0"/>
        <v>Malta</v>
      </c>
      <c r="BN2" s="75" t="str">
        <f t="shared" si="0"/>
        <v>Netherl</v>
      </c>
      <c r="BO2" s="75" t="str">
        <f t="shared" si="0"/>
        <v>Austria</v>
      </c>
      <c r="BP2" s="75" t="str">
        <f t="shared" si="0"/>
        <v>Poland</v>
      </c>
      <c r="BQ2" s="75" t="str">
        <f t="shared" si="0"/>
        <v>Portugal</v>
      </c>
      <c r="BR2" s="75" t="str">
        <f t="shared" si="0"/>
        <v>Romania</v>
      </c>
      <c r="BS2" s="75" t="str">
        <f t="shared" si="0"/>
        <v>Slovenia</v>
      </c>
      <c r="BT2" s="75" t="str">
        <f t="shared" si="0"/>
        <v>Slovakia</v>
      </c>
      <c r="BU2" s="75" t="str">
        <f t="shared" si="0"/>
        <v>Finland</v>
      </c>
      <c r="BV2" s="75" t="str">
        <f t="shared" si="0"/>
        <v>Sweden</v>
      </c>
      <c r="BW2" s="75" t="str">
        <f t="shared" si="0"/>
        <v>UK</v>
      </c>
      <c r="BX2" s="75" t="str">
        <f t="shared" si="0"/>
        <v>USA</v>
      </c>
      <c r="BY2" s="75" t="str">
        <f t="shared" si="0"/>
        <v>Japan</v>
      </c>
      <c r="BZ2" s="75" t="str">
        <f t="shared" si="0"/>
        <v>Switzerl</v>
      </c>
      <c r="CA2" s="75" t="str">
        <f t="shared" si="0"/>
        <v>Norway</v>
      </c>
      <c r="CB2" s="75" t="str">
        <f t="shared" si="0"/>
        <v>Turkey</v>
      </c>
      <c r="CC2" s="75" t="str">
        <f t="shared" si="0"/>
        <v>Canada</v>
      </c>
      <c r="CD2" s="75" t="str">
        <f t="shared" si="0"/>
        <v>Australi</v>
      </c>
      <c r="CE2" s="75" t="str">
        <f t="shared" si="0"/>
        <v>New_Zeal</v>
      </c>
      <c r="CF2" s="75" t="str">
        <f t="shared" si="0"/>
        <v>Mexico</v>
      </c>
      <c r="CG2" s="75" t="str">
        <f t="shared" si="0"/>
        <v>EA17</v>
      </c>
      <c r="CH2" s="75" t="str">
        <f t="shared" si="0"/>
        <v>EU27</v>
      </c>
      <c r="CI2" s="75" t="str">
        <f t="shared" si="0"/>
        <v>Russia</v>
      </c>
      <c r="CJ2" s="75" t="str">
        <f t="shared" si="0"/>
        <v>China</v>
      </c>
      <c r="CK2" s="75" t="str">
        <f t="shared" si="0"/>
        <v>HongKong</v>
      </c>
    </row>
    <row r="3" spans="2:89" ht="14.4">
      <c r="B3" s="70" t="s">
        <v>486</v>
      </c>
      <c r="D3" s="78"/>
      <c r="E3" s="71">
        <v>34335</v>
      </c>
      <c r="F3" s="72">
        <v>101.17</v>
      </c>
      <c r="G3" s="72">
        <v>53.13</v>
      </c>
      <c r="H3" s="72">
        <v>66.290000000000006</v>
      </c>
      <c r="I3" s="72">
        <v>95.39</v>
      </c>
      <c r="J3" s="72">
        <v>108.17</v>
      </c>
      <c r="K3" s="72">
        <v>51.64</v>
      </c>
      <c r="L3" s="72">
        <v>86.4</v>
      </c>
      <c r="M3" s="72">
        <v>92.55</v>
      </c>
      <c r="N3" s="72">
        <v>91.58</v>
      </c>
      <c r="O3" s="72">
        <v>101.71</v>
      </c>
      <c r="P3" s="72">
        <v>92.27</v>
      </c>
      <c r="Q3" s="72">
        <v>94.11</v>
      </c>
      <c r="R3" s="72">
        <v>61.84</v>
      </c>
      <c r="S3" s="72">
        <v>41.46</v>
      </c>
      <c r="T3" s="72">
        <v>97.26</v>
      </c>
      <c r="U3" s="72">
        <v>74.03</v>
      </c>
      <c r="V3" s="72">
        <v>85.48</v>
      </c>
      <c r="W3" s="72">
        <v>96.29</v>
      </c>
      <c r="X3" s="72">
        <v>105.68</v>
      </c>
      <c r="Y3" s="72">
        <v>69.48</v>
      </c>
      <c r="Z3" s="72">
        <v>91.04</v>
      </c>
      <c r="AA3" s="72">
        <v>60.98</v>
      </c>
      <c r="AB3" s="72">
        <v>85.72</v>
      </c>
      <c r="AC3" s="72">
        <v>61.9</v>
      </c>
      <c r="AD3" s="72">
        <v>99.47</v>
      </c>
      <c r="AE3" s="72">
        <v>105.06</v>
      </c>
      <c r="AF3" s="72">
        <v>90.37</v>
      </c>
      <c r="AG3" s="72">
        <v>95.18</v>
      </c>
      <c r="AH3" s="72">
        <v>139.99</v>
      </c>
      <c r="AI3" s="72">
        <v>103.53</v>
      </c>
      <c r="AJ3" s="72">
        <v>95.96</v>
      </c>
      <c r="AK3" s="72">
        <v>73.38</v>
      </c>
      <c r="AL3" s="72">
        <v>94.67</v>
      </c>
      <c r="AM3" s="72">
        <v>82.88</v>
      </c>
      <c r="AN3" s="72">
        <v>80</v>
      </c>
      <c r="AO3" s="72">
        <v>107.92</v>
      </c>
      <c r="AP3" s="72">
        <v>100.25</v>
      </c>
      <c r="AQ3" s="72">
        <v>90.93</v>
      </c>
      <c r="AR3" s="72">
        <v>61.59</v>
      </c>
      <c r="AS3" s="72">
        <v>77.8</v>
      </c>
      <c r="AT3" s="72">
        <v>110.47</v>
      </c>
      <c r="AU3" s="72">
        <v>102.66</v>
      </c>
      <c r="AV3" s="72">
        <v>106.68</v>
      </c>
      <c r="AW3" s="73">
        <f t="shared" ref="AW3:BL18" si="1">F3/AVERAGE(F$59:F$62)*100</f>
        <v>96.813397129186612</v>
      </c>
      <c r="AX3" s="73">
        <f t="shared" si="1"/>
        <v>44.177441483390844</v>
      </c>
      <c r="AY3" s="73">
        <f t="shared" si="1"/>
        <v>53.268512194142005</v>
      </c>
      <c r="AZ3" s="73">
        <f t="shared" si="1"/>
        <v>92.282390499915351</v>
      </c>
      <c r="BA3" s="73">
        <f t="shared" si="1"/>
        <v>105.47253979474928</v>
      </c>
      <c r="BB3" s="73">
        <f t="shared" si="1"/>
        <v>44.761306260428633</v>
      </c>
      <c r="BC3" s="73">
        <f t="shared" si="1"/>
        <v>79.948181734061251</v>
      </c>
      <c r="BD3" s="73">
        <f t="shared" si="1"/>
        <v>88.860084971556134</v>
      </c>
      <c r="BE3" s="73">
        <f t="shared" si="1"/>
        <v>86.122017162336888</v>
      </c>
      <c r="BF3" s="73">
        <f t="shared" si="1"/>
        <v>98.934876708331302</v>
      </c>
      <c r="BG3" s="73">
        <f t="shared" si="1"/>
        <v>89.324523826810918</v>
      </c>
      <c r="BH3" s="73">
        <f t="shared" si="1"/>
        <v>91.138872748402093</v>
      </c>
      <c r="BI3" s="73">
        <f t="shared" si="1"/>
        <v>49.738598890050667</v>
      </c>
      <c r="BJ3" s="73">
        <f t="shared" si="1"/>
        <v>36.755319148936174</v>
      </c>
      <c r="BK3" s="73">
        <f t="shared" si="1"/>
        <v>93.283778923390486</v>
      </c>
      <c r="BL3" s="73">
        <f t="shared" si="1"/>
        <v>67.628922486639567</v>
      </c>
      <c r="BM3" s="73">
        <f t="shared" ref="BM3:CB18" si="2">V3/AVERAGE(V$59:V$62)*100</f>
        <v>79.919594231353571</v>
      </c>
      <c r="BN3" s="73">
        <f t="shared" si="2"/>
        <v>95.596922313229086</v>
      </c>
      <c r="BO3" s="73">
        <f t="shared" si="2"/>
        <v>104.55860891934007</v>
      </c>
      <c r="BP3" s="73">
        <f t="shared" si="2"/>
        <v>59.725356198826638</v>
      </c>
      <c r="BQ3" s="73">
        <f t="shared" si="2"/>
        <v>88.646543330087638</v>
      </c>
      <c r="BR3" s="73">
        <f t="shared" si="2"/>
        <v>55.008795273104504</v>
      </c>
      <c r="BS3" s="73">
        <f t="shared" si="2"/>
        <v>82.565979580042381</v>
      </c>
      <c r="BT3" s="73">
        <f t="shared" si="2"/>
        <v>49.126009404575299</v>
      </c>
      <c r="BU3" s="73">
        <f t="shared" si="2"/>
        <v>97.017873253517337</v>
      </c>
      <c r="BV3" s="73">
        <f t="shared" si="2"/>
        <v>105.72873424409389</v>
      </c>
      <c r="BW3" s="73">
        <f t="shared" si="2"/>
        <v>100.81718030958027</v>
      </c>
      <c r="BX3" s="73">
        <f t="shared" si="2"/>
        <v>102.54255548373197</v>
      </c>
      <c r="BY3" s="73">
        <f t="shared" si="2"/>
        <v>151.65614928364434</v>
      </c>
      <c r="BZ3" s="73">
        <f t="shared" si="2"/>
        <v>105.12260750368077</v>
      </c>
      <c r="CA3" s="73">
        <f t="shared" si="2"/>
        <v>94.007004481888742</v>
      </c>
      <c r="CB3" s="73">
        <f t="shared" si="2"/>
        <v>66.386212511874064</v>
      </c>
      <c r="CC3" s="73">
        <f t="shared" ref="CC3:CK18" si="3">AL3/AVERAGE(AL$59:AL$62)*100</f>
        <v>86.865164930953796</v>
      </c>
      <c r="CD3" s="73">
        <f t="shared" si="3"/>
        <v>76.778063410454138</v>
      </c>
      <c r="CE3" s="73">
        <f t="shared" si="3"/>
        <v>84.071145206631115</v>
      </c>
      <c r="CF3" s="73">
        <f t="shared" si="3"/>
        <v>108.52229875810748</v>
      </c>
      <c r="CG3" s="73">
        <f t="shared" si="3"/>
        <v>93.569161844315857</v>
      </c>
      <c r="CH3" s="73">
        <f t="shared" si="3"/>
        <v>83.162612035851481</v>
      </c>
      <c r="CI3" s="73">
        <f t="shared" si="3"/>
        <v>49.716465198877977</v>
      </c>
      <c r="CJ3" s="73">
        <f t="shared" si="3"/>
        <v>67.830597877024346</v>
      </c>
      <c r="CK3" s="73">
        <f t="shared" si="3"/>
        <v>117.64643237486688</v>
      </c>
    </row>
    <row r="4" spans="2:89" ht="14.4">
      <c r="B4" s="70" t="s">
        <v>487</v>
      </c>
      <c r="D4" s="79"/>
      <c r="E4" s="71">
        <v>34425</v>
      </c>
      <c r="F4" s="72">
        <v>102.42</v>
      </c>
      <c r="G4" s="72">
        <v>51.41</v>
      </c>
      <c r="H4" s="72">
        <v>66.319999999999993</v>
      </c>
      <c r="I4" s="72">
        <v>96.03</v>
      </c>
      <c r="J4" s="72">
        <v>109.75</v>
      </c>
      <c r="K4" s="72">
        <v>57.78</v>
      </c>
      <c r="L4" s="72">
        <v>86.68</v>
      </c>
      <c r="M4" s="72">
        <v>94.3</v>
      </c>
      <c r="N4" s="72">
        <v>92.39</v>
      </c>
      <c r="O4" s="72">
        <v>102.19</v>
      </c>
      <c r="P4" s="72">
        <v>95.14</v>
      </c>
      <c r="Q4" s="72">
        <v>96.32</v>
      </c>
      <c r="R4" s="72">
        <v>64.930000000000007</v>
      </c>
      <c r="S4" s="72">
        <v>42.99</v>
      </c>
      <c r="T4" s="72">
        <v>98.13</v>
      </c>
      <c r="U4" s="72">
        <v>73.930000000000007</v>
      </c>
      <c r="V4" s="72">
        <v>84.52</v>
      </c>
      <c r="W4" s="72">
        <v>97.27</v>
      </c>
      <c r="X4" s="72">
        <v>106.04</v>
      </c>
      <c r="Y4" s="72">
        <v>69.39</v>
      </c>
      <c r="Z4" s="72">
        <v>91.08</v>
      </c>
      <c r="AA4" s="72">
        <v>63.68</v>
      </c>
      <c r="AB4" s="72">
        <v>88.06</v>
      </c>
      <c r="AC4" s="72">
        <v>62.02</v>
      </c>
      <c r="AD4" s="72">
        <v>99.98</v>
      </c>
      <c r="AE4" s="72">
        <v>105.65</v>
      </c>
      <c r="AF4" s="72">
        <v>89.91</v>
      </c>
      <c r="AG4" s="72">
        <v>94.4</v>
      </c>
      <c r="AH4" s="72">
        <v>143.75</v>
      </c>
      <c r="AI4" s="72">
        <v>103.26</v>
      </c>
      <c r="AJ4" s="72">
        <v>96.66</v>
      </c>
      <c r="AK4" s="72">
        <v>53.99</v>
      </c>
      <c r="AL4" s="72">
        <v>90.42</v>
      </c>
      <c r="AM4" s="72">
        <v>82.94</v>
      </c>
      <c r="AN4" s="72">
        <v>79.72</v>
      </c>
      <c r="AO4" s="72">
        <v>102.85</v>
      </c>
      <c r="AP4" s="72">
        <v>103.24</v>
      </c>
      <c r="AQ4" s="72">
        <v>94.17</v>
      </c>
      <c r="AR4" s="72">
        <v>63.36</v>
      </c>
      <c r="AS4" s="72">
        <v>79.78</v>
      </c>
      <c r="AT4" s="72">
        <v>110.68</v>
      </c>
      <c r="AU4" s="72">
        <v>101.62</v>
      </c>
      <c r="AV4" s="72">
        <v>114.03</v>
      </c>
      <c r="AW4" s="73">
        <f t="shared" si="1"/>
        <v>98.009569377990431</v>
      </c>
      <c r="AX4" s="73">
        <f t="shared" si="1"/>
        <v>42.747266453249075</v>
      </c>
      <c r="AY4" s="73">
        <f t="shared" si="1"/>
        <v>53.292619229378438</v>
      </c>
      <c r="AZ4" s="73">
        <f t="shared" si="1"/>
        <v>92.901540619633835</v>
      </c>
      <c r="BA4" s="73">
        <f t="shared" si="1"/>
        <v>107.01313897082123</v>
      </c>
      <c r="BB4" s="73">
        <f t="shared" si="1"/>
        <v>50.083429041974561</v>
      </c>
      <c r="BC4" s="73">
        <f t="shared" si="1"/>
        <v>80.207273063754968</v>
      </c>
      <c r="BD4" s="73">
        <f t="shared" si="1"/>
        <v>90.540313482633621</v>
      </c>
      <c r="BE4" s="73">
        <f t="shared" si="1"/>
        <v>86.883742800047017</v>
      </c>
      <c r="BF4" s="73">
        <f t="shared" si="1"/>
        <v>99.401780069062781</v>
      </c>
      <c r="BG4" s="73">
        <f t="shared" si="1"/>
        <v>92.102906653113592</v>
      </c>
      <c r="BH4" s="73">
        <f t="shared" si="1"/>
        <v>93.279101297695149</v>
      </c>
      <c r="BI4" s="73">
        <f t="shared" si="1"/>
        <v>52.223920212338136</v>
      </c>
      <c r="BJ4" s="73">
        <f t="shared" si="1"/>
        <v>38.111702127659576</v>
      </c>
      <c r="BK4" s="73">
        <f t="shared" si="1"/>
        <v>94.118211245653995</v>
      </c>
      <c r="BL4" s="73">
        <f t="shared" si="1"/>
        <v>67.537569086009228</v>
      </c>
      <c r="BM4" s="73">
        <f t="shared" si="2"/>
        <v>79.0220414650679</v>
      </c>
      <c r="BN4" s="73">
        <f t="shared" si="2"/>
        <v>96.569868453710583</v>
      </c>
      <c r="BO4" s="73">
        <f t="shared" si="2"/>
        <v>104.91478888916373</v>
      </c>
      <c r="BP4" s="73">
        <f t="shared" si="2"/>
        <v>59.647991747791892</v>
      </c>
      <c r="BQ4" s="73">
        <f t="shared" si="2"/>
        <v>88.685491723466399</v>
      </c>
      <c r="BR4" s="73">
        <f t="shared" si="2"/>
        <v>57.444409363583063</v>
      </c>
      <c r="BS4" s="73">
        <f t="shared" si="2"/>
        <v>84.819880562512054</v>
      </c>
      <c r="BT4" s="73">
        <f t="shared" si="2"/>
        <v>49.221245610206147</v>
      </c>
      <c r="BU4" s="73">
        <f t="shared" si="2"/>
        <v>97.515300772963357</v>
      </c>
      <c r="BV4" s="73">
        <f t="shared" si="2"/>
        <v>106.3224897476539</v>
      </c>
      <c r="BW4" s="73">
        <f t="shared" si="2"/>
        <v>100.30400223120905</v>
      </c>
      <c r="BX4" s="73">
        <f t="shared" si="2"/>
        <v>101.7022193492782</v>
      </c>
      <c r="BY4" s="73">
        <f t="shared" si="2"/>
        <v>155.72949110310645</v>
      </c>
      <c r="BZ4" s="73">
        <f t="shared" si="2"/>
        <v>104.8484540793014</v>
      </c>
      <c r="CA4" s="73">
        <f t="shared" si="2"/>
        <v>94.692757953515695</v>
      </c>
      <c r="CB4" s="73">
        <f t="shared" si="2"/>
        <v>48.844257475007922</v>
      </c>
      <c r="CC4" s="73">
        <f t="shared" si="3"/>
        <v>82.965545717300543</v>
      </c>
      <c r="CD4" s="73">
        <f t="shared" si="3"/>
        <v>76.833645985316934</v>
      </c>
      <c r="CE4" s="73">
        <f t="shared" si="3"/>
        <v>83.776896198407897</v>
      </c>
      <c r="CF4" s="73">
        <f t="shared" si="3"/>
        <v>103.4240032178591</v>
      </c>
      <c r="CG4" s="73">
        <f t="shared" si="3"/>
        <v>96.359902930744809</v>
      </c>
      <c r="CH4" s="73">
        <f t="shared" si="3"/>
        <v>86.125845985000922</v>
      </c>
      <c r="CI4" s="73">
        <f t="shared" si="3"/>
        <v>51.145238431578314</v>
      </c>
      <c r="CJ4" s="73">
        <f t="shared" si="3"/>
        <v>69.556877874408769</v>
      </c>
      <c r="CK4" s="73">
        <f t="shared" si="3"/>
        <v>117.87007454739084</v>
      </c>
    </row>
    <row r="5" spans="2:89" ht="14.4">
      <c r="B5" s="70" t="s">
        <v>487</v>
      </c>
      <c r="D5" s="78"/>
      <c r="E5" s="71">
        <v>34516</v>
      </c>
      <c r="F5" s="72">
        <v>104.45</v>
      </c>
      <c r="G5" s="72">
        <v>54.22</v>
      </c>
      <c r="H5" s="72">
        <v>67</v>
      </c>
      <c r="I5" s="72">
        <v>97.27</v>
      </c>
      <c r="J5" s="72">
        <v>112.07</v>
      </c>
      <c r="K5" s="72">
        <v>61.48</v>
      </c>
      <c r="L5" s="72">
        <v>87.31</v>
      </c>
      <c r="M5" s="72">
        <v>94.36</v>
      </c>
      <c r="N5" s="72">
        <v>93.86</v>
      </c>
      <c r="O5" s="72">
        <v>103.71</v>
      </c>
      <c r="P5" s="72">
        <v>93.11</v>
      </c>
      <c r="Q5" s="72">
        <v>97.5</v>
      </c>
      <c r="R5" s="72">
        <v>66.27</v>
      </c>
      <c r="S5" s="72">
        <v>44.08</v>
      </c>
      <c r="T5" s="72">
        <v>99.77</v>
      </c>
      <c r="U5" s="72">
        <v>71</v>
      </c>
      <c r="V5" s="72">
        <v>85.15</v>
      </c>
      <c r="W5" s="72">
        <v>98.39</v>
      </c>
      <c r="X5" s="72">
        <v>107.73</v>
      </c>
      <c r="Y5" s="72">
        <v>68.92</v>
      </c>
      <c r="Z5" s="72">
        <v>92.99</v>
      </c>
      <c r="AA5" s="72">
        <v>63.83</v>
      </c>
      <c r="AB5" s="72">
        <v>91.54</v>
      </c>
      <c r="AC5" s="72">
        <v>62.4</v>
      </c>
      <c r="AD5" s="72">
        <v>102.71</v>
      </c>
      <c r="AE5" s="72">
        <v>102.61</v>
      </c>
      <c r="AF5" s="72">
        <v>88.42</v>
      </c>
      <c r="AG5" s="72">
        <v>91.83</v>
      </c>
      <c r="AH5" s="72">
        <v>145.16999999999999</v>
      </c>
      <c r="AI5" s="72">
        <v>106.07</v>
      </c>
      <c r="AJ5" s="72">
        <v>98.01</v>
      </c>
      <c r="AK5" s="72">
        <v>56.7</v>
      </c>
      <c r="AL5" s="72">
        <v>90.19</v>
      </c>
      <c r="AM5" s="72">
        <v>82.02</v>
      </c>
      <c r="AN5" s="72">
        <v>80.760000000000005</v>
      </c>
      <c r="AO5" s="72">
        <v>101.27</v>
      </c>
      <c r="AP5" s="72">
        <v>106.03</v>
      </c>
      <c r="AQ5" s="72">
        <v>96.2</v>
      </c>
      <c r="AR5" s="72">
        <v>62.11</v>
      </c>
      <c r="AS5" s="72">
        <v>83.2</v>
      </c>
      <c r="AT5" s="72">
        <v>109.46</v>
      </c>
      <c r="AU5" s="72">
        <v>100.48</v>
      </c>
      <c r="AV5" s="72">
        <v>124.11</v>
      </c>
      <c r="AW5" s="73">
        <f t="shared" si="1"/>
        <v>99.952153110047846</v>
      </c>
      <c r="AX5" s="73">
        <f t="shared" si="1"/>
        <v>45.083773333887663</v>
      </c>
      <c r="AY5" s="73">
        <f t="shared" si="1"/>
        <v>53.839045361404636</v>
      </c>
      <c r="AZ5" s="73">
        <f t="shared" si="1"/>
        <v>94.101143976588389</v>
      </c>
      <c r="BA5" s="73">
        <f t="shared" si="1"/>
        <v>109.27528459644589</v>
      </c>
      <c r="BB5" s="73">
        <f t="shared" si="1"/>
        <v>53.290571434762811</v>
      </c>
      <c r="BC5" s="73">
        <f t="shared" si="1"/>
        <v>80.790228555565832</v>
      </c>
      <c r="BD5" s="73">
        <f t="shared" si="1"/>
        <v>90.597921317299139</v>
      </c>
      <c r="BE5" s="73">
        <f t="shared" si="1"/>
        <v>88.266133772187601</v>
      </c>
      <c r="BF5" s="73">
        <f t="shared" si="1"/>
        <v>100.88030737804581</v>
      </c>
      <c r="BG5" s="73">
        <f t="shared" si="1"/>
        <v>90.137709044265364</v>
      </c>
      <c r="BH5" s="73">
        <f t="shared" si="1"/>
        <v>94.421847762928536</v>
      </c>
      <c r="BI5" s="73">
        <f t="shared" si="1"/>
        <v>53.301697096436897</v>
      </c>
      <c r="BJ5" s="73">
        <f t="shared" si="1"/>
        <v>39.078014184397162</v>
      </c>
      <c r="BK5" s="73">
        <f t="shared" si="1"/>
        <v>95.691164129001322</v>
      </c>
      <c r="BL5" s="73">
        <f t="shared" si="1"/>
        <v>64.86091444754031</v>
      </c>
      <c r="BM5" s="73">
        <f t="shared" si="2"/>
        <v>79.611060467942877</v>
      </c>
      <c r="BN5" s="73">
        <f t="shared" si="2"/>
        <v>97.681806899975172</v>
      </c>
      <c r="BO5" s="73">
        <f t="shared" si="2"/>
        <v>106.58685596972471</v>
      </c>
      <c r="BP5" s="73">
        <f t="shared" si="2"/>
        <v>59.243977392388203</v>
      </c>
      <c r="BQ5" s="73">
        <f t="shared" si="2"/>
        <v>90.545277507302814</v>
      </c>
      <c r="BR5" s="73">
        <f t="shared" si="2"/>
        <v>57.579721257498527</v>
      </c>
      <c r="BS5" s="73">
        <f t="shared" si="2"/>
        <v>88.171835869774611</v>
      </c>
      <c r="BT5" s="73">
        <f t="shared" si="2"/>
        <v>49.522826928037134</v>
      </c>
      <c r="BU5" s="73">
        <f t="shared" si="2"/>
        <v>100.17800102411547</v>
      </c>
      <c r="BV5" s="73">
        <f t="shared" si="2"/>
        <v>103.26313935642941</v>
      </c>
      <c r="BW5" s="73">
        <f t="shared" si="2"/>
        <v>98.641751499093587</v>
      </c>
      <c r="BX5" s="73">
        <f t="shared" si="2"/>
        <v>98.933419521654827</v>
      </c>
      <c r="BY5" s="73">
        <f t="shared" si="2"/>
        <v>157.26782764130755</v>
      </c>
      <c r="BZ5" s="73">
        <f t="shared" si="2"/>
        <v>107.70168045895315</v>
      </c>
      <c r="CA5" s="73">
        <f t="shared" si="2"/>
        <v>96.015282505939098</v>
      </c>
      <c r="CB5" s="73">
        <f t="shared" si="2"/>
        <v>51.295969602388389</v>
      </c>
      <c r="CC5" s="73">
        <f t="shared" si="3"/>
        <v>82.754507501032251</v>
      </c>
      <c r="CD5" s="73">
        <f t="shared" si="3"/>
        <v>75.98137983742096</v>
      </c>
      <c r="CE5" s="73">
        <f t="shared" si="3"/>
        <v>84.869821086094106</v>
      </c>
      <c r="CF5" s="73">
        <f t="shared" si="3"/>
        <v>101.83518527829452</v>
      </c>
      <c r="CG5" s="73">
        <f t="shared" si="3"/>
        <v>98.963972372596601</v>
      </c>
      <c r="CH5" s="73">
        <f t="shared" si="3"/>
        <v>87.982440095116161</v>
      </c>
      <c r="CI5" s="73">
        <f t="shared" si="3"/>
        <v>50.136217787015923</v>
      </c>
      <c r="CJ5" s="73">
        <f t="shared" si="3"/>
        <v>72.538634233527333</v>
      </c>
      <c r="CK5" s="73">
        <f t="shared" si="3"/>
        <v>116.57082002129924</v>
      </c>
    </row>
    <row r="6" spans="2:89" ht="14.4">
      <c r="B6" s="70" t="s">
        <v>487</v>
      </c>
      <c r="D6" s="78"/>
      <c r="E6" s="71">
        <v>34608</v>
      </c>
      <c r="F6" s="72">
        <v>104.02</v>
      </c>
      <c r="G6" s="72">
        <v>57.19</v>
      </c>
      <c r="H6" s="72">
        <v>68.069999999999993</v>
      </c>
      <c r="I6" s="72">
        <v>97.84</v>
      </c>
      <c r="J6" s="72">
        <v>111.58</v>
      </c>
      <c r="K6" s="72">
        <v>63.51</v>
      </c>
      <c r="L6" s="72">
        <v>87.75</v>
      </c>
      <c r="M6" s="72">
        <v>95.72</v>
      </c>
      <c r="N6" s="72">
        <v>93.62</v>
      </c>
      <c r="O6" s="72">
        <v>103.6</v>
      </c>
      <c r="P6" s="72">
        <v>91.6</v>
      </c>
      <c r="Q6" s="72">
        <v>99.7</v>
      </c>
      <c r="R6" s="72">
        <v>68.22</v>
      </c>
      <c r="S6" s="72">
        <v>46.95</v>
      </c>
      <c r="T6" s="72">
        <v>100.26</v>
      </c>
      <c r="U6" s="72">
        <v>71.5</v>
      </c>
      <c r="V6" s="72">
        <v>85.85</v>
      </c>
      <c r="W6" s="72">
        <v>98.83</v>
      </c>
      <c r="X6" s="72">
        <v>107.39</v>
      </c>
      <c r="Y6" s="72">
        <v>70.92</v>
      </c>
      <c r="Z6" s="72">
        <v>93.24</v>
      </c>
      <c r="AA6" s="72">
        <v>66.84</v>
      </c>
      <c r="AB6" s="72">
        <v>94.17</v>
      </c>
      <c r="AC6" s="72">
        <v>63.94</v>
      </c>
      <c r="AD6" s="72">
        <v>108.45</v>
      </c>
      <c r="AE6" s="72">
        <v>105.63</v>
      </c>
      <c r="AF6" s="72">
        <v>89.45</v>
      </c>
      <c r="AG6" s="72">
        <v>91.49</v>
      </c>
      <c r="AH6" s="72">
        <v>144.59</v>
      </c>
      <c r="AI6" s="72">
        <v>106</v>
      </c>
      <c r="AJ6" s="72">
        <v>98.09</v>
      </c>
      <c r="AK6" s="72">
        <v>61.27</v>
      </c>
      <c r="AL6" s="72">
        <v>90.17</v>
      </c>
      <c r="AM6" s="72">
        <v>83.45</v>
      </c>
      <c r="AN6" s="72">
        <v>83.28</v>
      </c>
      <c r="AO6" s="72">
        <v>96.73</v>
      </c>
      <c r="AP6" s="72">
        <v>105.45</v>
      </c>
      <c r="AQ6" s="72">
        <v>96.66</v>
      </c>
      <c r="AR6" s="72">
        <v>58.89</v>
      </c>
      <c r="AS6" s="72">
        <v>87.34</v>
      </c>
      <c r="AT6" s="72">
        <v>110.92</v>
      </c>
      <c r="AU6" s="72">
        <v>100.21</v>
      </c>
      <c r="AV6" s="72">
        <v>139.6</v>
      </c>
      <c r="AW6" s="73">
        <f t="shared" si="1"/>
        <v>99.540669856459331</v>
      </c>
      <c r="AX6" s="73">
        <f t="shared" si="1"/>
        <v>47.553319752213859</v>
      </c>
      <c r="AY6" s="73">
        <f t="shared" si="1"/>
        <v>54.69886295150468</v>
      </c>
      <c r="AZ6" s="73">
        <f t="shared" si="1"/>
        <v>94.652574551962658</v>
      </c>
      <c r="BA6" s="73">
        <f t="shared" si="1"/>
        <v>108.79750383930964</v>
      </c>
      <c r="BB6" s="73">
        <f t="shared" si="1"/>
        <v>55.050165774589885</v>
      </c>
      <c r="BC6" s="73">
        <f t="shared" si="1"/>
        <v>81.197372073655956</v>
      </c>
      <c r="BD6" s="73">
        <f t="shared" si="1"/>
        <v>91.90369890305081</v>
      </c>
      <c r="BE6" s="73">
        <f t="shared" si="1"/>
        <v>88.040437286940161</v>
      </c>
      <c r="BF6" s="73">
        <f t="shared" si="1"/>
        <v>100.77330869121151</v>
      </c>
      <c r="BG6" s="73">
        <f t="shared" si="1"/>
        <v>88.675911808127012</v>
      </c>
      <c r="BH6" s="73">
        <f t="shared" si="1"/>
        <v>96.552392020143344</v>
      </c>
      <c r="BI6" s="73">
        <f t="shared" si="1"/>
        <v>54.87010375613287</v>
      </c>
      <c r="BJ6" s="73">
        <f t="shared" si="1"/>
        <v>41.622340425531917</v>
      </c>
      <c r="BK6" s="73">
        <f t="shared" si="1"/>
        <v>96.16113175878192</v>
      </c>
      <c r="BL6" s="73">
        <f t="shared" si="1"/>
        <v>65.317681450692007</v>
      </c>
      <c r="BM6" s="73">
        <f t="shared" si="2"/>
        <v>80.265526026692839</v>
      </c>
      <c r="BN6" s="73">
        <f t="shared" si="2"/>
        <v>98.118639861007679</v>
      </c>
      <c r="BO6" s="73">
        <f t="shared" si="2"/>
        <v>106.25046377600238</v>
      </c>
      <c r="BP6" s="73">
        <f t="shared" si="2"/>
        <v>60.963187415382635</v>
      </c>
      <c r="BQ6" s="73">
        <f t="shared" si="2"/>
        <v>90.788704965920147</v>
      </c>
      <c r="BR6" s="73">
        <f t="shared" si="2"/>
        <v>60.294979928735735</v>
      </c>
      <c r="BS6" s="73">
        <f t="shared" si="2"/>
        <v>90.705066461182824</v>
      </c>
      <c r="BT6" s="73">
        <f t="shared" si="2"/>
        <v>50.745024900299597</v>
      </c>
      <c r="BU6" s="73">
        <f t="shared" si="2"/>
        <v>105.77649898807637</v>
      </c>
      <c r="BV6" s="73">
        <f t="shared" si="2"/>
        <v>106.30236244244848</v>
      </c>
      <c r="BW6" s="73">
        <f t="shared" si="2"/>
        <v>99.790824152837828</v>
      </c>
      <c r="BX6" s="73">
        <f t="shared" si="2"/>
        <v>98.567119155354447</v>
      </c>
      <c r="BY6" s="73">
        <f t="shared" si="2"/>
        <v>156.63949299894375</v>
      </c>
      <c r="BZ6" s="73">
        <f t="shared" si="2"/>
        <v>107.63060364522516</v>
      </c>
      <c r="CA6" s="73">
        <f t="shared" si="2"/>
        <v>96.093654331267899</v>
      </c>
      <c r="CB6" s="73">
        <f t="shared" si="2"/>
        <v>55.430406658524454</v>
      </c>
      <c r="CC6" s="73">
        <f t="shared" si="3"/>
        <v>82.736156351791536</v>
      </c>
      <c r="CD6" s="73">
        <f t="shared" si="3"/>
        <v>77.306097871650564</v>
      </c>
      <c r="CE6" s="73">
        <f t="shared" si="3"/>
        <v>87.518062160103</v>
      </c>
      <c r="CF6" s="73">
        <f t="shared" si="3"/>
        <v>97.269847654482376</v>
      </c>
      <c r="CG6" s="73">
        <f t="shared" si="3"/>
        <v>98.42262460332276</v>
      </c>
      <c r="CH6" s="73">
        <f t="shared" si="3"/>
        <v>88.403146149625016</v>
      </c>
      <c r="CI6" s="73">
        <f t="shared" si="3"/>
        <v>47.536980606623217</v>
      </c>
      <c r="CJ6" s="73">
        <f t="shared" si="3"/>
        <v>76.148128773512951</v>
      </c>
      <c r="CK6" s="73">
        <f t="shared" si="3"/>
        <v>118.12566560170394</v>
      </c>
    </row>
    <row r="7" spans="2:89" ht="14.4">
      <c r="B7" s="70" t="s">
        <v>487</v>
      </c>
      <c r="D7" s="78"/>
      <c r="E7" s="71">
        <v>34700</v>
      </c>
      <c r="F7" s="72">
        <v>105.95</v>
      </c>
      <c r="G7" s="72">
        <v>62.31</v>
      </c>
      <c r="H7" s="72">
        <v>69.260000000000005</v>
      </c>
      <c r="I7" s="72">
        <v>98.84</v>
      </c>
      <c r="J7" s="72">
        <v>114.95</v>
      </c>
      <c r="K7" s="72">
        <v>68.349999999999994</v>
      </c>
      <c r="L7" s="72">
        <v>87.37</v>
      </c>
      <c r="M7" s="72">
        <v>95.57</v>
      </c>
      <c r="N7" s="72">
        <v>92.5</v>
      </c>
      <c r="O7" s="72">
        <v>104.71</v>
      </c>
      <c r="P7" s="72">
        <v>87.59</v>
      </c>
      <c r="Q7" s="72">
        <v>96.9</v>
      </c>
      <c r="R7" s="72">
        <v>72.900000000000006</v>
      </c>
      <c r="S7" s="72">
        <v>51.02</v>
      </c>
      <c r="T7" s="72">
        <v>102.28</v>
      </c>
      <c r="U7" s="72">
        <v>72.97</v>
      </c>
      <c r="V7" s="72">
        <v>87.41</v>
      </c>
      <c r="W7" s="72">
        <v>100.37</v>
      </c>
      <c r="X7" s="72">
        <v>109.33</v>
      </c>
      <c r="Y7" s="72">
        <v>72.55</v>
      </c>
      <c r="Z7" s="72">
        <v>95.41</v>
      </c>
      <c r="AA7" s="72">
        <v>67.28</v>
      </c>
      <c r="AB7" s="72">
        <v>97.88</v>
      </c>
      <c r="AC7" s="72">
        <v>64.650000000000006</v>
      </c>
      <c r="AD7" s="72">
        <v>109.15</v>
      </c>
      <c r="AE7" s="72">
        <v>104.01</v>
      </c>
      <c r="AF7" s="72">
        <v>87.96</v>
      </c>
      <c r="AG7" s="72">
        <v>94.92</v>
      </c>
      <c r="AH7" s="72">
        <v>146</v>
      </c>
      <c r="AI7" s="72">
        <v>109.38</v>
      </c>
      <c r="AJ7" s="72">
        <v>99.92</v>
      </c>
      <c r="AK7" s="72">
        <v>62.06</v>
      </c>
      <c r="AL7" s="72">
        <v>87.95</v>
      </c>
      <c r="AM7" s="72">
        <v>82.55</v>
      </c>
      <c r="AN7" s="72">
        <v>85.74</v>
      </c>
      <c r="AO7" s="72">
        <v>63.33</v>
      </c>
      <c r="AP7" s="72">
        <v>107.44</v>
      </c>
      <c r="AQ7" s="72">
        <v>98.47</v>
      </c>
      <c r="AR7" s="72">
        <v>63.35</v>
      </c>
      <c r="AS7" s="72">
        <v>89.75</v>
      </c>
      <c r="AT7" s="72">
        <v>111.21</v>
      </c>
      <c r="AU7" s="72">
        <v>101.7</v>
      </c>
      <c r="AV7" s="72">
        <v>143.46</v>
      </c>
      <c r="AW7" s="73">
        <f t="shared" si="1"/>
        <v>101.38755980861245</v>
      </c>
      <c r="AX7" s="73">
        <f t="shared" si="1"/>
        <v>51.810584958217277</v>
      </c>
      <c r="AY7" s="73">
        <f t="shared" si="1"/>
        <v>55.655108682550534</v>
      </c>
      <c r="AZ7" s="73">
        <f t="shared" si="1"/>
        <v>95.619996614022796</v>
      </c>
      <c r="BA7" s="73">
        <f t="shared" si="1"/>
        <v>112.08346537308338</v>
      </c>
      <c r="BB7" s="73">
        <f t="shared" si="1"/>
        <v>59.245454742453454</v>
      </c>
      <c r="BC7" s="73">
        <f t="shared" si="1"/>
        <v>80.845748126214488</v>
      </c>
      <c r="BD7" s="73">
        <f t="shared" si="1"/>
        <v>91.759679316387022</v>
      </c>
      <c r="BE7" s="73">
        <f t="shared" si="1"/>
        <v>86.98718702245209</v>
      </c>
      <c r="BF7" s="73">
        <f t="shared" si="1"/>
        <v>101.85302271290307</v>
      </c>
      <c r="BG7" s="73">
        <f t="shared" si="1"/>
        <v>84.793920472421902</v>
      </c>
      <c r="BH7" s="73">
        <f t="shared" si="1"/>
        <v>93.840790238233595</v>
      </c>
      <c r="BI7" s="73">
        <f t="shared" si="1"/>
        <v>58.634279739403198</v>
      </c>
      <c r="BJ7" s="73">
        <f t="shared" si="1"/>
        <v>45.230496453900713</v>
      </c>
      <c r="BK7" s="73">
        <f t="shared" si="1"/>
        <v>98.098549334612144</v>
      </c>
      <c r="BL7" s="73">
        <f t="shared" si="1"/>
        <v>66.660576439957978</v>
      </c>
      <c r="BM7" s="73">
        <f t="shared" si="2"/>
        <v>81.724049271907049</v>
      </c>
      <c r="BN7" s="73">
        <f t="shared" si="2"/>
        <v>99.647555224621485</v>
      </c>
      <c r="BO7" s="73">
        <f t="shared" si="2"/>
        <v>108.16987805782976</v>
      </c>
      <c r="BP7" s="73">
        <f t="shared" si="2"/>
        <v>62.364343584123091</v>
      </c>
      <c r="BQ7" s="73">
        <f t="shared" si="2"/>
        <v>92.901655306718595</v>
      </c>
      <c r="BR7" s="73">
        <f t="shared" si="2"/>
        <v>60.691894817554456</v>
      </c>
      <c r="BS7" s="73">
        <f t="shared" si="2"/>
        <v>94.278559044500099</v>
      </c>
      <c r="BT7" s="73">
        <f t="shared" si="2"/>
        <v>51.308505783615402</v>
      </c>
      <c r="BU7" s="73">
        <f t="shared" si="2"/>
        <v>106.45924264221793</v>
      </c>
      <c r="BV7" s="73">
        <f t="shared" si="2"/>
        <v>104.67205072080912</v>
      </c>
      <c r="BW7" s="73">
        <f t="shared" si="2"/>
        <v>98.128573420722361</v>
      </c>
      <c r="BX7" s="73">
        <f t="shared" si="2"/>
        <v>102.26244343891405</v>
      </c>
      <c r="BY7" s="73">
        <f t="shared" si="2"/>
        <v>158.16699618124204</v>
      </c>
      <c r="BZ7" s="73">
        <f t="shared" si="2"/>
        <v>111.06259836523328</v>
      </c>
      <c r="CA7" s="73">
        <f t="shared" si="2"/>
        <v>97.886409835664068</v>
      </c>
      <c r="CB7" s="73">
        <f t="shared" si="2"/>
        <v>56.145112407834631</v>
      </c>
      <c r="CC7" s="73">
        <f t="shared" si="3"/>
        <v>80.699178786071485</v>
      </c>
      <c r="CD7" s="73">
        <f t="shared" si="3"/>
        <v>76.472359248708855</v>
      </c>
      <c r="CE7" s="73">
        <f t="shared" si="3"/>
        <v>90.103249875206899</v>
      </c>
      <c r="CF7" s="73">
        <f t="shared" si="3"/>
        <v>63.683443109256366</v>
      </c>
      <c r="CG7" s="73">
        <f t="shared" si="3"/>
        <v>100.28000746686578</v>
      </c>
      <c r="CH7" s="73">
        <f t="shared" si="3"/>
        <v>90.058533016279497</v>
      </c>
      <c r="CI7" s="73">
        <f t="shared" si="3"/>
        <v>51.137166266421815</v>
      </c>
      <c r="CJ7" s="73">
        <f t="shared" si="3"/>
        <v>78.249307962248523</v>
      </c>
      <c r="CK7" s="73">
        <f t="shared" si="3"/>
        <v>118.43450479233226</v>
      </c>
    </row>
    <row r="8" spans="2:89" ht="14.4">
      <c r="B8" s="70" t="s">
        <v>487</v>
      </c>
      <c r="D8" s="79"/>
      <c r="E8" s="71">
        <v>34790</v>
      </c>
      <c r="F8" s="72">
        <v>107.19</v>
      </c>
      <c r="G8" s="72">
        <v>62.74</v>
      </c>
      <c r="H8" s="72">
        <v>69.88</v>
      </c>
      <c r="I8" s="72">
        <v>101.56</v>
      </c>
      <c r="J8" s="72">
        <v>116.4</v>
      </c>
      <c r="K8" s="72">
        <v>72.099999999999994</v>
      </c>
      <c r="L8" s="72">
        <v>87.08</v>
      </c>
      <c r="M8" s="72">
        <v>97.67</v>
      </c>
      <c r="N8" s="72">
        <v>94.49</v>
      </c>
      <c r="O8" s="72">
        <v>105.31</v>
      </c>
      <c r="P8" s="72">
        <v>83.06</v>
      </c>
      <c r="Q8" s="72">
        <v>97.37</v>
      </c>
      <c r="R8" s="72">
        <v>77.2</v>
      </c>
      <c r="S8" s="72">
        <v>50.92</v>
      </c>
      <c r="T8" s="72">
        <v>103.38</v>
      </c>
      <c r="U8" s="72">
        <v>69.13</v>
      </c>
      <c r="V8" s="72">
        <v>88.03</v>
      </c>
      <c r="W8" s="72">
        <v>101.91</v>
      </c>
      <c r="X8" s="72">
        <v>110.37</v>
      </c>
      <c r="Y8" s="72">
        <v>74.16</v>
      </c>
      <c r="Z8" s="72">
        <v>95.37</v>
      </c>
      <c r="AA8" s="72">
        <v>62.78</v>
      </c>
      <c r="AB8" s="72">
        <v>100.6</v>
      </c>
      <c r="AC8" s="72">
        <v>64.069999999999993</v>
      </c>
      <c r="AD8" s="72">
        <v>111.14</v>
      </c>
      <c r="AE8" s="72">
        <v>100.98</v>
      </c>
      <c r="AF8" s="72">
        <v>85.66</v>
      </c>
      <c r="AG8" s="72">
        <v>89.15</v>
      </c>
      <c r="AH8" s="72">
        <v>162.33000000000001</v>
      </c>
      <c r="AI8" s="72">
        <v>112.36</v>
      </c>
      <c r="AJ8" s="72">
        <v>100.47</v>
      </c>
      <c r="AK8" s="72">
        <v>64.599999999999994</v>
      </c>
      <c r="AL8" s="72">
        <v>88.87</v>
      </c>
      <c r="AM8" s="72">
        <v>75.34</v>
      </c>
      <c r="AN8" s="72">
        <v>85.86</v>
      </c>
      <c r="AO8" s="72">
        <v>71.069999999999993</v>
      </c>
      <c r="AP8" s="72">
        <v>107.94</v>
      </c>
      <c r="AQ8" s="72">
        <v>97.57</v>
      </c>
      <c r="AR8" s="72">
        <v>66.27</v>
      </c>
      <c r="AS8" s="72">
        <v>87.41</v>
      </c>
      <c r="AT8" s="72">
        <v>108</v>
      </c>
      <c r="AU8" s="72">
        <v>100.19</v>
      </c>
      <c r="AV8" s="72">
        <v>137.81</v>
      </c>
      <c r="AW8" s="73">
        <f t="shared" si="1"/>
        <v>102.57416267942583</v>
      </c>
      <c r="AX8" s="73">
        <f t="shared" si="1"/>
        <v>52.168128715752715</v>
      </c>
      <c r="AY8" s="73">
        <f t="shared" si="1"/>
        <v>56.153320744103816</v>
      </c>
      <c r="AZ8" s="73">
        <f t="shared" si="1"/>
        <v>98.251384622826336</v>
      </c>
      <c r="BA8" s="73">
        <f t="shared" si="1"/>
        <v>113.49730638909881</v>
      </c>
      <c r="BB8" s="73">
        <f t="shared" si="1"/>
        <v>62.495936897306429</v>
      </c>
      <c r="BC8" s="73">
        <f t="shared" si="1"/>
        <v>80.577403534745997</v>
      </c>
      <c r="BD8" s="73">
        <f t="shared" si="1"/>
        <v>93.775953529680038</v>
      </c>
      <c r="BE8" s="73">
        <f t="shared" si="1"/>
        <v>88.858587045962139</v>
      </c>
      <c r="BF8" s="73">
        <f t="shared" si="1"/>
        <v>102.43665191381741</v>
      </c>
      <c r="BG8" s="73">
        <f t="shared" si="1"/>
        <v>80.408528764006888</v>
      </c>
      <c r="BH8" s="73">
        <f t="shared" si="1"/>
        <v>94.2959519659113</v>
      </c>
      <c r="BI8" s="73">
        <f t="shared" si="1"/>
        <v>62.092817501809691</v>
      </c>
      <c r="BJ8" s="73">
        <f t="shared" si="1"/>
        <v>45.141843971631204</v>
      </c>
      <c r="BK8" s="73">
        <f t="shared" si="1"/>
        <v>99.153578707589006</v>
      </c>
      <c r="BL8" s="73">
        <f t="shared" si="1"/>
        <v>63.152605855752974</v>
      </c>
      <c r="BM8" s="73">
        <f t="shared" si="2"/>
        <v>82.303718766799889</v>
      </c>
      <c r="BN8" s="73">
        <f t="shared" si="2"/>
        <v>101.17647058823529</v>
      </c>
      <c r="BO8" s="73">
        <f t="shared" si="2"/>
        <v>109.19884241509807</v>
      </c>
      <c r="BP8" s="73">
        <f t="shared" si="2"/>
        <v>63.748307652633621</v>
      </c>
      <c r="BQ8" s="73">
        <f t="shared" si="2"/>
        <v>92.862706913339835</v>
      </c>
      <c r="BR8" s="73">
        <f t="shared" si="2"/>
        <v>56.632538000090207</v>
      </c>
      <c r="BS8" s="73">
        <f t="shared" si="2"/>
        <v>96.898478135234058</v>
      </c>
      <c r="BT8" s="73">
        <f t="shared" si="2"/>
        <v>50.848197456399667</v>
      </c>
      <c r="BU8" s="73">
        <f t="shared" si="2"/>
        <v>108.4001853161347</v>
      </c>
      <c r="BV8" s="73">
        <f t="shared" si="2"/>
        <v>101.62276398218732</v>
      </c>
      <c r="BW8" s="73">
        <f t="shared" si="2"/>
        <v>95.562683028866275</v>
      </c>
      <c r="BX8" s="73">
        <f t="shared" si="2"/>
        <v>96.046110751993126</v>
      </c>
      <c r="BY8" s="73">
        <f t="shared" si="2"/>
        <v>175.85786637055494</v>
      </c>
      <c r="BZ8" s="73">
        <f t="shared" si="2"/>
        <v>114.08843986393866</v>
      </c>
      <c r="CA8" s="73">
        <f t="shared" si="2"/>
        <v>98.425216134799527</v>
      </c>
      <c r="CB8" s="73">
        <f t="shared" si="2"/>
        <v>58.443027095490109</v>
      </c>
      <c r="CC8" s="73">
        <f t="shared" si="3"/>
        <v>81.543331651144655</v>
      </c>
      <c r="CD8" s="73">
        <f t="shared" si="3"/>
        <v>69.793186502698063</v>
      </c>
      <c r="CE8" s="73">
        <f t="shared" si="3"/>
        <v>90.229356593016846</v>
      </c>
      <c r="CF8" s="73">
        <f t="shared" si="3"/>
        <v>71.466639851174008</v>
      </c>
      <c r="CG8" s="73">
        <f t="shared" si="3"/>
        <v>100.74668657830874</v>
      </c>
      <c r="CH8" s="73">
        <f t="shared" si="3"/>
        <v>89.235412474849085</v>
      </c>
      <c r="CI8" s="73">
        <f t="shared" si="3"/>
        <v>53.49423849211955</v>
      </c>
      <c r="CJ8" s="73">
        <f t="shared" si="3"/>
        <v>76.209158874430571</v>
      </c>
      <c r="CK8" s="73">
        <f t="shared" si="3"/>
        <v>115.01597444089455</v>
      </c>
    </row>
    <row r="9" spans="2:89" ht="14.4">
      <c r="B9" s="70" t="s">
        <v>487</v>
      </c>
      <c r="D9" s="78"/>
      <c r="E9" s="71">
        <v>34881</v>
      </c>
      <c r="F9" s="72">
        <v>106.29</v>
      </c>
      <c r="G9" s="72">
        <v>64.209999999999994</v>
      </c>
      <c r="H9" s="72">
        <v>70.319999999999993</v>
      </c>
      <c r="I9" s="72">
        <v>100.95</v>
      </c>
      <c r="J9" s="72">
        <v>115.01</v>
      </c>
      <c r="K9" s="72">
        <v>72.98</v>
      </c>
      <c r="L9" s="72">
        <v>87.73</v>
      </c>
      <c r="M9" s="72">
        <v>95.94</v>
      </c>
      <c r="N9" s="72">
        <v>95.82</v>
      </c>
      <c r="O9" s="72">
        <v>106.16</v>
      </c>
      <c r="P9" s="72">
        <v>88.46</v>
      </c>
      <c r="Q9" s="72">
        <v>97.08</v>
      </c>
      <c r="R9" s="72">
        <v>77.12</v>
      </c>
      <c r="S9" s="72">
        <v>54.05</v>
      </c>
      <c r="T9" s="72">
        <v>102.21</v>
      </c>
      <c r="U9" s="72">
        <v>68.03</v>
      </c>
      <c r="V9" s="72">
        <v>85.89</v>
      </c>
      <c r="W9" s="72">
        <v>99.99</v>
      </c>
      <c r="X9" s="72">
        <v>109.21</v>
      </c>
      <c r="Y9" s="72">
        <v>75.02</v>
      </c>
      <c r="Z9" s="72">
        <v>94.99</v>
      </c>
      <c r="AA9" s="72">
        <v>62.08</v>
      </c>
      <c r="AB9" s="72">
        <v>99.74</v>
      </c>
      <c r="AC9" s="72">
        <v>65.27</v>
      </c>
      <c r="AD9" s="72">
        <v>111.98</v>
      </c>
      <c r="AE9" s="72">
        <v>104.02</v>
      </c>
      <c r="AF9" s="72">
        <v>85.52</v>
      </c>
      <c r="AG9" s="72">
        <v>91.18</v>
      </c>
      <c r="AH9" s="72">
        <v>145.16</v>
      </c>
      <c r="AI9" s="72">
        <v>111.67</v>
      </c>
      <c r="AJ9" s="72">
        <v>100.6</v>
      </c>
      <c r="AK9" s="72">
        <v>67.67</v>
      </c>
      <c r="AL9" s="72">
        <v>90.5</v>
      </c>
      <c r="AM9" s="72">
        <v>81.31</v>
      </c>
      <c r="AN9" s="72">
        <v>87.33</v>
      </c>
      <c r="AO9" s="72">
        <v>75.849999999999994</v>
      </c>
      <c r="AP9" s="72">
        <v>109.24</v>
      </c>
      <c r="AQ9" s="72">
        <v>99.2</v>
      </c>
      <c r="AR9" s="72">
        <v>87.46</v>
      </c>
      <c r="AS9" s="72">
        <v>93.42</v>
      </c>
      <c r="AT9" s="72">
        <v>112.74</v>
      </c>
      <c r="AU9" s="72">
        <v>103.8</v>
      </c>
      <c r="AV9" s="72">
        <v>142.56</v>
      </c>
      <c r="AW9" s="73">
        <f t="shared" si="1"/>
        <v>101.71291866028709</v>
      </c>
      <c r="AX9" s="73">
        <f t="shared" si="1"/>
        <v>53.390429468257594</v>
      </c>
      <c r="AY9" s="73">
        <f t="shared" si="1"/>
        <v>56.506890594238413</v>
      </c>
      <c r="AZ9" s="73">
        <f t="shared" si="1"/>
        <v>97.661257164969655</v>
      </c>
      <c r="BA9" s="73">
        <f t="shared" si="1"/>
        <v>112.14196913926332</v>
      </c>
      <c r="BB9" s="73">
        <f t="shared" si="1"/>
        <v>63.25871670964527</v>
      </c>
      <c r="BC9" s="73">
        <f t="shared" si="1"/>
        <v>81.178865550106423</v>
      </c>
      <c r="BD9" s="73">
        <f t="shared" si="1"/>
        <v>92.114927630157695</v>
      </c>
      <c r="BE9" s="73">
        <f t="shared" si="1"/>
        <v>90.109321735041718</v>
      </c>
      <c r="BF9" s="73">
        <f t="shared" si="1"/>
        <v>103.26345994844608</v>
      </c>
      <c r="BG9" s="73">
        <f t="shared" si="1"/>
        <v>85.636148019071129</v>
      </c>
      <c r="BH9" s="73">
        <f t="shared" si="1"/>
        <v>94.015107495642084</v>
      </c>
      <c r="BI9" s="73">
        <f t="shared" si="1"/>
        <v>62.028472613206787</v>
      </c>
      <c r="BJ9" s="73">
        <f t="shared" si="1"/>
        <v>47.916666666666664</v>
      </c>
      <c r="BK9" s="73">
        <f t="shared" si="1"/>
        <v>98.031411101786347</v>
      </c>
      <c r="BL9" s="73">
        <f t="shared" si="1"/>
        <v>62.147718448819255</v>
      </c>
      <c r="BM9" s="73">
        <f t="shared" si="2"/>
        <v>80.3029240586214</v>
      </c>
      <c r="BN9" s="73">
        <f t="shared" si="2"/>
        <v>99.270290394638849</v>
      </c>
      <c r="BO9" s="73">
        <f t="shared" si="2"/>
        <v>108.05115140122187</v>
      </c>
      <c r="BP9" s="73">
        <f t="shared" si="2"/>
        <v>64.487567962521226</v>
      </c>
      <c r="BQ9" s="73">
        <f t="shared" si="2"/>
        <v>92.492697176241464</v>
      </c>
      <c r="BR9" s="73">
        <f t="shared" si="2"/>
        <v>56.001082495151323</v>
      </c>
      <c r="BS9" s="73">
        <f t="shared" si="2"/>
        <v>96.070121363899048</v>
      </c>
      <c r="BT9" s="73">
        <f t="shared" si="2"/>
        <v>51.800559512708077</v>
      </c>
      <c r="BU9" s="73">
        <f t="shared" si="2"/>
        <v>109.21947770110458</v>
      </c>
      <c r="BV9" s="73">
        <f t="shared" si="2"/>
        <v>104.68211437341182</v>
      </c>
      <c r="BW9" s="73">
        <f t="shared" si="2"/>
        <v>95.406498396318511</v>
      </c>
      <c r="BX9" s="73">
        <f t="shared" si="2"/>
        <v>98.233139409610018</v>
      </c>
      <c r="BY9" s="73">
        <f t="shared" si="2"/>
        <v>157.25699428540477</v>
      </c>
      <c r="BZ9" s="73">
        <f t="shared" si="2"/>
        <v>113.38782555719145</v>
      </c>
      <c r="CA9" s="73">
        <f t="shared" si="2"/>
        <v>98.552570350958817</v>
      </c>
      <c r="CB9" s="73">
        <f t="shared" si="2"/>
        <v>61.220427918758766</v>
      </c>
      <c r="CC9" s="73">
        <f t="shared" si="3"/>
        <v>83.038950314263431</v>
      </c>
      <c r="CD9" s="73">
        <f t="shared" si="3"/>
        <v>75.323652701544731</v>
      </c>
      <c r="CE9" s="73">
        <f t="shared" si="3"/>
        <v>91.774163886188688</v>
      </c>
      <c r="CF9" s="73">
        <f t="shared" si="3"/>
        <v>76.273316908844066</v>
      </c>
      <c r="CG9" s="73">
        <f t="shared" si="3"/>
        <v>101.96005226806048</v>
      </c>
      <c r="CH9" s="73">
        <f t="shared" si="3"/>
        <v>90.726175233217489</v>
      </c>
      <c r="CI9" s="73">
        <f t="shared" si="3"/>
        <v>70.599156458741135</v>
      </c>
      <c r="CJ9" s="73">
        <f t="shared" si="3"/>
        <v>81.449028967501476</v>
      </c>
      <c r="CK9" s="73">
        <f t="shared" si="3"/>
        <v>120.06389776357827</v>
      </c>
    </row>
    <row r="10" spans="2:89" ht="14.4">
      <c r="B10" s="70" t="s">
        <v>487</v>
      </c>
      <c r="D10" s="78"/>
      <c r="E10" s="71">
        <v>34973</v>
      </c>
      <c r="F10" s="72">
        <v>106.38</v>
      </c>
      <c r="G10" s="72">
        <v>67.69</v>
      </c>
      <c r="H10" s="72">
        <v>71.430000000000007</v>
      </c>
      <c r="I10" s="72">
        <v>101.61</v>
      </c>
      <c r="J10" s="72">
        <v>115.02</v>
      </c>
      <c r="K10" s="72">
        <v>76.16</v>
      </c>
      <c r="L10" s="72">
        <v>87.61</v>
      </c>
      <c r="M10" s="72">
        <v>96.81</v>
      </c>
      <c r="N10" s="72">
        <v>96.83</v>
      </c>
      <c r="O10" s="72">
        <v>107.04</v>
      </c>
      <c r="P10" s="72">
        <v>89.93</v>
      </c>
      <c r="Q10" s="72">
        <v>98.28</v>
      </c>
      <c r="R10" s="72">
        <v>78.31</v>
      </c>
      <c r="S10" s="72">
        <v>58.09</v>
      </c>
      <c r="T10" s="72">
        <v>102.7</v>
      </c>
      <c r="U10" s="72">
        <v>68.19</v>
      </c>
      <c r="V10" s="72">
        <v>86.96</v>
      </c>
      <c r="W10" s="72">
        <v>100.62</v>
      </c>
      <c r="X10" s="72">
        <v>109.09</v>
      </c>
      <c r="Y10" s="72">
        <v>76.91</v>
      </c>
      <c r="Z10" s="72">
        <v>95</v>
      </c>
      <c r="AA10" s="72">
        <v>58.17</v>
      </c>
      <c r="AB10" s="72">
        <v>97.3</v>
      </c>
      <c r="AC10" s="72">
        <v>66.040000000000006</v>
      </c>
      <c r="AD10" s="72">
        <v>111.27</v>
      </c>
      <c r="AE10" s="72">
        <v>112.38</v>
      </c>
      <c r="AF10" s="72">
        <v>84.89</v>
      </c>
      <c r="AG10" s="72">
        <v>93.77</v>
      </c>
      <c r="AH10" s="72">
        <v>133.74</v>
      </c>
      <c r="AI10" s="72">
        <v>114.74</v>
      </c>
      <c r="AJ10" s="72">
        <v>100.41</v>
      </c>
      <c r="AK10" s="72">
        <v>69.64</v>
      </c>
      <c r="AL10" s="72">
        <v>90.67</v>
      </c>
      <c r="AM10" s="72">
        <v>85.22</v>
      </c>
      <c r="AN10" s="72">
        <v>87.95</v>
      </c>
      <c r="AO10" s="72">
        <v>68.489999999999995</v>
      </c>
      <c r="AP10" s="72">
        <v>110.58</v>
      </c>
      <c r="AQ10" s="72">
        <v>101.47</v>
      </c>
      <c r="AR10" s="72">
        <v>97.42</v>
      </c>
      <c r="AS10" s="72">
        <v>97.15</v>
      </c>
      <c r="AT10" s="72">
        <v>116.07</v>
      </c>
      <c r="AU10" s="72">
        <v>105.53</v>
      </c>
      <c r="AV10" s="72">
        <v>145.83000000000001</v>
      </c>
      <c r="AW10" s="73">
        <f t="shared" si="1"/>
        <v>101.79904306220095</v>
      </c>
      <c r="AX10" s="73">
        <f t="shared" si="1"/>
        <v>56.28403941296304</v>
      </c>
      <c r="AY10" s="73">
        <f t="shared" si="1"/>
        <v>57.398850897987074</v>
      </c>
      <c r="AZ10" s="73">
        <f t="shared" si="1"/>
        <v>98.299755725929344</v>
      </c>
      <c r="BA10" s="73">
        <f t="shared" si="1"/>
        <v>112.15171976695999</v>
      </c>
      <c r="BB10" s="73">
        <f t="shared" si="1"/>
        <v>66.015125576960571</v>
      </c>
      <c r="BC10" s="73">
        <f t="shared" si="1"/>
        <v>81.067826408809097</v>
      </c>
      <c r="BD10" s="73">
        <f t="shared" si="1"/>
        <v>92.950241232807656</v>
      </c>
      <c r="BE10" s="73">
        <f t="shared" si="1"/>
        <v>91.059127777124715</v>
      </c>
      <c r="BF10" s="73">
        <f t="shared" si="1"/>
        <v>104.11944944312046</v>
      </c>
      <c r="BG10" s="73">
        <f t="shared" si="1"/>
        <v>87.059222149616417</v>
      </c>
      <c r="BH10" s="73">
        <f t="shared" si="1"/>
        <v>95.177222545031967</v>
      </c>
      <c r="BI10" s="73">
        <f t="shared" si="1"/>
        <v>62.985602831175093</v>
      </c>
      <c r="BJ10" s="73">
        <f t="shared" si="1"/>
        <v>51.498226950354621</v>
      </c>
      <c r="BK10" s="73">
        <f t="shared" si="1"/>
        <v>98.501378731566959</v>
      </c>
      <c r="BL10" s="73">
        <f t="shared" si="1"/>
        <v>62.293883889827796</v>
      </c>
      <c r="BM10" s="73">
        <f t="shared" si="2"/>
        <v>81.303321412710645</v>
      </c>
      <c r="BN10" s="73">
        <f t="shared" si="2"/>
        <v>99.895755770662689</v>
      </c>
      <c r="BO10" s="73">
        <f t="shared" si="2"/>
        <v>107.93242474461402</v>
      </c>
      <c r="BP10" s="73">
        <f t="shared" si="2"/>
        <v>66.112221434250955</v>
      </c>
      <c r="BQ10" s="73">
        <f t="shared" si="2"/>
        <v>92.502434274586179</v>
      </c>
      <c r="BR10" s="73">
        <f t="shared" si="2"/>
        <v>52.473952460421266</v>
      </c>
      <c r="BS10" s="73">
        <f t="shared" si="2"/>
        <v>93.719899826623006</v>
      </c>
      <c r="BT10" s="73">
        <f t="shared" si="2"/>
        <v>52.411658498839309</v>
      </c>
      <c r="BU10" s="73">
        <f t="shared" si="2"/>
        <v>108.52698056618955</v>
      </c>
      <c r="BV10" s="73">
        <f t="shared" si="2"/>
        <v>113.09532794927919</v>
      </c>
      <c r="BW10" s="73">
        <f t="shared" si="2"/>
        <v>94.703667549853591</v>
      </c>
      <c r="BX10" s="73">
        <f t="shared" si="2"/>
        <v>101.02348631760395</v>
      </c>
      <c r="BY10" s="73">
        <f t="shared" si="2"/>
        <v>144.88530184437883</v>
      </c>
      <c r="BZ10" s="73">
        <f t="shared" si="2"/>
        <v>116.50505153068995</v>
      </c>
      <c r="CA10" s="73">
        <f t="shared" si="2"/>
        <v>98.366437265802929</v>
      </c>
      <c r="CB10" s="73">
        <f t="shared" si="2"/>
        <v>63.002668837924645</v>
      </c>
      <c r="CC10" s="73">
        <f t="shared" si="3"/>
        <v>83.194935082809565</v>
      </c>
      <c r="CD10" s="73">
        <f t="shared" si="3"/>
        <v>78.945783830102584</v>
      </c>
      <c r="CE10" s="73">
        <f t="shared" si="3"/>
        <v>92.425715261540091</v>
      </c>
      <c r="CF10" s="73">
        <f t="shared" si="3"/>
        <v>68.872240937201454</v>
      </c>
      <c r="CG10" s="73">
        <f t="shared" si="3"/>
        <v>103.21075228672765</v>
      </c>
      <c r="CH10" s="73">
        <f t="shared" si="3"/>
        <v>92.802268154380826</v>
      </c>
      <c r="CI10" s="73">
        <f t="shared" si="3"/>
        <v>78.639032954614251</v>
      </c>
      <c r="CJ10" s="73">
        <f t="shared" si="3"/>
        <v>84.701061487826692</v>
      </c>
      <c r="CK10" s="73">
        <f t="shared" si="3"/>
        <v>123.61022364217251</v>
      </c>
    </row>
    <row r="11" spans="2:89" ht="14.4">
      <c r="B11" s="70" t="s">
        <v>487</v>
      </c>
      <c r="D11" s="78"/>
      <c r="E11" s="71">
        <v>35065</v>
      </c>
      <c r="F11" s="72">
        <v>105.4</v>
      </c>
      <c r="G11" s="72">
        <v>68.150000000000006</v>
      </c>
      <c r="H11" s="72">
        <v>72.930000000000007</v>
      </c>
      <c r="I11" s="72">
        <v>100.85</v>
      </c>
      <c r="J11" s="72">
        <v>113.38</v>
      </c>
      <c r="K11" s="72">
        <v>80.75</v>
      </c>
      <c r="L11" s="72">
        <v>87.79</v>
      </c>
      <c r="M11" s="72">
        <v>96.6</v>
      </c>
      <c r="N11" s="72">
        <v>97.89</v>
      </c>
      <c r="O11" s="72">
        <v>106.68</v>
      </c>
      <c r="P11" s="72">
        <v>93.73</v>
      </c>
      <c r="Q11" s="72">
        <v>96.2</v>
      </c>
      <c r="R11" s="72">
        <v>83.13</v>
      </c>
      <c r="S11" s="72">
        <v>63.33</v>
      </c>
      <c r="T11" s="72">
        <v>101.24</v>
      </c>
      <c r="U11" s="72">
        <v>70.64</v>
      </c>
      <c r="V11" s="72">
        <v>85.76</v>
      </c>
      <c r="W11" s="72">
        <v>99.55</v>
      </c>
      <c r="X11" s="72">
        <v>108.61</v>
      </c>
      <c r="Y11" s="72">
        <v>80.83</v>
      </c>
      <c r="Z11" s="72">
        <v>95.12</v>
      </c>
      <c r="AA11" s="72">
        <v>54.04</v>
      </c>
      <c r="AB11" s="72">
        <v>94.39</v>
      </c>
      <c r="AC11" s="72">
        <v>66.239999999999995</v>
      </c>
      <c r="AD11" s="72">
        <v>107.25</v>
      </c>
      <c r="AE11" s="72">
        <v>111.94</v>
      </c>
      <c r="AF11" s="72">
        <v>84.79</v>
      </c>
      <c r="AG11" s="72">
        <v>95.76</v>
      </c>
      <c r="AH11" s="72">
        <v>128.02000000000001</v>
      </c>
      <c r="AI11" s="72">
        <v>112.7</v>
      </c>
      <c r="AJ11" s="72">
        <v>98.98</v>
      </c>
      <c r="AK11" s="72">
        <v>68.78</v>
      </c>
      <c r="AL11" s="72">
        <v>89.92</v>
      </c>
      <c r="AM11" s="72">
        <v>88.06</v>
      </c>
      <c r="AN11" s="72">
        <v>91.86</v>
      </c>
      <c r="AO11" s="72">
        <v>72.55</v>
      </c>
      <c r="AP11" s="72">
        <v>110.27</v>
      </c>
      <c r="AQ11" s="72">
        <v>101.32</v>
      </c>
      <c r="AR11" s="72">
        <v>104.49</v>
      </c>
      <c r="AS11" s="72">
        <v>100.72</v>
      </c>
      <c r="AT11" s="72">
        <v>118.64</v>
      </c>
      <c r="AU11" s="72">
        <v>107.13</v>
      </c>
      <c r="AV11" s="72">
        <v>149.91</v>
      </c>
      <c r="AW11" s="73">
        <f t="shared" si="1"/>
        <v>100.86124401913877</v>
      </c>
      <c r="AX11" s="73">
        <f t="shared" si="1"/>
        <v>56.666528083814917</v>
      </c>
      <c r="AY11" s="73">
        <f t="shared" si="1"/>
        <v>58.604202659809566</v>
      </c>
      <c r="AZ11" s="73">
        <f t="shared" si="1"/>
        <v>97.564514958763638</v>
      </c>
      <c r="BA11" s="73">
        <f t="shared" si="1"/>
        <v>110.55261682470807</v>
      </c>
      <c r="BB11" s="73">
        <f t="shared" si="1"/>
        <v>69.993715734500611</v>
      </c>
      <c r="BC11" s="73">
        <f t="shared" si="1"/>
        <v>81.234385120755064</v>
      </c>
      <c r="BD11" s="73">
        <f t="shared" si="1"/>
        <v>92.74861381147835</v>
      </c>
      <c r="BE11" s="73">
        <f t="shared" si="1"/>
        <v>92.055953920300922</v>
      </c>
      <c r="BF11" s="73">
        <f t="shared" si="1"/>
        <v>103.76927192257186</v>
      </c>
      <c r="BG11" s="73">
        <f t="shared" si="1"/>
        <v>90.737917180957922</v>
      </c>
      <c r="BH11" s="73">
        <f t="shared" si="1"/>
        <v>93.162889792756161</v>
      </c>
      <c r="BI11" s="73">
        <f t="shared" si="1"/>
        <v>66.862382369500523</v>
      </c>
      <c r="BJ11" s="73">
        <f t="shared" si="1"/>
        <v>56.14361702127659</v>
      </c>
      <c r="BK11" s="73">
        <f t="shared" si="1"/>
        <v>97.101067018343116</v>
      </c>
      <c r="BL11" s="73">
        <f t="shared" si="1"/>
        <v>64.532042205271097</v>
      </c>
      <c r="BM11" s="73">
        <f t="shared" si="2"/>
        <v>80.181380454853553</v>
      </c>
      <c r="BN11" s="73">
        <f t="shared" si="2"/>
        <v>98.833457433606341</v>
      </c>
      <c r="BO11" s="73">
        <f t="shared" si="2"/>
        <v>107.45751811818249</v>
      </c>
      <c r="BP11" s="73">
        <f t="shared" si="2"/>
        <v>69.481873079320053</v>
      </c>
      <c r="BQ11" s="73">
        <f t="shared" si="2"/>
        <v>92.619279454722488</v>
      </c>
      <c r="BR11" s="73">
        <f t="shared" si="2"/>
        <v>48.748364981281853</v>
      </c>
      <c r="BS11" s="73">
        <f t="shared" si="2"/>
        <v>90.916971681756891</v>
      </c>
      <c r="BT11" s="73">
        <f t="shared" si="2"/>
        <v>52.570385508224035</v>
      </c>
      <c r="BU11" s="73">
        <f t="shared" si="2"/>
        <v>104.60608129526226</v>
      </c>
      <c r="BV11" s="73">
        <f t="shared" si="2"/>
        <v>112.65252723475984</v>
      </c>
      <c r="BW11" s="73">
        <f t="shared" si="2"/>
        <v>94.592107098033765</v>
      </c>
      <c r="BX11" s="73">
        <f t="shared" si="2"/>
        <v>103.16742081447966</v>
      </c>
      <c r="BY11" s="73">
        <f t="shared" si="2"/>
        <v>138.68862226796307</v>
      </c>
      <c r="BZ11" s="73">
        <f t="shared" si="2"/>
        <v>114.43367010204599</v>
      </c>
      <c r="CA11" s="73">
        <f t="shared" si="2"/>
        <v>96.965540888050739</v>
      </c>
      <c r="CB11" s="73">
        <f t="shared" si="2"/>
        <v>62.224634731080656</v>
      </c>
      <c r="CC11" s="73">
        <f t="shared" si="3"/>
        <v>82.506766986282514</v>
      </c>
      <c r="CD11" s="73">
        <f t="shared" si="3"/>
        <v>81.576692373607543</v>
      </c>
      <c r="CE11" s="73">
        <f t="shared" si="3"/>
        <v>96.534692483514178</v>
      </c>
      <c r="CF11" s="73">
        <f t="shared" si="3"/>
        <v>72.95489969329779</v>
      </c>
      <c r="CG11" s="73">
        <f t="shared" si="3"/>
        <v>102.92141123763301</v>
      </c>
      <c r="CH11" s="73">
        <f t="shared" si="3"/>
        <v>92.66508139747576</v>
      </c>
      <c r="CI11" s="73">
        <f t="shared" si="3"/>
        <v>84.346053720259121</v>
      </c>
      <c r="CJ11" s="73">
        <f t="shared" si="3"/>
        <v>87.813596634625867</v>
      </c>
      <c r="CK11" s="73">
        <f t="shared" si="3"/>
        <v>126.34717784877529</v>
      </c>
    </row>
    <row r="12" spans="2:89" ht="14.4">
      <c r="B12" s="70" t="s">
        <v>487</v>
      </c>
      <c r="D12" s="79"/>
      <c r="E12" s="71">
        <v>35156</v>
      </c>
      <c r="F12" s="72">
        <v>103.7</v>
      </c>
      <c r="G12" s="72">
        <v>53.73</v>
      </c>
      <c r="H12" s="72">
        <v>74.16</v>
      </c>
      <c r="I12" s="72">
        <v>99.53</v>
      </c>
      <c r="J12" s="72">
        <v>110.49</v>
      </c>
      <c r="K12" s="72">
        <v>82.54</v>
      </c>
      <c r="L12" s="72">
        <v>88.55</v>
      </c>
      <c r="M12" s="72">
        <v>101.3</v>
      </c>
      <c r="N12" s="72">
        <v>96.95</v>
      </c>
      <c r="O12" s="72">
        <v>105.96</v>
      </c>
      <c r="P12" s="72">
        <v>97.09</v>
      </c>
      <c r="Q12" s="72">
        <v>98.18</v>
      </c>
      <c r="R12" s="72">
        <v>85.37</v>
      </c>
      <c r="S12" s="72">
        <v>67.05</v>
      </c>
      <c r="T12" s="72">
        <v>99.31</v>
      </c>
      <c r="U12" s="72">
        <v>71.989999999999995</v>
      </c>
      <c r="V12" s="72">
        <v>88.44</v>
      </c>
      <c r="W12" s="72">
        <v>98.2</v>
      </c>
      <c r="X12" s="72">
        <v>106.58</v>
      </c>
      <c r="Y12" s="72">
        <v>82.06</v>
      </c>
      <c r="Z12" s="72">
        <v>95.18</v>
      </c>
      <c r="AA12" s="72">
        <v>55.05</v>
      </c>
      <c r="AB12" s="72">
        <v>94.92</v>
      </c>
      <c r="AC12" s="72">
        <v>65.959999999999994</v>
      </c>
      <c r="AD12" s="72">
        <v>104.37</v>
      </c>
      <c r="AE12" s="72">
        <v>114.93</v>
      </c>
      <c r="AF12" s="72">
        <v>86.21</v>
      </c>
      <c r="AG12" s="72">
        <v>96.51</v>
      </c>
      <c r="AH12" s="72">
        <v>126.5</v>
      </c>
      <c r="AI12" s="72">
        <v>108.99</v>
      </c>
      <c r="AJ12" s="72">
        <v>98.67</v>
      </c>
      <c r="AK12" s="72">
        <v>68.959999999999994</v>
      </c>
      <c r="AL12" s="72">
        <v>90.33</v>
      </c>
      <c r="AM12" s="72">
        <v>93.23</v>
      </c>
      <c r="AN12" s="72">
        <v>93.19</v>
      </c>
      <c r="AO12" s="72">
        <v>77.569999999999993</v>
      </c>
      <c r="AP12" s="72">
        <v>108.29</v>
      </c>
      <c r="AQ12" s="72">
        <v>99.93</v>
      </c>
      <c r="AR12" s="72">
        <v>107.6</v>
      </c>
      <c r="AS12" s="72">
        <v>103.64</v>
      </c>
      <c r="AT12" s="72">
        <v>121.45</v>
      </c>
      <c r="AU12" s="72">
        <v>108.73</v>
      </c>
      <c r="AV12" s="72">
        <v>152.61000000000001</v>
      </c>
      <c r="AW12" s="73">
        <f t="shared" si="1"/>
        <v>99.234449760765557</v>
      </c>
      <c r="AX12" s="73">
        <f t="shared" si="1"/>
        <v>44.676339749719368</v>
      </c>
      <c r="AY12" s="73">
        <f t="shared" si="1"/>
        <v>59.592591104504002</v>
      </c>
      <c r="AZ12" s="73">
        <f t="shared" si="1"/>
        <v>96.287517836844273</v>
      </c>
      <c r="BA12" s="73">
        <f t="shared" si="1"/>
        <v>107.73468542037392</v>
      </c>
      <c r="BB12" s="73">
        <f t="shared" si="1"/>
        <v>71.5452792164171</v>
      </c>
      <c r="BC12" s="73">
        <f t="shared" si="1"/>
        <v>81.937633015637999</v>
      </c>
      <c r="BD12" s="73">
        <f t="shared" si="1"/>
        <v>97.261227526943657</v>
      </c>
      <c r="BE12" s="73">
        <f t="shared" si="1"/>
        <v>91.171976019748442</v>
      </c>
      <c r="BF12" s="73">
        <f t="shared" si="1"/>
        <v>103.06891688147462</v>
      </c>
      <c r="BG12" s="73">
        <f t="shared" si="1"/>
        <v>93.990658050775693</v>
      </c>
      <c r="BH12" s="73">
        <f t="shared" si="1"/>
        <v>95.080379624249474</v>
      </c>
      <c r="BI12" s="73">
        <f t="shared" si="1"/>
        <v>68.664039250382046</v>
      </c>
      <c r="BJ12" s="73">
        <f t="shared" si="1"/>
        <v>59.441489361702125</v>
      </c>
      <c r="BK12" s="73">
        <f t="shared" si="1"/>
        <v>95.249970027574619</v>
      </c>
      <c r="BL12" s="73">
        <f t="shared" si="1"/>
        <v>65.76531311378065</v>
      </c>
      <c r="BM12" s="73">
        <f t="shared" si="2"/>
        <v>82.687048594067718</v>
      </c>
      <c r="BN12" s="73">
        <f t="shared" si="2"/>
        <v>97.493174484983854</v>
      </c>
      <c r="BO12" s="73">
        <f t="shared" si="2"/>
        <v>105.44905884389917</v>
      </c>
      <c r="BP12" s="73">
        <f t="shared" si="2"/>
        <v>70.539187243461626</v>
      </c>
      <c r="BQ12" s="73">
        <f t="shared" si="2"/>
        <v>92.677702044790649</v>
      </c>
      <c r="BR12" s="73">
        <f t="shared" si="2"/>
        <v>49.659465066979386</v>
      </c>
      <c r="BS12" s="73">
        <f t="shared" si="2"/>
        <v>91.427470622230786</v>
      </c>
      <c r="BT12" s="73">
        <f t="shared" si="2"/>
        <v>52.348167695085401</v>
      </c>
      <c r="BU12" s="73">
        <f t="shared" si="2"/>
        <v>101.79707883250835</v>
      </c>
      <c r="BV12" s="73">
        <f t="shared" si="2"/>
        <v>115.66155936297078</v>
      </c>
      <c r="BW12" s="73">
        <f t="shared" si="2"/>
        <v>96.176265513875336</v>
      </c>
      <c r="BX12" s="73">
        <f t="shared" si="2"/>
        <v>103.97543632837751</v>
      </c>
      <c r="BY12" s="73">
        <f t="shared" si="2"/>
        <v>137.04195217073368</v>
      </c>
      <c r="BZ12" s="73">
        <f t="shared" si="2"/>
        <v>110.66659897446311</v>
      </c>
      <c r="CA12" s="73">
        <f t="shared" si="2"/>
        <v>96.661850064901657</v>
      </c>
      <c r="CB12" s="73">
        <f t="shared" si="2"/>
        <v>62.387479079024743</v>
      </c>
      <c r="CC12" s="73">
        <f t="shared" si="3"/>
        <v>82.882965545717298</v>
      </c>
      <c r="CD12" s="73">
        <f t="shared" si="3"/>
        <v>86.366057574283801</v>
      </c>
      <c r="CE12" s="73">
        <f t="shared" si="3"/>
        <v>97.932375272574419</v>
      </c>
      <c r="CF12" s="73">
        <f t="shared" si="3"/>
        <v>78.002916184825764</v>
      </c>
      <c r="CG12" s="73">
        <f t="shared" si="3"/>
        <v>101.07336195631885</v>
      </c>
      <c r="CH12" s="73">
        <f t="shared" si="3"/>
        <v>91.393817450155481</v>
      </c>
      <c r="CI12" s="73">
        <f t="shared" si="3"/>
        <v>86.856497083930336</v>
      </c>
      <c r="CJ12" s="73">
        <f t="shared" si="3"/>
        <v>90.359423701475635</v>
      </c>
      <c r="CK12" s="73">
        <f t="shared" si="3"/>
        <v>129.33972310969116</v>
      </c>
    </row>
    <row r="13" spans="2:89" ht="14.4">
      <c r="B13" s="70" t="s">
        <v>487</v>
      </c>
      <c r="D13" s="78"/>
      <c r="E13" s="71">
        <v>35247</v>
      </c>
      <c r="F13" s="72">
        <v>103.65</v>
      </c>
      <c r="G13" s="72">
        <v>51.7</v>
      </c>
      <c r="H13" s="72">
        <v>77.010000000000005</v>
      </c>
      <c r="I13" s="72">
        <v>100</v>
      </c>
      <c r="J13" s="72">
        <v>111.3</v>
      </c>
      <c r="K13" s="72">
        <v>82.5</v>
      </c>
      <c r="L13" s="72">
        <v>89.92</v>
      </c>
      <c r="M13" s="72">
        <v>100.89</v>
      </c>
      <c r="N13" s="72">
        <v>96.75</v>
      </c>
      <c r="O13" s="72">
        <v>105.58</v>
      </c>
      <c r="P13" s="72">
        <v>98.34</v>
      </c>
      <c r="Q13" s="72">
        <v>98.48</v>
      </c>
      <c r="R13" s="72">
        <v>85.41</v>
      </c>
      <c r="S13" s="72">
        <v>66.849999999999994</v>
      </c>
      <c r="T13" s="72">
        <v>99.57</v>
      </c>
      <c r="U13" s="72">
        <v>70.790000000000006</v>
      </c>
      <c r="V13" s="72">
        <v>88.64</v>
      </c>
      <c r="W13" s="72">
        <v>97.57</v>
      </c>
      <c r="X13" s="72">
        <v>106.66</v>
      </c>
      <c r="Y13" s="72">
        <v>80.3</v>
      </c>
      <c r="Z13" s="72">
        <v>96.08</v>
      </c>
      <c r="AA13" s="72">
        <v>58.09</v>
      </c>
      <c r="AB13" s="72">
        <v>95.89</v>
      </c>
      <c r="AC13" s="72">
        <v>65.63</v>
      </c>
      <c r="AD13" s="72">
        <v>107.21</v>
      </c>
      <c r="AE13" s="72">
        <v>114.6</v>
      </c>
      <c r="AF13" s="72">
        <v>86.98</v>
      </c>
      <c r="AG13" s="72">
        <v>96.43</v>
      </c>
      <c r="AH13" s="72">
        <v>123.43</v>
      </c>
      <c r="AI13" s="72">
        <v>109.58</v>
      </c>
      <c r="AJ13" s="72">
        <v>99.73</v>
      </c>
      <c r="AK13" s="72">
        <v>67.14</v>
      </c>
      <c r="AL13" s="72">
        <v>89.62</v>
      </c>
      <c r="AM13" s="72">
        <v>92.86</v>
      </c>
      <c r="AN13" s="72">
        <v>94.93</v>
      </c>
      <c r="AO13" s="72">
        <v>79.87</v>
      </c>
      <c r="AP13" s="72">
        <v>109.26</v>
      </c>
      <c r="AQ13" s="72">
        <v>101.53</v>
      </c>
      <c r="AR13" s="72">
        <v>102.45</v>
      </c>
      <c r="AS13" s="72">
        <v>104.98</v>
      </c>
      <c r="AT13" s="72">
        <v>122.06</v>
      </c>
      <c r="AU13" s="72">
        <v>105.25</v>
      </c>
      <c r="AV13" s="72">
        <v>152.72999999999999</v>
      </c>
      <c r="AW13" s="73">
        <f t="shared" si="1"/>
        <v>99.186602870813402</v>
      </c>
      <c r="AX13" s="73">
        <f t="shared" si="1"/>
        <v>42.988400615307867</v>
      </c>
      <c r="AY13" s="73">
        <f t="shared" si="1"/>
        <v>61.882759451966741</v>
      </c>
      <c r="AZ13" s="73">
        <f t="shared" si="1"/>
        <v>96.74220620601254</v>
      </c>
      <c r="BA13" s="73">
        <f t="shared" si="1"/>
        <v>108.52448626380323</v>
      </c>
      <c r="BB13" s="73">
        <f t="shared" si="1"/>
        <v>71.510607406765331</v>
      </c>
      <c r="BC13" s="73">
        <f t="shared" si="1"/>
        <v>83.205329878782265</v>
      </c>
      <c r="BD13" s="73">
        <f t="shared" si="1"/>
        <v>96.867573990062652</v>
      </c>
      <c r="BE13" s="73">
        <f t="shared" si="1"/>
        <v>90.983895615375559</v>
      </c>
      <c r="BF13" s="73">
        <f t="shared" si="1"/>
        <v>102.69928505422887</v>
      </c>
      <c r="BG13" s="73">
        <f t="shared" si="1"/>
        <v>95.200755100559093</v>
      </c>
      <c r="BH13" s="73">
        <f t="shared" si="1"/>
        <v>95.370908386596952</v>
      </c>
      <c r="BI13" s="73">
        <f t="shared" si="1"/>
        <v>68.696211694683498</v>
      </c>
      <c r="BJ13" s="73">
        <f t="shared" si="1"/>
        <v>59.26418439716312</v>
      </c>
      <c r="BK13" s="73">
        <f t="shared" si="1"/>
        <v>95.49934060664188</v>
      </c>
      <c r="BL13" s="73">
        <f t="shared" si="1"/>
        <v>64.669072306216606</v>
      </c>
      <c r="BM13" s="73">
        <f t="shared" si="2"/>
        <v>82.874038753710579</v>
      </c>
      <c r="BN13" s="73">
        <f t="shared" si="2"/>
        <v>96.867709108960014</v>
      </c>
      <c r="BO13" s="73">
        <f t="shared" si="2"/>
        <v>105.52820994830444</v>
      </c>
      <c r="BP13" s="73">
        <f t="shared" si="2"/>
        <v>69.026282423226519</v>
      </c>
      <c r="BQ13" s="73">
        <f t="shared" si="2"/>
        <v>93.554040895813046</v>
      </c>
      <c r="BR13" s="73">
        <f t="shared" si="2"/>
        <v>52.401786116999681</v>
      </c>
      <c r="BS13" s="73">
        <f t="shared" si="2"/>
        <v>92.361780003852829</v>
      </c>
      <c r="BT13" s="73">
        <f t="shared" si="2"/>
        <v>52.086268129600597</v>
      </c>
      <c r="BU13" s="73">
        <f t="shared" si="2"/>
        <v>104.56706737216844</v>
      </c>
      <c r="BV13" s="73">
        <f t="shared" si="2"/>
        <v>115.32945882708128</v>
      </c>
      <c r="BW13" s="73">
        <f t="shared" si="2"/>
        <v>97.035280992888033</v>
      </c>
      <c r="BX13" s="73">
        <f t="shared" si="2"/>
        <v>103.88924800689507</v>
      </c>
      <c r="BY13" s="73">
        <f t="shared" si="2"/>
        <v>133.71611190856646</v>
      </c>
      <c r="BZ13" s="73">
        <f t="shared" si="2"/>
        <v>111.26567497588465</v>
      </c>
      <c r="CA13" s="73">
        <f t="shared" si="2"/>
        <v>97.700276750508181</v>
      </c>
      <c r="CB13" s="73">
        <f t="shared" si="2"/>
        <v>60.740941783145608</v>
      </c>
      <c r="CC13" s="73">
        <f t="shared" si="3"/>
        <v>82.231499747671705</v>
      </c>
      <c r="CD13" s="73">
        <f t="shared" si="3"/>
        <v>86.023298362629973</v>
      </c>
      <c r="CE13" s="73">
        <f t="shared" si="3"/>
        <v>99.760922680818652</v>
      </c>
      <c r="CF13" s="73">
        <f t="shared" si="3"/>
        <v>80.315752425964106</v>
      </c>
      <c r="CG13" s="73">
        <f t="shared" si="3"/>
        <v>101.97871943251819</v>
      </c>
      <c r="CH13" s="73">
        <f t="shared" si="3"/>
        <v>92.857142857142861</v>
      </c>
      <c r="CI13" s="73">
        <f t="shared" si="3"/>
        <v>82.699332028333302</v>
      </c>
      <c r="CJ13" s="73">
        <f t="shared" si="3"/>
        <v>91.527714204755995</v>
      </c>
      <c r="CK13" s="73">
        <f t="shared" si="3"/>
        <v>129.98935037273696</v>
      </c>
    </row>
    <row r="14" spans="2:89" ht="14.4">
      <c r="B14" s="70" t="s">
        <v>487</v>
      </c>
      <c r="D14" s="78"/>
      <c r="E14" s="71">
        <v>35339</v>
      </c>
      <c r="F14" s="72">
        <v>102.52</v>
      </c>
      <c r="G14" s="72">
        <v>51.01</v>
      </c>
      <c r="H14" s="72">
        <v>77.430000000000007</v>
      </c>
      <c r="I14" s="72">
        <v>99.54</v>
      </c>
      <c r="J14" s="72">
        <v>109.1</v>
      </c>
      <c r="K14" s="72">
        <v>81.83</v>
      </c>
      <c r="L14" s="72">
        <v>92.02</v>
      </c>
      <c r="M14" s="72">
        <v>102.7</v>
      </c>
      <c r="N14" s="72">
        <v>95.84</v>
      </c>
      <c r="O14" s="72">
        <v>104.72</v>
      </c>
      <c r="P14" s="72">
        <v>99.44</v>
      </c>
      <c r="Q14" s="72">
        <v>99.27</v>
      </c>
      <c r="R14" s="72">
        <v>86.78</v>
      </c>
      <c r="S14" s="72">
        <v>68.95</v>
      </c>
      <c r="T14" s="72">
        <v>98.28</v>
      </c>
      <c r="U14" s="72">
        <v>70.87</v>
      </c>
      <c r="V14" s="72">
        <v>86.89</v>
      </c>
      <c r="W14" s="72">
        <v>96.71</v>
      </c>
      <c r="X14" s="72">
        <v>105.87</v>
      </c>
      <c r="Y14" s="72">
        <v>81.790000000000006</v>
      </c>
      <c r="Z14" s="72">
        <v>95.9</v>
      </c>
      <c r="AA14" s="72">
        <v>59.68</v>
      </c>
      <c r="AB14" s="72">
        <v>94.66</v>
      </c>
      <c r="AC14" s="72">
        <v>66.02</v>
      </c>
      <c r="AD14" s="72">
        <v>106.23</v>
      </c>
      <c r="AE14" s="72">
        <v>114.39</v>
      </c>
      <c r="AF14" s="72">
        <v>92.9</v>
      </c>
      <c r="AG14" s="72">
        <v>97.33</v>
      </c>
      <c r="AH14" s="72">
        <v>119.09</v>
      </c>
      <c r="AI14" s="72">
        <v>104.97</v>
      </c>
      <c r="AJ14" s="72">
        <v>99.74</v>
      </c>
      <c r="AK14" s="72">
        <v>68.53</v>
      </c>
      <c r="AL14" s="72">
        <v>91.17</v>
      </c>
      <c r="AM14" s="72">
        <v>94.68</v>
      </c>
      <c r="AN14" s="72">
        <v>97.89</v>
      </c>
      <c r="AO14" s="72">
        <v>80.540000000000006</v>
      </c>
      <c r="AP14" s="72">
        <v>107.19</v>
      </c>
      <c r="AQ14" s="72">
        <v>102.24</v>
      </c>
      <c r="AR14" s="72">
        <v>101.89</v>
      </c>
      <c r="AS14" s="72">
        <v>107.02</v>
      </c>
      <c r="AT14" s="72">
        <v>125.1</v>
      </c>
      <c r="AU14" s="72">
        <v>104.5</v>
      </c>
      <c r="AV14" s="72">
        <v>152.02000000000001</v>
      </c>
      <c r="AW14" s="73">
        <f t="shared" si="1"/>
        <v>98.105263157894726</v>
      </c>
      <c r="AX14" s="73">
        <f t="shared" si="1"/>
        <v>42.414667609030055</v>
      </c>
      <c r="AY14" s="73">
        <f t="shared" si="1"/>
        <v>62.220257945277034</v>
      </c>
      <c r="AZ14" s="73">
        <f t="shared" si="1"/>
        <v>96.297192057464883</v>
      </c>
      <c r="BA14" s="73">
        <f t="shared" si="1"/>
        <v>106.37934817053846</v>
      </c>
      <c r="BB14" s="73">
        <f t="shared" si="1"/>
        <v>70.929854595098263</v>
      </c>
      <c r="BC14" s="73">
        <f t="shared" si="1"/>
        <v>85.148514851485132</v>
      </c>
      <c r="BD14" s="73">
        <f t="shared" si="1"/>
        <v>98.605410335805672</v>
      </c>
      <c r="BE14" s="73">
        <f t="shared" si="1"/>
        <v>90.12812977547901</v>
      </c>
      <c r="BF14" s="73">
        <f t="shared" si="1"/>
        <v>101.86274986625163</v>
      </c>
      <c r="BG14" s="73">
        <f t="shared" si="1"/>
        <v>96.265640504368463</v>
      </c>
      <c r="BH14" s="73">
        <f t="shared" si="1"/>
        <v>96.13596746077863</v>
      </c>
      <c r="BI14" s="73">
        <f t="shared" si="1"/>
        <v>69.798117912008365</v>
      </c>
      <c r="BJ14" s="73">
        <f t="shared" si="1"/>
        <v>61.125886524822704</v>
      </c>
      <c r="BK14" s="73">
        <f t="shared" si="1"/>
        <v>94.26207888742357</v>
      </c>
      <c r="BL14" s="73">
        <f t="shared" si="1"/>
        <v>64.742155026720866</v>
      </c>
      <c r="BM14" s="73">
        <f t="shared" si="2"/>
        <v>81.23787485683566</v>
      </c>
      <c r="BN14" s="73">
        <f t="shared" si="2"/>
        <v>96.013899230578289</v>
      </c>
      <c r="BO14" s="73">
        <f t="shared" si="2"/>
        <v>104.74659279230256</v>
      </c>
      <c r="BP14" s="73">
        <f t="shared" si="2"/>
        <v>70.307093890357379</v>
      </c>
      <c r="BQ14" s="73">
        <f t="shared" si="2"/>
        <v>93.378773125608575</v>
      </c>
      <c r="BR14" s="73">
        <f t="shared" si="2"/>
        <v>53.836092192503713</v>
      </c>
      <c r="BS14" s="73">
        <f t="shared" si="2"/>
        <v>91.177037179734157</v>
      </c>
      <c r="BT14" s="73">
        <f t="shared" si="2"/>
        <v>52.395785797900828</v>
      </c>
      <c r="BU14" s="73">
        <f t="shared" si="2"/>
        <v>103.61122625637024</v>
      </c>
      <c r="BV14" s="73">
        <f t="shared" si="2"/>
        <v>115.11812212242431</v>
      </c>
      <c r="BW14" s="73">
        <f t="shared" si="2"/>
        <v>103.63965974062197</v>
      </c>
      <c r="BX14" s="73">
        <f t="shared" si="2"/>
        <v>104.85886662357251</v>
      </c>
      <c r="BY14" s="73">
        <f t="shared" si="2"/>
        <v>129.01443544674052</v>
      </c>
      <c r="BZ14" s="73">
        <f t="shared" si="2"/>
        <v>106.58475910037062</v>
      </c>
      <c r="CA14" s="73">
        <f t="shared" si="2"/>
        <v>97.710073228674275</v>
      </c>
      <c r="CB14" s="73">
        <f t="shared" si="2"/>
        <v>61.998462025602748</v>
      </c>
      <c r="CC14" s="73">
        <f t="shared" si="3"/>
        <v>83.653713813827594</v>
      </c>
      <c r="CD14" s="73">
        <f t="shared" si="3"/>
        <v>87.709303133467671</v>
      </c>
      <c r="CE14" s="73">
        <f t="shared" si="3"/>
        <v>102.87155505346399</v>
      </c>
      <c r="CF14" s="73">
        <f t="shared" si="3"/>
        <v>80.989491678817444</v>
      </c>
      <c r="CG14" s="73">
        <f t="shared" si="3"/>
        <v>100.0466679111443</v>
      </c>
      <c r="CH14" s="73">
        <f t="shared" si="3"/>
        <v>93.506493506493499</v>
      </c>
      <c r="CI14" s="73">
        <f t="shared" si="3"/>
        <v>82.247290779569354</v>
      </c>
      <c r="CJ14" s="73">
        <f t="shared" si="3"/>
        <v>93.306305717212666</v>
      </c>
      <c r="CK14" s="73">
        <f t="shared" si="3"/>
        <v>133.22683706070285</v>
      </c>
    </row>
    <row r="15" spans="2:89" ht="14.4">
      <c r="B15" s="70" t="s">
        <v>487</v>
      </c>
      <c r="D15" s="78"/>
      <c r="E15" s="71">
        <v>35431</v>
      </c>
      <c r="F15" s="72">
        <v>100.36</v>
      </c>
      <c r="G15" s="72">
        <v>53.35</v>
      </c>
      <c r="H15" s="72">
        <v>79.86</v>
      </c>
      <c r="I15" s="72">
        <v>97.74</v>
      </c>
      <c r="J15" s="72">
        <v>107.13</v>
      </c>
      <c r="K15" s="72">
        <v>81.319999999999993</v>
      </c>
      <c r="L15" s="72">
        <v>93.19</v>
      </c>
      <c r="M15" s="72">
        <v>101.19</v>
      </c>
      <c r="N15" s="72">
        <v>93.31</v>
      </c>
      <c r="O15" s="72">
        <v>102.6</v>
      </c>
      <c r="P15" s="72">
        <v>97.84</v>
      </c>
      <c r="Q15" s="72">
        <v>97.19</v>
      </c>
      <c r="R15" s="72">
        <v>90.79</v>
      </c>
      <c r="S15" s="72">
        <v>75.81</v>
      </c>
      <c r="T15" s="72">
        <v>96.23</v>
      </c>
      <c r="U15" s="72">
        <v>75.099999999999994</v>
      </c>
      <c r="V15" s="72">
        <v>87.93</v>
      </c>
      <c r="W15" s="72">
        <v>94.59</v>
      </c>
      <c r="X15" s="72">
        <v>104.09</v>
      </c>
      <c r="Y15" s="72">
        <v>85.54</v>
      </c>
      <c r="Z15" s="72">
        <v>94.95</v>
      </c>
      <c r="AA15" s="72">
        <v>53.38</v>
      </c>
      <c r="AB15" s="72">
        <v>94.86</v>
      </c>
      <c r="AC15" s="72">
        <v>67.48</v>
      </c>
      <c r="AD15" s="72">
        <v>103.78</v>
      </c>
      <c r="AE15" s="72">
        <v>108.97</v>
      </c>
      <c r="AF15" s="72">
        <v>97.57</v>
      </c>
      <c r="AG15" s="72">
        <v>101.74</v>
      </c>
      <c r="AH15" s="72">
        <v>113.23</v>
      </c>
      <c r="AI15" s="72">
        <v>99.23</v>
      </c>
      <c r="AJ15" s="72">
        <v>102.95</v>
      </c>
      <c r="AK15" s="72">
        <v>70.11</v>
      </c>
      <c r="AL15" s="72">
        <v>91.59</v>
      </c>
      <c r="AM15" s="72">
        <v>97.27</v>
      </c>
      <c r="AN15" s="72">
        <v>100.24</v>
      </c>
      <c r="AO15" s="72">
        <v>85.98</v>
      </c>
      <c r="AP15" s="72">
        <v>102.86</v>
      </c>
      <c r="AQ15" s="72">
        <v>99.07</v>
      </c>
      <c r="AR15" s="72">
        <v>109.48</v>
      </c>
      <c r="AS15" s="72">
        <v>112.19</v>
      </c>
      <c r="AT15" s="72">
        <v>131.13999999999999</v>
      </c>
      <c r="AU15" s="72">
        <v>105.52</v>
      </c>
      <c r="AV15" s="72">
        <v>158.18</v>
      </c>
      <c r="AW15" s="73">
        <f t="shared" si="1"/>
        <v>96.038277511961724</v>
      </c>
      <c r="AX15" s="73">
        <f t="shared" si="1"/>
        <v>44.360370847711309</v>
      </c>
      <c r="AY15" s="73">
        <f t="shared" si="1"/>
        <v>64.172927799429473</v>
      </c>
      <c r="AZ15" s="73">
        <f t="shared" si="1"/>
        <v>94.555832345756656</v>
      </c>
      <c r="BA15" s="73">
        <f t="shared" si="1"/>
        <v>104.45847451429684</v>
      </c>
      <c r="BB15" s="73">
        <f t="shared" si="1"/>
        <v>70.487789022038257</v>
      </c>
      <c r="BC15" s="73">
        <f t="shared" si="1"/>
        <v>86.231146479133898</v>
      </c>
      <c r="BD15" s="73">
        <f t="shared" si="1"/>
        <v>97.155613163390214</v>
      </c>
      <c r="BE15" s="73">
        <f t="shared" si="1"/>
        <v>87.748912660162219</v>
      </c>
      <c r="BF15" s="73">
        <f t="shared" si="1"/>
        <v>99.800593356354256</v>
      </c>
      <c r="BG15" s="73">
        <f t="shared" si="1"/>
        <v>94.716716280645727</v>
      </c>
      <c r="BH15" s="73">
        <f t="shared" si="1"/>
        <v>94.12163470850281</v>
      </c>
      <c r="BI15" s="73">
        <f t="shared" si="1"/>
        <v>73.023405453229302</v>
      </c>
      <c r="BJ15" s="73">
        <f t="shared" si="1"/>
        <v>67.207446808510639</v>
      </c>
      <c r="BK15" s="73">
        <f t="shared" si="1"/>
        <v>92.295887783239422</v>
      </c>
      <c r="BL15" s="73">
        <f t="shared" si="1"/>
        <v>68.606403873384181</v>
      </c>
      <c r="BM15" s="73">
        <f t="shared" si="2"/>
        <v>82.210223686978466</v>
      </c>
      <c r="BN15" s="73">
        <f t="shared" si="2"/>
        <v>93.909158600148913</v>
      </c>
      <c r="BO15" s="73">
        <f t="shared" si="2"/>
        <v>102.98548071928566</v>
      </c>
      <c r="BP15" s="73">
        <f t="shared" si="2"/>
        <v>73.530612683471958</v>
      </c>
      <c r="BQ15" s="73">
        <f t="shared" si="2"/>
        <v>92.453748782862704</v>
      </c>
      <c r="BR15" s="73">
        <f t="shared" si="2"/>
        <v>48.152992648053768</v>
      </c>
      <c r="BS15" s="73">
        <f t="shared" si="2"/>
        <v>91.36967828934695</v>
      </c>
      <c r="BT15" s="73">
        <f t="shared" si="2"/>
        <v>53.554492966409398</v>
      </c>
      <c r="BU15" s="73">
        <f t="shared" si="2"/>
        <v>101.22162346687473</v>
      </c>
      <c r="BV15" s="73">
        <f t="shared" si="2"/>
        <v>109.66362241175433</v>
      </c>
      <c r="BW15" s="73">
        <f t="shared" si="2"/>
        <v>108.84953284060801</v>
      </c>
      <c r="BX15" s="73">
        <f t="shared" si="2"/>
        <v>109.60999784529197</v>
      </c>
      <c r="BY15" s="73">
        <f t="shared" si="2"/>
        <v>122.66608888768518</v>
      </c>
      <c r="BZ15" s="73">
        <f t="shared" si="2"/>
        <v>100.75646037467637</v>
      </c>
      <c r="CA15" s="73">
        <f t="shared" si="2"/>
        <v>100.85474271999215</v>
      </c>
      <c r="CB15" s="73">
        <f t="shared" si="2"/>
        <v>63.427873524223102</v>
      </c>
      <c r="CC15" s="73">
        <f t="shared" si="3"/>
        <v>84.039087947882734</v>
      </c>
      <c r="CD15" s="73">
        <f t="shared" si="3"/>
        <v>90.108617615044338</v>
      </c>
      <c r="CE15" s="73">
        <f t="shared" si="3"/>
        <v>105.34114494390879</v>
      </c>
      <c r="CF15" s="73">
        <f t="shared" si="3"/>
        <v>86.459852179596766</v>
      </c>
      <c r="CG15" s="73">
        <f t="shared" si="3"/>
        <v>96.005226806048157</v>
      </c>
      <c r="CH15" s="73">
        <f t="shared" si="3"/>
        <v>90.607280043899749</v>
      </c>
      <c r="CI15" s="73">
        <f t="shared" si="3"/>
        <v>88.374064133352178</v>
      </c>
      <c r="CJ15" s="73">
        <f t="shared" si="3"/>
        <v>97.813814599272007</v>
      </c>
      <c r="CK15" s="73">
        <f t="shared" si="3"/>
        <v>139.6592119275825</v>
      </c>
    </row>
    <row r="16" spans="2:89" ht="14.4">
      <c r="B16" s="70" t="s">
        <v>487</v>
      </c>
      <c r="D16" s="79"/>
      <c r="E16" s="71">
        <v>35521</v>
      </c>
      <c r="F16" s="72">
        <v>99.12</v>
      </c>
      <c r="G16" s="72">
        <v>74.66</v>
      </c>
      <c r="H16" s="72">
        <v>75.099999999999994</v>
      </c>
      <c r="I16" s="72">
        <v>97.51</v>
      </c>
      <c r="J16" s="72">
        <v>105.03</v>
      </c>
      <c r="K16" s="72">
        <v>83.44</v>
      </c>
      <c r="L16" s="72">
        <v>90.45</v>
      </c>
      <c r="M16" s="72">
        <v>100.38</v>
      </c>
      <c r="N16" s="72">
        <v>92.07</v>
      </c>
      <c r="O16" s="72">
        <v>101</v>
      </c>
      <c r="P16" s="72">
        <v>96.53</v>
      </c>
      <c r="Q16" s="72">
        <v>94.59</v>
      </c>
      <c r="R16" s="72">
        <v>92.67</v>
      </c>
      <c r="S16" s="72">
        <v>77.540000000000006</v>
      </c>
      <c r="T16" s="72">
        <v>94.9</v>
      </c>
      <c r="U16" s="72">
        <v>75.7</v>
      </c>
      <c r="V16" s="72">
        <v>90.91</v>
      </c>
      <c r="W16" s="72">
        <v>93.91</v>
      </c>
      <c r="X16" s="72">
        <v>102.9</v>
      </c>
      <c r="Y16" s="72">
        <v>85.17</v>
      </c>
      <c r="Z16" s="72">
        <v>93.89</v>
      </c>
      <c r="AA16" s="72">
        <v>67.010000000000005</v>
      </c>
      <c r="AB16" s="72">
        <v>96.51</v>
      </c>
      <c r="AC16" s="72">
        <v>69.14</v>
      </c>
      <c r="AD16" s="72">
        <v>101.87</v>
      </c>
      <c r="AE16" s="72">
        <v>107.17</v>
      </c>
      <c r="AF16" s="72">
        <v>100.4</v>
      </c>
      <c r="AG16" s="72">
        <v>102.35</v>
      </c>
      <c r="AH16" s="72">
        <v>118.31</v>
      </c>
      <c r="AI16" s="72">
        <v>99.88</v>
      </c>
      <c r="AJ16" s="72">
        <v>98.04</v>
      </c>
      <c r="AK16" s="72">
        <v>71.45</v>
      </c>
      <c r="AL16" s="72">
        <v>89.7</v>
      </c>
      <c r="AM16" s="72">
        <v>95.21</v>
      </c>
      <c r="AN16" s="72">
        <v>99.21</v>
      </c>
      <c r="AO16" s="72">
        <v>88.1</v>
      </c>
      <c r="AP16" s="72">
        <v>99.36</v>
      </c>
      <c r="AQ16" s="72">
        <v>96.43</v>
      </c>
      <c r="AR16" s="72">
        <v>111.79</v>
      </c>
      <c r="AS16" s="72">
        <v>112.05</v>
      </c>
      <c r="AT16" s="72">
        <v>133.29</v>
      </c>
      <c r="AU16" s="72">
        <v>103.84</v>
      </c>
      <c r="AV16" s="72">
        <v>158.91999999999999</v>
      </c>
      <c r="AW16" s="73">
        <f t="shared" si="1"/>
        <v>94.851674641148335</v>
      </c>
      <c r="AX16" s="73">
        <f t="shared" si="1"/>
        <v>62.079574273479402</v>
      </c>
      <c r="AY16" s="73">
        <f t="shared" si="1"/>
        <v>60.347944875246093</v>
      </c>
      <c r="AZ16" s="73">
        <f t="shared" si="1"/>
        <v>94.333325271482821</v>
      </c>
      <c r="BA16" s="73">
        <f t="shared" si="1"/>
        <v>102.41084269799867</v>
      </c>
      <c r="BB16" s="73">
        <f t="shared" si="1"/>
        <v>72.325394933581805</v>
      </c>
      <c r="BC16" s="73">
        <f t="shared" si="1"/>
        <v>83.69575275284538</v>
      </c>
      <c r="BD16" s="73">
        <f t="shared" si="1"/>
        <v>96.377907395405771</v>
      </c>
      <c r="BE16" s="73">
        <f t="shared" si="1"/>
        <v>86.582814153050407</v>
      </c>
      <c r="BF16" s="73">
        <f t="shared" si="1"/>
        <v>98.244248820582641</v>
      </c>
      <c r="BG16" s="73">
        <f t="shared" si="1"/>
        <v>93.448534572472724</v>
      </c>
      <c r="BH16" s="73">
        <f t="shared" si="1"/>
        <v>91.60371876815806</v>
      </c>
      <c r="BI16" s="73">
        <f t="shared" si="1"/>
        <v>74.535510335397731</v>
      </c>
      <c r="BJ16" s="73">
        <f t="shared" si="1"/>
        <v>68.74113475177306</v>
      </c>
      <c r="BK16" s="73">
        <f t="shared" si="1"/>
        <v>91.02026135954921</v>
      </c>
      <c r="BL16" s="73">
        <f t="shared" si="1"/>
        <v>69.154524277166217</v>
      </c>
      <c r="BM16" s="73">
        <f t="shared" si="2"/>
        <v>84.996377065656915</v>
      </c>
      <c r="BN16" s="73">
        <f t="shared" si="2"/>
        <v>93.234053114916833</v>
      </c>
      <c r="BO16" s="73">
        <f t="shared" si="2"/>
        <v>101.80810804125751</v>
      </c>
      <c r="BP16" s="73">
        <f t="shared" si="2"/>
        <v>73.212558829217983</v>
      </c>
      <c r="BQ16" s="73">
        <f t="shared" si="2"/>
        <v>91.421616358325224</v>
      </c>
      <c r="BR16" s="73">
        <f t="shared" si="2"/>
        <v>60.448333408506606</v>
      </c>
      <c r="BS16" s="73">
        <f t="shared" si="2"/>
        <v>92.958967443652483</v>
      </c>
      <c r="BT16" s="73">
        <f t="shared" si="2"/>
        <v>54.871927144302688</v>
      </c>
      <c r="BU16" s="73">
        <f t="shared" si="2"/>
        <v>99.358708639145604</v>
      </c>
      <c r="BV16" s="73">
        <f t="shared" si="2"/>
        <v>107.85216494326615</v>
      </c>
      <c r="BW16" s="73">
        <f t="shared" si="2"/>
        <v>112.0066936271092</v>
      </c>
      <c r="BX16" s="73">
        <f t="shared" si="2"/>
        <v>110.26718379659557</v>
      </c>
      <c r="BY16" s="73">
        <f t="shared" si="2"/>
        <v>128.16943368632016</v>
      </c>
      <c r="BZ16" s="73">
        <f t="shared" si="2"/>
        <v>101.41645935929328</v>
      </c>
      <c r="CA16" s="73">
        <f t="shared" si="2"/>
        <v>96.044671940437411</v>
      </c>
      <c r="CB16" s="73">
        <f t="shared" si="2"/>
        <v>64.640159225584654</v>
      </c>
      <c r="CC16" s="73">
        <f t="shared" si="3"/>
        <v>82.304904344634593</v>
      </c>
      <c r="CD16" s="73">
        <f t="shared" si="3"/>
        <v>88.200282544755538</v>
      </c>
      <c r="CE16" s="73">
        <f t="shared" si="3"/>
        <v>104.25872894937341</v>
      </c>
      <c r="CF16" s="73">
        <f t="shared" si="3"/>
        <v>88.591683845341635</v>
      </c>
      <c r="CG16" s="73">
        <f t="shared" si="3"/>
        <v>92.738473025947357</v>
      </c>
      <c r="CH16" s="73">
        <f t="shared" si="3"/>
        <v>88.192793122370588</v>
      </c>
      <c r="CI16" s="73">
        <f t="shared" si="3"/>
        <v>90.238734284503479</v>
      </c>
      <c r="CJ16" s="73">
        <f t="shared" si="3"/>
        <v>97.691754397436739</v>
      </c>
      <c r="CK16" s="73">
        <f t="shared" si="3"/>
        <v>141.94888178913737</v>
      </c>
    </row>
    <row r="17" spans="2:89" ht="14.4">
      <c r="B17" s="70" t="s">
        <v>487</v>
      </c>
      <c r="D17" s="78"/>
      <c r="E17" s="71">
        <v>35612</v>
      </c>
      <c r="F17" s="72">
        <v>97.41</v>
      </c>
      <c r="G17" s="72">
        <v>73.72</v>
      </c>
      <c r="H17" s="72">
        <v>75.069999999999993</v>
      </c>
      <c r="I17" s="72">
        <v>95.32</v>
      </c>
      <c r="J17" s="72">
        <v>102.94</v>
      </c>
      <c r="K17" s="72">
        <v>83.07</v>
      </c>
      <c r="L17" s="72">
        <v>89.86</v>
      </c>
      <c r="M17" s="72">
        <v>98.25</v>
      </c>
      <c r="N17" s="72">
        <v>91.07</v>
      </c>
      <c r="O17" s="72">
        <v>98.89</v>
      </c>
      <c r="P17" s="72">
        <v>95.47</v>
      </c>
      <c r="Q17" s="72">
        <v>93.56</v>
      </c>
      <c r="R17" s="72">
        <v>94.69</v>
      </c>
      <c r="S17" s="72">
        <v>81.66</v>
      </c>
      <c r="T17" s="72">
        <v>93.57</v>
      </c>
      <c r="U17" s="72">
        <v>74.81</v>
      </c>
      <c r="V17" s="72">
        <v>91.34</v>
      </c>
      <c r="W17" s="72">
        <v>92.46</v>
      </c>
      <c r="X17" s="72">
        <v>101.23</v>
      </c>
      <c r="Y17" s="72">
        <v>82.95</v>
      </c>
      <c r="Z17" s="72">
        <v>91.94</v>
      </c>
      <c r="AA17" s="72">
        <v>71.55</v>
      </c>
      <c r="AB17" s="72">
        <v>95.63</v>
      </c>
      <c r="AC17" s="72">
        <v>70.31</v>
      </c>
      <c r="AD17" s="72">
        <v>100.24</v>
      </c>
      <c r="AE17" s="72">
        <v>108.96</v>
      </c>
      <c r="AF17" s="72">
        <v>103.15</v>
      </c>
      <c r="AG17" s="72">
        <v>103.81</v>
      </c>
      <c r="AH17" s="72">
        <v>122</v>
      </c>
      <c r="AI17" s="72">
        <v>99.72</v>
      </c>
      <c r="AJ17" s="72">
        <v>95.34</v>
      </c>
      <c r="AK17" s="72">
        <v>73.22</v>
      </c>
      <c r="AL17" s="72">
        <v>90</v>
      </c>
      <c r="AM17" s="72">
        <v>91.62</v>
      </c>
      <c r="AN17" s="72">
        <v>94.89</v>
      </c>
      <c r="AO17" s="72">
        <v>91.74</v>
      </c>
      <c r="AP17" s="72">
        <v>95.66</v>
      </c>
      <c r="AQ17" s="72">
        <v>93.14</v>
      </c>
      <c r="AR17" s="72">
        <v>115.92</v>
      </c>
      <c r="AS17" s="72">
        <v>113.56</v>
      </c>
      <c r="AT17" s="72">
        <v>136.6</v>
      </c>
      <c r="AU17" s="72">
        <v>105.26</v>
      </c>
      <c r="AV17" s="72">
        <v>159.66</v>
      </c>
      <c r="AW17" s="73">
        <f t="shared" si="1"/>
        <v>93.215311004784681</v>
      </c>
      <c r="AX17" s="73">
        <f t="shared" si="1"/>
        <v>61.297966989564713</v>
      </c>
      <c r="AY17" s="73">
        <f t="shared" si="1"/>
        <v>60.323837840009645</v>
      </c>
      <c r="AZ17" s="73">
        <f t="shared" si="1"/>
        <v>92.214670955571137</v>
      </c>
      <c r="BA17" s="73">
        <f t="shared" si="1"/>
        <v>100.37296150939716</v>
      </c>
      <c r="BB17" s="73">
        <f t="shared" si="1"/>
        <v>72.004680694302976</v>
      </c>
      <c r="BC17" s="73">
        <f t="shared" si="1"/>
        <v>83.14981030813361</v>
      </c>
      <c r="BD17" s="73">
        <f t="shared" si="1"/>
        <v>94.332829264780003</v>
      </c>
      <c r="BE17" s="73">
        <f t="shared" si="1"/>
        <v>85.642412131186077</v>
      </c>
      <c r="BF17" s="73">
        <f t="shared" si="1"/>
        <v>96.191819464033841</v>
      </c>
      <c r="BG17" s="73">
        <f t="shared" si="1"/>
        <v>92.422372274256404</v>
      </c>
      <c r="BH17" s="73">
        <f t="shared" si="1"/>
        <v>90.606236684098405</v>
      </c>
      <c r="BI17" s="73">
        <f t="shared" si="1"/>
        <v>76.160218772621235</v>
      </c>
      <c r="BJ17" s="73">
        <f t="shared" si="1"/>
        <v>72.393617021276597</v>
      </c>
      <c r="BK17" s="73">
        <f t="shared" si="1"/>
        <v>89.744634935858997</v>
      </c>
      <c r="BL17" s="73">
        <f t="shared" si="1"/>
        <v>68.341479011556203</v>
      </c>
      <c r="BM17" s="73">
        <f t="shared" si="2"/>
        <v>85.398405908889046</v>
      </c>
      <c r="BN17" s="73">
        <f t="shared" si="2"/>
        <v>91.794489947877864</v>
      </c>
      <c r="BO17" s="73">
        <f t="shared" si="2"/>
        <v>100.15582873679784</v>
      </c>
      <c r="BP17" s="73">
        <f t="shared" si="2"/>
        <v>71.304235703694147</v>
      </c>
      <c r="BQ17" s="73">
        <f t="shared" si="2"/>
        <v>89.52288218111002</v>
      </c>
      <c r="BR17" s="73">
        <f t="shared" si="2"/>
        <v>64.543773397681647</v>
      </c>
      <c r="BS17" s="73">
        <f t="shared" si="2"/>
        <v>92.1113465613562</v>
      </c>
      <c r="BT17" s="73">
        <f t="shared" si="2"/>
        <v>55.800480149203388</v>
      </c>
      <c r="BU17" s="73">
        <f t="shared" si="2"/>
        <v>97.768891273073066</v>
      </c>
      <c r="BV17" s="73">
        <f t="shared" si="2"/>
        <v>109.65355875915162</v>
      </c>
      <c r="BW17" s="73">
        <f t="shared" si="2"/>
        <v>115.07460605215454</v>
      </c>
      <c r="BX17" s="73">
        <f t="shared" si="2"/>
        <v>111.84012066365008</v>
      </c>
      <c r="BY17" s="73">
        <f t="shared" si="2"/>
        <v>132.16694201446253</v>
      </c>
      <c r="BZ17" s="73">
        <f t="shared" si="2"/>
        <v>101.2539980707722</v>
      </c>
      <c r="CA17" s="73">
        <f t="shared" si="2"/>
        <v>93.399622835590591</v>
      </c>
      <c r="CB17" s="73">
        <f t="shared" si="2"/>
        <v>66.241461980368214</v>
      </c>
      <c r="CC17" s="73">
        <f t="shared" si="3"/>
        <v>82.580171583245402</v>
      </c>
      <c r="CD17" s="73">
        <f t="shared" si="3"/>
        <v>84.874591815465848</v>
      </c>
      <c r="CE17" s="73">
        <f t="shared" si="3"/>
        <v>99.718887108215327</v>
      </c>
      <c r="CF17" s="73">
        <f t="shared" si="3"/>
        <v>92.251998592186624</v>
      </c>
      <c r="CG17" s="73">
        <f t="shared" si="3"/>
        <v>89.285047601269369</v>
      </c>
      <c r="CH17" s="73">
        <f t="shared" si="3"/>
        <v>85.183830254252797</v>
      </c>
      <c r="CI17" s="73">
        <f t="shared" si="3"/>
        <v>93.572538494137589</v>
      </c>
      <c r="CJ17" s="73">
        <f t="shared" si="3"/>
        <v>99.008260860088498</v>
      </c>
      <c r="CK17" s="73">
        <f t="shared" si="3"/>
        <v>145.47390841320552</v>
      </c>
    </row>
    <row r="18" spans="2:89" ht="14.4">
      <c r="B18" s="70" t="s">
        <v>487</v>
      </c>
      <c r="D18" s="78"/>
      <c r="E18" s="71">
        <v>35704</v>
      </c>
      <c r="F18" s="72">
        <v>98.02</v>
      </c>
      <c r="G18" s="72">
        <v>78.19</v>
      </c>
      <c r="H18" s="72">
        <v>74.59</v>
      </c>
      <c r="I18" s="72">
        <v>96.28</v>
      </c>
      <c r="J18" s="72">
        <v>103.64</v>
      </c>
      <c r="K18" s="72">
        <v>85.17</v>
      </c>
      <c r="L18" s="72">
        <v>88.63</v>
      </c>
      <c r="M18" s="72">
        <v>100.61</v>
      </c>
      <c r="N18" s="72">
        <v>92.05</v>
      </c>
      <c r="O18" s="72">
        <v>100.54</v>
      </c>
      <c r="P18" s="72">
        <v>96.55</v>
      </c>
      <c r="Q18" s="72">
        <v>95.52</v>
      </c>
      <c r="R18" s="72">
        <v>93.81</v>
      </c>
      <c r="S18" s="72">
        <v>80.959999999999994</v>
      </c>
      <c r="T18" s="72">
        <v>94.54</v>
      </c>
      <c r="U18" s="72">
        <v>74.36</v>
      </c>
      <c r="V18" s="72">
        <v>90.09</v>
      </c>
      <c r="W18" s="72">
        <v>93.62</v>
      </c>
      <c r="X18" s="72">
        <v>102.08</v>
      </c>
      <c r="Y18" s="72">
        <v>82.26</v>
      </c>
      <c r="Z18" s="72">
        <v>91.9</v>
      </c>
      <c r="AA18" s="72">
        <v>75.62</v>
      </c>
      <c r="AB18" s="72">
        <v>94.9</v>
      </c>
      <c r="AC18" s="72">
        <v>71.02</v>
      </c>
      <c r="AD18" s="72">
        <v>100.52</v>
      </c>
      <c r="AE18" s="72">
        <v>110.52</v>
      </c>
      <c r="AF18" s="72">
        <v>104.23</v>
      </c>
      <c r="AG18" s="72">
        <v>104.81</v>
      </c>
      <c r="AH18" s="72">
        <v>113.89</v>
      </c>
      <c r="AI18" s="72">
        <v>102.06</v>
      </c>
      <c r="AJ18" s="72">
        <v>98.24</v>
      </c>
      <c r="AK18" s="72">
        <v>76.06</v>
      </c>
      <c r="AL18" s="72">
        <v>88.19</v>
      </c>
      <c r="AM18" s="72">
        <v>87.55</v>
      </c>
      <c r="AN18" s="72">
        <v>92.46</v>
      </c>
      <c r="AO18" s="72">
        <v>91.3</v>
      </c>
      <c r="AP18" s="72">
        <v>97.77</v>
      </c>
      <c r="AQ18" s="72">
        <v>96.62</v>
      </c>
      <c r="AR18" s="72">
        <v>112.61</v>
      </c>
      <c r="AS18" s="72">
        <v>114.59</v>
      </c>
      <c r="AT18" s="72">
        <v>139</v>
      </c>
      <c r="AU18" s="72">
        <v>84.21</v>
      </c>
      <c r="AV18" s="72">
        <v>156.49</v>
      </c>
      <c r="AW18" s="73">
        <f t="shared" si="1"/>
        <v>93.799043062200951</v>
      </c>
      <c r="AX18" s="73">
        <f t="shared" si="1"/>
        <v>65.014759073712213</v>
      </c>
      <c r="AY18" s="73">
        <f t="shared" si="1"/>
        <v>59.938125276226451</v>
      </c>
      <c r="AZ18" s="73">
        <f t="shared" si="1"/>
        <v>93.143396135148876</v>
      </c>
      <c r="BA18" s="73">
        <f t="shared" si="1"/>
        <v>101.05550544816322</v>
      </c>
      <c r="BB18" s="73">
        <f t="shared" si="1"/>
        <v>73.824950701020654</v>
      </c>
      <c r="BC18" s="73">
        <f t="shared" si="1"/>
        <v>82.011659109836216</v>
      </c>
      <c r="BD18" s="73">
        <f t="shared" si="1"/>
        <v>96.598737428290249</v>
      </c>
      <c r="BE18" s="73">
        <f t="shared" si="1"/>
        <v>86.564006112613129</v>
      </c>
      <c r="BF18" s="73">
        <f t="shared" si="1"/>
        <v>97.796799766548318</v>
      </c>
      <c r="BG18" s="73">
        <f t="shared" si="1"/>
        <v>93.467896125269263</v>
      </c>
      <c r="BH18" s="73">
        <f t="shared" si="1"/>
        <v>92.504357931435223</v>
      </c>
      <c r="BI18" s="73">
        <f t="shared" si="1"/>
        <v>75.452424997989226</v>
      </c>
      <c r="BJ18" s="73">
        <f t="shared" si="1"/>
        <v>71.77304964539006</v>
      </c>
      <c r="BK18" s="73">
        <f t="shared" si="1"/>
        <v>90.674979019302242</v>
      </c>
      <c r="BL18" s="73">
        <f t="shared" ref="BL18" si="4">U18/AVERAGE(U$59:U$62)*100</f>
        <v>67.930388708719676</v>
      </c>
      <c r="BM18" s="73">
        <f t="shared" si="2"/>
        <v>84.229717411121229</v>
      </c>
      <c r="BN18" s="73">
        <f t="shared" si="2"/>
        <v>92.946140481509048</v>
      </c>
      <c r="BO18" s="73">
        <f t="shared" si="2"/>
        <v>100.99680922110366</v>
      </c>
      <c r="BP18" s="73">
        <f t="shared" si="2"/>
        <v>70.711108245761082</v>
      </c>
      <c r="BQ18" s="73">
        <f t="shared" si="2"/>
        <v>89.48393378773126</v>
      </c>
      <c r="BR18" s="73">
        <f t="shared" si="2"/>
        <v>68.215236119254882</v>
      </c>
      <c r="BS18" s="73">
        <f t="shared" si="2"/>
        <v>91.408206511269512</v>
      </c>
      <c r="BT18" s="73">
        <f t="shared" si="2"/>
        <v>56.363961032519185</v>
      </c>
      <c r="BU18" s="73">
        <f t="shared" si="2"/>
        <v>98.041988734729699</v>
      </c>
      <c r="BV18" s="73">
        <f t="shared" si="2"/>
        <v>111.22348856517472</v>
      </c>
      <c r="BW18" s="73">
        <f t="shared" si="2"/>
        <v>116.27945893180869</v>
      </c>
      <c r="BX18" s="73">
        <f t="shared" si="2"/>
        <v>112.91747468218058</v>
      </c>
      <c r="BY18" s="73">
        <f t="shared" si="2"/>
        <v>123.3810903772716</v>
      </c>
      <c r="BZ18" s="73">
        <f t="shared" si="2"/>
        <v>103.6299944153932</v>
      </c>
      <c r="CA18" s="73">
        <f t="shared" si="2"/>
        <v>96.240601503759379</v>
      </c>
      <c r="CB18" s="73">
        <f t="shared" ref="BM18:CB33" si="5">AK18/AVERAGE(AK$59:AK$62)*100</f>
        <v>68.810783914597195</v>
      </c>
      <c r="CC18" s="73">
        <f t="shared" si="3"/>
        <v>80.919392576960121</v>
      </c>
      <c r="CD18" s="73">
        <f t="shared" si="3"/>
        <v>81.104240487273898</v>
      </c>
      <c r="CE18" s="73">
        <f t="shared" si="3"/>
        <v>97.165226072563911</v>
      </c>
      <c r="CF18" s="73">
        <f t="shared" si="3"/>
        <v>91.809542963447115</v>
      </c>
      <c r="CG18" s="73">
        <f t="shared" si="3"/>
        <v>91.254433451558697</v>
      </c>
      <c r="CH18" s="73">
        <f t="shared" si="3"/>
        <v>88.366563014450335</v>
      </c>
      <c r="CI18" s="73">
        <f t="shared" si="3"/>
        <v>90.900651827336389</v>
      </c>
      <c r="CJ18" s="73">
        <f t="shared" si="3"/>
        <v>99.90627520216222</v>
      </c>
      <c r="CK18" s="73">
        <f t="shared" si="3"/>
        <v>148.0298189563365</v>
      </c>
    </row>
    <row r="19" spans="2:89" ht="14.4">
      <c r="B19" s="70" t="s">
        <v>487</v>
      </c>
      <c r="D19" s="78"/>
      <c r="E19" s="71">
        <v>35796</v>
      </c>
      <c r="F19" s="72">
        <v>97.25</v>
      </c>
      <c r="G19" s="72">
        <v>80.08</v>
      </c>
      <c r="H19" s="72">
        <v>77.319999999999993</v>
      </c>
      <c r="I19" s="72">
        <v>95.78</v>
      </c>
      <c r="J19" s="72">
        <v>102.41</v>
      </c>
      <c r="K19" s="72">
        <v>87.29</v>
      </c>
      <c r="L19" s="72">
        <v>84.49</v>
      </c>
      <c r="M19" s="72">
        <v>97.1</v>
      </c>
      <c r="N19" s="72">
        <v>91.12</v>
      </c>
      <c r="O19" s="72">
        <v>99.44</v>
      </c>
      <c r="P19" s="72">
        <v>95.51</v>
      </c>
      <c r="Q19" s="72">
        <v>93.11</v>
      </c>
      <c r="R19" s="72">
        <v>96.37</v>
      </c>
      <c r="S19" s="72">
        <v>84.46</v>
      </c>
      <c r="T19" s="72">
        <v>94</v>
      </c>
      <c r="U19" s="72">
        <v>76.63</v>
      </c>
      <c r="V19" s="72">
        <v>90.75</v>
      </c>
      <c r="W19" s="72">
        <v>92.77</v>
      </c>
      <c r="X19" s="72">
        <v>101.51</v>
      </c>
      <c r="Y19" s="72">
        <v>88.58</v>
      </c>
      <c r="Z19" s="72">
        <v>91.1</v>
      </c>
      <c r="AA19" s="72">
        <v>85.53</v>
      </c>
      <c r="AB19" s="72">
        <v>96.49</v>
      </c>
      <c r="AC19" s="72">
        <v>71.81</v>
      </c>
      <c r="AD19" s="72">
        <v>98.9</v>
      </c>
      <c r="AE19" s="72">
        <v>107.49</v>
      </c>
      <c r="AF19" s="72">
        <v>105.87</v>
      </c>
      <c r="AG19" s="72">
        <v>107.28</v>
      </c>
      <c r="AH19" s="72">
        <v>112.54</v>
      </c>
      <c r="AI19" s="72">
        <v>101.51</v>
      </c>
      <c r="AJ19" s="72">
        <v>96.08</v>
      </c>
      <c r="AK19" s="72">
        <v>76.510000000000005</v>
      </c>
      <c r="AL19" s="72">
        <v>87.58</v>
      </c>
      <c r="AM19" s="72">
        <v>86.39</v>
      </c>
      <c r="AN19" s="72">
        <v>88.7</v>
      </c>
      <c r="AO19" s="72">
        <v>92.3</v>
      </c>
      <c r="AP19" s="72">
        <v>95.34</v>
      </c>
      <c r="AQ19" s="72">
        <v>95.04</v>
      </c>
      <c r="AR19" s="72">
        <v>115.78</v>
      </c>
      <c r="AS19" s="72">
        <v>115.97</v>
      </c>
      <c r="AT19" s="72">
        <v>142.21</v>
      </c>
      <c r="AU19" s="72">
        <v>64.319999999999993</v>
      </c>
      <c r="AV19" s="72">
        <v>158.72999999999999</v>
      </c>
      <c r="AW19" s="73">
        <f t="shared" ref="AW19:BL34" si="6">F19/AVERAGE(F$59:F$62)*100</f>
        <v>93.062200956937801</v>
      </c>
      <c r="AX19" s="73">
        <f t="shared" si="6"/>
        <v>66.586288612647067</v>
      </c>
      <c r="AY19" s="73">
        <f t="shared" si="6"/>
        <v>62.131865482743379</v>
      </c>
      <c r="AZ19" s="73">
        <f t="shared" si="6"/>
        <v>92.659685104118807</v>
      </c>
      <c r="BA19" s="73">
        <f t="shared" si="6"/>
        <v>99.856178241474296</v>
      </c>
      <c r="BB19" s="73">
        <f t="shared" si="6"/>
        <v>75.662556612564202</v>
      </c>
      <c r="BC19" s="73">
        <f t="shared" si="6"/>
        <v>78.180808735079111</v>
      </c>
      <c r="BD19" s="73">
        <f t="shared" si="6"/>
        <v>93.228679100357638</v>
      </c>
      <c r="BE19" s="73">
        <f t="shared" si="6"/>
        <v>85.689432232279302</v>
      </c>
      <c r="BF19" s="73">
        <f t="shared" si="6"/>
        <v>96.726812898205324</v>
      </c>
      <c r="BG19" s="73">
        <f t="shared" si="6"/>
        <v>92.461095379849482</v>
      </c>
      <c r="BH19" s="73">
        <f t="shared" si="6"/>
        <v>90.170443540577196</v>
      </c>
      <c r="BI19" s="73">
        <f t="shared" si="6"/>
        <v>77.511461433282392</v>
      </c>
      <c r="BJ19" s="73">
        <f t="shared" si="6"/>
        <v>74.87588652482269</v>
      </c>
      <c r="BK19" s="73">
        <f t="shared" si="6"/>
        <v>90.157055508931776</v>
      </c>
      <c r="BL19" s="73">
        <f t="shared" si="6"/>
        <v>70.004110903028362</v>
      </c>
      <c r="BM19" s="73">
        <f t="shared" si="5"/>
        <v>84.84678493794263</v>
      </c>
      <c r="BN19" s="73">
        <f t="shared" si="5"/>
        <v>92.102258624968954</v>
      </c>
      <c r="BO19" s="73">
        <f t="shared" si="5"/>
        <v>100.43285760221623</v>
      </c>
      <c r="BP19" s="73">
        <f t="shared" si="5"/>
        <v>76.143811918423481</v>
      </c>
      <c r="BQ19" s="73">
        <f t="shared" si="5"/>
        <v>88.704965920155786</v>
      </c>
      <c r="BR19" s="73">
        <f t="shared" si="5"/>
        <v>77.154841910603949</v>
      </c>
      <c r="BS19" s="73">
        <f t="shared" si="5"/>
        <v>92.939703332691195</v>
      </c>
      <c r="BT19" s="73">
        <f t="shared" si="5"/>
        <v>56.990932719588891</v>
      </c>
      <c r="BU19" s="73">
        <f t="shared" si="5"/>
        <v>96.461924849430645</v>
      </c>
      <c r="BV19" s="73">
        <f t="shared" si="5"/>
        <v>108.17420182655293</v>
      </c>
      <c r="BW19" s="73">
        <f t="shared" si="5"/>
        <v>118.10905034165391</v>
      </c>
      <c r="BX19" s="73">
        <f t="shared" si="5"/>
        <v>115.57853910795089</v>
      </c>
      <c r="BY19" s="73">
        <f t="shared" si="5"/>
        <v>121.91858733039027</v>
      </c>
      <c r="BZ19" s="73">
        <f t="shared" si="5"/>
        <v>103.07153373610196</v>
      </c>
      <c r="CA19" s="73">
        <f t="shared" si="5"/>
        <v>94.124562219881938</v>
      </c>
      <c r="CB19" s="73">
        <f t="shared" si="5"/>
        <v>69.217894784457428</v>
      </c>
      <c r="CC19" s="73">
        <f t="shared" ref="CC19:CK34" si="7">AL19/AVERAGE(AL$59:AL$62)*100</f>
        <v>80.359682525118131</v>
      </c>
      <c r="CD19" s="73">
        <f t="shared" si="7"/>
        <v>80.029644039926822</v>
      </c>
      <c r="CE19" s="73">
        <f t="shared" si="7"/>
        <v>93.213882247852254</v>
      </c>
      <c r="CF19" s="73">
        <f t="shared" si="7"/>
        <v>92.815123937855077</v>
      </c>
      <c r="CG19" s="73">
        <f t="shared" si="7"/>
        <v>88.986372969945876</v>
      </c>
      <c r="CH19" s="73">
        <f t="shared" si="7"/>
        <v>86.92152917505031</v>
      </c>
      <c r="CI19" s="73">
        <f t="shared" si="7"/>
        <v>93.459528181946609</v>
      </c>
      <c r="CJ19" s="73">
        <f t="shared" si="7"/>
        <v>101.1094400488241</v>
      </c>
      <c r="CK19" s="73">
        <f t="shared" si="7"/>
        <v>151.44834930777421</v>
      </c>
    </row>
    <row r="20" spans="2:89" ht="14.4">
      <c r="B20" s="70" t="s">
        <v>487</v>
      </c>
      <c r="D20" s="79"/>
      <c r="E20" s="71">
        <v>35886</v>
      </c>
      <c r="F20" s="72">
        <v>98.17</v>
      </c>
      <c r="G20" s="72">
        <v>79.33</v>
      </c>
      <c r="H20" s="72">
        <v>79.989999999999995</v>
      </c>
      <c r="I20" s="72">
        <v>96.69</v>
      </c>
      <c r="J20" s="72">
        <v>103.22</v>
      </c>
      <c r="K20" s="72">
        <v>88.55</v>
      </c>
      <c r="L20" s="72">
        <v>86.78</v>
      </c>
      <c r="M20" s="72">
        <v>94.05</v>
      </c>
      <c r="N20" s="72">
        <v>91.33</v>
      </c>
      <c r="O20" s="72">
        <v>100.35</v>
      </c>
      <c r="P20" s="72">
        <v>96.36</v>
      </c>
      <c r="Q20" s="72">
        <v>94.91</v>
      </c>
      <c r="R20" s="72">
        <v>95.3</v>
      </c>
      <c r="S20" s="72">
        <v>83.87</v>
      </c>
      <c r="T20" s="72">
        <v>93.94</v>
      </c>
      <c r="U20" s="72">
        <v>76.239999999999995</v>
      </c>
      <c r="V20" s="72">
        <v>94.87</v>
      </c>
      <c r="W20" s="72">
        <v>93.82</v>
      </c>
      <c r="X20" s="72">
        <v>101.59</v>
      </c>
      <c r="Y20" s="72">
        <v>90.9</v>
      </c>
      <c r="Z20" s="72">
        <v>92.35</v>
      </c>
      <c r="AA20" s="72">
        <v>90.24</v>
      </c>
      <c r="AB20" s="72">
        <v>99.25</v>
      </c>
      <c r="AC20" s="72">
        <v>72.13</v>
      </c>
      <c r="AD20" s="72">
        <v>99.85</v>
      </c>
      <c r="AE20" s="72">
        <v>110.16</v>
      </c>
      <c r="AF20" s="72">
        <v>106.72</v>
      </c>
      <c r="AG20" s="72">
        <v>108.69</v>
      </c>
      <c r="AH20" s="72">
        <v>106</v>
      </c>
      <c r="AI20" s="72">
        <v>99.51</v>
      </c>
      <c r="AJ20" s="72">
        <v>95.66</v>
      </c>
      <c r="AK20" s="72">
        <v>74.98</v>
      </c>
      <c r="AL20" s="72">
        <v>86.6</v>
      </c>
      <c r="AM20" s="72">
        <v>83.5</v>
      </c>
      <c r="AN20" s="72">
        <v>83.66</v>
      </c>
      <c r="AO20" s="72">
        <v>92.32</v>
      </c>
      <c r="AP20" s="72">
        <v>97.08</v>
      </c>
      <c r="AQ20" s="72">
        <v>98.37</v>
      </c>
      <c r="AR20" s="72">
        <v>114.27</v>
      </c>
      <c r="AS20" s="72">
        <v>116.9</v>
      </c>
      <c r="AT20" s="72">
        <v>144.9</v>
      </c>
      <c r="AU20" s="72">
        <v>74.83</v>
      </c>
      <c r="AV20" s="72">
        <v>156.94999999999999</v>
      </c>
      <c r="AW20" s="73">
        <f t="shared" si="6"/>
        <v>93.942583732057415</v>
      </c>
      <c r="AX20" s="73">
        <f t="shared" si="6"/>
        <v>65.962665779736412</v>
      </c>
      <c r="AY20" s="73">
        <f t="shared" si="6"/>
        <v>64.277391618787419</v>
      </c>
      <c r="AZ20" s="73">
        <f t="shared" si="6"/>
        <v>93.54003918059351</v>
      </c>
      <c r="BA20" s="73">
        <f t="shared" si="6"/>
        <v>100.64597908490359</v>
      </c>
      <c r="BB20" s="73">
        <f t="shared" si="6"/>
        <v>76.754718616594786</v>
      </c>
      <c r="BC20" s="73">
        <f t="shared" si="6"/>
        <v>80.299805681502718</v>
      </c>
      <c r="BD20" s="73">
        <f t="shared" si="6"/>
        <v>90.300280838193999</v>
      </c>
      <c r="BE20" s="73">
        <f t="shared" si="6"/>
        <v>85.88691665687081</v>
      </c>
      <c r="BF20" s="73">
        <f t="shared" si="6"/>
        <v>97.611983852925434</v>
      </c>
      <c r="BG20" s="73">
        <f t="shared" si="6"/>
        <v>93.283961373702184</v>
      </c>
      <c r="BH20" s="73">
        <f t="shared" si="6"/>
        <v>91.91361611466202</v>
      </c>
      <c r="BI20" s="73">
        <f t="shared" si="6"/>
        <v>76.650848548218448</v>
      </c>
      <c r="BJ20" s="73">
        <f t="shared" si="6"/>
        <v>74.35283687943263</v>
      </c>
      <c r="BK20" s="73">
        <f t="shared" si="6"/>
        <v>90.099508452223958</v>
      </c>
      <c r="BL20" s="73">
        <f t="shared" si="6"/>
        <v>69.647832640570044</v>
      </c>
      <c r="BM20" s="73">
        <f t="shared" si="5"/>
        <v>88.698782226585323</v>
      </c>
      <c r="BN20" s="73">
        <f t="shared" si="5"/>
        <v>93.144700918342011</v>
      </c>
      <c r="BO20" s="73">
        <f t="shared" si="5"/>
        <v>100.51200870662149</v>
      </c>
      <c r="BP20" s="73">
        <f t="shared" si="5"/>
        <v>78.13809554509703</v>
      </c>
      <c r="BQ20" s="73">
        <f t="shared" si="5"/>
        <v>89.922103213242437</v>
      </c>
      <c r="BR20" s="73">
        <f t="shared" si="5"/>
        <v>81.403635379549854</v>
      </c>
      <c r="BS20" s="73">
        <f t="shared" si="5"/>
        <v>95.598150645347729</v>
      </c>
      <c r="BT20" s="73">
        <f t="shared" si="5"/>
        <v>57.244895934604465</v>
      </c>
      <c r="BU20" s="73">
        <f t="shared" si="5"/>
        <v>97.388505522908474</v>
      </c>
      <c r="BV20" s="73">
        <f t="shared" si="5"/>
        <v>110.86119707147708</v>
      </c>
      <c r="BW20" s="73">
        <f t="shared" si="5"/>
        <v>119.05731418212244</v>
      </c>
      <c r="BX20" s="73">
        <f t="shared" si="5"/>
        <v>117.09760827407887</v>
      </c>
      <c r="BY20" s="73">
        <f t="shared" si="5"/>
        <v>114.83357256994285</v>
      </c>
      <c r="BZ20" s="73">
        <f t="shared" si="5"/>
        <v>101.04076762958827</v>
      </c>
      <c r="CA20" s="73">
        <f t="shared" si="5"/>
        <v>93.713110136905769</v>
      </c>
      <c r="CB20" s="73">
        <f t="shared" si="5"/>
        <v>67.833717826932656</v>
      </c>
      <c r="CC20" s="73">
        <f t="shared" si="7"/>
        <v>79.460476212322789</v>
      </c>
      <c r="CD20" s="73">
        <f t="shared" si="7"/>
        <v>77.352416684036214</v>
      </c>
      <c r="CE20" s="73">
        <f t="shared" si="7"/>
        <v>87.917400099834481</v>
      </c>
      <c r="CF20" s="73">
        <f t="shared" si="7"/>
        <v>92.835235557343239</v>
      </c>
      <c r="CG20" s="73">
        <f t="shared" si="7"/>
        <v>90.610416277767399</v>
      </c>
      <c r="CH20" s="73">
        <f t="shared" si="7"/>
        <v>89.967075178342782</v>
      </c>
      <c r="CI20" s="73">
        <f t="shared" si="7"/>
        <v>92.240631243315235</v>
      </c>
      <c r="CJ20" s="73">
        <f t="shared" si="7"/>
        <v>101.92026853244404</v>
      </c>
      <c r="CK20" s="73">
        <f t="shared" si="7"/>
        <v>154.31309904153355</v>
      </c>
    </row>
    <row r="21" spans="2:89" ht="14.4">
      <c r="B21" s="70" t="s">
        <v>487</v>
      </c>
      <c r="D21" s="78"/>
      <c r="E21" s="71">
        <v>35977</v>
      </c>
      <c r="F21" s="72">
        <v>99.03</v>
      </c>
      <c r="G21" s="72">
        <v>77.73</v>
      </c>
      <c r="H21" s="72">
        <v>84.88</v>
      </c>
      <c r="I21" s="72">
        <v>98.02</v>
      </c>
      <c r="J21" s="72">
        <v>104.81</v>
      </c>
      <c r="K21" s="72">
        <v>90.37</v>
      </c>
      <c r="L21" s="72">
        <v>87.86</v>
      </c>
      <c r="M21" s="72">
        <v>95.59</v>
      </c>
      <c r="N21" s="72">
        <v>92.76</v>
      </c>
      <c r="O21" s="72">
        <v>101.23</v>
      </c>
      <c r="P21" s="72">
        <v>97.55</v>
      </c>
      <c r="Q21" s="72">
        <v>96.4</v>
      </c>
      <c r="R21" s="72">
        <v>94.19</v>
      </c>
      <c r="S21" s="72">
        <v>83.1</v>
      </c>
      <c r="T21" s="72">
        <v>94.79</v>
      </c>
      <c r="U21" s="72">
        <v>72.88</v>
      </c>
      <c r="V21" s="72">
        <v>95.71</v>
      </c>
      <c r="W21" s="72">
        <v>94.17</v>
      </c>
      <c r="X21" s="72">
        <v>102.05</v>
      </c>
      <c r="Y21" s="72">
        <v>87.05</v>
      </c>
      <c r="Z21" s="72">
        <v>93.33</v>
      </c>
      <c r="AA21" s="72">
        <v>89.3</v>
      </c>
      <c r="AB21" s="72">
        <v>99.45</v>
      </c>
      <c r="AC21" s="72">
        <v>70.069999999999993</v>
      </c>
      <c r="AD21" s="72">
        <v>101.23</v>
      </c>
      <c r="AE21" s="72">
        <v>106.36</v>
      </c>
      <c r="AF21" s="72">
        <v>105.94</v>
      </c>
      <c r="AG21" s="72">
        <v>111.34</v>
      </c>
      <c r="AH21" s="72">
        <v>102.01</v>
      </c>
      <c r="AI21" s="72">
        <v>100.48</v>
      </c>
      <c r="AJ21" s="72">
        <v>93.98</v>
      </c>
      <c r="AK21" s="72">
        <v>77.16</v>
      </c>
      <c r="AL21" s="72">
        <v>82.73</v>
      </c>
      <c r="AM21" s="72">
        <v>80.760000000000005</v>
      </c>
      <c r="AN21" s="72">
        <v>81.319999999999993</v>
      </c>
      <c r="AO21" s="72">
        <v>87.05</v>
      </c>
      <c r="AP21" s="72">
        <v>99.47</v>
      </c>
      <c r="AQ21" s="72">
        <v>100.38</v>
      </c>
      <c r="AR21" s="72">
        <v>88.66</v>
      </c>
      <c r="AS21" s="72">
        <v>117.9</v>
      </c>
      <c r="AT21" s="72">
        <v>145.57</v>
      </c>
      <c r="AU21" s="72">
        <v>79.150000000000006</v>
      </c>
      <c r="AV21" s="72">
        <v>153.34</v>
      </c>
      <c r="AW21" s="73">
        <f t="shared" si="6"/>
        <v>94.765550239234457</v>
      </c>
      <c r="AX21" s="73">
        <f t="shared" si="6"/>
        <v>64.632270402860343</v>
      </c>
      <c r="AY21" s="73">
        <f t="shared" si="6"/>
        <v>68.206838362328739</v>
      </c>
      <c r="AZ21" s="73">
        <f t="shared" si="6"/>
        <v>94.826710523133485</v>
      </c>
      <c r="BA21" s="73">
        <f t="shared" si="6"/>
        <v>102.19632888867221</v>
      </c>
      <c r="BB21" s="73">
        <f t="shared" si="6"/>
        <v>78.332285955750109</v>
      </c>
      <c r="BC21" s="73">
        <f t="shared" si="6"/>
        <v>81.299157953178494</v>
      </c>
      <c r="BD21" s="73">
        <f t="shared" si="6"/>
        <v>91.778881927942209</v>
      </c>
      <c r="BE21" s="73">
        <f t="shared" si="6"/>
        <v>87.231691548136823</v>
      </c>
      <c r="BF21" s="73">
        <f t="shared" si="6"/>
        <v>98.467973347599823</v>
      </c>
      <c r="BG21" s="73">
        <f t="shared" si="6"/>
        <v>94.435973765095966</v>
      </c>
      <c r="BH21" s="73">
        <f t="shared" si="6"/>
        <v>93.356575634321146</v>
      </c>
      <c r="BI21" s="73">
        <f t="shared" si="6"/>
        <v>75.758063218853039</v>
      </c>
      <c r="BJ21" s="73">
        <f t="shared" si="6"/>
        <v>73.670212765957444</v>
      </c>
      <c r="BK21" s="73">
        <f t="shared" si="6"/>
        <v>90.914758422251523</v>
      </c>
      <c r="BL21" s="73">
        <f t="shared" si="6"/>
        <v>66.578358379390664</v>
      </c>
      <c r="BM21" s="73">
        <f t="shared" si="5"/>
        <v>89.484140897085268</v>
      </c>
      <c r="BN21" s="73">
        <f t="shared" si="5"/>
        <v>93.492181682799696</v>
      </c>
      <c r="BO21" s="73">
        <f t="shared" si="5"/>
        <v>100.96712755695168</v>
      </c>
      <c r="BP21" s="73">
        <f t="shared" si="5"/>
        <v>74.828616250832752</v>
      </c>
      <c r="BQ21" s="73">
        <f t="shared" si="5"/>
        <v>90.876338851022382</v>
      </c>
      <c r="BR21" s="73">
        <f t="shared" si="5"/>
        <v>80.555680844346213</v>
      </c>
      <c r="BS21" s="73">
        <f t="shared" si="5"/>
        <v>95.790791754960509</v>
      </c>
      <c r="BT21" s="73">
        <f t="shared" si="5"/>
        <v>55.610007737941693</v>
      </c>
      <c r="BU21" s="73">
        <f t="shared" si="5"/>
        <v>98.734485869644729</v>
      </c>
      <c r="BV21" s="73">
        <f t="shared" si="5"/>
        <v>107.03700908244646</v>
      </c>
      <c r="BW21" s="73">
        <f t="shared" si="5"/>
        <v>118.18714265792778</v>
      </c>
      <c r="BX21" s="73">
        <f t="shared" si="5"/>
        <v>119.95259642318467</v>
      </c>
      <c r="BY21" s="73">
        <f t="shared" si="5"/>
        <v>110.51106356471576</v>
      </c>
      <c r="BZ21" s="73">
        <f t="shared" si="5"/>
        <v>102.02568919124739</v>
      </c>
      <c r="CA21" s="73">
        <f t="shared" si="5"/>
        <v>92.067301805001094</v>
      </c>
      <c r="CB21" s="73">
        <f t="shared" si="5"/>
        <v>69.805943818699959</v>
      </c>
      <c r="CC21" s="73">
        <f t="shared" si="7"/>
        <v>75.909528834243247</v>
      </c>
      <c r="CD21" s="73">
        <f t="shared" si="7"/>
        <v>74.81414576530257</v>
      </c>
      <c r="CE21" s="73">
        <f t="shared" si="7"/>
        <v>85.458319102540514</v>
      </c>
      <c r="CF21" s="73">
        <f t="shared" si="7"/>
        <v>87.535823822213274</v>
      </c>
      <c r="CG21" s="73">
        <f t="shared" si="7"/>
        <v>92.841142430464814</v>
      </c>
      <c r="CH21" s="73">
        <f t="shared" si="7"/>
        <v>91.805377720870666</v>
      </c>
      <c r="CI21" s="73">
        <f t="shared" si="7"/>
        <v>71.567816277521032</v>
      </c>
      <c r="CJ21" s="73">
        <f t="shared" si="7"/>
        <v>102.79212711698165</v>
      </c>
      <c r="CK21" s="73">
        <f t="shared" si="7"/>
        <v>155.02662406815759</v>
      </c>
    </row>
    <row r="22" spans="2:89" ht="14.4">
      <c r="B22" s="70" t="s">
        <v>487</v>
      </c>
      <c r="D22" s="78"/>
      <c r="E22" s="71">
        <v>36069</v>
      </c>
      <c r="F22" s="72">
        <v>99.49</v>
      </c>
      <c r="G22" s="72">
        <v>80.069999999999993</v>
      </c>
      <c r="H22" s="72">
        <v>85.58</v>
      </c>
      <c r="I22" s="72">
        <v>99.39</v>
      </c>
      <c r="J22" s="72">
        <v>105.17</v>
      </c>
      <c r="K22" s="72">
        <v>91.65</v>
      </c>
      <c r="L22" s="72">
        <v>88.5</v>
      </c>
      <c r="M22" s="72">
        <v>97.63</v>
      </c>
      <c r="N22" s="72">
        <v>93.36</v>
      </c>
      <c r="O22" s="72">
        <v>101.96</v>
      </c>
      <c r="P22" s="72">
        <v>98.32</v>
      </c>
      <c r="Q22" s="72">
        <v>97.03</v>
      </c>
      <c r="R22" s="72">
        <v>94.53</v>
      </c>
      <c r="S22" s="72">
        <v>79.78</v>
      </c>
      <c r="T22" s="72">
        <v>95.46</v>
      </c>
      <c r="U22" s="72">
        <v>71.260000000000005</v>
      </c>
      <c r="V22" s="72">
        <v>92.06</v>
      </c>
      <c r="W22" s="72">
        <v>95.72</v>
      </c>
      <c r="X22" s="72">
        <v>103.04</v>
      </c>
      <c r="Y22" s="72">
        <v>87.58</v>
      </c>
      <c r="Z22" s="72">
        <v>95.05</v>
      </c>
      <c r="AA22" s="72">
        <v>81.44</v>
      </c>
      <c r="AB22" s="72">
        <v>100.03</v>
      </c>
      <c r="AC22" s="72">
        <v>65.69</v>
      </c>
      <c r="AD22" s="72">
        <v>102.48</v>
      </c>
      <c r="AE22" s="72">
        <v>102.09</v>
      </c>
      <c r="AF22" s="72">
        <v>102.63</v>
      </c>
      <c r="AG22" s="72">
        <v>105.91</v>
      </c>
      <c r="AH22" s="72">
        <v>117.4</v>
      </c>
      <c r="AI22" s="72">
        <v>103.01</v>
      </c>
      <c r="AJ22" s="72">
        <v>92.24</v>
      </c>
      <c r="AK22" s="72">
        <v>79.290000000000006</v>
      </c>
      <c r="AL22" s="72">
        <v>79.930000000000007</v>
      </c>
      <c r="AM22" s="72">
        <v>78.12</v>
      </c>
      <c r="AN22" s="72">
        <v>78.28</v>
      </c>
      <c r="AO22" s="72">
        <v>85.18</v>
      </c>
      <c r="AP22" s="72">
        <v>100.85</v>
      </c>
      <c r="AQ22" s="72">
        <v>99.76</v>
      </c>
      <c r="AR22" s="72">
        <v>61.73</v>
      </c>
      <c r="AS22" s="72">
        <v>109.83</v>
      </c>
      <c r="AT22" s="72">
        <v>134.13</v>
      </c>
      <c r="AU22" s="72">
        <v>77.37</v>
      </c>
      <c r="AV22" s="72">
        <v>142.88</v>
      </c>
      <c r="AW22" s="73">
        <f t="shared" si="6"/>
        <v>95.20574162679425</v>
      </c>
      <c r="AX22" s="73">
        <f t="shared" si="6"/>
        <v>66.57797364154159</v>
      </c>
      <c r="AY22" s="73">
        <f t="shared" si="6"/>
        <v>68.769335851179235</v>
      </c>
      <c r="AZ22" s="73">
        <f t="shared" si="6"/>
        <v>96.152078748155859</v>
      </c>
      <c r="BA22" s="73">
        <f t="shared" si="6"/>
        <v>102.54735148575189</v>
      </c>
      <c r="BB22" s="73">
        <f t="shared" si="6"/>
        <v>79.441783864606592</v>
      </c>
      <c r="BC22" s="73">
        <f t="shared" si="6"/>
        <v>81.891366706764117</v>
      </c>
      <c r="BD22" s="73">
        <f t="shared" si="6"/>
        <v>93.737548306569678</v>
      </c>
      <c r="BE22" s="73">
        <f t="shared" si="6"/>
        <v>87.795932761255429</v>
      </c>
      <c r="BF22" s="73">
        <f t="shared" si="6"/>
        <v>99.178055542045612</v>
      </c>
      <c r="BG22" s="73">
        <f t="shared" si="6"/>
        <v>95.181393547762539</v>
      </c>
      <c r="BH22" s="73">
        <f t="shared" si="6"/>
        <v>93.966686035250831</v>
      </c>
      <c r="BI22" s="73">
        <f t="shared" si="6"/>
        <v>76.031528995415414</v>
      </c>
      <c r="BJ22" s="73">
        <f t="shared" si="6"/>
        <v>70.726950354609926</v>
      </c>
      <c r="BK22" s="73">
        <f t="shared" si="6"/>
        <v>91.557367222155605</v>
      </c>
      <c r="BL22" s="73">
        <f t="shared" si="6"/>
        <v>65.098433289179198</v>
      </c>
      <c r="BM22" s="73">
        <f t="shared" si="5"/>
        <v>86.071570483603296</v>
      </c>
      <c r="BN22" s="73">
        <f t="shared" si="5"/>
        <v>95.031025068255133</v>
      </c>
      <c r="BO22" s="73">
        <f t="shared" si="5"/>
        <v>101.94662247396671</v>
      </c>
      <c r="BP22" s="73">
        <f t="shared" si="5"/>
        <v>75.284206906926272</v>
      </c>
      <c r="BQ22" s="73">
        <f t="shared" si="5"/>
        <v>92.551119766309625</v>
      </c>
      <c r="BR22" s="73">
        <f t="shared" si="5"/>
        <v>73.465337603175314</v>
      </c>
      <c r="BS22" s="73">
        <f t="shared" si="5"/>
        <v>96.349450972837616</v>
      </c>
      <c r="BT22" s="73">
        <f t="shared" si="5"/>
        <v>52.133886232416017</v>
      </c>
      <c r="BU22" s="73">
        <f t="shared" si="5"/>
        <v>99.953670966326115</v>
      </c>
      <c r="BV22" s="73">
        <f t="shared" si="5"/>
        <v>102.73982942108839</v>
      </c>
      <c r="BW22" s="73">
        <f t="shared" si="5"/>
        <v>114.49449170269142</v>
      </c>
      <c r="BX22" s="73">
        <f t="shared" si="5"/>
        <v>114.1025641025641</v>
      </c>
      <c r="BY22" s="73">
        <f t="shared" si="5"/>
        <v>127.18359829916312</v>
      </c>
      <c r="BZ22" s="73">
        <f t="shared" si="5"/>
        <v>104.59460831598722</v>
      </c>
      <c r="CA22" s="73">
        <f t="shared" si="5"/>
        <v>90.362714604099807</v>
      </c>
      <c r="CB22" s="73">
        <f t="shared" si="5"/>
        <v>71.732935269371694</v>
      </c>
      <c r="CC22" s="73">
        <f t="shared" si="7"/>
        <v>73.340367940542279</v>
      </c>
      <c r="CD22" s="73">
        <f t="shared" si="7"/>
        <v>72.368512471340239</v>
      </c>
      <c r="CE22" s="73">
        <f t="shared" si="7"/>
        <v>82.263615584688537</v>
      </c>
      <c r="CF22" s="73">
        <f t="shared" si="7"/>
        <v>85.655387400070396</v>
      </c>
      <c r="CG22" s="73">
        <f t="shared" si="7"/>
        <v>94.129176778047409</v>
      </c>
      <c r="CH22" s="73">
        <f t="shared" si="7"/>
        <v>91.238339125663074</v>
      </c>
      <c r="CI22" s="73">
        <f t="shared" si="7"/>
        <v>49.829475511068956</v>
      </c>
      <c r="CJ22" s="73">
        <f t="shared" si="7"/>
        <v>95.756228339763297</v>
      </c>
      <c r="CK22" s="73">
        <f t="shared" si="7"/>
        <v>142.84345047923321</v>
      </c>
    </row>
    <row r="23" spans="2:89" ht="14.4">
      <c r="B23" s="70" t="s">
        <v>487</v>
      </c>
      <c r="D23" s="78"/>
      <c r="E23" s="71">
        <v>36161</v>
      </c>
      <c r="F23" s="72">
        <v>98.67</v>
      </c>
      <c r="G23" s="72">
        <v>80.53</v>
      </c>
      <c r="H23" s="72">
        <v>80.239999999999995</v>
      </c>
      <c r="I23" s="72">
        <v>98.18</v>
      </c>
      <c r="J23" s="72">
        <v>103.42</v>
      </c>
      <c r="K23" s="72">
        <v>91.33</v>
      </c>
      <c r="L23" s="72">
        <v>86.53</v>
      </c>
      <c r="M23" s="72">
        <v>98.48</v>
      </c>
      <c r="N23" s="72">
        <v>92.7</v>
      </c>
      <c r="O23" s="72">
        <v>100.2</v>
      </c>
      <c r="P23" s="72">
        <v>97.03</v>
      </c>
      <c r="Q23" s="72">
        <v>93.55</v>
      </c>
      <c r="R23" s="72">
        <v>97.7</v>
      </c>
      <c r="S23" s="72">
        <v>83.37</v>
      </c>
      <c r="T23" s="72">
        <v>94.09</v>
      </c>
      <c r="U23" s="72">
        <v>74.83</v>
      </c>
      <c r="V23" s="72">
        <v>91.13</v>
      </c>
      <c r="W23" s="72">
        <v>95.12</v>
      </c>
      <c r="X23" s="72">
        <v>102.17</v>
      </c>
      <c r="Y23" s="72">
        <v>84.46</v>
      </c>
      <c r="Z23" s="72">
        <v>93.79</v>
      </c>
      <c r="AA23" s="72">
        <v>72.959999999999994</v>
      </c>
      <c r="AB23" s="72">
        <v>99.51</v>
      </c>
      <c r="AC23" s="72">
        <v>66.81</v>
      </c>
      <c r="AD23" s="72">
        <v>100.39</v>
      </c>
      <c r="AE23" s="72">
        <v>104.3</v>
      </c>
      <c r="AF23" s="72">
        <v>102.58</v>
      </c>
      <c r="AG23" s="72">
        <v>106.38</v>
      </c>
      <c r="AH23" s="72">
        <v>121.05</v>
      </c>
      <c r="AI23" s="72">
        <v>101.45</v>
      </c>
      <c r="AJ23" s="72">
        <v>93.45</v>
      </c>
      <c r="AK23" s="72">
        <v>78.099999999999994</v>
      </c>
      <c r="AL23" s="72">
        <v>81.61</v>
      </c>
      <c r="AM23" s="72">
        <v>79.760000000000005</v>
      </c>
      <c r="AN23" s="72">
        <v>79.989999999999995</v>
      </c>
      <c r="AO23" s="72">
        <v>90.68</v>
      </c>
      <c r="AP23" s="72">
        <v>97.92</v>
      </c>
      <c r="AQ23" s="72">
        <v>95.85</v>
      </c>
      <c r="AR23" s="72">
        <v>59.64</v>
      </c>
      <c r="AS23" s="72">
        <v>109.31</v>
      </c>
      <c r="AT23" s="72">
        <v>134.31</v>
      </c>
      <c r="AU23" s="72">
        <v>83.45</v>
      </c>
      <c r="AV23" s="72">
        <v>99.77</v>
      </c>
      <c r="AW23" s="73">
        <f t="shared" si="6"/>
        <v>94.421052631578945</v>
      </c>
      <c r="AX23" s="73">
        <f t="shared" si="6"/>
        <v>66.96046231239346</v>
      </c>
      <c r="AY23" s="73">
        <f t="shared" si="6"/>
        <v>64.478283579091169</v>
      </c>
      <c r="AZ23" s="73">
        <f t="shared" si="6"/>
        <v>94.98149805306312</v>
      </c>
      <c r="BA23" s="73">
        <f t="shared" si="6"/>
        <v>100.84099163883675</v>
      </c>
      <c r="BB23" s="73">
        <f t="shared" si="6"/>
        <v>79.164409387392453</v>
      </c>
      <c r="BC23" s="73">
        <f t="shared" si="6"/>
        <v>80.068474137133336</v>
      </c>
      <c r="BD23" s="73">
        <f t="shared" si="6"/>
        <v>94.553659297664481</v>
      </c>
      <c r="BE23" s="73">
        <f t="shared" si="6"/>
        <v>87.175267426824959</v>
      </c>
      <c r="BF23" s="73">
        <f t="shared" si="6"/>
        <v>97.466076552696848</v>
      </c>
      <c r="BG23" s="73">
        <f t="shared" si="6"/>
        <v>93.932573392386089</v>
      </c>
      <c r="BH23" s="73">
        <f t="shared" si="6"/>
        <v>90.596552392020143</v>
      </c>
      <c r="BI23" s="73">
        <f t="shared" si="6"/>
        <v>78.581195206305793</v>
      </c>
      <c r="BJ23" s="73">
        <f t="shared" si="6"/>
        <v>73.909574468085111</v>
      </c>
      <c r="BK23" s="73">
        <f t="shared" si="6"/>
        <v>90.243376093993518</v>
      </c>
      <c r="BL23" s="73">
        <f t="shared" si="6"/>
        <v>68.359749691682268</v>
      </c>
      <c r="BM23" s="73">
        <f t="shared" si="5"/>
        <v>85.202066241264035</v>
      </c>
      <c r="BN23" s="73">
        <f t="shared" si="5"/>
        <v>94.435343757756257</v>
      </c>
      <c r="BO23" s="73">
        <f t="shared" si="5"/>
        <v>101.08585421355957</v>
      </c>
      <c r="BP23" s="73">
        <f t="shared" si="5"/>
        <v>72.602239271054941</v>
      </c>
      <c r="BQ23" s="73">
        <f t="shared" si="5"/>
        <v>91.324245374878288</v>
      </c>
      <c r="BR23" s="73">
        <f t="shared" si="5"/>
        <v>65.815705200487116</v>
      </c>
      <c r="BS23" s="73">
        <f t="shared" si="5"/>
        <v>95.848584087844358</v>
      </c>
      <c r="BT23" s="73">
        <f t="shared" si="5"/>
        <v>53.022757484970526</v>
      </c>
      <c r="BU23" s="73">
        <f t="shared" si="5"/>
        <v>97.915193484674845</v>
      </c>
      <c r="BV23" s="73">
        <f t="shared" si="5"/>
        <v>104.96389664628776</v>
      </c>
      <c r="BW23" s="73">
        <f t="shared" si="5"/>
        <v>114.43871147678149</v>
      </c>
      <c r="BX23" s="73">
        <f t="shared" si="5"/>
        <v>114.60892049127342</v>
      </c>
      <c r="BY23" s="73">
        <f t="shared" si="5"/>
        <v>131.13777320369417</v>
      </c>
      <c r="BZ23" s="73">
        <f t="shared" si="5"/>
        <v>103.01061075290654</v>
      </c>
      <c r="CA23" s="73">
        <f t="shared" si="5"/>
        <v>91.548088462197825</v>
      </c>
      <c r="CB23" s="73">
        <f t="shared" si="5"/>
        <v>70.656353191296873</v>
      </c>
      <c r="CC23" s="73">
        <f t="shared" si="7"/>
        <v>74.881864476762857</v>
      </c>
      <c r="CD23" s="73">
        <f t="shared" si="7"/>
        <v>73.887769517589575</v>
      </c>
      <c r="CE23" s="73">
        <f t="shared" si="7"/>
        <v>84.060636313480273</v>
      </c>
      <c r="CF23" s="73">
        <f t="shared" si="7"/>
        <v>91.186082759314189</v>
      </c>
      <c r="CG23" s="73">
        <f t="shared" si="7"/>
        <v>91.394437184991602</v>
      </c>
      <c r="CH23" s="73">
        <f t="shared" si="7"/>
        <v>87.662337662337649</v>
      </c>
      <c r="CI23" s="73">
        <f t="shared" si="7"/>
        <v>48.142392993360652</v>
      </c>
      <c r="CJ23" s="73">
        <f t="shared" si="7"/>
        <v>95.302861875803757</v>
      </c>
      <c r="CK23" s="73">
        <f t="shared" si="7"/>
        <v>143.03514376996804</v>
      </c>
    </row>
    <row r="24" spans="2:89" ht="14.4">
      <c r="B24" s="70" t="s">
        <v>487</v>
      </c>
      <c r="D24" s="79"/>
      <c r="E24" s="71">
        <v>36251</v>
      </c>
      <c r="F24" s="72">
        <v>97.1</v>
      </c>
      <c r="G24" s="72">
        <v>77.099999999999994</v>
      </c>
      <c r="H24" s="72">
        <v>78.53</v>
      </c>
      <c r="I24" s="72">
        <v>96.99</v>
      </c>
      <c r="J24" s="72">
        <v>101.27</v>
      </c>
      <c r="K24" s="72">
        <v>90.1</v>
      </c>
      <c r="L24" s="72">
        <v>85.12</v>
      </c>
      <c r="M24" s="72">
        <v>98.12</v>
      </c>
      <c r="N24" s="72">
        <v>91.23</v>
      </c>
      <c r="O24" s="72">
        <v>98.23</v>
      </c>
      <c r="P24" s="72">
        <v>95.12</v>
      </c>
      <c r="Q24" s="72">
        <v>92.53</v>
      </c>
      <c r="R24" s="72">
        <v>99.07</v>
      </c>
      <c r="S24" s="72">
        <v>86.64</v>
      </c>
      <c r="T24" s="72">
        <v>93.62</v>
      </c>
      <c r="U24" s="72">
        <v>76.150000000000006</v>
      </c>
      <c r="V24" s="72">
        <v>93.34</v>
      </c>
      <c r="W24" s="72">
        <v>94.12</v>
      </c>
      <c r="X24" s="72">
        <v>100.5</v>
      </c>
      <c r="Y24" s="72">
        <v>85.62</v>
      </c>
      <c r="Z24" s="72">
        <v>92.81</v>
      </c>
      <c r="AA24" s="72">
        <v>72.760000000000005</v>
      </c>
      <c r="AB24" s="72">
        <v>97.34</v>
      </c>
      <c r="AC24" s="72">
        <v>63.83</v>
      </c>
      <c r="AD24" s="72">
        <v>99</v>
      </c>
      <c r="AE24" s="72">
        <v>102.88</v>
      </c>
      <c r="AF24" s="72">
        <v>105.44</v>
      </c>
      <c r="AG24" s="72">
        <v>108.13</v>
      </c>
      <c r="AH24" s="72">
        <v>118.28</v>
      </c>
      <c r="AI24" s="72">
        <v>99.06</v>
      </c>
      <c r="AJ24" s="72">
        <v>95.63</v>
      </c>
      <c r="AK24" s="72">
        <v>77.819999999999993</v>
      </c>
      <c r="AL24" s="72">
        <v>84.33</v>
      </c>
      <c r="AM24" s="72">
        <v>84.39</v>
      </c>
      <c r="AN24" s="72">
        <v>81.66</v>
      </c>
      <c r="AO24" s="72">
        <v>97.67</v>
      </c>
      <c r="AP24" s="72">
        <v>94.11</v>
      </c>
      <c r="AQ24" s="72">
        <v>92.19</v>
      </c>
      <c r="AR24" s="72">
        <v>62.76</v>
      </c>
      <c r="AS24" s="72">
        <v>110.33</v>
      </c>
      <c r="AT24" s="72">
        <v>135.15</v>
      </c>
      <c r="AU24" s="72">
        <v>85.75</v>
      </c>
      <c r="AV24" s="72">
        <v>107.06</v>
      </c>
      <c r="AW24" s="73">
        <f t="shared" si="6"/>
        <v>92.918660287081337</v>
      </c>
      <c r="AX24" s="73">
        <f t="shared" si="6"/>
        <v>64.108427223215386</v>
      </c>
      <c r="AY24" s="73">
        <f t="shared" si="6"/>
        <v>63.104182570613531</v>
      </c>
      <c r="AZ24" s="73">
        <f t="shared" si="6"/>
        <v>93.83026579921156</v>
      </c>
      <c r="BA24" s="73">
        <f t="shared" si="6"/>
        <v>98.744606684055285</v>
      </c>
      <c r="BB24" s="73">
        <f t="shared" si="6"/>
        <v>78.098251240600675</v>
      </c>
      <c r="BC24" s="73">
        <f t="shared" si="6"/>
        <v>78.763764226889975</v>
      </c>
      <c r="BD24" s="73">
        <f t="shared" si="6"/>
        <v>94.208012289671387</v>
      </c>
      <c r="BE24" s="73">
        <f t="shared" si="6"/>
        <v>85.792876454684375</v>
      </c>
      <c r="BF24" s="73">
        <f t="shared" si="6"/>
        <v>95.549827343028056</v>
      </c>
      <c r="BG24" s="73">
        <f t="shared" si="6"/>
        <v>92.083545100317068</v>
      </c>
      <c r="BH24" s="73">
        <f t="shared" si="6"/>
        <v>89.608754600038736</v>
      </c>
      <c r="BI24" s="73">
        <f t="shared" si="6"/>
        <v>79.683101423630646</v>
      </c>
      <c r="BJ24" s="73">
        <f t="shared" si="6"/>
        <v>76.808510638297875</v>
      </c>
      <c r="BK24" s="73">
        <f t="shared" si="6"/>
        <v>89.792590816448865</v>
      </c>
      <c r="BL24" s="73">
        <f t="shared" si="6"/>
        <v>69.565614580002745</v>
      </c>
      <c r="BM24" s="73">
        <f t="shared" si="5"/>
        <v>87.268307505317537</v>
      </c>
      <c r="BN24" s="73">
        <f t="shared" si="5"/>
        <v>93.442541573591456</v>
      </c>
      <c r="BO24" s="73">
        <f t="shared" si="5"/>
        <v>99.433574909099903</v>
      </c>
      <c r="BP24" s="73">
        <f t="shared" si="5"/>
        <v>73.599381084391723</v>
      </c>
      <c r="BQ24" s="73">
        <f t="shared" si="5"/>
        <v>90.370009737098343</v>
      </c>
      <c r="BR24" s="73">
        <f t="shared" si="5"/>
        <v>65.635289341933159</v>
      </c>
      <c r="BS24" s="73">
        <f t="shared" si="5"/>
        <v>93.758428048545568</v>
      </c>
      <c r="BT24" s="73">
        <f t="shared" si="5"/>
        <v>50.657725045137994</v>
      </c>
      <c r="BU24" s="73">
        <f t="shared" si="5"/>
        <v>96.559459657165149</v>
      </c>
      <c r="BV24" s="73">
        <f t="shared" si="5"/>
        <v>103.53485797670263</v>
      </c>
      <c r="BW24" s="73">
        <f t="shared" si="5"/>
        <v>117.62934039882862</v>
      </c>
      <c r="BX24" s="73">
        <f t="shared" si="5"/>
        <v>116.49429002370179</v>
      </c>
      <c r="BY24" s="73">
        <f t="shared" si="5"/>
        <v>128.13693361861169</v>
      </c>
      <c r="BZ24" s="73">
        <f t="shared" si="5"/>
        <v>100.58384525562269</v>
      </c>
      <c r="CA24" s="73">
        <f t="shared" si="5"/>
        <v>93.68372070240747</v>
      </c>
      <c r="CB24" s="73">
        <f t="shared" si="5"/>
        <v>70.403039761161622</v>
      </c>
      <c r="CC24" s="73">
        <f t="shared" si="7"/>
        <v>77.377620773500951</v>
      </c>
      <c r="CD24" s="73">
        <f t="shared" si="7"/>
        <v>78.176891544500791</v>
      </c>
      <c r="CE24" s="73">
        <f t="shared" si="7"/>
        <v>85.815621469668699</v>
      </c>
      <c r="CF24" s="73">
        <f t="shared" si="7"/>
        <v>98.215093770425852</v>
      </c>
      <c r="CG24" s="73">
        <f t="shared" si="7"/>
        <v>87.838342355796158</v>
      </c>
      <c r="CH24" s="73">
        <f t="shared" si="7"/>
        <v>84.314980793854033</v>
      </c>
      <c r="CI24" s="73">
        <f t="shared" si="7"/>
        <v>50.660908522188365</v>
      </c>
      <c r="CJ24" s="73">
        <f t="shared" si="7"/>
        <v>96.192157632032092</v>
      </c>
      <c r="CK24" s="73">
        <f t="shared" si="7"/>
        <v>143.92971246006391</v>
      </c>
    </row>
    <row r="25" spans="2:89" ht="14.4">
      <c r="B25" s="70" t="s">
        <v>487</v>
      </c>
      <c r="D25" s="78"/>
      <c r="E25" s="71">
        <v>36342</v>
      </c>
      <c r="F25" s="72">
        <v>96.5</v>
      </c>
      <c r="G25" s="72">
        <v>79.290000000000006</v>
      </c>
      <c r="H25" s="72">
        <v>80.849999999999994</v>
      </c>
      <c r="I25" s="72">
        <v>96.31</v>
      </c>
      <c r="J25" s="72">
        <v>100.67</v>
      </c>
      <c r="K25" s="72">
        <v>89.41</v>
      </c>
      <c r="L25" s="72">
        <v>84.82</v>
      </c>
      <c r="M25" s="72">
        <v>95.17</v>
      </c>
      <c r="N25" s="72">
        <v>91.38</v>
      </c>
      <c r="O25" s="72">
        <v>97.17</v>
      </c>
      <c r="P25" s="72">
        <v>94.67</v>
      </c>
      <c r="Q25" s="72">
        <v>92.29</v>
      </c>
      <c r="R25" s="72">
        <v>98.88</v>
      </c>
      <c r="S25" s="72">
        <v>86.32</v>
      </c>
      <c r="T25" s="72">
        <v>93.03</v>
      </c>
      <c r="U25" s="72">
        <v>76.08</v>
      </c>
      <c r="V25" s="72">
        <v>93.43</v>
      </c>
      <c r="W25" s="72">
        <v>93.15</v>
      </c>
      <c r="X25" s="72">
        <v>99.59</v>
      </c>
      <c r="Y25" s="72">
        <v>86</v>
      </c>
      <c r="Z25" s="72">
        <v>92.23</v>
      </c>
      <c r="AA25" s="72">
        <v>75.02</v>
      </c>
      <c r="AB25" s="72">
        <v>97.78</v>
      </c>
      <c r="AC25" s="72">
        <v>69.03</v>
      </c>
      <c r="AD25" s="72">
        <v>98.01</v>
      </c>
      <c r="AE25" s="72">
        <v>104.1</v>
      </c>
      <c r="AF25" s="72">
        <v>104.52</v>
      </c>
      <c r="AG25" s="72">
        <v>107.39</v>
      </c>
      <c r="AH25" s="72">
        <v>125.78</v>
      </c>
      <c r="AI25" s="72">
        <v>98.24</v>
      </c>
      <c r="AJ25" s="72">
        <v>94.67</v>
      </c>
      <c r="AK25" s="72">
        <v>78.180000000000007</v>
      </c>
      <c r="AL25" s="72">
        <v>83.48</v>
      </c>
      <c r="AM25" s="72">
        <v>83.09</v>
      </c>
      <c r="AN25" s="72">
        <v>78.16</v>
      </c>
      <c r="AO25" s="72">
        <v>99.82</v>
      </c>
      <c r="AP25" s="72">
        <v>92.78</v>
      </c>
      <c r="AQ25" s="72">
        <v>90.44</v>
      </c>
      <c r="AR25" s="72">
        <v>65.45</v>
      </c>
      <c r="AS25" s="72">
        <v>109.02</v>
      </c>
      <c r="AT25" s="72">
        <v>130.1</v>
      </c>
      <c r="AU25" s="72">
        <v>84.14</v>
      </c>
      <c r="AV25" s="72">
        <v>99.68</v>
      </c>
      <c r="AW25" s="73">
        <f t="shared" si="6"/>
        <v>92.344497607655512</v>
      </c>
      <c r="AX25" s="73">
        <f t="shared" si="6"/>
        <v>65.929405895314517</v>
      </c>
      <c r="AY25" s="73">
        <f t="shared" si="6"/>
        <v>64.968459962232302</v>
      </c>
      <c r="AZ25" s="73">
        <f t="shared" si="6"/>
        <v>93.172418797010664</v>
      </c>
      <c r="BA25" s="73">
        <f t="shared" si="6"/>
        <v>98.159569022255809</v>
      </c>
      <c r="BB25" s="73">
        <f t="shared" si="6"/>
        <v>77.500162524107736</v>
      </c>
      <c r="BC25" s="73">
        <f t="shared" si="6"/>
        <v>78.486166373646711</v>
      </c>
      <c r="BD25" s="73">
        <f t="shared" si="6"/>
        <v>91.375627085283597</v>
      </c>
      <c r="BE25" s="73">
        <f t="shared" si="6"/>
        <v>85.93393675796402</v>
      </c>
      <c r="BF25" s="73">
        <f t="shared" si="6"/>
        <v>94.518749088079375</v>
      </c>
      <c r="BG25" s="73">
        <f t="shared" si="6"/>
        <v>91.647910162395036</v>
      </c>
      <c r="BH25" s="73">
        <f t="shared" si="6"/>
        <v>89.376331590160774</v>
      </c>
      <c r="BI25" s="73">
        <f t="shared" si="6"/>
        <v>79.530282313198725</v>
      </c>
      <c r="BJ25" s="73">
        <f t="shared" si="6"/>
        <v>76.524822695035454</v>
      </c>
      <c r="BK25" s="73">
        <f t="shared" si="6"/>
        <v>89.226711425488546</v>
      </c>
      <c r="BL25" s="73">
        <f t="shared" si="6"/>
        <v>69.501667199561496</v>
      </c>
      <c r="BM25" s="73">
        <f t="shared" si="5"/>
        <v>87.35245307715681</v>
      </c>
      <c r="BN25" s="73">
        <f t="shared" si="5"/>
        <v>92.47952345495159</v>
      </c>
      <c r="BO25" s="73">
        <f t="shared" si="5"/>
        <v>98.533231096490141</v>
      </c>
      <c r="BP25" s="73">
        <f t="shared" si="5"/>
        <v>73.926030988760672</v>
      </c>
      <c r="BQ25" s="73">
        <f t="shared" si="5"/>
        <v>89.805258033106142</v>
      </c>
      <c r="BR25" s="73">
        <f t="shared" si="5"/>
        <v>67.673988543592984</v>
      </c>
      <c r="BS25" s="73">
        <f t="shared" si="5"/>
        <v>94.182238489693702</v>
      </c>
      <c r="BT25" s="73">
        <f t="shared" si="5"/>
        <v>54.784627289141085</v>
      </c>
      <c r="BU25" s="73">
        <f t="shared" si="5"/>
        <v>95.593865060593501</v>
      </c>
      <c r="BV25" s="73">
        <f t="shared" si="5"/>
        <v>104.76262359423352</v>
      </c>
      <c r="BW25" s="73">
        <f t="shared" si="5"/>
        <v>116.60298424208619</v>
      </c>
      <c r="BX25" s="73">
        <f t="shared" si="5"/>
        <v>115.69704804998923</v>
      </c>
      <c r="BY25" s="73">
        <f t="shared" si="5"/>
        <v>136.26195054573029</v>
      </c>
      <c r="BZ25" s="73">
        <f t="shared" si="5"/>
        <v>99.751231151952069</v>
      </c>
      <c r="CA25" s="73">
        <f t="shared" si="5"/>
        <v>92.743258798461937</v>
      </c>
      <c r="CB25" s="73">
        <f t="shared" si="5"/>
        <v>70.728728457049812</v>
      </c>
      <c r="CC25" s="73">
        <f t="shared" si="7"/>
        <v>76.597696930770297</v>
      </c>
      <c r="CD25" s="73">
        <f t="shared" si="7"/>
        <v>76.972602422473884</v>
      </c>
      <c r="CE25" s="73">
        <f t="shared" si="7"/>
        <v>82.137508866878591</v>
      </c>
      <c r="CF25" s="73">
        <f t="shared" si="7"/>
        <v>100.37709286540297</v>
      </c>
      <c r="CG25" s="73">
        <f t="shared" si="7"/>
        <v>86.59697591935786</v>
      </c>
      <c r="CH25" s="73">
        <f t="shared" si="7"/>
        <v>82.714468629961573</v>
      </c>
      <c r="CI25" s="73">
        <f t="shared" si="7"/>
        <v>52.832320949286625</v>
      </c>
      <c r="CJ25" s="73">
        <f t="shared" si="7"/>
        <v>95.050022886287849</v>
      </c>
      <c r="CK25" s="73">
        <f t="shared" si="7"/>
        <v>138.55165069222573</v>
      </c>
    </row>
    <row r="26" spans="2:89" ht="14.4">
      <c r="B26" s="70" t="s">
        <v>487</v>
      </c>
      <c r="D26" s="78"/>
      <c r="E26" s="71">
        <v>36434</v>
      </c>
      <c r="F26" s="72">
        <v>95.74</v>
      </c>
      <c r="G26" s="72">
        <v>80.680000000000007</v>
      </c>
      <c r="H26" s="72">
        <v>80.37</v>
      </c>
      <c r="I26" s="72">
        <v>95.51</v>
      </c>
      <c r="J26" s="72">
        <v>98.96</v>
      </c>
      <c r="K26" s="72">
        <v>88.87</v>
      </c>
      <c r="L26" s="72">
        <v>84.36</v>
      </c>
      <c r="M26" s="72">
        <v>94.88</v>
      </c>
      <c r="N26" s="72">
        <v>90.62</v>
      </c>
      <c r="O26" s="72">
        <v>96.21</v>
      </c>
      <c r="P26" s="72">
        <v>93.84</v>
      </c>
      <c r="Q26" s="72">
        <v>93.02</v>
      </c>
      <c r="R26" s="72">
        <v>101.71</v>
      </c>
      <c r="S26" s="72">
        <v>86.04</v>
      </c>
      <c r="T26" s="72">
        <v>93.22</v>
      </c>
      <c r="U26" s="72">
        <v>75.900000000000006</v>
      </c>
      <c r="V26" s="72">
        <v>91.41</v>
      </c>
      <c r="W26" s="72">
        <v>92.59</v>
      </c>
      <c r="X26" s="72">
        <v>99.53</v>
      </c>
      <c r="Y26" s="72">
        <v>84.57</v>
      </c>
      <c r="Z26" s="72">
        <v>91.72</v>
      </c>
      <c r="AA26" s="72">
        <v>76.86</v>
      </c>
      <c r="AB26" s="72">
        <v>98.68</v>
      </c>
      <c r="AC26" s="72">
        <v>71.75</v>
      </c>
      <c r="AD26" s="72">
        <v>97.02</v>
      </c>
      <c r="AE26" s="72">
        <v>103.89</v>
      </c>
      <c r="AF26" s="72">
        <v>106.57</v>
      </c>
      <c r="AG26" s="72">
        <v>105.9</v>
      </c>
      <c r="AH26" s="72">
        <v>135.86000000000001</v>
      </c>
      <c r="AI26" s="72">
        <v>97.14</v>
      </c>
      <c r="AJ26" s="72">
        <v>94.7</v>
      </c>
      <c r="AK26" s="72">
        <v>80.56</v>
      </c>
      <c r="AL26" s="72">
        <v>83.79</v>
      </c>
      <c r="AM26" s="72">
        <v>80.430000000000007</v>
      </c>
      <c r="AN26" s="72">
        <v>74.86</v>
      </c>
      <c r="AO26" s="72">
        <v>100.46</v>
      </c>
      <c r="AP26" s="72">
        <v>90.71</v>
      </c>
      <c r="AQ26" s="72">
        <v>88.52</v>
      </c>
      <c r="AR26" s="72">
        <v>63.89</v>
      </c>
      <c r="AS26" s="72">
        <v>106.83</v>
      </c>
      <c r="AT26" s="72">
        <v>126.79</v>
      </c>
      <c r="AU26" s="72">
        <v>84.93</v>
      </c>
      <c r="AV26" s="72">
        <v>98.11</v>
      </c>
      <c r="AW26" s="73">
        <f t="shared" si="6"/>
        <v>91.617224880382778</v>
      </c>
      <c r="AX26" s="73">
        <f t="shared" si="6"/>
        <v>67.085186878975605</v>
      </c>
      <c r="AY26" s="73">
        <f t="shared" si="6"/>
        <v>64.582747398449129</v>
      </c>
      <c r="AZ26" s="73">
        <f t="shared" si="6"/>
        <v>92.398481147362574</v>
      </c>
      <c r="BA26" s="73">
        <f t="shared" si="6"/>
        <v>96.492211686127277</v>
      </c>
      <c r="BB26" s="73">
        <f t="shared" si="6"/>
        <v>77.032093093808925</v>
      </c>
      <c r="BC26" s="73">
        <f t="shared" si="6"/>
        <v>78.060516332007026</v>
      </c>
      <c r="BD26" s="73">
        <f t="shared" si="6"/>
        <v>91.097189217733614</v>
      </c>
      <c r="BE26" s="73">
        <f t="shared" si="6"/>
        <v>85.21923122134713</v>
      </c>
      <c r="BF26" s="73">
        <f t="shared" si="6"/>
        <v>93.584942366616403</v>
      </c>
      <c r="BG26" s="73">
        <f t="shared" si="6"/>
        <v>90.844405721338873</v>
      </c>
      <c r="BH26" s="73">
        <f t="shared" si="6"/>
        <v>90.083284911872937</v>
      </c>
      <c r="BI26" s="73">
        <f t="shared" si="6"/>
        <v>81.806482747526729</v>
      </c>
      <c r="BJ26" s="73">
        <f t="shared" si="6"/>
        <v>76.276595744680861</v>
      </c>
      <c r="BK26" s="73">
        <f t="shared" si="6"/>
        <v>89.408943771730009</v>
      </c>
      <c r="BL26" s="73">
        <f t="shared" si="6"/>
        <v>69.337231078426896</v>
      </c>
      <c r="BM26" s="73">
        <f t="shared" si="5"/>
        <v>85.463852464764031</v>
      </c>
      <c r="BN26" s="73">
        <f t="shared" si="5"/>
        <v>91.92355423181931</v>
      </c>
      <c r="BO26" s="73">
        <f t="shared" si="5"/>
        <v>98.473867768186196</v>
      </c>
      <c r="BP26" s="73">
        <f t="shared" si="5"/>
        <v>72.696795822319643</v>
      </c>
      <c r="BQ26" s="73">
        <f t="shared" si="5"/>
        <v>89.308666017526775</v>
      </c>
      <c r="BR26" s="73">
        <f t="shared" si="5"/>
        <v>69.33381444228948</v>
      </c>
      <c r="BS26" s="73">
        <f t="shared" si="5"/>
        <v>95.049123482951273</v>
      </c>
      <c r="BT26" s="73">
        <f t="shared" si="5"/>
        <v>56.943314616773463</v>
      </c>
      <c r="BU26" s="73">
        <f t="shared" si="5"/>
        <v>94.628270464021838</v>
      </c>
      <c r="BV26" s="73">
        <f t="shared" si="5"/>
        <v>104.55128688957656</v>
      </c>
      <c r="BW26" s="73">
        <f t="shared" si="5"/>
        <v>118.8899735043927</v>
      </c>
      <c r="BX26" s="73">
        <f t="shared" si="5"/>
        <v>114.09179056237882</v>
      </c>
      <c r="BY26" s="73">
        <f t="shared" si="5"/>
        <v>147.18197329577771</v>
      </c>
      <c r="BZ26" s="73">
        <f t="shared" si="5"/>
        <v>98.634309793369539</v>
      </c>
      <c r="CA26" s="73">
        <f t="shared" si="5"/>
        <v>92.772648232960236</v>
      </c>
      <c r="CB26" s="73">
        <f t="shared" si="5"/>
        <v>72.88189261319944</v>
      </c>
      <c r="CC26" s="73">
        <f t="shared" si="7"/>
        <v>76.882139744001478</v>
      </c>
      <c r="CD26" s="73">
        <f t="shared" si="7"/>
        <v>74.508441603557287</v>
      </c>
      <c r="CE26" s="73">
        <f t="shared" si="7"/>
        <v>78.669574127105051</v>
      </c>
      <c r="CF26" s="73">
        <f t="shared" si="7"/>
        <v>101.02066468902406</v>
      </c>
      <c r="CG26" s="73">
        <f t="shared" si="7"/>
        <v>84.664924397983938</v>
      </c>
      <c r="CH26" s="73">
        <f t="shared" si="7"/>
        <v>80.958478141576734</v>
      </c>
      <c r="CI26" s="73">
        <f t="shared" si="7"/>
        <v>51.573063184872773</v>
      </c>
      <c r="CJ26" s="73">
        <f t="shared" si="7"/>
        <v>93.140652586150523</v>
      </c>
      <c r="CK26" s="73">
        <f t="shared" si="7"/>
        <v>135.02662406815762</v>
      </c>
    </row>
    <row r="27" spans="2:89" ht="14.4">
      <c r="B27" s="70" t="s">
        <v>487</v>
      </c>
      <c r="D27" s="78"/>
      <c r="E27" s="71">
        <v>36526</v>
      </c>
      <c r="F27" s="72">
        <v>94.48</v>
      </c>
      <c r="G27" s="72">
        <v>82.38</v>
      </c>
      <c r="H27" s="72">
        <v>81.790000000000006</v>
      </c>
      <c r="I27" s="72">
        <v>94.02</v>
      </c>
      <c r="J27" s="72">
        <v>97.15</v>
      </c>
      <c r="K27" s="72">
        <v>88.23</v>
      </c>
      <c r="L27" s="72">
        <v>83.41</v>
      </c>
      <c r="M27" s="72">
        <v>91.73</v>
      </c>
      <c r="N27" s="72">
        <v>89.87</v>
      </c>
      <c r="O27" s="72">
        <v>94.66</v>
      </c>
      <c r="P27" s="72">
        <v>92.44</v>
      </c>
      <c r="Q27" s="72">
        <v>91.63</v>
      </c>
      <c r="R27" s="72">
        <v>104.68</v>
      </c>
      <c r="S27" s="72">
        <v>89.83</v>
      </c>
      <c r="T27" s="72">
        <v>92.36</v>
      </c>
      <c r="U27" s="72">
        <v>76.95</v>
      </c>
      <c r="V27" s="72">
        <v>90.8</v>
      </c>
      <c r="W27" s="72">
        <v>91.19</v>
      </c>
      <c r="X27" s="72">
        <v>98.59</v>
      </c>
      <c r="Y27" s="72">
        <v>92.12</v>
      </c>
      <c r="Z27" s="72">
        <v>90.25</v>
      </c>
      <c r="AA27" s="72">
        <v>80.89</v>
      </c>
      <c r="AB27" s="72">
        <v>97.53</v>
      </c>
      <c r="AC27" s="72">
        <v>76.12</v>
      </c>
      <c r="AD27" s="72">
        <v>95.57</v>
      </c>
      <c r="AE27" s="72">
        <v>103.27</v>
      </c>
      <c r="AF27" s="72">
        <v>107.38</v>
      </c>
      <c r="AG27" s="72">
        <v>108.39</v>
      </c>
      <c r="AH27" s="72">
        <v>133.25</v>
      </c>
      <c r="AI27" s="72">
        <v>95.05</v>
      </c>
      <c r="AJ27" s="72">
        <v>94.47</v>
      </c>
      <c r="AK27" s="72">
        <v>84.07</v>
      </c>
      <c r="AL27" s="72">
        <v>84.95</v>
      </c>
      <c r="AM27" s="72">
        <v>81.319999999999993</v>
      </c>
      <c r="AN27" s="72">
        <v>74.63</v>
      </c>
      <c r="AO27" s="72">
        <v>103.64</v>
      </c>
      <c r="AP27" s="72">
        <v>87.73</v>
      </c>
      <c r="AQ27" s="72">
        <v>85.65</v>
      </c>
      <c r="AR27" s="72">
        <v>63.12</v>
      </c>
      <c r="AS27" s="72">
        <v>108.66</v>
      </c>
      <c r="AT27" s="72">
        <v>126.94</v>
      </c>
      <c r="AU27" s="72">
        <v>90.29</v>
      </c>
      <c r="AV27" s="72">
        <v>109.28</v>
      </c>
      <c r="AW27" s="73">
        <f t="shared" si="6"/>
        <v>90.411483253588514</v>
      </c>
      <c r="AX27" s="73">
        <f t="shared" si="6"/>
        <v>68.498731966906405</v>
      </c>
      <c r="AY27" s="73">
        <f t="shared" si="6"/>
        <v>65.723813732974406</v>
      </c>
      <c r="AZ27" s="73">
        <f t="shared" si="6"/>
        <v>90.957022274892978</v>
      </c>
      <c r="BA27" s="73">
        <f t="shared" si="6"/>
        <v>94.727348073032204</v>
      </c>
      <c r="BB27" s="73">
        <f t="shared" si="6"/>
        <v>76.477344139380676</v>
      </c>
      <c r="BC27" s="73">
        <f t="shared" si="6"/>
        <v>77.181456463403336</v>
      </c>
      <c r="BD27" s="73">
        <f t="shared" si="6"/>
        <v>88.072777897794097</v>
      </c>
      <c r="BE27" s="73">
        <f t="shared" si="6"/>
        <v>84.513929704948865</v>
      </c>
      <c r="BF27" s="73">
        <f t="shared" si="6"/>
        <v>92.077233597587664</v>
      </c>
      <c r="BG27" s="73">
        <f t="shared" si="6"/>
        <v>89.489097025581472</v>
      </c>
      <c r="BH27" s="73">
        <f t="shared" si="6"/>
        <v>88.737168312996332</v>
      </c>
      <c r="BI27" s="73">
        <f t="shared" si="6"/>
        <v>84.195286736909836</v>
      </c>
      <c r="BJ27" s="73">
        <f t="shared" si="6"/>
        <v>79.636524822695037</v>
      </c>
      <c r="BK27" s="73">
        <f t="shared" si="6"/>
        <v>88.584102625584464</v>
      </c>
      <c r="BL27" s="73">
        <f t="shared" si="6"/>
        <v>70.296441785045445</v>
      </c>
      <c r="BM27" s="73">
        <f t="shared" si="5"/>
        <v>84.893532477853341</v>
      </c>
      <c r="BN27" s="73">
        <f t="shared" si="5"/>
        <v>90.533631173988567</v>
      </c>
      <c r="BO27" s="73">
        <f t="shared" si="5"/>
        <v>97.543842291424482</v>
      </c>
      <c r="BP27" s="73">
        <f t="shared" si="5"/>
        <v>79.186813659123629</v>
      </c>
      <c r="BQ27" s="73">
        <f t="shared" si="5"/>
        <v>87.877312560856851</v>
      </c>
      <c r="BR27" s="73">
        <f t="shared" si="5"/>
        <v>72.969193992151901</v>
      </c>
      <c r="BS27" s="73">
        <f t="shared" si="5"/>
        <v>93.94143710267771</v>
      </c>
      <c r="BT27" s="73">
        <f t="shared" si="5"/>
        <v>60.411499771829924</v>
      </c>
      <c r="BU27" s="73">
        <f t="shared" si="5"/>
        <v>93.214015751871443</v>
      </c>
      <c r="BV27" s="73">
        <f t="shared" si="5"/>
        <v>103.92734042820841</v>
      </c>
      <c r="BW27" s="73">
        <f t="shared" si="5"/>
        <v>119.79361316413333</v>
      </c>
      <c r="BX27" s="73">
        <f t="shared" si="5"/>
        <v>116.77440206851972</v>
      </c>
      <c r="BY27" s="73">
        <f t="shared" si="5"/>
        <v>144.35446740514041</v>
      </c>
      <c r="BZ27" s="73">
        <f t="shared" si="5"/>
        <v>96.512159212062755</v>
      </c>
      <c r="CA27" s="73">
        <f t="shared" si="5"/>
        <v>92.547329235139955</v>
      </c>
      <c r="CB27" s="73">
        <f t="shared" si="5"/>
        <v>76.05735739810919</v>
      </c>
      <c r="CC27" s="73">
        <f t="shared" si="7"/>
        <v>77.946506399963297</v>
      </c>
      <c r="CD27" s="73">
        <f t="shared" si="7"/>
        <v>75.332916464021849</v>
      </c>
      <c r="CE27" s="73">
        <f t="shared" si="7"/>
        <v>78.427869584635985</v>
      </c>
      <c r="CF27" s="73">
        <f t="shared" si="7"/>
        <v>104.21841218764141</v>
      </c>
      <c r="CG27" s="73">
        <f t="shared" si="7"/>
        <v>81.883516893783835</v>
      </c>
      <c r="CH27" s="73">
        <f t="shared" si="7"/>
        <v>78.333638192793117</v>
      </c>
      <c r="CI27" s="73">
        <f t="shared" si="7"/>
        <v>50.951506467822327</v>
      </c>
      <c r="CJ27" s="73">
        <f t="shared" si="7"/>
        <v>94.736153795854321</v>
      </c>
      <c r="CK27" s="73">
        <f t="shared" si="7"/>
        <v>135.18636847710329</v>
      </c>
    </row>
    <row r="28" spans="2:89" ht="14.4">
      <c r="B28" s="70" t="s">
        <v>487</v>
      </c>
      <c r="D28" s="79"/>
      <c r="E28" s="71">
        <v>36617</v>
      </c>
      <c r="F28" s="72">
        <v>94.18</v>
      </c>
      <c r="G28" s="72">
        <v>80.209999999999994</v>
      </c>
      <c r="H28" s="72">
        <v>79.97</v>
      </c>
      <c r="I28" s="72">
        <v>93.1</v>
      </c>
      <c r="J28" s="72">
        <v>94.87</v>
      </c>
      <c r="K28" s="72">
        <v>87.03</v>
      </c>
      <c r="L28" s="72">
        <v>83.02</v>
      </c>
      <c r="M28" s="72">
        <v>90.97</v>
      </c>
      <c r="N28" s="72">
        <v>89.06</v>
      </c>
      <c r="O28" s="72">
        <v>93.15</v>
      </c>
      <c r="P28" s="72">
        <v>91.08</v>
      </c>
      <c r="Q28" s="72">
        <v>91.94</v>
      </c>
      <c r="R28" s="72">
        <v>107.33</v>
      </c>
      <c r="S28" s="72">
        <v>92.97</v>
      </c>
      <c r="T28" s="72">
        <v>92.7</v>
      </c>
      <c r="U28" s="72">
        <v>76.739999999999995</v>
      </c>
      <c r="V28" s="72">
        <v>92.77</v>
      </c>
      <c r="W28" s="72">
        <v>91.09</v>
      </c>
      <c r="X28" s="72">
        <v>97.28</v>
      </c>
      <c r="Y28" s="72">
        <v>92.22</v>
      </c>
      <c r="Z28" s="72">
        <v>90.46</v>
      </c>
      <c r="AA28" s="72">
        <v>84.46</v>
      </c>
      <c r="AB28" s="72">
        <v>96.38</v>
      </c>
      <c r="AC28" s="72">
        <v>76.22</v>
      </c>
      <c r="AD28" s="72">
        <v>94.66</v>
      </c>
      <c r="AE28" s="72">
        <v>104.62</v>
      </c>
      <c r="AF28" s="72">
        <v>106.39</v>
      </c>
      <c r="AG28" s="72">
        <v>111.9</v>
      </c>
      <c r="AH28" s="72">
        <v>136.24</v>
      </c>
      <c r="AI28" s="72">
        <v>95.72</v>
      </c>
      <c r="AJ28" s="72">
        <v>92.1</v>
      </c>
      <c r="AK28" s="72">
        <v>86.37</v>
      </c>
      <c r="AL28" s="72">
        <v>83.75</v>
      </c>
      <c r="AM28" s="72">
        <v>77.44</v>
      </c>
      <c r="AN28" s="72">
        <v>73.78</v>
      </c>
      <c r="AO28" s="72">
        <v>103.19</v>
      </c>
      <c r="AP28" s="72">
        <v>85.03</v>
      </c>
      <c r="AQ28" s="72">
        <v>82.08</v>
      </c>
      <c r="AR28" s="72">
        <v>67.680000000000007</v>
      </c>
      <c r="AS28" s="72">
        <v>108.81</v>
      </c>
      <c r="AT28" s="72">
        <v>127.92</v>
      </c>
      <c r="AU28" s="72">
        <v>92.28</v>
      </c>
      <c r="AV28" s="72">
        <v>110.24</v>
      </c>
      <c r="AW28" s="73">
        <f t="shared" si="6"/>
        <v>90.124401913875602</v>
      </c>
      <c r="AX28" s="73">
        <f t="shared" si="6"/>
        <v>66.694383237018258</v>
      </c>
      <c r="AY28" s="73">
        <f t="shared" si="6"/>
        <v>64.261320261963121</v>
      </c>
      <c r="AZ28" s="73">
        <f t="shared" si="6"/>
        <v>90.066993977797665</v>
      </c>
      <c r="BA28" s="73">
        <f t="shared" si="6"/>
        <v>92.50420495819418</v>
      </c>
      <c r="BB28" s="73">
        <f t="shared" si="6"/>
        <v>75.437189849827718</v>
      </c>
      <c r="BC28" s="73">
        <f t="shared" si="6"/>
        <v>76.820579254187095</v>
      </c>
      <c r="BD28" s="73">
        <f t="shared" si="6"/>
        <v>87.343078658697578</v>
      </c>
      <c r="BE28" s="73">
        <f t="shared" si="6"/>
        <v>83.75220406723875</v>
      </c>
      <c r="BF28" s="73">
        <f t="shared" si="6"/>
        <v>90.60843344195321</v>
      </c>
      <c r="BG28" s="73">
        <f t="shared" si="6"/>
        <v>88.172511435417135</v>
      </c>
      <c r="BH28" s="73">
        <f t="shared" si="6"/>
        <v>89.037381367422043</v>
      </c>
      <c r="BI28" s="73">
        <f t="shared" si="6"/>
        <v>86.326711171881271</v>
      </c>
      <c r="BJ28" s="73">
        <f t="shared" si="6"/>
        <v>82.420212765957444</v>
      </c>
      <c r="BK28" s="73">
        <f t="shared" si="6"/>
        <v>88.910202613595487</v>
      </c>
      <c r="BL28" s="73">
        <f t="shared" si="6"/>
        <v>70.104599643721727</v>
      </c>
      <c r="BM28" s="73">
        <f t="shared" si="5"/>
        <v>86.735385550335394</v>
      </c>
      <c r="BN28" s="73">
        <f t="shared" si="5"/>
        <v>90.4343509555721</v>
      </c>
      <c r="BO28" s="73">
        <f t="shared" si="5"/>
        <v>96.247742956788443</v>
      </c>
      <c r="BP28" s="73">
        <f t="shared" si="5"/>
        <v>79.272774160273357</v>
      </c>
      <c r="BQ28" s="73">
        <f t="shared" si="5"/>
        <v>88.081791626095423</v>
      </c>
      <c r="BR28" s="73">
        <f t="shared" si="5"/>
        <v>76.189617067340208</v>
      </c>
      <c r="BS28" s="73">
        <f t="shared" si="5"/>
        <v>92.833750722404162</v>
      </c>
      <c r="BT28" s="73">
        <f t="shared" si="5"/>
        <v>60.49086327652229</v>
      </c>
      <c r="BU28" s="73">
        <f t="shared" si="5"/>
        <v>92.326449001487404</v>
      </c>
      <c r="BV28" s="73">
        <f t="shared" si="5"/>
        <v>105.28593352957456</v>
      </c>
      <c r="BW28" s="73">
        <f t="shared" si="5"/>
        <v>118.68916469111701</v>
      </c>
      <c r="BX28" s="73">
        <f t="shared" si="5"/>
        <v>120.55591467356174</v>
      </c>
      <c r="BY28" s="73">
        <f t="shared" si="5"/>
        <v>147.59364082008503</v>
      </c>
      <c r="BZ28" s="73">
        <f t="shared" si="5"/>
        <v>97.192465857744835</v>
      </c>
      <c r="CA28" s="73">
        <f t="shared" si="5"/>
        <v>90.225563909774422</v>
      </c>
      <c r="CB28" s="73">
        <f t="shared" si="5"/>
        <v>78.138146288505908</v>
      </c>
      <c r="CC28" s="73">
        <f t="shared" si="7"/>
        <v>76.84543744552002</v>
      </c>
      <c r="CD28" s="73">
        <f t="shared" si="7"/>
        <v>71.73857662289538</v>
      </c>
      <c r="CE28" s="73">
        <f t="shared" si="7"/>
        <v>77.534613666815545</v>
      </c>
      <c r="CF28" s="73">
        <f t="shared" si="7"/>
        <v>103.76590074915781</v>
      </c>
      <c r="CG28" s="73">
        <f t="shared" si="7"/>
        <v>79.363449691991789</v>
      </c>
      <c r="CH28" s="73">
        <f t="shared" si="7"/>
        <v>75.068593378452533</v>
      </c>
      <c r="CI28" s="73">
        <f t="shared" si="7"/>
        <v>54.632413779185931</v>
      </c>
      <c r="CJ28" s="73">
        <f t="shared" si="7"/>
        <v>94.866932583534961</v>
      </c>
      <c r="CK28" s="73">
        <f t="shared" si="7"/>
        <v>136.23003194888179</v>
      </c>
    </row>
    <row r="29" spans="2:89" ht="14.4">
      <c r="B29" s="70" t="s">
        <v>487</v>
      </c>
      <c r="D29" s="78"/>
      <c r="E29" s="71">
        <v>36708</v>
      </c>
      <c r="F29" s="72">
        <v>93.82</v>
      </c>
      <c r="G29" s="72">
        <v>82.27</v>
      </c>
      <c r="H29" s="72">
        <v>82.22</v>
      </c>
      <c r="I29" s="72">
        <v>92.25</v>
      </c>
      <c r="J29" s="72">
        <v>94.23</v>
      </c>
      <c r="K29" s="72">
        <v>87.73</v>
      </c>
      <c r="L29" s="72">
        <v>82.91</v>
      </c>
      <c r="M29" s="72">
        <v>88.41</v>
      </c>
      <c r="N29" s="72">
        <v>89.27</v>
      </c>
      <c r="O29" s="72">
        <v>92.37</v>
      </c>
      <c r="P29" s="72">
        <v>90.42</v>
      </c>
      <c r="Q29" s="72">
        <v>91.09</v>
      </c>
      <c r="R29" s="72">
        <v>107.43</v>
      </c>
      <c r="S29" s="72">
        <v>94.66</v>
      </c>
      <c r="T29" s="72">
        <v>92.49</v>
      </c>
      <c r="U29" s="72">
        <v>77.17</v>
      </c>
      <c r="V29" s="72">
        <v>92.49</v>
      </c>
      <c r="W29" s="72">
        <v>90.63</v>
      </c>
      <c r="X29" s="72">
        <v>96.32</v>
      </c>
      <c r="Y29" s="72">
        <v>95.4</v>
      </c>
      <c r="Z29" s="72">
        <v>90.64</v>
      </c>
      <c r="AA29" s="72">
        <v>85.22</v>
      </c>
      <c r="AB29" s="72">
        <v>95.76</v>
      </c>
      <c r="AC29" s="72">
        <v>74.680000000000007</v>
      </c>
      <c r="AD29" s="72">
        <v>93.98</v>
      </c>
      <c r="AE29" s="72">
        <v>101.54</v>
      </c>
      <c r="AF29" s="72">
        <v>104.11</v>
      </c>
      <c r="AG29" s="72">
        <v>113.6</v>
      </c>
      <c r="AH29" s="72">
        <v>135.61000000000001</v>
      </c>
      <c r="AI29" s="72">
        <v>95.91</v>
      </c>
      <c r="AJ29" s="72">
        <v>92.5</v>
      </c>
      <c r="AK29" s="72">
        <v>87.58</v>
      </c>
      <c r="AL29" s="72">
        <v>84.07</v>
      </c>
      <c r="AM29" s="72">
        <v>79.459999999999994</v>
      </c>
      <c r="AN29" s="72">
        <v>69.45</v>
      </c>
      <c r="AO29" s="72">
        <v>106.51</v>
      </c>
      <c r="AP29" s="72">
        <v>83.86</v>
      </c>
      <c r="AQ29" s="72">
        <v>79.819999999999993</v>
      </c>
      <c r="AR29" s="72">
        <v>73.959999999999994</v>
      </c>
      <c r="AS29" s="72">
        <v>110.73</v>
      </c>
      <c r="AT29" s="72">
        <v>128.19999999999999</v>
      </c>
      <c r="AU29" s="72">
        <v>94.76</v>
      </c>
      <c r="AV29" s="72">
        <v>113.45</v>
      </c>
      <c r="AW29" s="73">
        <f t="shared" si="6"/>
        <v>89.779904306220089</v>
      </c>
      <c r="AX29" s="73">
        <f t="shared" si="6"/>
        <v>68.407267284746183</v>
      </c>
      <c r="AY29" s="73">
        <f t="shared" si="6"/>
        <v>66.069347904696855</v>
      </c>
      <c r="AZ29" s="73">
        <f t="shared" si="6"/>
        <v>89.244685225046567</v>
      </c>
      <c r="BA29" s="73">
        <f t="shared" si="6"/>
        <v>91.880164785608073</v>
      </c>
      <c r="BB29" s="73">
        <f t="shared" si="6"/>
        <v>76.043946518733605</v>
      </c>
      <c r="BC29" s="73">
        <f t="shared" si="6"/>
        <v>76.718793374664557</v>
      </c>
      <c r="BD29" s="73">
        <f t="shared" si="6"/>
        <v>84.885144379635619</v>
      </c>
      <c r="BE29" s="73">
        <f t="shared" si="6"/>
        <v>83.949688491830258</v>
      </c>
      <c r="BF29" s="73">
        <f t="shared" si="6"/>
        <v>89.849715480764559</v>
      </c>
      <c r="BG29" s="73">
        <f t="shared" si="6"/>
        <v>87.533580193131499</v>
      </c>
      <c r="BH29" s="73">
        <f t="shared" si="6"/>
        <v>88.214216540770877</v>
      </c>
      <c r="BI29" s="73">
        <f t="shared" si="6"/>
        <v>86.407142282634922</v>
      </c>
      <c r="BJ29" s="73">
        <f t="shared" si="6"/>
        <v>83.918439716312051</v>
      </c>
      <c r="BK29" s="73">
        <f t="shared" si="6"/>
        <v>88.70878791511808</v>
      </c>
      <c r="BL29" s="73">
        <f t="shared" si="6"/>
        <v>70.497419266432189</v>
      </c>
      <c r="BM29" s="73">
        <f t="shared" si="5"/>
        <v>86.473599326835412</v>
      </c>
      <c r="BN29" s="73">
        <f t="shared" si="5"/>
        <v>89.977661950856287</v>
      </c>
      <c r="BO29" s="73">
        <f t="shared" si="5"/>
        <v>95.297929703925391</v>
      </c>
      <c r="BP29" s="73">
        <f t="shared" si="5"/>
        <v>82.006318096834505</v>
      </c>
      <c r="BQ29" s="73">
        <f t="shared" si="5"/>
        <v>88.257059396299894</v>
      </c>
      <c r="BR29" s="73">
        <f t="shared" si="5"/>
        <v>76.875197329845292</v>
      </c>
      <c r="BS29" s="73">
        <f t="shared" si="5"/>
        <v>92.236563282604521</v>
      </c>
      <c r="BT29" s="73">
        <f t="shared" si="5"/>
        <v>59.268665304259841</v>
      </c>
      <c r="BU29" s="73">
        <f t="shared" si="5"/>
        <v>91.663212308892739</v>
      </c>
      <c r="BV29" s="73">
        <f t="shared" si="5"/>
        <v>102.18632852793921</v>
      </c>
      <c r="BW29" s="73">
        <f t="shared" si="5"/>
        <v>116.1455863896249</v>
      </c>
      <c r="BX29" s="73">
        <f t="shared" si="5"/>
        <v>122.38741650506357</v>
      </c>
      <c r="BY29" s="73">
        <f t="shared" si="5"/>
        <v>146.91113939820707</v>
      </c>
      <c r="BZ29" s="73">
        <f t="shared" si="5"/>
        <v>97.385388637863628</v>
      </c>
      <c r="CA29" s="73">
        <f t="shared" si="5"/>
        <v>90.617423036418401</v>
      </c>
      <c r="CB29" s="73">
        <f t="shared" si="5"/>
        <v>79.232822183018953</v>
      </c>
      <c r="CC29" s="73">
        <f t="shared" si="7"/>
        <v>77.139055833371557</v>
      </c>
      <c r="CD29" s="73">
        <f t="shared" si="7"/>
        <v>73.609856643275663</v>
      </c>
      <c r="CE29" s="73">
        <f t="shared" si="7"/>
        <v>72.984262932506638</v>
      </c>
      <c r="CF29" s="73">
        <f t="shared" si="7"/>
        <v>107.10442958419226</v>
      </c>
      <c r="CG29" s="73">
        <f t="shared" si="7"/>
        <v>78.271420571215231</v>
      </c>
      <c r="CH29" s="73">
        <f t="shared" si="7"/>
        <v>73.001646241082852</v>
      </c>
      <c r="CI29" s="73">
        <f t="shared" si="7"/>
        <v>59.701733497467359</v>
      </c>
      <c r="CJ29" s="73">
        <f t="shared" si="7"/>
        <v>96.540901065847123</v>
      </c>
      <c r="CK29" s="73">
        <f t="shared" si="7"/>
        <v>136.52822151224706</v>
      </c>
    </row>
    <row r="30" spans="2:89" ht="14.4">
      <c r="B30" s="70" t="s">
        <v>487</v>
      </c>
      <c r="D30" s="78"/>
      <c r="E30" s="71">
        <v>36800</v>
      </c>
      <c r="F30" s="72">
        <v>93.34</v>
      </c>
      <c r="G30" s="72">
        <v>84.72</v>
      </c>
      <c r="H30" s="72">
        <v>82.94</v>
      </c>
      <c r="I30" s="72">
        <v>91.8</v>
      </c>
      <c r="J30" s="72">
        <v>92.87</v>
      </c>
      <c r="K30" s="72">
        <v>88.19</v>
      </c>
      <c r="L30" s="72">
        <v>82.23</v>
      </c>
      <c r="M30" s="72">
        <v>88.94</v>
      </c>
      <c r="N30" s="72">
        <v>88.75</v>
      </c>
      <c r="O30" s="72">
        <v>91.3</v>
      </c>
      <c r="P30" s="72">
        <v>89.63</v>
      </c>
      <c r="Q30" s="72">
        <v>91.02</v>
      </c>
      <c r="R30" s="72">
        <v>107.99</v>
      </c>
      <c r="S30" s="72">
        <v>97.6</v>
      </c>
      <c r="T30" s="72">
        <v>92.66</v>
      </c>
      <c r="U30" s="72">
        <v>76.95</v>
      </c>
      <c r="V30" s="72">
        <v>90.11</v>
      </c>
      <c r="W30" s="72">
        <v>90.3</v>
      </c>
      <c r="X30" s="72">
        <v>96.05</v>
      </c>
      <c r="Y30" s="72">
        <v>97.34</v>
      </c>
      <c r="Z30" s="72">
        <v>90.24</v>
      </c>
      <c r="AA30" s="72">
        <v>84.91</v>
      </c>
      <c r="AB30" s="72">
        <v>95.61</v>
      </c>
      <c r="AC30" s="72">
        <v>73.48</v>
      </c>
      <c r="AD30" s="72">
        <v>93.26</v>
      </c>
      <c r="AE30" s="72">
        <v>98.35</v>
      </c>
      <c r="AF30" s="72">
        <v>105.08</v>
      </c>
      <c r="AG30" s="72">
        <v>116.83</v>
      </c>
      <c r="AH30" s="72">
        <v>134.61000000000001</v>
      </c>
      <c r="AI30" s="72">
        <v>96.55</v>
      </c>
      <c r="AJ30" s="72">
        <v>92.54</v>
      </c>
      <c r="AK30" s="72">
        <v>93.02</v>
      </c>
      <c r="AL30" s="72">
        <v>82.13</v>
      </c>
      <c r="AM30" s="72">
        <v>75.459999999999994</v>
      </c>
      <c r="AN30" s="72">
        <v>67.099999999999994</v>
      </c>
      <c r="AO30" s="72">
        <v>107.39</v>
      </c>
      <c r="AP30" s="72">
        <v>82.12</v>
      </c>
      <c r="AQ30" s="72">
        <v>77.87</v>
      </c>
      <c r="AR30" s="72">
        <v>79.03</v>
      </c>
      <c r="AS30" s="72">
        <v>113.61</v>
      </c>
      <c r="AT30" s="72">
        <v>130.35</v>
      </c>
      <c r="AU30" s="72">
        <v>92.83</v>
      </c>
      <c r="AV30" s="72">
        <v>109.63</v>
      </c>
      <c r="AW30" s="73">
        <f t="shared" si="6"/>
        <v>89.320574162679435</v>
      </c>
      <c r="AX30" s="73">
        <f t="shared" si="6"/>
        <v>70.444435205587666</v>
      </c>
      <c r="AY30" s="73">
        <f t="shared" si="6"/>
        <v>66.64791675037165</v>
      </c>
      <c r="AZ30" s="73">
        <f t="shared" si="6"/>
        <v>88.809345297119506</v>
      </c>
      <c r="BA30" s="73">
        <f t="shared" si="6"/>
        <v>90.554079418862585</v>
      </c>
      <c r="BB30" s="73">
        <f t="shared" si="6"/>
        <v>76.442672329728907</v>
      </c>
      <c r="BC30" s="73">
        <f t="shared" si="6"/>
        <v>76.089571573979825</v>
      </c>
      <c r="BD30" s="73">
        <f t="shared" si="6"/>
        <v>85.394013585847674</v>
      </c>
      <c r="BE30" s="73">
        <f t="shared" si="6"/>
        <v>83.460679440460794</v>
      </c>
      <c r="BF30" s="73">
        <f t="shared" si="6"/>
        <v>88.808910072467285</v>
      </c>
      <c r="BG30" s="73">
        <f t="shared" si="6"/>
        <v>86.768798857668401</v>
      </c>
      <c r="BH30" s="73">
        <f t="shared" si="6"/>
        <v>88.146426496223128</v>
      </c>
      <c r="BI30" s="73">
        <f t="shared" si="6"/>
        <v>86.857556502855289</v>
      </c>
      <c r="BJ30" s="73">
        <f t="shared" si="6"/>
        <v>86.524822695035454</v>
      </c>
      <c r="BK30" s="73">
        <f t="shared" si="6"/>
        <v>88.871837909123599</v>
      </c>
      <c r="BL30" s="73">
        <f t="shared" si="6"/>
        <v>70.296441785045445</v>
      </c>
      <c r="BM30" s="73">
        <f t="shared" si="5"/>
        <v>84.248416427085516</v>
      </c>
      <c r="BN30" s="73">
        <f t="shared" si="5"/>
        <v>89.650037230081892</v>
      </c>
      <c r="BO30" s="73">
        <f t="shared" si="5"/>
        <v>95.030794726557673</v>
      </c>
      <c r="BP30" s="73">
        <f t="shared" si="5"/>
        <v>83.67395181913912</v>
      </c>
      <c r="BQ30" s="73">
        <f t="shared" si="5"/>
        <v>87.867575462512164</v>
      </c>
      <c r="BR30" s="73">
        <f t="shared" si="5"/>
        <v>76.595552749086636</v>
      </c>
      <c r="BS30" s="73">
        <f t="shared" si="5"/>
        <v>92.092082450394912</v>
      </c>
      <c r="BT30" s="73">
        <f t="shared" si="5"/>
        <v>58.316303247951431</v>
      </c>
      <c r="BU30" s="73">
        <f t="shared" si="5"/>
        <v>90.960961693204268</v>
      </c>
      <c r="BV30" s="73">
        <f t="shared" si="5"/>
        <v>98.97602334767403</v>
      </c>
      <c r="BW30" s="73">
        <f t="shared" si="5"/>
        <v>117.22772277227725</v>
      </c>
      <c r="BX30" s="73">
        <f t="shared" si="5"/>
        <v>125.86726998491704</v>
      </c>
      <c r="BY30" s="73">
        <f t="shared" si="5"/>
        <v>145.82780380792462</v>
      </c>
      <c r="BZ30" s="73">
        <f t="shared" si="5"/>
        <v>98.035233791948002</v>
      </c>
      <c r="CA30" s="73">
        <f t="shared" si="5"/>
        <v>90.656608949082795</v>
      </c>
      <c r="CB30" s="73">
        <f t="shared" si="5"/>
        <v>84.154340254218113</v>
      </c>
      <c r="CC30" s="73">
        <f t="shared" si="7"/>
        <v>75.358994357021601</v>
      </c>
      <c r="CD30" s="73">
        <f t="shared" si="7"/>
        <v>69.904351652423628</v>
      </c>
      <c r="CE30" s="73">
        <f t="shared" si="7"/>
        <v>70.514673042061844</v>
      </c>
      <c r="CF30" s="73">
        <f t="shared" si="7"/>
        <v>107.98934084167126</v>
      </c>
      <c r="CG30" s="73">
        <f t="shared" si="7"/>
        <v>76.647377263393693</v>
      </c>
      <c r="CH30" s="73">
        <f t="shared" si="7"/>
        <v>71.218218401316989</v>
      </c>
      <c r="CI30" s="73">
        <f t="shared" si="7"/>
        <v>63.794321231812411</v>
      </c>
      <c r="CJ30" s="73">
        <f t="shared" si="7"/>
        <v>99.051853789315373</v>
      </c>
      <c r="CK30" s="73">
        <f t="shared" si="7"/>
        <v>138.8178913738019</v>
      </c>
    </row>
    <row r="31" spans="2:89" ht="14.4">
      <c r="B31" s="70" t="s">
        <v>487</v>
      </c>
      <c r="D31" s="78"/>
      <c r="E31" s="71">
        <v>36892</v>
      </c>
      <c r="F31" s="72">
        <v>94.76</v>
      </c>
      <c r="G31" s="72">
        <v>87.97</v>
      </c>
      <c r="H31" s="72">
        <v>85.4</v>
      </c>
      <c r="I31" s="72">
        <v>94.34</v>
      </c>
      <c r="J31" s="72">
        <v>95.78</v>
      </c>
      <c r="K31" s="72">
        <v>91.4</v>
      </c>
      <c r="L31" s="72">
        <v>84.88</v>
      </c>
      <c r="M31" s="72">
        <v>90.39</v>
      </c>
      <c r="N31" s="72">
        <v>90.31</v>
      </c>
      <c r="O31" s="72">
        <v>93.56</v>
      </c>
      <c r="P31" s="72">
        <v>91.82</v>
      </c>
      <c r="Q31" s="72">
        <v>91.11</v>
      </c>
      <c r="R31" s="72">
        <v>105.71</v>
      </c>
      <c r="S31" s="72">
        <v>93.79</v>
      </c>
      <c r="T31" s="72">
        <v>93.11</v>
      </c>
      <c r="U31" s="72">
        <v>79.650000000000006</v>
      </c>
      <c r="V31" s="72">
        <v>90.55</v>
      </c>
      <c r="W31" s="72">
        <v>93.87</v>
      </c>
      <c r="X31" s="72">
        <v>97.98</v>
      </c>
      <c r="Y31" s="72">
        <v>103.45</v>
      </c>
      <c r="Z31" s="72">
        <v>92.71</v>
      </c>
      <c r="AA31" s="72">
        <v>82.9</v>
      </c>
      <c r="AB31" s="72">
        <v>96.42</v>
      </c>
      <c r="AC31" s="72">
        <v>75.8</v>
      </c>
      <c r="AD31" s="72">
        <v>96.17</v>
      </c>
      <c r="AE31" s="72">
        <v>96.52</v>
      </c>
      <c r="AF31" s="72">
        <v>101.76</v>
      </c>
      <c r="AG31" s="72">
        <v>117.5</v>
      </c>
      <c r="AH31" s="72">
        <v>121.6</v>
      </c>
      <c r="AI31" s="72">
        <v>98.18</v>
      </c>
      <c r="AJ31" s="72">
        <v>94.72</v>
      </c>
      <c r="AK31" s="72">
        <v>82.64</v>
      </c>
      <c r="AL31" s="72">
        <v>81.53</v>
      </c>
      <c r="AM31" s="72">
        <v>76.64</v>
      </c>
      <c r="AN31" s="72">
        <v>70.86</v>
      </c>
      <c r="AO31" s="72">
        <v>105.87</v>
      </c>
      <c r="AP31" s="72">
        <v>86.88</v>
      </c>
      <c r="AQ31" s="72">
        <v>82.73</v>
      </c>
      <c r="AR31" s="72">
        <v>79.510000000000005</v>
      </c>
      <c r="AS31" s="72">
        <v>114.05</v>
      </c>
      <c r="AT31" s="72">
        <v>128.97</v>
      </c>
      <c r="AU31" s="72">
        <v>86.41</v>
      </c>
      <c r="AV31" s="72">
        <v>104.68</v>
      </c>
      <c r="AW31" s="73">
        <f t="shared" si="6"/>
        <v>90.679425837320579</v>
      </c>
      <c r="AX31" s="73">
        <f t="shared" si="6"/>
        <v>73.146800814867163</v>
      </c>
      <c r="AY31" s="73">
        <f t="shared" si="6"/>
        <v>68.624693639760551</v>
      </c>
      <c r="AZ31" s="73">
        <f t="shared" si="6"/>
        <v>91.266597334752234</v>
      </c>
      <c r="BA31" s="73">
        <f t="shared" si="6"/>
        <v>93.391512078590054</v>
      </c>
      <c r="BB31" s="73">
        <f t="shared" si="6"/>
        <v>79.225085054283056</v>
      </c>
      <c r="BC31" s="73">
        <f t="shared" si="6"/>
        <v>78.541685944295352</v>
      </c>
      <c r="BD31" s="73">
        <f t="shared" si="6"/>
        <v>86.786202923597614</v>
      </c>
      <c r="BE31" s="73">
        <f t="shared" si="6"/>
        <v>84.927706594569173</v>
      </c>
      <c r="BF31" s="73">
        <f t="shared" si="6"/>
        <v>91.007246729244685</v>
      </c>
      <c r="BG31" s="73">
        <f t="shared" si="6"/>
        <v>88.8888888888889</v>
      </c>
      <c r="BH31" s="73">
        <f t="shared" si="6"/>
        <v>88.233585124927373</v>
      </c>
      <c r="BI31" s="73">
        <f t="shared" si="6"/>
        <v>85.023727177672313</v>
      </c>
      <c r="BJ31" s="73">
        <f t="shared" si="6"/>
        <v>83.147163120567384</v>
      </c>
      <c r="BK31" s="73">
        <f t="shared" si="6"/>
        <v>89.303440834432323</v>
      </c>
      <c r="BL31" s="73">
        <f t="shared" si="6"/>
        <v>72.762983602064594</v>
      </c>
      <c r="BM31" s="73">
        <f t="shared" si="5"/>
        <v>84.659794778299784</v>
      </c>
      <c r="BN31" s="73">
        <f t="shared" si="5"/>
        <v>93.194341027550252</v>
      </c>
      <c r="BO31" s="73">
        <f t="shared" si="5"/>
        <v>96.940315120334404</v>
      </c>
      <c r="BP31" s="73">
        <f t="shared" si="5"/>
        <v>88.926138439387103</v>
      </c>
      <c r="BQ31" s="73">
        <f t="shared" si="5"/>
        <v>90.272638753651407</v>
      </c>
      <c r="BR31" s="73">
        <f t="shared" si="5"/>
        <v>74.782373370619283</v>
      </c>
      <c r="BS31" s="73">
        <f t="shared" si="5"/>
        <v>92.872278944326723</v>
      </c>
      <c r="BT31" s="73">
        <f t="shared" si="5"/>
        <v>60.157536556814343</v>
      </c>
      <c r="BU31" s="73">
        <f t="shared" si="5"/>
        <v>93.799224598278514</v>
      </c>
      <c r="BV31" s="73">
        <f t="shared" si="5"/>
        <v>97.134374921377713</v>
      </c>
      <c r="BW31" s="73">
        <f t="shared" si="5"/>
        <v>113.5239157718589</v>
      </c>
      <c r="BX31" s="73">
        <f t="shared" si="5"/>
        <v>126.58909717733249</v>
      </c>
      <c r="BY31" s="73">
        <f t="shared" si="5"/>
        <v>131.73360777834952</v>
      </c>
      <c r="BZ31" s="73">
        <f t="shared" si="5"/>
        <v>99.690308168756673</v>
      </c>
      <c r="CA31" s="73">
        <f t="shared" si="5"/>
        <v>92.79224118929244</v>
      </c>
      <c r="CB31" s="73">
        <f t="shared" si="5"/>
        <v>74.763649522775594</v>
      </c>
      <c r="CC31" s="73">
        <f t="shared" si="7"/>
        <v>74.808459879799969</v>
      </c>
      <c r="CD31" s="73">
        <f t="shared" si="7"/>
        <v>70.997475624724984</v>
      </c>
      <c r="CE31" s="73">
        <f t="shared" si="7"/>
        <v>74.466016866773515</v>
      </c>
      <c r="CF31" s="73">
        <f t="shared" si="7"/>
        <v>106.46085776057117</v>
      </c>
      <c r="CG31" s="73">
        <f t="shared" si="7"/>
        <v>81.090162404330783</v>
      </c>
      <c r="CH31" s="73">
        <f t="shared" si="7"/>
        <v>75.66306932504115</v>
      </c>
      <c r="CI31" s="73">
        <f t="shared" si="7"/>
        <v>64.181785159324363</v>
      </c>
      <c r="CJ31" s="73">
        <f t="shared" si="7"/>
        <v>99.435471566511907</v>
      </c>
      <c r="CK31" s="73">
        <f t="shared" si="7"/>
        <v>137.34824281150159</v>
      </c>
    </row>
    <row r="32" spans="2:89" ht="14.4">
      <c r="B32" s="70" t="s">
        <v>487</v>
      </c>
      <c r="D32" s="79"/>
      <c r="E32" s="71">
        <v>36982</v>
      </c>
      <c r="F32" s="72">
        <v>94.42</v>
      </c>
      <c r="G32" s="72">
        <v>87.29</v>
      </c>
      <c r="H32" s="72">
        <v>85.68</v>
      </c>
      <c r="I32" s="72">
        <v>93.36</v>
      </c>
      <c r="J32" s="72">
        <v>93.94</v>
      </c>
      <c r="K32" s="72">
        <v>90.7</v>
      </c>
      <c r="L32" s="72">
        <v>84.11</v>
      </c>
      <c r="M32" s="72">
        <v>91.26</v>
      </c>
      <c r="N32" s="72">
        <v>89.78</v>
      </c>
      <c r="O32" s="72">
        <v>92.39</v>
      </c>
      <c r="P32" s="72">
        <v>90.84</v>
      </c>
      <c r="Q32" s="72">
        <v>91.2</v>
      </c>
      <c r="R32" s="72">
        <v>108.43</v>
      </c>
      <c r="S32" s="72">
        <v>97.69</v>
      </c>
      <c r="T32" s="72">
        <v>92.86</v>
      </c>
      <c r="U32" s="72">
        <v>82.57</v>
      </c>
      <c r="V32" s="72">
        <v>93.56</v>
      </c>
      <c r="W32" s="72">
        <v>93.54</v>
      </c>
      <c r="X32" s="72">
        <v>96.61</v>
      </c>
      <c r="Y32" s="72">
        <v>111.81</v>
      </c>
      <c r="Z32" s="72">
        <v>92.02</v>
      </c>
      <c r="AA32" s="72">
        <v>86.64</v>
      </c>
      <c r="AB32" s="72">
        <v>96.09</v>
      </c>
      <c r="AC32" s="72">
        <v>76.55</v>
      </c>
      <c r="AD32" s="72">
        <v>95.24</v>
      </c>
      <c r="AE32" s="72">
        <v>94.41</v>
      </c>
      <c r="AF32" s="72">
        <v>103.38</v>
      </c>
      <c r="AG32" s="72">
        <v>120.26</v>
      </c>
      <c r="AH32" s="72">
        <v>118.21</v>
      </c>
      <c r="AI32" s="72">
        <v>96.61</v>
      </c>
      <c r="AJ32" s="72">
        <v>95.3</v>
      </c>
      <c r="AK32" s="72">
        <v>70.19</v>
      </c>
      <c r="AL32" s="72">
        <v>81.739999999999995</v>
      </c>
      <c r="AM32" s="72">
        <v>76.540000000000006</v>
      </c>
      <c r="AN32" s="72">
        <v>69.91</v>
      </c>
      <c r="AO32" s="72">
        <v>112.3</v>
      </c>
      <c r="AP32" s="72">
        <v>84.83</v>
      </c>
      <c r="AQ32" s="72">
        <v>81.42</v>
      </c>
      <c r="AR32" s="72">
        <v>85.25</v>
      </c>
      <c r="AS32" s="72">
        <v>116.31</v>
      </c>
      <c r="AT32" s="72">
        <v>131.63</v>
      </c>
      <c r="AU32" s="72">
        <v>86.94</v>
      </c>
      <c r="AV32" s="72">
        <v>94.88</v>
      </c>
      <c r="AW32" s="73">
        <f t="shared" si="6"/>
        <v>90.354066985645929</v>
      </c>
      <c r="AX32" s="73">
        <f t="shared" si="6"/>
        <v>72.581382779694849</v>
      </c>
      <c r="AY32" s="73">
        <f t="shared" si="6"/>
        <v>68.849692635300741</v>
      </c>
      <c r="AZ32" s="73">
        <f t="shared" si="6"/>
        <v>90.318523713933303</v>
      </c>
      <c r="BA32" s="73">
        <f t="shared" si="6"/>
        <v>91.597396582404983</v>
      </c>
      <c r="BB32" s="73">
        <f t="shared" si="6"/>
        <v>78.618328385377168</v>
      </c>
      <c r="BC32" s="73">
        <f t="shared" si="6"/>
        <v>77.829184787637644</v>
      </c>
      <c r="BD32" s="73">
        <f t="shared" si="6"/>
        <v>87.621516526247561</v>
      </c>
      <c r="BE32" s="73">
        <f t="shared" si="6"/>
        <v>84.429293522981069</v>
      </c>
      <c r="BF32" s="73">
        <f t="shared" si="6"/>
        <v>89.869169787461686</v>
      </c>
      <c r="BG32" s="73">
        <f t="shared" si="6"/>
        <v>87.940172801858722</v>
      </c>
      <c r="BH32" s="73">
        <f t="shared" si="6"/>
        <v>88.320743753631632</v>
      </c>
      <c r="BI32" s="73">
        <f t="shared" si="6"/>
        <v>87.211453390171314</v>
      </c>
      <c r="BJ32" s="73">
        <f t="shared" si="6"/>
        <v>86.604609929078009</v>
      </c>
      <c r="BK32" s="73">
        <f t="shared" si="6"/>
        <v>89.063661431483027</v>
      </c>
      <c r="BL32" s="73">
        <f t="shared" si="6"/>
        <v>75.430502900470458</v>
      </c>
      <c r="BM32" s="73">
        <f t="shared" si="5"/>
        <v>87.473996680924657</v>
      </c>
      <c r="BN32" s="73">
        <f t="shared" si="5"/>
        <v>92.866716306775871</v>
      </c>
      <c r="BO32" s="73">
        <f t="shared" si="5"/>
        <v>95.584852457394447</v>
      </c>
      <c r="BP32" s="73">
        <f t="shared" si="5"/>
        <v>96.112436335503844</v>
      </c>
      <c r="BQ32" s="73">
        <f t="shared" si="5"/>
        <v>89.600778967867569</v>
      </c>
      <c r="BR32" s="73">
        <f t="shared" si="5"/>
        <v>78.156149925578461</v>
      </c>
      <c r="BS32" s="73">
        <f t="shared" si="5"/>
        <v>92.554421113465622</v>
      </c>
      <c r="BT32" s="73">
        <f t="shared" si="5"/>
        <v>60.752762842007094</v>
      </c>
      <c r="BU32" s="73">
        <f t="shared" si="5"/>
        <v>92.892150886347551</v>
      </c>
      <c r="BV32" s="73">
        <f t="shared" si="5"/>
        <v>95.010944222205438</v>
      </c>
      <c r="BW32" s="73">
        <f t="shared" si="5"/>
        <v>115.33119509134013</v>
      </c>
      <c r="BX32" s="73">
        <f t="shared" si="5"/>
        <v>129.56259426847663</v>
      </c>
      <c r="BY32" s="73">
        <f t="shared" si="5"/>
        <v>128.06110012729192</v>
      </c>
      <c r="BZ32" s="73">
        <f t="shared" si="5"/>
        <v>98.096156775143427</v>
      </c>
      <c r="CA32" s="73">
        <f t="shared" si="5"/>
        <v>93.360436922926198</v>
      </c>
      <c r="CB32" s="73">
        <f t="shared" si="5"/>
        <v>63.50024878997602</v>
      </c>
      <c r="CC32" s="73">
        <f t="shared" si="7"/>
        <v>75.001146946827546</v>
      </c>
      <c r="CD32" s="73">
        <f t="shared" si="7"/>
        <v>70.904837999953685</v>
      </c>
      <c r="CE32" s="73">
        <f t="shared" si="7"/>
        <v>73.467672017444769</v>
      </c>
      <c r="CF32" s="73">
        <f t="shared" si="7"/>
        <v>112.92674342601437</v>
      </c>
      <c r="CG32" s="73">
        <f t="shared" si="7"/>
        <v>79.176778047414601</v>
      </c>
      <c r="CH32" s="73">
        <f t="shared" si="7"/>
        <v>74.464971648070247</v>
      </c>
      <c r="CI32" s="73">
        <f t="shared" si="7"/>
        <v>68.815207959154847</v>
      </c>
      <c r="CJ32" s="73">
        <f t="shared" si="7"/>
        <v>101.40587196756687</v>
      </c>
      <c r="CK32" s="73">
        <f t="shared" si="7"/>
        <v>140.18104366347177</v>
      </c>
    </row>
    <row r="33" spans="2:89" ht="14.4">
      <c r="B33" s="70" t="s">
        <v>487</v>
      </c>
      <c r="D33" s="78"/>
      <c r="E33" s="71">
        <v>37073</v>
      </c>
      <c r="F33" s="72">
        <v>94.89</v>
      </c>
      <c r="G33" s="72">
        <v>88.77</v>
      </c>
      <c r="H33" s="72">
        <v>88.11</v>
      </c>
      <c r="I33" s="72">
        <v>94.22</v>
      </c>
      <c r="J33" s="72">
        <v>94.95</v>
      </c>
      <c r="K33" s="72">
        <v>92.13</v>
      </c>
      <c r="L33" s="72">
        <v>85.35</v>
      </c>
      <c r="M33" s="72">
        <v>91.03</v>
      </c>
      <c r="N33" s="72">
        <v>90.13</v>
      </c>
      <c r="O33" s="72">
        <v>93.12</v>
      </c>
      <c r="P33" s="72">
        <v>91.43</v>
      </c>
      <c r="Q33" s="72">
        <v>91.88</v>
      </c>
      <c r="R33" s="72">
        <v>108.12</v>
      </c>
      <c r="S33" s="72">
        <v>96.9</v>
      </c>
      <c r="T33" s="72">
        <v>93.02</v>
      </c>
      <c r="U33" s="72">
        <v>85.29</v>
      </c>
      <c r="V33" s="72">
        <v>95</v>
      </c>
      <c r="W33" s="72">
        <v>94.29</v>
      </c>
      <c r="X33" s="72">
        <v>96.9</v>
      </c>
      <c r="Y33" s="72">
        <v>103.46</v>
      </c>
      <c r="Z33" s="72">
        <v>92.92</v>
      </c>
      <c r="AA33" s="72">
        <v>85.96</v>
      </c>
      <c r="AB33" s="72">
        <v>96.72</v>
      </c>
      <c r="AC33" s="72">
        <v>77.34</v>
      </c>
      <c r="AD33" s="72">
        <v>96.11</v>
      </c>
      <c r="AE33" s="72">
        <v>92.3</v>
      </c>
      <c r="AF33" s="72">
        <v>103.35</v>
      </c>
      <c r="AG33" s="72">
        <v>119.4</v>
      </c>
      <c r="AH33" s="72">
        <v>117.94</v>
      </c>
      <c r="AI33" s="72">
        <v>98.56</v>
      </c>
      <c r="AJ33" s="72">
        <v>94.77</v>
      </c>
      <c r="AK33" s="72">
        <v>65.08</v>
      </c>
      <c r="AL33" s="72">
        <v>81.47</v>
      </c>
      <c r="AM33" s="72">
        <v>76.19</v>
      </c>
      <c r="AN33" s="72">
        <v>70.66</v>
      </c>
      <c r="AO33" s="72">
        <v>112.46</v>
      </c>
      <c r="AP33" s="72">
        <v>86.3</v>
      </c>
      <c r="AQ33" s="72">
        <v>82.75</v>
      </c>
      <c r="AR33" s="72">
        <v>85.45</v>
      </c>
      <c r="AS33" s="72">
        <v>115.54</v>
      </c>
      <c r="AT33" s="72">
        <v>130.19999999999999</v>
      </c>
      <c r="AU33" s="72">
        <v>87.58</v>
      </c>
      <c r="AV33" s="72">
        <v>86.46</v>
      </c>
      <c r="AW33" s="73">
        <f t="shared" si="6"/>
        <v>90.803827751196181</v>
      </c>
      <c r="AX33" s="73">
        <f t="shared" si="6"/>
        <v>73.811998503305205</v>
      </c>
      <c r="AY33" s="73">
        <f t="shared" si="6"/>
        <v>70.802362489453174</v>
      </c>
      <c r="AZ33" s="73">
        <f t="shared" si="6"/>
        <v>91.150506687305011</v>
      </c>
      <c r="BA33" s="73">
        <f t="shared" si="6"/>
        <v>92.582209979767455</v>
      </c>
      <c r="BB33" s="73">
        <f t="shared" si="6"/>
        <v>79.85784558042775</v>
      </c>
      <c r="BC33" s="73">
        <f t="shared" si="6"/>
        <v>78.976589247709811</v>
      </c>
      <c r="BD33" s="73">
        <f t="shared" si="6"/>
        <v>87.400686493363096</v>
      </c>
      <c r="BE33" s="73">
        <f t="shared" si="6"/>
        <v>84.758434230633583</v>
      </c>
      <c r="BF33" s="73">
        <f t="shared" si="6"/>
        <v>90.57925198190749</v>
      </c>
      <c r="BG33" s="73">
        <f t="shared" si="6"/>
        <v>88.5113386093565</v>
      </c>
      <c r="BH33" s="73">
        <f t="shared" si="6"/>
        <v>88.979275614952542</v>
      </c>
      <c r="BI33" s="73">
        <f t="shared" si="6"/>
        <v>86.962116946835039</v>
      </c>
      <c r="BJ33" s="73">
        <f t="shared" si="6"/>
        <v>85.904255319148945</v>
      </c>
      <c r="BK33" s="73">
        <f t="shared" si="6"/>
        <v>89.217120249370581</v>
      </c>
      <c r="BL33" s="73">
        <f t="shared" si="6"/>
        <v>77.915315397615686</v>
      </c>
      <c r="BM33" s="73">
        <f t="shared" si="5"/>
        <v>88.82032583035317</v>
      </c>
      <c r="BN33" s="73">
        <f t="shared" si="5"/>
        <v>93.611317944899469</v>
      </c>
      <c r="BO33" s="73">
        <f t="shared" si="5"/>
        <v>95.87177521086349</v>
      </c>
      <c r="BP33" s="73">
        <f t="shared" si="5"/>
        <v>88.934734489502077</v>
      </c>
      <c r="BQ33" s="73">
        <f t="shared" si="5"/>
        <v>90.47711781888998</v>
      </c>
      <c r="BR33" s="73">
        <f t="shared" si="5"/>
        <v>77.542736006494962</v>
      </c>
      <c r="BS33" s="73">
        <f t="shared" si="5"/>
        <v>93.161240608745914</v>
      </c>
      <c r="BT33" s="73">
        <f t="shared" si="5"/>
        <v>61.379734529076799</v>
      </c>
      <c r="BU33" s="73">
        <f t="shared" si="5"/>
        <v>93.740703713637799</v>
      </c>
      <c r="BV33" s="73">
        <f t="shared" si="5"/>
        <v>92.887513523033178</v>
      </c>
      <c r="BW33" s="73">
        <f t="shared" si="5"/>
        <v>115.29772695579419</v>
      </c>
      <c r="BX33" s="73">
        <f t="shared" si="5"/>
        <v>128.6360698125404</v>
      </c>
      <c r="BY33" s="73">
        <f t="shared" si="5"/>
        <v>127.76859951791566</v>
      </c>
      <c r="BZ33" s="73">
        <f t="shared" si="5"/>
        <v>100.07615372899426</v>
      </c>
      <c r="CA33" s="73">
        <f t="shared" si="5"/>
        <v>92.841223580122929</v>
      </c>
      <c r="CB33" s="73">
        <f t="shared" si="5"/>
        <v>58.877278690007692</v>
      </c>
      <c r="CC33" s="73">
        <f t="shared" si="7"/>
        <v>74.75340643207781</v>
      </c>
      <c r="CD33" s="73">
        <f t="shared" si="7"/>
        <v>70.580606313254123</v>
      </c>
      <c r="CE33" s="73">
        <f t="shared" si="7"/>
        <v>74.255839003756932</v>
      </c>
      <c r="CF33" s="73">
        <f t="shared" si="7"/>
        <v>113.08763638191964</v>
      </c>
      <c r="CG33" s="73">
        <f t="shared" si="7"/>
        <v>80.548814635056928</v>
      </c>
      <c r="CH33" s="73">
        <f t="shared" si="7"/>
        <v>75.68136089262849</v>
      </c>
      <c r="CI33" s="73">
        <f t="shared" si="7"/>
        <v>68.976651262284832</v>
      </c>
      <c r="CJ33" s="73">
        <f t="shared" si="7"/>
        <v>100.73454085747294</v>
      </c>
      <c r="CK33" s="73">
        <f t="shared" si="7"/>
        <v>138.6581469648562</v>
      </c>
    </row>
    <row r="34" spans="2:89" ht="14.4">
      <c r="B34" s="70" t="s">
        <v>487</v>
      </c>
      <c r="D34" s="78"/>
      <c r="E34" s="71">
        <v>37165</v>
      </c>
      <c r="F34" s="72">
        <v>95.15</v>
      </c>
      <c r="G34" s="72">
        <v>90.62</v>
      </c>
      <c r="H34" s="72">
        <v>89.68</v>
      </c>
      <c r="I34" s="72">
        <v>94.59</v>
      </c>
      <c r="J34" s="72">
        <v>94.42</v>
      </c>
      <c r="K34" s="72">
        <v>92.2</v>
      </c>
      <c r="L34" s="72">
        <v>86.33</v>
      </c>
      <c r="M34" s="72">
        <v>92.49</v>
      </c>
      <c r="N34" s="72">
        <v>90.95</v>
      </c>
      <c r="O34" s="72">
        <v>93.05</v>
      </c>
      <c r="P34" s="72">
        <v>92.13</v>
      </c>
      <c r="Q34" s="72">
        <v>93.52</v>
      </c>
      <c r="R34" s="72">
        <v>108.44</v>
      </c>
      <c r="S34" s="72">
        <v>96.4</v>
      </c>
      <c r="T34" s="72">
        <v>93.27</v>
      </c>
      <c r="U34" s="72">
        <v>85.85</v>
      </c>
      <c r="V34" s="72">
        <v>93.25</v>
      </c>
      <c r="W34" s="72">
        <v>94.84</v>
      </c>
      <c r="X34" s="72">
        <v>97.15</v>
      </c>
      <c r="Y34" s="72">
        <v>107.08</v>
      </c>
      <c r="Z34" s="72">
        <v>93.46</v>
      </c>
      <c r="AA34" s="72">
        <v>86.94</v>
      </c>
      <c r="AB34" s="72">
        <v>97.38</v>
      </c>
      <c r="AC34" s="72">
        <v>76.88</v>
      </c>
      <c r="AD34" s="72">
        <v>96.38</v>
      </c>
      <c r="AE34" s="72">
        <v>92.34</v>
      </c>
      <c r="AF34" s="72">
        <v>103.35</v>
      </c>
      <c r="AG34" s="72">
        <v>119.66</v>
      </c>
      <c r="AH34" s="72">
        <v>115.43</v>
      </c>
      <c r="AI34" s="72">
        <v>100.78</v>
      </c>
      <c r="AJ34" s="72">
        <v>95.67</v>
      </c>
      <c r="AK34" s="72">
        <v>69.28</v>
      </c>
      <c r="AL34" s="72">
        <v>79.040000000000006</v>
      </c>
      <c r="AM34" s="72">
        <v>77.14</v>
      </c>
      <c r="AN34" s="72">
        <v>70.599999999999994</v>
      </c>
      <c r="AO34" s="72">
        <v>114.23</v>
      </c>
      <c r="AP34" s="72">
        <v>86.54</v>
      </c>
      <c r="AQ34" s="72">
        <v>83.29</v>
      </c>
      <c r="AR34" s="72">
        <v>85.75</v>
      </c>
      <c r="AS34" s="72">
        <v>115.88</v>
      </c>
      <c r="AT34" s="72">
        <v>129.26</v>
      </c>
      <c r="AU34" s="72">
        <v>87.75</v>
      </c>
      <c r="AV34" s="72">
        <v>88.04</v>
      </c>
      <c r="AW34" s="73">
        <f t="shared" si="6"/>
        <v>91.05263157894737</v>
      </c>
      <c r="AX34" s="73">
        <f t="shared" si="6"/>
        <v>75.350268157818164</v>
      </c>
      <c r="AY34" s="73">
        <f t="shared" si="6"/>
        <v>72.063964000160723</v>
      </c>
      <c r="AZ34" s="73">
        <f t="shared" si="6"/>
        <v>91.508452850267261</v>
      </c>
      <c r="BA34" s="73">
        <f t="shared" si="6"/>
        <v>92.06542671184458</v>
      </c>
      <c r="BB34" s="73">
        <f t="shared" si="6"/>
        <v>79.918521247318353</v>
      </c>
      <c r="BC34" s="73">
        <f t="shared" si="6"/>
        <v>79.883408901637821</v>
      </c>
      <c r="BD34" s="73">
        <f t="shared" si="6"/>
        <v>88.802477136890616</v>
      </c>
      <c r="BE34" s="73">
        <f t="shared" si="6"/>
        <v>85.52956388856235</v>
      </c>
      <c r="BF34" s="73">
        <f t="shared" si="6"/>
        <v>90.511161908467471</v>
      </c>
      <c r="BG34" s="73">
        <f t="shared" si="6"/>
        <v>89.188992957235186</v>
      </c>
      <c r="BH34" s="73">
        <f t="shared" si="6"/>
        <v>90.5674995157854</v>
      </c>
      <c r="BI34" s="73">
        <f t="shared" si="6"/>
        <v>87.219496501246681</v>
      </c>
      <c r="BJ34" s="73">
        <f t="shared" si="6"/>
        <v>85.460992907801426</v>
      </c>
      <c r="BK34" s="73">
        <f t="shared" si="6"/>
        <v>89.456899652319848</v>
      </c>
      <c r="BL34" s="73">
        <f t="shared" ref="BL34:CA49" si="8">U34/AVERAGE(U$59:U$62)*100</f>
        <v>78.426894441145564</v>
      </c>
      <c r="BM34" s="73">
        <f t="shared" si="8"/>
        <v>87.184161933478237</v>
      </c>
      <c r="BN34" s="73">
        <f t="shared" si="8"/>
        <v>94.157359146190117</v>
      </c>
      <c r="BO34" s="73">
        <f t="shared" si="8"/>
        <v>96.119122412129911</v>
      </c>
      <c r="BP34" s="73">
        <f t="shared" si="8"/>
        <v>92.046504631122005</v>
      </c>
      <c r="BQ34" s="73">
        <f t="shared" si="8"/>
        <v>91.002921129503406</v>
      </c>
      <c r="BR34" s="73">
        <f t="shared" si="8"/>
        <v>78.426773713409403</v>
      </c>
      <c r="BS34" s="73">
        <f t="shared" si="8"/>
        <v>93.796956270468129</v>
      </c>
      <c r="BT34" s="73">
        <f t="shared" si="8"/>
        <v>61.014662407491905</v>
      </c>
      <c r="BU34" s="73">
        <f t="shared" si="8"/>
        <v>94.004047694520978</v>
      </c>
      <c r="BV34" s="73">
        <f t="shared" si="8"/>
        <v>92.927768133444033</v>
      </c>
      <c r="BW34" s="73">
        <f t="shared" si="8"/>
        <v>115.29772695579419</v>
      </c>
      <c r="BX34" s="73">
        <f t="shared" si="8"/>
        <v>128.91618185735834</v>
      </c>
      <c r="BY34" s="73">
        <f t="shared" si="8"/>
        <v>125.04942718630664</v>
      </c>
      <c r="BZ34" s="73">
        <f t="shared" si="8"/>
        <v>102.33030410722446</v>
      </c>
      <c r="CA34" s="73">
        <f t="shared" si="8"/>
        <v>93.722906615071864</v>
      </c>
      <c r="CB34" s="73">
        <f t="shared" ref="BR34:CG49" si="9">AK34/AVERAGE(AK$59:AK$62)*100</f>
        <v>62.676980142036463</v>
      </c>
      <c r="CC34" s="73">
        <f t="shared" si="9"/>
        <v>72.523741799330182</v>
      </c>
      <c r="CD34" s="73">
        <f t="shared" si="9"/>
        <v>71.460663748581482</v>
      </c>
      <c r="CE34" s="73">
        <f t="shared" si="9"/>
        <v>74.192785644851952</v>
      </c>
      <c r="CF34" s="73">
        <f t="shared" si="9"/>
        <v>114.86751470662175</v>
      </c>
      <c r="CG34" s="73">
        <f t="shared" si="7"/>
        <v>80.772820608549566</v>
      </c>
      <c r="CH34" s="73">
        <f t="shared" si="7"/>
        <v>76.175233217486735</v>
      </c>
      <c r="CI34" s="73">
        <f t="shared" si="7"/>
        <v>69.218816216979803</v>
      </c>
      <c r="CJ34" s="73">
        <f t="shared" si="7"/>
        <v>101.03097277621571</v>
      </c>
      <c r="CK34" s="73">
        <f t="shared" si="7"/>
        <v>137.65708200212993</v>
      </c>
    </row>
    <row r="35" spans="2:89" ht="14.4">
      <c r="B35" s="70" t="s">
        <v>487</v>
      </c>
      <c r="D35" s="78"/>
      <c r="E35" s="71">
        <v>37257</v>
      </c>
      <c r="F35" s="72">
        <v>94.23</v>
      </c>
      <c r="G35" s="72">
        <v>91.96</v>
      </c>
      <c r="H35" s="72">
        <v>93.54</v>
      </c>
      <c r="I35" s="72">
        <v>94.26</v>
      </c>
      <c r="J35" s="72">
        <v>94.18</v>
      </c>
      <c r="K35" s="72">
        <v>92.43</v>
      </c>
      <c r="L35" s="72">
        <v>86.27</v>
      </c>
      <c r="M35" s="72">
        <v>90.99</v>
      </c>
      <c r="N35" s="72">
        <v>90.2</v>
      </c>
      <c r="O35" s="72">
        <v>92.63</v>
      </c>
      <c r="P35" s="72">
        <v>90.96</v>
      </c>
      <c r="Q35" s="72">
        <v>90.34</v>
      </c>
      <c r="R35" s="72">
        <v>107.93</v>
      </c>
      <c r="S35" s="72">
        <v>98.24</v>
      </c>
      <c r="T35" s="72">
        <v>92.14</v>
      </c>
      <c r="U35" s="72">
        <v>89.24</v>
      </c>
      <c r="V35" s="72">
        <v>92.63</v>
      </c>
      <c r="W35" s="72">
        <v>95.31</v>
      </c>
      <c r="X35" s="72">
        <v>96.34</v>
      </c>
      <c r="Y35" s="72">
        <v>107.89</v>
      </c>
      <c r="Z35" s="72">
        <v>92.84</v>
      </c>
      <c r="AA35" s="72">
        <v>88.91</v>
      </c>
      <c r="AB35" s="72">
        <v>97.54</v>
      </c>
      <c r="AC35" s="72">
        <v>78.87</v>
      </c>
      <c r="AD35" s="72">
        <v>95.71</v>
      </c>
      <c r="AE35" s="72">
        <v>94.4</v>
      </c>
      <c r="AF35" s="72">
        <v>102.98</v>
      </c>
      <c r="AG35" s="72">
        <v>121.7</v>
      </c>
      <c r="AH35" s="72">
        <v>106.99</v>
      </c>
      <c r="AI35" s="72">
        <v>99.87</v>
      </c>
      <c r="AJ35" s="72">
        <v>96.89</v>
      </c>
      <c r="AK35" s="72">
        <v>87.23</v>
      </c>
      <c r="AL35" s="72">
        <v>78.91</v>
      </c>
      <c r="AM35" s="72">
        <v>80.84</v>
      </c>
      <c r="AN35" s="72">
        <v>73.7</v>
      </c>
      <c r="AO35" s="72">
        <v>117.35</v>
      </c>
      <c r="AP35" s="72">
        <v>85.57</v>
      </c>
      <c r="AQ35" s="72">
        <v>82.3</v>
      </c>
      <c r="AR35" s="72">
        <v>88.15</v>
      </c>
      <c r="AS35" s="72">
        <v>118.01</v>
      </c>
      <c r="AT35" s="72">
        <v>129.82</v>
      </c>
      <c r="AU35" s="72">
        <v>88.44</v>
      </c>
      <c r="AV35" s="72">
        <v>96.57</v>
      </c>
      <c r="AW35" s="73">
        <f t="shared" ref="AW35:BL50" si="10">F35/AVERAGE(F$59:F$62)*100</f>
        <v>90.172248803827756</v>
      </c>
      <c r="AX35" s="73">
        <f t="shared" si="10"/>
        <v>76.464474285951852</v>
      </c>
      <c r="AY35" s="73">
        <f t="shared" si="10"/>
        <v>75.165735867250604</v>
      </c>
      <c r="AZ35" s="73">
        <f t="shared" si="10"/>
        <v>91.189203569787423</v>
      </c>
      <c r="BA35" s="73">
        <f t="shared" si="10"/>
        <v>91.831411647124781</v>
      </c>
      <c r="BB35" s="73">
        <f t="shared" si="10"/>
        <v>80.117884152816004</v>
      </c>
      <c r="BC35" s="73">
        <f t="shared" si="10"/>
        <v>79.827889330989166</v>
      </c>
      <c r="BD35" s="73">
        <f t="shared" si="10"/>
        <v>87.362281270252751</v>
      </c>
      <c r="BE35" s="73">
        <f t="shared" si="10"/>
        <v>84.8242623721641</v>
      </c>
      <c r="BF35" s="73">
        <f t="shared" si="10"/>
        <v>90.102621467827433</v>
      </c>
      <c r="BG35" s="73">
        <f t="shared" si="10"/>
        <v>88.056342118637914</v>
      </c>
      <c r="BH35" s="73">
        <f t="shared" si="10"/>
        <v>87.48789463490219</v>
      </c>
      <c r="BI35" s="73">
        <f t="shared" si="10"/>
        <v>86.809297836403118</v>
      </c>
      <c r="BJ35" s="73">
        <f t="shared" si="10"/>
        <v>87.092198581560282</v>
      </c>
      <c r="BK35" s="73">
        <f t="shared" si="10"/>
        <v>88.373096750989092</v>
      </c>
      <c r="BL35" s="73">
        <f t="shared" si="10"/>
        <v>81.523774722514048</v>
      </c>
      <c r="BM35" s="73">
        <f t="shared" si="8"/>
        <v>86.60449243858541</v>
      </c>
      <c r="BN35" s="73">
        <f t="shared" si="8"/>
        <v>94.623976172747575</v>
      </c>
      <c r="BO35" s="73">
        <f t="shared" si="8"/>
        <v>95.317717480026715</v>
      </c>
      <c r="BP35" s="73">
        <f t="shared" si="8"/>
        <v>92.74278469043476</v>
      </c>
      <c r="BQ35" s="73">
        <f t="shared" si="8"/>
        <v>90.399221032132431</v>
      </c>
      <c r="BR35" s="73">
        <f t="shared" si="9"/>
        <v>80.203869920165985</v>
      </c>
      <c r="BS35" s="73">
        <f t="shared" si="9"/>
        <v>93.951069158158361</v>
      </c>
      <c r="BT35" s="73">
        <f t="shared" si="9"/>
        <v>62.593996150870026</v>
      </c>
      <c r="BU35" s="73">
        <f t="shared" si="9"/>
        <v>93.350564482699752</v>
      </c>
      <c r="BV35" s="73">
        <f t="shared" si="9"/>
        <v>95.000880569602742</v>
      </c>
      <c r="BW35" s="73">
        <f t="shared" si="9"/>
        <v>114.88495328406081</v>
      </c>
      <c r="BX35" s="73">
        <f t="shared" si="9"/>
        <v>131.11398405516056</v>
      </c>
      <c r="BY35" s="73">
        <f t="shared" si="9"/>
        <v>115.90607480432249</v>
      </c>
      <c r="BZ35" s="73">
        <f t="shared" si="9"/>
        <v>101.40630552876073</v>
      </c>
      <c r="CA35" s="73">
        <f t="shared" si="9"/>
        <v>94.918076951335991</v>
      </c>
      <c r="CB35" s="73">
        <f t="shared" si="9"/>
        <v>78.916180395349897</v>
      </c>
      <c r="CC35" s="73">
        <f t="shared" si="9"/>
        <v>72.404459329265492</v>
      </c>
      <c r="CD35" s="73">
        <f t="shared" si="9"/>
        <v>74.888255865119618</v>
      </c>
      <c r="CE35" s="73">
        <f t="shared" si="9"/>
        <v>77.450542521608909</v>
      </c>
      <c r="CF35" s="73">
        <f t="shared" si="9"/>
        <v>118.00492734677459</v>
      </c>
      <c r="CG35" s="73">
        <f t="shared" si="9"/>
        <v>79.867463132350196</v>
      </c>
      <c r="CH35" s="73">
        <f t="shared" ref="CG35:CK50" si="11">AQ35/AVERAGE(AQ$59:AQ$62)*100</f>
        <v>75.269800621913291</v>
      </c>
      <c r="CI35" s="73">
        <f t="shared" si="11"/>
        <v>71.156135854539599</v>
      </c>
      <c r="CJ35" s="73">
        <f t="shared" si="11"/>
        <v>102.88803156128077</v>
      </c>
      <c r="CK35" s="73">
        <f t="shared" si="11"/>
        <v>138.25346112886047</v>
      </c>
    </row>
    <row r="36" spans="2:89" ht="14.4">
      <c r="B36" s="70" t="s">
        <v>487</v>
      </c>
      <c r="D36" s="79"/>
      <c r="E36" s="71">
        <v>37347</v>
      </c>
      <c r="F36" s="72">
        <v>94.92</v>
      </c>
      <c r="G36" s="72">
        <v>91.08</v>
      </c>
      <c r="H36" s="72">
        <v>97.6</v>
      </c>
      <c r="I36" s="72">
        <v>95.18</v>
      </c>
      <c r="J36" s="72">
        <v>94.43</v>
      </c>
      <c r="K36" s="72">
        <v>93.4</v>
      </c>
      <c r="L36" s="72">
        <v>88.55</v>
      </c>
      <c r="M36" s="72">
        <v>93.41</v>
      </c>
      <c r="N36" s="72">
        <v>92.23</v>
      </c>
      <c r="O36" s="72">
        <v>93.48</v>
      </c>
      <c r="P36" s="72">
        <v>92.53</v>
      </c>
      <c r="Q36" s="72">
        <v>92.2</v>
      </c>
      <c r="R36" s="72">
        <v>105.62</v>
      </c>
      <c r="S36" s="72">
        <v>98.39</v>
      </c>
      <c r="T36" s="72">
        <v>93.18</v>
      </c>
      <c r="U36" s="72">
        <v>91.23</v>
      </c>
      <c r="V36" s="72">
        <v>94.89</v>
      </c>
      <c r="W36" s="72">
        <v>96.49</v>
      </c>
      <c r="X36" s="72">
        <v>96.85</v>
      </c>
      <c r="Y36" s="72">
        <v>105.19</v>
      </c>
      <c r="Z36" s="72">
        <v>94.16</v>
      </c>
      <c r="AA36" s="72">
        <v>85.68</v>
      </c>
      <c r="AB36" s="72">
        <v>98.19</v>
      </c>
      <c r="AC36" s="72">
        <v>77.44</v>
      </c>
      <c r="AD36" s="72">
        <v>96.79</v>
      </c>
      <c r="AE36" s="72">
        <v>95.46</v>
      </c>
      <c r="AF36" s="72">
        <v>101.79</v>
      </c>
      <c r="AG36" s="72">
        <v>118.37</v>
      </c>
      <c r="AH36" s="72">
        <v>108.69</v>
      </c>
      <c r="AI36" s="72">
        <v>101.62</v>
      </c>
      <c r="AJ36" s="72">
        <v>101.38</v>
      </c>
      <c r="AK36" s="72">
        <v>83.16</v>
      </c>
      <c r="AL36" s="72">
        <v>80.89</v>
      </c>
      <c r="AM36" s="72">
        <v>83.08</v>
      </c>
      <c r="AN36" s="72">
        <v>77.989999999999995</v>
      </c>
      <c r="AO36" s="72">
        <v>112.65</v>
      </c>
      <c r="AP36" s="72">
        <v>87.42</v>
      </c>
      <c r="AQ36" s="72">
        <v>84.27</v>
      </c>
      <c r="AR36" s="72">
        <v>85.88</v>
      </c>
      <c r="AS36" s="72">
        <v>112.92</v>
      </c>
      <c r="AT36" s="72">
        <v>124.65</v>
      </c>
      <c r="AU36" s="72">
        <v>89.98</v>
      </c>
      <c r="AV36" s="72">
        <v>90.18</v>
      </c>
      <c r="AW36" s="73">
        <f t="shared" si="10"/>
        <v>90.832535885167459</v>
      </c>
      <c r="AX36" s="73">
        <f t="shared" si="10"/>
        <v>75.73275682867002</v>
      </c>
      <c r="AY36" s="73">
        <f t="shared" si="10"/>
        <v>78.428221302583466</v>
      </c>
      <c r="AZ36" s="73">
        <f t="shared" si="10"/>
        <v>92.079231866882736</v>
      </c>
      <c r="BA36" s="73">
        <f t="shared" si="10"/>
        <v>92.075177339541241</v>
      </c>
      <c r="BB36" s="73">
        <f t="shared" si="10"/>
        <v>80.958675536871311</v>
      </c>
      <c r="BC36" s="73">
        <f t="shared" si="10"/>
        <v>81.937633015637999</v>
      </c>
      <c r="BD36" s="73">
        <f t="shared" si="10"/>
        <v>89.685797268428502</v>
      </c>
      <c r="BE36" s="73">
        <f t="shared" si="10"/>
        <v>86.733278476548719</v>
      </c>
      <c r="BF36" s="73">
        <f t="shared" si="10"/>
        <v>90.929429502456102</v>
      </c>
      <c r="BG36" s="73">
        <f t="shared" si="10"/>
        <v>89.57622401316587</v>
      </c>
      <c r="BH36" s="73">
        <f t="shared" si="10"/>
        <v>89.289172961456529</v>
      </c>
      <c r="BI36" s="73">
        <f t="shared" si="10"/>
        <v>84.951339177994043</v>
      </c>
      <c r="BJ36" s="73">
        <f t="shared" si="10"/>
        <v>87.225177304964546</v>
      </c>
      <c r="BK36" s="73">
        <f t="shared" si="10"/>
        <v>89.37057906725812</v>
      </c>
      <c r="BL36" s="73">
        <f t="shared" si="10"/>
        <v>83.341707395057782</v>
      </c>
      <c r="BM36" s="73">
        <f t="shared" si="8"/>
        <v>88.717481242549596</v>
      </c>
      <c r="BN36" s="73">
        <f t="shared" si="8"/>
        <v>95.795482750062035</v>
      </c>
      <c r="BO36" s="73">
        <f t="shared" si="8"/>
        <v>95.8223057706102</v>
      </c>
      <c r="BP36" s="73">
        <f t="shared" si="8"/>
        <v>90.421851159392261</v>
      </c>
      <c r="BQ36" s="73">
        <f t="shared" si="8"/>
        <v>91.68451801363193</v>
      </c>
      <c r="BR36" s="73">
        <f t="shared" si="9"/>
        <v>77.29015380451942</v>
      </c>
      <c r="BS36" s="73">
        <f t="shared" si="9"/>
        <v>94.577152764399926</v>
      </c>
      <c r="BT36" s="73">
        <f t="shared" si="9"/>
        <v>61.459098033769166</v>
      </c>
      <c r="BU36" s="73">
        <f t="shared" si="9"/>
        <v>94.403940406232479</v>
      </c>
      <c r="BV36" s="73">
        <f t="shared" si="9"/>
        <v>96.067627745490213</v>
      </c>
      <c r="BW36" s="73">
        <f t="shared" si="9"/>
        <v>113.55738390740484</v>
      </c>
      <c r="BX36" s="73">
        <f t="shared" si="9"/>
        <v>127.52639517345401</v>
      </c>
      <c r="BY36" s="73">
        <f t="shared" si="9"/>
        <v>117.74774530780272</v>
      </c>
      <c r="BZ36" s="73">
        <f t="shared" si="9"/>
        <v>103.1832258719602</v>
      </c>
      <c r="CA36" s="73">
        <f t="shared" si="9"/>
        <v>99.316695647914557</v>
      </c>
      <c r="CB36" s="73">
        <f t="shared" si="9"/>
        <v>75.234088750169619</v>
      </c>
      <c r="CC36" s="73">
        <f t="shared" si="9"/>
        <v>74.221223104096893</v>
      </c>
      <c r="CD36" s="73">
        <f t="shared" si="9"/>
        <v>76.963338659996751</v>
      </c>
      <c r="CE36" s="73">
        <f t="shared" si="9"/>
        <v>81.958857683314505</v>
      </c>
      <c r="CF36" s="73">
        <f t="shared" si="9"/>
        <v>113.27869676705717</v>
      </c>
      <c r="CG36" s="73">
        <f t="shared" si="11"/>
        <v>81.59417584468919</v>
      </c>
      <c r="CH36" s="73">
        <f t="shared" si="11"/>
        <v>77.071520029266509</v>
      </c>
      <c r="CI36" s="73">
        <f t="shared" si="11"/>
        <v>69.323754364014292</v>
      </c>
      <c r="CJ36" s="73">
        <f t="shared" si="11"/>
        <v>98.450271365984449</v>
      </c>
      <c r="CK36" s="73">
        <f t="shared" si="11"/>
        <v>132.74760383386581</v>
      </c>
    </row>
    <row r="37" spans="2:89" ht="14.4">
      <c r="B37" s="70" t="s">
        <v>487</v>
      </c>
      <c r="D37" s="78"/>
      <c r="E37" s="71">
        <v>37438</v>
      </c>
      <c r="F37" s="72">
        <v>95.96</v>
      </c>
      <c r="G37" s="72">
        <v>91.73</v>
      </c>
      <c r="H37" s="72">
        <v>99.04</v>
      </c>
      <c r="I37" s="72">
        <v>96.67</v>
      </c>
      <c r="J37" s="72">
        <v>96.46</v>
      </c>
      <c r="K37" s="72">
        <v>94.05</v>
      </c>
      <c r="L37" s="72">
        <v>90.64</v>
      </c>
      <c r="M37" s="72">
        <v>94.06</v>
      </c>
      <c r="N37" s="72">
        <v>93.28</v>
      </c>
      <c r="O37" s="72">
        <v>95.2</v>
      </c>
      <c r="P37" s="72">
        <v>94.51</v>
      </c>
      <c r="Q37" s="72">
        <v>95.14</v>
      </c>
      <c r="R37" s="72">
        <v>102.29</v>
      </c>
      <c r="S37" s="72">
        <v>99.33</v>
      </c>
      <c r="T37" s="72">
        <v>94.33</v>
      </c>
      <c r="U37" s="72">
        <v>91.1</v>
      </c>
      <c r="V37" s="72">
        <v>96.29</v>
      </c>
      <c r="W37" s="72">
        <v>97.64</v>
      </c>
      <c r="X37" s="72">
        <v>98.07</v>
      </c>
      <c r="Y37" s="72">
        <v>95.57</v>
      </c>
      <c r="Z37" s="72">
        <v>95.93</v>
      </c>
      <c r="AA37" s="72">
        <v>84.1</v>
      </c>
      <c r="AB37" s="72">
        <v>99.3</v>
      </c>
      <c r="AC37" s="72">
        <v>76.95</v>
      </c>
      <c r="AD37" s="72">
        <v>98.35</v>
      </c>
      <c r="AE37" s="72">
        <v>96.09</v>
      </c>
      <c r="AF37" s="72">
        <v>102.94</v>
      </c>
      <c r="AG37" s="72">
        <v>114.92</v>
      </c>
      <c r="AH37" s="72">
        <v>112.2</v>
      </c>
      <c r="AI37" s="72">
        <v>103</v>
      </c>
      <c r="AJ37" s="72">
        <v>104.51</v>
      </c>
      <c r="AK37" s="72">
        <v>70.760000000000005</v>
      </c>
      <c r="AL37" s="72">
        <v>80.44</v>
      </c>
      <c r="AM37" s="72">
        <v>79.48</v>
      </c>
      <c r="AN37" s="72">
        <v>76.959999999999994</v>
      </c>
      <c r="AO37" s="72">
        <v>107.8</v>
      </c>
      <c r="AP37" s="72">
        <v>90.8</v>
      </c>
      <c r="AQ37" s="72">
        <v>88.57</v>
      </c>
      <c r="AR37" s="72">
        <v>82.87</v>
      </c>
      <c r="AS37" s="72">
        <v>108.98</v>
      </c>
      <c r="AT37" s="72">
        <v>119.36</v>
      </c>
      <c r="AU37" s="72">
        <v>92.11</v>
      </c>
      <c r="AV37" s="72">
        <v>71.290000000000006</v>
      </c>
      <c r="AW37" s="73">
        <f t="shared" si="10"/>
        <v>91.827751196172244</v>
      </c>
      <c r="AX37" s="73">
        <f t="shared" si="10"/>
        <v>76.273229950525916</v>
      </c>
      <c r="AY37" s="73">
        <f t="shared" si="10"/>
        <v>79.58535899393307</v>
      </c>
      <c r="AZ37" s="73">
        <f t="shared" si="10"/>
        <v>93.520690739352318</v>
      </c>
      <c r="BA37" s="73">
        <f t="shared" si="10"/>
        <v>94.054554761962791</v>
      </c>
      <c r="BB37" s="73">
        <f t="shared" si="10"/>
        <v>81.522092443712481</v>
      </c>
      <c r="BC37" s="73">
        <f t="shared" si="10"/>
        <v>83.871564726566106</v>
      </c>
      <c r="BD37" s="73">
        <f t="shared" si="10"/>
        <v>90.309882143971578</v>
      </c>
      <c r="BE37" s="73">
        <f t="shared" si="10"/>
        <v>87.720700599506287</v>
      </c>
      <c r="BF37" s="73">
        <f t="shared" si="10"/>
        <v>92.602499878410583</v>
      </c>
      <c r="BG37" s="73">
        <f t="shared" si="10"/>
        <v>91.493017740022765</v>
      </c>
      <c r="BH37" s="73">
        <f t="shared" si="10"/>
        <v>92.136354832461748</v>
      </c>
      <c r="BI37" s="73">
        <f t="shared" si="10"/>
        <v>82.272983189897857</v>
      </c>
      <c r="BJ37" s="73">
        <f t="shared" si="10"/>
        <v>88.058510638297875</v>
      </c>
      <c r="BK37" s="73">
        <f t="shared" si="10"/>
        <v>90.473564320824835</v>
      </c>
      <c r="BL37" s="73">
        <f t="shared" si="10"/>
        <v>83.222947974238338</v>
      </c>
      <c r="BM37" s="73">
        <f t="shared" si="8"/>
        <v>90.026412360049548</v>
      </c>
      <c r="BN37" s="73">
        <f t="shared" si="8"/>
        <v>96.937205261851574</v>
      </c>
      <c r="BO37" s="73">
        <f t="shared" si="8"/>
        <v>97.029360112790314</v>
      </c>
      <c r="BP37" s="73">
        <f t="shared" si="8"/>
        <v>82.152450948789024</v>
      </c>
      <c r="BQ37" s="73">
        <f t="shared" si="8"/>
        <v>93.407984420642649</v>
      </c>
      <c r="BR37" s="73">
        <f t="shared" si="9"/>
        <v>75.86486852194308</v>
      </c>
      <c r="BS37" s="73">
        <f t="shared" si="9"/>
        <v>95.646310922750928</v>
      </c>
      <c r="BT37" s="73">
        <f t="shared" si="9"/>
        <v>61.070216860776569</v>
      </c>
      <c r="BU37" s="73">
        <f t="shared" si="9"/>
        <v>95.92548340689082</v>
      </c>
      <c r="BV37" s="73">
        <f t="shared" si="9"/>
        <v>96.701637859461087</v>
      </c>
      <c r="BW37" s="73">
        <f t="shared" si="9"/>
        <v>114.84032910333288</v>
      </c>
      <c r="BX37" s="73">
        <f t="shared" si="9"/>
        <v>123.80952380952381</v>
      </c>
      <c r="BY37" s="73">
        <f t="shared" si="9"/>
        <v>121.55025322969422</v>
      </c>
      <c r="BZ37" s="73">
        <f t="shared" si="9"/>
        <v>104.58445448545464</v>
      </c>
      <c r="CA37" s="73">
        <f t="shared" si="9"/>
        <v>102.38299331390364</v>
      </c>
      <c r="CB37" s="73">
        <f t="shared" si="9"/>
        <v>64.015922558465661</v>
      </c>
      <c r="CC37" s="73">
        <f t="shared" si="9"/>
        <v>73.808322246180666</v>
      </c>
      <c r="CD37" s="73">
        <f t="shared" si="9"/>
        <v>73.628384168229928</v>
      </c>
      <c r="CE37" s="73">
        <f t="shared" si="9"/>
        <v>80.876441688779124</v>
      </c>
      <c r="CF37" s="73">
        <f t="shared" si="9"/>
        <v>108.40162904117854</v>
      </c>
      <c r="CG37" s="73">
        <f t="shared" si="11"/>
        <v>84.74892663804367</v>
      </c>
      <c r="CH37" s="73">
        <f t="shared" si="11"/>
        <v>81.00420706054507</v>
      </c>
      <c r="CI37" s="73">
        <f t="shared" si="11"/>
        <v>66.894032651908063</v>
      </c>
      <c r="CJ37" s="73">
        <f t="shared" si="11"/>
        <v>95.015148542906346</v>
      </c>
      <c r="CK37" s="73">
        <f t="shared" si="11"/>
        <v>127.11395101171459</v>
      </c>
    </row>
    <row r="38" spans="2:89" ht="14.4">
      <c r="B38" s="70" t="s">
        <v>487</v>
      </c>
      <c r="D38" s="78"/>
      <c r="E38" s="71">
        <v>37530</v>
      </c>
      <c r="F38" s="72">
        <v>96.17</v>
      </c>
      <c r="G38" s="72">
        <v>92.23</v>
      </c>
      <c r="H38" s="72">
        <v>95.75</v>
      </c>
      <c r="I38" s="72">
        <v>97.12</v>
      </c>
      <c r="J38" s="72">
        <v>96.18</v>
      </c>
      <c r="K38" s="72">
        <v>93.94</v>
      </c>
      <c r="L38" s="72">
        <v>91.8</v>
      </c>
      <c r="M38" s="72">
        <v>95.57</v>
      </c>
      <c r="N38" s="72">
        <v>94.48</v>
      </c>
      <c r="O38" s="72">
        <v>95.45</v>
      </c>
      <c r="P38" s="72">
        <v>95.45</v>
      </c>
      <c r="Q38" s="72">
        <v>96.45</v>
      </c>
      <c r="R38" s="72">
        <v>101.58</v>
      </c>
      <c r="S38" s="72">
        <v>99.07</v>
      </c>
      <c r="T38" s="72">
        <v>95.01</v>
      </c>
      <c r="U38" s="72">
        <v>94.03</v>
      </c>
      <c r="V38" s="72">
        <v>94.72</v>
      </c>
      <c r="W38" s="72">
        <v>97.69</v>
      </c>
      <c r="X38" s="72">
        <v>98.28</v>
      </c>
      <c r="Y38" s="72">
        <v>97.68</v>
      </c>
      <c r="Z38" s="72">
        <v>96.57</v>
      </c>
      <c r="AA38" s="72">
        <v>84.82</v>
      </c>
      <c r="AB38" s="72">
        <v>98.7</v>
      </c>
      <c r="AC38" s="72">
        <v>81.19</v>
      </c>
      <c r="AD38" s="72">
        <v>98.54</v>
      </c>
      <c r="AE38" s="72">
        <v>98.29</v>
      </c>
      <c r="AF38" s="72">
        <v>103.49</v>
      </c>
      <c r="AG38" s="72">
        <v>114.79</v>
      </c>
      <c r="AH38" s="72">
        <v>107.78</v>
      </c>
      <c r="AI38" s="72">
        <v>103.52</v>
      </c>
      <c r="AJ38" s="72">
        <v>106.71</v>
      </c>
      <c r="AK38" s="72">
        <v>77.73</v>
      </c>
      <c r="AL38" s="72">
        <v>80.180000000000007</v>
      </c>
      <c r="AM38" s="72">
        <v>81.430000000000007</v>
      </c>
      <c r="AN38" s="72">
        <v>80.989999999999995</v>
      </c>
      <c r="AO38" s="72">
        <v>106.19</v>
      </c>
      <c r="AP38" s="72">
        <v>91.44</v>
      </c>
      <c r="AQ38" s="72">
        <v>89.81</v>
      </c>
      <c r="AR38" s="72">
        <v>83.02</v>
      </c>
      <c r="AS38" s="72">
        <v>108.85</v>
      </c>
      <c r="AT38" s="72">
        <v>118.38</v>
      </c>
      <c r="AU38" s="72">
        <v>90.59</v>
      </c>
      <c r="AV38" s="72">
        <v>63.12</v>
      </c>
      <c r="AW38" s="73">
        <f t="shared" si="10"/>
        <v>92.028708133971293</v>
      </c>
      <c r="AX38" s="73">
        <f t="shared" si="10"/>
        <v>76.688978505799696</v>
      </c>
      <c r="AY38" s="73">
        <f t="shared" si="10"/>
        <v>76.941620796335727</v>
      </c>
      <c r="AZ38" s="73">
        <f t="shared" si="10"/>
        <v>93.956030667279379</v>
      </c>
      <c r="BA38" s="73">
        <f t="shared" si="10"/>
        <v>93.781537186456376</v>
      </c>
      <c r="BB38" s="73">
        <f t="shared" si="10"/>
        <v>81.426744967170123</v>
      </c>
      <c r="BC38" s="73">
        <f t="shared" si="10"/>
        <v>84.94494309244007</v>
      </c>
      <c r="BD38" s="73">
        <f t="shared" si="10"/>
        <v>91.759679316387022</v>
      </c>
      <c r="BE38" s="73">
        <f t="shared" si="10"/>
        <v>88.8491830257435</v>
      </c>
      <c r="BF38" s="73">
        <f t="shared" si="10"/>
        <v>92.845678712124894</v>
      </c>
      <c r="BG38" s="73">
        <f t="shared" si="10"/>
        <v>92.403010721459879</v>
      </c>
      <c r="BH38" s="73">
        <f t="shared" si="10"/>
        <v>93.404997094712385</v>
      </c>
      <c r="BI38" s="73">
        <f t="shared" si="10"/>
        <v>81.701922303547008</v>
      </c>
      <c r="BJ38" s="73">
        <f t="shared" si="10"/>
        <v>87.828014184397162</v>
      </c>
      <c r="BK38" s="73">
        <f t="shared" si="10"/>
        <v>91.125764296846896</v>
      </c>
      <c r="BL38" s="73">
        <f t="shared" si="10"/>
        <v>85.899602612707255</v>
      </c>
      <c r="BM38" s="73">
        <f t="shared" si="8"/>
        <v>88.558539606853188</v>
      </c>
      <c r="BN38" s="73">
        <f t="shared" si="8"/>
        <v>96.9868453710598</v>
      </c>
      <c r="BO38" s="73">
        <f t="shared" si="8"/>
        <v>97.237131761854116</v>
      </c>
      <c r="BP38" s="73">
        <f t="shared" si="8"/>
        <v>83.966217523048172</v>
      </c>
      <c r="BQ38" s="73">
        <f t="shared" si="8"/>
        <v>94.031158714703011</v>
      </c>
      <c r="BR38" s="73">
        <f t="shared" si="9"/>
        <v>76.51436561273735</v>
      </c>
      <c r="BS38" s="73">
        <f t="shared" si="9"/>
        <v>95.068387593912547</v>
      </c>
      <c r="BT38" s="73">
        <f t="shared" si="9"/>
        <v>64.435229459732938</v>
      </c>
      <c r="BU38" s="73">
        <f t="shared" si="9"/>
        <v>96.110799541586417</v>
      </c>
      <c r="BV38" s="73">
        <f t="shared" si="9"/>
        <v>98.915641432057768</v>
      </c>
      <c r="BW38" s="73">
        <f t="shared" si="9"/>
        <v>115.45391158834195</v>
      </c>
      <c r="BX38" s="73">
        <f t="shared" si="9"/>
        <v>123.66946778711485</v>
      </c>
      <c r="BY38" s="73">
        <f t="shared" si="9"/>
        <v>116.76190992064565</v>
      </c>
      <c r="BZ38" s="73">
        <f t="shared" si="9"/>
        <v>105.11245367314818</v>
      </c>
      <c r="CA38" s="73">
        <f t="shared" si="9"/>
        <v>104.53821851044547</v>
      </c>
      <c r="CB38" s="73">
        <f t="shared" si="9"/>
        <v>70.321617587189593</v>
      </c>
      <c r="CC38" s="73">
        <f t="shared" si="9"/>
        <v>73.569757306051301</v>
      </c>
      <c r="CD38" s="73">
        <f t="shared" si="9"/>
        <v>75.434817851270296</v>
      </c>
      <c r="CE38" s="73">
        <f t="shared" si="9"/>
        <v>85.111525628563172</v>
      </c>
      <c r="CF38" s="73">
        <f t="shared" si="9"/>
        <v>106.78264367238171</v>
      </c>
      <c r="CG38" s="73">
        <f t="shared" si="11"/>
        <v>85.346275900690685</v>
      </c>
      <c r="CH38" s="73">
        <f t="shared" si="11"/>
        <v>82.138284250960297</v>
      </c>
      <c r="CI38" s="73">
        <f t="shared" si="11"/>
        <v>67.015115129255548</v>
      </c>
      <c r="CJ38" s="73">
        <f t="shared" si="11"/>
        <v>94.90180692691645</v>
      </c>
      <c r="CK38" s="73">
        <f t="shared" si="11"/>
        <v>126.0702875399361</v>
      </c>
    </row>
    <row r="39" spans="2:89" ht="14.4">
      <c r="B39" s="70" t="s">
        <v>487</v>
      </c>
      <c r="D39" s="78"/>
      <c r="E39" s="71">
        <v>37622</v>
      </c>
      <c r="F39" s="72">
        <v>97.72</v>
      </c>
      <c r="G39" s="72">
        <v>94.4</v>
      </c>
      <c r="H39" s="72">
        <v>94.28</v>
      </c>
      <c r="I39" s="72">
        <v>99.19</v>
      </c>
      <c r="J39" s="72">
        <v>98.72</v>
      </c>
      <c r="K39" s="72">
        <v>95.57</v>
      </c>
      <c r="L39" s="72">
        <v>95.34</v>
      </c>
      <c r="M39" s="72">
        <v>97.04</v>
      </c>
      <c r="N39" s="72">
        <v>95.76</v>
      </c>
      <c r="O39" s="72">
        <v>97.88</v>
      </c>
      <c r="P39" s="72">
        <v>96.93</v>
      </c>
      <c r="Q39" s="72">
        <v>97.51</v>
      </c>
      <c r="R39" s="72">
        <v>100.41</v>
      </c>
      <c r="S39" s="72">
        <v>100.31</v>
      </c>
      <c r="T39" s="72">
        <v>96.06</v>
      </c>
      <c r="U39" s="72">
        <v>94.76</v>
      </c>
      <c r="V39" s="72">
        <v>94.41</v>
      </c>
      <c r="W39" s="72">
        <v>99.73</v>
      </c>
      <c r="X39" s="72">
        <v>99.49</v>
      </c>
      <c r="Y39" s="72">
        <v>94.06</v>
      </c>
      <c r="Z39" s="72">
        <v>97.75</v>
      </c>
      <c r="AA39" s="72">
        <v>83.66</v>
      </c>
      <c r="AB39" s="72">
        <v>100.29</v>
      </c>
      <c r="AC39" s="72">
        <v>86.37</v>
      </c>
      <c r="AD39" s="72">
        <v>100.8</v>
      </c>
      <c r="AE39" s="72">
        <v>100.26</v>
      </c>
      <c r="AF39" s="72">
        <v>99.62</v>
      </c>
      <c r="AG39" s="72">
        <v>111.47</v>
      </c>
      <c r="AH39" s="72">
        <v>106.34</v>
      </c>
      <c r="AI39" s="72">
        <v>105.35</v>
      </c>
      <c r="AJ39" s="72">
        <v>107.26</v>
      </c>
      <c r="AK39" s="72">
        <v>77.040000000000006</v>
      </c>
      <c r="AL39" s="72">
        <v>83.24</v>
      </c>
      <c r="AM39" s="72">
        <v>84.18</v>
      </c>
      <c r="AN39" s="72">
        <v>86.3</v>
      </c>
      <c r="AO39" s="72">
        <v>99.52</v>
      </c>
      <c r="AP39" s="72">
        <v>95.78</v>
      </c>
      <c r="AQ39" s="72">
        <v>93.58</v>
      </c>
      <c r="AR39" s="72">
        <v>82.95</v>
      </c>
      <c r="AS39" s="72">
        <v>105.65</v>
      </c>
      <c r="AT39" s="72">
        <v>113.67</v>
      </c>
      <c r="AU39" s="72">
        <v>90.13</v>
      </c>
      <c r="AV39" s="72">
        <v>67.88</v>
      </c>
      <c r="AW39" s="73">
        <f t="shared" si="10"/>
        <v>93.511961722488039</v>
      </c>
      <c r="AX39" s="73">
        <f t="shared" si="10"/>
        <v>78.493327235687858</v>
      </c>
      <c r="AY39" s="73">
        <f t="shared" si="10"/>
        <v>75.760376069749697</v>
      </c>
      <c r="AZ39" s="73">
        <f t="shared" si="10"/>
        <v>95.958594335743825</v>
      </c>
      <c r="BA39" s="73">
        <f t="shared" si="10"/>
        <v>96.258196621407492</v>
      </c>
      <c r="BB39" s="73">
        <f t="shared" si="10"/>
        <v>82.839621210479535</v>
      </c>
      <c r="BC39" s="73">
        <f t="shared" si="10"/>
        <v>88.220597760710646</v>
      </c>
      <c r="BD39" s="73">
        <f t="shared" si="10"/>
        <v>93.171071265692134</v>
      </c>
      <c r="BE39" s="73">
        <f t="shared" si="10"/>
        <v>90.052897613729868</v>
      </c>
      <c r="BF39" s="73">
        <f t="shared" si="10"/>
        <v>95.209376975828008</v>
      </c>
      <c r="BG39" s="73">
        <f t="shared" si="10"/>
        <v>93.835765628403422</v>
      </c>
      <c r="BH39" s="73">
        <f t="shared" si="10"/>
        <v>94.431532055006798</v>
      </c>
      <c r="BI39" s="73">
        <f t="shared" si="10"/>
        <v>80.760878307729428</v>
      </c>
      <c r="BJ39" s="73">
        <f t="shared" si="10"/>
        <v>88.927304964539005</v>
      </c>
      <c r="BK39" s="73">
        <f t="shared" si="10"/>
        <v>92.132837789233903</v>
      </c>
      <c r="BL39" s="73">
        <f t="shared" si="10"/>
        <v>86.566482437308736</v>
      </c>
      <c r="BM39" s="73">
        <f t="shared" si="8"/>
        <v>88.268704859406768</v>
      </c>
      <c r="BN39" s="73">
        <f t="shared" si="8"/>
        <v>99.012161826756014</v>
      </c>
      <c r="BO39" s="73">
        <f t="shared" si="8"/>
        <v>98.434292215983561</v>
      </c>
      <c r="BP39" s="73">
        <f t="shared" si="8"/>
        <v>80.854447381428244</v>
      </c>
      <c r="BQ39" s="73">
        <f t="shared" si="8"/>
        <v>95.180136319376814</v>
      </c>
      <c r="BR39" s="73">
        <f t="shared" si="9"/>
        <v>75.467953633124338</v>
      </c>
      <c r="BS39" s="73">
        <f t="shared" si="9"/>
        <v>96.599884415334245</v>
      </c>
      <c r="BT39" s="73">
        <f t="shared" si="9"/>
        <v>68.546259002797555</v>
      </c>
      <c r="BU39" s="73">
        <f t="shared" si="9"/>
        <v>98.315086196386332</v>
      </c>
      <c r="BV39" s="73">
        <f t="shared" si="9"/>
        <v>100.89818099479206</v>
      </c>
      <c r="BW39" s="73">
        <f t="shared" si="9"/>
        <v>111.13652210291454</v>
      </c>
      <c r="BX39" s="73">
        <f t="shared" si="9"/>
        <v>120.09265244559364</v>
      </c>
      <c r="BY39" s="73">
        <f t="shared" si="9"/>
        <v>115.20190667063889</v>
      </c>
      <c r="BZ39" s="73">
        <f t="shared" si="9"/>
        <v>106.97060466060822</v>
      </c>
      <c r="CA39" s="73">
        <f t="shared" si="9"/>
        <v>105.07702480958095</v>
      </c>
      <c r="CB39" s="73">
        <f t="shared" si="9"/>
        <v>69.697380920070572</v>
      </c>
      <c r="CC39" s="73">
        <f t="shared" si="9"/>
        <v>76.377483139881633</v>
      </c>
      <c r="CD39" s="73">
        <f t="shared" si="9"/>
        <v>77.982352532481073</v>
      </c>
      <c r="CE39" s="73">
        <f t="shared" si="9"/>
        <v>90.691747891653307</v>
      </c>
      <c r="CF39" s="73">
        <f t="shared" si="9"/>
        <v>100.07541857308058</v>
      </c>
      <c r="CG39" s="73">
        <f t="shared" si="11"/>
        <v>89.397050588015674</v>
      </c>
      <c r="CH39" s="73">
        <f t="shared" si="11"/>
        <v>85.586244741174312</v>
      </c>
      <c r="CI39" s="73">
        <f t="shared" si="11"/>
        <v>66.958609973160051</v>
      </c>
      <c r="CJ39" s="73">
        <f t="shared" si="11"/>
        <v>92.111859456396189</v>
      </c>
      <c r="CK39" s="73">
        <f t="shared" si="11"/>
        <v>121.05431309904154</v>
      </c>
    </row>
    <row r="40" spans="2:89" ht="14.4">
      <c r="B40" s="70" t="s">
        <v>487</v>
      </c>
      <c r="D40" s="79"/>
      <c r="E40" s="71">
        <v>37712</v>
      </c>
      <c r="F40" s="72">
        <v>99.24</v>
      </c>
      <c r="G40" s="72">
        <v>93.72</v>
      </c>
      <c r="H40" s="72">
        <v>95.55</v>
      </c>
      <c r="I40" s="72">
        <v>101.21</v>
      </c>
      <c r="J40" s="72">
        <v>99.83</v>
      </c>
      <c r="K40" s="72">
        <v>96.06</v>
      </c>
      <c r="L40" s="72">
        <v>98.47</v>
      </c>
      <c r="M40" s="72">
        <v>99.54</v>
      </c>
      <c r="N40" s="72">
        <v>97.72</v>
      </c>
      <c r="O40" s="72">
        <v>99.28</v>
      </c>
      <c r="P40" s="72">
        <v>99.64</v>
      </c>
      <c r="Q40" s="72">
        <v>99.59</v>
      </c>
      <c r="R40" s="72">
        <v>99.02</v>
      </c>
      <c r="S40" s="72">
        <v>101.36</v>
      </c>
      <c r="T40" s="72">
        <v>97.01</v>
      </c>
      <c r="U40" s="72">
        <v>93.46</v>
      </c>
      <c r="V40" s="72">
        <v>98.72</v>
      </c>
      <c r="W40" s="72">
        <v>101.31</v>
      </c>
      <c r="X40" s="72">
        <v>100.23</v>
      </c>
      <c r="Y40" s="72">
        <v>91.26</v>
      </c>
      <c r="Z40" s="72">
        <v>99.71</v>
      </c>
      <c r="AA40" s="72">
        <v>81.790000000000006</v>
      </c>
      <c r="AB40" s="72">
        <v>101.56</v>
      </c>
      <c r="AC40" s="72">
        <v>88.54</v>
      </c>
      <c r="AD40" s="72">
        <v>102.51</v>
      </c>
      <c r="AE40" s="72">
        <v>102.67</v>
      </c>
      <c r="AF40" s="72">
        <v>96.83</v>
      </c>
      <c r="AG40" s="72">
        <v>106.66</v>
      </c>
      <c r="AH40" s="72">
        <v>103.84</v>
      </c>
      <c r="AI40" s="72">
        <v>103.42</v>
      </c>
      <c r="AJ40" s="72">
        <v>101.9</v>
      </c>
      <c r="AK40" s="72">
        <v>85.72</v>
      </c>
      <c r="AL40" s="72">
        <v>88.87</v>
      </c>
      <c r="AM40" s="72">
        <v>88.54</v>
      </c>
      <c r="AN40" s="72">
        <v>86.29</v>
      </c>
      <c r="AO40" s="72">
        <v>102.34</v>
      </c>
      <c r="AP40" s="72">
        <v>99.2</v>
      </c>
      <c r="AQ40" s="72">
        <v>96.5</v>
      </c>
      <c r="AR40" s="72">
        <v>83.53</v>
      </c>
      <c r="AS40" s="72">
        <v>102.49</v>
      </c>
      <c r="AT40" s="72">
        <v>109.72</v>
      </c>
      <c r="AU40" s="72">
        <v>87.75</v>
      </c>
      <c r="AV40" s="72">
        <v>78.97</v>
      </c>
      <c r="AW40" s="73">
        <f t="shared" si="10"/>
        <v>94.966507177033492</v>
      </c>
      <c r="AX40" s="73">
        <f t="shared" si="10"/>
        <v>77.927909200515515</v>
      </c>
      <c r="AY40" s="73">
        <f t="shared" si="10"/>
        <v>76.78090722809273</v>
      </c>
      <c r="AZ40" s="73">
        <f t="shared" si="10"/>
        <v>97.912786901105278</v>
      </c>
      <c r="BA40" s="73">
        <f t="shared" si="10"/>
        <v>97.340516295736535</v>
      </c>
      <c r="BB40" s="73">
        <f t="shared" si="10"/>
        <v>83.264350878713671</v>
      </c>
      <c r="BC40" s="73">
        <f t="shared" si="10"/>
        <v>91.11686869621542</v>
      </c>
      <c r="BD40" s="73">
        <f t="shared" si="10"/>
        <v>95.571397710088576</v>
      </c>
      <c r="BE40" s="73">
        <f t="shared" si="10"/>
        <v>91.896085576583985</v>
      </c>
      <c r="BF40" s="73">
        <f t="shared" si="10"/>
        <v>96.571178444628174</v>
      </c>
      <c r="BG40" s="73">
        <f t="shared" si="10"/>
        <v>96.459256032333812</v>
      </c>
      <c r="BH40" s="73">
        <f t="shared" si="10"/>
        <v>96.445864807282604</v>
      </c>
      <c r="BI40" s="73">
        <f t="shared" si="10"/>
        <v>79.642885868253828</v>
      </c>
      <c r="BJ40" s="73">
        <f t="shared" si="10"/>
        <v>89.858156028368796</v>
      </c>
      <c r="BK40" s="73">
        <f t="shared" si="10"/>
        <v>93.043999520441204</v>
      </c>
      <c r="BL40" s="73">
        <f t="shared" si="10"/>
        <v>85.378888229114324</v>
      </c>
      <c r="BM40" s="73">
        <f t="shared" si="8"/>
        <v>92.298342799710156</v>
      </c>
      <c r="BN40" s="73">
        <f t="shared" si="8"/>
        <v>100.58078927773641</v>
      </c>
      <c r="BO40" s="73">
        <f t="shared" si="8"/>
        <v>99.166439931732171</v>
      </c>
      <c r="BP40" s="73">
        <f t="shared" si="8"/>
        <v>78.447553349236031</v>
      </c>
      <c r="BQ40" s="73">
        <f t="shared" si="8"/>
        <v>97.088607594936704</v>
      </c>
      <c r="BR40" s="73">
        <f t="shared" si="9"/>
        <v>73.781065355644756</v>
      </c>
      <c r="BS40" s="73">
        <f t="shared" si="9"/>
        <v>97.823155461375464</v>
      </c>
      <c r="BT40" s="73">
        <f t="shared" si="9"/>
        <v>70.26844705462193</v>
      </c>
      <c r="BU40" s="73">
        <f t="shared" si="9"/>
        <v>99.982931408646465</v>
      </c>
      <c r="BV40" s="73">
        <f t="shared" si="9"/>
        <v>103.3235212720457</v>
      </c>
      <c r="BW40" s="73">
        <f t="shared" si="9"/>
        <v>108.02398549714127</v>
      </c>
      <c r="BX40" s="73">
        <f t="shared" si="9"/>
        <v>114.91057961646199</v>
      </c>
      <c r="BY40" s="73">
        <f t="shared" si="9"/>
        <v>112.49356769493271</v>
      </c>
      <c r="BZ40" s="73">
        <f t="shared" si="9"/>
        <v>105.01091536782252</v>
      </c>
      <c r="CA40" s="73">
        <f t="shared" si="9"/>
        <v>99.826112512551717</v>
      </c>
      <c r="CB40" s="73">
        <f t="shared" si="9"/>
        <v>77.550097254263363</v>
      </c>
      <c r="CC40" s="73">
        <f t="shared" si="9"/>
        <v>81.543331651144655</v>
      </c>
      <c r="CD40" s="73">
        <f t="shared" si="9"/>
        <v>82.021352972509789</v>
      </c>
      <c r="CE40" s="73">
        <f t="shared" si="9"/>
        <v>90.681238998502494</v>
      </c>
      <c r="CF40" s="73">
        <f t="shared" si="9"/>
        <v>102.91115692091107</v>
      </c>
      <c r="CG40" s="73">
        <f t="shared" si="11"/>
        <v>92.589135710285603</v>
      </c>
      <c r="CH40" s="73">
        <f t="shared" si="11"/>
        <v>88.256813608926279</v>
      </c>
      <c r="CI40" s="73">
        <f t="shared" si="11"/>
        <v>67.42679555223701</v>
      </c>
      <c r="CJ40" s="73">
        <f t="shared" si="11"/>
        <v>89.356786329257403</v>
      </c>
      <c r="CK40" s="73">
        <f t="shared" si="11"/>
        <v>116.84771033013843</v>
      </c>
    </row>
    <row r="41" spans="2:89" ht="14.4">
      <c r="B41" s="70" t="s">
        <v>487</v>
      </c>
      <c r="D41" s="78"/>
      <c r="E41" s="71">
        <v>37803</v>
      </c>
      <c r="F41" s="72">
        <v>98.95</v>
      </c>
      <c r="G41" s="72">
        <v>92.91</v>
      </c>
      <c r="H41" s="72">
        <v>93.08</v>
      </c>
      <c r="I41" s="72">
        <v>100.45</v>
      </c>
      <c r="J41" s="72">
        <v>99.8</v>
      </c>
      <c r="K41" s="72">
        <v>96.04</v>
      </c>
      <c r="L41" s="72">
        <v>97.98</v>
      </c>
      <c r="M41" s="72">
        <v>97.5</v>
      </c>
      <c r="N41" s="72">
        <v>97.16</v>
      </c>
      <c r="O41" s="72">
        <v>99.17</v>
      </c>
      <c r="P41" s="72">
        <v>99.14</v>
      </c>
      <c r="Q41" s="72">
        <v>98.11</v>
      </c>
      <c r="R41" s="72">
        <v>99.04</v>
      </c>
      <c r="S41" s="72">
        <v>99.82</v>
      </c>
      <c r="T41" s="72">
        <v>96.97</v>
      </c>
      <c r="U41" s="72">
        <v>90.48</v>
      </c>
      <c r="V41" s="72">
        <v>98.92</v>
      </c>
      <c r="W41" s="72">
        <v>100.96</v>
      </c>
      <c r="X41" s="72">
        <v>100.15</v>
      </c>
      <c r="Y41" s="72">
        <v>89.09</v>
      </c>
      <c r="Z41" s="72">
        <v>99.63</v>
      </c>
      <c r="AA41" s="72">
        <v>83.69</v>
      </c>
      <c r="AB41" s="72">
        <v>101.47</v>
      </c>
      <c r="AC41" s="72">
        <v>88.47</v>
      </c>
      <c r="AD41" s="72">
        <v>101.8</v>
      </c>
      <c r="AE41" s="72">
        <v>102.16</v>
      </c>
      <c r="AF41" s="72">
        <v>96.78</v>
      </c>
      <c r="AG41" s="72">
        <v>107.18</v>
      </c>
      <c r="AH41" s="72">
        <v>104.52</v>
      </c>
      <c r="AI41" s="72">
        <v>100.25</v>
      </c>
      <c r="AJ41" s="72">
        <v>97.33</v>
      </c>
      <c r="AK41" s="72">
        <v>93.56</v>
      </c>
      <c r="AL41" s="72">
        <v>90.04</v>
      </c>
      <c r="AM41" s="72">
        <v>91.26</v>
      </c>
      <c r="AN41" s="72">
        <v>88.32</v>
      </c>
      <c r="AO41" s="72">
        <v>100.1</v>
      </c>
      <c r="AP41" s="72">
        <v>98.59</v>
      </c>
      <c r="AQ41" s="72">
        <v>95.05</v>
      </c>
      <c r="AR41" s="72">
        <v>86.34</v>
      </c>
      <c r="AS41" s="72">
        <v>102.9</v>
      </c>
      <c r="AT41" s="72">
        <v>107.52</v>
      </c>
      <c r="AU41" s="72">
        <v>90.37</v>
      </c>
      <c r="AV41" s="72">
        <v>81.08</v>
      </c>
      <c r="AW41" s="73">
        <f t="shared" si="10"/>
        <v>94.68899521531101</v>
      </c>
      <c r="AX41" s="73">
        <f t="shared" si="10"/>
        <v>77.25439654097201</v>
      </c>
      <c r="AY41" s="73">
        <f t="shared" si="10"/>
        <v>74.796094660291701</v>
      </c>
      <c r="AZ41" s="73">
        <f t="shared" si="10"/>
        <v>97.1775461339396</v>
      </c>
      <c r="BA41" s="73">
        <f t="shared" si="10"/>
        <v>97.311264412646565</v>
      </c>
      <c r="BB41" s="73">
        <f t="shared" si="10"/>
        <v>83.247014973887786</v>
      </c>
      <c r="BC41" s="73">
        <f t="shared" si="10"/>
        <v>90.663458869251414</v>
      </c>
      <c r="BD41" s="73">
        <f t="shared" si="10"/>
        <v>93.612731331461077</v>
      </c>
      <c r="BE41" s="73">
        <f t="shared" si="10"/>
        <v>91.36946044433995</v>
      </c>
      <c r="BF41" s="73">
        <f t="shared" si="10"/>
        <v>96.464179757793872</v>
      </c>
      <c r="BG41" s="73">
        <f t="shared" si="10"/>
        <v>95.975217212420446</v>
      </c>
      <c r="BH41" s="73">
        <f t="shared" si="10"/>
        <v>95.012589579701739</v>
      </c>
      <c r="BI41" s="73">
        <f t="shared" si="10"/>
        <v>79.658972090404561</v>
      </c>
      <c r="BJ41" s="73">
        <f t="shared" si="10"/>
        <v>88.49290780141844</v>
      </c>
      <c r="BK41" s="73">
        <f t="shared" si="10"/>
        <v>93.005634815969302</v>
      </c>
      <c r="BL41" s="73">
        <f t="shared" si="10"/>
        <v>82.656556890330251</v>
      </c>
      <c r="BM41" s="73">
        <f t="shared" si="8"/>
        <v>92.485332959353002</v>
      </c>
      <c r="BN41" s="73">
        <f t="shared" si="8"/>
        <v>100.23330851327871</v>
      </c>
      <c r="BO41" s="73">
        <f t="shared" si="8"/>
        <v>99.08728882732693</v>
      </c>
      <c r="BP41" s="73">
        <f t="shared" si="8"/>
        <v>76.582210474287066</v>
      </c>
      <c r="BQ41" s="73">
        <f t="shared" si="8"/>
        <v>97.010710808179155</v>
      </c>
      <c r="BR41" s="73">
        <f t="shared" si="9"/>
        <v>75.495016011907438</v>
      </c>
      <c r="BS41" s="73">
        <f t="shared" si="9"/>
        <v>97.736466962049704</v>
      </c>
      <c r="BT41" s="73">
        <f t="shared" si="9"/>
        <v>70.212892601337259</v>
      </c>
      <c r="BU41" s="73">
        <f t="shared" si="9"/>
        <v>99.290434273731435</v>
      </c>
      <c r="BV41" s="73">
        <f t="shared" si="9"/>
        <v>102.81027498930735</v>
      </c>
      <c r="BW41" s="73">
        <f t="shared" si="9"/>
        <v>107.96820527123137</v>
      </c>
      <c r="BX41" s="73">
        <f t="shared" si="9"/>
        <v>115.47080370609784</v>
      </c>
      <c r="BY41" s="73">
        <f t="shared" si="9"/>
        <v>113.23023589632477</v>
      </c>
      <c r="BZ41" s="73">
        <f t="shared" si="9"/>
        <v>101.79215108899832</v>
      </c>
      <c r="CA41" s="73">
        <f t="shared" si="9"/>
        <v>95.349121990644349</v>
      </c>
      <c r="CB41" s="73">
        <f t="shared" si="9"/>
        <v>84.64287329805039</v>
      </c>
      <c r="CC41" s="73">
        <f t="shared" si="9"/>
        <v>82.616873881726846</v>
      </c>
      <c r="CD41" s="73">
        <f t="shared" si="9"/>
        <v>84.541096366289167</v>
      </c>
      <c r="CE41" s="73">
        <f t="shared" si="9"/>
        <v>92.814544308120745</v>
      </c>
      <c r="CF41" s="73">
        <f t="shared" si="9"/>
        <v>100.65865553823721</v>
      </c>
      <c r="CG41" s="73">
        <f t="shared" si="11"/>
        <v>92.01978719432519</v>
      </c>
      <c r="CH41" s="73">
        <f t="shared" si="11"/>
        <v>86.930674958843966</v>
      </c>
      <c r="CI41" s="73">
        <f t="shared" si="11"/>
        <v>69.695073961213254</v>
      </c>
      <c r="CJ41" s="73">
        <f t="shared" si="11"/>
        <v>89.714248348917806</v>
      </c>
      <c r="CK41" s="73">
        <f t="shared" si="11"/>
        <v>114.50479233226835</v>
      </c>
    </row>
    <row r="42" spans="2:89" ht="14.4">
      <c r="B42" s="70" t="s">
        <v>487</v>
      </c>
      <c r="D42" s="78"/>
      <c r="E42" s="71">
        <v>37895</v>
      </c>
      <c r="F42" s="72">
        <v>99.7</v>
      </c>
      <c r="G42" s="72">
        <v>96.45</v>
      </c>
      <c r="H42" s="72">
        <v>93.54</v>
      </c>
      <c r="I42" s="72">
        <v>100.76</v>
      </c>
      <c r="J42" s="72">
        <v>100.29</v>
      </c>
      <c r="K42" s="72">
        <v>96.26</v>
      </c>
      <c r="L42" s="72">
        <v>99.15</v>
      </c>
      <c r="M42" s="72">
        <v>99.79</v>
      </c>
      <c r="N42" s="72">
        <v>98.68</v>
      </c>
      <c r="O42" s="72">
        <v>100.21</v>
      </c>
      <c r="P42" s="72">
        <v>100.66</v>
      </c>
      <c r="Q42" s="72">
        <v>100.21</v>
      </c>
      <c r="R42" s="72">
        <v>98.55</v>
      </c>
      <c r="S42" s="72">
        <v>100.03</v>
      </c>
      <c r="T42" s="72">
        <v>97.65</v>
      </c>
      <c r="U42" s="72">
        <v>91.84</v>
      </c>
      <c r="V42" s="72">
        <v>97.83</v>
      </c>
      <c r="W42" s="72">
        <v>101.07</v>
      </c>
      <c r="X42" s="72">
        <v>100.81</v>
      </c>
      <c r="Y42" s="72">
        <v>86.1</v>
      </c>
      <c r="Z42" s="72">
        <v>100.13</v>
      </c>
      <c r="AA42" s="72">
        <v>82.37</v>
      </c>
      <c r="AB42" s="72">
        <v>101.18</v>
      </c>
      <c r="AC42" s="72">
        <v>90.77</v>
      </c>
      <c r="AD42" s="72">
        <v>102.46</v>
      </c>
      <c r="AE42" s="72">
        <v>104.93</v>
      </c>
      <c r="AF42" s="72">
        <v>98.32</v>
      </c>
      <c r="AG42" s="72">
        <v>102.14</v>
      </c>
      <c r="AH42" s="72">
        <v>109.08</v>
      </c>
      <c r="AI42" s="72">
        <v>100.87</v>
      </c>
      <c r="AJ42" s="72">
        <v>98.24</v>
      </c>
      <c r="AK42" s="72">
        <v>88.68</v>
      </c>
      <c r="AL42" s="72">
        <v>93.8</v>
      </c>
      <c r="AM42" s="72">
        <v>94.76</v>
      </c>
      <c r="AN42" s="72">
        <v>90.39</v>
      </c>
      <c r="AO42" s="72">
        <v>96.44</v>
      </c>
      <c r="AP42" s="72">
        <v>100.42</v>
      </c>
      <c r="AQ42" s="72">
        <v>98.15</v>
      </c>
      <c r="AR42" s="72">
        <v>85.54</v>
      </c>
      <c r="AS42" s="72">
        <v>100.22</v>
      </c>
      <c r="AT42" s="72">
        <v>104.39</v>
      </c>
      <c r="AU42" s="72">
        <v>86.71</v>
      </c>
      <c r="AV42" s="72">
        <v>80.25</v>
      </c>
      <c r="AW42" s="73">
        <f t="shared" si="10"/>
        <v>95.406698564593313</v>
      </c>
      <c r="AX42" s="73">
        <f t="shared" si="10"/>
        <v>80.19789631231032</v>
      </c>
      <c r="AY42" s="73">
        <f t="shared" si="10"/>
        <v>75.165735867250604</v>
      </c>
      <c r="AZ42" s="73">
        <f t="shared" si="10"/>
        <v>97.477446973178246</v>
      </c>
      <c r="BA42" s="73">
        <f t="shared" si="10"/>
        <v>97.78904516978281</v>
      </c>
      <c r="BB42" s="73">
        <f t="shared" si="10"/>
        <v>83.437709926972502</v>
      </c>
      <c r="BC42" s="73">
        <f t="shared" si="10"/>
        <v>91.746090496900152</v>
      </c>
      <c r="BD42" s="73">
        <f t="shared" si="10"/>
        <v>95.811430354528213</v>
      </c>
      <c r="BE42" s="73">
        <f t="shared" si="10"/>
        <v>92.798871517573772</v>
      </c>
      <c r="BF42" s="73">
        <f t="shared" si="10"/>
        <v>97.475803706045411</v>
      </c>
      <c r="BG42" s="73">
        <f t="shared" si="10"/>
        <v>97.446695224957054</v>
      </c>
      <c r="BH42" s="73">
        <f t="shared" si="10"/>
        <v>97.046290916134041</v>
      </c>
      <c r="BI42" s="73">
        <f t="shared" si="10"/>
        <v>79.264859647711731</v>
      </c>
      <c r="BJ42" s="73">
        <f t="shared" si="10"/>
        <v>88.679078014184398</v>
      </c>
      <c r="BK42" s="73">
        <f t="shared" si="10"/>
        <v>93.657834791991363</v>
      </c>
      <c r="BL42" s="73">
        <f t="shared" si="10"/>
        <v>83.898963138902843</v>
      </c>
      <c r="BM42" s="73">
        <f t="shared" si="8"/>
        <v>91.46623658929947</v>
      </c>
      <c r="BN42" s="73">
        <f t="shared" si="8"/>
        <v>100.34251675353684</v>
      </c>
      <c r="BO42" s="73">
        <f t="shared" si="8"/>
        <v>99.740285438670256</v>
      </c>
      <c r="BP42" s="73">
        <f t="shared" si="8"/>
        <v>74.011991489910386</v>
      </c>
      <c r="BQ42" s="73">
        <f t="shared" si="8"/>
        <v>97.497565725413821</v>
      </c>
      <c r="BR42" s="73">
        <f t="shared" si="9"/>
        <v>74.304271345451269</v>
      </c>
      <c r="BS42" s="73">
        <f t="shared" si="9"/>
        <v>97.457137353111165</v>
      </c>
      <c r="BT42" s="73">
        <f t="shared" si="9"/>
        <v>72.038253209261711</v>
      </c>
      <c r="BU42" s="73">
        <f t="shared" si="9"/>
        <v>99.934164004779191</v>
      </c>
      <c r="BV42" s="73">
        <f t="shared" si="9"/>
        <v>105.59790676025864</v>
      </c>
      <c r="BW42" s="73">
        <f t="shared" si="9"/>
        <v>109.68623622925674</v>
      </c>
      <c r="BX42" s="73">
        <f t="shared" si="9"/>
        <v>110.04093945270417</v>
      </c>
      <c r="BY42" s="73">
        <f t="shared" si="9"/>
        <v>118.17024618801288</v>
      </c>
      <c r="BZ42" s="73">
        <f t="shared" si="9"/>
        <v>102.42168858201757</v>
      </c>
      <c r="CA42" s="73">
        <f t="shared" si="9"/>
        <v>96.240601503759379</v>
      </c>
      <c r="CB42" s="73">
        <f t="shared" si="9"/>
        <v>80.227982087121731</v>
      </c>
      <c r="CC42" s="73">
        <f t="shared" si="9"/>
        <v>86.066889938982428</v>
      </c>
      <c r="CD42" s="73">
        <f t="shared" si="9"/>
        <v>87.783413233284705</v>
      </c>
      <c r="CE42" s="73">
        <f t="shared" si="9"/>
        <v>94.989885190342321</v>
      </c>
      <c r="CF42" s="73">
        <f t="shared" si="9"/>
        <v>96.978229171904061</v>
      </c>
      <c r="CG42" s="73">
        <f t="shared" si="11"/>
        <v>93.727832742206459</v>
      </c>
      <c r="CH42" s="73">
        <f t="shared" si="11"/>
        <v>89.765867934882024</v>
      </c>
      <c r="CI42" s="73">
        <f t="shared" si="11"/>
        <v>69.049300748693327</v>
      </c>
      <c r="CJ42" s="73">
        <f t="shared" si="11"/>
        <v>87.377667342357086</v>
      </c>
      <c r="CK42" s="73">
        <f t="shared" si="11"/>
        <v>111.17145899893504</v>
      </c>
    </row>
    <row r="43" spans="2:89" ht="14.4">
      <c r="B43" s="70" t="s">
        <v>487</v>
      </c>
      <c r="D43" s="78"/>
      <c r="E43" s="71">
        <v>37987</v>
      </c>
      <c r="F43" s="72">
        <v>99.74</v>
      </c>
      <c r="G43" s="72">
        <v>99.25</v>
      </c>
      <c r="H43" s="72">
        <v>92.7</v>
      </c>
      <c r="I43" s="72">
        <v>101.46</v>
      </c>
      <c r="J43" s="72">
        <v>101.61</v>
      </c>
      <c r="K43" s="72">
        <v>97.09</v>
      </c>
      <c r="L43" s="72">
        <v>100.13</v>
      </c>
      <c r="M43" s="72">
        <v>99.72</v>
      </c>
      <c r="N43" s="72">
        <v>98.33</v>
      </c>
      <c r="O43" s="72">
        <v>101.14</v>
      </c>
      <c r="P43" s="72">
        <v>100.63</v>
      </c>
      <c r="Q43" s="72">
        <v>97.69</v>
      </c>
      <c r="R43" s="72">
        <v>98.72</v>
      </c>
      <c r="S43" s="72">
        <v>100.31</v>
      </c>
      <c r="T43" s="72">
        <v>98.24</v>
      </c>
      <c r="U43" s="72">
        <v>94.85</v>
      </c>
      <c r="V43" s="72">
        <v>97.85</v>
      </c>
      <c r="W43" s="72">
        <v>101.66</v>
      </c>
      <c r="X43" s="72">
        <v>101.53</v>
      </c>
      <c r="Y43" s="72">
        <v>84</v>
      </c>
      <c r="Z43" s="72">
        <v>100.23</v>
      </c>
      <c r="AA43" s="72">
        <v>82.89</v>
      </c>
      <c r="AB43" s="72">
        <v>101.19</v>
      </c>
      <c r="AC43" s="72">
        <v>96.65</v>
      </c>
      <c r="AD43" s="72">
        <v>102.96</v>
      </c>
      <c r="AE43" s="72">
        <v>103.81</v>
      </c>
      <c r="AF43" s="72">
        <v>101.68</v>
      </c>
      <c r="AG43" s="72">
        <v>99.58</v>
      </c>
      <c r="AH43" s="72">
        <v>106.74</v>
      </c>
      <c r="AI43" s="72">
        <v>100.22</v>
      </c>
      <c r="AJ43" s="72">
        <v>94.12</v>
      </c>
      <c r="AK43" s="72">
        <v>94.03</v>
      </c>
      <c r="AL43" s="72">
        <v>92.8</v>
      </c>
      <c r="AM43" s="72">
        <v>98.88</v>
      </c>
      <c r="AN43" s="72">
        <v>94.09</v>
      </c>
      <c r="AO43" s="72">
        <v>98.49</v>
      </c>
      <c r="AP43" s="72">
        <v>101.92</v>
      </c>
      <c r="AQ43" s="72">
        <v>101.25</v>
      </c>
      <c r="AR43" s="72">
        <v>87.95</v>
      </c>
      <c r="AS43" s="72">
        <v>97.98</v>
      </c>
      <c r="AT43" s="72">
        <v>101.14</v>
      </c>
      <c r="AU43" s="72">
        <v>86.11</v>
      </c>
      <c r="AV43" s="72">
        <v>79.150000000000006</v>
      </c>
      <c r="AW43" s="73">
        <f t="shared" si="10"/>
        <v>95.444976076555022</v>
      </c>
      <c r="AX43" s="73">
        <f t="shared" si="10"/>
        <v>82.526088221843423</v>
      </c>
      <c r="AY43" s="73">
        <f t="shared" si="10"/>
        <v>74.490738880630005</v>
      </c>
      <c r="AZ43" s="73">
        <f t="shared" si="10"/>
        <v>98.154642416620305</v>
      </c>
      <c r="BA43" s="73">
        <f t="shared" si="10"/>
        <v>99.076128025741653</v>
      </c>
      <c r="BB43" s="73">
        <f t="shared" si="10"/>
        <v>84.157149977246632</v>
      </c>
      <c r="BC43" s="73">
        <f t="shared" si="10"/>
        <v>92.652910150828163</v>
      </c>
      <c r="BD43" s="73">
        <f t="shared" si="10"/>
        <v>95.744221214085115</v>
      </c>
      <c r="BE43" s="73">
        <f t="shared" si="10"/>
        <v>92.469730809921231</v>
      </c>
      <c r="BF43" s="73">
        <f t="shared" si="10"/>
        <v>98.380428967462663</v>
      </c>
      <c r="BG43" s="73">
        <f t="shared" si="10"/>
        <v>97.417652895762245</v>
      </c>
      <c r="BH43" s="73">
        <f t="shared" si="10"/>
        <v>94.605849312415273</v>
      </c>
      <c r="BI43" s="73">
        <f t="shared" si="10"/>
        <v>79.401592535992918</v>
      </c>
      <c r="BJ43" s="73">
        <f t="shared" si="10"/>
        <v>88.927304964539005</v>
      </c>
      <c r="BK43" s="73">
        <f t="shared" si="10"/>
        <v>94.223714182951682</v>
      </c>
      <c r="BL43" s="73">
        <f t="shared" si="10"/>
        <v>86.648700497876035</v>
      </c>
      <c r="BM43" s="73">
        <f t="shared" si="8"/>
        <v>91.484935605263757</v>
      </c>
      <c r="BN43" s="73">
        <f t="shared" si="8"/>
        <v>100.92827004219409</v>
      </c>
      <c r="BO43" s="73">
        <f t="shared" si="8"/>
        <v>100.45264537831756</v>
      </c>
      <c r="BP43" s="73">
        <f t="shared" si="8"/>
        <v>72.206820965766227</v>
      </c>
      <c r="BQ43" s="73">
        <f t="shared" si="8"/>
        <v>97.594936708860757</v>
      </c>
      <c r="BR43" s="73">
        <f t="shared" si="9"/>
        <v>74.773352577691583</v>
      </c>
      <c r="BS43" s="73">
        <f t="shared" si="9"/>
        <v>97.466769408591801</v>
      </c>
      <c r="BT43" s="73">
        <f t="shared" si="9"/>
        <v>76.704827285172911</v>
      </c>
      <c r="BU43" s="73">
        <f t="shared" si="9"/>
        <v>100.42183804345174</v>
      </c>
      <c r="BV43" s="73">
        <f t="shared" si="9"/>
        <v>104.47077766875488</v>
      </c>
      <c r="BW43" s="73">
        <f t="shared" si="9"/>
        <v>113.43466741040305</v>
      </c>
      <c r="BX43" s="73">
        <f t="shared" si="9"/>
        <v>107.28291316526611</v>
      </c>
      <c r="BY43" s="73">
        <f t="shared" si="9"/>
        <v>115.63524090675187</v>
      </c>
      <c r="BZ43" s="73">
        <f t="shared" si="9"/>
        <v>101.76168959740062</v>
      </c>
      <c r="CA43" s="73">
        <f t="shared" si="9"/>
        <v>92.204452499326479</v>
      </c>
      <c r="CB43" s="73">
        <f t="shared" si="9"/>
        <v>85.068077984348861</v>
      </c>
      <c r="CC43" s="73">
        <f t="shared" si="9"/>
        <v>85.14933247694637</v>
      </c>
      <c r="CD43" s="73">
        <f t="shared" si="9"/>
        <v>91.60008337386229</v>
      </c>
      <c r="CE43" s="73">
        <f t="shared" si="9"/>
        <v>98.878175656149025</v>
      </c>
      <c r="CF43" s="73">
        <f t="shared" si="9"/>
        <v>99.039670169440384</v>
      </c>
      <c r="CG43" s="73">
        <f t="shared" si="11"/>
        <v>95.127870076535373</v>
      </c>
      <c r="CH43" s="73">
        <f t="shared" si="11"/>
        <v>92.601060910920069</v>
      </c>
      <c r="CI43" s="73">
        <f t="shared" si="11"/>
        <v>70.994692551409614</v>
      </c>
      <c r="CJ43" s="73">
        <f t="shared" si="11"/>
        <v>85.424704112992885</v>
      </c>
      <c r="CK43" s="73">
        <f t="shared" si="11"/>
        <v>107.71033013844516</v>
      </c>
    </row>
    <row r="44" spans="2:89" ht="14.4">
      <c r="B44" s="70" t="s">
        <v>487</v>
      </c>
      <c r="D44" s="79"/>
      <c r="E44" s="71">
        <v>38078</v>
      </c>
      <c r="F44" s="72">
        <v>99.41</v>
      </c>
      <c r="G44" s="72">
        <v>97.8</v>
      </c>
      <c r="H44" s="72">
        <v>94.19</v>
      </c>
      <c r="I44" s="72">
        <v>100.4</v>
      </c>
      <c r="J44" s="72">
        <v>100.22</v>
      </c>
      <c r="K44" s="72">
        <v>97.83</v>
      </c>
      <c r="L44" s="72">
        <v>98.9</v>
      </c>
      <c r="M44" s="72">
        <v>100.37</v>
      </c>
      <c r="N44" s="72">
        <v>98.95</v>
      </c>
      <c r="O44" s="72">
        <v>100.13</v>
      </c>
      <c r="P44" s="72">
        <v>100.34</v>
      </c>
      <c r="Q44" s="72">
        <v>98.02</v>
      </c>
      <c r="R44" s="72">
        <v>101.35</v>
      </c>
      <c r="S44" s="72">
        <v>100.04</v>
      </c>
      <c r="T44" s="72">
        <v>98.13</v>
      </c>
      <c r="U44" s="72">
        <v>98.04</v>
      </c>
      <c r="V44" s="72">
        <v>100.93</v>
      </c>
      <c r="W44" s="72">
        <v>100.85</v>
      </c>
      <c r="X44" s="72">
        <v>100.34</v>
      </c>
      <c r="Y44" s="72">
        <v>85.88</v>
      </c>
      <c r="Z44" s="72">
        <v>100.35</v>
      </c>
      <c r="AA44" s="72">
        <v>82.65</v>
      </c>
      <c r="AB44" s="72">
        <v>100.8</v>
      </c>
      <c r="AC44" s="72">
        <v>96.84</v>
      </c>
      <c r="AD44" s="72">
        <v>100.86</v>
      </c>
      <c r="AE44" s="72">
        <v>102.86</v>
      </c>
      <c r="AF44" s="72">
        <v>102.45</v>
      </c>
      <c r="AG44" s="72">
        <v>103.44</v>
      </c>
      <c r="AH44" s="72">
        <v>105.57</v>
      </c>
      <c r="AI44" s="72">
        <v>101.53</v>
      </c>
      <c r="AJ44" s="72">
        <v>97.05</v>
      </c>
      <c r="AK44" s="72">
        <v>89.03</v>
      </c>
      <c r="AL44" s="72">
        <v>90.36</v>
      </c>
      <c r="AM44" s="72">
        <v>94.28</v>
      </c>
      <c r="AN44" s="72">
        <v>90.39</v>
      </c>
      <c r="AO44" s="72">
        <v>94.66</v>
      </c>
      <c r="AP44" s="72">
        <v>100.2</v>
      </c>
      <c r="AQ44" s="72">
        <v>99.82</v>
      </c>
      <c r="AR44" s="72">
        <v>91.25</v>
      </c>
      <c r="AS44" s="72">
        <v>100.34</v>
      </c>
      <c r="AT44" s="72">
        <v>102.27</v>
      </c>
      <c r="AU44" s="72">
        <v>88.58</v>
      </c>
      <c r="AV44" s="72">
        <v>77.2</v>
      </c>
      <c r="AW44" s="73">
        <f t="shared" si="10"/>
        <v>95.129186602870803</v>
      </c>
      <c r="AX44" s="73">
        <f t="shared" si="10"/>
        <v>81.320417411549499</v>
      </c>
      <c r="AY44" s="73">
        <f t="shared" si="10"/>
        <v>75.688054964040347</v>
      </c>
      <c r="AZ44" s="73">
        <f t="shared" si="10"/>
        <v>97.129175030836592</v>
      </c>
      <c r="BA44" s="73">
        <f t="shared" si="10"/>
        <v>97.720790775906195</v>
      </c>
      <c r="BB44" s="73">
        <f t="shared" si="10"/>
        <v>84.798578455804275</v>
      </c>
      <c r="BC44" s="73">
        <f t="shared" si="10"/>
        <v>91.514758952530755</v>
      </c>
      <c r="BD44" s="73">
        <f t="shared" si="10"/>
        <v>96.368306089628192</v>
      </c>
      <c r="BE44" s="73">
        <f t="shared" si="10"/>
        <v>93.05278006347713</v>
      </c>
      <c r="BF44" s="73">
        <f t="shared" si="10"/>
        <v>97.397986479256843</v>
      </c>
      <c r="BG44" s="73">
        <f t="shared" si="10"/>
        <v>97.136910380212512</v>
      </c>
      <c r="BH44" s="73">
        <f t="shared" si="10"/>
        <v>94.925430950997495</v>
      </c>
      <c r="BI44" s="73">
        <f t="shared" si="10"/>
        <v>81.516930748813635</v>
      </c>
      <c r="BJ44" s="73">
        <f t="shared" si="10"/>
        <v>88.687943262411352</v>
      </c>
      <c r="BK44" s="73">
        <f t="shared" si="10"/>
        <v>94.118211245653995</v>
      </c>
      <c r="BL44" s="73">
        <f t="shared" si="10"/>
        <v>89.562873977983841</v>
      </c>
      <c r="BM44" s="73">
        <f t="shared" si="8"/>
        <v>94.364584063763644</v>
      </c>
      <c r="BN44" s="73">
        <f t="shared" si="8"/>
        <v>100.12410027302059</v>
      </c>
      <c r="BO44" s="73">
        <f t="shared" si="8"/>
        <v>99.275272700289392</v>
      </c>
      <c r="BP44" s="73">
        <f t="shared" si="8"/>
        <v>73.822878387380996</v>
      </c>
      <c r="BQ44" s="73">
        <f t="shared" si="8"/>
        <v>97.711781888997081</v>
      </c>
      <c r="BR44" s="73">
        <f t="shared" si="9"/>
        <v>74.556853547426826</v>
      </c>
      <c r="BS44" s="73">
        <f t="shared" si="9"/>
        <v>97.091119244846851</v>
      </c>
      <c r="BT44" s="73">
        <f t="shared" si="9"/>
        <v>76.855617944088408</v>
      </c>
      <c r="BU44" s="73">
        <f t="shared" si="9"/>
        <v>98.373607081027032</v>
      </c>
      <c r="BV44" s="73">
        <f t="shared" si="9"/>
        <v>103.51473067149722</v>
      </c>
      <c r="BW44" s="73">
        <f t="shared" si="9"/>
        <v>114.29368288941572</v>
      </c>
      <c r="BX44" s="73">
        <f t="shared" si="9"/>
        <v>111.4414996767938</v>
      </c>
      <c r="BY44" s="73">
        <f t="shared" si="9"/>
        <v>114.36773826612136</v>
      </c>
      <c r="BZ44" s="73">
        <f t="shared" si="9"/>
        <v>103.09184139716707</v>
      </c>
      <c r="CA44" s="73">
        <f t="shared" si="9"/>
        <v>95.074820601993565</v>
      </c>
      <c r="CB44" s="73">
        <f t="shared" si="9"/>
        <v>80.544623874790787</v>
      </c>
      <c r="CC44" s="73">
        <f t="shared" si="9"/>
        <v>82.910492269578384</v>
      </c>
      <c r="CD44" s="73">
        <f t="shared" si="9"/>
        <v>87.338752634382459</v>
      </c>
      <c r="CE44" s="73">
        <f t="shared" si="9"/>
        <v>94.989885190342321</v>
      </c>
      <c r="CF44" s="73">
        <f t="shared" si="9"/>
        <v>95.188295037457877</v>
      </c>
      <c r="CG44" s="73">
        <f t="shared" si="11"/>
        <v>93.52249393317156</v>
      </c>
      <c r="CH44" s="73">
        <f t="shared" si="11"/>
        <v>91.293213828425095</v>
      </c>
      <c r="CI44" s="73">
        <f t="shared" si="11"/>
        <v>73.658507053054308</v>
      </c>
      <c r="CJ44" s="73">
        <f t="shared" si="11"/>
        <v>87.482290372501595</v>
      </c>
      <c r="CK44" s="73">
        <f t="shared" si="11"/>
        <v>108.91373801916933</v>
      </c>
    </row>
    <row r="45" spans="2:89" ht="14.4">
      <c r="B45" s="70" t="s">
        <v>487</v>
      </c>
      <c r="D45" s="78"/>
      <c r="E45" s="71">
        <v>38169</v>
      </c>
      <c r="F45" s="72">
        <v>99.61</v>
      </c>
      <c r="G45" s="72">
        <v>97.69</v>
      </c>
      <c r="H45" s="72">
        <v>95.48</v>
      </c>
      <c r="I45" s="72">
        <v>100.25</v>
      </c>
      <c r="J45" s="72">
        <v>100.83</v>
      </c>
      <c r="K45" s="72">
        <v>98.41</v>
      </c>
      <c r="L45" s="72">
        <v>99.76</v>
      </c>
      <c r="M45" s="72">
        <v>98.97</v>
      </c>
      <c r="N45" s="72">
        <v>99.01</v>
      </c>
      <c r="O45" s="72">
        <v>100.45</v>
      </c>
      <c r="P45" s="72">
        <v>100.46</v>
      </c>
      <c r="Q45" s="72">
        <v>99.55</v>
      </c>
      <c r="R45" s="72">
        <v>101.62</v>
      </c>
      <c r="S45" s="72">
        <v>100.41</v>
      </c>
      <c r="T45" s="72">
        <v>98.51</v>
      </c>
      <c r="U45" s="72">
        <v>99.28</v>
      </c>
      <c r="V45" s="72">
        <v>101.71</v>
      </c>
      <c r="W45" s="72">
        <v>100.49</v>
      </c>
      <c r="X45" s="72">
        <v>100.4</v>
      </c>
      <c r="Y45" s="72">
        <v>91.53</v>
      </c>
      <c r="Z45" s="72">
        <v>100.35</v>
      </c>
      <c r="AA45" s="72">
        <v>84.09</v>
      </c>
      <c r="AB45" s="72">
        <v>100.87</v>
      </c>
      <c r="AC45" s="72">
        <v>96.89</v>
      </c>
      <c r="AD45" s="72">
        <v>101.09</v>
      </c>
      <c r="AE45" s="72">
        <v>102.8</v>
      </c>
      <c r="AF45" s="72">
        <v>101.92</v>
      </c>
      <c r="AG45" s="72">
        <v>102.29</v>
      </c>
      <c r="AH45" s="72">
        <v>104.33</v>
      </c>
      <c r="AI45" s="72">
        <v>101.22</v>
      </c>
      <c r="AJ45" s="72">
        <v>95.67</v>
      </c>
      <c r="AK45" s="72">
        <v>87.68</v>
      </c>
      <c r="AL45" s="72">
        <v>93.54</v>
      </c>
      <c r="AM45" s="72">
        <v>93.25</v>
      </c>
      <c r="AN45" s="72">
        <v>94.06</v>
      </c>
      <c r="AO45" s="72">
        <v>94.53</v>
      </c>
      <c r="AP45" s="72">
        <v>100.78</v>
      </c>
      <c r="AQ45" s="72">
        <v>100.99</v>
      </c>
      <c r="AR45" s="72">
        <v>90.97</v>
      </c>
      <c r="AS45" s="72">
        <v>101.08</v>
      </c>
      <c r="AT45" s="72">
        <v>101.28</v>
      </c>
      <c r="AU45" s="72">
        <v>89.61</v>
      </c>
      <c r="AV45" s="72">
        <v>79.97</v>
      </c>
      <c r="AW45" s="73">
        <f t="shared" si="10"/>
        <v>95.320574162679435</v>
      </c>
      <c r="AX45" s="73">
        <f t="shared" si="10"/>
        <v>81.228952729389263</v>
      </c>
      <c r="AY45" s="73">
        <f t="shared" si="10"/>
        <v>76.724657479207693</v>
      </c>
      <c r="AZ45" s="73">
        <f t="shared" si="10"/>
        <v>96.984061721527567</v>
      </c>
      <c r="BA45" s="73">
        <f t="shared" si="10"/>
        <v>98.315579065402332</v>
      </c>
      <c r="BB45" s="73">
        <f t="shared" si="10"/>
        <v>85.301319695754856</v>
      </c>
      <c r="BC45" s="73">
        <f t="shared" si="10"/>
        <v>92.310539465161469</v>
      </c>
      <c r="BD45" s="73">
        <f t="shared" si="10"/>
        <v>95.024123280766176</v>
      </c>
      <c r="BE45" s="73">
        <f t="shared" si="10"/>
        <v>93.109204184788993</v>
      </c>
      <c r="BF45" s="73">
        <f t="shared" si="10"/>
        <v>97.709255386411158</v>
      </c>
      <c r="BG45" s="73">
        <f t="shared" si="10"/>
        <v>97.253079696991705</v>
      </c>
      <c r="BH45" s="73">
        <f t="shared" si="10"/>
        <v>96.407127638969598</v>
      </c>
      <c r="BI45" s="73">
        <f t="shared" si="10"/>
        <v>81.734094747848459</v>
      </c>
      <c r="BJ45" s="73">
        <f t="shared" si="10"/>
        <v>89.015957446808514</v>
      </c>
      <c r="BK45" s="73">
        <f t="shared" si="10"/>
        <v>94.482675938136921</v>
      </c>
      <c r="BL45" s="73">
        <f t="shared" si="10"/>
        <v>90.695656145800029</v>
      </c>
      <c r="BM45" s="73">
        <f t="shared" si="8"/>
        <v>95.093845686370742</v>
      </c>
      <c r="BN45" s="73">
        <f t="shared" si="8"/>
        <v>99.766691486721257</v>
      </c>
      <c r="BO45" s="73">
        <f t="shared" si="8"/>
        <v>99.334636028593337</v>
      </c>
      <c r="BP45" s="73">
        <f t="shared" si="8"/>
        <v>78.679646702340278</v>
      </c>
      <c r="BQ45" s="73">
        <f t="shared" si="8"/>
        <v>97.711781888997081</v>
      </c>
      <c r="BR45" s="73">
        <f t="shared" si="9"/>
        <v>75.85584772901538</v>
      </c>
      <c r="BS45" s="73">
        <f t="shared" si="9"/>
        <v>97.158543633211337</v>
      </c>
      <c r="BT45" s="73">
        <f t="shared" si="9"/>
        <v>76.895299696434577</v>
      </c>
      <c r="BU45" s="73">
        <f t="shared" si="9"/>
        <v>98.59793713881642</v>
      </c>
      <c r="BV45" s="73">
        <f t="shared" si="9"/>
        <v>103.45434875588093</v>
      </c>
      <c r="BW45" s="73">
        <f t="shared" si="9"/>
        <v>113.70241249477063</v>
      </c>
      <c r="BX45" s="73">
        <f t="shared" si="9"/>
        <v>110.20254255548375</v>
      </c>
      <c r="BY45" s="73">
        <f t="shared" si="9"/>
        <v>113.02440213417111</v>
      </c>
      <c r="BZ45" s="73">
        <f t="shared" si="9"/>
        <v>102.77707265065746</v>
      </c>
      <c r="CA45" s="73">
        <f t="shared" si="9"/>
        <v>93.722906615071864</v>
      </c>
      <c r="CB45" s="73">
        <f t="shared" si="9"/>
        <v>79.323291265210131</v>
      </c>
      <c r="CC45" s="73">
        <f t="shared" si="9"/>
        <v>85.828324998853063</v>
      </c>
      <c r="CD45" s="73">
        <f t="shared" si="9"/>
        <v>86.384585099238052</v>
      </c>
      <c r="CE45" s="73">
        <f t="shared" si="9"/>
        <v>98.846648976696542</v>
      </c>
      <c r="CF45" s="73">
        <f t="shared" si="9"/>
        <v>95.057569510784845</v>
      </c>
      <c r="CG45" s="73">
        <f t="shared" si="11"/>
        <v>94.063841702445387</v>
      </c>
      <c r="CH45" s="73">
        <f t="shared" si="11"/>
        <v>92.363270532284616</v>
      </c>
      <c r="CI45" s="73">
        <f t="shared" si="11"/>
        <v>73.432486428672334</v>
      </c>
      <c r="CJ45" s="73">
        <f t="shared" si="11"/>
        <v>88.127465725059409</v>
      </c>
      <c r="CK45" s="73">
        <f t="shared" si="11"/>
        <v>107.85942492012779</v>
      </c>
    </row>
    <row r="46" spans="2:89" ht="14.4">
      <c r="B46" s="70" t="s">
        <v>487</v>
      </c>
      <c r="D46" s="78"/>
      <c r="E46" s="71">
        <v>38261</v>
      </c>
      <c r="F46" s="72">
        <v>100.76</v>
      </c>
      <c r="G46" s="72">
        <v>98.83</v>
      </c>
      <c r="H46" s="72">
        <v>96.52</v>
      </c>
      <c r="I46" s="72">
        <v>100.89</v>
      </c>
      <c r="J46" s="72">
        <v>101.32</v>
      </c>
      <c r="K46" s="72">
        <v>98.96</v>
      </c>
      <c r="L46" s="72">
        <v>101.66</v>
      </c>
      <c r="M46" s="72">
        <v>101.25</v>
      </c>
      <c r="N46" s="72">
        <v>100.71</v>
      </c>
      <c r="O46" s="72">
        <v>101.38</v>
      </c>
      <c r="P46" s="72">
        <v>101.64</v>
      </c>
      <c r="Q46" s="72">
        <v>102.73</v>
      </c>
      <c r="R46" s="72">
        <v>99.69</v>
      </c>
      <c r="S46" s="72">
        <v>100.79</v>
      </c>
      <c r="T46" s="72">
        <v>99.61</v>
      </c>
      <c r="U46" s="72">
        <v>100.65</v>
      </c>
      <c r="V46" s="72">
        <v>99.66</v>
      </c>
      <c r="W46" s="72">
        <v>100.91</v>
      </c>
      <c r="X46" s="72">
        <v>101.24</v>
      </c>
      <c r="Y46" s="72">
        <v>96.32</v>
      </c>
      <c r="Z46" s="72">
        <v>100.97</v>
      </c>
      <c r="AA46" s="72">
        <v>88.75</v>
      </c>
      <c r="AB46" s="72">
        <v>100.77</v>
      </c>
      <c r="AC46" s="72">
        <v>97.98</v>
      </c>
      <c r="AD46" s="72">
        <v>101.79</v>
      </c>
      <c r="AE46" s="72">
        <v>105.44</v>
      </c>
      <c r="AF46" s="72">
        <v>99.87</v>
      </c>
      <c r="AG46" s="72">
        <v>97.24</v>
      </c>
      <c r="AH46" s="72">
        <v>104.9</v>
      </c>
      <c r="AI46" s="72">
        <v>103.17</v>
      </c>
      <c r="AJ46" s="72">
        <v>99.01</v>
      </c>
      <c r="AK46" s="72">
        <v>88.59</v>
      </c>
      <c r="AL46" s="72">
        <v>99.38</v>
      </c>
      <c r="AM46" s="72">
        <v>95.94</v>
      </c>
      <c r="AN46" s="72">
        <v>97.02</v>
      </c>
      <c r="AO46" s="72">
        <v>96.23</v>
      </c>
      <c r="AP46" s="72">
        <v>102.75</v>
      </c>
      <c r="AQ46" s="72">
        <v>103.53</v>
      </c>
      <c r="AR46" s="72">
        <v>90.11</v>
      </c>
      <c r="AS46" s="72">
        <v>96.95</v>
      </c>
      <c r="AT46" s="72">
        <v>98.11</v>
      </c>
      <c r="AU46" s="72">
        <v>90.8</v>
      </c>
      <c r="AV46" s="72">
        <v>83.5</v>
      </c>
      <c r="AW46" s="73">
        <f t="shared" si="10"/>
        <v>96.421052631578945</v>
      </c>
      <c r="AX46" s="73">
        <f t="shared" si="10"/>
        <v>82.176859435413462</v>
      </c>
      <c r="AY46" s="73">
        <f t="shared" si="10"/>
        <v>77.560368034071274</v>
      </c>
      <c r="AZ46" s="73">
        <f t="shared" si="10"/>
        <v>97.603211841246051</v>
      </c>
      <c r="BA46" s="73">
        <f t="shared" si="10"/>
        <v>98.793359822538562</v>
      </c>
      <c r="BB46" s="73">
        <f t="shared" si="10"/>
        <v>85.778057078466631</v>
      </c>
      <c r="BC46" s="73">
        <f t="shared" si="10"/>
        <v>94.068659202368821</v>
      </c>
      <c r="BD46" s="73">
        <f t="shared" si="10"/>
        <v>97.213220998055732</v>
      </c>
      <c r="BE46" s="73">
        <f t="shared" si="10"/>
        <v>94.707887621958378</v>
      </c>
      <c r="BF46" s="73">
        <f t="shared" si="10"/>
        <v>98.613880647828395</v>
      </c>
      <c r="BG46" s="73">
        <f t="shared" si="10"/>
        <v>98.395411311987232</v>
      </c>
      <c r="BH46" s="73">
        <f t="shared" si="10"/>
        <v>99.486732519852822</v>
      </c>
      <c r="BI46" s="73">
        <f t="shared" si="10"/>
        <v>80.181774310303211</v>
      </c>
      <c r="BJ46" s="73">
        <f t="shared" si="10"/>
        <v>89.35283687943263</v>
      </c>
      <c r="BK46" s="73">
        <f t="shared" si="10"/>
        <v>95.537705311113768</v>
      </c>
      <c r="BL46" s="73">
        <f t="shared" si="10"/>
        <v>91.947197734435676</v>
      </c>
      <c r="BM46" s="73">
        <f t="shared" si="8"/>
        <v>93.177196550031539</v>
      </c>
      <c r="BN46" s="73">
        <f t="shared" si="8"/>
        <v>100.18366840407047</v>
      </c>
      <c r="BO46" s="73">
        <f t="shared" si="8"/>
        <v>100.16572262484848</v>
      </c>
      <c r="BP46" s="73">
        <f t="shared" si="8"/>
        <v>82.797154707411948</v>
      </c>
      <c r="BQ46" s="73">
        <f t="shared" si="8"/>
        <v>98.315481986368056</v>
      </c>
      <c r="BR46" s="73">
        <f t="shared" si="9"/>
        <v>80.059537233322814</v>
      </c>
      <c r="BS46" s="73">
        <f t="shared" si="9"/>
        <v>97.062223078404926</v>
      </c>
      <c r="BT46" s="73">
        <f t="shared" si="9"/>
        <v>77.760361897581404</v>
      </c>
      <c r="BU46" s="73">
        <f t="shared" si="9"/>
        <v>99.28068079295798</v>
      </c>
      <c r="BV46" s="73">
        <f t="shared" si="9"/>
        <v>106.11115304299695</v>
      </c>
      <c r="BW46" s="73">
        <f t="shared" si="9"/>
        <v>111.41542323246412</v>
      </c>
      <c r="BX46" s="73">
        <f t="shared" si="9"/>
        <v>104.76190476190477</v>
      </c>
      <c r="BY46" s="73">
        <f t="shared" si="9"/>
        <v>113.64190342063212</v>
      </c>
      <c r="BZ46" s="73">
        <f t="shared" si="9"/>
        <v>104.7570696045083</v>
      </c>
      <c r="CA46" s="73">
        <f t="shared" si="9"/>
        <v>96.994930322549038</v>
      </c>
      <c r="CB46" s="73">
        <f t="shared" si="9"/>
        <v>80.146559913149687</v>
      </c>
      <c r="CC46" s="73">
        <f t="shared" si="9"/>
        <v>91.186860577143634</v>
      </c>
      <c r="CD46" s="73">
        <f t="shared" si="9"/>
        <v>88.876537205586033</v>
      </c>
      <c r="CE46" s="73">
        <f t="shared" si="9"/>
        <v>101.95728134934188</v>
      </c>
      <c r="CF46" s="73">
        <f t="shared" si="9"/>
        <v>96.767057167278395</v>
      </c>
      <c r="CG46" s="73">
        <f t="shared" si="11"/>
        <v>95.902557401530714</v>
      </c>
      <c r="CH46" s="73">
        <f t="shared" si="11"/>
        <v>94.686299615877076</v>
      </c>
      <c r="CI46" s="73">
        <f t="shared" si="11"/>
        <v>72.738280225213416</v>
      </c>
      <c r="CJ46" s="73">
        <f t="shared" si="11"/>
        <v>84.526689770919162</v>
      </c>
      <c r="CK46" s="73">
        <f t="shared" si="11"/>
        <v>104.48349307774227</v>
      </c>
    </row>
    <row r="47" spans="2:89" ht="14.4">
      <c r="B47" s="70" t="s">
        <v>487</v>
      </c>
      <c r="D47" s="78"/>
      <c r="E47" s="71">
        <v>38353</v>
      </c>
      <c r="F47" s="72">
        <v>100.49</v>
      </c>
      <c r="G47" s="72">
        <v>99.99</v>
      </c>
      <c r="H47" s="72">
        <v>99.84</v>
      </c>
      <c r="I47" s="72">
        <v>100.79</v>
      </c>
      <c r="J47" s="72">
        <v>101.25</v>
      </c>
      <c r="K47" s="72">
        <v>99.46</v>
      </c>
      <c r="L47" s="72">
        <v>101.36</v>
      </c>
      <c r="M47" s="72">
        <v>100.71</v>
      </c>
      <c r="N47" s="72">
        <v>99.86</v>
      </c>
      <c r="O47" s="72">
        <v>101.31</v>
      </c>
      <c r="P47" s="72">
        <v>100.7</v>
      </c>
      <c r="Q47" s="72">
        <v>99.36</v>
      </c>
      <c r="R47" s="72">
        <v>98.71</v>
      </c>
      <c r="S47" s="72">
        <v>100.62</v>
      </c>
      <c r="T47" s="72">
        <v>99.48</v>
      </c>
      <c r="U47" s="72">
        <v>101.53</v>
      </c>
      <c r="V47" s="72">
        <v>98.81</v>
      </c>
      <c r="W47" s="72">
        <v>101.22</v>
      </c>
      <c r="X47" s="72">
        <v>101.44</v>
      </c>
      <c r="Y47" s="72">
        <v>100.89</v>
      </c>
      <c r="Z47" s="72">
        <v>100.51</v>
      </c>
      <c r="AA47" s="72">
        <v>96.53</v>
      </c>
      <c r="AB47" s="72">
        <v>100.2</v>
      </c>
      <c r="AC47" s="72">
        <v>101.63</v>
      </c>
      <c r="AD47" s="72">
        <v>101.37</v>
      </c>
      <c r="AE47" s="72">
        <v>104.09</v>
      </c>
      <c r="AF47" s="72">
        <v>100.1</v>
      </c>
      <c r="AG47" s="72">
        <v>96.79</v>
      </c>
      <c r="AH47" s="72">
        <v>104.17</v>
      </c>
      <c r="AI47" s="72">
        <v>101.65</v>
      </c>
      <c r="AJ47" s="72">
        <v>98.27</v>
      </c>
      <c r="AK47" s="72">
        <v>96.18</v>
      </c>
      <c r="AL47" s="72">
        <v>98.51</v>
      </c>
      <c r="AM47" s="72">
        <v>98.14</v>
      </c>
      <c r="AN47" s="72">
        <v>98.31</v>
      </c>
      <c r="AO47" s="72">
        <v>97.51</v>
      </c>
      <c r="AP47" s="72">
        <v>102.17</v>
      </c>
      <c r="AQ47" s="72">
        <v>103.4</v>
      </c>
      <c r="AR47" s="72">
        <v>95.24</v>
      </c>
      <c r="AS47" s="72">
        <v>96.35</v>
      </c>
      <c r="AT47" s="72">
        <v>96.91</v>
      </c>
      <c r="AU47" s="72">
        <v>97.26</v>
      </c>
      <c r="AV47" s="72">
        <v>88</v>
      </c>
      <c r="AW47" s="73">
        <f t="shared" si="10"/>
        <v>96.162679425837311</v>
      </c>
      <c r="AX47" s="73">
        <f t="shared" si="10"/>
        <v>83.141396083648601</v>
      </c>
      <c r="AY47" s="73">
        <f t="shared" si="10"/>
        <v>80.228213266905072</v>
      </c>
      <c r="AZ47" s="73">
        <f t="shared" si="10"/>
        <v>97.506469635040034</v>
      </c>
      <c r="BA47" s="73">
        <f t="shared" si="10"/>
        <v>98.725105428661962</v>
      </c>
      <c r="BB47" s="73">
        <f t="shared" si="10"/>
        <v>86.211454699113688</v>
      </c>
      <c r="BC47" s="73">
        <f t="shared" si="10"/>
        <v>93.791061349125556</v>
      </c>
      <c r="BD47" s="73">
        <f t="shared" si="10"/>
        <v>96.694750486066098</v>
      </c>
      <c r="BE47" s="73">
        <f t="shared" si="10"/>
        <v>93.908545903373692</v>
      </c>
      <c r="BF47" s="73">
        <f t="shared" si="10"/>
        <v>98.545790574388406</v>
      </c>
      <c r="BG47" s="73">
        <f t="shared" si="10"/>
        <v>97.485418330550118</v>
      </c>
      <c r="BH47" s="73">
        <f t="shared" si="10"/>
        <v>96.223126089482875</v>
      </c>
      <c r="BI47" s="73">
        <f t="shared" si="10"/>
        <v>79.393549424917538</v>
      </c>
      <c r="BJ47" s="73">
        <f t="shared" si="10"/>
        <v>89.202127659574472</v>
      </c>
      <c r="BK47" s="73">
        <f t="shared" si="10"/>
        <v>95.413020021580152</v>
      </c>
      <c r="BL47" s="73">
        <f t="shared" si="10"/>
        <v>92.751107659982651</v>
      </c>
      <c r="BM47" s="73">
        <f t="shared" si="8"/>
        <v>92.382488371549442</v>
      </c>
      <c r="BN47" s="73">
        <f t="shared" si="8"/>
        <v>100.49143708116158</v>
      </c>
      <c r="BO47" s="73">
        <f t="shared" si="8"/>
        <v>100.36360038586163</v>
      </c>
      <c r="BP47" s="73">
        <f t="shared" si="8"/>
        <v>86.725549609954228</v>
      </c>
      <c r="BQ47" s="73">
        <f t="shared" si="8"/>
        <v>97.867575462512164</v>
      </c>
      <c r="BR47" s="73">
        <f t="shared" si="9"/>
        <v>87.077714131072113</v>
      </c>
      <c r="BS47" s="73">
        <f t="shared" si="9"/>
        <v>96.513195916008485</v>
      </c>
      <c r="BT47" s="73">
        <f t="shared" si="9"/>
        <v>80.657129818852795</v>
      </c>
      <c r="BU47" s="73">
        <f t="shared" si="9"/>
        <v>98.871034600473038</v>
      </c>
      <c r="BV47" s="73">
        <f t="shared" si="9"/>
        <v>104.75255994163082</v>
      </c>
      <c r="BW47" s="73">
        <f t="shared" si="9"/>
        <v>111.67201227164971</v>
      </c>
      <c r="BX47" s="73">
        <f t="shared" si="9"/>
        <v>104.27709545356605</v>
      </c>
      <c r="BY47" s="73">
        <f t="shared" si="9"/>
        <v>112.85106843972592</v>
      </c>
      <c r="BZ47" s="73">
        <f t="shared" si="9"/>
        <v>103.21368736355791</v>
      </c>
      <c r="CA47" s="73">
        <f t="shared" si="9"/>
        <v>96.269990938257678</v>
      </c>
      <c r="CB47" s="73">
        <f t="shared" si="9"/>
        <v>87.01316325145882</v>
      </c>
      <c r="CC47" s="73">
        <f t="shared" si="9"/>
        <v>90.388585585172279</v>
      </c>
      <c r="CD47" s="73">
        <f t="shared" si="9"/>
        <v>90.914564950554663</v>
      </c>
      <c r="CE47" s="73">
        <f t="shared" si="9"/>
        <v>103.31292856579881</v>
      </c>
      <c r="CF47" s="73">
        <f t="shared" si="9"/>
        <v>98.054200814520584</v>
      </c>
      <c r="CG47" s="73">
        <f t="shared" si="11"/>
        <v>95.361209632256859</v>
      </c>
      <c r="CH47" s="73">
        <f t="shared" si="11"/>
        <v>94.567404426559349</v>
      </c>
      <c r="CI47" s="73">
        <f t="shared" si="11"/>
        <v>76.879300950497438</v>
      </c>
      <c r="CJ47" s="73">
        <f t="shared" si="11"/>
        <v>84.003574620196602</v>
      </c>
      <c r="CK47" s="73">
        <f t="shared" si="11"/>
        <v>103.20553780617678</v>
      </c>
    </row>
    <row r="48" spans="2:89" ht="14.4">
      <c r="B48" s="70" t="s">
        <v>487</v>
      </c>
      <c r="D48" s="79"/>
      <c r="E48" s="71">
        <v>38443</v>
      </c>
      <c r="F48" s="72">
        <v>100.29</v>
      </c>
      <c r="G48" s="72">
        <v>99.64</v>
      </c>
      <c r="H48" s="72">
        <v>98.86</v>
      </c>
      <c r="I48" s="72">
        <v>100.36</v>
      </c>
      <c r="J48" s="72">
        <v>99.94</v>
      </c>
      <c r="K48" s="72">
        <v>99.71</v>
      </c>
      <c r="L48" s="72">
        <v>100.14</v>
      </c>
      <c r="M48" s="72">
        <v>100.88</v>
      </c>
      <c r="N48" s="72">
        <v>100.37</v>
      </c>
      <c r="O48" s="72">
        <v>100.21</v>
      </c>
      <c r="P48" s="72">
        <v>100.55</v>
      </c>
      <c r="Q48" s="72">
        <v>99.72</v>
      </c>
      <c r="R48" s="72">
        <v>99.83</v>
      </c>
      <c r="S48" s="72">
        <v>100.11</v>
      </c>
      <c r="T48" s="72">
        <v>99.82</v>
      </c>
      <c r="U48" s="72">
        <v>99.99</v>
      </c>
      <c r="V48" s="72">
        <v>101.48</v>
      </c>
      <c r="W48" s="72">
        <v>100.35</v>
      </c>
      <c r="X48" s="72">
        <v>100.17</v>
      </c>
      <c r="Y48" s="72">
        <v>97.61</v>
      </c>
      <c r="Z48" s="72">
        <v>99.93</v>
      </c>
      <c r="AA48" s="72">
        <v>99.68</v>
      </c>
      <c r="AB48" s="72">
        <v>100.08</v>
      </c>
      <c r="AC48" s="72">
        <v>99.37</v>
      </c>
      <c r="AD48" s="72">
        <v>100.26</v>
      </c>
      <c r="AE48" s="72">
        <v>100.99</v>
      </c>
      <c r="AF48" s="72">
        <v>101.18</v>
      </c>
      <c r="AG48" s="72">
        <v>99.41</v>
      </c>
      <c r="AH48" s="72">
        <v>102.07</v>
      </c>
      <c r="AI48" s="72">
        <v>100.89</v>
      </c>
      <c r="AJ48" s="72">
        <v>99.8</v>
      </c>
      <c r="AK48" s="72">
        <v>96.94</v>
      </c>
      <c r="AL48" s="72">
        <v>97.24</v>
      </c>
      <c r="AM48" s="72">
        <v>99.17</v>
      </c>
      <c r="AN48" s="72">
        <v>100.26</v>
      </c>
      <c r="AO48" s="72">
        <v>99.18</v>
      </c>
      <c r="AP48" s="72">
        <v>100.45</v>
      </c>
      <c r="AQ48" s="72">
        <v>101.02</v>
      </c>
      <c r="AR48" s="72">
        <v>99.68</v>
      </c>
      <c r="AS48" s="72">
        <v>97.66</v>
      </c>
      <c r="AT48" s="72">
        <v>98.72</v>
      </c>
      <c r="AU48" s="72">
        <v>100.51</v>
      </c>
      <c r="AV48" s="72">
        <v>97.12</v>
      </c>
      <c r="AW48" s="73">
        <f t="shared" si="10"/>
        <v>95.971291866028722</v>
      </c>
      <c r="AX48" s="73">
        <f t="shared" si="10"/>
        <v>82.850372094956967</v>
      </c>
      <c r="AY48" s="73">
        <f t="shared" si="10"/>
        <v>79.440716782514357</v>
      </c>
      <c r="AZ48" s="73">
        <f t="shared" si="10"/>
        <v>97.09047814835418</v>
      </c>
      <c r="BA48" s="73">
        <f t="shared" si="10"/>
        <v>97.447773200399766</v>
      </c>
      <c r="BB48" s="73">
        <f t="shared" si="10"/>
        <v>86.428153509437223</v>
      </c>
      <c r="BC48" s="73">
        <f t="shared" si="10"/>
        <v>92.662163412602936</v>
      </c>
      <c r="BD48" s="73">
        <f t="shared" si="10"/>
        <v>96.857972684285059</v>
      </c>
      <c r="BE48" s="73">
        <f t="shared" si="10"/>
        <v>94.388150934524504</v>
      </c>
      <c r="BF48" s="73">
        <f t="shared" si="10"/>
        <v>97.475803706045411</v>
      </c>
      <c r="BG48" s="73">
        <f t="shared" si="10"/>
        <v>97.340206684576117</v>
      </c>
      <c r="BH48" s="73">
        <f t="shared" si="10"/>
        <v>96.571760604299826</v>
      </c>
      <c r="BI48" s="73">
        <f t="shared" si="10"/>
        <v>80.294377865358314</v>
      </c>
      <c r="BJ48" s="73">
        <f t="shared" si="10"/>
        <v>88.75</v>
      </c>
      <c r="BK48" s="73">
        <f t="shared" si="10"/>
        <v>95.739120009591176</v>
      </c>
      <c r="BL48" s="73">
        <f t="shared" si="10"/>
        <v>91.34426529027543</v>
      </c>
      <c r="BM48" s="73">
        <f t="shared" si="8"/>
        <v>94.878807002781471</v>
      </c>
      <c r="BN48" s="73">
        <f t="shared" si="8"/>
        <v>99.62769918093818</v>
      </c>
      <c r="BO48" s="73">
        <f t="shared" si="8"/>
        <v>99.107076603428226</v>
      </c>
      <c r="BP48" s="73">
        <f t="shared" si="8"/>
        <v>83.906045172243353</v>
      </c>
      <c r="BQ48" s="73">
        <f t="shared" si="8"/>
        <v>97.302823758519963</v>
      </c>
      <c r="BR48" s="73">
        <f t="shared" si="9"/>
        <v>89.919263903297093</v>
      </c>
      <c r="BS48" s="73">
        <f t="shared" si="9"/>
        <v>96.397611250240814</v>
      </c>
      <c r="BT48" s="73">
        <f t="shared" si="9"/>
        <v>78.86351461280529</v>
      </c>
      <c r="BU48" s="73">
        <f t="shared" si="9"/>
        <v>97.788398234619976</v>
      </c>
      <c r="BV48" s="73">
        <f t="shared" si="9"/>
        <v>101.63282763479002</v>
      </c>
      <c r="BW48" s="73">
        <f t="shared" si="9"/>
        <v>112.87686515130389</v>
      </c>
      <c r="BX48" s="73">
        <f t="shared" si="9"/>
        <v>107.09976298211592</v>
      </c>
      <c r="BY48" s="73">
        <f t="shared" si="9"/>
        <v>110.57606370013269</v>
      </c>
      <c r="BZ48" s="73">
        <f t="shared" si="9"/>
        <v>102.4419962430827</v>
      </c>
      <c r="CA48" s="73">
        <f t="shared" si="9"/>
        <v>97.768852097670873</v>
      </c>
      <c r="CB48" s="73">
        <f t="shared" si="9"/>
        <v>87.700728276111633</v>
      </c>
      <c r="CC48" s="73">
        <f t="shared" si="9"/>
        <v>89.223287608386471</v>
      </c>
      <c r="CD48" s="73">
        <f t="shared" si="9"/>
        <v>91.86873248569907</v>
      </c>
      <c r="CE48" s="73">
        <f t="shared" si="9"/>
        <v>105.36216273021044</v>
      </c>
      <c r="CF48" s="73">
        <f t="shared" si="9"/>
        <v>99.733521041781898</v>
      </c>
      <c r="CG48" s="73">
        <f t="shared" si="11"/>
        <v>93.755833488893032</v>
      </c>
      <c r="CH48" s="73">
        <f t="shared" si="11"/>
        <v>92.390707883665627</v>
      </c>
      <c r="CI48" s="73">
        <f t="shared" si="11"/>
        <v>80.463342279983067</v>
      </c>
      <c r="CJ48" s="73">
        <f t="shared" si="11"/>
        <v>85.145709365940846</v>
      </c>
      <c r="CK48" s="73">
        <f t="shared" si="11"/>
        <v>105.13312034078805</v>
      </c>
    </row>
    <row r="49" spans="2:89" ht="14.4">
      <c r="B49" s="70" t="s">
        <v>487</v>
      </c>
      <c r="D49" s="78"/>
      <c r="E49" s="71">
        <v>38534</v>
      </c>
      <c r="F49" s="72">
        <v>99.81</v>
      </c>
      <c r="G49" s="72">
        <v>99.67</v>
      </c>
      <c r="H49" s="72">
        <v>100.12</v>
      </c>
      <c r="I49" s="72">
        <v>99.59</v>
      </c>
      <c r="J49" s="72">
        <v>99.78</v>
      </c>
      <c r="K49" s="72">
        <v>100.47</v>
      </c>
      <c r="L49" s="72">
        <v>99.58</v>
      </c>
      <c r="M49" s="72">
        <v>98.75</v>
      </c>
      <c r="N49" s="72">
        <v>99.56</v>
      </c>
      <c r="O49" s="72">
        <v>99.58</v>
      </c>
      <c r="P49" s="72">
        <v>99.34</v>
      </c>
      <c r="Q49" s="72">
        <v>99.69</v>
      </c>
      <c r="R49" s="72">
        <v>100.24</v>
      </c>
      <c r="S49" s="72">
        <v>99.49</v>
      </c>
      <c r="T49" s="72">
        <v>100.3</v>
      </c>
      <c r="U49" s="72">
        <v>100.81</v>
      </c>
      <c r="V49" s="72">
        <v>100.67</v>
      </c>
      <c r="W49" s="72">
        <v>99.43</v>
      </c>
      <c r="X49" s="72">
        <v>99.36</v>
      </c>
      <c r="Y49" s="72">
        <v>99.61</v>
      </c>
      <c r="Z49" s="72">
        <v>99.91</v>
      </c>
      <c r="AA49" s="72">
        <v>102.92</v>
      </c>
      <c r="AB49" s="72">
        <v>100.15</v>
      </c>
      <c r="AC49" s="72">
        <v>98.91</v>
      </c>
      <c r="AD49" s="72">
        <v>99.41</v>
      </c>
      <c r="AE49" s="72">
        <v>98.21</v>
      </c>
      <c r="AF49" s="72">
        <v>99.42</v>
      </c>
      <c r="AG49" s="72">
        <v>101.13</v>
      </c>
      <c r="AH49" s="72">
        <v>99.25</v>
      </c>
      <c r="AI49" s="72">
        <v>98.51</v>
      </c>
      <c r="AJ49" s="72">
        <v>101.17</v>
      </c>
      <c r="AK49" s="72">
        <v>101.39</v>
      </c>
      <c r="AL49" s="72">
        <v>100.93</v>
      </c>
      <c r="AM49" s="72">
        <v>101.02</v>
      </c>
      <c r="AN49" s="72">
        <v>99.25</v>
      </c>
      <c r="AO49" s="72">
        <v>101.15</v>
      </c>
      <c r="AP49" s="72">
        <v>99.11</v>
      </c>
      <c r="AQ49" s="72">
        <v>98.44</v>
      </c>
      <c r="AR49" s="72">
        <v>101.43</v>
      </c>
      <c r="AS49" s="72">
        <v>101.8</v>
      </c>
      <c r="AT49" s="72">
        <v>100.81</v>
      </c>
      <c r="AU49" s="72">
        <v>100.5</v>
      </c>
      <c r="AV49" s="72">
        <v>104.6</v>
      </c>
      <c r="AW49" s="73">
        <f t="shared" si="10"/>
        <v>95.511961722488039</v>
      </c>
      <c r="AX49" s="73">
        <f t="shared" si="10"/>
        <v>82.875317008273399</v>
      </c>
      <c r="AY49" s="73">
        <f t="shared" si="10"/>
        <v>80.453212262445263</v>
      </c>
      <c r="AZ49" s="73">
        <f t="shared" si="10"/>
        <v>96.345563160567878</v>
      </c>
      <c r="BA49" s="73">
        <f t="shared" si="10"/>
        <v>97.291763157253243</v>
      </c>
      <c r="BB49" s="73">
        <f t="shared" si="10"/>
        <v>87.086917892820765</v>
      </c>
      <c r="BC49" s="73">
        <f t="shared" si="10"/>
        <v>92.143980753215502</v>
      </c>
      <c r="BD49" s="73">
        <f t="shared" si="10"/>
        <v>94.812894553659305</v>
      </c>
      <c r="BE49" s="73">
        <f t="shared" si="10"/>
        <v>93.626425296814389</v>
      </c>
      <c r="BF49" s="73">
        <f t="shared" si="10"/>
        <v>96.862993045085346</v>
      </c>
      <c r="BG49" s="73">
        <f t="shared" si="10"/>
        <v>96.168832740385795</v>
      </c>
      <c r="BH49" s="73">
        <f t="shared" si="10"/>
        <v>96.542707728065082</v>
      </c>
      <c r="BI49" s="73">
        <f t="shared" si="10"/>
        <v>80.62414541944824</v>
      </c>
      <c r="BJ49" s="73">
        <f t="shared" si="10"/>
        <v>88.200354609929079</v>
      </c>
      <c r="BK49" s="73">
        <f t="shared" si="10"/>
        <v>96.199496463253794</v>
      </c>
      <c r="BL49" s="73">
        <f t="shared" si="10"/>
        <v>92.09336317544421</v>
      </c>
      <c r="BM49" s="73">
        <f t="shared" si="8"/>
        <v>94.121496856227935</v>
      </c>
      <c r="BN49" s="73">
        <f t="shared" si="8"/>
        <v>98.714321171506583</v>
      </c>
      <c r="BO49" s="73">
        <f t="shared" si="8"/>
        <v>98.30567167132503</v>
      </c>
      <c r="BP49" s="73">
        <f t="shared" si="8"/>
        <v>85.625255195237798</v>
      </c>
      <c r="BQ49" s="73">
        <f t="shared" si="8"/>
        <v>97.283349561830562</v>
      </c>
      <c r="BR49" s="73">
        <f t="shared" si="9"/>
        <v>92.842000811871358</v>
      </c>
      <c r="BS49" s="73">
        <f t="shared" si="9"/>
        <v>96.465035638605286</v>
      </c>
      <c r="BT49" s="73">
        <f t="shared" si="9"/>
        <v>78.498442491220402</v>
      </c>
      <c r="BU49" s="73">
        <f t="shared" si="9"/>
        <v>96.959352368876637</v>
      </c>
      <c r="BV49" s="73">
        <f t="shared" si="9"/>
        <v>98.835132211236058</v>
      </c>
      <c r="BW49" s="73">
        <f t="shared" si="9"/>
        <v>110.91340119927486</v>
      </c>
      <c r="BX49" s="73">
        <f t="shared" si="9"/>
        <v>108.95281189398838</v>
      </c>
      <c r="BY49" s="73">
        <f t="shared" si="9"/>
        <v>107.52105733553611</v>
      </c>
      <c r="BZ49" s="73">
        <f t="shared" si="9"/>
        <v>100.02538457633143</v>
      </c>
      <c r="CA49" s="73">
        <f t="shared" si="9"/>
        <v>99.11096960642648</v>
      </c>
      <c r="CB49" s="73">
        <f t="shared" si="9"/>
        <v>91.726602433618311</v>
      </c>
      <c r="CC49" s="73">
        <f t="shared" si="9"/>
        <v>92.609074643299536</v>
      </c>
      <c r="CD49" s="73">
        <f t="shared" si="9"/>
        <v>93.582528543968124</v>
      </c>
      <c r="CE49" s="73">
        <f t="shared" si="9"/>
        <v>104.30076452197672</v>
      </c>
      <c r="CF49" s="73">
        <f t="shared" si="9"/>
        <v>101.71451556136557</v>
      </c>
      <c r="CG49" s="73">
        <f t="shared" si="11"/>
        <v>92.505133470225871</v>
      </c>
      <c r="CH49" s="73">
        <f t="shared" si="11"/>
        <v>90.031095664898473</v>
      </c>
      <c r="CI49" s="73">
        <f t="shared" si="11"/>
        <v>81.875971182370392</v>
      </c>
      <c r="CJ49" s="73">
        <f t="shared" si="11"/>
        <v>88.755203905926464</v>
      </c>
      <c r="CK49" s="73">
        <f t="shared" si="11"/>
        <v>107.35889243876464</v>
      </c>
    </row>
    <row r="50" spans="2:89" ht="14.4">
      <c r="B50" s="70" t="s">
        <v>487</v>
      </c>
      <c r="D50" s="78"/>
      <c r="E50" s="71">
        <v>38626</v>
      </c>
      <c r="F50" s="72">
        <v>99.41</v>
      </c>
      <c r="G50" s="72">
        <v>100.71</v>
      </c>
      <c r="H50" s="72">
        <v>101.2</v>
      </c>
      <c r="I50" s="72">
        <v>99.27</v>
      </c>
      <c r="J50" s="72">
        <v>99.04</v>
      </c>
      <c r="K50" s="72">
        <v>100.36</v>
      </c>
      <c r="L50" s="72">
        <v>98.93</v>
      </c>
      <c r="M50" s="72">
        <v>99.68</v>
      </c>
      <c r="N50" s="72">
        <v>100.21</v>
      </c>
      <c r="O50" s="72">
        <v>98.92</v>
      </c>
      <c r="P50" s="72">
        <v>99.41</v>
      </c>
      <c r="Q50" s="72">
        <v>101.23</v>
      </c>
      <c r="R50" s="72">
        <v>101.24</v>
      </c>
      <c r="S50" s="72">
        <v>99.79</v>
      </c>
      <c r="T50" s="72">
        <v>100.4</v>
      </c>
      <c r="U50" s="72">
        <v>97.7</v>
      </c>
      <c r="V50" s="72">
        <v>99.07</v>
      </c>
      <c r="W50" s="72">
        <v>99.01</v>
      </c>
      <c r="X50" s="72">
        <v>99.04</v>
      </c>
      <c r="Y50" s="72">
        <v>101.93</v>
      </c>
      <c r="Z50" s="72">
        <v>99.66</v>
      </c>
      <c r="AA50" s="72">
        <v>100.98</v>
      </c>
      <c r="AB50" s="72">
        <v>99.57</v>
      </c>
      <c r="AC50" s="72">
        <v>100.12</v>
      </c>
      <c r="AD50" s="72">
        <v>98.97</v>
      </c>
      <c r="AE50" s="72">
        <v>96.86</v>
      </c>
      <c r="AF50" s="72">
        <v>99.31</v>
      </c>
      <c r="AG50" s="72">
        <v>102.76</v>
      </c>
      <c r="AH50" s="72">
        <v>94.76</v>
      </c>
      <c r="AI50" s="72">
        <v>98.98</v>
      </c>
      <c r="AJ50" s="72">
        <v>100.78</v>
      </c>
      <c r="AK50" s="72">
        <v>105.78</v>
      </c>
      <c r="AL50" s="72">
        <v>103.44</v>
      </c>
      <c r="AM50" s="72">
        <v>101.72</v>
      </c>
      <c r="AN50" s="72">
        <v>102.23</v>
      </c>
      <c r="AO50" s="72">
        <v>102.22</v>
      </c>
      <c r="AP50" s="72">
        <v>98.32</v>
      </c>
      <c r="AQ50" s="72">
        <v>97.26</v>
      </c>
      <c r="AR50" s="72">
        <v>103.85</v>
      </c>
      <c r="AS50" s="72">
        <v>104.4</v>
      </c>
      <c r="AT50" s="72">
        <v>103.68</v>
      </c>
      <c r="AU50" s="72">
        <v>101.79</v>
      </c>
      <c r="AV50" s="72">
        <v>111.85</v>
      </c>
      <c r="AW50" s="73">
        <f t="shared" si="10"/>
        <v>95.129186602870803</v>
      </c>
      <c r="AX50" s="73">
        <f t="shared" si="10"/>
        <v>83.740074003242839</v>
      </c>
      <c r="AY50" s="73">
        <f t="shared" si="10"/>
        <v>81.321065530957455</v>
      </c>
      <c r="AZ50" s="73">
        <f t="shared" si="10"/>
        <v>96.035988100708636</v>
      </c>
      <c r="BA50" s="73">
        <f t="shared" si="10"/>
        <v>96.570216707700567</v>
      </c>
      <c r="BB50" s="73">
        <f t="shared" si="10"/>
        <v>86.991570416278407</v>
      </c>
      <c r="BC50" s="73">
        <f t="shared" si="10"/>
        <v>91.54251873785509</v>
      </c>
      <c r="BD50" s="73">
        <f t="shared" si="10"/>
        <v>95.70581599097477</v>
      </c>
      <c r="BE50" s="73">
        <f t="shared" si="10"/>
        <v>94.237686611026206</v>
      </c>
      <c r="BF50" s="73">
        <f t="shared" si="10"/>
        <v>96.221000924079561</v>
      </c>
      <c r="BG50" s="73">
        <f t="shared" si="10"/>
        <v>96.236598175173654</v>
      </c>
      <c r="BH50" s="73">
        <f t="shared" si="10"/>
        <v>98.034088708115448</v>
      </c>
      <c r="BI50" s="73">
        <f t="shared" si="10"/>
        <v>81.428456526984633</v>
      </c>
      <c r="BJ50" s="73">
        <f t="shared" si="10"/>
        <v>88.466312056737593</v>
      </c>
      <c r="BK50" s="73">
        <f t="shared" si="10"/>
        <v>96.295408224433515</v>
      </c>
      <c r="BL50" s="73">
        <f t="shared" ref="BL50:CA65" si="12">U50/AVERAGE(U$59:U$62)*100</f>
        <v>89.252272415840679</v>
      </c>
      <c r="BM50" s="73">
        <f t="shared" si="12"/>
        <v>92.625575579085137</v>
      </c>
      <c r="BN50" s="73">
        <f t="shared" si="12"/>
        <v>98.297344254157366</v>
      </c>
      <c r="BO50" s="73">
        <f t="shared" si="12"/>
        <v>97.989067253704022</v>
      </c>
      <c r="BP50" s="73">
        <f t="shared" si="12"/>
        <v>87.619538821911334</v>
      </c>
      <c r="BQ50" s="73">
        <f t="shared" si="12"/>
        <v>97.039922103213243</v>
      </c>
      <c r="BR50" s="73">
        <f t="shared" si="12"/>
        <v>91.09196698389789</v>
      </c>
      <c r="BS50" s="73">
        <f t="shared" si="12"/>
        <v>95.906376420728179</v>
      </c>
      <c r="BT50" s="73">
        <f t="shared" si="12"/>
        <v>79.458740897998041</v>
      </c>
      <c r="BU50" s="73">
        <f t="shared" si="12"/>
        <v>96.530199214844785</v>
      </c>
      <c r="BV50" s="73">
        <f t="shared" si="12"/>
        <v>97.476539109869918</v>
      </c>
      <c r="BW50" s="73">
        <f t="shared" si="12"/>
        <v>110.79068470227307</v>
      </c>
      <c r="BX50" s="73">
        <f t="shared" si="12"/>
        <v>110.70889894419307</v>
      </c>
      <c r="BY50" s="73">
        <f t="shared" si="12"/>
        <v>102.65688053516777</v>
      </c>
      <c r="BZ50" s="73">
        <f t="shared" si="12"/>
        <v>100.50261461136213</v>
      </c>
      <c r="CA50" s="73">
        <f t="shared" si="12"/>
        <v>98.72890695794861</v>
      </c>
      <c r="CB50" s="73">
        <f t="shared" ref="BR50:CG65" si="13">AK50/AVERAGE(AK$59:AK$62)*100</f>
        <v>95.698195141810288</v>
      </c>
      <c r="CC50" s="73">
        <f t="shared" si="13"/>
        <v>94.912143873010052</v>
      </c>
      <c r="CD50" s="73">
        <f t="shared" si="13"/>
        <v>94.230991917367234</v>
      </c>
      <c r="CE50" s="73">
        <f t="shared" si="13"/>
        <v>107.43241468092373</v>
      </c>
      <c r="CF50" s="73">
        <f t="shared" si="13"/>
        <v>102.7904872039821</v>
      </c>
      <c r="CG50" s="73">
        <f t="shared" si="11"/>
        <v>91.767780474145965</v>
      </c>
      <c r="CH50" s="73">
        <f t="shared" si="11"/>
        <v>88.951893177245296</v>
      </c>
      <c r="CI50" s="73">
        <f t="shared" si="11"/>
        <v>83.829435150243171</v>
      </c>
      <c r="CJ50" s="73">
        <f t="shared" si="11"/>
        <v>91.022036225724207</v>
      </c>
      <c r="CK50" s="73">
        <f t="shared" si="11"/>
        <v>110.41533546325878</v>
      </c>
    </row>
    <row r="51" spans="2:89" ht="14.4">
      <c r="B51" s="70" t="s">
        <v>487</v>
      </c>
      <c r="D51" s="78"/>
      <c r="E51" s="71">
        <v>38718</v>
      </c>
      <c r="F51" s="72">
        <v>99.57</v>
      </c>
      <c r="G51" s="72">
        <v>103.64</v>
      </c>
      <c r="H51" s="72">
        <v>104.09</v>
      </c>
      <c r="I51" s="72">
        <v>99.36</v>
      </c>
      <c r="J51" s="72">
        <v>99.18</v>
      </c>
      <c r="K51" s="72">
        <v>101.12</v>
      </c>
      <c r="L51" s="72">
        <v>99.34</v>
      </c>
      <c r="M51" s="72">
        <v>99.38</v>
      </c>
      <c r="N51" s="72">
        <v>100.17</v>
      </c>
      <c r="O51" s="72">
        <v>99.34</v>
      </c>
      <c r="P51" s="72">
        <v>98.73</v>
      </c>
      <c r="Q51" s="72">
        <v>99.53</v>
      </c>
      <c r="R51" s="72">
        <v>102.53</v>
      </c>
      <c r="S51" s="72">
        <v>100.13</v>
      </c>
      <c r="T51" s="72">
        <v>100.38</v>
      </c>
      <c r="U51" s="72">
        <v>96.79</v>
      </c>
      <c r="V51" s="72">
        <v>97.62</v>
      </c>
      <c r="W51" s="72">
        <v>99.41</v>
      </c>
      <c r="X51" s="72">
        <v>99.29</v>
      </c>
      <c r="Y51" s="72">
        <v>103.72</v>
      </c>
      <c r="Z51" s="72">
        <v>99.92</v>
      </c>
      <c r="AA51" s="72">
        <v>104.97</v>
      </c>
      <c r="AB51" s="72">
        <v>99.1</v>
      </c>
      <c r="AC51" s="72">
        <v>104.66</v>
      </c>
      <c r="AD51" s="72">
        <v>99.04</v>
      </c>
      <c r="AE51" s="72">
        <v>97.93</v>
      </c>
      <c r="AF51" s="72">
        <v>98.47</v>
      </c>
      <c r="AG51" s="72">
        <v>101.93</v>
      </c>
      <c r="AH51" s="72">
        <v>94.14</v>
      </c>
      <c r="AI51" s="72">
        <v>98.16</v>
      </c>
      <c r="AJ51" s="72">
        <v>99.37</v>
      </c>
      <c r="AK51" s="72">
        <v>108.21</v>
      </c>
      <c r="AL51" s="72">
        <v>105</v>
      </c>
      <c r="AM51" s="72">
        <v>101.58</v>
      </c>
      <c r="AN51" s="72">
        <v>97.82</v>
      </c>
      <c r="AO51" s="72">
        <v>104.14</v>
      </c>
      <c r="AP51" s="72">
        <v>98.57</v>
      </c>
      <c r="AQ51" s="72">
        <v>97.74</v>
      </c>
      <c r="AR51" s="72">
        <v>109.3</v>
      </c>
      <c r="AS51" s="72">
        <v>104.3</v>
      </c>
      <c r="AT51" s="72">
        <v>103.17</v>
      </c>
      <c r="AU51" s="72">
        <v>108.24</v>
      </c>
      <c r="AV51" s="72">
        <v>115.19</v>
      </c>
      <c r="AW51" s="73">
        <f t="shared" ref="AW51:BL66" si="14">F51/AVERAGE(F$59:F$62)*100</f>
        <v>95.282296650717697</v>
      </c>
      <c r="AX51" s="73">
        <f t="shared" si="14"/>
        <v>86.176360537147133</v>
      </c>
      <c r="AY51" s="73">
        <f t="shared" si="14"/>
        <v>83.64337659206879</v>
      </c>
      <c r="AZ51" s="73">
        <f t="shared" si="14"/>
        <v>96.123056086294056</v>
      </c>
      <c r="BA51" s="73">
        <f t="shared" si="14"/>
        <v>96.706725495453767</v>
      </c>
      <c r="BB51" s="73">
        <f t="shared" si="14"/>
        <v>87.650334799661948</v>
      </c>
      <c r="BC51" s="73">
        <f t="shared" si="14"/>
        <v>91.921902470620893</v>
      </c>
      <c r="BD51" s="73">
        <f t="shared" si="14"/>
        <v>95.417776817647194</v>
      </c>
      <c r="BE51" s="73">
        <f t="shared" si="14"/>
        <v>94.200070530151635</v>
      </c>
      <c r="BF51" s="73">
        <f t="shared" si="14"/>
        <v>96.6295413647196</v>
      </c>
      <c r="BG51" s="73">
        <f t="shared" si="14"/>
        <v>95.578305380091493</v>
      </c>
      <c r="BH51" s="73">
        <f t="shared" si="14"/>
        <v>96.387759054813102</v>
      </c>
      <c r="BI51" s="73">
        <f t="shared" si="14"/>
        <v>82.466017855706582</v>
      </c>
      <c r="BJ51" s="73">
        <f t="shared" si="14"/>
        <v>88.767730496453908</v>
      </c>
      <c r="BK51" s="73">
        <f t="shared" si="14"/>
        <v>96.276225872197571</v>
      </c>
      <c r="BL51" s="73">
        <f t="shared" si="14"/>
        <v>88.420956470104599</v>
      </c>
      <c r="BM51" s="73">
        <f t="shared" si="12"/>
        <v>91.269896921674487</v>
      </c>
      <c r="BN51" s="73">
        <f t="shared" si="12"/>
        <v>98.694465127823278</v>
      </c>
      <c r="BO51" s="73">
        <f t="shared" si="12"/>
        <v>98.236414454970443</v>
      </c>
      <c r="BP51" s="73">
        <f t="shared" si="12"/>
        <v>89.15823179249135</v>
      </c>
      <c r="BQ51" s="73">
        <f t="shared" si="12"/>
        <v>97.293086660175263</v>
      </c>
      <c r="BR51" s="73">
        <f t="shared" si="13"/>
        <v>94.691263362049511</v>
      </c>
      <c r="BS51" s="73">
        <f t="shared" si="13"/>
        <v>95.45366981313812</v>
      </c>
      <c r="BT51" s="73">
        <f t="shared" si="13"/>
        <v>83.061844011031511</v>
      </c>
      <c r="BU51" s="73">
        <f t="shared" si="13"/>
        <v>96.598473580258954</v>
      </c>
      <c r="BV51" s="73">
        <f t="shared" si="13"/>
        <v>98.553349938360128</v>
      </c>
      <c r="BW51" s="73">
        <f t="shared" si="13"/>
        <v>109.85357690698649</v>
      </c>
      <c r="BX51" s="73">
        <f t="shared" si="13"/>
        <v>109.81469510881277</v>
      </c>
      <c r="BY51" s="73">
        <f t="shared" si="13"/>
        <v>101.98521246919263</v>
      </c>
      <c r="BZ51" s="73">
        <f t="shared" si="13"/>
        <v>99.670000507691526</v>
      </c>
      <c r="CA51" s="73">
        <f t="shared" si="13"/>
        <v>97.347603536528609</v>
      </c>
      <c r="CB51" s="73">
        <f t="shared" si="13"/>
        <v>97.896593839055498</v>
      </c>
      <c r="CC51" s="73">
        <f t="shared" si="13"/>
        <v>96.343533513786312</v>
      </c>
      <c r="CD51" s="73">
        <f t="shared" si="13"/>
        <v>94.101299242687404</v>
      </c>
      <c r="CE51" s="73">
        <f t="shared" si="13"/>
        <v>102.79799280140818</v>
      </c>
      <c r="CF51" s="73">
        <f t="shared" si="13"/>
        <v>104.72120267484539</v>
      </c>
      <c r="CG51" s="73">
        <f t="shared" si="13"/>
        <v>92.001120029867451</v>
      </c>
      <c r="CH51" s="73">
        <f t="shared" ref="CG51:CK66" si="15">AQ51/AVERAGE(AQ$59:AQ$62)*100</f>
        <v>89.390890799341491</v>
      </c>
      <c r="CI51" s="73">
        <f t="shared" si="15"/>
        <v>88.22876516053519</v>
      </c>
      <c r="CJ51" s="73">
        <f t="shared" si="15"/>
        <v>90.934850367270442</v>
      </c>
      <c r="CK51" s="73">
        <f t="shared" si="15"/>
        <v>109.87220447284345</v>
      </c>
    </row>
    <row r="52" spans="2:89" ht="14.4">
      <c r="B52" s="70" t="s">
        <v>487</v>
      </c>
      <c r="D52" s="79"/>
      <c r="E52" s="71">
        <v>38808</v>
      </c>
      <c r="F52" s="72">
        <v>100.76</v>
      </c>
      <c r="G52" s="72">
        <v>105.42</v>
      </c>
      <c r="H52" s="72">
        <v>105</v>
      </c>
      <c r="I52" s="72">
        <v>100.19</v>
      </c>
      <c r="J52" s="72">
        <v>99.89</v>
      </c>
      <c r="K52" s="72">
        <v>101.93</v>
      </c>
      <c r="L52" s="72">
        <v>100.87</v>
      </c>
      <c r="M52" s="72">
        <v>101.71</v>
      </c>
      <c r="N52" s="72">
        <v>102.15</v>
      </c>
      <c r="O52" s="72">
        <v>100.31</v>
      </c>
      <c r="P52" s="72">
        <v>100.6</v>
      </c>
      <c r="Q52" s="72">
        <v>100.71</v>
      </c>
      <c r="R52" s="72">
        <v>103.93</v>
      </c>
      <c r="S52" s="72">
        <v>100.99</v>
      </c>
      <c r="T52" s="72">
        <v>101.28</v>
      </c>
      <c r="U52" s="72">
        <v>93.73</v>
      </c>
      <c r="V52" s="72">
        <v>103.21</v>
      </c>
      <c r="W52" s="72">
        <v>99.97</v>
      </c>
      <c r="X52" s="72">
        <v>99.85</v>
      </c>
      <c r="Y52" s="72">
        <v>101.19</v>
      </c>
      <c r="Z52" s="72">
        <v>100.96</v>
      </c>
      <c r="AA52" s="72">
        <v>107.7</v>
      </c>
      <c r="AB52" s="72">
        <v>100.43</v>
      </c>
      <c r="AC52" s="72">
        <v>104.46</v>
      </c>
      <c r="AD52" s="72">
        <v>99.79</v>
      </c>
      <c r="AE52" s="72">
        <v>99.45</v>
      </c>
      <c r="AF52" s="72">
        <v>99.54</v>
      </c>
      <c r="AG52" s="72">
        <v>100.68</v>
      </c>
      <c r="AH52" s="72">
        <v>93.41</v>
      </c>
      <c r="AI52" s="72">
        <v>98.79</v>
      </c>
      <c r="AJ52" s="72">
        <v>102.72</v>
      </c>
      <c r="AK52" s="72">
        <v>97.18</v>
      </c>
      <c r="AL52" s="72">
        <v>107.08</v>
      </c>
      <c r="AM52" s="72">
        <v>101.35</v>
      </c>
      <c r="AN52" s="72">
        <v>90.32</v>
      </c>
      <c r="AO52" s="72">
        <v>96.7</v>
      </c>
      <c r="AP52" s="72">
        <v>101.01</v>
      </c>
      <c r="AQ52" s="72">
        <v>101.68</v>
      </c>
      <c r="AR52" s="72">
        <v>110.43</v>
      </c>
      <c r="AS52" s="72">
        <v>101.69</v>
      </c>
      <c r="AT52" s="72">
        <v>100.72</v>
      </c>
      <c r="AU52" s="72">
        <v>108.44</v>
      </c>
      <c r="AV52" s="72">
        <v>112.85</v>
      </c>
      <c r="AW52" s="73">
        <f t="shared" si="14"/>
        <v>96.421052631578945</v>
      </c>
      <c r="AX52" s="73">
        <f t="shared" si="14"/>
        <v>87.656425393921751</v>
      </c>
      <c r="AY52" s="73">
        <f t="shared" si="14"/>
        <v>84.37462332757444</v>
      </c>
      <c r="AZ52" s="73">
        <f t="shared" si="14"/>
        <v>96.926016397803963</v>
      </c>
      <c r="BA52" s="73">
        <f t="shared" si="14"/>
        <v>97.399020061916488</v>
      </c>
      <c r="BB52" s="73">
        <f t="shared" si="14"/>
        <v>88.352438945110194</v>
      </c>
      <c r="BC52" s="73">
        <f t="shared" si="14"/>
        <v>93.337651522161565</v>
      </c>
      <c r="BD52" s="73">
        <f t="shared" si="14"/>
        <v>97.654881063824675</v>
      </c>
      <c r="BE52" s="73">
        <f t="shared" si="14"/>
        <v>96.062066533443044</v>
      </c>
      <c r="BF52" s="73">
        <f t="shared" si="14"/>
        <v>97.57307523953115</v>
      </c>
      <c r="BG52" s="73">
        <f t="shared" si="14"/>
        <v>97.388610566567451</v>
      </c>
      <c r="BH52" s="73">
        <f t="shared" si="14"/>
        <v>97.530505520046489</v>
      </c>
      <c r="BI52" s="73">
        <f t="shared" si="14"/>
        <v>83.592053406257534</v>
      </c>
      <c r="BJ52" s="73">
        <f t="shared" si="14"/>
        <v>89.530141843971634</v>
      </c>
      <c r="BK52" s="73">
        <f t="shared" si="14"/>
        <v>97.139431722815004</v>
      </c>
      <c r="BL52" s="73">
        <f t="shared" si="14"/>
        <v>85.625542410816252</v>
      </c>
      <c r="BM52" s="73">
        <f t="shared" si="12"/>
        <v>96.496271883692103</v>
      </c>
      <c r="BN52" s="73">
        <f t="shared" si="12"/>
        <v>99.250434350955558</v>
      </c>
      <c r="BO52" s="73">
        <f t="shared" si="12"/>
        <v>98.790472185807204</v>
      </c>
      <c r="BP52" s="73">
        <f t="shared" si="12"/>
        <v>86.983431113403384</v>
      </c>
      <c r="BQ52" s="73">
        <f t="shared" si="12"/>
        <v>98.305744888023355</v>
      </c>
      <c r="BR52" s="73">
        <f t="shared" si="13"/>
        <v>97.153939831311177</v>
      </c>
      <c r="BS52" s="73">
        <f t="shared" si="13"/>
        <v>96.734733192063203</v>
      </c>
      <c r="BT52" s="73">
        <f t="shared" si="13"/>
        <v>82.903117001646777</v>
      </c>
      <c r="BU52" s="73">
        <f t="shared" si="13"/>
        <v>97.329984638267788</v>
      </c>
      <c r="BV52" s="73">
        <f t="shared" si="13"/>
        <v>100.08302513397238</v>
      </c>
      <c r="BW52" s="73">
        <f t="shared" si="13"/>
        <v>111.04727374145867</v>
      </c>
      <c r="BX52" s="73">
        <f t="shared" si="13"/>
        <v>108.46800258564966</v>
      </c>
      <c r="BY52" s="73">
        <f t="shared" si="13"/>
        <v>101.19437748828643</v>
      </c>
      <c r="BZ52" s="73">
        <f t="shared" si="13"/>
        <v>100.30969183124334</v>
      </c>
      <c r="CA52" s="73">
        <f t="shared" si="13"/>
        <v>100.62942372217188</v>
      </c>
      <c r="CB52" s="73">
        <f t="shared" si="13"/>
        <v>87.917854073370435</v>
      </c>
      <c r="CC52" s="73">
        <f t="shared" si="13"/>
        <v>98.252053034821301</v>
      </c>
      <c r="CD52" s="73">
        <f t="shared" si="13"/>
        <v>93.888232705713421</v>
      </c>
      <c r="CE52" s="73">
        <f t="shared" si="13"/>
        <v>94.916322938286527</v>
      </c>
      <c r="CF52" s="73">
        <f t="shared" si="13"/>
        <v>97.23968022525014</v>
      </c>
      <c r="CG52" s="73">
        <f t="shared" si="15"/>
        <v>94.278514093709163</v>
      </c>
      <c r="CH52" s="73">
        <f t="shared" si="15"/>
        <v>92.994329614047928</v>
      </c>
      <c r="CI52" s="73">
        <f t="shared" si="15"/>
        <v>89.140919823219591</v>
      </c>
      <c r="CJ52" s="73">
        <f t="shared" si="15"/>
        <v>88.659299461627327</v>
      </c>
      <c r="CK52" s="73">
        <f t="shared" si="15"/>
        <v>107.26304579339723</v>
      </c>
    </row>
    <row r="53" spans="2:89" ht="14.4">
      <c r="B53" s="70" t="s">
        <v>487</v>
      </c>
      <c r="D53" s="78"/>
      <c r="E53" s="71">
        <v>38899</v>
      </c>
      <c r="F53" s="72">
        <v>100.85</v>
      </c>
      <c r="G53" s="72">
        <v>105.29</v>
      </c>
      <c r="H53" s="72">
        <v>105.79</v>
      </c>
      <c r="I53" s="72">
        <v>100.27</v>
      </c>
      <c r="J53" s="72">
        <v>100.51</v>
      </c>
      <c r="K53" s="72">
        <v>103.3</v>
      </c>
      <c r="L53" s="72">
        <v>101.55</v>
      </c>
      <c r="M53" s="72">
        <v>101.02</v>
      </c>
      <c r="N53" s="72">
        <v>101.89</v>
      </c>
      <c r="O53" s="72">
        <v>100.53</v>
      </c>
      <c r="P53" s="72">
        <v>100.74</v>
      </c>
      <c r="Q53" s="72">
        <v>100.22</v>
      </c>
      <c r="R53" s="72">
        <v>104.95</v>
      </c>
      <c r="S53" s="72">
        <v>101.74</v>
      </c>
      <c r="T53" s="72">
        <v>101.5</v>
      </c>
      <c r="U53" s="72">
        <v>92.44</v>
      </c>
      <c r="V53" s="72">
        <v>103.76</v>
      </c>
      <c r="W53" s="72">
        <v>99.79</v>
      </c>
      <c r="X53" s="72">
        <v>99.97</v>
      </c>
      <c r="Y53" s="72">
        <v>101.18</v>
      </c>
      <c r="Z53" s="72">
        <v>101.05</v>
      </c>
      <c r="AA53" s="72">
        <v>107.57</v>
      </c>
      <c r="AB53" s="72">
        <v>100.86</v>
      </c>
      <c r="AC53" s="72">
        <v>104.19</v>
      </c>
      <c r="AD53" s="72">
        <v>99.65</v>
      </c>
      <c r="AE53" s="72">
        <v>100.41</v>
      </c>
      <c r="AF53" s="72">
        <v>101.8</v>
      </c>
      <c r="AG53" s="72">
        <v>100.22</v>
      </c>
      <c r="AH53" s="72">
        <v>91.14</v>
      </c>
      <c r="AI53" s="72">
        <v>97.61</v>
      </c>
      <c r="AJ53" s="72">
        <v>99.74</v>
      </c>
      <c r="AK53" s="72">
        <v>94.55</v>
      </c>
      <c r="AL53" s="72">
        <v>106.61</v>
      </c>
      <c r="AM53" s="72">
        <v>103.29</v>
      </c>
      <c r="AN53" s="72">
        <v>91.72</v>
      </c>
      <c r="AO53" s="72">
        <v>98.9</v>
      </c>
      <c r="AP53" s="72">
        <v>101.54</v>
      </c>
      <c r="AQ53" s="72">
        <v>103.52</v>
      </c>
      <c r="AR53" s="72">
        <v>112.11</v>
      </c>
      <c r="AS53" s="72">
        <v>102.59</v>
      </c>
      <c r="AT53" s="72">
        <v>100.53</v>
      </c>
      <c r="AU53" s="72">
        <v>108.1</v>
      </c>
      <c r="AV53" s="72">
        <v>112.71</v>
      </c>
      <c r="AW53" s="73">
        <f t="shared" si="14"/>
        <v>96.507177033492823</v>
      </c>
      <c r="AX53" s="73">
        <f t="shared" si="14"/>
        <v>87.548330769550574</v>
      </c>
      <c r="AY53" s="73">
        <f t="shared" si="14"/>
        <v>85.009441922134286</v>
      </c>
      <c r="AZ53" s="73">
        <f t="shared" si="14"/>
        <v>97.003410162768773</v>
      </c>
      <c r="BA53" s="73">
        <f t="shared" si="14"/>
        <v>98.003558979109286</v>
      </c>
      <c r="BB53" s="73">
        <f t="shared" si="14"/>
        <v>89.539948425683136</v>
      </c>
      <c r="BC53" s="73">
        <f t="shared" si="14"/>
        <v>93.966873322846283</v>
      </c>
      <c r="BD53" s="73">
        <f t="shared" si="14"/>
        <v>96.992390965171253</v>
      </c>
      <c r="BE53" s="73">
        <f t="shared" si="14"/>
        <v>95.817562007758312</v>
      </c>
      <c r="BF53" s="73">
        <f t="shared" si="14"/>
        <v>97.78707261319974</v>
      </c>
      <c r="BG53" s="73">
        <f t="shared" si="14"/>
        <v>97.524141436143182</v>
      </c>
      <c r="BH53" s="73">
        <f t="shared" si="14"/>
        <v>97.055975208212288</v>
      </c>
      <c r="BI53" s="73">
        <f t="shared" si="14"/>
        <v>84.41245073594466</v>
      </c>
      <c r="BJ53" s="73">
        <f t="shared" si="14"/>
        <v>90.195035460992898</v>
      </c>
      <c r="BK53" s="73">
        <f t="shared" si="14"/>
        <v>97.350437597410377</v>
      </c>
      <c r="BL53" s="73">
        <f t="shared" si="14"/>
        <v>84.447083542684879</v>
      </c>
      <c r="BM53" s="73">
        <f t="shared" si="12"/>
        <v>97.010494822709944</v>
      </c>
      <c r="BN53" s="73">
        <f t="shared" si="12"/>
        <v>99.071729957805914</v>
      </c>
      <c r="BO53" s="73">
        <f t="shared" si="12"/>
        <v>98.909198842415094</v>
      </c>
      <c r="BP53" s="73">
        <f t="shared" si="12"/>
        <v>86.974835063288424</v>
      </c>
      <c r="BQ53" s="73">
        <f t="shared" si="12"/>
        <v>98.393378773125605</v>
      </c>
      <c r="BR53" s="73">
        <f t="shared" si="13"/>
        <v>97.036669523251078</v>
      </c>
      <c r="BS53" s="73">
        <f t="shared" si="13"/>
        <v>97.148911577730686</v>
      </c>
      <c r="BT53" s="73">
        <f t="shared" si="13"/>
        <v>82.688835538977386</v>
      </c>
      <c r="BU53" s="73">
        <f t="shared" si="13"/>
        <v>97.193435907439479</v>
      </c>
      <c r="BV53" s="73">
        <f t="shared" si="13"/>
        <v>101.04913578383272</v>
      </c>
      <c r="BW53" s="73">
        <f t="shared" si="13"/>
        <v>113.56853995258682</v>
      </c>
      <c r="BX53" s="73">
        <f t="shared" si="13"/>
        <v>107.97241973712563</v>
      </c>
      <c r="BY53" s="73">
        <f t="shared" si="13"/>
        <v>98.735205698345197</v>
      </c>
      <c r="BZ53" s="73">
        <f t="shared" si="13"/>
        <v>99.111539828400268</v>
      </c>
      <c r="CA53" s="73">
        <f t="shared" si="13"/>
        <v>97.710073228674275</v>
      </c>
      <c r="CB53" s="73">
        <f t="shared" si="13"/>
        <v>85.538517211742885</v>
      </c>
      <c r="CC53" s="73">
        <f t="shared" si="13"/>
        <v>97.820801027664359</v>
      </c>
      <c r="CD53" s="73">
        <f t="shared" si="13"/>
        <v>95.685402626276655</v>
      </c>
      <c r="CE53" s="73">
        <f t="shared" si="13"/>
        <v>96.387567979402561</v>
      </c>
      <c r="CF53" s="73">
        <f t="shared" si="13"/>
        <v>99.451958368947658</v>
      </c>
      <c r="CG53" s="73">
        <f t="shared" si="15"/>
        <v>94.773193951838721</v>
      </c>
      <c r="CH53" s="73">
        <f t="shared" si="15"/>
        <v>94.677153832083405</v>
      </c>
      <c r="CI53" s="73">
        <f t="shared" si="15"/>
        <v>90.497043569511433</v>
      </c>
      <c r="CJ53" s="73">
        <f t="shared" si="15"/>
        <v>89.443972187711168</v>
      </c>
      <c r="CK53" s="73">
        <f t="shared" si="15"/>
        <v>107.06070287539934</v>
      </c>
    </row>
    <row r="54" spans="2:89" ht="14.4">
      <c r="B54" s="70" t="s">
        <v>487</v>
      </c>
      <c r="D54" s="78"/>
      <c r="E54" s="71">
        <v>38991</v>
      </c>
      <c r="F54" s="72">
        <v>100.91</v>
      </c>
      <c r="G54" s="72">
        <v>105.88</v>
      </c>
      <c r="H54" s="72">
        <v>105.42</v>
      </c>
      <c r="I54" s="72">
        <v>100.36</v>
      </c>
      <c r="J54" s="72">
        <v>100.28</v>
      </c>
      <c r="K54" s="72">
        <v>103.34</v>
      </c>
      <c r="L54" s="72">
        <v>101.92</v>
      </c>
      <c r="M54" s="72">
        <v>102.24</v>
      </c>
      <c r="N54" s="72">
        <v>102.29</v>
      </c>
      <c r="O54" s="72">
        <v>100.29</v>
      </c>
      <c r="P54" s="72">
        <v>101.31</v>
      </c>
      <c r="Q54" s="72">
        <v>100.75</v>
      </c>
      <c r="R54" s="72">
        <v>105.78</v>
      </c>
      <c r="S54" s="72">
        <v>102.85</v>
      </c>
      <c r="T54" s="72">
        <v>100.72</v>
      </c>
      <c r="U54" s="72">
        <v>99.41</v>
      </c>
      <c r="V54" s="72">
        <v>101.2</v>
      </c>
      <c r="W54" s="72">
        <v>99.73</v>
      </c>
      <c r="X54" s="72">
        <v>99.84</v>
      </c>
      <c r="Y54" s="72">
        <v>103.71</v>
      </c>
      <c r="Z54" s="72">
        <v>101.14</v>
      </c>
      <c r="AA54" s="72">
        <v>110.13</v>
      </c>
      <c r="AB54" s="72">
        <v>100.44</v>
      </c>
      <c r="AC54" s="72">
        <v>109.51</v>
      </c>
      <c r="AD54" s="72">
        <v>99.78</v>
      </c>
      <c r="AE54" s="72">
        <v>102.21</v>
      </c>
      <c r="AF54" s="72">
        <v>103.87</v>
      </c>
      <c r="AG54" s="72">
        <v>98.91</v>
      </c>
      <c r="AH54" s="72">
        <v>89.2</v>
      </c>
      <c r="AI54" s="72">
        <v>96.92</v>
      </c>
      <c r="AJ54" s="72">
        <v>97.72</v>
      </c>
      <c r="AK54" s="72">
        <v>98.89</v>
      </c>
      <c r="AL54" s="72">
        <v>105.15</v>
      </c>
      <c r="AM54" s="72">
        <v>104.78</v>
      </c>
      <c r="AN54" s="72">
        <v>96.76</v>
      </c>
      <c r="AO54" s="72">
        <v>101.91</v>
      </c>
      <c r="AP54" s="72">
        <v>101.63</v>
      </c>
      <c r="AQ54" s="72">
        <v>105.34</v>
      </c>
      <c r="AR54" s="72">
        <v>112.35</v>
      </c>
      <c r="AS54" s="72">
        <v>104.42</v>
      </c>
      <c r="AT54" s="72">
        <v>100.87</v>
      </c>
      <c r="AU54" s="72">
        <v>109.39</v>
      </c>
      <c r="AV54" s="72">
        <v>114.14</v>
      </c>
      <c r="AW54" s="73">
        <f t="shared" si="14"/>
        <v>96.564593301435409</v>
      </c>
      <c r="AX54" s="73">
        <f t="shared" si="14"/>
        <v>88.038914064773621</v>
      </c>
      <c r="AY54" s="73">
        <f t="shared" si="14"/>
        <v>84.712121820884732</v>
      </c>
      <c r="AZ54" s="73">
        <f t="shared" si="14"/>
        <v>97.09047814835418</v>
      </c>
      <c r="BA54" s="73">
        <f t="shared" si="14"/>
        <v>97.779294542086149</v>
      </c>
      <c r="BB54" s="73">
        <f t="shared" si="14"/>
        <v>89.574620235334905</v>
      </c>
      <c r="BC54" s="73">
        <f t="shared" si="14"/>
        <v>94.309244008512991</v>
      </c>
      <c r="BD54" s="73">
        <f t="shared" si="14"/>
        <v>98.163750270036715</v>
      </c>
      <c r="BE54" s="73">
        <f t="shared" si="14"/>
        <v>96.193722816504064</v>
      </c>
      <c r="BF54" s="73">
        <f t="shared" si="14"/>
        <v>97.553620932834008</v>
      </c>
      <c r="BG54" s="73">
        <f t="shared" si="14"/>
        <v>98.075945690844421</v>
      </c>
      <c r="BH54" s="73">
        <f t="shared" si="14"/>
        <v>97.569242688359495</v>
      </c>
      <c r="BI54" s="73">
        <f t="shared" si="14"/>
        <v>85.080028955199865</v>
      </c>
      <c r="BJ54" s="73">
        <f t="shared" si="14"/>
        <v>91.179078014184384</v>
      </c>
      <c r="BK54" s="73">
        <f t="shared" si="14"/>
        <v>96.602325860208609</v>
      </c>
      <c r="BL54" s="73">
        <f t="shared" si="14"/>
        <v>90.814415566619459</v>
      </c>
      <c r="BM54" s="73">
        <f t="shared" si="12"/>
        <v>94.617020779281475</v>
      </c>
      <c r="BN54" s="73">
        <f t="shared" si="12"/>
        <v>99.012161826756014</v>
      </c>
      <c r="BO54" s="73">
        <f t="shared" si="12"/>
        <v>98.780578297756563</v>
      </c>
      <c r="BP54" s="73">
        <f t="shared" si="12"/>
        <v>89.149635742376375</v>
      </c>
      <c r="BQ54" s="73">
        <f t="shared" si="12"/>
        <v>98.481012658227854</v>
      </c>
      <c r="BR54" s="73">
        <f t="shared" si="13"/>
        <v>99.345992512741859</v>
      </c>
      <c r="BS54" s="73">
        <f t="shared" si="13"/>
        <v>96.744365247543826</v>
      </c>
      <c r="BT54" s="73">
        <f t="shared" si="13"/>
        <v>86.910973988611332</v>
      </c>
      <c r="BU54" s="73">
        <f t="shared" si="13"/>
        <v>97.320231157494334</v>
      </c>
      <c r="BV54" s="73">
        <f t="shared" si="13"/>
        <v>102.86059325232091</v>
      </c>
      <c r="BW54" s="73">
        <f t="shared" si="13"/>
        <v>115.87784130525731</v>
      </c>
      <c r="BX54" s="73">
        <f t="shared" si="13"/>
        <v>106.56108597285068</v>
      </c>
      <c r="BY54" s="73">
        <f t="shared" si="13"/>
        <v>96.633534653197188</v>
      </c>
      <c r="BZ54" s="73">
        <f t="shared" si="13"/>
        <v>98.410925521653041</v>
      </c>
      <c r="CA54" s="73">
        <f t="shared" si="13"/>
        <v>95.731184639122219</v>
      </c>
      <c r="CB54" s="73">
        <f t="shared" si="13"/>
        <v>89.464875378839281</v>
      </c>
      <c r="CC54" s="73">
        <f t="shared" si="13"/>
        <v>96.481167133091716</v>
      </c>
      <c r="CD54" s="73">
        <f t="shared" si="13"/>
        <v>97.065703235369043</v>
      </c>
      <c r="CE54" s="73">
        <f t="shared" si="13"/>
        <v>101.68405012742035</v>
      </c>
      <c r="CF54" s="73">
        <f t="shared" si="13"/>
        <v>102.47875710191563</v>
      </c>
      <c r="CG54" s="73">
        <f t="shared" si="15"/>
        <v>94.857196191898439</v>
      </c>
      <c r="CH54" s="73">
        <f t="shared" si="15"/>
        <v>96.341686482531557</v>
      </c>
      <c r="CI54" s="73">
        <f t="shared" si="15"/>
        <v>90.690775533267413</v>
      </c>
      <c r="CJ54" s="73">
        <f t="shared" si="15"/>
        <v>91.039473397414952</v>
      </c>
      <c r="CK54" s="73">
        <f t="shared" si="15"/>
        <v>107.42279020234291</v>
      </c>
    </row>
    <row r="55" spans="2:89" ht="14.4">
      <c r="B55" s="70" t="s">
        <v>487</v>
      </c>
      <c r="D55" s="78"/>
      <c r="E55" s="71">
        <v>39083</v>
      </c>
      <c r="F55" s="72">
        <v>100.83</v>
      </c>
      <c r="G55" s="72">
        <v>108.27</v>
      </c>
      <c r="H55" s="72">
        <v>106.28</v>
      </c>
      <c r="I55" s="72">
        <v>100.83</v>
      </c>
      <c r="J55" s="72">
        <v>101.1</v>
      </c>
      <c r="K55" s="72">
        <v>104.75</v>
      </c>
      <c r="L55" s="72">
        <v>102.55</v>
      </c>
      <c r="M55" s="72">
        <v>101.55</v>
      </c>
      <c r="N55" s="72">
        <v>102.05</v>
      </c>
      <c r="O55" s="72">
        <v>100.43</v>
      </c>
      <c r="P55" s="72">
        <v>100.68</v>
      </c>
      <c r="Q55" s="72">
        <v>98.65</v>
      </c>
      <c r="R55" s="72">
        <v>107.56</v>
      </c>
      <c r="S55" s="72">
        <v>103.44</v>
      </c>
      <c r="T55" s="72">
        <v>101.22</v>
      </c>
      <c r="U55" s="72">
        <v>104.71</v>
      </c>
      <c r="V55" s="72">
        <v>99.61</v>
      </c>
      <c r="W55" s="72">
        <v>99.94</v>
      </c>
      <c r="X55" s="72">
        <v>100.34</v>
      </c>
      <c r="Y55" s="72">
        <v>102.73</v>
      </c>
      <c r="Z55" s="72">
        <v>101.34</v>
      </c>
      <c r="AA55" s="72">
        <v>113.98</v>
      </c>
      <c r="AB55" s="72">
        <v>100.15</v>
      </c>
      <c r="AC55" s="72">
        <v>114.79</v>
      </c>
      <c r="AD55" s="72">
        <v>100.14</v>
      </c>
      <c r="AE55" s="72">
        <v>101.52</v>
      </c>
      <c r="AF55" s="72">
        <v>104.58</v>
      </c>
      <c r="AG55" s="72">
        <v>99.73</v>
      </c>
      <c r="AH55" s="72">
        <v>86.25</v>
      </c>
      <c r="AI55" s="72">
        <v>95.3</v>
      </c>
      <c r="AJ55" s="72">
        <v>97.69</v>
      </c>
      <c r="AK55" s="72">
        <v>102.59</v>
      </c>
      <c r="AL55" s="72">
        <v>102.14</v>
      </c>
      <c r="AM55" s="72">
        <v>106.63</v>
      </c>
      <c r="AN55" s="72">
        <v>99.54</v>
      </c>
      <c r="AO55" s="72">
        <v>101.14</v>
      </c>
      <c r="AP55" s="72">
        <v>102.22</v>
      </c>
      <c r="AQ55" s="72">
        <v>106.67</v>
      </c>
      <c r="AR55" s="72">
        <v>115.28</v>
      </c>
      <c r="AS55" s="72">
        <v>106.08</v>
      </c>
      <c r="AT55" s="72">
        <v>99.75</v>
      </c>
      <c r="AU55" s="72">
        <v>109.54</v>
      </c>
      <c r="AV55" s="72">
        <v>116.85</v>
      </c>
      <c r="AW55" s="73">
        <f t="shared" si="14"/>
        <v>96.488038277511961</v>
      </c>
      <c r="AX55" s="73">
        <f t="shared" si="14"/>
        <v>90.026192158982241</v>
      </c>
      <c r="AY55" s="73">
        <f t="shared" si="14"/>
        <v>85.403190164329629</v>
      </c>
      <c r="AZ55" s="73">
        <f t="shared" si="14"/>
        <v>97.545166517522446</v>
      </c>
      <c r="BA55" s="73">
        <f t="shared" si="14"/>
        <v>98.5788460132121</v>
      </c>
      <c r="BB55" s="73">
        <f t="shared" si="14"/>
        <v>90.79680152555963</v>
      </c>
      <c r="BC55" s="73">
        <f t="shared" si="14"/>
        <v>94.892199500323855</v>
      </c>
      <c r="BD55" s="73">
        <f t="shared" si="14"/>
        <v>97.501260171383294</v>
      </c>
      <c r="BE55" s="73">
        <f t="shared" si="14"/>
        <v>95.96802633125661</v>
      </c>
      <c r="BF55" s="73">
        <f t="shared" si="14"/>
        <v>97.689801079714016</v>
      </c>
      <c r="BG55" s="73">
        <f t="shared" si="14"/>
        <v>97.466056777753593</v>
      </c>
      <c r="BH55" s="73">
        <f t="shared" si="14"/>
        <v>95.535541351927193</v>
      </c>
      <c r="BI55" s="73">
        <f t="shared" si="14"/>
        <v>86.511702726614644</v>
      </c>
      <c r="BJ55" s="73">
        <f t="shared" si="14"/>
        <v>91.702127659574472</v>
      </c>
      <c r="BK55" s="73">
        <f t="shared" si="14"/>
        <v>97.081884666107172</v>
      </c>
      <c r="BL55" s="73">
        <f t="shared" si="14"/>
        <v>95.656145800027389</v>
      </c>
      <c r="BM55" s="73">
        <f t="shared" si="12"/>
        <v>93.130449010120827</v>
      </c>
      <c r="BN55" s="73">
        <f t="shared" si="12"/>
        <v>99.220650285430622</v>
      </c>
      <c r="BO55" s="73">
        <f t="shared" si="12"/>
        <v>99.275272700289392</v>
      </c>
      <c r="BP55" s="73">
        <f t="shared" si="12"/>
        <v>88.307222831109115</v>
      </c>
      <c r="BQ55" s="73">
        <f t="shared" si="12"/>
        <v>98.675754625121712</v>
      </c>
      <c r="BR55" s="73">
        <f t="shared" si="13"/>
        <v>102.81899778990574</v>
      </c>
      <c r="BS55" s="73">
        <f t="shared" si="13"/>
        <v>96.465035638605286</v>
      </c>
      <c r="BT55" s="73">
        <f t="shared" si="13"/>
        <v>91.101367036368316</v>
      </c>
      <c r="BU55" s="73">
        <f t="shared" si="13"/>
        <v>97.671356465338562</v>
      </c>
      <c r="BV55" s="73">
        <f t="shared" si="13"/>
        <v>102.16620122273379</v>
      </c>
      <c r="BW55" s="73">
        <f t="shared" si="13"/>
        <v>116.66992051317808</v>
      </c>
      <c r="BX55" s="73">
        <f t="shared" si="13"/>
        <v>107.4445162680457</v>
      </c>
      <c r="BY55" s="73">
        <f t="shared" si="13"/>
        <v>93.437694661863873</v>
      </c>
      <c r="BZ55" s="73">
        <f t="shared" si="13"/>
        <v>96.766004975376958</v>
      </c>
      <c r="CA55" s="73">
        <f t="shared" si="13"/>
        <v>95.70179520462392</v>
      </c>
      <c r="CB55" s="73">
        <f t="shared" si="13"/>
        <v>92.812231419912251</v>
      </c>
      <c r="CC55" s="73">
        <f t="shared" si="13"/>
        <v>93.719319172363171</v>
      </c>
      <c r="CD55" s="73">
        <f t="shared" si="13"/>
        <v>98.779499293638111</v>
      </c>
      <c r="CE55" s="73">
        <f t="shared" si="13"/>
        <v>104.60552242335078</v>
      </c>
      <c r="CF55" s="73">
        <f t="shared" si="13"/>
        <v>101.7044597516215</v>
      </c>
      <c r="CG55" s="73">
        <f t="shared" si="15"/>
        <v>95.407877543401156</v>
      </c>
      <c r="CH55" s="73">
        <f t="shared" si="15"/>
        <v>97.558075727089815</v>
      </c>
      <c r="CI55" s="73">
        <f t="shared" si="15"/>
        <v>93.055919924121653</v>
      </c>
      <c r="CJ55" s="73">
        <f t="shared" si="15"/>
        <v>92.486758647747337</v>
      </c>
      <c r="CK55" s="73">
        <f t="shared" si="15"/>
        <v>106.23003194888179</v>
      </c>
    </row>
    <row r="56" spans="2:89" ht="14.4">
      <c r="B56" s="70" t="s">
        <v>487</v>
      </c>
      <c r="D56" s="79"/>
      <c r="E56" s="71">
        <v>39173</v>
      </c>
      <c r="F56" s="72">
        <v>101.24</v>
      </c>
      <c r="G56" s="72">
        <v>107.64</v>
      </c>
      <c r="H56" s="72">
        <v>105.75</v>
      </c>
      <c r="I56" s="72">
        <v>101.09</v>
      </c>
      <c r="J56" s="72">
        <v>101.14</v>
      </c>
      <c r="K56" s="72">
        <v>106.04</v>
      </c>
      <c r="L56" s="72">
        <v>103.73</v>
      </c>
      <c r="M56" s="72">
        <v>102.34</v>
      </c>
      <c r="N56" s="72">
        <v>103.41</v>
      </c>
      <c r="O56" s="72">
        <v>100.75</v>
      </c>
      <c r="P56" s="72">
        <v>101.56</v>
      </c>
      <c r="Q56" s="72">
        <v>99.49</v>
      </c>
      <c r="R56" s="72">
        <v>109.97</v>
      </c>
      <c r="S56" s="72">
        <v>103.98</v>
      </c>
      <c r="T56" s="72">
        <v>101.96</v>
      </c>
      <c r="U56" s="72">
        <v>107.17</v>
      </c>
      <c r="V56" s="72">
        <v>103.14</v>
      </c>
      <c r="W56" s="72">
        <v>100.6</v>
      </c>
      <c r="X56" s="72">
        <v>100.33</v>
      </c>
      <c r="Y56" s="72">
        <v>105.46</v>
      </c>
      <c r="Z56" s="72">
        <v>102.13</v>
      </c>
      <c r="AA56" s="72">
        <v>117.2</v>
      </c>
      <c r="AB56" s="72">
        <v>101.61</v>
      </c>
      <c r="AC56" s="72">
        <v>115.94</v>
      </c>
      <c r="AD56" s="72">
        <v>100.39</v>
      </c>
      <c r="AE56" s="72">
        <v>100.92</v>
      </c>
      <c r="AF56" s="72">
        <v>103.52</v>
      </c>
      <c r="AG56" s="72">
        <v>97.89</v>
      </c>
      <c r="AH56" s="72">
        <v>82.83</v>
      </c>
      <c r="AI56" s="72">
        <v>94.23</v>
      </c>
      <c r="AJ56" s="72">
        <v>98.56</v>
      </c>
      <c r="AK56" s="72">
        <v>106.55</v>
      </c>
      <c r="AL56" s="72">
        <v>108.39</v>
      </c>
      <c r="AM56" s="72">
        <v>111.87</v>
      </c>
      <c r="AN56" s="72">
        <v>103.79</v>
      </c>
      <c r="AO56" s="72">
        <v>100.06</v>
      </c>
      <c r="AP56" s="72">
        <v>103.24</v>
      </c>
      <c r="AQ56" s="72">
        <v>107.99</v>
      </c>
      <c r="AR56" s="72">
        <v>115.12</v>
      </c>
      <c r="AS56" s="72">
        <v>105.73</v>
      </c>
      <c r="AT56" s="72">
        <v>97.81</v>
      </c>
      <c r="AU56" s="72">
        <v>109.19</v>
      </c>
      <c r="AV56" s="72">
        <v>121.91</v>
      </c>
      <c r="AW56" s="73">
        <f t="shared" si="14"/>
        <v>96.880382775119614</v>
      </c>
      <c r="AX56" s="73">
        <f t="shared" si="14"/>
        <v>89.502348979337299</v>
      </c>
      <c r="AY56" s="73">
        <f t="shared" si="14"/>
        <v>84.977299208485675</v>
      </c>
      <c r="AZ56" s="73">
        <f t="shared" si="14"/>
        <v>97.796696253658084</v>
      </c>
      <c r="BA56" s="73">
        <f t="shared" si="14"/>
        <v>98.617848523998731</v>
      </c>
      <c r="BB56" s="73">
        <f t="shared" si="14"/>
        <v>91.914967386829048</v>
      </c>
      <c r="BC56" s="73">
        <f t="shared" si="14"/>
        <v>95.98408438974738</v>
      </c>
      <c r="BD56" s="73">
        <f t="shared" si="14"/>
        <v>98.259763327812578</v>
      </c>
      <c r="BE56" s="73">
        <f t="shared" si="14"/>
        <v>97.24697308099212</v>
      </c>
      <c r="BF56" s="73">
        <f t="shared" si="14"/>
        <v>98.001069986868345</v>
      </c>
      <c r="BG56" s="73">
        <f t="shared" si="14"/>
        <v>98.317965100801104</v>
      </c>
      <c r="BH56" s="73">
        <f t="shared" si="14"/>
        <v>96.349021886500097</v>
      </c>
      <c r="BI56" s="73">
        <f t="shared" si="14"/>
        <v>88.450092495777355</v>
      </c>
      <c r="BJ56" s="73">
        <f t="shared" si="14"/>
        <v>92.180851063829792</v>
      </c>
      <c r="BK56" s="73">
        <f t="shared" si="14"/>
        <v>97.791631698837051</v>
      </c>
      <c r="BL56" s="73">
        <f t="shared" si="14"/>
        <v>97.903439455533743</v>
      </c>
      <c r="BM56" s="73">
        <f t="shared" si="12"/>
        <v>96.430825327817118</v>
      </c>
      <c r="BN56" s="73">
        <f t="shared" si="12"/>
        <v>99.875899726979384</v>
      </c>
      <c r="BO56" s="73">
        <f t="shared" si="12"/>
        <v>99.265378812238737</v>
      </c>
      <c r="BP56" s="73">
        <f t="shared" si="12"/>
        <v>90.653944512496508</v>
      </c>
      <c r="BQ56" s="73">
        <f t="shared" si="12"/>
        <v>99.444985394352486</v>
      </c>
      <c r="BR56" s="73">
        <f t="shared" si="13"/>
        <v>105.7236931126246</v>
      </c>
      <c r="BS56" s="73">
        <f t="shared" si="13"/>
        <v>97.871315738778662</v>
      </c>
      <c r="BT56" s="73">
        <f t="shared" si="13"/>
        <v>92.014047340330535</v>
      </c>
      <c r="BU56" s="73">
        <f t="shared" si="13"/>
        <v>97.915193484674845</v>
      </c>
      <c r="BV56" s="73">
        <f t="shared" si="13"/>
        <v>101.56238206657106</v>
      </c>
      <c r="BW56" s="73">
        <f t="shared" si="13"/>
        <v>115.4873797238879</v>
      </c>
      <c r="BX56" s="73">
        <f t="shared" si="13"/>
        <v>105.46218487394958</v>
      </c>
      <c r="BY56" s="73">
        <f t="shared" si="13"/>
        <v>89.732686943097789</v>
      </c>
      <c r="BZ56" s="73">
        <f t="shared" si="13"/>
        <v>95.679545108392148</v>
      </c>
      <c r="CA56" s="73">
        <f t="shared" si="13"/>
        <v>96.554088805074571</v>
      </c>
      <c r="CB56" s="73">
        <f t="shared" si="13"/>
        <v>96.394807074682234</v>
      </c>
      <c r="CC56" s="73">
        <f t="shared" si="13"/>
        <v>99.45405331008854</v>
      </c>
      <c r="CD56" s="73">
        <f t="shared" si="13"/>
        <v>103.63371083165427</v>
      </c>
      <c r="CE56" s="73">
        <f t="shared" si="13"/>
        <v>109.07180201245306</v>
      </c>
      <c r="CF56" s="73">
        <f t="shared" si="13"/>
        <v>100.61843229926089</v>
      </c>
      <c r="CG56" s="73">
        <f t="shared" si="15"/>
        <v>96.359902930744809</v>
      </c>
      <c r="CH56" s="73">
        <f t="shared" si="15"/>
        <v>98.765319187854388</v>
      </c>
      <c r="CI56" s="73">
        <f t="shared" si="15"/>
        <v>92.926765281617676</v>
      </c>
      <c r="CJ56" s="73">
        <f t="shared" si="15"/>
        <v>92.181608143159195</v>
      </c>
      <c r="CK56" s="73">
        <f t="shared" si="15"/>
        <v>104.16400425985091</v>
      </c>
    </row>
    <row r="57" spans="2:89" ht="14.4">
      <c r="B57" s="70" t="s">
        <v>487</v>
      </c>
      <c r="D57" s="78"/>
      <c r="E57" s="71">
        <v>39264</v>
      </c>
      <c r="F57" s="72">
        <v>101.13</v>
      </c>
      <c r="G57" s="72">
        <v>111.24</v>
      </c>
      <c r="H57" s="72">
        <v>107.56</v>
      </c>
      <c r="I57" s="72">
        <v>100.59</v>
      </c>
      <c r="J57" s="72">
        <v>101.85</v>
      </c>
      <c r="K57" s="72">
        <v>108.1</v>
      </c>
      <c r="L57" s="72">
        <v>104.48</v>
      </c>
      <c r="M57" s="72">
        <v>101.36</v>
      </c>
      <c r="N57" s="72">
        <v>103.15</v>
      </c>
      <c r="O57" s="72">
        <v>100.99</v>
      </c>
      <c r="P57" s="72">
        <v>101.32</v>
      </c>
      <c r="Q57" s="72">
        <v>99.5</v>
      </c>
      <c r="R57" s="72">
        <v>112.76</v>
      </c>
      <c r="S57" s="72">
        <v>105.31</v>
      </c>
      <c r="T57" s="72">
        <v>102.05</v>
      </c>
      <c r="U57" s="72">
        <v>106.07</v>
      </c>
      <c r="V57" s="72">
        <v>104.9</v>
      </c>
      <c r="W57" s="72">
        <v>99.7</v>
      </c>
      <c r="X57" s="72">
        <v>100.26</v>
      </c>
      <c r="Y57" s="72">
        <v>105.81</v>
      </c>
      <c r="Z57" s="72">
        <v>101.85</v>
      </c>
      <c r="AA57" s="72">
        <v>120.47</v>
      </c>
      <c r="AB57" s="72">
        <v>102.14</v>
      </c>
      <c r="AC57" s="72">
        <v>116.14</v>
      </c>
      <c r="AD57" s="72">
        <v>100.17</v>
      </c>
      <c r="AE57" s="72">
        <v>100.65</v>
      </c>
      <c r="AF57" s="72">
        <v>103.21</v>
      </c>
      <c r="AG57" s="72">
        <v>95.71</v>
      </c>
      <c r="AH57" s="72">
        <v>83.94</v>
      </c>
      <c r="AI57" s="72">
        <v>93.77</v>
      </c>
      <c r="AJ57" s="72">
        <v>100.98</v>
      </c>
      <c r="AK57" s="72">
        <v>108.28</v>
      </c>
      <c r="AL57" s="72">
        <v>113.08</v>
      </c>
      <c r="AM57" s="72">
        <v>112.55</v>
      </c>
      <c r="AN57" s="72">
        <v>102.46</v>
      </c>
      <c r="AO57" s="72">
        <v>99.46</v>
      </c>
      <c r="AP57" s="72">
        <v>103.47</v>
      </c>
      <c r="AQ57" s="72">
        <v>108.31</v>
      </c>
      <c r="AR57" s="72">
        <v>116.63</v>
      </c>
      <c r="AS57" s="72">
        <v>109.05</v>
      </c>
      <c r="AT57" s="72">
        <v>97.01</v>
      </c>
      <c r="AU57" s="72">
        <v>108.01</v>
      </c>
      <c r="AV57" s="72">
        <v>125.29</v>
      </c>
      <c r="AW57" s="73">
        <f t="shared" si="14"/>
        <v>96.775119617224874</v>
      </c>
      <c r="AX57" s="73">
        <f t="shared" si="14"/>
        <v>92.495738577308444</v>
      </c>
      <c r="AY57" s="73">
        <f t="shared" si="14"/>
        <v>86.431757001084819</v>
      </c>
      <c r="AZ57" s="73">
        <f t="shared" si="14"/>
        <v>97.312985222628015</v>
      </c>
      <c r="BA57" s="73">
        <f t="shared" si="14"/>
        <v>99.310143090461438</v>
      </c>
      <c r="BB57" s="73">
        <f t="shared" si="14"/>
        <v>93.700565583894928</v>
      </c>
      <c r="BC57" s="73">
        <f t="shared" si="14"/>
        <v>96.678079022855556</v>
      </c>
      <c r="BD57" s="73">
        <f t="shared" si="14"/>
        <v>97.318835361609175</v>
      </c>
      <c r="BE57" s="73">
        <f t="shared" si="14"/>
        <v>97.002468555307402</v>
      </c>
      <c r="BF57" s="73">
        <f t="shared" si="14"/>
        <v>98.234521667234077</v>
      </c>
      <c r="BG57" s="73">
        <f t="shared" si="14"/>
        <v>98.085626467242676</v>
      </c>
      <c r="BH57" s="73">
        <f t="shared" si="14"/>
        <v>96.358706178578359</v>
      </c>
      <c r="BI57" s="73">
        <f t="shared" si="14"/>
        <v>90.694120485803907</v>
      </c>
      <c r="BJ57" s="73">
        <f t="shared" si="14"/>
        <v>93.35992907801419</v>
      </c>
      <c r="BK57" s="73">
        <f t="shared" si="14"/>
        <v>97.877952283898807</v>
      </c>
      <c r="BL57" s="73">
        <f t="shared" si="14"/>
        <v>96.898552048599996</v>
      </c>
      <c r="BM57" s="73">
        <f t="shared" si="12"/>
        <v>98.076338732674188</v>
      </c>
      <c r="BN57" s="73">
        <f t="shared" si="12"/>
        <v>98.982377761231064</v>
      </c>
      <c r="BO57" s="73">
        <f t="shared" si="12"/>
        <v>99.196121595884151</v>
      </c>
      <c r="BP57" s="73">
        <f t="shared" si="12"/>
        <v>90.954806266520535</v>
      </c>
      <c r="BQ57" s="73">
        <f t="shared" si="12"/>
        <v>99.172346640701065</v>
      </c>
      <c r="BR57" s="73">
        <f t="shared" si="13"/>
        <v>108.67349239998197</v>
      </c>
      <c r="BS57" s="73">
        <f t="shared" si="13"/>
        <v>98.381814679252557</v>
      </c>
      <c r="BT57" s="73">
        <f t="shared" si="13"/>
        <v>92.172774349715269</v>
      </c>
      <c r="BU57" s="73">
        <f t="shared" si="13"/>
        <v>97.700616907658926</v>
      </c>
      <c r="BV57" s="73">
        <f t="shared" si="13"/>
        <v>101.29066344629783</v>
      </c>
      <c r="BW57" s="73">
        <f t="shared" si="13"/>
        <v>115.14154232324643</v>
      </c>
      <c r="BX57" s="73">
        <f t="shared" si="13"/>
        <v>103.11355311355312</v>
      </c>
      <c r="BY57" s="73">
        <f t="shared" si="13"/>
        <v>90.935189448311348</v>
      </c>
      <c r="BZ57" s="73">
        <f t="shared" si="13"/>
        <v>95.212468903893992</v>
      </c>
      <c r="CA57" s="73">
        <f t="shared" si="13"/>
        <v>98.924836521270592</v>
      </c>
      <c r="CB57" s="73">
        <f t="shared" si="13"/>
        <v>97.959922196589318</v>
      </c>
      <c r="CC57" s="73">
        <f t="shared" si="13"/>
        <v>103.75739780703765</v>
      </c>
      <c r="CD57" s="73">
        <f t="shared" si="13"/>
        <v>104.26364668009911</v>
      </c>
      <c r="CE57" s="73">
        <f t="shared" si="13"/>
        <v>107.67411922339278</v>
      </c>
      <c r="CF57" s="73">
        <f t="shared" si="13"/>
        <v>100.01508371461611</v>
      </c>
      <c r="CG57" s="73">
        <f t="shared" si="15"/>
        <v>96.574575322008585</v>
      </c>
      <c r="CH57" s="73">
        <f t="shared" si="15"/>
        <v>99.057984269251875</v>
      </c>
      <c r="CI57" s="73">
        <f t="shared" si="15"/>
        <v>94.145662220249022</v>
      </c>
      <c r="CJ57" s="73">
        <f t="shared" si="15"/>
        <v>95.076178643823965</v>
      </c>
      <c r="CK57" s="73">
        <f t="shared" si="15"/>
        <v>103.31203407880724</v>
      </c>
    </row>
    <row r="58" spans="2:89" ht="14.4">
      <c r="B58" s="70" t="s">
        <v>487</v>
      </c>
      <c r="D58" s="78"/>
      <c r="E58" s="71">
        <v>39356</v>
      </c>
      <c r="F58" s="72">
        <v>102.54</v>
      </c>
      <c r="G58" s="72">
        <v>113.74</v>
      </c>
      <c r="H58" s="72">
        <v>112.78</v>
      </c>
      <c r="I58" s="72">
        <v>101.6</v>
      </c>
      <c r="J58" s="72">
        <v>102.52</v>
      </c>
      <c r="K58" s="72">
        <v>110.52</v>
      </c>
      <c r="L58" s="72">
        <v>106.2</v>
      </c>
      <c r="M58" s="72">
        <v>103.25</v>
      </c>
      <c r="N58" s="72">
        <v>105.21</v>
      </c>
      <c r="O58" s="72">
        <v>101.92</v>
      </c>
      <c r="P58" s="72">
        <v>102.72</v>
      </c>
      <c r="Q58" s="72">
        <v>101.56</v>
      </c>
      <c r="R58" s="72">
        <v>116.5</v>
      </c>
      <c r="S58" s="72">
        <v>107.83</v>
      </c>
      <c r="T58" s="72">
        <v>102.83</v>
      </c>
      <c r="U58" s="72">
        <v>106.65</v>
      </c>
      <c r="V58" s="72">
        <v>104.67</v>
      </c>
      <c r="W58" s="72">
        <v>99.96</v>
      </c>
      <c r="X58" s="72">
        <v>101.12</v>
      </c>
      <c r="Y58" s="72">
        <v>110.42</v>
      </c>
      <c r="Z58" s="72">
        <v>102.29</v>
      </c>
      <c r="AA58" s="72">
        <v>114.77</v>
      </c>
      <c r="AB58" s="72">
        <v>102.99</v>
      </c>
      <c r="AC58" s="72">
        <v>116.86</v>
      </c>
      <c r="AD58" s="72">
        <v>100.67</v>
      </c>
      <c r="AE58" s="72">
        <v>101.62</v>
      </c>
      <c r="AF58" s="72">
        <v>99.94</v>
      </c>
      <c r="AG58" s="72">
        <v>91.4</v>
      </c>
      <c r="AH58" s="72">
        <v>84.58</v>
      </c>
      <c r="AI58" s="72">
        <v>94.27</v>
      </c>
      <c r="AJ58" s="72">
        <v>103.12</v>
      </c>
      <c r="AK58" s="72">
        <v>115.25</v>
      </c>
      <c r="AL58" s="72">
        <v>118.53</v>
      </c>
      <c r="AM58" s="72">
        <v>114.4</v>
      </c>
      <c r="AN58" s="72">
        <v>102.15</v>
      </c>
      <c r="AO58" s="72">
        <v>100.55</v>
      </c>
      <c r="AP58" s="72">
        <v>105.55</v>
      </c>
      <c r="AQ58" s="72">
        <v>110.47</v>
      </c>
      <c r="AR58" s="72">
        <v>117.49</v>
      </c>
      <c r="AS58" s="72">
        <v>107.72</v>
      </c>
      <c r="AT58" s="72">
        <v>95.64</v>
      </c>
      <c r="AU58" s="72">
        <v>105.01</v>
      </c>
      <c r="AV58" s="72">
        <v>130.57</v>
      </c>
      <c r="AW58" s="73">
        <f t="shared" si="14"/>
        <v>98.124401913875602</v>
      </c>
      <c r="AX58" s="73">
        <f t="shared" si="14"/>
        <v>94.574481353677285</v>
      </c>
      <c r="AY58" s="73">
        <f t="shared" si="14"/>
        <v>90.626381132227095</v>
      </c>
      <c r="AZ58" s="73">
        <f t="shared" si="14"/>
        <v>98.290081505308734</v>
      </c>
      <c r="BA58" s="73">
        <f t="shared" si="14"/>
        <v>99.963435146137527</v>
      </c>
      <c r="BB58" s="73">
        <f t="shared" si="14"/>
        <v>95.798210067826716</v>
      </c>
      <c r="BC58" s="73">
        <f t="shared" si="14"/>
        <v>98.269640048116955</v>
      </c>
      <c r="BD58" s="73">
        <f t="shared" si="14"/>
        <v>99.133482153572885</v>
      </c>
      <c r="BE58" s="73">
        <f t="shared" si="14"/>
        <v>98.939696720347939</v>
      </c>
      <c r="BF58" s="73">
        <f t="shared" si="14"/>
        <v>99.139146928651328</v>
      </c>
      <c r="BG58" s="73">
        <f t="shared" si="14"/>
        <v>99.440935163000091</v>
      </c>
      <c r="BH58" s="73">
        <f t="shared" si="14"/>
        <v>98.353670346697669</v>
      </c>
      <c r="BI58" s="73">
        <f t="shared" si="14"/>
        <v>93.70224402799002</v>
      </c>
      <c r="BJ58" s="73">
        <f t="shared" si="14"/>
        <v>95.593971631205676</v>
      </c>
      <c r="BK58" s="73">
        <f t="shared" si="14"/>
        <v>98.626064021100575</v>
      </c>
      <c r="BL58" s="73">
        <f t="shared" si="14"/>
        <v>97.428401772255981</v>
      </c>
      <c r="BM58" s="73">
        <f t="shared" si="12"/>
        <v>97.861300049084903</v>
      </c>
      <c r="BN58" s="73">
        <f t="shared" si="12"/>
        <v>99.240506329113913</v>
      </c>
      <c r="BO58" s="73">
        <f t="shared" si="12"/>
        <v>100.04699596824062</v>
      </c>
      <c r="BP58" s="73">
        <f t="shared" si="12"/>
        <v>94.917585369522712</v>
      </c>
      <c r="BQ58" s="73">
        <f t="shared" si="12"/>
        <v>99.600778967867569</v>
      </c>
      <c r="BR58" s="73">
        <f t="shared" si="13"/>
        <v>103.53164043119389</v>
      </c>
      <c r="BS58" s="73">
        <f t="shared" si="13"/>
        <v>99.200539395106915</v>
      </c>
      <c r="BT58" s="73">
        <f t="shared" si="13"/>
        <v>92.74419158350031</v>
      </c>
      <c r="BU58" s="73">
        <f t="shared" si="13"/>
        <v>98.188290946331463</v>
      </c>
      <c r="BV58" s="73">
        <f t="shared" si="13"/>
        <v>102.26683774876091</v>
      </c>
      <c r="BW58" s="73">
        <f t="shared" si="13"/>
        <v>111.49351554873799</v>
      </c>
      <c r="BX58" s="73">
        <f t="shared" si="13"/>
        <v>98.470157293686725</v>
      </c>
      <c r="BY58" s="73">
        <f t="shared" si="13"/>
        <v>91.628524226092139</v>
      </c>
      <c r="BZ58" s="73">
        <f t="shared" si="13"/>
        <v>95.720160430522412</v>
      </c>
      <c r="CA58" s="73">
        <f t="shared" si="13"/>
        <v>101.02128284881584</v>
      </c>
      <c r="CB58" s="73">
        <f t="shared" si="13"/>
        <v>104.26561722531325</v>
      </c>
      <c r="CC58" s="73">
        <f t="shared" si="13"/>
        <v>108.75808597513419</v>
      </c>
      <c r="CD58" s="73">
        <f t="shared" si="13"/>
        <v>105.9774427383682</v>
      </c>
      <c r="CE58" s="73">
        <f t="shared" si="13"/>
        <v>107.34834353571712</v>
      </c>
      <c r="CF58" s="73">
        <f t="shared" si="13"/>
        <v>101.1111669767208</v>
      </c>
      <c r="CG58" s="73">
        <f t="shared" si="15"/>
        <v>98.515960425611354</v>
      </c>
      <c r="CH58" s="73">
        <f t="shared" si="15"/>
        <v>101.03347356868484</v>
      </c>
      <c r="CI58" s="73">
        <f t="shared" si="15"/>
        <v>94.839868423707955</v>
      </c>
      <c r="CJ58" s="73">
        <f t="shared" si="15"/>
        <v>93.916606726388991</v>
      </c>
      <c r="CK58" s="73">
        <f t="shared" si="15"/>
        <v>101.85303514376996</v>
      </c>
    </row>
    <row r="59" spans="2:89" ht="14.4">
      <c r="B59" s="70" t="s">
        <v>487</v>
      </c>
      <c r="D59" s="78"/>
      <c r="E59" s="71">
        <v>39448</v>
      </c>
      <c r="F59" s="72">
        <v>103.73</v>
      </c>
      <c r="G59" s="72">
        <v>118.21</v>
      </c>
      <c r="H59" s="72">
        <v>122.53</v>
      </c>
      <c r="I59" s="72">
        <v>103.1</v>
      </c>
      <c r="J59" s="72">
        <v>103.23</v>
      </c>
      <c r="K59" s="72">
        <v>113.55</v>
      </c>
      <c r="L59" s="72">
        <v>107.96</v>
      </c>
      <c r="M59" s="72">
        <v>103.74</v>
      </c>
      <c r="N59" s="72">
        <v>105.65</v>
      </c>
      <c r="O59" s="72">
        <v>103.03</v>
      </c>
      <c r="P59" s="72">
        <v>102.85</v>
      </c>
      <c r="Q59" s="72">
        <v>101.63</v>
      </c>
      <c r="R59" s="72">
        <v>122.15</v>
      </c>
      <c r="S59" s="72">
        <v>110.66</v>
      </c>
      <c r="T59" s="72">
        <v>103.7</v>
      </c>
      <c r="U59" s="72">
        <v>106.06</v>
      </c>
      <c r="V59" s="72">
        <v>104.39</v>
      </c>
      <c r="W59" s="72">
        <v>100.65</v>
      </c>
      <c r="X59" s="72">
        <v>101.47</v>
      </c>
      <c r="Y59" s="72">
        <v>113.97</v>
      </c>
      <c r="Z59" s="72">
        <v>102.89</v>
      </c>
      <c r="AA59" s="72">
        <v>109.6</v>
      </c>
      <c r="AB59" s="72">
        <v>103.37</v>
      </c>
      <c r="AC59" s="72">
        <v>119.42</v>
      </c>
      <c r="AD59" s="72">
        <v>102.4</v>
      </c>
      <c r="AE59" s="72">
        <v>101.31</v>
      </c>
      <c r="AF59" s="72">
        <v>93.63</v>
      </c>
      <c r="AG59" s="72">
        <v>90.02</v>
      </c>
      <c r="AH59" s="72">
        <v>88.68</v>
      </c>
      <c r="AI59" s="72">
        <v>98.14</v>
      </c>
      <c r="AJ59" s="72">
        <v>104.3</v>
      </c>
      <c r="AK59" s="72">
        <v>113.41</v>
      </c>
      <c r="AL59" s="72">
        <v>114.41</v>
      </c>
      <c r="AM59" s="72">
        <v>113.5</v>
      </c>
      <c r="AN59" s="72">
        <v>102.91</v>
      </c>
      <c r="AO59" s="72">
        <v>100.95</v>
      </c>
      <c r="AP59" s="72">
        <v>107.17</v>
      </c>
      <c r="AQ59" s="72">
        <v>110.76</v>
      </c>
      <c r="AR59" s="72">
        <v>120.25</v>
      </c>
      <c r="AS59" s="72">
        <v>110.5</v>
      </c>
      <c r="AT59" s="72">
        <v>92.87</v>
      </c>
      <c r="AU59" s="72">
        <v>98.85</v>
      </c>
      <c r="AV59" s="72">
        <v>132.53</v>
      </c>
      <c r="AW59" s="73">
        <f t="shared" si="14"/>
        <v>99.263157894736835</v>
      </c>
      <c r="AX59" s="73">
        <f t="shared" si="14"/>
        <v>98.291273437824799</v>
      </c>
      <c r="AY59" s="73">
        <f t="shared" si="14"/>
        <v>98.461167584073294</v>
      </c>
      <c r="AZ59" s="73">
        <f t="shared" si="14"/>
        <v>99.741214598398926</v>
      </c>
      <c r="BA59" s="73">
        <f t="shared" si="14"/>
        <v>100.65572971260023</v>
      </c>
      <c r="BB59" s="73">
        <f t="shared" si="14"/>
        <v>98.424599648947918</v>
      </c>
      <c r="BC59" s="73">
        <f t="shared" si="14"/>
        <v>99.898214120477462</v>
      </c>
      <c r="BD59" s="73">
        <f t="shared" si="14"/>
        <v>99.60394613667458</v>
      </c>
      <c r="BE59" s="73">
        <f t="shared" si="14"/>
        <v>99.353473609968262</v>
      </c>
      <c r="BF59" s="73">
        <f t="shared" si="14"/>
        <v>100.21886095034287</v>
      </c>
      <c r="BG59" s="73">
        <f t="shared" si="14"/>
        <v>99.566785256177553</v>
      </c>
      <c r="BH59" s="73">
        <f t="shared" si="14"/>
        <v>98.421460391245404</v>
      </c>
      <c r="BI59" s="73">
        <f t="shared" si="14"/>
        <v>98.246601785570647</v>
      </c>
      <c r="BJ59" s="73">
        <f t="shared" si="14"/>
        <v>98.102836879432616</v>
      </c>
      <c r="BK59" s="73">
        <f t="shared" si="14"/>
        <v>99.460496343364099</v>
      </c>
      <c r="BL59" s="73">
        <f t="shared" si="14"/>
        <v>96.889416708536984</v>
      </c>
      <c r="BM59" s="73">
        <f t="shared" si="12"/>
        <v>97.599513825584921</v>
      </c>
      <c r="BN59" s="73">
        <f t="shared" si="12"/>
        <v>99.925539836187639</v>
      </c>
      <c r="BO59" s="73">
        <f t="shared" si="12"/>
        <v>100.39328205001358</v>
      </c>
      <c r="BP59" s="73">
        <f t="shared" si="12"/>
        <v>97.96918316033782</v>
      </c>
      <c r="BQ59" s="73">
        <f t="shared" si="12"/>
        <v>100.18500486854917</v>
      </c>
      <c r="BR59" s="73">
        <f t="shared" si="13"/>
        <v>98.867890487573845</v>
      </c>
      <c r="BS59" s="73">
        <f t="shared" si="13"/>
        <v>99.566557503371229</v>
      </c>
      <c r="BT59" s="73">
        <f t="shared" si="13"/>
        <v>94.77589730362493</v>
      </c>
      <c r="BU59" s="73">
        <f t="shared" si="13"/>
        <v>99.875643120138506</v>
      </c>
      <c r="BV59" s="73">
        <f t="shared" si="13"/>
        <v>101.95486451807683</v>
      </c>
      <c r="BW59" s="73">
        <f t="shared" si="13"/>
        <v>104.45405103890673</v>
      </c>
      <c r="BX59" s="73">
        <f t="shared" si="13"/>
        <v>96.983408748114627</v>
      </c>
      <c r="BY59" s="73">
        <f t="shared" si="13"/>
        <v>96.070200146250301</v>
      </c>
      <c r="BZ59" s="73">
        <f t="shared" si="13"/>
        <v>99.649692846626394</v>
      </c>
      <c r="CA59" s="73">
        <f t="shared" si="13"/>
        <v>102.17726727241553</v>
      </c>
      <c r="CB59" s="73">
        <f t="shared" si="13"/>
        <v>102.60098611299588</v>
      </c>
      <c r="CC59" s="73">
        <f t="shared" si="13"/>
        <v>104.97774923154562</v>
      </c>
      <c r="CD59" s="73">
        <f t="shared" si="13"/>
        <v>105.14370411542649</v>
      </c>
      <c r="CE59" s="73">
        <f t="shared" si="13"/>
        <v>108.1470194151801</v>
      </c>
      <c r="CF59" s="73">
        <f t="shared" si="13"/>
        <v>101.51339936648398</v>
      </c>
      <c r="CG59" s="73">
        <f t="shared" si="15"/>
        <v>100.02800074668659</v>
      </c>
      <c r="CH59" s="73">
        <f t="shared" si="15"/>
        <v>101.2987012987013</v>
      </c>
      <c r="CI59" s="73">
        <f t="shared" si="15"/>
        <v>97.067786006901699</v>
      </c>
      <c r="CJ59" s="73">
        <f t="shared" si="15"/>
        <v>96.340373591403477</v>
      </c>
      <c r="CK59" s="73">
        <f t="shared" si="15"/>
        <v>98.90308839190628</v>
      </c>
    </row>
    <row r="60" spans="2:89" ht="14.4">
      <c r="B60" s="70" t="s">
        <v>487</v>
      </c>
      <c r="D60" s="79"/>
      <c r="E60" s="71">
        <v>39539</v>
      </c>
      <c r="F60" s="72">
        <v>105.53</v>
      </c>
      <c r="G60" s="72">
        <v>120.33</v>
      </c>
      <c r="H60" s="72">
        <v>125.21</v>
      </c>
      <c r="I60" s="72">
        <v>103.79</v>
      </c>
      <c r="J60" s="72">
        <v>103.29</v>
      </c>
      <c r="K60" s="72">
        <v>114.82</v>
      </c>
      <c r="L60" s="72">
        <v>109.97</v>
      </c>
      <c r="M60" s="72">
        <v>105.47</v>
      </c>
      <c r="N60" s="72">
        <v>107.51</v>
      </c>
      <c r="O60" s="72">
        <v>104.08</v>
      </c>
      <c r="P60" s="72">
        <v>104.55</v>
      </c>
      <c r="Q60" s="72">
        <v>103.82</v>
      </c>
      <c r="R60" s="72">
        <v>124.86</v>
      </c>
      <c r="S60" s="72">
        <v>112.61</v>
      </c>
      <c r="T60" s="72">
        <v>105.16</v>
      </c>
      <c r="U60" s="72">
        <v>111.59</v>
      </c>
      <c r="V60" s="72">
        <v>108.66</v>
      </c>
      <c r="W60" s="72">
        <v>101.62</v>
      </c>
      <c r="X60" s="72">
        <v>101.87</v>
      </c>
      <c r="Y60" s="72">
        <v>119.91</v>
      </c>
      <c r="Z60" s="72">
        <v>103.75</v>
      </c>
      <c r="AA60" s="72">
        <v>111.57</v>
      </c>
      <c r="AB60" s="72">
        <v>104.6</v>
      </c>
      <c r="AC60" s="72">
        <v>125.23</v>
      </c>
      <c r="AD60" s="72">
        <v>103.27</v>
      </c>
      <c r="AE60" s="72">
        <v>102.82</v>
      </c>
      <c r="AF60" s="72">
        <v>90.78</v>
      </c>
      <c r="AG60" s="72">
        <v>88.8</v>
      </c>
      <c r="AH60" s="72">
        <v>86.63</v>
      </c>
      <c r="AI60" s="72">
        <v>98.63</v>
      </c>
      <c r="AJ60" s="72">
        <v>105.31</v>
      </c>
      <c r="AK60" s="72">
        <v>106.96</v>
      </c>
      <c r="AL60" s="72">
        <v>113.05</v>
      </c>
      <c r="AM60" s="72">
        <v>116.66</v>
      </c>
      <c r="AN60" s="72">
        <v>98.99</v>
      </c>
      <c r="AO60" s="72">
        <v>102.96</v>
      </c>
      <c r="AP60" s="72">
        <v>109.43</v>
      </c>
      <c r="AQ60" s="72">
        <v>114.24</v>
      </c>
      <c r="AR60" s="72">
        <v>122.28</v>
      </c>
      <c r="AS60" s="72">
        <v>110.89</v>
      </c>
      <c r="AT60" s="72">
        <v>91.25</v>
      </c>
      <c r="AU60" s="72">
        <v>91.56</v>
      </c>
      <c r="AV60" s="72">
        <v>136.36000000000001</v>
      </c>
      <c r="AW60" s="73">
        <f t="shared" si="14"/>
        <v>100.98564593301435</v>
      </c>
      <c r="AX60" s="73">
        <f t="shared" si="14"/>
        <v>100.05404731218559</v>
      </c>
      <c r="AY60" s="73">
        <f t="shared" si="14"/>
        <v>100.61472939852946</v>
      </c>
      <c r="AZ60" s="73">
        <f t="shared" si="14"/>
        <v>100.4087358212204</v>
      </c>
      <c r="BA60" s="73">
        <f t="shared" si="14"/>
        <v>100.71423347878019</v>
      </c>
      <c r="BB60" s="73">
        <f t="shared" si="14"/>
        <v>99.525429605391452</v>
      </c>
      <c r="BC60" s="73">
        <f t="shared" si="14"/>
        <v>101.75811973720737</v>
      </c>
      <c r="BD60" s="73">
        <f t="shared" si="14"/>
        <v>101.26497203619691</v>
      </c>
      <c r="BE60" s="73">
        <f t="shared" si="14"/>
        <v>101.10262137063594</v>
      </c>
      <c r="BF60" s="73">
        <f t="shared" si="14"/>
        <v>101.240212051943</v>
      </c>
      <c r="BG60" s="73">
        <f t="shared" si="14"/>
        <v>101.21251724388296</v>
      </c>
      <c r="BH60" s="73">
        <f t="shared" si="14"/>
        <v>100.54232035638195</v>
      </c>
      <c r="BI60" s="73">
        <f t="shared" si="14"/>
        <v>100.42628488699428</v>
      </c>
      <c r="BJ60" s="73">
        <f t="shared" si="14"/>
        <v>99.831560283687949</v>
      </c>
      <c r="BK60" s="73">
        <f t="shared" si="14"/>
        <v>100.86080805658793</v>
      </c>
      <c r="BL60" s="73">
        <f t="shared" si="14"/>
        <v>101.9412597633947</v>
      </c>
      <c r="BM60" s="73">
        <f t="shared" si="12"/>
        <v>101.59175373395975</v>
      </c>
      <c r="BN60" s="73">
        <f t="shared" si="12"/>
        <v>100.88855795482749</v>
      </c>
      <c r="BO60" s="73">
        <f t="shared" si="12"/>
        <v>100.78903757203987</v>
      </c>
      <c r="BP60" s="73">
        <f t="shared" si="12"/>
        <v>103.0752369286313</v>
      </c>
      <c r="BQ60" s="73">
        <f t="shared" si="12"/>
        <v>101.02239532619279</v>
      </c>
      <c r="BR60" s="73">
        <f t="shared" si="13"/>
        <v>100.64498669433041</v>
      </c>
      <c r="BS60" s="73">
        <f t="shared" si="13"/>
        <v>100.75130032748989</v>
      </c>
      <c r="BT60" s="73">
        <f t="shared" si="13"/>
        <v>99.386916926251459</v>
      </c>
      <c r="BU60" s="73">
        <f t="shared" si="13"/>
        <v>100.72419594742874</v>
      </c>
      <c r="BV60" s="73">
        <f t="shared" si="13"/>
        <v>103.47447606108635</v>
      </c>
      <c r="BW60" s="73">
        <f t="shared" si="13"/>
        <v>101.27457816204158</v>
      </c>
      <c r="BX60" s="73">
        <f t="shared" si="13"/>
        <v>95.669036845507435</v>
      </c>
      <c r="BY60" s="73">
        <f t="shared" si="13"/>
        <v>93.84936218617122</v>
      </c>
      <c r="BZ60" s="73">
        <f t="shared" si="13"/>
        <v>100.14723054272223</v>
      </c>
      <c r="CA60" s="73">
        <f t="shared" si="13"/>
        <v>103.16671156719157</v>
      </c>
      <c r="CB60" s="73">
        <f t="shared" si="13"/>
        <v>96.76573031166599</v>
      </c>
      <c r="CC60" s="73">
        <f t="shared" si="13"/>
        <v>103.72987108317658</v>
      </c>
      <c r="CD60" s="73">
        <f t="shared" si="13"/>
        <v>108.07105305819957</v>
      </c>
      <c r="CE60" s="73">
        <f t="shared" si="13"/>
        <v>104.02753330005517</v>
      </c>
      <c r="CF60" s="73">
        <f t="shared" si="13"/>
        <v>103.53461712504397</v>
      </c>
      <c r="CG60" s="73">
        <f t="shared" si="15"/>
        <v>102.13739033040881</v>
      </c>
      <c r="CH60" s="73">
        <f t="shared" si="15"/>
        <v>104.48143405889884</v>
      </c>
      <c r="CI60" s="73">
        <f t="shared" si="15"/>
        <v>98.706435533671026</v>
      </c>
      <c r="CJ60" s="73">
        <f t="shared" si="15"/>
        <v>96.680398439373135</v>
      </c>
      <c r="CK60" s="73">
        <f t="shared" si="15"/>
        <v>97.177848775292858</v>
      </c>
    </row>
    <row r="61" spans="2:89" ht="14.4">
      <c r="B61" s="70" t="s">
        <v>487</v>
      </c>
      <c r="D61" s="78"/>
      <c r="E61" s="71">
        <v>39630</v>
      </c>
      <c r="F61" s="72">
        <v>104.77</v>
      </c>
      <c r="G61" s="72">
        <v>120.72</v>
      </c>
      <c r="H61" s="72">
        <v>128.03</v>
      </c>
      <c r="I61" s="72">
        <v>103.03</v>
      </c>
      <c r="J61" s="72">
        <v>102.6</v>
      </c>
      <c r="K61" s="72">
        <v>115.61</v>
      </c>
      <c r="L61" s="72">
        <v>108.3</v>
      </c>
      <c r="M61" s="72">
        <v>103.18</v>
      </c>
      <c r="N61" s="72">
        <v>106.21</v>
      </c>
      <c r="O61" s="72">
        <v>102.79</v>
      </c>
      <c r="P61" s="72">
        <v>103.03</v>
      </c>
      <c r="Q61" s="72">
        <v>103.46</v>
      </c>
      <c r="R61" s="72">
        <v>124.09</v>
      </c>
      <c r="S61" s="72">
        <v>112.72</v>
      </c>
      <c r="T61" s="72">
        <v>104.56</v>
      </c>
      <c r="U61" s="72">
        <v>115.94</v>
      </c>
      <c r="V61" s="72">
        <v>109.79</v>
      </c>
      <c r="W61" s="72">
        <v>100.44</v>
      </c>
      <c r="X61" s="72">
        <v>100.52</v>
      </c>
      <c r="Y61" s="72">
        <v>122.45</v>
      </c>
      <c r="Z61" s="72">
        <v>102.6</v>
      </c>
      <c r="AA61" s="72">
        <v>113.45</v>
      </c>
      <c r="AB61" s="72">
        <v>103.78</v>
      </c>
      <c r="AC61" s="72">
        <v>128.43</v>
      </c>
      <c r="AD61" s="72">
        <v>102.37</v>
      </c>
      <c r="AE61" s="72">
        <v>100.44</v>
      </c>
      <c r="AF61" s="72">
        <v>90.23</v>
      </c>
      <c r="AG61" s="72">
        <v>91.72</v>
      </c>
      <c r="AH61" s="72">
        <v>86.32</v>
      </c>
      <c r="AI61" s="72">
        <v>97.04</v>
      </c>
      <c r="AJ61" s="72">
        <v>103.92</v>
      </c>
      <c r="AK61" s="72">
        <v>115.31</v>
      </c>
      <c r="AL61" s="72">
        <v>110.37</v>
      </c>
      <c r="AM61" s="72">
        <v>113.01</v>
      </c>
      <c r="AN61" s="72">
        <v>94.39</v>
      </c>
      <c r="AO61" s="72">
        <v>105.07</v>
      </c>
      <c r="AP61" s="72">
        <v>107</v>
      </c>
      <c r="AQ61" s="72">
        <v>110.87</v>
      </c>
      <c r="AR61" s="72">
        <v>124.28</v>
      </c>
      <c r="AS61" s="72">
        <v>115.63</v>
      </c>
      <c r="AT61" s="72">
        <v>92.68</v>
      </c>
      <c r="AU61" s="72">
        <v>89.99</v>
      </c>
      <c r="AV61" s="72">
        <v>139.46</v>
      </c>
      <c r="AW61" s="73">
        <f t="shared" si="14"/>
        <v>100.25837320574162</v>
      </c>
      <c r="AX61" s="73">
        <f t="shared" si="14"/>
        <v>100.37833118529913</v>
      </c>
      <c r="AY61" s="73">
        <f t="shared" si="14"/>
        <v>102.88079071075575</v>
      </c>
      <c r="AZ61" s="73">
        <f t="shared" si="14"/>
        <v>99.673495054054712</v>
      </c>
      <c r="BA61" s="73">
        <f t="shared" si="14"/>
        <v>100.04144016771079</v>
      </c>
      <c r="BB61" s="73">
        <f t="shared" si="14"/>
        <v>100.21019784601381</v>
      </c>
      <c r="BC61" s="73">
        <f t="shared" si="14"/>
        <v>100.21282502081984</v>
      </c>
      <c r="BD61" s="73">
        <f t="shared" si="14"/>
        <v>99.066273013129788</v>
      </c>
      <c r="BE61" s="73">
        <f t="shared" si="14"/>
        <v>99.880098742212283</v>
      </c>
      <c r="BF61" s="73">
        <f t="shared" si="14"/>
        <v>99.98540926997714</v>
      </c>
      <c r="BG61" s="73">
        <f t="shared" si="14"/>
        <v>99.741039231346377</v>
      </c>
      <c r="BH61" s="73">
        <f t="shared" si="14"/>
        <v>100.19368584156499</v>
      </c>
      <c r="BI61" s="73">
        <f t="shared" si="14"/>
        <v>99.806965334191261</v>
      </c>
      <c r="BJ61" s="73">
        <f t="shared" si="14"/>
        <v>99.929078014184398</v>
      </c>
      <c r="BK61" s="73">
        <f t="shared" si="14"/>
        <v>100.28533748950966</v>
      </c>
      <c r="BL61" s="73">
        <f t="shared" si="14"/>
        <v>105.9151326908144</v>
      </c>
      <c r="BM61" s="73">
        <f t="shared" si="12"/>
        <v>102.64824813594184</v>
      </c>
      <c r="BN61" s="73">
        <f t="shared" si="12"/>
        <v>99.717051377513016</v>
      </c>
      <c r="BO61" s="73">
        <f t="shared" si="12"/>
        <v>99.453362685201213</v>
      </c>
      <c r="BP61" s="73">
        <f t="shared" si="12"/>
        <v>105.25863365783424</v>
      </c>
      <c r="BQ61" s="73">
        <f t="shared" si="12"/>
        <v>99.902629016553064</v>
      </c>
      <c r="BR61" s="73">
        <f t="shared" si="13"/>
        <v>102.34089576473772</v>
      </c>
      <c r="BS61" s="73">
        <f t="shared" si="13"/>
        <v>99.961471778077453</v>
      </c>
      <c r="BT61" s="73">
        <f t="shared" si="13"/>
        <v>101.92654907640721</v>
      </c>
      <c r="BU61" s="73">
        <f t="shared" si="13"/>
        <v>99.846382677818141</v>
      </c>
      <c r="BV61" s="73">
        <f t="shared" si="13"/>
        <v>101.07932674164087</v>
      </c>
      <c r="BW61" s="73">
        <f t="shared" si="13"/>
        <v>100.6609956770325</v>
      </c>
      <c r="BX61" s="73">
        <f t="shared" si="13"/>
        <v>98.814910579616466</v>
      </c>
      <c r="BY61" s="73">
        <f t="shared" si="13"/>
        <v>93.513528153183643</v>
      </c>
      <c r="BZ61" s="73">
        <f t="shared" si="13"/>
        <v>98.532771488043863</v>
      </c>
      <c r="CA61" s="73">
        <f t="shared" si="13"/>
        <v>101.80500110210377</v>
      </c>
      <c r="CB61" s="73">
        <f t="shared" si="13"/>
        <v>104.31989867462794</v>
      </c>
      <c r="CC61" s="73">
        <f t="shared" si="13"/>
        <v>101.27081708491994</v>
      </c>
      <c r="CD61" s="73">
        <f t="shared" si="13"/>
        <v>104.68977975404709</v>
      </c>
      <c r="CE61" s="73">
        <f t="shared" si="13"/>
        <v>99.193442450673885</v>
      </c>
      <c r="CF61" s="73">
        <f t="shared" si="13"/>
        <v>105.65639298104479</v>
      </c>
      <c r="CG61" s="73">
        <f t="shared" si="15"/>
        <v>99.869329848795957</v>
      </c>
      <c r="CH61" s="73">
        <f t="shared" si="15"/>
        <v>101.39930492043167</v>
      </c>
      <c r="CI61" s="73">
        <f t="shared" si="15"/>
        <v>100.32086856497085</v>
      </c>
      <c r="CJ61" s="73">
        <f t="shared" si="15"/>
        <v>100.8130081300813</v>
      </c>
      <c r="CK61" s="73">
        <f t="shared" si="15"/>
        <v>98.700745473908412</v>
      </c>
    </row>
    <row r="62" spans="2:89" ht="14.4">
      <c r="B62" s="70" t="s">
        <v>487</v>
      </c>
      <c r="D62" s="78"/>
      <c r="E62" s="71">
        <v>39722</v>
      </c>
      <c r="F62" s="72">
        <v>103.97</v>
      </c>
      <c r="G62" s="72">
        <v>121.8</v>
      </c>
      <c r="H62" s="72">
        <v>122.01</v>
      </c>
      <c r="I62" s="72">
        <v>103.55</v>
      </c>
      <c r="J62" s="72">
        <v>101.11</v>
      </c>
      <c r="K62" s="72">
        <v>117.49</v>
      </c>
      <c r="L62" s="72">
        <v>106.05</v>
      </c>
      <c r="M62" s="72">
        <v>104.22</v>
      </c>
      <c r="N62" s="72">
        <v>105.98</v>
      </c>
      <c r="O62" s="72">
        <v>101.32</v>
      </c>
      <c r="P62" s="72">
        <v>102.76</v>
      </c>
      <c r="Q62" s="72">
        <v>104.13</v>
      </c>
      <c r="R62" s="72">
        <v>126.22</v>
      </c>
      <c r="S62" s="72">
        <v>115.21</v>
      </c>
      <c r="T62" s="72">
        <v>103.63</v>
      </c>
      <c r="U62" s="72">
        <v>104.27</v>
      </c>
      <c r="V62" s="72">
        <v>104.99</v>
      </c>
      <c r="W62" s="72">
        <v>100.19</v>
      </c>
      <c r="X62" s="72">
        <v>100.43</v>
      </c>
      <c r="Y62" s="72">
        <v>109</v>
      </c>
      <c r="Z62" s="72">
        <v>101.56</v>
      </c>
      <c r="AA62" s="72">
        <v>108.8</v>
      </c>
      <c r="AB62" s="72">
        <v>103.53</v>
      </c>
      <c r="AC62" s="72">
        <v>130.93</v>
      </c>
      <c r="AD62" s="72">
        <v>102.07</v>
      </c>
      <c r="AE62" s="72">
        <v>92.9</v>
      </c>
      <c r="AF62" s="72">
        <v>83.91</v>
      </c>
      <c r="AG62" s="72">
        <v>100.74</v>
      </c>
      <c r="AH62" s="72">
        <v>107.6</v>
      </c>
      <c r="AI62" s="72">
        <v>100.13</v>
      </c>
      <c r="AJ62" s="72">
        <v>94.78</v>
      </c>
      <c r="AK62" s="72">
        <v>106.46</v>
      </c>
      <c r="AL62" s="72">
        <v>98.11</v>
      </c>
      <c r="AM62" s="72">
        <v>88.62</v>
      </c>
      <c r="AN62" s="72">
        <v>84.34</v>
      </c>
      <c r="AO62" s="72">
        <v>88.8</v>
      </c>
      <c r="AP62" s="72">
        <v>104.96</v>
      </c>
      <c r="AQ62" s="72">
        <v>101.49</v>
      </c>
      <c r="AR62" s="72">
        <v>128.72</v>
      </c>
      <c r="AS62" s="72">
        <v>121.77</v>
      </c>
      <c r="AT62" s="72">
        <v>98.8</v>
      </c>
      <c r="AU62" s="72">
        <v>75.05</v>
      </c>
      <c r="AV62" s="72">
        <v>112.53</v>
      </c>
      <c r="AW62" s="73">
        <f t="shared" si="14"/>
        <v>99.492822966507177</v>
      </c>
      <c r="AX62" s="73">
        <f t="shared" si="14"/>
        <v>101.27634806469048</v>
      </c>
      <c r="AY62" s="73">
        <f t="shared" si="14"/>
        <v>98.043312306641496</v>
      </c>
      <c r="AZ62" s="73">
        <f t="shared" si="14"/>
        <v>100.17655452632597</v>
      </c>
      <c r="BA62" s="73">
        <f t="shared" si="14"/>
        <v>98.588596640908747</v>
      </c>
      <c r="BB62" s="73">
        <f t="shared" si="14"/>
        <v>101.83977289964676</v>
      </c>
      <c r="BC62" s="73">
        <f t="shared" si="14"/>
        <v>98.130841121495322</v>
      </c>
      <c r="BD62" s="73">
        <f t="shared" si="14"/>
        <v>100.06480881399871</v>
      </c>
      <c r="BE62" s="73">
        <f t="shared" si="14"/>
        <v>99.663806277183497</v>
      </c>
      <c r="BF62" s="73">
        <f t="shared" si="14"/>
        <v>98.555517727736969</v>
      </c>
      <c r="BG62" s="73">
        <f t="shared" si="14"/>
        <v>99.47965826859317</v>
      </c>
      <c r="BH62" s="73">
        <f t="shared" si="14"/>
        <v>100.84253341080766</v>
      </c>
      <c r="BI62" s="73">
        <f t="shared" si="14"/>
        <v>101.52014799324378</v>
      </c>
      <c r="BJ62" s="73">
        <f t="shared" si="14"/>
        <v>102.13652482269504</v>
      </c>
      <c r="BK62" s="73">
        <f t="shared" si="14"/>
        <v>99.393358110538301</v>
      </c>
      <c r="BL62" s="73">
        <f t="shared" si="14"/>
        <v>95.254190837253901</v>
      </c>
      <c r="BM62" s="73">
        <f t="shared" si="12"/>
        <v>98.16048430451346</v>
      </c>
      <c r="BN62" s="73">
        <f t="shared" si="12"/>
        <v>99.468850831471826</v>
      </c>
      <c r="BO62" s="73">
        <f t="shared" si="12"/>
        <v>99.364317692745303</v>
      </c>
      <c r="BP62" s="73">
        <f t="shared" si="12"/>
        <v>93.696946253196657</v>
      </c>
      <c r="BQ62" s="73">
        <f t="shared" si="12"/>
        <v>98.889970788704957</v>
      </c>
      <c r="BR62" s="73">
        <f t="shared" si="13"/>
        <v>98.146227053357975</v>
      </c>
      <c r="BS62" s="73">
        <f t="shared" si="13"/>
        <v>99.720670391061461</v>
      </c>
      <c r="BT62" s="73">
        <f t="shared" si="13"/>
        <v>103.91063669371638</v>
      </c>
      <c r="BU62" s="73">
        <f t="shared" si="13"/>
        <v>99.553778254614613</v>
      </c>
      <c r="BV62" s="73">
        <f t="shared" si="13"/>
        <v>93.491332679195921</v>
      </c>
      <c r="BW62" s="73">
        <f t="shared" si="13"/>
        <v>93.610375122019249</v>
      </c>
      <c r="BX62" s="73">
        <f t="shared" si="13"/>
        <v>108.53264382676147</v>
      </c>
      <c r="BY62" s="73">
        <f t="shared" si="13"/>
        <v>116.56690951439481</v>
      </c>
      <c r="BZ62" s="73">
        <f t="shared" si="13"/>
        <v>101.6703051226075</v>
      </c>
      <c r="CA62" s="73">
        <f t="shared" si="13"/>
        <v>92.851020058289038</v>
      </c>
      <c r="CB62" s="73">
        <f t="shared" si="13"/>
        <v>96.313384900710176</v>
      </c>
      <c r="CC62" s="73">
        <f t="shared" si="13"/>
        <v>90.021562600357854</v>
      </c>
      <c r="CD62" s="73">
        <f t="shared" si="13"/>
        <v>82.095463072326822</v>
      </c>
      <c r="CE62" s="73">
        <f t="shared" si="13"/>
        <v>88.63200483409085</v>
      </c>
      <c r="CF62" s="73">
        <f t="shared" si="13"/>
        <v>89.295590527427208</v>
      </c>
      <c r="CG62" s="73">
        <f t="shared" si="15"/>
        <v>97.965279074108636</v>
      </c>
      <c r="CH62" s="73">
        <f t="shared" si="15"/>
        <v>92.820559721968166</v>
      </c>
      <c r="CI62" s="73">
        <f t="shared" si="15"/>
        <v>103.90490989445644</v>
      </c>
      <c r="CJ62" s="73">
        <f t="shared" si="15"/>
        <v>106.1662198391421</v>
      </c>
      <c r="CK62" s="73">
        <f t="shared" si="15"/>
        <v>105.21831735889242</v>
      </c>
    </row>
    <row r="63" spans="2:89" ht="14.4">
      <c r="B63" s="70" t="s">
        <v>487</v>
      </c>
      <c r="D63" s="78"/>
      <c r="E63" s="71">
        <v>39814</v>
      </c>
      <c r="F63" s="72">
        <v>104.79</v>
      </c>
      <c r="G63" s="72">
        <v>125.05</v>
      </c>
      <c r="H63" s="72">
        <v>115.73</v>
      </c>
      <c r="I63" s="72">
        <v>105.95</v>
      </c>
      <c r="J63" s="72">
        <v>103.35</v>
      </c>
      <c r="K63" s="72">
        <v>118.11</v>
      </c>
      <c r="L63" s="72">
        <v>106.83</v>
      </c>
      <c r="M63" s="72">
        <v>105.62</v>
      </c>
      <c r="N63" s="72">
        <v>106.12</v>
      </c>
      <c r="O63" s="72">
        <v>102.79</v>
      </c>
      <c r="P63" s="72">
        <v>103.28</v>
      </c>
      <c r="Q63" s="72">
        <v>103.4</v>
      </c>
      <c r="R63" s="72">
        <v>132.6</v>
      </c>
      <c r="S63" s="72">
        <v>120.88</v>
      </c>
      <c r="T63" s="72">
        <v>104.45</v>
      </c>
      <c r="U63" s="72">
        <v>96.63</v>
      </c>
      <c r="V63" s="72">
        <v>104.16</v>
      </c>
      <c r="W63" s="72">
        <v>102.66</v>
      </c>
      <c r="X63" s="72">
        <v>102.02</v>
      </c>
      <c r="Y63" s="72">
        <v>94.04</v>
      </c>
      <c r="Z63" s="72">
        <v>102.1</v>
      </c>
      <c r="AA63" s="72">
        <v>101.5</v>
      </c>
      <c r="AB63" s="72">
        <v>105.49</v>
      </c>
      <c r="AC63" s="72">
        <v>136.16</v>
      </c>
      <c r="AD63" s="72">
        <v>104.76</v>
      </c>
      <c r="AE63" s="72">
        <v>88.43</v>
      </c>
      <c r="AF63" s="72">
        <v>77.88</v>
      </c>
      <c r="AG63" s="72">
        <v>103.34</v>
      </c>
      <c r="AH63" s="72">
        <v>111.35</v>
      </c>
      <c r="AI63" s="72">
        <v>101.97</v>
      </c>
      <c r="AJ63" s="72">
        <v>97.36</v>
      </c>
      <c r="AK63" s="72">
        <v>102.2</v>
      </c>
      <c r="AL63" s="72">
        <v>96.06</v>
      </c>
      <c r="AM63" s="72">
        <v>88.75</v>
      </c>
      <c r="AN63" s="72">
        <v>79.150000000000006</v>
      </c>
      <c r="AO63" s="72">
        <v>82.51</v>
      </c>
      <c r="AP63" s="72">
        <v>108.57</v>
      </c>
      <c r="AQ63" s="72">
        <v>99.7</v>
      </c>
      <c r="AR63" s="72">
        <v>111.71</v>
      </c>
      <c r="AS63" s="72">
        <v>122.66</v>
      </c>
      <c r="AT63" s="72">
        <v>100.3</v>
      </c>
      <c r="AU63" s="72">
        <v>74.08</v>
      </c>
      <c r="AV63" s="72">
        <v>114.12</v>
      </c>
      <c r="AW63" s="73">
        <f t="shared" si="14"/>
        <v>100.2775119617225</v>
      </c>
      <c r="AX63" s="73">
        <f t="shared" si="14"/>
        <v>103.97871367396998</v>
      </c>
      <c r="AY63" s="73">
        <f t="shared" si="14"/>
        <v>92.996906263811326</v>
      </c>
      <c r="AZ63" s="73">
        <f t="shared" si="14"/>
        <v>102.49836747527029</v>
      </c>
      <c r="BA63" s="73">
        <f t="shared" si="14"/>
        <v>100.77273724496014</v>
      </c>
      <c r="BB63" s="73">
        <f t="shared" si="14"/>
        <v>102.37718594924914</v>
      </c>
      <c r="BC63" s="73">
        <f t="shared" si="14"/>
        <v>98.852595539927819</v>
      </c>
      <c r="BD63" s="73">
        <f t="shared" si="14"/>
        <v>101.4089916228607</v>
      </c>
      <c r="BE63" s="73">
        <f t="shared" si="14"/>
        <v>99.795462560244502</v>
      </c>
      <c r="BF63" s="73">
        <f t="shared" si="14"/>
        <v>99.98540926997714</v>
      </c>
      <c r="BG63" s="73">
        <f t="shared" si="14"/>
        <v>99.983058641303046</v>
      </c>
      <c r="BH63" s="73">
        <f t="shared" si="14"/>
        <v>100.13558008909551</v>
      </c>
      <c r="BI63" s="73">
        <f t="shared" si="14"/>
        <v>106.65165285932596</v>
      </c>
      <c r="BJ63" s="73">
        <f t="shared" si="14"/>
        <v>107.1631205673759</v>
      </c>
      <c r="BK63" s="73">
        <f t="shared" si="14"/>
        <v>100.17983455221196</v>
      </c>
      <c r="BL63" s="73">
        <f t="shared" si="14"/>
        <v>88.27479102909605</v>
      </c>
      <c r="BM63" s="73">
        <f t="shared" si="12"/>
        <v>97.384475141995637</v>
      </c>
      <c r="BN63" s="73">
        <f t="shared" si="12"/>
        <v>101.92107222635889</v>
      </c>
      <c r="BO63" s="73">
        <f t="shared" si="12"/>
        <v>100.93744589279972</v>
      </c>
      <c r="BP63" s="73">
        <f t="shared" si="12"/>
        <v>80.837255281198296</v>
      </c>
      <c r="BQ63" s="73">
        <f t="shared" si="12"/>
        <v>99.415774099318398</v>
      </c>
      <c r="BR63" s="73">
        <f t="shared" si="13"/>
        <v>91.561048216138204</v>
      </c>
      <c r="BS63" s="73">
        <f t="shared" si="13"/>
        <v>101.60855326526681</v>
      </c>
      <c r="BT63" s="73">
        <f t="shared" si="13"/>
        <v>108.06134798912719</v>
      </c>
      <c r="BU63" s="73">
        <f t="shared" si="13"/>
        <v>102.17746458267294</v>
      </c>
      <c r="BV63" s="73">
        <f t="shared" si="13"/>
        <v>88.992879965783573</v>
      </c>
      <c r="BW63" s="73">
        <f t="shared" si="13"/>
        <v>86.883279877283499</v>
      </c>
      <c r="BX63" s="73">
        <f t="shared" si="13"/>
        <v>111.33376427494075</v>
      </c>
      <c r="BY63" s="73">
        <f t="shared" si="13"/>
        <v>120.62941797795411</v>
      </c>
      <c r="BZ63" s="73">
        <f t="shared" si="13"/>
        <v>103.5386099406001</v>
      </c>
      <c r="CA63" s="73">
        <f t="shared" si="13"/>
        <v>95.378511425142648</v>
      </c>
      <c r="CB63" s="73">
        <f t="shared" si="13"/>
        <v>92.459401999366719</v>
      </c>
      <c r="CC63" s="73">
        <f t="shared" si="13"/>
        <v>88.140569803183936</v>
      </c>
      <c r="CD63" s="73">
        <f t="shared" si="13"/>
        <v>82.215891984529506</v>
      </c>
      <c r="CE63" s="73">
        <f t="shared" si="13"/>
        <v>83.177889288810661</v>
      </c>
      <c r="CF63" s="73">
        <f t="shared" si="13"/>
        <v>82.970486198401133</v>
      </c>
      <c r="CG63" s="73">
        <f t="shared" si="15"/>
        <v>101.33470225872689</v>
      </c>
      <c r="CH63" s="73">
        <f t="shared" si="15"/>
        <v>91.183464422901039</v>
      </c>
      <c r="CI63" s="73">
        <f t="shared" si="15"/>
        <v>90.174156963251477</v>
      </c>
      <c r="CJ63" s="73">
        <f t="shared" si="15"/>
        <v>106.94217397938056</v>
      </c>
      <c r="CK63" s="73">
        <f t="shared" si="15"/>
        <v>106.81576144834931</v>
      </c>
    </row>
    <row r="64" spans="2:89" ht="14.4">
      <c r="B64" s="70" t="s">
        <v>487</v>
      </c>
      <c r="D64" s="79"/>
      <c r="E64" s="71">
        <v>39904</v>
      </c>
      <c r="F64" s="72">
        <v>104.72</v>
      </c>
      <c r="G64" s="72">
        <v>124.45</v>
      </c>
      <c r="H64" s="72">
        <v>118.92</v>
      </c>
      <c r="I64" s="72">
        <v>106.03</v>
      </c>
      <c r="J64" s="72">
        <v>103.02</v>
      </c>
      <c r="K64" s="72">
        <v>115.94</v>
      </c>
      <c r="L64" s="72">
        <v>106.5</v>
      </c>
      <c r="M64" s="72">
        <v>106.28</v>
      </c>
      <c r="N64" s="72">
        <v>106.64</v>
      </c>
      <c r="O64" s="72">
        <v>102.81</v>
      </c>
      <c r="P64" s="72">
        <v>104.62</v>
      </c>
      <c r="Q64" s="72">
        <v>104.6</v>
      </c>
      <c r="R64" s="72">
        <v>130.99</v>
      </c>
      <c r="S64" s="72">
        <v>119.74</v>
      </c>
      <c r="T64" s="72">
        <v>104.97</v>
      </c>
      <c r="U64" s="72">
        <v>101.06</v>
      </c>
      <c r="V64" s="72">
        <v>108.46</v>
      </c>
      <c r="W64" s="72">
        <v>103.32</v>
      </c>
      <c r="X64" s="72">
        <v>101.79</v>
      </c>
      <c r="Y64" s="72">
        <v>95.99</v>
      </c>
      <c r="Z64" s="72">
        <v>102.13</v>
      </c>
      <c r="AA64" s="72">
        <v>103.29</v>
      </c>
      <c r="AB64" s="72">
        <v>106.09</v>
      </c>
      <c r="AC64" s="72">
        <v>134.22</v>
      </c>
      <c r="AD64" s="72">
        <v>105.07</v>
      </c>
      <c r="AE64" s="72">
        <v>90.2</v>
      </c>
      <c r="AF64" s="72">
        <v>81.430000000000007</v>
      </c>
      <c r="AG64" s="72">
        <v>99.13</v>
      </c>
      <c r="AH64" s="72">
        <v>101.93</v>
      </c>
      <c r="AI64" s="72">
        <v>101.7</v>
      </c>
      <c r="AJ64" s="72">
        <v>98.43</v>
      </c>
      <c r="AK64" s="72">
        <v>103.78</v>
      </c>
      <c r="AL64" s="72">
        <v>101.45</v>
      </c>
      <c r="AM64" s="72">
        <v>100.69</v>
      </c>
      <c r="AN64" s="72">
        <v>85.9</v>
      </c>
      <c r="AO64" s="72">
        <v>88</v>
      </c>
      <c r="AP64" s="72">
        <v>108.97</v>
      </c>
      <c r="AQ64" s="72">
        <v>102.98</v>
      </c>
      <c r="AR64" s="72">
        <v>115.12</v>
      </c>
      <c r="AS64" s="72">
        <v>119.12</v>
      </c>
      <c r="AT64" s="72">
        <v>97.51</v>
      </c>
      <c r="AU64" s="72">
        <v>80.05</v>
      </c>
      <c r="AV64" s="72">
        <v>124.32</v>
      </c>
      <c r="AW64" s="73">
        <f t="shared" si="14"/>
        <v>100.21052631578948</v>
      </c>
      <c r="AX64" s="73">
        <f t="shared" si="14"/>
        <v>103.47981540764147</v>
      </c>
      <c r="AY64" s="73">
        <f t="shared" si="14"/>
        <v>95.560287677287164</v>
      </c>
      <c r="AZ64" s="73">
        <f t="shared" si="14"/>
        <v>102.57576124023508</v>
      </c>
      <c r="BA64" s="73">
        <f t="shared" si="14"/>
        <v>100.45096653097043</v>
      </c>
      <c r="BB64" s="73">
        <f t="shared" si="14"/>
        <v>100.49624027564089</v>
      </c>
      <c r="BC64" s="73">
        <f t="shared" si="14"/>
        <v>98.547237901360219</v>
      </c>
      <c r="BD64" s="73">
        <f t="shared" si="14"/>
        <v>102.04267780418137</v>
      </c>
      <c r="BE64" s="73">
        <f t="shared" si="14"/>
        <v>100.28447161161395</v>
      </c>
      <c r="BF64" s="73">
        <f t="shared" si="14"/>
        <v>100.00486357667428</v>
      </c>
      <c r="BG64" s="73">
        <f t="shared" si="14"/>
        <v>101.28028267867084</v>
      </c>
      <c r="BH64" s="73">
        <f t="shared" si="14"/>
        <v>101.29769513848539</v>
      </c>
      <c r="BI64" s="73">
        <f t="shared" si="14"/>
        <v>105.35671197619239</v>
      </c>
      <c r="BJ64" s="73">
        <f t="shared" si="14"/>
        <v>106.15248226950354</v>
      </c>
      <c r="BK64" s="73">
        <f t="shared" si="14"/>
        <v>100.67857571034648</v>
      </c>
      <c r="BL64" s="73">
        <f t="shared" si="14"/>
        <v>92.321746677020059</v>
      </c>
      <c r="BM64" s="73">
        <f t="shared" si="12"/>
        <v>101.40476357431689</v>
      </c>
      <c r="BN64" s="73">
        <f t="shared" si="12"/>
        <v>102.57632166790765</v>
      </c>
      <c r="BO64" s="73">
        <f t="shared" si="12"/>
        <v>100.70988646763462</v>
      </c>
      <c r="BP64" s="73">
        <f t="shared" si="12"/>
        <v>82.51348505361787</v>
      </c>
      <c r="BQ64" s="73">
        <f t="shared" si="12"/>
        <v>99.444985394352486</v>
      </c>
      <c r="BR64" s="73">
        <f t="shared" si="13"/>
        <v>93.1757701501962</v>
      </c>
      <c r="BS64" s="73">
        <f t="shared" si="13"/>
        <v>102.1864765941052</v>
      </c>
      <c r="BT64" s="73">
        <f t="shared" si="13"/>
        <v>106.52169599809527</v>
      </c>
      <c r="BU64" s="73">
        <f t="shared" si="13"/>
        <v>102.47982248664991</v>
      </c>
      <c r="BV64" s="73">
        <f t="shared" si="13"/>
        <v>90.774146476463628</v>
      </c>
      <c r="BW64" s="73">
        <f t="shared" si="13"/>
        <v>90.843675916887477</v>
      </c>
      <c r="BX64" s="73">
        <f t="shared" si="13"/>
        <v>106.79810385692738</v>
      </c>
      <c r="BY64" s="73">
        <f t="shared" si="13"/>
        <v>110.42439671749315</v>
      </c>
      <c r="BZ64" s="73">
        <f t="shared" si="13"/>
        <v>103.26445651622073</v>
      </c>
      <c r="CA64" s="73">
        <f t="shared" si="13"/>
        <v>96.426734588915281</v>
      </c>
      <c r="CB64" s="73">
        <f t="shared" si="13"/>
        <v>93.888813497987073</v>
      </c>
      <c r="CC64" s="73">
        <f t="shared" si="13"/>
        <v>93.086204523558294</v>
      </c>
      <c r="CD64" s="73">
        <f t="shared" si="13"/>
        <v>93.276824382222827</v>
      </c>
      <c r="CE64" s="73">
        <f t="shared" si="13"/>
        <v>90.271392165620171</v>
      </c>
      <c r="CF64" s="73">
        <f t="shared" si="13"/>
        <v>88.491125747900838</v>
      </c>
      <c r="CG64" s="73">
        <f t="shared" si="15"/>
        <v>101.70804554788127</v>
      </c>
      <c r="CH64" s="73">
        <f t="shared" si="15"/>
        <v>94.183281507225175</v>
      </c>
      <c r="CI64" s="73">
        <f t="shared" si="15"/>
        <v>92.926765281617676</v>
      </c>
      <c r="CJ64" s="73">
        <f t="shared" si="15"/>
        <v>103.85579459011748</v>
      </c>
      <c r="CK64" s="73">
        <f t="shared" si="15"/>
        <v>103.84451544195954</v>
      </c>
    </row>
    <row r="65" spans="2:89" ht="14.4">
      <c r="B65" s="70" t="s">
        <v>487</v>
      </c>
      <c r="D65" s="78"/>
      <c r="E65" s="71">
        <v>39995</v>
      </c>
      <c r="F65" s="72">
        <v>104.35</v>
      </c>
      <c r="G65" s="72">
        <v>124.48</v>
      </c>
      <c r="H65" s="72">
        <v>122.8</v>
      </c>
      <c r="I65" s="72">
        <v>105.66</v>
      </c>
      <c r="J65" s="72">
        <v>103.29</v>
      </c>
      <c r="K65" s="72">
        <v>116.32</v>
      </c>
      <c r="L65" s="72">
        <v>106.18</v>
      </c>
      <c r="M65" s="72">
        <v>105.74</v>
      </c>
      <c r="N65" s="72">
        <v>106.52</v>
      </c>
      <c r="O65" s="72">
        <v>103</v>
      </c>
      <c r="P65" s="72">
        <v>104.13</v>
      </c>
      <c r="Q65" s="72">
        <v>103.84</v>
      </c>
      <c r="R65" s="72">
        <v>128.87</v>
      </c>
      <c r="S65" s="72">
        <v>118.14</v>
      </c>
      <c r="T65" s="72">
        <v>105.41</v>
      </c>
      <c r="U65" s="72">
        <v>107.92</v>
      </c>
      <c r="V65" s="72">
        <v>109.16</v>
      </c>
      <c r="W65" s="72">
        <v>101.66</v>
      </c>
      <c r="X65" s="72">
        <v>101.57</v>
      </c>
      <c r="Y65" s="72">
        <v>102.06</v>
      </c>
      <c r="Z65" s="72">
        <v>101.86</v>
      </c>
      <c r="AA65" s="72">
        <v>102.52</v>
      </c>
      <c r="AB65" s="72">
        <v>105.49</v>
      </c>
      <c r="AC65" s="72">
        <v>133</v>
      </c>
      <c r="AD65" s="72">
        <v>104.89</v>
      </c>
      <c r="AE65" s="72">
        <v>93.75</v>
      </c>
      <c r="AF65" s="72">
        <v>83.22</v>
      </c>
      <c r="AG65" s="72">
        <v>95.06</v>
      </c>
      <c r="AH65" s="72">
        <v>101.57</v>
      </c>
      <c r="AI65" s="72">
        <v>101.54</v>
      </c>
      <c r="AJ65" s="72">
        <v>99.43</v>
      </c>
      <c r="AK65" s="72">
        <v>104.27</v>
      </c>
      <c r="AL65" s="72">
        <v>106.21</v>
      </c>
      <c r="AM65" s="72">
        <v>107.14</v>
      </c>
      <c r="AN65" s="72">
        <v>92.41</v>
      </c>
      <c r="AO65" s="72">
        <v>87.61</v>
      </c>
      <c r="AP65" s="72">
        <v>108.42</v>
      </c>
      <c r="AQ65" s="72">
        <v>104.95</v>
      </c>
      <c r="AR65" s="72">
        <v>114.04</v>
      </c>
      <c r="AS65" s="72">
        <v>115.99</v>
      </c>
      <c r="AT65" s="72">
        <v>92.76</v>
      </c>
      <c r="AU65" s="72">
        <v>80.23</v>
      </c>
      <c r="AV65" s="72">
        <v>134.65</v>
      </c>
      <c r="AW65" s="73">
        <f t="shared" si="14"/>
        <v>99.856459330143537</v>
      </c>
      <c r="AX65" s="73">
        <f t="shared" si="14"/>
        <v>103.50476032095787</v>
      </c>
      <c r="AY65" s="73">
        <f t="shared" si="14"/>
        <v>98.678130901201328</v>
      </c>
      <c r="AZ65" s="73">
        <f t="shared" si="14"/>
        <v>102.21781507727283</v>
      </c>
      <c r="BA65" s="73">
        <f t="shared" si="14"/>
        <v>100.71423347878019</v>
      </c>
      <c r="BB65" s="73">
        <f t="shared" si="14"/>
        <v>100.82562246733264</v>
      </c>
      <c r="BC65" s="73">
        <f t="shared" si="14"/>
        <v>98.251133524567408</v>
      </c>
      <c r="BD65" s="73">
        <f t="shared" si="14"/>
        <v>101.52420729219173</v>
      </c>
      <c r="BE65" s="73">
        <f t="shared" si="14"/>
        <v>100.17162336899024</v>
      </c>
      <c r="BF65" s="73">
        <f t="shared" si="14"/>
        <v>100.18967949029715</v>
      </c>
      <c r="BG65" s="73">
        <f t="shared" si="14"/>
        <v>100.80592463515575</v>
      </c>
      <c r="BH65" s="73">
        <f t="shared" si="14"/>
        <v>100.56168894053845</v>
      </c>
      <c r="BI65" s="73">
        <f t="shared" si="14"/>
        <v>103.65157242821523</v>
      </c>
      <c r="BJ65" s="73">
        <f t="shared" si="14"/>
        <v>104.7340425531915</v>
      </c>
      <c r="BK65" s="73">
        <f t="shared" si="14"/>
        <v>101.10058745953722</v>
      </c>
      <c r="BL65" s="73">
        <f t="shared" si="14"/>
        <v>98.588589960261274</v>
      </c>
      <c r="BM65" s="73">
        <f t="shared" si="12"/>
        <v>102.05922913306686</v>
      </c>
      <c r="BN65" s="73">
        <f t="shared" si="12"/>
        <v>100.92827004219409</v>
      </c>
      <c r="BO65" s="73">
        <f t="shared" si="12"/>
        <v>100.49222093052015</v>
      </c>
      <c r="BP65" s="73">
        <f t="shared" si="12"/>
        <v>87.73128747340597</v>
      </c>
      <c r="BQ65" s="73">
        <f t="shared" si="12"/>
        <v>99.182083739045751</v>
      </c>
      <c r="BR65" s="73">
        <f t="shared" si="13"/>
        <v>92.48116909476343</v>
      </c>
      <c r="BS65" s="73">
        <f t="shared" si="13"/>
        <v>101.60855326526681</v>
      </c>
      <c r="BT65" s="73">
        <f t="shared" si="13"/>
        <v>105.55346124084839</v>
      </c>
      <c r="BU65" s="73">
        <f t="shared" si="13"/>
        <v>102.30425983272779</v>
      </c>
      <c r="BV65" s="73">
        <f t="shared" si="13"/>
        <v>94.346743150426434</v>
      </c>
      <c r="BW65" s="73">
        <f t="shared" si="13"/>
        <v>92.840608004462439</v>
      </c>
      <c r="BX65" s="73">
        <f t="shared" si="13"/>
        <v>102.41327300150832</v>
      </c>
      <c r="BY65" s="73">
        <f t="shared" si="13"/>
        <v>110.03439590499147</v>
      </c>
      <c r="BZ65" s="73">
        <f t="shared" si="13"/>
        <v>103.10199522769965</v>
      </c>
      <c r="CA65" s="73">
        <f t="shared" si="13"/>
        <v>97.406382405525207</v>
      </c>
      <c r="CB65" s="73">
        <f t="shared" si="13"/>
        <v>94.332112000723754</v>
      </c>
      <c r="CC65" s="73">
        <f t="shared" si="13"/>
        <v>97.453778042849919</v>
      </c>
      <c r="CD65" s="73">
        <f t="shared" si="13"/>
        <v>99.251951179971741</v>
      </c>
      <c r="CE65" s="73">
        <f t="shared" si="13"/>
        <v>97.112681606809758</v>
      </c>
      <c r="CF65" s="73">
        <f t="shared" si="13"/>
        <v>88.098949167881742</v>
      </c>
      <c r="CG65" s="73">
        <f t="shared" si="15"/>
        <v>101.19469852529402</v>
      </c>
      <c r="CH65" s="73">
        <f t="shared" si="15"/>
        <v>95.985000914578379</v>
      </c>
      <c r="CI65" s="73">
        <f t="shared" si="15"/>
        <v>92.054971444715775</v>
      </c>
      <c r="CJ65" s="73">
        <f t="shared" si="15"/>
        <v>101.12687722051483</v>
      </c>
      <c r="CK65" s="73">
        <f t="shared" si="15"/>
        <v>98.785942492012779</v>
      </c>
    </row>
    <row r="66" spans="2:89" ht="14.4">
      <c r="B66" s="70" t="s">
        <v>487</v>
      </c>
      <c r="D66" s="78"/>
      <c r="E66" s="71">
        <v>40087</v>
      </c>
      <c r="F66" s="72">
        <v>105.08</v>
      </c>
      <c r="G66" s="72">
        <v>124.49</v>
      </c>
      <c r="H66" s="72">
        <v>120.46</v>
      </c>
      <c r="I66" s="72">
        <v>105.7</v>
      </c>
      <c r="J66" s="72">
        <v>103.44</v>
      </c>
      <c r="K66" s="72">
        <v>115.9</v>
      </c>
      <c r="L66" s="72">
        <v>106.33</v>
      </c>
      <c r="M66" s="72">
        <v>107.73</v>
      </c>
      <c r="N66" s="72">
        <v>107.71</v>
      </c>
      <c r="O66" s="72">
        <v>103.47</v>
      </c>
      <c r="P66" s="72">
        <v>105.32</v>
      </c>
      <c r="Q66" s="72">
        <v>105.67</v>
      </c>
      <c r="R66" s="72">
        <v>125.75</v>
      </c>
      <c r="S66" s="72">
        <v>118.08</v>
      </c>
      <c r="T66" s="72">
        <v>105.85</v>
      </c>
      <c r="U66" s="72">
        <v>107.83</v>
      </c>
      <c r="V66" s="72">
        <v>107.13</v>
      </c>
      <c r="W66" s="72">
        <v>102.16</v>
      </c>
      <c r="X66" s="72">
        <v>102.16</v>
      </c>
      <c r="Y66" s="72">
        <v>102.77</v>
      </c>
      <c r="Z66" s="72">
        <v>101.79</v>
      </c>
      <c r="AA66" s="72">
        <v>102.49</v>
      </c>
      <c r="AB66" s="72">
        <v>105.75</v>
      </c>
      <c r="AC66" s="72">
        <v>133.31</v>
      </c>
      <c r="AD66" s="72">
        <v>104.87</v>
      </c>
      <c r="AE66" s="72">
        <v>94.84</v>
      </c>
      <c r="AF66" s="72">
        <v>80.77</v>
      </c>
      <c r="AG66" s="72">
        <v>91.8</v>
      </c>
      <c r="AH66" s="72">
        <v>102.51</v>
      </c>
      <c r="AI66" s="72">
        <v>102.82</v>
      </c>
      <c r="AJ66" s="72">
        <v>104.77</v>
      </c>
      <c r="AK66" s="72">
        <v>105.28</v>
      </c>
      <c r="AL66" s="72">
        <v>109.47</v>
      </c>
      <c r="AM66" s="72">
        <v>114.05</v>
      </c>
      <c r="AN66" s="72">
        <v>95.58</v>
      </c>
      <c r="AO66" s="72">
        <v>89.18</v>
      </c>
      <c r="AP66" s="72">
        <v>109.59</v>
      </c>
      <c r="AQ66" s="72">
        <v>105.27</v>
      </c>
      <c r="AR66" s="72">
        <v>117.6</v>
      </c>
      <c r="AS66" s="72">
        <v>113.28</v>
      </c>
      <c r="AT66" s="72">
        <v>92.3</v>
      </c>
      <c r="AU66" s="72">
        <v>82.71</v>
      </c>
      <c r="AV66" s="72">
        <v>142.31</v>
      </c>
      <c r="AW66" s="73">
        <f t="shared" si="14"/>
        <v>100.55502392344498</v>
      </c>
      <c r="AX66" s="73">
        <f t="shared" si="14"/>
        <v>103.51307529206335</v>
      </c>
      <c r="AY66" s="73">
        <f t="shared" si="14"/>
        <v>96.797782152758245</v>
      </c>
      <c r="AZ66" s="73">
        <f t="shared" si="14"/>
        <v>102.25651195975524</v>
      </c>
      <c r="BA66" s="73">
        <f t="shared" si="14"/>
        <v>100.86049289423006</v>
      </c>
      <c r="BB66" s="73">
        <f t="shared" si="14"/>
        <v>100.46156846598913</v>
      </c>
      <c r="BC66" s="73">
        <f t="shared" si="14"/>
        <v>98.389932451189026</v>
      </c>
      <c r="BD66" s="73">
        <f t="shared" si="14"/>
        <v>103.43486714193131</v>
      </c>
      <c r="BE66" s="73">
        <f t="shared" si="14"/>
        <v>101.29070177500881</v>
      </c>
      <c r="BF66" s="73">
        <f t="shared" si="14"/>
        <v>100.64685569768005</v>
      </c>
      <c r="BG66" s="73">
        <f t="shared" si="14"/>
        <v>101.95793702654954</v>
      </c>
      <c r="BH66" s="73">
        <f t="shared" si="14"/>
        <v>102.33391439085804</v>
      </c>
      <c r="BI66" s="73">
        <f t="shared" si="14"/>
        <v>101.14212177270167</v>
      </c>
      <c r="BJ66" s="73">
        <f t="shared" si="14"/>
        <v>104.68085106382978</v>
      </c>
      <c r="BK66" s="73">
        <f t="shared" si="14"/>
        <v>101.52259920872797</v>
      </c>
      <c r="BL66" s="73">
        <f t="shared" ref="BL66:CA81" si="16">U66/AVERAGE(U$59:U$62)*100</f>
        <v>98.50637189969396</v>
      </c>
      <c r="BM66" s="73">
        <f t="shared" si="16"/>
        <v>100.16127901269194</v>
      </c>
      <c r="BN66" s="73">
        <f t="shared" si="16"/>
        <v>101.42467113427649</v>
      </c>
      <c r="BO66" s="73">
        <f t="shared" si="16"/>
        <v>101.07596032550892</v>
      </c>
      <c r="BP66" s="73">
        <f t="shared" si="16"/>
        <v>88.341607031568998</v>
      </c>
      <c r="BQ66" s="73">
        <f t="shared" si="16"/>
        <v>99.113924050632917</v>
      </c>
      <c r="BR66" s="73">
        <f t="shared" si="16"/>
        <v>92.454106715980316</v>
      </c>
      <c r="BS66" s="73">
        <f t="shared" si="16"/>
        <v>101.85898670776344</v>
      </c>
      <c r="BT66" s="73">
        <f t="shared" si="16"/>
        <v>105.79948810539473</v>
      </c>
      <c r="BU66" s="73">
        <f t="shared" si="16"/>
        <v>102.2847528711809</v>
      </c>
      <c r="BV66" s="73">
        <f t="shared" si="16"/>
        <v>95.443681284122079</v>
      </c>
      <c r="BW66" s="73">
        <f t="shared" si="16"/>
        <v>90.107376934876598</v>
      </c>
      <c r="BX66" s="73">
        <f t="shared" si="16"/>
        <v>98.901098901098905</v>
      </c>
      <c r="BY66" s="73">
        <f t="shared" si="16"/>
        <v>111.05273135985701</v>
      </c>
      <c r="BZ66" s="73">
        <f t="shared" si="16"/>
        <v>104.4016855358684</v>
      </c>
      <c r="CA66" s="73">
        <f t="shared" si="16"/>
        <v>102.63770174622222</v>
      </c>
      <c r="CB66" s="73">
        <f t="shared" ref="BR66:CG81" si="17">AK66/AVERAGE(AK$59:AK$62)*100</f>
        <v>95.245849730854488</v>
      </c>
      <c r="CC66" s="73">
        <f t="shared" si="17"/>
        <v>100.4450153690875</v>
      </c>
      <c r="CD66" s="73">
        <f t="shared" si="17"/>
        <v>105.65321105166862</v>
      </c>
      <c r="CE66" s="73">
        <f t="shared" si="17"/>
        <v>100.44400073562252</v>
      </c>
      <c r="CF66" s="73">
        <f t="shared" si="17"/>
        <v>89.677711297702245</v>
      </c>
      <c r="CG66" s="73">
        <f t="shared" si="15"/>
        <v>102.28672764607056</v>
      </c>
      <c r="CH66" s="73">
        <f t="shared" si="15"/>
        <v>96.277665995975852</v>
      </c>
      <c r="CI66" s="73">
        <f t="shared" si="15"/>
        <v>94.928662240429446</v>
      </c>
      <c r="CJ66" s="73">
        <f t="shared" si="15"/>
        <v>98.764140456417977</v>
      </c>
      <c r="CK66" s="73">
        <f t="shared" si="15"/>
        <v>98.296059637912663</v>
      </c>
    </row>
    <row r="67" spans="2:89" ht="14.4">
      <c r="B67" s="70" t="s">
        <v>487</v>
      </c>
      <c r="D67" s="78"/>
      <c r="E67" s="71">
        <v>40179</v>
      </c>
      <c r="F67" s="72">
        <v>103.51</v>
      </c>
      <c r="G67" s="72">
        <v>123.22</v>
      </c>
      <c r="H67" s="72">
        <v>120.38</v>
      </c>
      <c r="I67" s="72">
        <v>103.91</v>
      </c>
      <c r="J67" s="72">
        <v>101.05</v>
      </c>
      <c r="K67" s="72">
        <v>114.36</v>
      </c>
      <c r="L67" s="72">
        <v>102.21</v>
      </c>
      <c r="M67" s="72">
        <v>105.66</v>
      </c>
      <c r="N67" s="72">
        <v>104.89</v>
      </c>
      <c r="O67" s="72">
        <v>101.75</v>
      </c>
      <c r="P67" s="72">
        <v>101.81</v>
      </c>
      <c r="Q67" s="72">
        <v>102.73</v>
      </c>
      <c r="R67" s="72">
        <v>122.92</v>
      </c>
      <c r="S67" s="72">
        <v>116.9</v>
      </c>
      <c r="T67" s="72">
        <v>104.68</v>
      </c>
      <c r="U67" s="72">
        <v>108.82</v>
      </c>
      <c r="V67" s="72">
        <v>103.38</v>
      </c>
      <c r="W67" s="72">
        <v>100.55</v>
      </c>
      <c r="X67" s="72">
        <v>100.57</v>
      </c>
      <c r="Y67" s="72">
        <v>106.75</v>
      </c>
      <c r="Z67" s="72">
        <v>100.36</v>
      </c>
      <c r="AA67" s="72">
        <v>107.03</v>
      </c>
      <c r="AB67" s="72">
        <v>104.24</v>
      </c>
      <c r="AC67" s="72">
        <v>131.35</v>
      </c>
      <c r="AD67" s="72">
        <v>102.62</v>
      </c>
      <c r="AE67" s="72">
        <v>96.51</v>
      </c>
      <c r="AF67" s="72">
        <v>80.760000000000005</v>
      </c>
      <c r="AG67" s="72">
        <v>93.75</v>
      </c>
      <c r="AH67" s="72">
        <v>103.73</v>
      </c>
      <c r="AI67" s="72">
        <v>103.29</v>
      </c>
      <c r="AJ67" s="72">
        <v>107.36</v>
      </c>
      <c r="AK67" s="72">
        <v>113.04</v>
      </c>
      <c r="AL67" s="72">
        <v>112.14</v>
      </c>
      <c r="AM67" s="72">
        <v>116.92</v>
      </c>
      <c r="AN67" s="72">
        <v>95.08</v>
      </c>
      <c r="AO67" s="72">
        <v>93.36</v>
      </c>
      <c r="AP67" s="72">
        <v>104.29</v>
      </c>
      <c r="AQ67" s="72">
        <v>99.31</v>
      </c>
      <c r="AR67" s="72">
        <v>124.18</v>
      </c>
      <c r="AS67" s="72">
        <v>116.72</v>
      </c>
      <c r="AT67" s="72">
        <v>94.93</v>
      </c>
      <c r="AU67" s="72">
        <v>87.51</v>
      </c>
      <c r="AV67" s="72">
        <v>143.29</v>
      </c>
      <c r="AW67" s="73">
        <f t="shared" ref="AW67:BL82" si="18">F67/AVERAGE(F$59:F$62)*100</f>
        <v>99.05263157894737</v>
      </c>
      <c r="AX67" s="73">
        <f t="shared" si="18"/>
        <v>102.45707396166799</v>
      </c>
      <c r="AY67" s="73">
        <f t="shared" si="18"/>
        <v>96.733496725461038</v>
      </c>
      <c r="AZ67" s="73">
        <f t="shared" si="18"/>
        <v>100.52482646866763</v>
      </c>
      <c r="BA67" s="73">
        <f t="shared" si="18"/>
        <v>98.530092874728808</v>
      </c>
      <c r="BB67" s="73">
        <f t="shared" si="18"/>
        <v>99.126703794396164</v>
      </c>
      <c r="BC67" s="73">
        <f t="shared" si="18"/>
        <v>94.577588599981482</v>
      </c>
      <c r="BD67" s="73">
        <f t="shared" si="18"/>
        <v>101.44739684597104</v>
      </c>
      <c r="BE67" s="73">
        <f t="shared" si="18"/>
        <v>98.638768073351358</v>
      </c>
      <c r="BF67" s="73">
        <f t="shared" si="18"/>
        <v>98.9737853217256</v>
      </c>
      <c r="BG67" s="73">
        <f t="shared" si="18"/>
        <v>98.559984510757786</v>
      </c>
      <c r="BH67" s="73">
        <f t="shared" si="18"/>
        <v>99.486732519852822</v>
      </c>
      <c r="BI67" s="73">
        <f t="shared" si="18"/>
        <v>98.865921338373681</v>
      </c>
      <c r="BJ67" s="73">
        <f t="shared" si="18"/>
        <v>103.63475177304966</v>
      </c>
      <c r="BK67" s="73">
        <f t="shared" si="18"/>
        <v>100.40043160292531</v>
      </c>
      <c r="BL67" s="73">
        <f t="shared" si="18"/>
        <v>99.4107705659343</v>
      </c>
      <c r="BM67" s="73">
        <f t="shared" si="16"/>
        <v>96.655213519388525</v>
      </c>
      <c r="BN67" s="73">
        <f t="shared" si="16"/>
        <v>99.826259617771157</v>
      </c>
      <c r="BO67" s="73">
        <f t="shared" si="16"/>
        <v>99.502832125454489</v>
      </c>
      <c r="BP67" s="73">
        <f t="shared" si="16"/>
        <v>91.762834977327927</v>
      </c>
      <c r="BQ67" s="73">
        <f t="shared" si="16"/>
        <v>97.721518987341767</v>
      </c>
      <c r="BR67" s="73">
        <f t="shared" si="17"/>
        <v>96.549546705155379</v>
      </c>
      <c r="BS67" s="73">
        <f t="shared" si="17"/>
        <v>100.40454633018688</v>
      </c>
      <c r="BT67" s="73">
        <f t="shared" si="17"/>
        <v>104.24396341342432</v>
      </c>
      <c r="BU67" s="73">
        <f t="shared" si="17"/>
        <v>100.09021969715441</v>
      </c>
      <c r="BV67" s="73">
        <f t="shared" si="17"/>
        <v>97.124311268775003</v>
      </c>
      <c r="BW67" s="73">
        <f t="shared" si="17"/>
        <v>90.096220889694621</v>
      </c>
      <c r="BX67" s="73">
        <f t="shared" si="17"/>
        <v>101.00193923723336</v>
      </c>
      <c r="BY67" s="73">
        <f t="shared" si="17"/>
        <v>112.37440078000162</v>
      </c>
      <c r="BZ67" s="73">
        <f t="shared" si="17"/>
        <v>104.87891557089912</v>
      </c>
      <c r="CA67" s="73">
        <f t="shared" si="17"/>
        <v>105.17498959124194</v>
      </c>
      <c r="CB67" s="73">
        <f t="shared" si="17"/>
        <v>102.2662505088886</v>
      </c>
      <c r="CC67" s="73">
        <f t="shared" si="17"/>
        <v>102.89489379272376</v>
      </c>
      <c r="CD67" s="73">
        <f t="shared" si="17"/>
        <v>108.31191088260496</v>
      </c>
      <c r="CE67" s="73">
        <f t="shared" si="17"/>
        <v>99.918556078081082</v>
      </c>
      <c r="CF67" s="73">
        <f t="shared" si="17"/>
        <v>93.881039770727526</v>
      </c>
      <c r="CG67" s="73">
        <f t="shared" si="17"/>
        <v>97.339929064775063</v>
      </c>
      <c r="CH67" s="73">
        <f t="shared" ref="CG67:CK82" si="19">AQ67/AVERAGE(AQ$59:AQ$62)*100</f>
        <v>90.826778854947861</v>
      </c>
      <c r="CI67" s="73">
        <f t="shared" si="19"/>
        <v>100.24014691340585</v>
      </c>
      <c r="CJ67" s="73">
        <f t="shared" si="19"/>
        <v>101.76333398722728</v>
      </c>
      <c r="CK67" s="73">
        <f t="shared" si="19"/>
        <v>101.09691160809371</v>
      </c>
    </row>
    <row r="68" spans="2:89" ht="14.4">
      <c r="B68" s="70" t="s">
        <v>487</v>
      </c>
      <c r="D68" s="79"/>
      <c r="E68" s="71">
        <v>40269</v>
      </c>
      <c r="F68" s="72">
        <v>102.45</v>
      </c>
      <c r="G68" s="72">
        <v>121.67</v>
      </c>
      <c r="H68" s="72">
        <v>120.31</v>
      </c>
      <c r="I68" s="72">
        <v>101.42</v>
      </c>
      <c r="J68" s="72">
        <v>97.95</v>
      </c>
      <c r="K68" s="72">
        <v>113.39</v>
      </c>
      <c r="L68" s="72">
        <v>98.08</v>
      </c>
      <c r="M68" s="72">
        <v>106.38</v>
      </c>
      <c r="N68" s="72">
        <v>104.26</v>
      </c>
      <c r="O68" s="72">
        <v>99.28</v>
      </c>
      <c r="P68" s="72">
        <v>100.48</v>
      </c>
      <c r="Q68" s="72">
        <v>101.3</v>
      </c>
      <c r="R68" s="72">
        <v>121.94</v>
      </c>
      <c r="S68" s="72">
        <v>115.03</v>
      </c>
      <c r="T68" s="72">
        <v>103.68</v>
      </c>
      <c r="U68" s="72">
        <v>106.24</v>
      </c>
      <c r="V68" s="72">
        <v>103.83</v>
      </c>
      <c r="W68" s="72">
        <v>99.21</v>
      </c>
      <c r="X68" s="72">
        <v>99</v>
      </c>
      <c r="Y68" s="72">
        <v>104.85</v>
      </c>
      <c r="Z68" s="72">
        <v>99.11</v>
      </c>
      <c r="AA68" s="72">
        <v>103.45</v>
      </c>
      <c r="AB68" s="72">
        <v>104.58</v>
      </c>
      <c r="AC68" s="72">
        <v>129.47</v>
      </c>
      <c r="AD68" s="72">
        <v>99.82</v>
      </c>
      <c r="AE68" s="72">
        <v>96.88</v>
      </c>
      <c r="AF68" s="72">
        <v>81.97</v>
      </c>
      <c r="AG68" s="72">
        <v>96.73</v>
      </c>
      <c r="AH68" s="72">
        <v>105.39</v>
      </c>
      <c r="AI68" s="72">
        <v>104.21</v>
      </c>
      <c r="AJ68" s="72">
        <v>106.97</v>
      </c>
      <c r="AK68" s="72">
        <v>118.17</v>
      </c>
      <c r="AL68" s="72">
        <v>115.09</v>
      </c>
      <c r="AM68" s="72">
        <v>117.97</v>
      </c>
      <c r="AN68" s="72">
        <v>96.62</v>
      </c>
      <c r="AO68" s="72">
        <v>95.16</v>
      </c>
      <c r="AP68" s="72">
        <v>99.65</v>
      </c>
      <c r="AQ68" s="72">
        <v>93.51</v>
      </c>
      <c r="AR68" s="72">
        <v>131.26</v>
      </c>
      <c r="AS68" s="72">
        <v>120.97</v>
      </c>
      <c r="AT68" s="72">
        <v>97.94</v>
      </c>
      <c r="AU68" s="72">
        <v>89.07</v>
      </c>
      <c r="AV68" s="72">
        <v>151.16</v>
      </c>
      <c r="AW68" s="73">
        <f t="shared" si="18"/>
        <v>98.038277511961724</v>
      </c>
      <c r="AX68" s="73">
        <f t="shared" si="18"/>
        <v>101.1682534403193</v>
      </c>
      <c r="AY68" s="73">
        <f t="shared" si="18"/>
        <v>96.677246976576001</v>
      </c>
      <c r="AZ68" s="73">
        <f t="shared" si="18"/>
        <v>98.115945534137921</v>
      </c>
      <c r="BA68" s="73">
        <f t="shared" si="18"/>
        <v>95.507398288764833</v>
      </c>
      <c r="BB68" s="73">
        <f t="shared" si="18"/>
        <v>98.285912410340856</v>
      </c>
      <c r="BC68" s="73">
        <f t="shared" si="18"/>
        <v>90.75599148699915</v>
      </c>
      <c r="BD68" s="73">
        <f t="shared" si="18"/>
        <v>102.13869086195722</v>
      </c>
      <c r="BE68" s="73">
        <f t="shared" si="18"/>
        <v>98.04631479957682</v>
      </c>
      <c r="BF68" s="73">
        <f t="shared" si="18"/>
        <v>96.571178444628174</v>
      </c>
      <c r="BG68" s="73">
        <f t="shared" si="18"/>
        <v>97.272441249788258</v>
      </c>
      <c r="BH68" s="73">
        <f t="shared" si="18"/>
        <v>98.101878752663183</v>
      </c>
      <c r="BI68" s="73">
        <f t="shared" si="18"/>
        <v>98.077696452988008</v>
      </c>
      <c r="BJ68" s="73">
        <f t="shared" si="18"/>
        <v>101.97695035460994</v>
      </c>
      <c r="BK68" s="73">
        <f t="shared" si="18"/>
        <v>99.441313991128169</v>
      </c>
      <c r="BL68" s="73">
        <f t="shared" si="18"/>
        <v>97.05385282967157</v>
      </c>
      <c r="BM68" s="73">
        <f t="shared" si="16"/>
        <v>97.075941378584943</v>
      </c>
      <c r="BN68" s="73">
        <f t="shared" si="16"/>
        <v>98.495904690990315</v>
      </c>
      <c r="BO68" s="73">
        <f t="shared" si="16"/>
        <v>97.949491701501387</v>
      </c>
      <c r="BP68" s="73">
        <f t="shared" si="16"/>
        <v>90.129585455483209</v>
      </c>
      <c r="BQ68" s="73">
        <f t="shared" si="16"/>
        <v>96.504381694255102</v>
      </c>
      <c r="BR68" s="73">
        <f t="shared" si="17"/>
        <v>93.320102837039371</v>
      </c>
      <c r="BS68" s="73">
        <f t="shared" si="17"/>
        <v>100.73203621652863</v>
      </c>
      <c r="BT68" s="73">
        <f t="shared" si="17"/>
        <v>102.75192952520781</v>
      </c>
      <c r="BU68" s="73">
        <f t="shared" si="17"/>
        <v>97.359245080588124</v>
      </c>
      <c r="BV68" s="73">
        <f t="shared" si="17"/>
        <v>97.496666415075339</v>
      </c>
      <c r="BW68" s="73">
        <f t="shared" si="17"/>
        <v>91.446102356714547</v>
      </c>
      <c r="BX68" s="73">
        <f t="shared" si="17"/>
        <v>104.21245421245422</v>
      </c>
      <c r="BY68" s="73">
        <f t="shared" si="17"/>
        <v>114.17273785987054</v>
      </c>
      <c r="BZ68" s="73">
        <f t="shared" si="17"/>
        <v>105.81306797989541</v>
      </c>
      <c r="CA68" s="73">
        <f t="shared" si="17"/>
        <v>104.79292694276405</v>
      </c>
      <c r="CB68" s="73">
        <f t="shared" si="17"/>
        <v>106.90731442529516</v>
      </c>
      <c r="CC68" s="73">
        <f t="shared" si="17"/>
        <v>105.60168830573016</v>
      </c>
      <c r="CD68" s="73">
        <f t="shared" si="17"/>
        <v>109.28460594270362</v>
      </c>
      <c r="CE68" s="73">
        <f t="shared" si="17"/>
        <v>101.53692562330873</v>
      </c>
      <c r="CF68" s="73">
        <f t="shared" si="17"/>
        <v>95.691085524661872</v>
      </c>
      <c r="CG68" s="73">
        <f t="shared" si="19"/>
        <v>93.009146910584278</v>
      </c>
      <c r="CH68" s="73">
        <f t="shared" si="19"/>
        <v>85.522224254618621</v>
      </c>
      <c r="CI68" s="73">
        <f t="shared" si="19"/>
        <v>105.9552398442072</v>
      </c>
      <c r="CJ68" s="73">
        <f t="shared" si="19"/>
        <v>105.46873297151203</v>
      </c>
      <c r="CK68" s="73">
        <f t="shared" si="19"/>
        <v>104.3024494142705</v>
      </c>
    </row>
    <row r="69" spans="2:89" ht="14.4">
      <c r="B69" s="70" t="s">
        <v>487</v>
      </c>
      <c r="D69" s="78"/>
      <c r="E69" s="71">
        <v>40360</v>
      </c>
      <c r="F69" s="72">
        <v>101.81</v>
      </c>
      <c r="G69" s="72">
        <v>121.91</v>
      </c>
      <c r="H69" s="72">
        <v>123.28</v>
      </c>
      <c r="I69" s="72">
        <v>101</v>
      </c>
      <c r="J69" s="72">
        <v>97.81</v>
      </c>
      <c r="K69" s="72">
        <v>114.03</v>
      </c>
      <c r="L69" s="72">
        <v>97.75</v>
      </c>
      <c r="M69" s="72">
        <v>105.93</v>
      </c>
      <c r="N69" s="72">
        <v>103.35</v>
      </c>
      <c r="O69" s="72">
        <v>98.72</v>
      </c>
      <c r="P69" s="72">
        <v>99.55</v>
      </c>
      <c r="Q69" s="72">
        <v>101.13</v>
      </c>
      <c r="R69" s="72">
        <v>121.46</v>
      </c>
      <c r="S69" s="72">
        <v>114.94</v>
      </c>
      <c r="T69" s="72">
        <v>103.66</v>
      </c>
      <c r="U69" s="72">
        <v>102.87</v>
      </c>
      <c r="V69" s="72">
        <v>104.55</v>
      </c>
      <c r="W69" s="72">
        <v>98.1</v>
      </c>
      <c r="X69" s="72">
        <v>98.37</v>
      </c>
      <c r="Y69" s="72">
        <v>104.63</v>
      </c>
      <c r="Z69" s="72">
        <v>99.5</v>
      </c>
      <c r="AA69" s="72">
        <v>104.7</v>
      </c>
      <c r="AB69" s="72">
        <v>104.03</v>
      </c>
      <c r="AC69" s="72">
        <v>129.09</v>
      </c>
      <c r="AD69" s="72">
        <v>99.23</v>
      </c>
      <c r="AE69" s="72">
        <v>99.08</v>
      </c>
      <c r="AF69" s="72">
        <v>84.11</v>
      </c>
      <c r="AG69" s="72">
        <v>95.05</v>
      </c>
      <c r="AH69" s="72">
        <v>111.28</v>
      </c>
      <c r="AI69" s="72">
        <v>109.01</v>
      </c>
      <c r="AJ69" s="72">
        <v>104.62</v>
      </c>
      <c r="AK69" s="72">
        <v>117.34</v>
      </c>
      <c r="AL69" s="72">
        <v>113.48</v>
      </c>
      <c r="AM69" s="72">
        <v>117.46</v>
      </c>
      <c r="AN69" s="72">
        <v>97.51</v>
      </c>
      <c r="AO69" s="72">
        <v>93.26</v>
      </c>
      <c r="AP69" s="72">
        <v>98.41</v>
      </c>
      <c r="AQ69" s="72">
        <v>93.07</v>
      </c>
      <c r="AR69" s="72">
        <v>128.9</v>
      </c>
      <c r="AS69" s="72">
        <v>121.19</v>
      </c>
      <c r="AT69" s="72">
        <v>93.42</v>
      </c>
      <c r="AU69" s="72">
        <v>86.32</v>
      </c>
      <c r="AV69" s="72">
        <v>152.19999999999999</v>
      </c>
      <c r="AW69" s="73">
        <f t="shared" si="18"/>
        <v>97.425837320574161</v>
      </c>
      <c r="AX69" s="73">
        <f t="shared" si="18"/>
        <v>101.36781274685069</v>
      </c>
      <c r="AY69" s="73">
        <f t="shared" si="18"/>
        <v>99.063843464984529</v>
      </c>
      <c r="AZ69" s="73">
        <f t="shared" si="18"/>
        <v>97.709628268072663</v>
      </c>
      <c r="BA69" s="73">
        <f t="shared" si="18"/>
        <v>95.370889501011618</v>
      </c>
      <c r="BB69" s="73">
        <f t="shared" si="18"/>
        <v>98.840661364769105</v>
      </c>
      <c r="BC69" s="73">
        <f t="shared" si="18"/>
        <v>90.450633848431565</v>
      </c>
      <c r="BD69" s="73">
        <f t="shared" si="18"/>
        <v>101.70663210196587</v>
      </c>
      <c r="BE69" s="73">
        <f t="shared" si="18"/>
        <v>97.190548959680257</v>
      </c>
      <c r="BF69" s="73">
        <f t="shared" si="18"/>
        <v>96.026457857108099</v>
      </c>
      <c r="BG69" s="73">
        <f t="shared" si="18"/>
        <v>96.3721290447494</v>
      </c>
      <c r="BH69" s="73">
        <f t="shared" si="18"/>
        <v>97.937245787332955</v>
      </c>
      <c r="BI69" s="73">
        <f t="shared" si="18"/>
        <v>97.69162712137053</v>
      </c>
      <c r="BJ69" s="73">
        <f t="shared" si="18"/>
        <v>101.89716312056738</v>
      </c>
      <c r="BK69" s="73">
        <f t="shared" si="18"/>
        <v>99.422131638892211</v>
      </c>
      <c r="BL69" s="73">
        <f t="shared" si="18"/>
        <v>93.975243228429179</v>
      </c>
      <c r="BM69" s="73">
        <f t="shared" si="16"/>
        <v>97.749105953299193</v>
      </c>
      <c r="BN69" s="73">
        <f t="shared" si="16"/>
        <v>97.393894266567372</v>
      </c>
      <c r="BO69" s="73">
        <f t="shared" si="16"/>
        <v>97.326176754310026</v>
      </c>
      <c r="BP69" s="73">
        <f t="shared" si="16"/>
        <v>89.940472352953819</v>
      </c>
      <c r="BQ69" s="73">
        <f t="shared" si="16"/>
        <v>96.884128529698145</v>
      </c>
      <c r="BR69" s="73">
        <f t="shared" si="17"/>
        <v>94.447701953001669</v>
      </c>
      <c r="BS69" s="73">
        <f t="shared" si="17"/>
        <v>100.20227316509344</v>
      </c>
      <c r="BT69" s="73">
        <f t="shared" si="17"/>
        <v>102.45034820737683</v>
      </c>
      <c r="BU69" s="73">
        <f t="shared" si="17"/>
        <v>96.783789714954523</v>
      </c>
      <c r="BV69" s="73">
        <f t="shared" si="17"/>
        <v>99.71066998767202</v>
      </c>
      <c r="BW69" s="73">
        <f t="shared" si="17"/>
        <v>93.833496025658917</v>
      </c>
      <c r="BX69" s="73">
        <f t="shared" si="17"/>
        <v>102.402499461323</v>
      </c>
      <c r="BY69" s="73">
        <f t="shared" si="17"/>
        <v>120.55358448663434</v>
      </c>
      <c r="BZ69" s="73">
        <f t="shared" si="17"/>
        <v>110.68690663552825</v>
      </c>
      <c r="CA69" s="73">
        <f t="shared" si="17"/>
        <v>102.49075457373074</v>
      </c>
      <c r="CB69" s="73">
        <f t="shared" si="17"/>
        <v>106.15642104310852</v>
      </c>
      <c r="CC69" s="73">
        <f t="shared" si="17"/>
        <v>104.12442079185209</v>
      </c>
      <c r="CD69" s="73">
        <f t="shared" si="17"/>
        <v>108.81215405636999</v>
      </c>
      <c r="CE69" s="73">
        <f t="shared" si="17"/>
        <v>102.47221711373251</v>
      </c>
      <c r="CF69" s="73">
        <f t="shared" si="17"/>
        <v>93.780481673286744</v>
      </c>
      <c r="CG69" s="73">
        <f t="shared" si="19"/>
        <v>91.851782714205711</v>
      </c>
      <c r="CH69" s="73">
        <f t="shared" si="19"/>
        <v>85.119809767697092</v>
      </c>
      <c r="CI69" s="73">
        <f t="shared" si="19"/>
        <v>104.05020886727343</v>
      </c>
      <c r="CJ69" s="73">
        <f t="shared" si="19"/>
        <v>105.66054186011029</v>
      </c>
      <c r="CK69" s="73">
        <f t="shared" si="19"/>
        <v>99.488817891373799</v>
      </c>
    </row>
    <row r="70" spans="2:89" ht="14.4">
      <c r="B70" s="70" t="s">
        <v>487</v>
      </c>
      <c r="D70" s="78"/>
      <c r="E70" s="71">
        <v>40452</v>
      </c>
      <c r="F70" s="72">
        <v>103.1</v>
      </c>
      <c r="G70" s="72">
        <v>122.55</v>
      </c>
      <c r="H70" s="72">
        <v>123.35</v>
      </c>
      <c r="I70" s="72">
        <v>101.31</v>
      </c>
      <c r="J70" s="72">
        <v>98.37</v>
      </c>
      <c r="K70" s="72">
        <v>115.18</v>
      </c>
      <c r="L70" s="72">
        <v>98.73</v>
      </c>
      <c r="M70" s="72">
        <v>107.27</v>
      </c>
      <c r="N70" s="72">
        <v>104.95</v>
      </c>
      <c r="O70" s="72">
        <v>99.27</v>
      </c>
      <c r="P70" s="72">
        <v>101.02</v>
      </c>
      <c r="Q70" s="72">
        <v>101.95</v>
      </c>
      <c r="R70" s="72">
        <v>121.35</v>
      </c>
      <c r="S70" s="72">
        <v>115.64</v>
      </c>
      <c r="T70" s="72">
        <v>104.13</v>
      </c>
      <c r="U70" s="72">
        <v>105.54</v>
      </c>
      <c r="V70" s="72">
        <v>103.37</v>
      </c>
      <c r="W70" s="72">
        <v>98.66</v>
      </c>
      <c r="X70" s="72">
        <v>99.11</v>
      </c>
      <c r="Y70" s="72">
        <v>106.31</v>
      </c>
      <c r="Z70" s="72">
        <v>99.63</v>
      </c>
      <c r="AA70" s="72">
        <v>105.01</v>
      </c>
      <c r="AB70" s="72">
        <v>103.75</v>
      </c>
      <c r="AC70" s="72">
        <v>128.76</v>
      </c>
      <c r="AD70" s="72">
        <v>100.5</v>
      </c>
      <c r="AE70" s="72">
        <v>102.27</v>
      </c>
      <c r="AF70" s="72">
        <v>82.65</v>
      </c>
      <c r="AG70" s="72">
        <v>90.74</v>
      </c>
      <c r="AH70" s="72">
        <v>111.36</v>
      </c>
      <c r="AI70" s="72">
        <v>110.54</v>
      </c>
      <c r="AJ70" s="72">
        <v>104.8</v>
      </c>
      <c r="AK70" s="72">
        <v>118.61</v>
      </c>
      <c r="AL70" s="72">
        <v>115.33</v>
      </c>
      <c r="AM70" s="72">
        <v>123.99</v>
      </c>
      <c r="AN70" s="72">
        <v>100.16</v>
      </c>
      <c r="AO70" s="72">
        <v>96.95</v>
      </c>
      <c r="AP70" s="72">
        <v>100.18</v>
      </c>
      <c r="AQ70" s="72">
        <v>95.21</v>
      </c>
      <c r="AR70" s="72">
        <v>124.57</v>
      </c>
      <c r="AS70" s="72">
        <v>120.39</v>
      </c>
      <c r="AT70" s="72">
        <v>93.07</v>
      </c>
      <c r="AU70" s="72">
        <v>86.93</v>
      </c>
      <c r="AV70" s="72">
        <v>153.80000000000001</v>
      </c>
      <c r="AW70" s="73">
        <f t="shared" si="18"/>
        <v>98.660287081339703</v>
      </c>
      <c r="AX70" s="73">
        <f t="shared" si="18"/>
        <v>101.89997089760112</v>
      </c>
      <c r="AY70" s="73">
        <f t="shared" si="18"/>
        <v>99.12009321386958</v>
      </c>
      <c r="AZ70" s="73">
        <f t="shared" si="18"/>
        <v>98.009529107311295</v>
      </c>
      <c r="BA70" s="73">
        <f t="shared" si="18"/>
        <v>95.916924652024477</v>
      </c>
      <c r="BB70" s="73">
        <f t="shared" si="18"/>
        <v>99.837475892257359</v>
      </c>
      <c r="BC70" s="73">
        <f t="shared" si="18"/>
        <v>91.357453502359576</v>
      </c>
      <c r="BD70" s="73">
        <f t="shared" si="18"/>
        <v>102.99320707616235</v>
      </c>
      <c r="BE70" s="73">
        <f t="shared" si="18"/>
        <v>98.695192194663221</v>
      </c>
      <c r="BF70" s="73">
        <f t="shared" si="18"/>
        <v>96.561451291279596</v>
      </c>
      <c r="BG70" s="73">
        <f t="shared" si="18"/>
        <v>97.79520317529466</v>
      </c>
      <c r="BH70" s="73">
        <f t="shared" si="18"/>
        <v>98.731357737749377</v>
      </c>
      <c r="BI70" s="73">
        <f t="shared" si="18"/>
        <v>97.603152899541527</v>
      </c>
      <c r="BJ70" s="73">
        <f t="shared" si="18"/>
        <v>102.51773049645389</v>
      </c>
      <c r="BK70" s="73">
        <f t="shared" si="18"/>
        <v>99.872916916436878</v>
      </c>
      <c r="BL70" s="73">
        <f t="shared" si="18"/>
        <v>96.414379025259223</v>
      </c>
      <c r="BM70" s="73">
        <f t="shared" si="16"/>
        <v>96.645864011406388</v>
      </c>
      <c r="BN70" s="73">
        <f t="shared" si="16"/>
        <v>97.949863489699666</v>
      </c>
      <c r="BO70" s="73">
        <f t="shared" si="16"/>
        <v>98.058324470058608</v>
      </c>
      <c r="BP70" s="73">
        <f t="shared" si="16"/>
        <v>91.384608772269146</v>
      </c>
      <c r="BQ70" s="73">
        <f t="shared" si="16"/>
        <v>97.010710808179155</v>
      </c>
      <c r="BR70" s="73">
        <f t="shared" si="17"/>
        <v>94.727346533760311</v>
      </c>
      <c r="BS70" s="73">
        <f t="shared" si="17"/>
        <v>99.932575611635528</v>
      </c>
      <c r="BT70" s="73">
        <f t="shared" si="17"/>
        <v>102.18844864189201</v>
      </c>
      <c r="BU70" s="73">
        <f t="shared" si="17"/>
        <v>98.022481773182804</v>
      </c>
      <c r="BV70" s="73">
        <f t="shared" si="17"/>
        <v>102.92097516793719</v>
      </c>
      <c r="BW70" s="73">
        <f t="shared" si="17"/>
        <v>92.204713429089395</v>
      </c>
      <c r="BX70" s="73">
        <f t="shared" si="17"/>
        <v>97.759103641456576</v>
      </c>
      <c r="BY70" s="73">
        <f t="shared" si="17"/>
        <v>120.64025133385694</v>
      </c>
      <c r="BZ70" s="73">
        <f t="shared" si="17"/>
        <v>112.24044270701124</v>
      </c>
      <c r="CA70" s="73">
        <f t="shared" si="17"/>
        <v>102.6670911807205</v>
      </c>
      <c r="CB70" s="73">
        <f t="shared" si="17"/>
        <v>107.30537838693625</v>
      </c>
      <c r="CC70" s="73">
        <f t="shared" si="17"/>
        <v>105.82190209661879</v>
      </c>
      <c r="CD70" s="73">
        <f t="shared" si="17"/>
        <v>114.86139095393592</v>
      </c>
      <c r="CE70" s="73">
        <f t="shared" si="17"/>
        <v>105.25707379870215</v>
      </c>
      <c r="CF70" s="73">
        <f t="shared" si="17"/>
        <v>97.491075468852131</v>
      </c>
      <c r="CG70" s="73">
        <f t="shared" si="19"/>
        <v>93.503826768713836</v>
      </c>
      <c r="CH70" s="73">
        <f t="shared" si="19"/>
        <v>87.077007499542702</v>
      </c>
      <c r="CI70" s="73">
        <f t="shared" si="19"/>
        <v>100.55496135450932</v>
      </c>
      <c r="CJ70" s="73">
        <f t="shared" si="19"/>
        <v>104.96305499248022</v>
      </c>
      <c r="CK70" s="73">
        <f t="shared" si="19"/>
        <v>99.116080937167183</v>
      </c>
    </row>
    <row r="71" spans="2:89" ht="14.4">
      <c r="B71" s="70" t="s">
        <v>487</v>
      </c>
      <c r="D71" s="78"/>
      <c r="E71" s="71">
        <v>40544</v>
      </c>
      <c r="F71" s="72">
        <v>102.98</v>
      </c>
      <c r="G71" s="72">
        <v>124.22</v>
      </c>
      <c r="H71" s="72">
        <v>125.65</v>
      </c>
      <c r="I71" s="72">
        <v>100.98</v>
      </c>
      <c r="J71" s="72">
        <v>98.34</v>
      </c>
      <c r="K71" s="72">
        <v>114.73</v>
      </c>
      <c r="L71" s="72">
        <v>98.22</v>
      </c>
      <c r="M71" s="72">
        <v>106.29</v>
      </c>
      <c r="N71" s="72">
        <v>104.11</v>
      </c>
      <c r="O71" s="72">
        <v>99.21</v>
      </c>
      <c r="P71" s="72">
        <v>99.61</v>
      </c>
      <c r="Q71" s="72">
        <v>101.19</v>
      </c>
      <c r="R71" s="72">
        <v>122.95</v>
      </c>
      <c r="S71" s="72">
        <v>115.71</v>
      </c>
      <c r="T71" s="72">
        <v>104.53</v>
      </c>
      <c r="U71" s="72">
        <v>107.74</v>
      </c>
      <c r="V71" s="72">
        <v>101.47</v>
      </c>
      <c r="W71" s="72">
        <v>98.38</v>
      </c>
      <c r="X71" s="72">
        <v>99.47</v>
      </c>
      <c r="Y71" s="72">
        <v>107.73</v>
      </c>
      <c r="Z71" s="72">
        <v>100.19</v>
      </c>
      <c r="AA71" s="72">
        <v>108.47</v>
      </c>
      <c r="AB71" s="72">
        <v>103.11</v>
      </c>
      <c r="AC71" s="72">
        <v>130.72</v>
      </c>
      <c r="AD71" s="72">
        <v>100.89</v>
      </c>
      <c r="AE71" s="72">
        <v>105.21</v>
      </c>
      <c r="AF71" s="72">
        <v>83.87</v>
      </c>
      <c r="AG71" s="72">
        <v>90.05</v>
      </c>
      <c r="AH71" s="72">
        <v>109.41</v>
      </c>
      <c r="AI71" s="72">
        <v>113.04</v>
      </c>
      <c r="AJ71" s="72">
        <v>107.15</v>
      </c>
      <c r="AK71" s="72">
        <v>109.19</v>
      </c>
      <c r="AL71" s="72">
        <v>117.85</v>
      </c>
      <c r="AM71" s="72">
        <v>126.95</v>
      </c>
      <c r="AN71" s="72">
        <v>99.1</v>
      </c>
      <c r="AO71" s="72">
        <v>99.56</v>
      </c>
      <c r="AP71" s="72">
        <v>99.65</v>
      </c>
      <c r="AQ71" s="72">
        <v>96.07</v>
      </c>
      <c r="AR71" s="72">
        <v>134.55000000000001</v>
      </c>
      <c r="AS71" s="72">
        <v>121.62</v>
      </c>
      <c r="AT71" s="72">
        <v>93.3</v>
      </c>
      <c r="AU71" s="72">
        <v>88.45</v>
      </c>
      <c r="AV71" s="72">
        <v>158.04</v>
      </c>
      <c r="AW71" s="73">
        <f t="shared" si="18"/>
        <v>98.545454545454547</v>
      </c>
      <c r="AX71" s="73">
        <f t="shared" si="18"/>
        <v>103.28857107221552</v>
      </c>
      <c r="AY71" s="73">
        <f t="shared" si="18"/>
        <v>100.96829924866408</v>
      </c>
      <c r="AZ71" s="73">
        <f t="shared" si="18"/>
        <v>97.690279826831457</v>
      </c>
      <c r="BA71" s="73">
        <f t="shared" si="18"/>
        <v>95.887672768934493</v>
      </c>
      <c r="BB71" s="73">
        <f t="shared" si="18"/>
        <v>99.447418033674992</v>
      </c>
      <c r="BC71" s="73">
        <f t="shared" si="18"/>
        <v>90.885537151846023</v>
      </c>
      <c r="BD71" s="73">
        <f t="shared" si="18"/>
        <v>102.05227910995896</v>
      </c>
      <c r="BE71" s="73">
        <f t="shared" si="18"/>
        <v>97.905254496297161</v>
      </c>
      <c r="BF71" s="73">
        <f t="shared" si="18"/>
        <v>96.503088371188156</v>
      </c>
      <c r="BG71" s="73">
        <f t="shared" si="18"/>
        <v>96.430213703139003</v>
      </c>
      <c r="BH71" s="73">
        <f t="shared" si="18"/>
        <v>97.995351539802442</v>
      </c>
      <c r="BI71" s="73">
        <f t="shared" si="18"/>
        <v>98.890050671599766</v>
      </c>
      <c r="BJ71" s="73">
        <f t="shared" si="18"/>
        <v>102.57978723404256</v>
      </c>
      <c r="BK71" s="73">
        <f t="shared" si="18"/>
        <v>100.25656396115575</v>
      </c>
      <c r="BL71" s="73">
        <f t="shared" si="18"/>
        <v>98.424153839126646</v>
      </c>
      <c r="BM71" s="73">
        <f t="shared" si="16"/>
        <v>94.86945749479932</v>
      </c>
      <c r="BN71" s="73">
        <f t="shared" si="16"/>
        <v>97.671878878133526</v>
      </c>
      <c r="BO71" s="73">
        <f t="shared" si="16"/>
        <v>98.414504439882251</v>
      </c>
      <c r="BP71" s="73">
        <f t="shared" si="16"/>
        <v>92.605247888595201</v>
      </c>
      <c r="BQ71" s="73">
        <f t="shared" si="16"/>
        <v>97.555988315481983</v>
      </c>
      <c r="BR71" s="73">
        <f t="shared" si="17"/>
        <v>97.848540886743933</v>
      </c>
      <c r="BS71" s="73">
        <f t="shared" si="17"/>
        <v>99.3161240608746</v>
      </c>
      <c r="BT71" s="73">
        <f t="shared" si="17"/>
        <v>103.7439733338624</v>
      </c>
      <c r="BU71" s="73">
        <f t="shared" si="17"/>
        <v>98.402867523347396</v>
      </c>
      <c r="BV71" s="73">
        <f t="shared" si="17"/>
        <v>105.87968903313455</v>
      </c>
      <c r="BW71" s="73">
        <f t="shared" si="17"/>
        <v>93.565750941291327</v>
      </c>
      <c r="BX71" s="73">
        <f t="shared" si="17"/>
        <v>97.015729368670549</v>
      </c>
      <c r="BY71" s="73">
        <f t="shared" si="17"/>
        <v>118.5277469328061</v>
      </c>
      <c r="BZ71" s="73">
        <f t="shared" si="17"/>
        <v>114.77890034015333</v>
      </c>
      <c r="CA71" s="73">
        <f t="shared" si="17"/>
        <v>104.96926354975385</v>
      </c>
      <c r="CB71" s="73">
        <f t="shared" si="17"/>
        <v>98.783190844528875</v>
      </c>
      <c r="CC71" s="73">
        <f t="shared" si="17"/>
        <v>108.13414690094967</v>
      </c>
      <c r="CD71" s="73">
        <f t="shared" si="17"/>
        <v>117.60346464716645</v>
      </c>
      <c r="CE71" s="73">
        <f t="shared" si="17"/>
        <v>104.1431311247143</v>
      </c>
      <c r="CF71" s="73">
        <f t="shared" si="17"/>
        <v>100.11564181205692</v>
      </c>
      <c r="CG71" s="73">
        <f t="shared" si="19"/>
        <v>93.009146910584278</v>
      </c>
      <c r="CH71" s="73">
        <f t="shared" si="19"/>
        <v>87.86354490579842</v>
      </c>
      <c r="CI71" s="73">
        <f t="shared" si="19"/>
        <v>108.61098218069543</v>
      </c>
      <c r="CJ71" s="73">
        <f t="shared" si="19"/>
        <v>106.03544105146145</v>
      </c>
      <c r="CK71" s="73">
        <f t="shared" si="19"/>
        <v>99.361022364217249</v>
      </c>
    </row>
    <row r="72" spans="2:89" ht="14.4">
      <c r="B72" s="70" t="s">
        <v>487</v>
      </c>
      <c r="D72" s="79"/>
      <c r="E72" s="71">
        <v>40634</v>
      </c>
      <c r="F72" s="72">
        <v>104.28</v>
      </c>
      <c r="G72" s="72">
        <v>123.57</v>
      </c>
      <c r="H72" s="72">
        <v>125.83</v>
      </c>
      <c r="I72" s="72">
        <v>102.28</v>
      </c>
      <c r="J72" s="72">
        <v>98.91</v>
      </c>
      <c r="K72" s="72">
        <v>116.28</v>
      </c>
      <c r="L72" s="72">
        <v>99.63</v>
      </c>
      <c r="M72" s="72">
        <v>108.26</v>
      </c>
      <c r="N72" s="72">
        <v>106.15</v>
      </c>
      <c r="O72" s="72">
        <v>100.23</v>
      </c>
      <c r="P72" s="72">
        <v>102.13</v>
      </c>
      <c r="Q72" s="72">
        <v>103.57</v>
      </c>
      <c r="R72" s="72">
        <v>123.85</v>
      </c>
      <c r="S72" s="72">
        <v>117.69</v>
      </c>
      <c r="T72" s="72">
        <v>105.46</v>
      </c>
      <c r="U72" s="72">
        <v>111.21</v>
      </c>
      <c r="V72" s="72">
        <v>105.3</v>
      </c>
      <c r="W72" s="72">
        <v>99.71</v>
      </c>
      <c r="X72" s="72">
        <v>100.46</v>
      </c>
      <c r="Y72" s="72">
        <v>108.04</v>
      </c>
      <c r="Z72" s="72">
        <v>100.96</v>
      </c>
      <c r="AA72" s="72">
        <v>111.52</v>
      </c>
      <c r="AB72" s="72">
        <v>104.18</v>
      </c>
      <c r="AC72" s="72">
        <v>130.87</v>
      </c>
      <c r="AD72" s="72">
        <v>101.9</v>
      </c>
      <c r="AE72" s="72">
        <v>104.07</v>
      </c>
      <c r="AF72" s="72">
        <v>82.27</v>
      </c>
      <c r="AG72" s="72">
        <v>87.89</v>
      </c>
      <c r="AH72" s="72">
        <v>105.85</v>
      </c>
      <c r="AI72" s="72">
        <v>117.12</v>
      </c>
      <c r="AJ72" s="72">
        <v>108.22</v>
      </c>
      <c r="AK72" s="72">
        <v>106.8</v>
      </c>
      <c r="AL72" s="72">
        <v>118.86</v>
      </c>
      <c r="AM72" s="72">
        <v>131.33000000000001</v>
      </c>
      <c r="AN72" s="72">
        <v>101.46</v>
      </c>
      <c r="AO72" s="72">
        <v>99.86</v>
      </c>
      <c r="AP72" s="72">
        <v>102.31</v>
      </c>
      <c r="AQ72" s="72">
        <v>99.08</v>
      </c>
      <c r="AR72" s="72">
        <v>135.54</v>
      </c>
      <c r="AS72" s="72">
        <v>120.17</v>
      </c>
      <c r="AT72" s="72">
        <v>91.73</v>
      </c>
      <c r="AU72" s="72">
        <v>88.83</v>
      </c>
      <c r="AV72" s="72">
        <v>161.62</v>
      </c>
      <c r="AW72" s="73">
        <f t="shared" si="18"/>
        <v>99.789473684210535</v>
      </c>
      <c r="AX72" s="73">
        <f t="shared" si="18"/>
        <v>102.74809795035962</v>
      </c>
      <c r="AY72" s="73">
        <f t="shared" si="18"/>
        <v>101.11294146008277</v>
      </c>
      <c r="AZ72" s="73">
        <f t="shared" si="18"/>
        <v>98.947928507509616</v>
      </c>
      <c r="BA72" s="73">
        <f t="shared" si="18"/>
        <v>96.443458547643999</v>
      </c>
      <c r="BB72" s="73">
        <f t="shared" si="18"/>
        <v>100.7909506576809</v>
      </c>
      <c r="BC72" s="73">
        <f t="shared" si="18"/>
        <v>92.190247062089384</v>
      </c>
      <c r="BD72" s="73">
        <f t="shared" si="18"/>
        <v>103.94373634814336</v>
      </c>
      <c r="BE72" s="73">
        <f t="shared" si="18"/>
        <v>99.823674620900434</v>
      </c>
      <c r="BF72" s="73">
        <f t="shared" si="18"/>
        <v>97.495258012742568</v>
      </c>
      <c r="BG72" s="73">
        <f t="shared" si="18"/>
        <v>98.869769355502328</v>
      </c>
      <c r="BH72" s="73">
        <f t="shared" si="18"/>
        <v>100.30021305442571</v>
      </c>
      <c r="BI72" s="73">
        <f t="shared" si="18"/>
        <v>99.613930668382508</v>
      </c>
      <c r="BJ72" s="73">
        <f t="shared" si="18"/>
        <v>104.33510638297872</v>
      </c>
      <c r="BK72" s="73">
        <f t="shared" si="18"/>
        <v>101.14854334012708</v>
      </c>
      <c r="BL72" s="73">
        <f t="shared" si="18"/>
        <v>101.59411684099939</v>
      </c>
      <c r="BM72" s="73">
        <f t="shared" si="16"/>
        <v>98.45031905195988</v>
      </c>
      <c r="BN72" s="73">
        <f t="shared" si="16"/>
        <v>98.992305783072709</v>
      </c>
      <c r="BO72" s="73">
        <f t="shared" si="16"/>
        <v>99.393999356897268</v>
      </c>
      <c r="BP72" s="73">
        <f t="shared" si="16"/>
        <v>92.871725442159331</v>
      </c>
      <c r="BQ72" s="73">
        <f t="shared" si="16"/>
        <v>98.305744888023355</v>
      </c>
      <c r="BR72" s="73">
        <f t="shared" si="17"/>
        <v>100.59988272969194</v>
      </c>
      <c r="BS72" s="73">
        <f t="shared" si="17"/>
        <v>100.34675399730304</v>
      </c>
      <c r="BT72" s="73">
        <f t="shared" si="17"/>
        <v>103.86301859090096</v>
      </c>
      <c r="BU72" s="73">
        <f t="shared" si="17"/>
        <v>99.387969081465954</v>
      </c>
      <c r="BV72" s="73">
        <f t="shared" si="17"/>
        <v>104.73243263642537</v>
      </c>
      <c r="BW72" s="73">
        <f t="shared" si="17"/>
        <v>91.780783712174042</v>
      </c>
      <c r="BX72" s="73">
        <f t="shared" si="17"/>
        <v>94.6886446886447</v>
      </c>
      <c r="BY72" s="73">
        <f t="shared" si="17"/>
        <v>114.67107223140047</v>
      </c>
      <c r="BZ72" s="73">
        <f t="shared" si="17"/>
        <v>118.92166319744123</v>
      </c>
      <c r="CA72" s="73">
        <f t="shared" si="17"/>
        <v>106.01748671352647</v>
      </c>
      <c r="CB72" s="73">
        <f t="shared" si="17"/>
        <v>96.620979780160127</v>
      </c>
      <c r="CC72" s="73">
        <f t="shared" si="17"/>
        <v>109.06087993760609</v>
      </c>
      <c r="CD72" s="73">
        <f t="shared" si="17"/>
        <v>121.66099261214941</v>
      </c>
      <c r="CE72" s="73">
        <f t="shared" si="17"/>
        <v>106.6232299083099</v>
      </c>
      <c r="CF72" s="73">
        <f t="shared" si="17"/>
        <v>100.4173161043793</v>
      </c>
      <c r="CG72" s="73">
        <f t="shared" si="19"/>
        <v>95.491879783460902</v>
      </c>
      <c r="CH72" s="73">
        <f t="shared" si="19"/>
        <v>90.616425827693419</v>
      </c>
      <c r="CI72" s="73">
        <f t="shared" si="19"/>
        <v>109.41012653118882</v>
      </c>
      <c r="CJ72" s="73">
        <f t="shared" si="19"/>
        <v>104.77124610388195</v>
      </c>
      <c r="CK72" s="73">
        <f t="shared" si="19"/>
        <v>97.68903088391906</v>
      </c>
    </row>
    <row r="73" spans="2:89" ht="14.4">
      <c r="B73" s="70" t="s">
        <v>487</v>
      </c>
      <c r="D73" s="78"/>
      <c r="E73" s="71">
        <v>40725</v>
      </c>
      <c r="F73" s="72">
        <v>103.94</v>
      </c>
      <c r="G73" s="72">
        <v>124.76</v>
      </c>
      <c r="H73" s="72">
        <v>125.93</v>
      </c>
      <c r="I73" s="72">
        <v>101.94</v>
      </c>
      <c r="J73" s="72">
        <v>98.94</v>
      </c>
      <c r="K73" s="72">
        <v>117.69</v>
      </c>
      <c r="L73" s="72">
        <v>98.39</v>
      </c>
      <c r="M73" s="72">
        <v>107.25</v>
      </c>
      <c r="N73" s="72">
        <v>104.86</v>
      </c>
      <c r="O73" s="72">
        <v>99.62</v>
      </c>
      <c r="P73" s="72">
        <v>100.9</v>
      </c>
      <c r="Q73" s="72">
        <v>102.61</v>
      </c>
      <c r="R73" s="72">
        <v>124.07</v>
      </c>
      <c r="S73" s="72">
        <v>118.03</v>
      </c>
      <c r="T73" s="72">
        <v>105.22</v>
      </c>
      <c r="U73" s="72">
        <v>107.35</v>
      </c>
      <c r="V73" s="72">
        <v>106.25</v>
      </c>
      <c r="W73" s="72">
        <v>99.56</v>
      </c>
      <c r="X73" s="72">
        <v>100.06</v>
      </c>
      <c r="Y73" s="72">
        <v>102.7</v>
      </c>
      <c r="Z73" s="72">
        <v>100.81</v>
      </c>
      <c r="AA73" s="72">
        <v>107.99</v>
      </c>
      <c r="AB73" s="72">
        <v>103.58</v>
      </c>
      <c r="AC73" s="72">
        <v>131.52000000000001</v>
      </c>
      <c r="AD73" s="72">
        <v>101.43</v>
      </c>
      <c r="AE73" s="72">
        <v>101.75</v>
      </c>
      <c r="AF73" s="72">
        <v>82.65</v>
      </c>
      <c r="AG73" s="72">
        <v>88.91</v>
      </c>
      <c r="AH73" s="72">
        <v>112.1</v>
      </c>
      <c r="AI73" s="72">
        <v>123.53</v>
      </c>
      <c r="AJ73" s="72">
        <v>107.46</v>
      </c>
      <c r="AK73" s="72">
        <v>97.8</v>
      </c>
      <c r="AL73" s="72">
        <v>117.4</v>
      </c>
      <c r="AM73" s="72">
        <v>128.5</v>
      </c>
      <c r="AN73" s="72">
        <v>105.72</v>
      </c>
      <c r="AO73" s="72">
        <v>95.36</v>
      </c>
      <c r="AP73" s="72">
        <v>101.33</v>
      </c>
      <c r="AQ73" s="72">
        <v>96.9</v>
      </c>
      <c r="AR73" s="72">
        <v>132.76</v>
      </c>
      <c r="AS73" s="72">
        <v>124.18</v>
      </c>
      <c r="AT73" s="72">
        <v>90.04</v>
      </c>
      <c r="AU73" s="72">
        <v>89.31</v>
      </c>
      <c r="AV73" s="72">
        <v>159.85</v>
      </c>
      <c r="AW73" s="73">
        <f t="shared" si="18"/>
        <v>99.464114832535884</v>
      </c>
      <c r="AX73" s="73">
        <f t="shared" si="18"/>
        <v>103.73757951191121</v>
      </c>
      <c r="AY73" s="73">
        <f t="shared" si="18"/>
        <v>101.19329824420429</v>
      </c>
      <c r="AZ73" s="73">
        <f t="shared" si="18"/>
        <v>98.619005006409182</v>
      </c>
      <c r="BA73" s="73">
        <f t="shared" si="18"/>
        <v>96.472710430733983</v>
      </c>
      <c r="BB73" s="73">
        <f t="shared" si="18"/>
        <v>102.01313194790561</v>
      </c>
      <c r="BC73" s="73">
        <f t="shared" si="18"/>
        <v>91.042842602017203</v>
      </c>
      <c r="BD73" s="73">
        <f t="shared" si="18"/>
        <v>102.97400446460718</v>
      </c>
      <c r="BE73" s="73">
        <f t="shared" si="18"/>
        <v>98.610556012695412</v>
      </c>
      <c r="BF73" s="73">
        <f t="shared" si="18"/>
        <v>96.901901658479645</v>
      </c>
      <c r="BG73" s="73">
        <f t="shared" si="18"/>
        <v>97.679033858515467</v>
      </c>
      <c r="BH73" s="73">
        <f t="shared" si="18"/>
        <v>99.37052101491382</v>
      </c>
      <c r="BI73" s="73">
        <f t="shared" si="18"/>
        <v>99.790879112040514</v>
      </c>
      <c r="BJ73" s="73">
        <f t="shared" si="18"/>
        <v>104.63652482269504</v>
      </c>
      <c r="BK73" s="73">
        <f t="shared" si="18"/>
        <v>100.91835511329576</v>
      </c>
      <c r="BL73" s="73">
        <f t="shared" si="18"/>
        <v>98.067875576668328</v>
      </c>
      <c r="BM73" s="73">
        <f t="shared" si="16"/>
        <v>99.338522310263414</v>
      </c>
      <c r="BN73" s="73">
        <f t="shared" si="16"/>
        <v>98.843385455448001</v>
      </c>
      <c r="BO73" s="73">
        <f t="shared" si="16"/>
        <v>98.998243834871005</v>
      </c>
      <c r="BP73" s="73">
        <f t="shared" si="16"/>
        <v>88.281434680764193</v>
      </c>
      <c r="BQ73" s="73">
        <f t="shared" si="16"/>
        <v>98.159688412852972</v>
      </c>
      <c r="BR73" s="73">
        <f t="shared" si="17"/>
        <v>97.41554282621442</v>
      </c>
      <c r="BS73" s="73">
        <f t="shared" si="17"/>
        <v>99.768830668464659</v>
      </c>
      <c r="BT73" s="73">
        <f t="shared" si="17"/>
        <v>104.37888137140136</v>
      </c>
      <c r="BU73" s="73">
        <f t="shared" si="17"/>
        <v>98.929555485113752</v>
      </c>
      <c r="BV73" s="73">
        <f t="shared" si="17"/>
        <v>102.39766523259617</v>
      </c>
      <c r="BW73" s="73">
        <f t="shared" si="17"/>
        <v>92.204713429089395</v>
      </c>
      <c r="BX73" s="73">
        <f t="shared" si="17"/>
        <v>95.787545787545795</v>
      </c>
      <c r="BY73" s="73">
        <f t="shared" si="17"/>
        <v>121.44191967066598</v>
      </c>
      <c r="BZ73" s="73">
        <f t="shared" si="17"/>
        <v>125.43026856881758</v>
      </c>
      <c r="CA73" s="73">
        <f t="shared" si="17"/>
        <v>105.27295437290292</v>
      </c>
      <c r="CB73" s="73">
        <f t="shared" si="17"/>
        <v>88.478762382955622</v>
      </c>
      <c r="CC73" s="73">
        <f t="shared" si="17"/>
        <v>107.72124604303346</v>
      </c>
      <c r="CD73" s="73">
        <f t="shared" si="17"/>
        <v>119.0393478311216</v>
      </c>
      <c r="CE73" s="73">
        <f t="shared" si="17"/>
        <v>111.10001839056301</v>
      </c>
      <c r="CF73" s="73">
        <f t="shared" si="17"/>
        <v>95.892201719543451</v>
      </c>
      <c r="CG73" s="73">
        <f t="shared" si="19"/>
        <v>94.57718872503267</v>
      </c>
      <c r="CH73" s="73">
        <f t="shared" si="19"/>
        <v>88.622644960673142</v>
      </c>
      <c r="CI73" s="73">
        <f t="shared" si="19"/>
        <v>107.16606461768208</v>
      </c>
      <c r="CJ73" s="73">
        <f t="shared" si="19"/>
        <v>108.2673990278777</v>
      </c>
      <c r="CK73" s="73">
        <f t="shared" si="19"/>
        <v>95.88924387646432</v>
      </c>
    </row>
    <row r="74" spans="2:89" ht="14.4">
      <c r="B74" s="70" t="s">
        <v>487</v>
      </c>
      <c r="D74" s="78"/>
      <c r="E74" s="71">
        <v>40817</v>
      </c>
      <c r="F74" s="72">
        <v>103.59</v>
      </c>
      <c r="G74" s="72">
        <v>123.91</v>
      </c>
      <c r="H74" s="72">
        <v>121.54</v>
      </c>
      <c r="I74" s="72">
        <v>101.11</v>
      </c>
      <c r="J74" s="72">
        <v>98.28</v>
      </c>
      <c r="K74" s="72">
        <v>117.31</v>
      </c>
      <c r="L74" s="72">
        <v>96.84</v>
      </c>
      <c r="M74" s="72">
        <v>107.92</v>
      </c>
      <c r="N74" s="72">
        <v>104.97</v>
      </c>
      <c r="O74" s="72">
        <v>98.97</v>
      </c>
      <c r="P74" s="72">
        <v>102.15</v>
      </c>
      <c r="Q74" s="72">
        <v>102.79</v>
      </c>
      <c r="R74" s="72">
        <v>124.91</v>
      </c>
      <c r="S74" s="72">
        <v>117.86</v>
      </c>
      <c r="T74" s="72">
        <v>105.09</v>
      </c>
      <c r="U74" s="72">
        <v>97.53</v>
      </c>
      <c r="V74" s="72">
        <v>102.25</v>
      </c>
      <c r="W74" s="72">
        <v>98.54</v>
      </c>
      <c r="X74" s="72">
        <v>100.24</v>
      </c>
      <c r="Y74" s="72">
        <v>96.86</v>
      </c>
      <c r="Z74" s="72">
        <v>100.66</v>
      </c>
      <c r="AA74" s="72">
        <v>105.75</v>
      </c>
      <c r="AB74" s="72">
        <v>104.3</v>
      </c>
      <c r="AC74" s="72">
        <v>132.51</v>
      </c>
      <c r="AD74" s="72">
        <v>100.73</v>
      </c>
      <c r="AE74" s="72">
        <v>101.53</v>
      </c>
      <c r="AF74" s="72">
        <v>84.33</v>
      </c>
      <c r="AG74" s="72">
        <v>92.25</v>
      </c>
      <c r="AH74" s="72">
        <v>115.52</v>
      </c>
      <c r="AI74" s="72">
        <v>114.77</v>
      </c>
      <c r="AJ74" s="72">
        <v>106.13</v>
      </c>
      <c r="AK74" s="72">
        <v>100.74</v>
      </c>
      <c r="AL74" s="72">
        <v>113.79</v>
      </c>
      <c r="AM74" s="72">
        <v>125.88</v>
      </c>
      <c r="AN74" s="72">
        <v>100.59</v>
      </c>
      <c r="AO74" s="72">
        <v>88.34</v>
      </c>
      <c r="AP74" s="72">
        <v>100.7</v>
      </c>
      <c r="AQ74" s="72">
        <v>95.13</v>
      </c>
      <c r="AR74" s="72">
        <v>128.68</v>
      </c>
      <c r="AS74" s="72">
        <v>128.33000000000001</v>
      </c>
      <c r="AT74" s="72">
        <v>94.74</v>
      </c>
      <c r="AU74" s="72">
        <v>86.72</v>
      </c>
      <c r="AV74" s="72">
        <v>150.96</v>
      </c>
      <c r="AW74" s="73">
        <f t="shared" si="18"/>
        <v>99.129186602870817</v>
      </c>
      <c r="AX74" s="73">
        <f t="shared" si="18"/>
        <v>103.03080696794578</v>
      </c>
      <c r="AY74" s="73">
        <f t="shared" si="18"/>
        <v>97.665635421270451</v>
      </c>
      <c r="AZ74" s="73">
        <f t="shared" si="18"/>
        <v>97.816044694899276</v>
      </c>
      <c r="BA74" s="73">
        <f t="shared" si="18"/>
        <v>95.82916900275454</v>
      </c>
      <c r="BB74" s="73">
        <f t="shared" si="18"/>
        <v>101.68374975621384</v>
      </c>
      <c r="BC74" s="73">
        <f t="shared" si="18"/>
        <v>89.608587026926983</v>
      </c>
      <c r="BD74" s="73">
        <f t="shared" si="18"/>
        <v>103.61729195170544</v>
      </c>
      <c r="BE74" s="73">
        <f t="shared" si="18"/>
        <v>98.714000235100499</v>
      </c>
      <c r="BF74" s="73">
        <f t="shared" si="18"/>
        <v>96.269636690822423</v>
      </c>
      <c r="BG74" s="73">
        <f t="shared" si="18"/>
        <v>98.889130908298867</v>
      </c>
      <c r="BH74" s="73">
        <f t="shared" si="18"/>
        <v>99.544838272322309</v>
      </c>
      <c r="BI74" s="73">
        <f t="shared" si="18"/>
        <v>100.46650044237109</v>
      </c>
      <c r="BJ74" s="73">
        <f t="shared" si="18"/>
        <v>104.48581560283688</v>
      </c>
      <c r="BK74" s="73">
        <f t="shared" si="18"/>
        <v>100.79366982376214</v>
      </c>
      <c r="BL74" s="73">
        <f t="shared" si="18"/>
        <v>89.096971634769105</v>
      </c>
      <c r="BM74" s="73">
        <f t="shared" si="16"/>
        <v>95.598719117406432</v>
      </c>
      <c r="BN74" s="73">
        <f t="shared" si="16"/>
        <v>97.830727227599894</v>
      </c>
      <c r="BO74" s="73">
        <f t="shared" si="16"/>
        <v>99.176333819782812</v>
      </c>
      <c r="BP74" s="73">
        <f t="shared" si="16"/>
        <v>83.261341413620443</v>
      </c>
      <c r="BQ74" s="73">
        <f t="shared" si="16"/>
        <v>98.013631937682561</v>
      </c>
      <c r="BR74" s="73">
        <f t="shared" si="17"/>
        <v>95.394885210409996</v>
      </c>
      <c r="BS74" s="73">
        <f t="shared" si="17"/>
        <v>100.46233866307071</v>
      </c>
      <c r="BT74" s="73">
        <f t="shared" si="17"/>
        <v>105.16458006785578</v>
      </c>
      <c r="BU74" s="73">
        <f t="shared" si="17"/>
        <v>98.246811830972177</v>
      </c>
      <c r="BV74" s="73">
        <f t="shared" si="17"/>
        <v>102.17626487533649</v>
      </c>
      <c r="BW74" s="73">
        <f t="shared" si="17"/>
        <v>94.078929019662539</v>
      </c>
      <c r="BX74" s="73">
        <f t="shared" si="17"/>
        <v>99.385908209437616</v>
      </c>
      <c r="BY74" s="73">
        <f t="shared" si="17"/>
        <v>125.14692738943205</v>
      </c>
      <c r="BZ74" s="73">
        <f t="shared" si="17"/>
        <v>116.53551302228766</v>
      </c>
      <c r="CA74" s="73">
        <f t="shared" si="17"/>
        <v>103.9700227768117</v>
      </c>
      <c r="CB74" s="73">
        <f t="shared" si="17"/>
        <v>91.138553399375766</v>
      </c>
      <c r="CC74" s="73">
        <f t="shared" si="17"/>
        <v>104.40886360508328</v>
      </c>
      <c r="CD74" s="73">
        <f t="shared" si="17"/>
        <v>116.61224206211351</v>
      </c>
      <c r="CE74" s="73">
        <f t="shared" si="17"/>
        <v>105.70895620418781</v>
      </c>
      <c r="CF74" s="73">
        <f t="shared" si="17"/>
        <v>88.833023279199551</v>
      </c>
      <c r="CG74" s="73">
        <f t="shared" si="19"/>
        <v>93.989173044614532</v>
      </c>
      <c r="CH74" s="73">
        <f t="shared" si="19"/>
        <v>87.003841229193341</v>
      </c>
      <c r="CI74" s="73">
        <f t="shared" si="19"/>
        <v>103.87262123383046</v>
      </c>
      <c r="CJ74" s="73">
        <f t="shared" si="19"/>
        <v>111.88561215370869</v>
      </c>
      <c r="CK74" s="73">
        <f t="shared" si="19"/>
        <v>100.89456869009584</v>
      </c>
    </row>
    <row r="75" spans="2:89" ht="14.4">
      <c r="B75" s="70" t="s">
        <v>487</v>
      </c>
      <c r="D75" s="78"/>
      <c r="E75" s="71">
        <v>40909</v>
      </c>
      <c r="F75" s="72">
        <v>102.64</v>
      </c>
      <c r="G75" s="72">
        <v>123.18</v>
      </c>
      <c r="H75" s="72">
        <v>123.52</v>
      </c>
      <c r="I75" s="72">
        <v>100.42</v>
      </c>
      <c r="J75" s="72">
        <v>96.99</v>
      </c>
      <c r="K75" s="72">
        <v>116.59</v>
      </c>
      <c r="L75" s="72">
        <v>95.41</v>
      </c>
      <c r="M75" s="72">
        <v>104.48</v>
      </c>
      <c r="N75" s="72">
        <v>102.34</v>
      </c>
      <c r="O75" s="72">
        <v>97.91</v>
      </c>
      <c r="P75" s="72">
        <v>99.54</v>
      </c>
      <c r="Q75" s="72">
        <v>100.95</v>
      </c>
      <c r="R75" s="72">
        <v>124.43</v>
      </c>
      <c r="S75" s="72">
        <v>116.63</v>
      </c>
      <c r="T75" s="72">
        <v>104.27</v>
      </c>
      <c r="U75" s="72">
        <v>101.57</v>
      </c>
      <c r="V75" s="72">
        <v>100.06</v>
      </c>
      <c r="W75" s="72">
        <v>97.87</v>
      </c>
      <c r="X75" s="72">
        <v>99.05</v>
      </c>
      <c r="Y75" s="72">
        <v>101.43</v>
      </c>
      <c r="Z75" s="72">
        <v>100.33</v>
      </c>
      <c r="AA75" s="72">
        <v>105.03</v>
      </c>
      <c r="AB75" s="72">
        <v>103.06</v>
      </c>
      <c r="AC75" s="72">
        <v>132.94999999999999</v>
      </c>
      <c r="AD75" s="72">
        <v>100.16</v>
      </c>
      <c r="AE75" s="72">
        <v>102.31</v>
      </c>
      <c r="AF75" s="72">
        <v>85.36</v>
      </c>
      <c r="AG75" s="72">
        <v>92.28</v>
      </c>
      <c r="AH75" s="72">
        <v>112.58</v>
      </c>
      <c r="AI75" s="72">
        <v>114.36</v>
      </c>
      <c r="AJ75" s="72">
        <v>106.82</v>
      </c>
      <c r="AK75" s="72">
        <v>106.5</v>
      </c>
      <c r="AL75" s="72">
        <v>116.17</v>
      </c>
      <c r="AM75" s="72">
        <v>132.55000000000001</v>
      </c>
      <c r="AN75" s="72">
        <v>105.97</v>
      </c>
      <c r="AO75" s="72">
        <v>93.95</v>
      </c>
      <c r="AP75" s="72">
        <v>97.71</v>
      </c>
      <c r="AQ75" s="72">
        <v>92.66</v>
      </c>
      <c r="AR75" s="72">
        <v>136.13</v>
      </c>
      <c r="AS75" s="72">
        <v>129.87</v>
      </c>
      <c r="AT75" s="72">
        <v>96.53</v>
      </c>
      <c r="AU75" s="72">
        <v>88.85</v>
      </c>
      <c r="AV75" s="72">
        <v>156.19999999999999</v>
      </c>
      <c r="AW75" s="73">
        <f t="shared" si="18"/>
        <v>98.220095693779911</v>
      </c>
      <c r="AX75" s="73">
        <f t="shared" si="18"/>
        <v>102.42381407724608</v>
      </c>
      <c r="AY75" s="73">
        <f t="shared" si="18"/>
        <v>99.256699746876137</v>
      </c>
      <c r="AZ75" s="73">
        <f t="shared" si="18"/>
        <v>97.148523472077784</v>
      </c>
      <c r="BA75" s="73">
        <f t="shared" si="18"/>
        <v>94.571338029885666</v>
      </c>
      <c r="BB75" s="73">
        <f t="shared" si="18"/>
        <v>101.05965718248207</v>
      </c>
      <c r="BC75" s="73">
        <f t="shared" si="18"/>
        <v>88.285370593134076</v>
      </c>
      <c r="BD75" s="73">
        <f t="shared" si="18"/>
        <v>100.31444276421593</v>
      </c>
      <c r="BE75" s="73">
        <f t="shared" si="18"/>
        <v>96.24074291759726</v>
      </c>
      <c r="BF75" s="73">
        <f t="shared" si="18"/>
        <v>95.238558435873728</v>
      </c>
      <c r="BG75" s="73">
        <f t="shared" si="18"/>
        <v>96.362448268351145</v>
      </c>
      <c r="BH75" s="73">
        <f t="shared" si="18"/>
        <v>97.76292852992448</v>
      </c>
      <c r="BI75" s="73">
        <f t="shared" si="18"/>
        <v>100.08043111075364</v>
      </c>
      <c r="BJ75" s="73">
        <f t="shared" si="18"/>
        <v>103.39539007092198</v>
      </c>
      <c r="BK75" s="73">
        <f t="shared" si="18"/>
        <v>100.00719338208847</v>
      </c>
      <c r="BL75" s="73">
        <f t="shared" si="18"/>
        <v>92.787649020234767</v>
      </c>
      <c r="BM75" s="73">
        <f t="shared" si="16"/>
        <v>93.551176869317246</v>
      </c>
      <c r="BN75" s="73">
        <f t="shared" si="16"/>
        <v>97.165549764209487</v>
      </c>
      <c r="BO75" s="73">
        <f t="shared" si="16"/>
        <v>97.998961141754677</v>
      </c>
      <c r="BP75" s="73">
        <f t="shared" si="16"/>
        <v>87.189736316162737</v>
      </c>
      <c r="BQ75" s="73">
        <f t="shared" si="16"/>
        <v>97.692307692307693</v>
      </c>
      <c r="BR75" s="73">
        <f t="shared" si="17"/>
        <v>94.745388119615711</v>
      </c>
      <c r="BS75" s="73">
        <f t="shared" si="17"/>
        <v>99.267963783471401</v>
      </c>
      <c r="BT75" s="73">
        <f t="shared" si="17"/>
        <v>105.51377948850219</v>
      </c>
      <c r="BU75" s="73">
        <f t="shared" si="17"/>
        <v>97.690863426885471</v>
      </c>
      <c r="BV75" s="73">
        <f t="shared" si="17"/>
        <v>102.96122977834806</v>
      </c>
      <c r="BW75" s="73">
        <f t="shared" si="17"/>
        <v>95.228001673406794</v>
      </c>
      <c r="BX75" s="73">
        <f t="shared" si="17"/>
        <v>99.418228829993552</v>
      </c>
      <c r="BY75" s="73">
        <f t="shared" si="17"/>
        <v>121.96192075400157</v>
      </c>
      <c r="BZ75" s="73">
        <f t="shared" si="17"/>
        <v>116.11920597045236</v>
      </c>
      <c r="CA75" s="73">
        <f t="shared" si="17"/>
        <v>104.64597977027256</v>
      </c>
      <c r="CB75" s="73">
        <f t="shared" si="17"/>
        <v>96.349572533586652</v>
      </c>
      <c r="CC75" s="73">
        <f t="shared" si="17"/>
        <v>106.5926503647291</v>
      </c>
      <c r="CD75" s="73">
        <f t="shared" si="17"/>
        <v>122.7911716343593</v>
      </c>
      <c r="CE75" s="73">
        <f t="shared" si="17"/>
        <v>111.36274071933374</v>
      </c>
      <c r="CF75" s="73">
        <f t="shared" si="17"/>
        <v>94.474332545628243</v>
      </c>
      <c r="CG75" s="73">
        <f t="shared" si="19"/>
        <v>91.198431958185537</v>
      </c>
      <c r="CH75" s="73">
        <f t="shared" si="19"/>
        <v>84.744832632156573</v>
      </c>
      <c r="CI75" s="73">
        <f t="shared" si="19"/>
        <v>109.88638427542227</v>
      </c>
      <c r="CJ75" s="73">
        <f t="shared" si="19"/>
        <v>113.22827437389658</v>
      </c>
      <c r="CK75" s="73">
        <f t="shared" si="19"/>
        <v>102.80085197018103</v>
      </c>
    </row>
    <row r="76" spans="2:89" ht="14.4">
      <c r="B76" s="70" t="s">
        <v>487</v>
      </c>
      <c r="D76" s="79"/>
      <c r="E76" s="71">
        <v>41000</v>
      </c>
      <c r="F76" s="72">
        <v>101.97</v>
      </c>
      <c r="G76" s="72">
        <v>121.72</v>
      </c>
      <c r="H76" s="72">
        <v>121.71</v>
      </c>
      <c r="I76" s="72">
        <v>99.72</v>
      </c>
      <c r="J76" s="72">
        <v>95.93</v>
      </c>
      <c r="K76" s="72">
        <v>116.93</v>
      </c>
      <c r="L76" s="72">
        <v>94.51</v>
      </c>
      <c r="M76" s="72">
        <v>104.58</v>
      </c>
      <c r="N76" s="72">
        <v>103.22</v>
      </c>
      <c r="O76" s="72">
        <v>97.25</v>
      </c>
      <c r="P76" s="72">
        <v>100.76</v>
      </c>
      <c r="Q76" s="72">
        <v>102.18</v>
      </c>
      <c r="R76" s="72">
        <v>124.38</v>
      </c>
      <c r="S76" s="72">
        <v>116.79</v>
      </c>
      <c r="T76" s="72">
        <v>103.95</v>
      </c>
      <c r="U76" s="72">
        <v>102.75</v>
      </c>
      <c r="V76" s="72">
        <v>104.08</v>
      </c>
      <c r="W76" s="72">
        <v>97.86</v>
      </c>
      <c r="X76" s="72">
        <v>98.91</v>
      </c>
      <c r="Y76" s="72">
        <v>100.74</v>
      </c>
      <c r="Z76" s="72">
        <v>99.63</v>
      </c>
      <c r="AA76" s="72">
        <v>102.51</v>
      </c>
      <c r="AB76" s="72">
        <v>103.73</v>
      </c>
      <c r="AC76" s="72">
        <v>132.33000000000001</v>
      </c>
      <c r="AD76" s="72">
        <v>99.63</v>
      </c>
      <c r="AE76" s="72">
        <v>100.89</v>
      </c>
      <c r="AF76" s="72">
        <v>87.39</v>
      </c>
      <c r="AG76" s="72">
        <v>94.33</v>
      </c>
      <c r="AH76" s="72">
        <v>112.34</v>
      </c>
      <c r="AI76" s="72">
        <v>113.7</v>
      </c>
      <c r="AJ76" s="72">
        <v>105.42</v>
      </c>
      <c r="AK76" s="72">
        <v>108.35</v>
      </c>
      <c r="AL76" s="72">
        <v>115.55</v>
      </c>
      <c r="AM76" s="72">
        <v>128.25</v>
      </c>
      <c r="AN76" s="72">
        <v>104</v>
      </c>
      <c r="AO76" s="72">
        <v>89.41</v>
      </c>
      <c r="AP76" s="72">
        <v>97.09</v>
      </c>
      <c r="AQ76" s="72">
        <v>92.25</v>
      </c>
      <c r="AR76" s="72">
        <v>134.93</v>
      </c>
      <c r="AS76" s="72">
        <v>130.65</v>
      </c>
      <c r="AT76" s="72">
        <v>98.1</v>
      </c>
      <c r="AU76" s="72">
        <v>87.94</v>
      </c>
      <c r="AV76" s="72">
        <v>143.16999999999999</v>
      </c>
      <c r="AW76" s="73">
        <f t="shared" si="18"/>
        <v>97.578947368421055</v>
      </c>
      <c r="AX76" s="73">
        <f t="shared" si="18"/>
        <v>101.20982829584666</v>
      </c>
      <c r="AY76" s="73">
        <f t="shared" si="18"/>
        <v>97.802241954276994</v>
      </c>
      <c r="AZ76" s="73">
        <f t="shared" si="18"/>
        <v>96.471328028635696</v>
      </c>
      <c r="BA76" s="73">
        <f t="shared" si="18"/>
        <v>93.53777149403993</v>
      </c>
      <c r="BB76" s="73">
        <f t="shared" si="18"/>
        <v>101.35436756452208</v>
      </c>
      <c r="BC76" s="73">
        <f t="shared" si="18"/>
        <v>87.452577033404282</v>
      </c>
      <c r="BD76" s="73">
        <f t="shared" si="18"/>
        <v>100.41045582199179</v>
      </c>
      <c r="BE76" s="73">
        <f t="shared" si="18"/>
        <v>97.068296696837891</v>
      </c>
      <c r="BF76" s="73">
        <f t="shared" si="18"/>
        <v>94.596566314867943</v>
      </c>
      <c r="BG76" s="73">
        <f t="shared" si="18"/>
        <v>97.543502988939736</v>
      </c>
      <c r="BH76" s="73">
        <f t="shared" si="18"/>
        <v>98.954096455549106</v>
      </c>
      <c r="BI76" s="73">
        <f t="shared" si="18"/>
        <v>100.0402155553768</v>
      </c>
      <c r="BJ76" s="73">
        <f t="shared" si="18"/>
        <v>103.53723404255319</v>
      </c>
      <c r="BK76" s="73">
        <f t="shared" si="18"/>
        <v>99.700275746313395</v>
      </c>
      <c r="BL76" s="73">
        <f t="shared" si="18"/>
        <v>93.865619147672774</v>
      </c>
      <c r="BM76" s="73">
        <f t="shared" si="16"/>
        <v>97.309679078138501</v>
      </c>
      <c r="BN76" s="73">
        <f t="shared" si="16"/>
        <v>97.155621742367828</v>
      </c>
      <c r="BO76" s="73">
        <f t="shared" si="16"/>
        <v>97.860446709045476</v>
      </c>
      <c r="BP76" s="73">
        <f t="shared" si="16"/>
        <v>86.596608858229644</v>
      </c>
      <c r="BQ76" s="73">
        <f t="shared" si="16"/>
        <v>97.010710808179155</v>
      </c>
      <c r="BR76" s="73">
        <f t="shared" si="17"/>
        <v>92.47214830183573</v>
      </c>
      <c r="BS76" s="73">
        <f t="shared" si="17"/>
        <v>99.913311500674254</v>
      </c>
      <c r="BT76" s="73">
        <f t="shared" si="17"/>
        <v>105.02172575940953</v>
      </c>
      <c r="BU76" s="73">
        <f t="shared" si="17"/>
        <v>97.173928945892555</v>
      </c>
      <c r="BV76" s="73">
        <f t="shared" si="17"/>
        <v>101.53219110876293</v>
      </c>
      <c r="BW76" s="73">
        <f t="shared" si="17"/>
        <v>97.492678845349332</v>
      </c>
      <c r="BX76" s="73">
        <f t="shared" si="17"/>
        <v>101.62680456798105</v>
      </c>
      <c r="BY76" s="73">
        <f t="shared" si="17"/>
        <v>121.70192021233377</v>
      </c>
      <c r="BZ76" s="73">
        <f t="shared" si="17"/>
        <v>115.44905315530285</v>
      </c>
      <c r="CA76" s="73">
        <f t="shared" si="17"/>
        <v>103.27447282701867</v>
      </c>
      <c r="CB76" s="73">
        <f t="shared" si="17"/>
        <v>98.023250554123138</v>
      </c>
      <c r="CC76" s="73">
        <f t="shared" si="17"/>
        <v>106.02376473826673</v>
      </c>
      <c r="CD76" s="73">
        <f t="shared" si="17"/>
        <v>118.80775376919334</v>
      </c>
      <c r="CE76" s="73">
        <f t="shared" si="17"/>
        <v>109.29248876862046</v>
      </c>
      <c r="CF76" s="73">
        <f t="shared" si="17"/>
        <v>89.90899492181606</v>
      </c>
      <c r="CG76" s="73">
        <f t="shared" si="19"/>
        <v>90.619749859996261</v>
      </c>
      <c r="CH76" s="73">
        <f t="shared" si="19"/>
        <v>84.369855496616054</v>
      </c>
      <c r="CI76" s="73">
        <f t="shared" si="19"/>
        <v>108.91772445664239</v>
      </c>
      <c r="CJ76" s="73">
        <f t="shared" si="19"/>
        <v>113.90832406983588</v>
      </c>
      <c r="CK76" s="73">
        <f t="shared" si="19"/>
        <v>104.47284345047922</v>
      </c>
    </row>
    <row r="77" spans="2:89" ht="14.4">
      <c r="B77" s="70" t="s">
        <v>487</v>
      </c>
      <c r="D77" s="78"/>
      <c r="E77" s="71">
        <v>41091</v>
      </c>
      <c r="F77" s="72">
        <v>100.82</v>
      </c>
      <c r="G77" s="72">
        <v>122.44</v>
      </c>
      <c r="H77" s="72">
        <v>121.46</v>
      </c>
      <c r="I77" s="72">
        <v>98.07</v>
      </c>
      <c r="J77" s="72">
        <v>95.07</v>
      </c>
      <c r="K77" s="72">
        <v>116.26</v>
      </c>
      <c r="L77" s="72">
        <v>93.31</v>
      </c>
      <c r="M77" s="72">
        <v>101.74</v>
      </c>
      <c r="N77" s="72">
        <v>102.07</v>
      </c>
      <c r="O77" s="72">
        <v>95.93</v>
      </c>
      <c r="P77" s="72">
        <v>98.59</v>
      </c>
      <c r="Q77" s="72">
        <v>101.19</v>
      </c>
      <c r="R77" s="72">
        <v>122.56</v>
      </c>
      <c r="S77" s="72">
        <v>115.97</v>
      </c>
      <c r="T77" s="72">
        <v>103.26</v>
      </c>
      <c r="U77" s="72">
        <v>105.93</v>
      </c>
      <c r="V77" s="72">
        <v>103.9</v>
      </c>
      <c r="W77" s="72">
        <v>96.99</v>
      </c>
      <c r="X77" s="72">
        <v>98.02</v>
      </c>
      <c r="Y77" s="72">
        <v>102.37</v>
      </c>
      <c r="Z77" s="72">
        <v>98.87</v>
      </c>
      <c r="AA77" s="72">
        <v>100.71</v>
      </c>
      <c r="AB77" s="72">
        <v>102.72</v>
      </c>
      <c r="AC77" s="72">
        <v>131.62</v>
      </c>
      <c r="AD77" s="72">
        <v>98.15</v>
      </c>
      <c r="AE77" s="72">
        <v>104.85</v>
      </c>
      <c r="AF77" s="72">
        <v>88.63</v>
      </c>
      <c r="AG77" s="72">
        <v>94.1</v>
      </c>
      <c r="AH77" s="72">
        <v>113.91</v>
      </c>
      <c r="AI77" s="72">
        <v>111.35</v>
      </c>
      <c r="AJ77" s="72">
        <v>105.12</v>
      </c>
      <c r="AK77" s="72">
        <v>109.65</v>
      </c>
      <c r="AL77" s="72">
        <v>116.91</v>
      </c>
      <c r="AM77" s="72">
        <v>133.61000000000001</v>
      </c>
      <c r="AN77" s="72">
        <v>105.84</v>
      </c>
      <c r="AO77" s="72">
        <v>92.87</v>
      </c>
      <c r="AP77" s="72">
        <v>94.6</v>
      </c>
      <c r="AQ77" s="72">
        <v>90.2</v>
      </c>
      <c r="AR77" s="72">
        <v>135.58000000000001</v>
      </c>
      <c r="AS77" s="72">
        <v>131.94</v>
      </c>
      <c r="AT77" s="72">
        <v>96.01</v>
      </c>
      <c r="AU77" s="72">
        <v>89.68</v>
      </c>
      <c r="AV77" s="72">
        <v>140.34</v>
      </c>
      <c r="AW77" s="73">
        <f t="shared" si="18"/>
        <v>96.47846889952153</v>
      </c>
      <c r="AX77" s="73">
        <f t="shared" si="18"/>
        <v>101.80850621544091</v>
      </c>
      <c r="AY77" s="73">
        <f t="shared" si="18"/>
        <v>97.601349993973244</v>
      </c>
      <c r="AZ77" s="73">
        <f t="shared" si="18"/>
        <v>94.875081626236494</v>
      </c>
      <c r="BA77" s="73">
        <f t="shared" si="18"/>
        <v>92.699217512127333</v>
      </c>
      <c r="BB77" s="73">
        <f t="shared" si="18"/>
        <v>100.773614752855</v>
      </c>
      <c r="BC77" s="73">
        <f t="shared" si="18"/>
        <v>86.342185620431195</v>
      </c>
      <c r="BD77" s="73">
        <f t="shared" si="18"/>
        <v>97.683684981157427</v>
      </c>
      <c r="BE77" s="73">
        <f t="shared" si="18"/>
        <v>95.986834371693888</v>
      </c>
      <c r="BF77" s="73">
        <f t="shared" si="18"/>
        <v>93.312582072856372</v>
      </c>
      <c r="BG77" s="73">
        <f t="shared" si="18"/>
        <v>95.442774510515761</v>
      </c>
      <c r="BH77" s="73">
        <f t="shared" si="18"/>
        <v>97.995351539802442</v>
      </c>
      <c r="BI77" s="73">
        <f t="shared" si="18"/>
        <v>98.576369339660573</v>
      </c>
      <c r="BJ77" s="73">
        <f t="shared" si="18"/>
        <v>102.81028368794327</v>
      </c>
      <c r="BK77" s="73">
        <f t="shared" si="18"/>
        <v>99.038484594173354</v>
      </c>
      <c r="BL77" s="73">
        <f t="shared" si="18"/>
        <v>96.77065728771754</v>
      </c>
      <c r="BM77" s="73">
        <f t="shared" si="16"/>
        <v>97.141387934459942</v>
      </c>
      <c r="BN77" s="73">
        <f t="shared" si="16"/>
        <v>96.291883842144443</v>
      </c>
      <c r="BO77" s="73">
        <f t="shared" si="16"/>
        <v>96.979890672537024</v>
      </c>
      <c r="BP77" s="73">
        <f t="shared" si="16"/>
        <v>87.997765026970114</v>
      </c>
      <c r="BQ77" s="73">
        <f t="shared" si="16"/>
        <v>96.270691333982469</v>
      </c>
      <c r="BR77" s="73">
        <f t="shared" si="17"/>
        <v>90.84840557485002</v>
      </c>
      <c r="BS77" s="73">
        <f t="shared" si="17"/>
        <v>98.94047389712965</v>
      </c>
      <c r="BT77" s="73">
        <f t="shared" si="17"/>
        <v>104.45824487609372</v>
      </c>
      <c r="BU77" s="73">
        <f t="shared" si="17"/>
        <v>95.730413791421824</v>
      </c>
      <c r="BV77" s="73">
        <f t="shared" si="17"/>
        <v>105.51739753943691</v>
      </c>
      <c r="BW77" s="73">
        <f t="shared" si="17"/>
        <v>98.876028447915218</v>
      </c>
      <c r="BX77" s="73">
        <f t="shared" si="17"/>
        <v>101.37901314371902</v>
      </c>
      <c r="BY77" s="73">
        <f t="shared" si="17"/>
        <v>123.40275708907727</v>
      </c>
      <c r="BZ77" s="73">
        <f t="shared" si="17"/>
        <v>113.06290298014925</v>
      </c>
      <c r="CA77" s="73">
        <f t="shared" si="17"/>
        <v>102.9805784820357</v>
      </c>
      <c r="CB77" s="73">
        <f t="shared" si="17"/>
        <v>99.199348622608227</v>
      </c>
      <c r="CC77" s="73">
        <f t="shared" si="17"/>
        <v>107.27164288663577</v>
      </c>
      <c r="CD77" s="73">
        <f t="shared" si="17"/>
        <v>123.77313045693509</v>
      </c>
      <c r="CE77" s="73">
        <f t="shared" si="17"/>
        <v>111.22612510837297</v>
      </c>
      <c r="CF77" s="73">
        <f t="shared" si="17"/>
        <v>93.388305093267633</v>
      </c>
      <c r="CG77" s="73">
        <f t="shared" si="19"/>
        <v>88.295687885010267</v>
      </c>
      <c r="CH77" s="73">
        <f t="shared" si="19"/>
        <v>82.494969818913475</v>
      </c>
      <c r="CI77" s="73">
        <f t="shared" si="19"/>
        <v>109.44241519181483</v>
      </c>
      <c r="CJ77" s="73">
        <f t="shared" si="19"/>
        <v>115.03302164388938</v>
      </c>
      <c r="CK77" s="73">
        <f t="shared" si="19"/>
        <v>102.24707135250266</v>
      </c>
    </row>
    <row r="78" spans="2:89" ht="14.4">
      <c r="B78" s="70" t="s">
        <v>487</v>
      </c>
      <c r="D78" s="78"/>
      <c r="E78" s="71">
        <v>41183</v>
      </c>
      <c r="F78" s="72">
        <v>102.06</v>
      </c>
      <c r="G78" s="72">
        <v>122.58</v>
      </c>
      <c r="H78" s="72">
        <v>120.93</v>
      </c>
      <c r="I78" s="72">
        <v>98.54</v>
      </c>
      <c r="J78" s="72">
        <v>96.01</v>
      </c>
      <c r="K78" s="72">
        <v>116.84</v>
      </c>
      <c r="L78" s="72">
        <v>94.18</v>
      </c>
      <c r="M78" s="72">
        <v>103.82</v>
      </c>
      <c r="N78" s="72">
        <v>104.23</v>
      </c>
      <c r="O78" s="72">
        <v>96.73</v>
      </c>
      <c r="P78" s="72">
        <v>100.76</v>
      </c>
      <c r="Q78" s="72">
        <v>100.99</v>
      </c>
      <c r="R78" s="72">
        <v>122.48</v>
      </c>
      <c r="S78" s="72">
        <v>116.36</v>
      </c>
      <c r="T78" s="72">
        <v>104.08</v>
      </c>
      <c r="U78" s="72">
        <v>106.27</v>
      </c>
      <c r="V78" s="72">
        <v>101.49</v>
      </c>
      <c r="W78" s="72">
        <v>98.02</v>
      </c>
      <c r="X78" s="72">
        <v>99.51</v>
      </c>
      <c r="Y78" s="72">
        <v>103.27</v>
      </c>
      <c r="Z78" s="72">
        <v>99</v>
      </c>
      <c r="AA78" s="72">
        <v>101.83</v>
      </c>
      <c r="AB78" s="72">
        <v>103.63</v>
      </c>
      <c r="AC78" s="72">
        <v>132.11000000000001</v>
      </c>
      <c r="AD78" s="72">
        <v>99.72</v>
      </c>
      <c r="AE78" s="72">
        <v>103.63</v>
      </c>
      <c r="AF78" s="72">
        <v>88.65</v>
      </c>
      <c r="AG78" s="72">
        <v>92.45</v>
      </c>
      <c r="AH78" s="72">
        <v>108.07</v>
      </c>
      <c r="AI78" s="72">
        <v>112.27</v>
      </c>
      <c r="AJ78" s="72">
        <v>107.62</v>
      </c>
      <c r="AK78" s="72">
        <v>110.3</v>
      </c>
      <c r="AL78" s="72">
        <v>116.75</v>
      </c>
      <c r="AM78" s="72">
        <v>133.79</v>
      </c>
      <c r="AN78" s="72">
        <v>106.8</v>
      </c>
      <c r="AO78" s="72">
        <v>95.45</v>
      </c>
      <c r="AP78" s="72">
        <v>97.16</v>
      </c>
      <c r="AQ78" s="72">
        <v>93.41</v>
      </c>
      <c r="AR78" s="72">
        <v>137.15</v>
      </c>
      <c r="AS78" s="72">
        <v>132.83000000000001</v>
      </c>
      <c r="AT78" s="72">
        <v>98.87</v>
      </c>
      <c r="AU78" s="72">
        <v>92.66</v>
      </c>
      <c r="AV78" s="72">
        <v>138.54</v>
      </c>
      <c r="AW78" s="73">
        <f t="shared" si="18"/>
        <v>97.665071770334933</v>
      </c>
      <c r="AX78" s="73">
        <f t="shared" si="18"/>
        <v>101.92491581091755</v>
      </c>
      <c r="AY78" s="73">
        <f t="shared" si="18"/>
        <v>97.175459038129304</v>
      </c>
      <c r="AZ78" s="73">
        <f t="shared" si="18"/>
        <v>95.32976999540476</v>
      </c>
      <c r="BA78" s="73">
        <f t="shared" si="18"/>
        <v>93.615776515613192</v>
      </c>
      <c r="BB78" s="73">
        <f t="shared" si="18"/>
        <v>101.27635599280561</v>
      </c>
      <c r="BC78" s="73">
        <f t="shared" si="18"/>
        <v>87.147219394836682</v>
      </c>
      <c r="BD78" s="73">
        <f t="shared" si="18"/>
        <v>99.68075658289527</v>
      </c>
      <c r="BE78" s="73">
        <f t="shared" si="18"/>
        <v>98.018102738920888</v>
      </c>
      <c r="BF78" s="73">
        <f t="shared" si="18"/>
        <v>94.09075434074218</v>
      </c>
      <c r="BG78" s="73">
        <f t="shared" si="18"/>
        <v>97.543502988939736</v>
      </c>
      <c r="BH78" s="73">
        <f t="shared" si="18"/>
        <v>97.801665698237457</v>
      </c>
      <c r="BI78" s="73">
        <f t="shared" si="18"/>
        <v>98.51202445105767</v>
      </c>
      <c r="BJ78" s="73">
        <f t="shared" si="18"/>
        <v>103.15602836879434</v>
      </c>
      <c r="BK78" s="73">
        <f t="shared" si="18"/>
        <v>99.824961035847011</v>
      </c>
      <c r="BL78" s="73">
        <f t="shared" si="18"/>
        <v>97.081258849860674</v>
      </c>
      <c r="BM78" s="73">
        <f t="shared" si="16"/>
        <v>94.888156510763608</v>
      </c>
      <c r="BN78" s="73">
        <f t="shared" si="16"/>
        <v>97.314470091834195</v>
      </c>
      <c r="BO78" s="73">
        <f t="shared" si="16"/>
        <v>98.454079992084885</v>
      </c>
      <c r="BP78" s="73">
        <f t="shared" si="16"/>
        <v>88.771409537317609</v>
      </c>
      <c r="BQ78" s="73">
        <f t="shared" si="16"/>
        <v>96.397273612463479</v>
      </c>
      <c r="BR78" s="73">
        <f t="shared" si="17"/>
        <v>91.858734382752232</v>
      </c>
      <c r="BS78" s="73">
        <f t="shared" si="17"/>
        <v>99.816990945867843</v>
      </c>
      <c r="BT78" s="73">
        <f t="shared" si="17"/>
        <v>104.84712604908633</v>
      </c>
      <c r="BU78" s="73">
        <f t="shared" si="17"/>
        <v>97.26171027285362</v>
      </c>
      <c r="BV78" s="73">
        <f t="shared" si="17"/>
        <v>104.28963192190604</v>
      </c>
      <c r="BW78" s="73">
        <f t="shared" si="17"/>
        <v>98.8983405382792</v>
      </c>
      <c r="BX78" s="73">
        <f t="shared" si="17"/>
        <v>99.601379013143728</v>
      </c>
      <c r="BY78" s="73">
        <f t="shared" si="17"/>
        <v>117.07607724182758</v>
      </c>
      <c r="BZ78" s="73">
        <f t="shared" si="17"/>
        <v>113.99705538914556</v>
      </c>
      <c r="CA78" s="73">
        <f t="shared" si="17"/>
        <v>105.42969802356052</v>
      </c>
      <c r="CB78" s="73">
        <f t="shared" si="17"/>
        <v>99.787397656850771</v>
      </c>
      <c r="CC78" s="73">
        <f t="shared" si="17"/>
        <v>107.12483369271</v>
      </c>
      <c r="CD78" s="73">
        <f t="shared" si="17"/>
        <v>123.93987818152341</v>
      </c>
      <c r="CE78" s="73">
        <f t="shared" si="17"/>
        <v>112.23497885085254</v>
      </c>
      <c r="CF78" s="73">
        <f t="shared" si="17"/>
        <v>95.982704007240187</v>
      </c>
      <c r="CG78" s="73">
        <f t="shared" si="19"/>
        <v>90.685084935598283</v>
      </c>
      <c r="CH78" s="73">
        <f t="shared" si="19"/>
        <v>85.430766416681905</v>
      </c>
      <c r="CI78" s="73">
        <f t="shared" si="19"/>
        <v>110.70974512138518</v>
      </c>
      <c r="CJ78" s="73">
        <f t="shared" si="19"/>
        <v>115.80897578412784</v>
      </c>
      <c r="CK78" s="73">
        <f t="shared" si="19"/>
        <v>105.29286474973377</v>
      </c>
    </row>
    <row r="79" spans="2:89" ht="14.4">
      <c r="D79" s="78"/>
      <c r="E79" s="71">
        <v>41275</v>
      </c>
      <c r="F79" s="72">
        <v>103.14</v>
      </c>
      <c r="G79" s="72">
        <v>123.78</v>
      </c>
      <c r="H79" s="72">
        <v>121.39</v>
      </c>
      <c r="I79" s="72">
        <v>99.91</v>
      </c>
      <c r="J79" s="72">
        <v>98.14</v>
      </c>
      <c r="K79" s="72">
        <v>118.84</v>
      </c>
      <c r="L79" s="72">
        <v>95.87</v>
      </c>
      <c r="M79" s="72">
        <v>102.87</v>
      </c>
      <c r="N79" s="72">
        <v>104.19</v>
      </c>
      <c r="O79" s="72">
        <v>98.48</v>
      </c>
      <c r="P79" s="72">
        <v>100.84</v>
      </c>
      <c r="Q79" s="72">
        <v>102.16</v>
      </c>
      <c r="R79" s="72">
        <v>122.59</v>
      </c>
      <c r="S79" s="72">
        <v>117.51</v>
      </c>
      <c r="T79" s="72">
        <v>105.14</v>
      </c>
      <c r="U79" s="72">
        <v>102.74</v>
      </c>
      <c r="V79" s="72">
        <v>100.84</v>
      </c>
      <c r="W79" s="72">
        <v>99.97</v>
      </c>
      <c r="X79" s="72">
        <v>100.52</v>
      </c>
      <c r="Y79" s="72">
        <v>103.13</v>
      </c>
      <c r="Z79" s="72">
        <v>99.35</v>
      </c>
      <c r="AA79" s="72">
        <v>107.53</v>
      </c>
      <c r="AB79" s="72">
        <v>104.09</v>
      </c>
      <c r="AC79" s="72">
        <v>133.68</v>
      </c>
      <c r="AD79" s="72">
        <v>101.85</v>
      </c>
      <c r="AE79" s="72">
        <v>106.31</v>
      </c>
      <c r="AF79" s="72">
        <v>85.51</v>
      </c>
      <c r="AG79" s="72">
        <v>94.14</v>
      </c>
      <c r="AH79" s="72">
        <v>94.18</v>
      </c>
      <c r="AI79" s="72">
        <v>112.29</v>
      </c>
      <c r="AJ79" s="72">
        <v>109.09</v>
      </c>
      <c r="AK79" s="72">
        <v>113.57</v>
      </c>
      <c r="AL79" s="72">
        <v>115.37</v>
      </c>
      <c r="AM79" s="72">
        <v>140.55000000000001</v>
      </c>
      <c r="AN79" s="72">
        <v>110.9</v>
      </c>
      <c r="AO79" s="72">
        <v>98.89</v>
      </c>
      <c r="AP79" s="72">
        <v>100.02</v>
      </c>
      <c r="AQ79" s="72">
        <v>96.23</v>
      </c>
      <c r="AR79" s="72">
        <v>142.75</v>
      </c>
      <c r="AS79" s="72">
        <v>136.75</v>
      </c>
      <c r="AT79" s="72">
        <v>102.52</v>
      </c>
      <c r="AU79" s="72">
        <v>95.96</v>
      </c>
      <c r="AV79" s="72">
        <v>147.49</v>
      </c>
      <c r="AW79" s="73">
        <f t="shared" si="18"/>
        <v>98.698564593301441</v>
      </c>
      <c r="AX79" s="73">
        <f t="shared" si="18"/>
        <v>102.9227123435746</v>
      </c>
      <c r="AY79" s="73">
        <f t="shared" si="18"/>
        <v>97.545100245088207</v>
      </c>
      <c r="AZ79" s="73">
        <f t="shared" si="18"/>
        <v>96.655138220427119</v>
      </c>
      <c r="BA79" s="73">
        <f t="shared" si="18"/>
        <v>95.692660215001339</v>
      </c>
      <c r="BB79" s="73">
        <f t="shared" si="18"/>
        <v>103.00994647539386</v>
      </c>
      <c r="BC79" s="73">
        <f t="shared" si="18"/>
        <v>88.711020634773746</v>
      </c>
      <c r="BD79" s="73">
        <f t="shared" si="18"/>
        <v>98.768632534024619</v>
      </c>
      <c r="BE79" s="73">
        <f t="shared" si="18"/>
        <v>97.980486658046303</v>
      </c>
      <c r="BF79" s="73">
        <f t="shared" si="18"/>
        <v>95.793006176742381</v>
      </c>
      <c r="BG79" s="73">
        <f t="shared" si="18"/>
        <v>97.620949200125878</v>
      </c>
      <c r="BH79" s="73">
        <f t="shared" si="18"/>
        <v>98.934727871392596</v>
      </c>
      <c r="BI79" s="73">
        <f t="shared" si="18"/>
        <v>98.600498672886658</v>
      </c>
      <c r="BJ79" s="73">
        <f t="shared" si="18"/>
        <v>104.17553191489361</v>
      </c>
      <c r="BK79" s="73">
        <f t="shared" si="18"/>
        <v>100.841625704352</v>
      </c>
      <c r="BL79" s="73">
        <f t="shared" si="18"/>
        <v>93.85648380760972</v>
      </c>
      <c r="BM79" s="73">
        <f t="shared" si="16"/>
        <v>94.280438491924357</v>
      </c>
      <c r="BN79" s="73">
        <f t="shared" si="16"/>
        <v>99.250434350955558</v>
      </c>
      <c r="BO79" s="73">
        <f t="shared" si="16"/>
        <v>99.453362685201213</v>
      </c>
      <c r="BP79" s="73">
        <f t="shared" si="16"/>
        <v>88.651064835707999</v>
      </c>
      <c r="BQ79" s="73">
        <f t="shared" si="16"/>
        <v>96.738072054527748</v>
      </c>
      <c r="BR79" s="73">
        <f t="shared" si="17"/>
        <v>97.000586351540292</v>
      </c>
      <c r="BS79" s="73">
        <f t="shared" si="17"/>
        <v>100.26006549797728</v>
      </c>
      <c r="BT79" s="73">
        <f t="shared" si="17"/>
        <v>106.0931330727565</v>
      </c>
      <c r="BU79" s="73">
        <f t="shared" si="17"/>
        <v>99.33920167759868</v>
      </c>
      <c r="BV79" s="73">
        <f t="shared" si="17"/>
        <v>106.98669081943291</v>
      </c>
      <c r="BW79" s="73">
        <f t="shared" si="17"/>
        <v>95.395342351136534</v>
      </c>
      <c r="BX79" s="73">
        <f t="shared" si="17"/>
        <v>101.42210730446027</v>
      </c>
      <c r="BY79" s="73">
        <f t="shared" si="17"/>
        <v>102.02854589280395</v>
      </c>
      <c r="BZ79" s="73">
        <f t="shared" si="17"/>
        <v>114.0173630502107</v>
      </c>
      <c r="CA79" s="73">
        <f t="shared" si="17"/>
        <v>106.86978031397712</v>
      </c>
      <c r="CB79" s="73">
        <f t="shared" si="17"/>
        <v>102.74573664450173</v>
      </c>
      <c r="CC79" s="73">
        <f t="shared" si="17"/>
        <v>105.85860439510024</v>
      </c>
      <c r="CD79" s="73">
        <f t="shared" si="17"/>
        <v>130.20218161606337</v>
      </c>
      <c r="CE79" s="73">
        <f t="shared" si="17"/>
        <v>116.54362504269238</v>
      </c>
      <c r="CF79" s="73">
        <f t="shared" si="17"/>
        <v>99.441902559203584</v>
      </c>
      <c r="CG79" s="73">
        <f t="shared" si="19"/>
        <v>93.354489453052082</v>
      </c>
      <c r="CH79" s="73">
        <f t="shared" si="19"/>
        <v>88.009877446497171</v>
      </c>
      <c r="CI79" s="73">
        <f t="shared" si="19"/>
        <v>115.23015760902469</v>
      </c>
      <c r="CJ79" s="73">
        <f t="shared" si="19"/>
        <v>119.22666143551517</v>
      </c>
      <c r="CK79" s="73">
        <f t="shared" si="19"/>
        <v>109.17997870074547</v>
      </c>
    </row>
    <row r="80" spans="2:89" ht="14.4">
      <c r="D80" s="79"/>
      <c r="E80" s="71">
        <v>41365</v>
      </c>
      <c r="F80" s="72">
        <v>103.45</v>
      </c>
      <c r="G80" s="72">
        <v>122.29</v>
      </c>
      <c r="H80" s="72">
        <v>119.98</v>
      </c>
      <c r="I80" s="72">
        <v>100.18</v>
      </c>
      <c r="J80" s="72">
        <v>98.09</v>
      </c>
      <c r="K80" s="72">
        <v>120.11</v>
      </c>
      <c r="L80" s="72">
        <v>95.81</v>
      </c>
      <c r="M80" s="72">
        <v>104.09</v>
      </c>
      <c r="N80" s="72">
        <v>105.19</v>
      </c>
      <c r="O80" s="72">
        <v>98.79</v>
      </c>
      <c r="P80" s="72">
        <v>102.53</v>
      </c>
      <c r="Q80" s="72">
        <v>103.29</v>
      </c>
      <c r="R80" s="72">
        <v>122.85</v>
      </c>
      <c r="S80" s="72">
        <v>117.87</v>
      </c>
      <c r="T80" s="72">
        <v>105.32</v>
      </c>
      <c r="U80" s="72">
        <v>103.39</v>
      </c>
      <c r="V80" s="72">
        <v>105.17</v>
      </c>
      <c r="W80" s="72">
        <v>100.78</v>
      </c>
      <c r="X80" s="72">
        <v>100.97</v>
      </c>
      <c r="Y80" s="72">
        <v>102.08</v>
      </c>
      <c r="Z80" s="72">
        <v>100.01</v>
      </c>
      <c r="AA80" s="72">
        <v>107.21</v>
      </c>
      <c r="AB80" s="72">
        <v>104.81</v>
      </c>
      <c r="AC80" s="72">
        <v>133.41999999999999</v>
      </c>
      <c r="AD80" s="72">
        <v>102.49</v>
      </c>
      <c r="AE80" s="72">
        <v>105.63</v>
      </c>
      <c r="AF80" s="72">
        <v>86.01</v>
      </c>
      <c r="AG80" s="72">
        <v>95.94</v>
      </c>
      <c r="AH80" s="72">
        <v>88.9</v>
      </c>
      <c r="AI80" s="72">
        <v>112.27</v>
      </c>
      <c r="AJ80" s="72">
        <v>107.09</v>
      </c>
      <c r="AK80" s="72">
        <v>112.09</v>
      </c>
      <c r="AL80" s="72">
        <v>114.32</v>
      </c>
      <c r="AM80" s="72">
        <v>137.99</v>
      </c>
      <c r="AN80" s="72">
        <v>111.78</v>
      </c>
      <c r="AO80" s="72">
        <v>100.59</v>
      </c>
      <c r="AP80" s="72">
        <v>101.1</v>
      </c>
      <c r="AQ80" s="72">
        <v>97.57</v>
      </c>
      <c r="AR80" s="72">
        <v>140.59</v>
      </c>
      <c r="AS80" s="72">
        <v>140.86000000000001</v>
      </c>
      <c r="AT80" s="72">
        <v>105.75</v>
      </c>
      <c r="AU80" s="72">
        <v>94.35</v>
      </c>
      <c r="AV80" s="72">
        <v>145.75</v>
      </c>
      <c r="AW80" s="73">
        <f t="shared" si="18"/>
        <v>98.995215311004785</v>
      </c>
      <c r="AX80" s="73">
        <f t="shared" si="18"/>
        <v>101.68378164885878</v>
      </c>
      <c r="AY80" s="73">
        <f t="shared" si="18"/>
        <v>96.412069588975058</v>
      </c>
      <c r="AZ80" s="73">
        <f t="shared" si="18"/>
        <v>96.916342177183367</v>
      </c>
      <c r="BA80" s="73">
        <f t="shared" si="18"/>
        <v>95.643907076518047</v>
      </c>
      <c r="BB80" s="73">
        <f t="shared" si="18"/>
        <v>104.11077643183739</v>
      </c>
      <c r="BC80" s="73">
        <f t="shared" si="18"/>
        <v>88.655501064125104</v>
      </c>
      <c r="BD80" s="73">
        <f t="shared" si="18"/>
        <v>99.93999183889008</v>
      </c>
      <c r="BE80" s="73">
        <f t="shared" si="18"/>
        <v>98.920888679910661</v>
      </c>
      <c r="BF80" s="73">
        <f t="shared" si="18"/>
        <v>96.094547930548117</v>
      </c>
      <c r="BG80" s="73">
        <f t="shared" si="18"/>
        <v>99.257000411433012</v>
      </c>
      <c r="BH80" s="73">
        <f t="shared" si="18"/>
        <v>100.02905287623476</v>
      </c>
      <c r="BI80" s="73">
        <f t="shared" si="18"/>
        <v>98.809619560846116</v>
      </c>
      <c r="BJ80" s="73">
        <f t="shared" si="18"/>
        <v>104.49468085106383</v>
      </c>
      <c r="BK80" s="73">
        <f t="shared" si="18"/>
        <v>101.01426687447548</v>
      </c>
      <c r="BL80" s="73">
        <f t="shared" si="18"/>
        <v>94.45028091170694</v>
      </c>
      <c r="BM80" s="73">
        <f t="shared" si="16"/>
        <v>98.328775448192033</v>
      </c>
      <c r="BN80" s="73">
        <f t="shared" si="16"/>
        <v>100.05460412012906</v>
      </c>
      <c r="BO80" s="73">
        <f t="shared" si="16"/>
        <v>99.898587647480767</v>
      </c>
      <c r="BP80" s="73">
        <f t="shared" si="16"/>
        <v>87.748479573635919</v>
      </c>
      <c r="BQ80" s="73">
        <f t="shared" si="16"/>
        <v>97.380720545277512</v>
      </c>
      <c r="BR80" s="73">
        <f t="shared" si="17"/>
        <v>96.71192097785395</v>
      </c>
      <c r="BS80" s="73">
        <f t="shared" si="17"/>
        <v>100.95357349258332</v>
      </c>
      <c r="BT80" s="73">
        <f t="shared" si="17"/>
        <v>105.88678796055633</v>
      </c>
      <c r="BU80" s="73">
        <f t="shared" si="17"/>
        <v>99.963424447099541</v>
      </c>
      <c r="BV80" s="73">
        <f t="shared" si="17"/>
        <v>106.30236244244848</v>
      </c>
      <c r="BW80" s="73">
        <f t="shared" si="17"/>
        <v>95.953144610235682</v>
      </c>
      <c r="BX80" s="73">
        <f t="shared" si="17"/>
        <v>103.36134453781514</v>
      </c>
      <c r="BY80" s="73">
        <f t="shared" si="17"/>
        <v>96.308533976112457</v>
      </c>
      <c r="BZ80" s="73">
        <f t="shared" si="17"/>
        <v>113.99705538914556</v>
      </c>
      <c r="CA80" s="73">
        <f t="shared" si="17"/>
        <v>104.91048468075725</v>
      </c>
      <c r="CB80" s="73">
        <f t="shared" si="17"/>
        <v>101.40679422807257</v>
      </c>
      <c r="CC80" s="73">
        <f t="shared" si="17"/>
        <v>104.89516905996237</v>
      </c>
      <c r="CD80" s="73">
        <f t="shared" si="17"/>
        <v>127.83065842191807</v>
      </c>
      <c r="CE80" s="73">
        <f t="shared" si="17"/>
        <v>117.46840763996533</v>
      </c>
      <c r="CF80" s="73">
        <f t="shared" si="17"/>
        <v>101.15139021569712</v>
      </c>
      <c r="CG80" s="73">
        <f t="shared" si="19"/>
        <v>94.362516333768895</v>
      </c>
      <c r="CH80" s="73">
        <f t="shared" si="19"/>
        <v>89.235412474849085</v>
      </c>
      <c r="CI80" s="73">
        <f t="shared" si="19"/>
        <v>113.48656993522088</v>
      </c>
      <c r="CJ80" s="73">
        <f t="shared" si="19"/>
        <v>122.81000021796467</v>
      </c>
      <c r="CK80" s="73">
        <f t="shared" si="19"/>
        <v>112.61980830670926</v>
      </c>
    </row>
    <row r="81" spans="2:89" ht="14.4">
      <c r="D81" s="78"/>
      <c r="E81" s="71">
        <v>41456</v>
      </c>
      <c r="F81" s="72">
        <v>104.03</v>
      </c>
      <c r="G81" s="72">
        <v>123.31</v>
      </c>
      <c r="H81" s="72">
        <v>120.08</v>
      </c>
      <c r="I81" s="72">
        <v>100.96</v>
      </c>
      <c r="J81" s="72">
        <v>99.69</v>
      </c>
      <c r="K81" s="72">
        <v>121.74</v>
      </c>
      <c r="L81" s="72">
        <v>96.49</v>
      </c>
      <c r="M81" s="72">
        <v>103.44</v>
      </c>
      <c r="N81" s="72">
        <v>105.38</v>
      </c>
      <c r="O81" s="72">
        <v>99.7</v>
      </c>
      <c r="P81" s="72">
        <v>102.3</v>
      </c>
      <c r="Q81" s="72">
        <v>104.29</v>
      </c>
      <c r="R81" s="72">
        <v>122.98</v>
      </c>
      <c r="S81" s="72">
        <v>118.17</v>
      </c>
      <c r="T81" s="72">
        <v>106.13</v>
      </c>
      <c r="U81" s="72">
        <v>102.93</v>
      </c>
      <c r="V81" s="72">
        <v>106.8</v>
      </c>
      <c r="W81" s="72">
        <v>101.26</v>
      </c>
      <c r="X81" s="72">
        <v>101.3</v>
      </c>
      <c r="Y81" s="72">
        <v>101.44</v>
      </c>
      <c r="Z81" s="72">
        <v>100.27</v>
      </c>
      <c r="AA81" s="72">
        <v>106.3</v>
      </c>
      <c r="AB81" s="72">
        <v>105.46</v>
      </c>
      <c r="AC81" s="72">
        <v>133.94</v>
      </c>
      <c r="AD81" s="72">
        <v>103.49</v>
      </c>
      <c r="AE81" s="72">
        <v>105.38</v>
      </c>
      <c r="AF81" s="72">
        <v>86.7</v>
      </c>
      <c r="AG81" s="72">
        <v>96.97</v>
      </c>
      <c r="AH81" s="72">
        <v>89.47</v>
      </c>
      <c r="AI81" s="72">
        <v>112.99</v>
      </c>
      <c r="AJ81" s="72">
        <v>103.49</v>
      </c>
      <c r="AK81" s="72">
        <v>104.98</v>
      </c>
      <c r="AL81" s="72">
        <v>112.57</v>
      </c>
      <c r="AM81" s="72">
        <v>128.66999999999999</v>
      </c>
      <c r="AN81" s="72">
        <v>111.03</v>
      </c>
      <c r="AO81" s="72">
        <v>97</v>
      </c>
      <c r="AP81" s="72">
        <v>102.77</v>
      </c>
      <c r="AQ81" s="72">
        <v>99.87</v>
      </c>
      <c r="AR81" s="72">
        <v>137.4</v>
      </c>
      <c r="AS81" s="72">
        <v>143.62</v>
      </c>
      <c r="AT81" s="72">
        <v>105.27</v>
      </c>
      <c r="AU81" s="72">
        <v>96.17</v>
      </c>
      <c r="AV81" s="72">
        <v>132.59</v>
      </c>
      <c r="AW81" s="73">
        <f t="shared" si="18"/>
        <v>99.550239234449762</v>
      </c>
      <c r="AX81" s="73">
        <f t="shared" si="18"/>
        <v>102.53190870161725</v>
      </c>
      <c r="AY81" s="73">
        <f t="shared" si="18"/>
        <v>96.492426373096549</v>
      </c>
      <c r="AZ81" s="73">
        <f t="shared" si="18"/>
        <v>97.670931385590251</v>
      </c>
      <c r="BA81" s="73">
        <f t="shared" si="18"/>
        <v>97.20400750798332</v>
      </c>
      <c r="BB81" s="73">
        <f t="shared" si="18"/>
        <v>105.52365267514681</v>
      </c>
      <c r="BC81" s="73">
        <f t="shared" si="18"/>
        <v>89.284722864809837</v>
      </c>
      <c r="BD81" s="73">
        <f t="shared" si="18"/>
        <v>99.315906963347018</v>
      </c>
      <c r="BE81" s="73">
        <f t="shared" si="18"/>
        <v>99.099565064064876</v>
      </c>
      <c r="BF81" s="73">
        <f t="shared" si="18"/>
        <v>96.979718885268213</v>
      </c>
      <c r="BG81" s="73">
        <f t="shared" si="18"/>
        <v>99.034342554272868</v>
      </c>
      <c r="BH81" s="73">
        <f t="shared" si="18"/>
        <v>100.99748208405967</v>
      </c>
      <c r="BI81" s="73">
        <f t="shared" si="18"/>
        <v>98.914180004825852</v>
      </c>
      <c r="BJ81" s="73">
        <f t="shared" si="18"/>
        <v>104.76063829787235</v>
      </c>
      <c r="BK81" s="73">
        <f t="shared" si="18"/>
        <v>101.79115214003116</v>
      </c>
      <c r="BL81" s="73">
        <f t="shared" si="18"/>
        <v>94.030055268807388</v>
      </c>
      <c r="BM81" s="73">
        <f t="shared" si="16"/>
        <v>99.852745249281256</v>
      </c>
      <c r="BN81" s="73">
        <f t="shared" si="16"/>
        <v>100.53114916852817</v>
      </c>
      <c r="BO81" s="73">
        <f t="shared" si="16"/>
        <v>100.22508595315243</v>
      </c>
      <c r="BP81" s="73">
        <f t="shared" si="16"/>
        <v>87.198332366277697</v>
      </c>
      <c r="BQ81" s="73">
        <f t="shared" si="16"/>
        <v>97.633885102239532</v>
      </c>
      <c r="BR81" s="73">
        <f t="shared" si="17"/>
        <v>95.891028821433395</v>
      </c>
      <c r="BS81" s="73">
        <f t="shared" si="17"/>
        <v>101.57965709882488</v>
      </c>
      <c r="BT81" s="73">
        <f t="shared" si="17"/>
        <v>106.29947818495664</v>
      </c>
      <c r="BU81" s="73">
        <f t="shared" si="17"/>
        <v>100.93877252444466</v>
      </c>
      <c r="BV81" s="73">
        <f t="shared" si="17"/>
        <v>106.05077112738066</v>
      </c>
      <c r="BW81" s="73">
        <f t="shared" si="17"/>
        <v>96.722911727792521</v>
      </c>
      <c r="BX81" s="73">
        <f t="shared" si="17"/>
        <v>104.47101917690154</v>
      </c>
      <c r="BY81" s="73">
        <f t="shared" si="17"/>
        <v>96.926035262573464</v>
      </c>
      <c r="BZ81" s="73">
        <f t="shared" si="17"/>
        <v>114.72813118749048</v>
      </c>
      <c r="CA81" s="73">
        <f t="shared" si="17"/>
        <v>101.3837525409615</v>
      </c>
      <c r="CB81" s="73">
        <f t="shared" si="17"/>
        <v>94.974442484281013</v>
      </c>
      <c r="CC81" s="73">
        <f t="shared" si="17"/>
        <v>103.28944350139926</v>
      </c>
      <c r="CD81" s="73">
        <f t="shared" si="17"/>
        <v>119.19683179323279</v>
      </c>
      <c r="CE81" s="73">
        <f t="shared" si="17"/>
        <v>116.68024065365317</v>
      </c>
      <c r="CF81" s="73">
        <f t="shared" si="17"/>
        <v>97.541354517572515</v>
      </c>
      <c r="CG81" s="73">
        <f t="shared" si="19"/>
        <v>95.92122456598841</v>
      </c>
      <c r="CH81" s="73">
        <f t="shared" si="19"/>
        <v>91.338942747393446</v>
      </c>
      <c r="CI81" s="73">
        <f t="shared" si="19"/>
        <v>110.91154925029767</v>
      </c>
      <c r="CJ81" s="73">
        <f t="shared" si="19"/>
        <v>125.2163299112884</v>
      </c>
      <c r="CK81" s="73">
        <f t="shared" si="19"/>
        <v>112.10862619808306</v>
      </c>
    </row>
    <row r="82" spans="2:89" ht="14.4">
      <c r="D82" s="78"/>
      <c r="E82" s="71">
        <v>41548</v>
      </c>
      <c r="F82" s="72">
        <v>105.03</v>
      </c>
      <c r="G82" s="72">
        <v>123.82</v>
      </c>
      <c r="H82" s="72">
        <v>116.32</v>
      </c>
      <c r="I82" s="72">
        <v>101.9</v>
      </c>
      <c r="J82" s="72">
        <v>100.28</v>
      </c>
      <c r="K82" s="72">
        <v>121.25</v>
      </c>
      <c r="L82" s="72">
        <v>96.8</v>
      </c>
      <c r="M82" s="72">
        <v>104.44</v>
      </c>
      <c r="N82" s="72">
        <v>106.46</v>
      </c>
      <c r="O82" s="72">
        <v>100.22</v>
      </c>
      <c r="P82" s="72">
        <v>104.17</v>
      </c>
      <c r="Q82" s="72">
        <v>103.01</v>
      </c>
      <c r="R82" s="72">
        <v>122.89</v>
      </c>
      <c r="S82" s="72">
        <v>118.72</v>
      </c>
      <c r="T82" s="72">
        <v>106.68</v>
      </c>
      <c r="U82" s="72">
        <v>102.87</v>
      </c>
      <c r="V82" s="72">
        <v>104.3</v>
      </c>
      <c r="W82" s="72">
        <v>100.86</v>
      </c>
      <c r="X82" s="72">
        <v>102.73</v>
      </c>
      <c r="Y82" s="72">
        <v>103.24</v>
      </c>
      <c r="Z82" s="72">
        <v>100.34</v>
      </c>
      <c r="AA82" s="72">
        <v>106.51</v>
      </c>
      <c r="AB82" s="72">
        <v>105.71</v>
      </c>
      <c r="AC82" s="72">
        <v>133.78</v>
      </c>
      <c r="AD82" s="72">
        <v>104.85</v>
      </c>
      <c r="AE82" s="72">
        <v>104.08</v>
      </c>
      <c r="AF82" s="72">
        <v>89.55</v>
      </c>
      <c r="AG82" s="72">
        <v>95.62</v>
      </c>
      <c r="AH82" s="72">
        <v>87.41</v>
      </c>
      <c r="AI82" s="72">
        <v>114.41</v>
      </c>
      <c r="AJ82" s="72">
        <v>100.15</v>
      </c>
      <c r="AK82" s="72">
        <v>102.5</v>
      </c>
      <c r="AL82" s="72">
        <v>110.9</v>
      </c>
      <c r="AM82" s="72">
        <v>130.44999999999999</v>
      </c>
      <c r="AN82" s="72">
        <v>113.99</v>
      </c>
      <c r="AO82" s="72">
        <v>97.65</v>
      </c>
      <c r="AP82" s="72">
        <v>104.28</v>
      </c>
      <c r="AQ82" s="72">
        <v>102.81</v>
      </c>
      <c r="AR82" s="72">
        <v>137.41</v>
      </c>
      <c r="AS82" s="72">
        <v>143.4</v>
      </c>
      <c r="AT82" s="72">
        <v>107.04</v>
      </c>
      <c r="AU82" s="72">
        <v>99.48</v>
      </c>
      <c r="AV82" s="72">
        <v>133.65</v>
      </c>
      <c r="AW82" s="73">
        <f t="shared" si="18"/>
        <v>100.50717703349284</v>
      </c>
      <c r="AX82" s="73">
        <f t="shared" si="18"/>
        <v>102.95597222799651</v>
      </c>
      <c r="AY82" s="73">
        <f t="shared" si="18"/>
        <v>93.471011290128175</v>
      </c>
      <c r="AZ82" s="73">
        <f t="shared" si="18"/>
        <v>98.58030812392677</v>
      </c>
      <c r="BA82" s="73">
        <f t="shared" si="18"/>
        <v>97.779294542086149</v>
      </c>
      <c r="BB82" s="73">
        <f t="shared" si="18"/>
        <v>105.09892300691268</v>
      </c>
      <c r="BC82" s="73">
        <f t="shared" si="18"/>
        <v>89.571573979827875</v>
      </c>
      <c r="BD82" s="73">
        <f t="shared" si="18"/>
        <v>100.27603754110559</v>
      </c>
      <c r="BE82" s="73">
        <f t="shared" si="18"/>
        <v>100.11519924767838</v>
      </c>
      <c r="BF82" s="73">
        <f t="shared" si="18"/>
        <v>97.48553085939399</v>
      </c>
      <c r="BG82" s="73">
        <f t="shared" si="18"/>
        <v>100.84464774074881</v>
      </c>
      <c r="BH82" s="73">
        <f t="shared" si="18"/>
        <v>99.757892698043776</v>
      </c>
      <c r="BI82" s="73">
        <f t="shared" si="18"/>
        <v>98.841792005147582</v>
      </c>
      <c r="BJ82" s="73">
        <f t="shared" si="18"/>
        <v>105.24822695035461</v>
      </c>
      <c r="BK82" s="73">
        <f t="shared" si="18"/>
        <v>102.3186668265196</v>
      </c>
      <c r="BL82" s="73">
        <f t="shared" ref="BL82:CA83" si="20">U82/AVERAGE(U$59:U$62)*100</f>
        <v>93.975243228429179</v>
      </c>
      <c r="BM82" s="73">
        <f t="shared" si="20"/>
        <v>97.515368253745635</v>
      </c>
      <c r="BN82" s="73">
        <f t="shared" si="20"/>
        <v>100.13402829486225</v>
      </c>
      <c r="BO82" s="73">
        <f t="shared" si="20"/>
        <v>101.63991194439635</v>
      </c>
      <c r="BP82" s="73">
        <f t="shared" si="20"/>
        <v>88.745621386972687</v>
      </c>
      <c r="BQ82" s="73">
        <f t="shared" si="20"/>
        <v>97.702044790652394</v>
      </c>
      <c r="BR82" s="73">
        <f t="shared" si="20"/>
        <v>96.080465472915066</v>
      </c>
      <c r="BS82" s="73">
        <f t="shared" si="20"/>
        <v>101.82045848584087</v>
      </c>
      <c r="BT82" s="73">
        <f t="shared" si="20"/>
        <v>106.17249657744885</v>
      </c>
      <c r="BU82" s="73">
        <f t="shared" si="20"/>
        <v>102.26524590963399</v>
      </c>
      <c r="BV82" s="73">
        <f t="shared" si="20"/>
        <v>104.7424962890281</v>
      </c>
      <c r="BW82" s="73">
        <f t="shared" si="20"/>
        <v>99.902384604657655</v>
      </c>
      <c r="BX82" s="73">
        <f t="shared" si="20"/>
        <v>103.01659125188539</v>
      </c>
      <c r="BY82" s="73">
        <f t="shared" si="20"/>
        <v>94.694363946591537</v>
      </c>
      <c r="BZ82" s="73">
        <f t="shared" si="20"/>
        <v>116.16997512311519</v>
      </c>
      <c r="CA82" s="73">
        <f t="shared" si="20"/>
        <v>98.111728833484364</v>
      </c>
      <c r="CB82" s="73">
        <f t="shared" ref="CB82:CK83" si="21">AK82/AVERAGE(AK$59:AK$62)*100</f>
        <v>92.730809245940208</v>
      </c>
      <c r="CC82" s="73">
        <f t="shared" si="21"/>
        <v>101.75712253979906</v>
      </c>
      <c r="CD82" s="73">
        <f t="shared" si="21"/>
        <v>120.84578151416197</v>
      </c>
      <c r="CE82" s="73">
        <f t="shared" si="21"/>
        <v>119.7908730262985</v>
      </c>
      <c r="CF82" s="73">
        <f t="shared" si="21"/>
        <v>98.194982150937705</v>
      </c>
      <c r="CG82" s="73">
        <f t="shared" si="19"/>
        <v>97.330595482546201</v>
      </c>
      <c r="CH82" s="73">
        <f t="shared" si="19"/>
        <v>94.027803182732754</v>
      </c>
      <c r="CI82" s="73">
        <f t="shared" si="19"/>
        <v>110.91962141545417</v>
      </c>
      <c r="CJ82" s="73">
        <f t="shared" si="19"/>
        <v>125.02452102269012</v>
      </c>
      <c r="CK82" s="73">
        <f t="shared" si="19"/>
        <v>113.99361022364218</v>
      </c>
    </row>
    <row r="83" spans="2:89" ht="14.4">
      <c r="D83" s="78"/>
      <c r="E83" s="71">
        <v>41640</v>
      </c>
      <c r="F83" s="72">
        <v>105.54</v>
      </c>
      <c r="G83" s="72">
        <v>124.95</v>
      </c>
      <c r="H83" s="72">
        <v>114.16</v>
      </c>
      <c r="I83" s="72">
        <v>102.48</v>
      </c>
      <c r="J83" s="72">
        <v>101.21</v>
      </c>
      <c r="K83" s="72">
        <v>122.14</v>
      </c>
      <c r="L83" s="72">
        <v>97.03</v>
      </c>
      <c r="M83" s="72">
        <v>104.3</v>
      </c>
      <c r="N83" s="72">
        <v>105.18</v>
      </c>
      <c r="O83" s="72">
        <v>101.12</v>
      </c>
      <c r="P83" s="72">
        <v>102.64</v>
      </c>
      <c r="Q83" s="72">
        <v>102.33</v>
      </c>
      <c r="R83" s="72">
        <v>124.3</v>
      </c>
      <c r="S83" s="72">
        <v>119.17</v>
      </c>
      <c r="T83" s="72">
        <v>107.29</v>
      </c>
      <c r="U83" s="72">
        <v>100.37</v>
      </c>
      <c r="V83" s="72">
        <v>103.5</v>
      </c>
      <c r="W83" s="72">
        <v>101.02</v>
      </c>
      <c r="X83" s="72">
        <v>103.06</v>
      </c>
      <c r="Y83" s="72">
        <v>104.15</v>
      </c>
      <c r="Z83" s="72">
        <v>99.72</v>
      </c>
      <c r="AA83" s="72">
        <v>108</v>
      </c>
      <c r="AB83" s="72">
        <v>105.51</v>
      </c>
      <c r="AC83" s="72">
        <v>134.65</v>
      </c>
      <c r="AD83" s="72">
        <v>106.06</v>
      </c>
      <c r="AE83" s="72">
        <v>104.1</v>
      </c>
      <c r="AF83" s="72">
        <v>91.51</v>
      </c>
      <c r="AG83" s="72">
        <v>97.41</v>
      </c>
      <c r="AH83" s="72">
        <v>86</v>
      </c>
      <c r="AI83" s="72">
        <v>115.23</v>
      </c>
      <c r="AJ83" s="72">
        <v>99.3</v>
      </c>
      <c r="AK83" s="72">
        <v>96.3</v>
      </c>
      <c r="AL83" s="72">
        <v>105.46</v>
      </c>
      <c r="AM83" s="72">
        <v>127.22</v>
      </c>
      <c r="AN83" s="72">
        <v>116.29</v>
      </c>
      <c r="AO83" s="72">
        <v>97.72</v>
      </c>
      <c r="AP83" s="72">
        <v>104.84</v>
      </c>
      <c r="AQ83" s="72">
        <v>104.41</v>
      </c>
      <c r="AR83" s="72">
        <v>130.16</v>
      </c>
      <c r="AS83" s="72">
        <v>143.87</v>
      </c>
      <c r="AT83" s="72">
        <v>108.91</v>
      </c>
      <c r="AU83" s="72">
        <v>100.22</v>
      </c>
      <c r="AV83" s="72">
        <v>131.77000000000001</v>
      </c>
      <c r="AW83" s="73">
        <f t="shared" ref="AW83:BK83" si="22">F83/AVERAGE(F$59:F$62)*100</f>
        <v>100.9952153110048</v>
      </c>
      <c r="AX83" s="73">
        <f t="shared" si="22"/>
        <v>103.89556396291523</v>
      </c>
      <c r="AY83" s="73">
        <f t="shared" si="22"/>
        <v>91.73530475310379</v>
      </c>
      <c r="AZ83" s="73">
        <f t="shared" si="22"/>
        <v>99.141412919921649</v>
      </c>
      <c r="BA83" s="73">
        <f t="shared" si="22"/>
        <v>98.686102917875331</v>
      </c>
      <c r="BB83" s="73">
        <f t="shared" si="22"/>
        <v>105.87037077166445</v>
      </c>
      <c r="BC83" s="73">
        <f t="shared" si="22"/>
        <v>89.784399000647724</v>
      </c>
      <c r="BD83" s="73">
        <f t="shared" si="22"/>
        <v>100.14161926021939</v>
      </c>
      <c r="BE83" s="73">
        <f t="shared" si="22"/>
        <v>98.911484659692022</v>
      </c>
      <c r="BF83" s="73">
        <f t="shared" si="22"/>
        <v>98.360974660765521</v>
      </c>
      <c r="BG83" s="73">
        <f t="shared" si="22"/>
        <v>99.363488951813949</v>
      </c>
      <c r="BH83" s="73">
        <f t="shared" si="22"/>
        <v>99.099360836722838</v>
      </c>
      <c r="BI83" s="73">
        <f t="shared" si="22"/>
        <v>99.975870666773886</v>
      </c>
      <c r="BJ83" s="73">
        <f t="shared" si="22"/>
        <v>105.64716312056738</v>
      </c>
      <c r="BK83" s="73">
        <f t="shared" si="22"/>
        <v>102.90372856971585</v>
      </c>
      <c r="BL83" s="73">
        <f t="shared" si="20"/>
        <v>91.691408212670723</v>
      </c>
      <c r="BM83" s="73">
        <f t="shared" si="20"/>
        <v>96.767407615174236</v>
      </c>
      <c r="BN83" s="73">
        <f t="shared" si="20"/>
        <v>100.2928766443286</v>
      </c>
      <c r="BO83" s="73">
        <f t="shared" si="20"/>
        <v>101.96641025006801</v>
      </c>
      <c r="BP83" s="73">
        <f t="shared" si="20"/>
        <v>89.527861947435156</v>
      </c>
      <c r="BQ83" s="73">
        <f t="shared" si="20"/>
        <v>97.098344693281405</v>
      </c>
      <c r="BR83" s="73">
        <f t="shared" si="20"/>
        <v>97.42456361914212</v>
      </c>
      <c r="BS83" s="73">
        <f t="shared" si="20"/>
        <v>101.62781737622811</v>
      </c>
      <c r="BT83" s="73">
        <f t="shared" si="20"/>
        <v>106.86295906827246</v>
      </c>
      <c r="BU83" s="73">
        <f t="shared" si="20"/>
        <v>103.44541708322157</v>
      </c>
      <c r="BV83" s="73">
        <f t="shared" si="20"/>
        <v>104.76262359423352</v>
      </c>
      <c r="BW83" s="73">
        <f t="shared" si="20"/>
        <v>102.08896946032633</v>
      </c>
      <c r="BX83" s="73">
        <f t="shared" si="20"/>
        <v>104.94505494505495</v>
      </c>
      <c r="BY83" s="73">
        <f t="shared" si="20"/>
        <v>93.166860764293261</v>
      </c>
      <c r="BZ83" s="73">
        <f t="shared" si="20"/>
        <v>117.00258922678582</v>
      </c>
      <c r="CA83" s="73">
        <f t="shared" si="20"/>
        <v>97.279028189365903</v>
      </c>
      <c r="CB83" s="73">
        <f t="shared" si="21"/>
        <v>87.121726150088207</v>
      </c>
      <c r="CC83" s="73">
        <f t="shared" si="21"/>
        <v>96.765609946322883</v>
      </c>
      <c r="CD83" s="73">
        <f t="shared" si="21"/>
        <v>117.85358623404896</v>
      </c>
      <c r="CE83" s="73">
        <f t="shared" si="21"/>
        <v>122.20791845098915</v>
      </c>
      <c r="CF83" s="73">
        <f t="shared" si="21"/>
        <v>98.265372819146251</v>
      </c>
      <c r="CG83" s="73">
        <f t="shared" si="21"/>
        <v>97.853276087362332</v>
      </c>
      <c r="CH83" s="73">
        <f t="shared" si="21"/>
        <v>95.491128589720134</v>
      </c>
      <c r="CI83" s="73">
        <f t="shared" si="21"/>
        <v>105.06730167699232</v>
      </c>
      <c r="CJ83" s="73">
        <f t="shared" si="21"/>
        <v>125.43429455742282</v>
      </c>
      <c r="CK83" s="73">
        <f t="shared" si="21"/>
        <v>115.98509052183172</v>
      </c>
    </row>
    <row r="84" spans="2:89" ht="14.4">
      <c r="D84" s="79"/>
      <c r="F84" s="72" t="s">
        <v>488</v>
      </c>
      <c r="G84" s="72" t="s">
        <v>488</v>
      </c>
      <c r="H84" s="72" t="s">
        <v>488</v>
      </c>
      <c r="I84" s="72" t="s">
        <v>488</v>
      </c>
      <c r="J84" s="72" t="s">
        <v>488</v>
      </c>
      <c r="K84" s="72" t="s">
        <v>488</v>
      </c>
      <c r="L84" s="72" t="s">
        <v>488</v>
      </c>
      <c r="M84" s="72" t="s">
        <v>488</v>
      </c>
      <c r="N84" s="72" t="s">
        <v>488</v>
      </c>
      <c r="O84" s="72" t="s">
        <v>488</v>
      </c>
      <c r="P84" s="72" t="s">
        <v>488</v>
      </c>
      <c r="Q84" s="72" t="s">
        <v>488</v>
      </c>
      <c r="R84" s="72" t="s">
        <v>488</v>
      </c>
      <c r="S84" s="72" t="s">
        <v>488</v>
      </c>
      <c r="T84" s="72" t="s">
        <v>488</v>
      </c>
      <c r="U84" s="72" t="s">
        <v>488</v>
      </c>
      <c r="V84" s="72" t="s">
        <v>488</v>
      </c>
      <c r="W84" s="72" t="s">
        <v>488</v>
      </c>
      <c r="X84" s="72" t="s">
        <v>488</v>
      </c>
      <c r="Y84" s="72" t="s">
        <v>488</v>
      </c>
      <c r="Z84" s="72" t="s">
        <v>488</v>
      </c>
      <c r="AA84" s="72" t="s">
        <v>488</v>
      </c>
      <c r="AB84" s="72" t="s">
        <v>488</v>
      </c>
      <c r="AC84" s="72" t="s">
        <v>488</v>
      </c>
      <c r="AD84" s="72" t="s">
        <v>488</v>
      </c>
      <c r="AE84" s="72" t="s">
        <v>488</v>
      </c>
      <c r="AF84" s="72" t="s">
        <v>488</v>
      </c>
      <c r="AG84" s="72" t="s">
        <v>488</v>
      </c>
      <c r="AH84" s="72" t="s">
        <v>488</v>
      </c>
      <c r="AI84" s="72" t="s">
        <v>488</v>
      </c>
      <c r="AJ84" s="72" t="s">
        <v>488</v>
      </c>
      <c r="AK84" s="72" t="s">
        <v>488</v>
      </c>
      <c r="AL84" s="72" t="s">
        <v>488</v>
      </c>
      <c r="AM84" s="72" t="s">
        <v>488</v>
      </c>
      <c r="AN84" s="72" t="s">
        <v>488</v>
      </c>
      <c r="AO84" s="72" t="s">
        <v>488</v>
      </c>
      <c r="AP84" s="72" t="s">
        <v>488</v>
      </c>
      <c r="AQ84" s="72" t="s">
        <v>488</v>
      </c>
      <c r="AR84" s="72" t="s">
        <v>488</v>
      </c>
      <c r="AS84" s="72" t="s">
        <v>488</v>
      </c>
      <c r="AT84" s="72" t="s">
        <v>488</v>
      </c>
      <c r="AU84" s="72" t="s">
        <v>488</v>
      </c>
      <c r="AV84" s="72" t="s">
        <v>488</v>
      </c>
    </row>
    <row r="85" spans="2:89" ht="14.4">
      <c r="D85" s="78"/>
      <c r="F85" s="72" t="s">
        <v>488</v>
      </c>
      <c r="G85" s="72" t="s">
        <v>488</v>
      </c>
      <c r="H85" s="72" t="s">
        <v>488</v>
      </c>
      <c r="I85" s="72" t="s">
        <v>488</v>
      </c>
      <c r="J85" s="72" t="s">
        <v>488</v>
      </c>
      <c r="K85" s="72" t="s">
        <v>488</v>
      </c>
      <c r="L85" s="72" t="s">
        <v>488</v>
      </c>
      <c r="M85" s="72" t="s">
        <v>488</v>
      </c>
      <c r="N85" s="72" t="s">
        <v>488</v>
      </c>
      <c r="O85" s="72" t="s">
        <v>488</v>
      </c>
      <c r="P85" s="72" t="s">
        <v>488</v>
      </c>
      <c r="Q85" s="72" t="s">
        <v>488</v>
      </c>
      <c r="R85" s="72" t="s">
        <v>488</v>
      </c>
      <c r="S85" s="72" t="s">
        <v>488</v>
      </c>
      <c r="T85" s="72" t="s">
        <v>488</v>
      </c>
      <c r="U85" s="72" t="s">
        <v>488</v>
      </c>
      <c r="V85" s="72" t="s">
        <v>488</v>
      </c>
      <c r="W85" s="72" t="s">
        <v>488</v>
      </c>
      <c r="X85" s="72" t="s">
        <v>488</v>
      </c>
      <c r="Y85" s="72" t="s">
        <v>488</v>
      </c>
      <c r="Z85" s="72" t="s">
        <v>488</v>
      </c>
      <c r="AA85" s="72" t="s">
        <v>488</v>
      </c>
      <c r="AB85" s="72" t="s">
        <v>488</v>
      </c>
      <c r="AC85" s="72" t="s">
        <v>488</v>
      </c>
      <c r="AD85" s="72" t="s">
        <v>488</v>
      </c>
      <c r="AE85" s="72" t="s">
        <v>488</v>
      </c>
      <c r="AF85" s="72" t="s">
        <v>488</v>
      </c>
      <c r="AG85" s="72" t="s">
        <v>488</v>
      </c>
      <c r="AH85" s="72" t="s">
        <v>488</v>
      </c>
      <c r="AI85" s="72" t="s">
        <v>488</v>
      </c>
      <c r="AJ85" s="72" t="s">
        <v>488</v>
      </c>
      <c r="AK85" s="72" t="s">
        <v>488</v>
      </c>
      <c r="AL85" s="72" t="s">
        <v>488</v>
      </c>
      <c r="AM85" s="72" t="s">
        <v>488</v>
      </c>
      <c r="AN85" s="72" t="s">
        <v>488</v>
      </c>
      <c r="AO85" s="72" t="s">
        <v>488</v>
      </c>
      <c r="AP85" s="72" t="s">
        <v>488</v>
      </c>
      <c r="AQ85" s="72" t="s">
        <v>488</v>
      </c>
      <c r="AR85" s="72" t="s">
        <v>488</v>
      </c>
      <c r="AS85" s="72" t="s">
        <v>488</v>
      </c>
      <c r="AT85" s="72" t="s">
        <v>488</v>
      </c>
      <c r="AU85" s="72" t="s">
        <v>488</v>
      </c>
      <c r="AV85" s="72" t="s">
        <v>488</v>
      </c>
    </row>
    <row r="86" spans="2:89" ht="14.4">
      <c r="D86" s="78"/>
      <c r="F86" s="72" t="s">
        <v>488</v>
      </c>
      <c r="G86" s="72" t="s">
        <v>488</v>
      </c>
      <c r="H86" s="72" t="s">
        <v>488</v>
      </c>
      <c r="I86" s="72" t="s">
        <v>488</v>
      </c>
      <c r="J86" s="72" t="s">
        <v>488</v>
      </c>
      <c r="K86" s="72" t="s">
        <v>488</v>
      </c>
      <c r="L86" s="72" t="s">
        <v>488</v>
      </c>
      <c r="M86" s="72" t="s">
        <v>488</v>
      </c>
      <c r="N86" s="72" t="s">
        <v>488</v>
      </c>
      <c r="O86" s="72" t="s">
        <v>488</v>
      </c>
      <c r="P86" s="72" t="s">
        <v>488</v>
      </c>
      <c r="Q86" s="72" t="s">
        <v>488</v>
      </c>
      <c r="R86" s="72" t="s">
        <v>488</v>
      </c>
      <c r="S86" s="72" t="s">
        <v>488</v>
      </c>
      <c r="T86" s="72" t="s">
        <v>488</v>
      </c>
      <c r="U86" s="72" t="s">
        <v>488</v>
      </c>
      <c r="V86" s="72" t="s">
        <v>488</v>
      </c>
      <c r="W86" s="72" t="s">
        <v>488</v>
      </c>
      <c r="X86" s="72" t="s">
        <v>488</v>
      </c>
      <c r="Y86" s="72" t="s">
        <v>488</v>
      </c>
      <c r="Z86" s="72" t="s">
        <v>488</v>
      </c>
      <c r="AA86" s="72" t="s">
        <v>488</v>
      </c>
      <c r="AB86" s="72" t="s">
        <v>488</v>
      </c>
      <c r="AC86" s="72" t="s">
        <v>488</v>
      </c>
      <c r="AD86" s="72" t="s">
        <v>488</v>
      </c>
      <c r="AE86" s="72" t="s">
        <v>488</v>
      </c>
      <c r="AF86" s="72" t="s">
        <v>488</v>
      </c>
      <c r="AG86" s="72" t="s">
        <v>488</v>
      </c>
      <c r="AH86" s="72" t="s">
        <v>488</v>
      </c>
      <c r="AI86" s="72" t="s">
        <v>488</v>
      </c>
      <c r="AJ86" s="72" t="s">
        <v>488</v>
      </c>
      <c r="AK86" s="72" t="s">
        <v>488</v>
      </c>
      <c r="AL86" s="72" t="s">
        <v>488</v>
      </c>
      <c r="AM86" s="72" t="s">
        <v>488</v>
      </c>
      <c r="AN86" s="72" t="s">
        <v>488</v>
      </c>
      <c r="AO86" s="72" t="s">
        <v>488</v>
      </c>
      <c r="AP86" s="72" t="s">
        <v>488</v>
      </c>
      <c r="AQ86" s="72" t="s">
        <v>488</v>
      </c>
      <c r="AR86" s="72" t="s">
        <v>488</v>
      </c>
      <c r="AS86" s="72" t="s">
        <v>488</v>
      </c>
      <c r="AT86" s="72" t="s">
        <v>488</v>
      </c>
      <c r="AU86" s="72" t="s">
        <v>488</v>
      </c>
      <c r="AV86" s="72" t="s">
        <v>488</v>
      </c>
    </row>
    <row r="87" spans="2:89" ht="14.4">
      <c r="B87" s="70" t="s">
        <v>489</v>
      </c>
      <c r="D87" s="79"/>
      <c r="E87" s="71">
        <v>34335</v>
      </c>
      <c r="F87" s="72">
        <v>101.97</v>
      </c>
      <c r="G87" s="72">
        <v>75.040000000000006</v>
      </c>
      <c r="H87" s="72">
        <v>52.69</v>
      </c>
      <c r="I87" s="72">
        <v>88.66</v>
      </c>
      <c r="J87" s="72">
        <v>114</v>
      </c>
      <c r="K87" s="72">
        <v>48.42</v>
      </c>
      <c r="L87" s="72">
        <v>91.95</v>
      </c>
      <c r="M87" s="72">
        <v>80.19</v>
      </c>
      <c r="N87" s="72">
        <v>90.03</v>
      </c>
      <c r="O87" s="72">
        <v>64.3</v>
      </c>
      <c r="P87" s="72">
        <v>91.17</v>
      </c>
      <c r="Q87" s="72">
        <v>91.43</v>
      </c>
      <c r="R87" s="72">
        <v>79.34</v>
      </c>
      <c r="S87" s="72">
        <v>31.29</v>
      </c>
      <c r="T87" s="72">
        <v>93.17</v>
      </c>
      <c r="U87" s="72">
        <v>69.42</v>
      </c>
      <c r="V87" s="72">
        <v>88.64</v>
      </c>
      <c r="W87" s="72">
        <v>92.29</v>
      </c>
      <c r="X87" s="72">
        <v>112.93</v>
      </c>
      <c r="Y87" s="72">
        <v>82.53</v>
      </c>
      <c r="Z87" s="72">
        <v>78.489999999999995</v>
      </c>
      <c r="AA87" s="72">
        <v>53.61</v>
      </c>
      <c r="AB87" s="72">
        <v>84.15</v>
      </c>
      <c r="AC87" s="72">
        <v>97.71</v>
      </c>
      <c r="AD87" s="72">
        <v>96.81</v>
      </c>
      <c r="AE87" s="72">
        <v>101.74</v>
      </c>
      <c r="AF87" s="72">
        <v>79.91</v>
      </c>
      <c r="AG87" s="72">
        <v>95.05</v>
      </c>
      <c r="AH87" s="72">
        <v>157.21</v>
      </c>
      <c r="AI87" s="72">
        <v>99.19</v>
      </c>
      <c r="AJ87" s="72">
        <v>81.39</v>
      </c>
      <c r="AK87" s="72">
        <v>144.13999999999999</v>
      </c>
      <c r="AL87" s="72">
        <v>91.59</v>
      </c>
      <c r="AM87" s="72">
        <v>77.34</v>
      </c>
      <c r="AN87" s="72">
        <v>73.34</v>
      </c>
      <c r="AO87" s="72" t="s">
        <v>488</v>
      </c>
      <c r="AP87" s="72">
        <v>101.01</v>
      </c>
      <c r="AQ87" s="72">
        <v>114.47</v>
      </c>
      <c r="AR87" s="72">
        <v>114.47</v>
      </c>
      <c r="AS87" s="72" t="s">
        <v>488</v>
      </c>
      <c r="AT87" s="72" t="s">
        <v>488</v>
      </c>
      <c r="AU87" s="72" t="s">
        <v>488</v>
      </c>
      <c r="AV87" s="72" t="s">
        <v>488</v>
      </c>
      <c r="AW87" s="73">
        <f>F87/AVERAGE(F$143:F$146)*100</f>
        <v>96.234428086070224</v>
      </c>
      <c r="AX87" s="73">
        <f t="shared" ref="AX87:BM102" si="23">G87/AVERAGE(G$143:G$146)*100</f>
        <v>62.663883089770358</v>
      </c>
      <c r="AY87" s="73">
        <f t="shared" si="23"/>
        <v>43.407340280924331</v>
      </c>
      <c r="AZ87" s="73">
        <f t="shared" si="23"/>
        <v>80.433648590415288</v>
      </c>
      <c r="BA87" s="73">
        <f t="shared" si="23"/>
        <v>119.49998689693125</v>
      </c>
      <c r="BB87" s="73">
        <f t="shared" si="23"/>
        <v>35.648156669304818</v>
      </c>
      <c r="BC87" s="73">
        <f t="shared" si="23"/>
        <v>78.977882757139781</v>
      </c>
      <c r="BD87" s="73">
        <f t="shared" si="23"/>
        <v>79.288097886540584</v>
      </c>
      <c r="BE87" s="73">
        <f t="shared" si="23"/>
        <v>81.499083440831015</v>
      </c>
      <c r="BF87" s="73">
        <f t="shared" si="23"/>
        <v>61.751218458140258</v>
      </c>
      <c r="BG87" s="73">
        <f t="shared" si="23"/>
        <v>86.754210676562948</v>
      </c>
      <c r="BH87" s="73">
        <f t="shared" si="23"/>
        <v>92.178954001260266</v>
      </c>
      <c r="BI87" s="73">
        <f t="shared" si="23"/>
        <v>48.531930511377539</v>
      </c>
      <c r="BJ87" s="73">
        <f t="shared" si="23"/>
        <v>26.496739774748075</v>
      </c>
      <c r="BK87" s="73">
        <f t="shared" si="23"/>
        <v>86.18871415356152</v>
      </c>
      <c r="BL87" s="73">
        <f t="shared" si="23"/>
        <v>65.676442762535487</v>
      </c>
      <c r="BM87" s="73">
        <f t="shared" si="23"/>
        <v>81.61498975669268</v>
      </c>
      <c r="BN87" s="73">
        <f t="shared" ref="BN87:CC102" si="24">W87/AVERAGE(W$143:W$146)*100</f>
        <v>90.069779924852384</v>
      </c>
      <c r="BO87" s="73">
        <f t="shared" si="24"/>
        <v>111.65986899023608</v>
      </c>
      <c r="BP87" s="73">
        <f t="shared" si="24"/>
        <v>69.370429520047068</v>
      </c>
      <c r="BQ87" s="73">
        <f t="shared" si="24"/>
        <v>78.025746806501317</v>
      </c>
      <c r="BR87" s="73">
        <f t="shared" si="24"/>
        <v>38.537155180159949</v>
      </c>
      <c r="BS87" s="73">
        <f t="shared" si="24"/>
        <v>81.204313526814801</v>
      </c>
      <c r="BT87" s="73">
        <f t="shared" si="24"/>
        <v>78.491384504157111</v>
      </c>
      <c r="BU87" s="73">
        <f t="shared" si="24"/>
        <v>93.124594185123726</v>
      </c>
      <c r="BV87" s="73">
        <f t="shared" si="24"/>
        <v>102.6795175859111</v>
      </c>
      <c r="BW87" s="73">
        <f t="shared" si="24"/>
        <v>88.006607929515411</v>
      </c>
      <c r="BX87" s="73">
        <f t="shared" si="24"/>
        <v>102.93201938435715</v>
      </c>
      <c r="BY87" s="73">
        <f t="shared" si="24"/>
        <v>180.31771520330332</v>
      </c>
      <c r="BZ87" s="73">
        <f t="shared" si="24"/>
        <v>98.371060917858827</v>
      </c>
      <c r="CA87" s="73">
        <f t="shared" si="24"/>
        <v>66.89680680557268</v>
      </c>
      <c r="CB87" s="73">
        <f t="shared" si="24"/>
        <v>138.92677284884701</v>
      </c>
      <c r="CC87" s="73">
        <f t="shared" si="24"/>
        <v>79.808299749482629</v>
      </c>
      <c r="CD87" s="73">
        <f t="shared" ref="CD87:CK102" si="25">AM87/AVERAGE(AM$143:AM$146)*100</f>
        <v>68.870633807520193</v>
      </c>
      <c r="CE87" s="73">
        <f t="shared" si="25"/>
        <v>72.559980212713356</v>
      </c>
      <c r="CF87" s="73" t="e">
        <f t="shared" si="25"/>
        <v>#VALUE!</v>
      </c>
      <c r="CG87" s="73">
        <f t="shared" si="25"/>
        <v>95.976055869637506</v>
      </c>
      <c r="CH87" s="73">
        <f t="shared" si="25"/>
        <v>104.61524401389141</v>
      </c>
      <c r="CI87" s="73" t="e">
        <f t="shared" si="25"/>
        <v>#DIV/0!</v>
      </c>
      <c r="CJ87" s="73" t="e">
        <f t="shared" si="25"/>
        <v>#VALUE!</v>
      </c>
      <c r="CK87" s="73" t="e">
        <f t="shared" si="25"/>
        <v>#VALUE!</v>
      </c>
    </row>
    <row r="88" spans="2:89" ht="14.4">
      <c r="B88" s="70" t="s">
        <v>487</v>
      </c>
      <c r="D88" s="79"/>
      <c r="E88" s="71">
        <v>34425</v>
      </c>
      <c r="F88" s="72">
        <v>103.51</v>
      </c>
      <c r="G88" s="72">
        <v>61.54</v>
      </c>
      <c r="H88" s="72">
        <v>54.54</v>
      </c>
      <c r="I88" s="72">
        <v>88.53</v>
      </c>
      <c r="J88" s="72">
        <v>116.12</v>
      </c>
      <c r="K88" s="72">
        <v>53.93</v>
      </c>
      <c r="L88" s="72">
        <v>92.27</v>
      </c>
      <c r="M88" s="72">
        <v>81.91</v>
      </c>
      <c r="N88" s="72">
        <v>91.11</v>
      </c>
      <c r="O88" s="72">
        <v>98.8</v>
      </c>
      <c r="P88" s="72">
        <v>94.05</v>
      </c>
      <c r="Q88" s="72">
        <v>94.22</v>
      </c>
      <c r="R88" s="72">
        <v>83.92</v>
      </c>
      <c r="S88" s="72">
        <v>33.32</v>
      </c>
      <c r="T88" s="72">
        <v>95.5</v>
      </c>
      <c r="U88" s="72">
        <v>70.94</v>
      </c>
      <c r="V88" s="72">
        <v>88.51</v>
      </c>
      <c r="W88" s="72">
        <v>93.37</v>
      </c>
      <c r="X88" s="72">
        <v>114.21</v>
      </c>
      <c r="Y88" s="72">
        <v>83.71</v>
      </c>
      <c r="Z88" s="72">
        <v>79</v>
      </c>
      <c r="AA88" s="72">
        <v>57.5</v>
      </c>
      <c r="AB88" s="72">
        <v>86.51</v>
      </c>
      <c r="AC88" s="72">
        <v>93.96</v>
      </c>
      <c r="AD88" s="72">
        <v>97.41</v>
      </c>
      <c r="AE88" s="72">
        <v>102.41</v>
      </c>
      <c r="AF88" s="72">
        <v>78.2</v>
      </c>
      <c r="AG88" s="72">
        <v>94.57</v>
      </c>
      <c r="AH88" s="72">
        <v>162.41</v>
      </c>
      <c r="AI88" s="72">
        <v>99.74</v>
      </c>
      <c r="AJ88" s="72">
        <v>82.41</v>
      </c>
      <c r="AK88" s="72">
        <v>88.13</v>
      </c>
      <c r="AL88" s="72">
        <v>87.75</v>
      </c>
      <c r="AM88" s="72">
        <v>77.760000000000005</v>
      </c>
      <c r="AN88" s="72">
        <v>74.05</v>
      </c>
      <c r="AO88" s="72">
        <v>109.51</v>
      </c>
      <c r="AP88" s="72">
        <v>104.55</v>
      </c>
      <c r="AQ88" s="72">
        <v>87.65</v>
      </c>
      <c r="AR88" s="72" t="s">
        <v>488</v>
      </c>
      <c r="AS88" s="72" t="s">
        <v>488</v>
      </c>
      <c r="AT88" s="72" t="s">
        <v>488</v>
      </c>
      <c r="AU88" s="72" t="s">
        <v>488</v>
      </c>
      <c r="AV88" s="72" t="s">
        <v>488</v>
      </c>
      <c r="AW88" s="73">
        <f t="shared" ref="AW88:BL117" si="26">F88/AVERAGE(F$143:F$146)*100</f>
        <v>97.687806719516814</v>
      </c>
      <c r="AX88" s="73">
        <f t="shared" si="23"/>
        <v>51.390396659707726</v>
      </c>
      <c r="AY88" s="73">
        <f t="shared" si="23"/>
        <v>44.931416567121147</v>
      </c>
      <c r="AZ88" s="73">
        <f t="shared" si="23"/>
        <v>80.315710689256321</v>
      </c>
      <c r="BA88" s="73">
        <f t="shared" si="23"/>
        <v>121.72226735501455</v>
      </c>
      <c r="BB88" s="73">
        <f t="shared" si="23"/>
        <v>39.704772597596225</v>
      </c>
      <c r="BC88" s="73">
        <f t="shared" si="23"/>
        <v>79.252737814043357</v>
      </c>
      <c r="BD88" s="73">
        <f t="shared" si="23"/>
        <v>80.988752935360267</v>
      </c>
      <c r="BE88" s="73">
        <f t="shared" si="23"/>
        <v>82.476746554416451</v>
      </c>
      <c r="BF88" s="73">
        <f t="shared" si="23"/>
        <v>94.883676262274619</v>
      </c>
      <c r="BG88" s="73">
        <f t="shared" si="23"/>
        <v>89.494718812446479</v>
      </c>
      <c r="BH88" s="73">
        <f t="shared" si="23"/>
        <v>94.991808443604299</v>
      </c>
      <c r="BI88" s="73">
        <f t="shared" si="23"/>
        <v>51.333496452165406</v>
      </c>
      <c r="BJ88" s="73">
        <f t="shared" si="23"/>
        <v>28.215767634854771</v>
      </c>
      <c r="BK88" s="73">
        <f t="shared" si="23"/>
        <v>88.34412580943571</v>
      </c>
      <c r="BL88" s="73">
        <f t="shared" si="23"/>
        <v>67.114474929044462</v>
      </c>
      <c r="BM88" s="73">
        <f t="shared" si="23"/>
        <v>81.495292682365402</v>
      </c>
      <c r="BN88" s="73">
        <f t="shared" si="24"/>
        <v>91.12379837017518</v>
      </c>
      <c r="BO88" s="73">
        <f t="shared" si="24"/>
        <v>112.92547274749722</v>
      </c>
      <c r="BP88" s="73">
        <f t="shared" si="24"/>
        <v>70.362276204085063</v>
      </c>
      <c r="BQ88" s="73">
        <f t="shared" si="24"/>
        <v>78.532730254982852</v>
      </c>
      <c r="BR88" s="73">
        <f t="shared" si="24"/>
        <v>41.333453140443893</v>
      </c>
      <c r="BS88" s="73">
        <f t="shared" si="24"/>
        <v>83.481701285855593</v>
      </c>
      <c r="BT88" s="73">
        <f t="shared" si="24"/>
        <v>75.478973370285559</v>
      </c>
      <c r="BU88" s="73">
        <f t="shared" si="24"/>
        <v>93.701753120265494</v>
      </c>
      <c r="BV88" s="73">
        <f t="shared" si="24"/>
        <v>103.35570469798658</v>
      </c>
      <c r="BW88" s="73">
        <f t="shared" si="24"/>
        <v>86.123348017621154</v>
      </c>
      <c r="BX88" s="73">
        <f t="shared" si="24"/>
        <v>102.41221539377858</v>
      </c>
      <c r="BY88" s="73">
        <f t="shared" si="24"/>
        <v>186.28204392957502</v>
      </c>
      <c r="BZ88" s="73">
        <f t="shared" si="24"/>
        <v>98.916519971239438</v>
      </c>
      <c r="CA88" s="73">
        <f t="shared" si="24"/>
        <v>67.735174454444575</v>
      </c>
      <c r="CB88" s="73">
        <f t="shared" si="24"/>
        <v>84.942531505264924</v>
      </c>
      <c r="CC88" s="73">
        <f t="shared" si="24"/>
        <v>76.462259013179391</v>
      </c>
      <c r="CD88" s="73">
        <f t="shared" si="25"/>
        <v>69.244640352634732</v>
      </c>
      <c r="CE88" s="73">
        <f t="shared" si="25"/>
        <v>73.262428889438553</v>
      </c>
      <c r="CF88" s="73">
        <f t="shared" si="25"/>
        <v>109.6937370094909</v>
      </c>
      <c r="CG88" s="73">
        <f t="shared" si="25"/>
        <v>99.339636087225031</v>
      </c>
      <c r="CH88" s="73">
        <f t="shared" si="25"/>
        <v>80.104185706452199</v>
      </c>
      <c r="CI88" s="73" t="e">
        <f t="shared" si="25"/>
        <v>#VALUE!</v>
      </c>
      <c r="CJ88" s="73" t="e">
        <f t="shared" si="25"/>
        <v>#VALUE!</v>
      </c>
      <c r="CK88" s="73" t="e">
        <f t="shared" si="25"/>
        <v>#VALUE!</v>
      </c>
    </row>
    <row r="89" spans="2:89" s="72" customFormat="1" ht="14.4">
      <c r="B89" s="70" t="s">
        <v>487</v>
      </c>
      <c r="C89" s="70"/>
      <c r="D89" s="78"/>
      <c r="E89" s="71">
        <v>34516</v>
      </c>
      <c r="F89" s="72">
        <v>104.67</v>
      </c>
      <c r="G89" s="72">
        <v>67.27</v>
      </c>
      <c r="H89" s="72">
        <v>55.71</v>
      </c>
      <c r="I89" s="72">
        <v>89.27</v>
      </c>
      <c r="J89" s="72">
        <v>118.56</v>
      </c>
      <c r="K89" s="72">
        <v>59.22</v>
      </c>
      <c r="L89" s="72">
        <v>91.92</v>
      </c>
      <c r="M89" s="72">
        <v>83.64</v>
      </c>
      <c r="N89" s="72">
        <v>91.95</v>
      </c>
      <c r="O89" s="72">
        <v>100.39</v>
      </c>
      <c r="P89" s="72">
        <v>91.26</v>
      </c>
      <c r="Q89" s="72">
        <v>94.24</v>
      </c>
      <c r="R89" s="72">
        <v>83.21</v>
      </c>
      <c r="S89" s="72">
        <v>35.700000000000003</v>
      </c>
      <c r="T89" s="72">
        <v>97.34</v>
      </c>
      <c r="U89" s="72">
        <v>69.239999999999995</v>
      </c>
      <c r="V89" s="72">
        <v>89.59</v>
      </c>
      <c r="W89" s="72">
        <v>94.66</v>
      </c>
      <c r="X89" s="72">
        <v>115.66</v>
      </c>
      <c r="Y89" s="72">
        <v>83.7</v>
      </c>
      <c r="Z89" s="72">
        <v>81.59</v>
      </c>
      <c r="AA89" s="72">
        <v>61.06</v>
      </c>
      <c r="AB89" s="72">
        <v>91.41</v>
      </c>
      <c r="AC89" s="72">
        <v>87.17</v>
      </c>
      <c r="AD89" s="72">
        <v>99.82</v>
      </c>
      <c r="AE89" s="72">
        <v>99.37</v>
      </c>
      <c r="AF89" s="72">
        <v>76.92</v>
      </c>
      <c r="AG89" s="72">
        <v>91.56</v>
      </c>
      <c r="AH89" s="72">
        <v>165.34</v>
      </c>
      <c r="AI89" s="72">
        <v>102.62</v>
      </c>
      <c r="AJ89" s="72">
        <v>83.48</v>
      </c>
      <c r="AK89" s="72">
        <v>96.3</v>
      </c>
      <c r="AL89" s="72">
        <v>87.17</v>
      </c>
      <c r="AM89" s="72">
        <v>76.97</v>
      </c>
      <c r="AN89" s="72">
        <v>74.61</v>
      </c>
      <c r="AO89" s="72">
        <v>109.5</v>
      </c>
      <c r="AP89" s="72">
        <v>106.84</v>
      </c>
      <c r="AQ89" s="72">
        <v>89.22</v>
      </c>
      <c r="AR89" s="72" t="s">
        <v>488</v>
      </c>
      <c r="AS89" s="72" t="s">
        <v>488</v>
      </c>
      <c r="AT89" s="72" t="s">
        <v>488</v>
      </c>
      <c r="AU89" s="72" t="s">
        <v>488</v>
      </c>
      <c r="AV89" s="72" t="s">
        <v>488</v>
      </c>
      <c r="AW89" s="73">
        <f t="shared" si="26"/>
        <v>98.782559456398644</v>
      </c>
      <c r="AX89" s="73">
        <f t="shared" si="23"/>
        <v>56.175365344467643</v>
      </c>
      <c r="AY89" s="73">
        <f t="shared" si="23"/>
        <v>45.895291840013186</v>
      </c>
      <c r="AZ89" s="73">
        <f t="shared" si="23"/>
        <v>80.987049511238112</v>
      </c>
      <c r="BA89" s="73">
        <f t="shared" si="23"/>
        <v>124.27998637280851</v>
      </c>
      <c r="BB89" s="73">
        <f t="shared" si="23"/>
        <v>43.599418379930434</v>
      </c>
      <c r="BC89" s="73">
        <f t="shared" si="23"/>
        <v>78.952115095555072</v>
      </c>
      <c r="BD89" s="73">
        <f t="shared" si="23"/>
        <v>82.699295513533542</v>
      </c>
      <c r="BE89" s="73">
        <f t="shared" si="23"/>
        <v>83.237151198316255</v>
      </c>
      <c r="BF89" s="73">
        <f t="shared" si="23"/>
        <v>96.410650404552115</v>
      </c>
      <c r="BG89" s="73">
        <f t="shared" si="23"/>
        <v>86.839851555809304</v>
      </c>
      <c r="BH89" s="73">
        <f t="shared" si="23"/>
        <v>95.011972274732202</v>
      </c>
      <c r="BI89" s="73">
        <f t="shared" si="23"/>
        <v>50.899192561781263</v>
      </c>
      <c r="BJ89" s="73">
        <f t="shared" si="23"/>
        <v>30.231179608772973</v>
      </c>
      <c r="BK89" s="73">
        <f t="shared" si="23"/>
        <v>90.046253469010182</v>
      </c>
      <c r="BL89" s="73">
        <f t="shared" si="23"/>
        <v>65.506149479659399</v>
      </c>
      <c r="BM89" s="73">
        <f t="shared" si="23"/>
        <v>82.48969914600741</v>
      </c>
      <c r="BN89" s="73">
        <f t="shared" si="24"/>
        <v>92.382764846532964</v>
      </c>
      <c r="BO89" s="73">
        <f t="shared" si="24"/>
        <v>114.35916450376963</v>
      </c>
      <c r="BP89" s="73">
        <f t="shared" si="24"/>
        <v>70.353870723711864</v>
      </c>
      <c r="BQ89" s="73">
        <f t="shared" si="24"/>
        <v>81.107410905114577</v>
      </c>
      <c r="BR89" s="73">
        <f t="shared" si="24"/>
        <v>43.892533021834851</v>
      </c>
      <c r="BS89" s="73">
        <f t="shared" si="24"/>
        <v>88.210175870304695</v>
      </c>
      <c r="BT89" s="73">
        <f t="shared" si="24"/>
        <v>70.02450094388881</v>
      </c>
      <c r="BU89" s="73">
        <f t="shared" si="24"/>
        <v>96.020008176418244</v>
      </c>
      <c r="BV89" s="73">
        <f t="shared" si="24"/>
        <v>100.28763183125599</v>
      </c>
      <c r="BW89" s="73">
        <f t="shared" si="24"/>
        <v>84.71365638766521</v>
      </c>
      <c r="BX89" s="73">
        <f t="shared" si="24"/>
        <v>99.152611202858921</v>
      </c>
      <c r="BY89" s="73">
        <f t="shared" si="24"/>
        <v>189.64271376957043</v>
      </c>
      <c r="BZ89" s="73">
        <f t="shared" si="24"/>
        <v>101.77274192348698</v>
      </c>
      <c r="CA89" s="73">
        <f t="shared" si="24"/>
        <v>68.614638556692569</v>
      </c>
      <c r="CB89" s="73">
        <f t="shared" si="24"/>
        <v>92.817040553239679</v>
      </c>
      <c r="CC89" s="73">
        <f t="shared" si="24"/>
        <v>75.956867443633598</v>
      </c>
      <c r="CD89" s="73">
        <f t="shared" si="25"/>
        <v>68.54115185110976</v>
      </c>
      <c r="CE89" s="73">
        <f t="shared" si="25"/>
        <v>73.816472916151383</v>
      </c>
      <c r="CF89" s="73">
        <f t="shared" si="25"/>
        <v>109.68372023138757</v>
      </c>
      <c r="CG89" s="73">
        <f t="shared" si="25"/>
        <v>101.51551142572093</v>
      </c>
      <c r="CH89" s="73">
        <f t="shared" si="25"/>
        <v>81.539023944434291</v>
      </c>
      <c r="CI89" s="73" t="e">
        <f t="shared" si="25"/>
        <v>#VALUE!</v>
      </c>
      <c r="CJ89" s="73" t="e">
        <f t="shared" si="25"/>
        <v>#VALUE!</v>
      </c>
      <c r="CK89" s="73" t="e">
        <f t="shared" si="25"/>
        <v>#VALUE!</v>
      </c>
    </row>
    <row r="90" spans="2:89" s="72" customFormat="1" ht="14.4">
      <c r="B90" s="70" t="s">
        <v>487</v>
      </c>
      <c r="C90" s="70"/>
      <c r="D90" s="78"/>
      <c r="E90" s="71">
        <v>34608</v>
      </c>
      <c r="F90" s="72">
        <v>104.68</v>
      </c>
      <c r="G90" s="72">
        <v>68.55</v>
      </c>
      <c r="H90" s="72">
        <v>56.87</v>
      </c>
      <c r="I90" s="72">
        <v>89.56</v>
      </c>
      <c r="J90" s="72">
        <v>119.29</v>
      </c>
      <c r="K90" s="72">
        <v>62.06</v>
      </c>
      <c r="L90" s="72">
        <v>91.79</v>
      </c>
      <c r="M90" s="72">
        <v>85.07</v>
      </c>
      <c r="N90" s="72">
        <v>91.62</v>
      </c>
      <c r="O90" s="72">
        <v>100.26</v>
      </c>
      <c r="P90" s="72">
        <v>88.94</v>
      </c>
      <c r="Q90" s="72">
        <v>92.75</v>
      </c>
      <c r="R90" s="72">
        <v>80.52</v>
      </c>
      <c r="S90" s="72">
        <v>39.909999999999997</v>
      </c>
      <c r="T90" s="72">
        <v>97.89</v>
      </c>
      <c r="U90" s="72">
        <v>70.209999999999994</v>
      </c>
      <c r="V90" s="72">
        <v>91.35</v>
      </c>
      <c r="W90" s="72">
        <v>94.65</v>
      </c>
      <c r="X90" s="72">
        <v>115.47</v>
      </c>
      <c r="Y90" s="72">
        <v>84.5</v>
      </c>
      <c r="Z90" s="72">
        <v>82.88</v>
      </c>
      <c r="AA90" s="72">
        <v>63.77</v>
      </c>
      <c r="AB90" s="72">
        <v>95.6</v>
      </c>
      <c r="AC90" s="72">
        <v>80.87</v>
      </c>
      <c r="AD90" s="72">
        <v>106.13</v>
      </c>
      <c r="AE90" s="72">
        <v>101.57</v>
      </c>
      <c r="AF90" s="72">
        <v>77.97</v>
      </c>
      <c r="AG90" s="72">
        <v>91.34</v>
      </c>
      <c r="AH90" s="72">
        <v>164.2</v>
      </c>
      <c r="AI90" s="72">
        <v>103.09</v>
      </c>
      <c r="AJ90" s="72">
        <v>83.58</v>
      </c>
      <c r="AK90" s="72">
        <v>94.51</v>
      </c>
      <c r="AL90" s="72">
        <v>86.89</v>
      </c>
      <c r="AM90" s="72">
        <v>78.540000000000006</v>
      </c>
      <c r="AN90" s="72">
        <v>76.34</v>
      </c>
      <c r="AO90" s="72">
        <v>106.6</v>
      </c>
      <c r="AP90" s="72">
        <v>106.62</v>
      </c>
      <c r="AQ90" s="72">
        <v>90</v>
      </c>
      <c r="AR90" s="72" t="s">
        <v>488</v>
      </c>
      <c r="AS90" s="72" t="s">
        <v>488</v>
      </c>
      <c r="AT90" s="72" t="s">
        <v>488</v>
      </c>
      <c r="AU90" s="72" t="s">
        <v>488</v>
      </c>
      <c r="AV90" s="72" t="s">
        <v>488</v>
      </c>
      <c r="AW90" s="73">
        <f t="shared" si="26"/>
        <v>98.791996979992462</v>
      </c>
      <c r="AX90" s="73">
        <f t="shared" si="23"/>
        <v>57.244258872651358</v>
      </c>
      <c r="AY90" s="73">
        <f t="shared" si="23"/>
        <v>46.850928862709566</v>
      </c>
      <c r="AZ90" s="73">
        <f t="shared" si="23"/>
        <v>81.25014175228506</v>
      </c>
      <c r="BA90" s="73">
        <f t="shared" si="23"/>
        <v>125.04520558714852</v>
      </c>
      <c r="BB90" s="73">
        <f t="shared" si="23"/>
        <v>45.6903057186505</v>
      </c>
      <c r="BC90" s="73">
        <f t="shared" si="23"/>
        <v>78.840455228687986</v>
      </c>
      <c r="BD90" s="73">
        <f t="shared" si="23"/>
        <v>84.113212211098727</v>
      </c>
      <c r="BE90" s="73">
        <f t="shared" si="23"/>
        <v>82.938420802498484</v>
      </c>
      <c r="BF90" s="73">
        <f t="shared" si="23"/>
        <v>96.285803462101754</v>
      </c>
      <c r="BG90" s="73">
        <f t="shared" si="23"/>
        <v>84.632220001903121</v>
      </c>
      <c r="BH90" s="73">
        <f t="shared" si="23"/>
        <v>93.509766855702594</v>
      </c>
      <c r="BI90" s="73">
        <f t="shared" si="23"/>
        <v>49.253731343283583</v>
      </c>
      <c r="BJ90" s="73">
        <f t="shared" si="23"/>
        <v>33.796257092048435</v>
      </c>
      <c r="BK90" s="73">
        <f t="shared" si="23"/>
        <v>90.555041628122112</v>
      </c>
      <c r="BL90" s="73">
        <f t="shared" si="23"/>
        <v>66.423841059602637</v>
      </c>
      <c r="BM90" s="73">
        <f t="shared" si="23"/>
        <v>84.110213383053647</v>
      </c>
      <c r="BN90" s="73">
        <f t="shared" si="24"/>
        <v>92.373005416483679</v>
      </c>
      <c r="BO90" s="73">
        <f t="shared" si="24"/>
        <v>114.17130144605119</v>
      </c>
      <c r="BP90" s="73">
        <f t="shared" si="24"/>
        <v>71.026309153568121</v>
      </c>
      <c r="BQ90" s="73">
        <f t="shared" si="24"/>
        <v>82.389780804214922</v>
      </c>
      <c r="BR90" s="73">
        <f t="shared" si="24"/>
        <v>45.840596639410556</v>
      </c>
      <c r="BS90" s="73">
        <f t="shared" si="24"/>
        <v>92.253504137415248</v>
      </c>
      <c r="BT90" s="73">
        <f t="shared" si="24"/>
        <v>64.963650238984613</v>
      </c>
      <c r="BU90" s="73">
        <f t="shared" si="24"/>
        <v>102.08979631099247</v>
      </c>
      <c r="BV90" s="73">
        <f t="shared" si="24"/>
        <v>102.50794772165312</v>
      </c>
      <c r="BW90" s="73">
        <f t="shared" si="24"/>
        <v>85.870044052863435</v>
      </c>
      <c r="BX90" s="73">
        <f t="shared" si="24"/>
        <v>98.914367707177092</v>
      </c>
      <c r="BY90" s="73">
        <f t="shared" si="24"/>
        <v>188.33514939496473</v>
      </c>
      <c r="BZ90" s="73">
        <f t="shared" si="24"/>
        <v>102.23886147819402</v>
      </c>
      <c r="CA90" s="73">
        <f t="shared" si="24"/>
        <v>68.69683146344471</v>
      </c>
      <c r="CB90" s="73">
        <f t="shared" si="24"/>
        <v>91.091780920941673</v>
      </c>
      <c r="CC90" s="73">
        <f t="shared" si="24"/>
        <v>75.712885306611483</v>
      </c>
      <c r="CD90" s="73">
        <f t="shared" si="25"/>
        <v>69.939223936418884</v>
      </c>
      <c r="CE90" s="73">
        <f t="shared" si="25"/>
        <v>75.528073212960692</v>
      </c>
      <c r="CF90" s="73">
        <f t="shared" si="25"/>
        <v>106.77885458142387</v>
      </c>
      <c r="CG90" s="73">
        <f t="shared" si="25"/>
        <v>101.30647536700081</v>
      </c>
      <c r="CH90" s="73">
        <f t="shared" si="25"/>
        <v>82.251873514896729</v>
      </c>
      <c r="CI90" s="73" t="e">
        <f t="shared" si="25"/>
        <v>#VALUE!</v>
      </c>
      <c r="CJ90" s="73" t="e">
        <f t="shared" si="25"/>
        <v>#VALUE!</v>
      </c>
      <c r="CK90" s="73" t="e">
        <f t="shared" si="25"/>
        <v>#VALUE!</v>
      </c>
    </row>
    <row r="91" spans="2:89" s="72" customFormat="1" ht="14.4">
      <c r="B91" s="70" t="s">
        <v>487</v>
      </c>
      <c r="C91" s="70"/>
      <c r="D91" s="78"/>
      <c r="E91" s="71">
        <v>34700</v>
      </c>
      <c r="F91" s="72">
        <v>106.72</v>
      </c>
      <c r="G91" s="72">
        <v>76.13</v>
      </c>
      <c r="H91" s="72">
        <v>57.91</v>
      </c>
      <c r="I91" s="72">
        <v>90.86</v>
      </c>
      <c r="J91" s="72">
        <v>123.32</v>
      </c>
      <c r="K91" s="72">
        <v>66.650000000000006</v>
      </c>
      <c r="L91" s="72">
        <v>90.13</v>
      </c>
      <c r="M91" s="72">
        <v>87.21</v>
      </c>
      <c r="N91" s="72">
        <v>90</v>
      </c>
      <c r="O91" s="72">
        <v>101.6</v>
      </c>
      <c r="P91" s="72">
        <v>84.26</v>
      </c>
      <c r="Q91" s="72">
        <v>91.21</v>
      </c>
      <c r="R91" s="72">
        <v>77.12</v>
      </c>
      <c r="S91" s="72">
        <v>44.19</v>
      </c>
      <c r="T91" s="72">
        <v>100.13</v>
      </c>
      <c r="U91" s="72">
        <v>70.38</v>
      </c>
      <c r="V91" s="72">
        <v>93.83</v>
      </c>
      <c r="W91" s="72">
        <v>96.37</v>
      </c>
      <c r="X91" s="72">
        <v>117.49</v>
      </c>
      <c r="Y91" s="72">
        <v>85.07</v>
      </c>
      <c r="Z91" s="72">
        <v>85.16</v>
      </c>
      <c r="AA91" s="72">
        <v>64.959999999999994</v>
      </c>
      <c r="AB91" s="72">
        <v>101.96</v>
      </c>
      <c r="AC91" s="72">
        <v>75.540000000000006</v>
      </c>
      <c r="AD91" s="72">
        <v>108.25</v>
      </c>
      <c r="AE91" s="72">
        <v>99.23</v>
      </c>
      <c r="AF91" s="72">
        <v>76.900000000000006</v>
      </c>
      <c r="AG91" s="72">
        <v>95.23</v>
      </c>
      <c r="AH91" s="72">
        <v>167.55</v>
      </c>
      <c r="AI91" s="72">
        <v>106.17</v>
      </c>
      <c r="AJ91" s="72">
        <v>85.02</v>
      </c>
      <c r="AK91" s="72">
        <v>90.38</v>
      </c>
      <c r="AL91" s="72">
        <v>84.34</v>
      </c>
      <c r="AM91" s="72">
        <v>77.099999999999994</v>
      </c>
      <c r="AN91" s="72">
        <v>77.98</v>
      </c>
      <c r="AO91" s="72">
        <v>66.69</v>
      </c>
      <c r="AP91" s="72">
        <v>108.68</v>
      </c>
      <c r="AQ91" s="72">
        <v>91.79</v>
      </c>
      <c r="AR91" s="72" t="s">
        <v>488</v>
      </c>
      <c r="AS91" s="72" t="s">
        <v>488</v>
      </c>
      <c r="AT91" s="72" t="s">
        <v>488</v>
      </c>
      <c r="AU91" s="72" t="s">
        <v>488</v>
      </c>
      <c r="AV91" s="72" t="s">
        <v>488</v>
      </c>
      <c r="AW91" s="73">
        <f t="shared" si="26"/>
        <v>100.71725179312949</v>
      </c>
      <c r="AX91" s="73">
        <f t="shared" si="23"/>
        <v>63.574112734864293</v>
      </c>
      <c r="AY91" s="73">
        <f t="shared" si="23"/>
        <v>47.707706883058037</v>
      </c>
      <c r="AZ91" s="73">
        <f t="shared" si="23"/>
        <v>82.42952076387472</v>
      </c>
      <c r="BA91" s="73">
        <f t="shared" si="23"/>
        <v>129.26963494850492</v>
      </c>
      <c r="BB91" s="73">
        <f t="shared" si="23"/>
        <v>49.069591945666389</v>
      </c>
      <c r="BC91" s="73">
        <f t="shared" si="23"/>
        <v>77.414644621000633</v>
      </c>
      <c r="BD91" s="73">
        <f t="shared" si="23"/>
        <v>86.229143492769722</v>
      </c>
      <c r="BE91" s="73">
        <f t="shared" si="23"/>
        <v>81.471926132120302</v>
      </c>
      <c r="BF91" s="73">
        <f t="shared" si="23"/>
        <v>97.572687330436239</v>
      </c>
      <c r="BG91" s="73">
        <f t="shared" si="23"/>
        <v>80.178894281092397</v>
      </c>
      <c r="BH91" s="73">
        <f t="shared" si="23"/>
        <v>91.957151858853194</v>
      </c>
      <c r="BI91" s="73">
        <f t="shared" si="23"/>
        <v>47.173966234401767</v>
      </c>
      <c r="BJ91" s="73">
        <f t="shared" si="23"/>
        <v>37.420611398086201</v>
      </c>
      <c r="BK91" s="73">
        <f t="shared" si="23"/>
        <v>92.627197039777982</v>
      </c>
      <c r="BL91" s="73">
        <f t="shared" si="23"/>
        <v>66.584673604541138</v>
      </c>
      <c r="BM91" s="73">
        <f t="shared" si="23"/>
        <v>86.393665262527904</v>
      </c>
      <c r="BN91" s="73">
        <f t="shared" si="24"/>
        <v>94.051627384960724</v>
      </c>
      <c r="BO91" s="73">
        <f t="shared" si="24"/>
        <v>116.16858237547893</v>
      </c>
      <c r="BP91" s="73">
        <f t="shared" si="24"/>
        <v>71.505421534840707</v>
      </c>
      <c r="BQ91" s="73">
        <f t="shared" si="24"/>
        <v>84.656295044485304</v>
      </c>
      <c r="BR91" s="73">
        <f t="shared" si="24"/>
        <v>46.696019408751908</v>
      </c>
      <c r="BS91" s="73">
        <f t="shared" si="24"/>
        <v>98.390871149067578</v>
      </c>
      <c r="BT91" s="73">
        <f t="shared" si="24"/>
        <v>60.68200988070852</v>
      </c>
      <c r="BU91" s="73">
        <f t="shared" si="24"/>
        <v>104.12909121516006</v>
      </c>
      <c r="BV91" s="73">
        <f t="shared" si="24"/>
        <v>100.14633900186709</v>
      </c>
      <c r="BW91" s="73">
        <f t="shared" si="24"/>
        <v>84.69162995594715</v>
      </c>
      <c r="BX91" s="73">
        <f t="shared" si="24"/>
        <v>103.12694588082411</v>
      </c>
      <c r="BY91" s="73">
        <f t="shared" si="24"/>
        <v>192.17755347823595</v>
      </c>
      <c r="BZ91" s="73">
        <f t="shared" si="24"/>
        <v>105.29343217712544</v>
      </c>
      <c r="CA91" s="73">
        <f t="shared" si="24"/>
        <v>69.880409320675625</v>
      </c>
      <c r="CB91" s="73">
        <f t="shared" si="24"/>
        <v>87.111153948097638</v>
      </c>
      <c r="CC91" s="73">
        <f t="shared" si="24"/>
        <v>73.490905130160115</v>
      </c>
      <c r="CD91" s="73">
        <f t="shared" si="25"/>
        <v>68.656915781740452</v>
      </c>
      <c r="CE91" s="73">
        <f t="shared" si="25"/>
        <v>77.150630719762574</v>
      </c>
      <c r="CF91" s="73">
        <f t="shared" si="25"/>
        <v>66.801893171061522</v>
      </c>
      <c r="CG91" s="73">
        <f t="shared" si="25"/>
        <v>103.26381300774383</v>
      </c>
      <c r="CH91" s="73">
        <f t="shared" si="25"/>
        <v>83.887771888137451</v>
      </c>
      <c r="CI91" s="73" t="e">
        <f t="shared" si="25"/>
        <v>#VALUE!</v>
      </c>
      <c r="CJ91" s="73" t="e">
        <f t="shared" si="25"/>
        <v>#VALUE!</v>
      </c>
      <c r="CK91" s="73" t="e">
        <f t="shared" si="25"/>
        <v>#VALUE!</v>
      </c>
    </row>
    <row r="92" spans="2:89" s="72" customFormat="1" ht="14.4">
      <c r="B92" s="70" t="s">
        <v>487</v>
      </c>
      <c r="C92" s="70"/>
      <c r="D92" s="79"/>
      <c r="E92" s="71">
        <v>34790</v>
      </c>
      <c r="F92" s="72">
        <v>108.23</v>
      </c>
      <c r="G92" s="72">
        <v>81.19</v>
      </c>
      <c r="H92" s="72">
        <v>58.56</v>
      </c>
      <c r="I92" s="72">
        <v>93.66</v>
      </c>
      <c r="J92" s="72">
        <v>125.88</v>
      </c>
      <c r="K92" s="72">
        <v>70.59</v>
      </c>
      <c r="L92" s="72">
        <v>88.78</v>
      </c>
      <c r="M92" s="72">
        <v>88.75</v>
      </c>
      <c r="N92" s="72">
        <v>92.17</v>
      </c>
      <c r="O92" s="72">
        <v>102.54</v>
      </c>
      <c r="P92" s="72">
        <v>78.95</v>
      </c>
      <c r="Q92" s="72">
        <v>89.7</v>
      </c>
      <c r="R92" s="72">
        <v>75.56</v>
      </c>
      <c r="S92" s="72">
        <v>47.26</v>
      </c>
      <c r="T92" s="72">
        <v>101.91</v>
      </c>
      <c r="U92" s="72">
        <v>65.55</v>
      </c>
      <c r="V92" s="72">
        <v>96.15</v>
      </c>
      <c r="W92" s="72">
        <v>97.59</v>
      </c>
      <c r="X92" s="72">
        <v>118.66</v>
      </c>
      <c r="Y92" s="72">
        <v>87.05</v>
      </c>
      <c r="Z92" s="72">
        <v>86.36</v>
      </c>
      <c r="AA92" s="72">
        <v>61.41</v>
      </c>
      <c r="AB92" s="72">
        <v>109.37</v>
      </c>
      <c r="AC92" s="72">
        <v>70.930000000000007</v>
      </c>
      <c r="AD92" s="72">
        <v>111.2</v>
      </c>
      <c r="AE92" s="72">
        <v>95.74</v>
      </c>
      <c r="AF92" s="72">
        <v>74.64</v>
      </c>
      <c r="AG92" s="72">
        <v>90.5</v>
      </c>
      <c r="AH92" s="72">
        <v>186.57</v>
      </c>
      <c r="AI92" s="72">
        <v>109.84</v>
      </c>
      <c r="AJ92" s="72">
        <v>85.58</v>
      </c>
      <c r="AK92" s="72">
        <v>92.33</v>
      </c>
      <c r="AL92" s="72">
        <v>85.24</v>
      </c>
      <c r="AM92" s="72">
        <v>70.33</v>
      </c>
      <c r="AN92" s="72">
        <v>77.91</v>
      </c>
      <c r="AO92" s="72">
        <v>66.69</v>
      </c>
      <c r="AP92" s="72">
        <v>109.58</v>
      </c>
      <c r="AQ92" s="72">
        <v>91.26</v>
      </c>
      <c r="AR92" s="72" t="s">
        <v>488</v>
      </c>
      <c r="AS92" s="72" t="s">
        <v>488</v>
      </c>
      <c r="AT92" s="72" t="s">
        <v>488</v>
      </c>
      <c r="AU92" s="72" t="s">
        <v>488</v>
      </c>
      <c r="AV92" s="72" t="s">
        <v>488</v>
      </c>
      <c r="AW92" s="73">
        <f t="shared" si="26"/>
        <v>102.14231785579464</v>
      </c>
      <c r="AX92" s="73">
        <f t="shared" si="23"/>
        <v>67.799582463465541</v>
      </c>
      <c r="AY92" s="73">
        <f t="shared" si="23"/>
        <v>48.243193145775841</v>
      </c>
      <c r="AZ92" s="73">
        <f t="shared" si="23"/>
        <v>84.969721711914005</v>
      </c>
      <c r="BA92" s="73">
        <f t="shared" si="23"/>
        <v>131.95314342619039</v>
      </c>
      <c r="BB92" s="73">
        <f t="shared" si="23"/>
        <v>51.970330014172397</v>
      </c>
      <c r="BC92" s="73">
        <f t="shared" si="23"/>
        <v>76.255099849688634</v>
      </c>
      <c r="BD92" s="73">
        <f t="shared" si="23"/>
        <v>87.751823013224552</v>
      </c>
      <c r="BE92" s="73">
        <f t="shared" si="23"/>
        <v>83.436304795528088</v>
      </c>
      <c r="BF92" s="73">
        <f t="shared" si="23"/>
        <v>98.475426760461943</v>
      </c>
      <c r="BG92" s="73">
        <f t="shared" si="23"/>
        <v>75.126082405557142</v>
      </c>
      <c r="BH92" s="73">
        <f t="shared" si="23"/>
        <v>90.434782608695656</v>
      </c>
      <c r="BI92" s="73">
        <f t="shared" si="23"/>
        <v>46.219721066797163</v>
      </c>
      <c r="BJ92" s="73">
        <f t="shared" si="23"/>
        <v>40.020323482089928</v>
      </c>
      <c r="BK92" s="73">
        <f t="shared" si="23"/>
        <v>94.273820536540242</v>
      </c>
      <c r="BL92" s="73">
        <f t="shared" si="23"/>
        <v>62.015137180700087</v>
      </c>
      <c r="BM92" s="73">
        <f t="shared" si="23"/>
        <v>88.529797665907054</v>
      </c>
      <c r="BN92" s="73">
        <f t="shared" si="24"/>
        <v>95.242277850973494</v>
      </c>
      <c r="BO92" s="73">
        <f t="shared" si="24"/>
        <v>117.32542330985045</v>
      </c>
      <c r="BP92" s="73">
        <f t="shared" si="24"/>
        <v>73.169706648734973</v>
      </c>
      <c r="BQ92" s="73">
        <f t="shared" si="24"/>
        <v>85.849197276206567</v>
      </c>
      <c r="BR92" s="73">
        <f t="shared" si="24"/>
        <v>44.144127953994072</v>
      </c>
      <c r="BS92" s="73">
        <f t="shared" si="24"/>
        <v>105.54148271453042</v>
      </c>
      <c r="BT92" s="73">
        <f t="shared" si="24"/>
        <v>56.978752460135759</v>
      </c>
      <c r="BU92" s="73">
        <f t="shared" si="24"/>
        <v>106.96678931294039</v>
      </c>
      <c r="BV92" s="73">
        <f t="shared" si="24"/>
        <v>96.624110612100722</v>
      </c>
      <c r="BW92" s="73">
        <f t="shared" si="24"/>
        <v>82.202643171806173</v>
      </c>
      <c r="BX92" s="73">
        <f t="shared" si="24"/>
        <v>98.004710723664616</v>
      </c>
      <c r="BY92" s="73">
        <f t="shared" si="24"/>
        <v>213.99323278086823</v>
      </c>
      <c r="BZ92" s="73">
        <f t="shared" si="24"/>
        <v>108.9331316787742</v>
      </c>
      <c r="CA92" s="73">
        <f t="shared" si="24"/>
        <v>70.340689598487643</v>
      </c>
      <c r="CB92" s="73">
        <f t="shared" si="24"/>
        <v>88.990626731885982</v>
      </c>
      <c r="CC92" s="73">
        <f t="shared" si="24"/>
        <v>74.275133427731177</v>
      </c>
      <c r="CD92" s="73">
        <f t="shared" si="25"/>
        <v>62.628286471203708</v>
      </c>
      <c r="CE92" s="73">
        <f t="shared" si="25"/>
        <v>77.081375216423453</v>
      </c>
      <c r="CF92" s="73">
        <f t="shared" si="25"/>
        <v>66.801893171061522</v>
      </c>
      <c r="CG92" s="73">
        <f t="shared" si="25"/>
        <v>104.11896052068981</v>
      </c>
      <c r="CH92" s="73">
        <f t="shared" si="25"/>
        <v>83.403399744105286</v>
      </c>
      <c r="CI92" s="73" t="e">
        <f t="shared" si="25"/>
        <v>#VALUE!</v>
      </c>
      <c r="CJ92" s="73" t="e">
        <f t="shared" si="25"/>
        <v>#VALUE!</v>
      </c>
      <c r="CK92" s="73" t="e">
        <f t="shared" si="25"/>
        <v>#VALUE!</v>
      </c>
    </row>
    <row r="93" spans="2:89" s="72" customFormat="1" ht="14.4">
      <c r="B93" s="70" t="s">
        <v>487</v>
      </c>
      <c r="C93" s="70"/>
      <c r="D93" s="78"/>
      <c r="E93" s="71">
        <v>34881</v>
      </c>
      <c r="F93" s="72">
        <v>106.64</v>
      </c>
      <c r="G93" s="72">
        <v>82.48</v>
      </c>
      <c r="H93" s="72">
        <v>59.62</v>
      </c>
      <c r="I93" s="72">
        <v>93.77</v>
      </c>
      <c r="J93" s="72">
        <v>124.25</v>
      </c>
      <c r="K93" s="72">
        <v>72.31</v>
      </c>
      <c r="L93" s="72">
        <v>88.42</v>
      </c>
      <c r="M93" s="72">
        <v>88.96</v>
      </c>
      <c r="N93" s="72">
        <v>93.69</v>
      </c>
      <c r="O93" s="72">
        <v>103.31</v>
      </c>
      <c r="P93" s="72">
        <v>83.77</v>
      </c>
      <c r="Q93" s="72">
        <v>88.97</v>
      </c>
      <c r="R93" s="72">
        <v>74.44</v>
      </c>
      <c r="S93" s="72">
        <v>52.22</v>
      </c>
      <c r="T93" s="72">
        <v>101.07</v>
      </c>
      <c r="U93" s="72">
        <v>66.150000000000006</v>
      </c>
      <c r="V93" s="72">
        <v>95.53</v>
      </c>
      <c r="W93" s="72">
        <v>96.22</v>
      </c>
      <c r="X93" s="72">
        <v>116.76</v>
      </c>
      <c r="Y93" s="72">
        <v>91.12</v>
      </c>
      <c r="Z93" s="72">
        <v>87.02</v>
      </c>
      <c r="AA93" s="72">
        <v>60.41</v>
      </c>
      <c r="AB93" s="72">
        <v>111.06</v>
      </c>
      <c r="AC93" s="72">
        <v>69.13</v>
      </c>
      <c r="AD93" s="72">
        <v>112.28</v>
      </c>
      <c r="AE93" s="72">
        <v>99.24</v>
      </c>
      <c r="AF93" s="72">
        <v>74.72</v>
      </c>
      <c r="AG93" s="72">
        <v>92.66</v>
      </c>
      <c r="AH93" s="72">
        <v>166.53</v>
      </c>
      <c r="AI93" s="72">
        <v>109.22</v>
      </c>
      <c r="AJ93" s="72">
        <v>85.73</v>
      </c>
      <c r="AK93" s="72">
        <v>97.98</v>
      </c>
      <c r="AL93" s="72">
        <v>86.97</v>
      </c>
      <c r="AM93" s="72">
        <v>75.52</v>
      </c>
      <c r="AN93" s="72">
        <v>79.569999999999993</v>
      </c>
      <c r="AO93" s="72">
        <v>69.33</v>
      </c>
      <c r="AP93" s="72">
        <v>110.65</v>
      </c>
      <c r="AQ93" s="72">
        <v>93.04</v>
      </c>
      <c r="AR93" s="72" t="s">
        <v>488</v>
      </c>
      <c r="AS93" s="72" t="s">
        <v>488</v>
      </c>
      <c r="AT93" s="72" t="s">
        <v>488</v>
      </c>
      <c r="AU93" s="72" t="s">
        <v>488</v>
      </c>
      <c r="AV93" s="72" t="s">
        <v>488</v>
      </c>
      <c r="AW93" s="73">
        <f t="shared" si="26"/>
        <v>100.64175160437902</v>
      </c>
      <c r="AX93" s="73">
        <f t="shared" si="23"/>
        <v>68.876826722338208</v>
      </c>
      <c r="AY93" s="73">
        <f t="shared" si="23"/>
        <v>49.116447666515633</v>
      </c>
      <c r="AZ93" s="73">
        <f t="shared" si="23"/>
        <v>85.069515320586973</v>
      </c>
      <c r="BA93" s="73">
        <f t="shared" si="23"/>
        <v>130.2445032626641</v>
      </c>
      <c r="BB93" s="73">
        <f t="shared" si="23"/>
        <v>53.236642064383147</v>
      </c>
      <c r="BC93" s="73">
        <f t="shared" si="23"/>
        <v>75.945887910672099</v>
      </c>
      <c r="BD93" s="73">
        <f t="shared" si="23"/>
        <v>87.959461129650208</v>
      </c>
      <c r="BE93" s="73">
        <f t="shared" si="23"/>
        <v>84.812275103537232</v>
      </c>
      <c r="BF93" s="73">
        <f t="shared" si="23"/>
        <v>99.214904804206384</v>
      </c>
      <c r="BG93" s="73">
        <f t="shared" si="23"/>
        <v>79.712627271862203</v>
      </c>
      <c r="BH93" s="73">
        <f t="shared" si="23"/>
        <v>89.69880277252679</v>
      </c>
      <c r="BI93" s="73">
        <f t="shared" si="23"/>
        <v>45.534621972106684</v>
      </c>
      <c r="BJ93" s="73">
        <f t="shared" si="23"/>
        <v>44.220509780675755</v>
      </c>
      <c r="BK93" s="73">
        <f t="shared" si="23"/>
        <v>93.49676225716928</v>
      </c>
      <c r="BL93" s="73">
        <f t="shared" si="23"/>
        <v>62.582781456953654</v>
      </c>
      <c r="BM93" s="73">
        <f t="shared" si="23"/>
        <v>87.958934696038483</v>
      </c>
      <c r="BN93" s="73">
        <f t="shared" si="24"/>
        <v>93.905235934221437</v>
      </c>
      <c r="BO93" s="73">
        <f t="shared" si="24"/>
        <v>115.44679273266594</v>
      </c>
      <c r="BP93" s="73">
        <f t="shared" si="24"/>
        <v>76.590737160628734</v>
      </c>
      <c r="BQ93" s="73">
        <f t="shared" si="24"/>
        <v>86.505293503653263</v>
      </c>
      <c r="BR93" s="73">
        <f t="shared" si="24"/>
        <v>43.425285290682005</v>
      </c>
      <c r="BS93" s="73">
        <f t="shared" si="24"/>
        <v>107.17232394875877</v>
      </c>
      <c r="BT93" s="73">
        <f t="shared" si="24"/>
        <v>55.532795115877406</v>
      </c>
      <c r="BU93" s="73">
        <f t="shared" si="24"/>
        <v>108.00567539619557</v>
      </c>
      <c r="BV93" s="73">
        <f t="shared" si="24"/>
        <v>100.15643134682344</v>
      </c>
      <c r="BW93" s="73">
        <f t="shared" si="24"/>
        <v>82.290748898678416</v>
      </c>
      <c r="BX93" s="73">
        <f t="shared" si="24"/>
        <v>100.34382868126809</v>
      </c>
      <c r="BY93" s="73">
        <f t="shared" si="24"/>
        <v>191.00762745885186</v>
      </c>
      <c r="BZ93" s="73">
        <f t="shared" si="24"/>
        <v>108.31825056405424</v>
      </c>
      <c r="CA93" s="73">
        <f t="shared" si="24"/>
        <v>70.463978958615883</v>
      </c>
      <c r="CB93" s="73">
        <f t="shared" si="24"/>
        <v>94.436278643888102</v>
      </c>
      <c r="CC93" s="73">
        <f t="shared" si="24"/>
        <v>75.782594488617789</v>
      </c>
      <c r="CD93" s="73">
        <f t="shared" si="25"/>
        <v>67.24993877869052</v>
      </c>
      <c r="CE93" s="73">
        <f t="shared" si="25"/>
        <v>78.723720009893654</v>
      </c>
      <c r="CF93" s="73">
        <f t="shared" si="25"/>
        <v>69.446322590338809</v>
      </c>
      <c r="CG93" s="73">
        <f t="shared" si="25"/>
        <v>105.13563589719226</v>
      </c>
      <c r="CH93" s="73">
        <f t="shared" si="25"/>
        <v>85.030159020288792</v>
      </c>
      <c r="CI93" s="73" t="e">
        <f t="shared" si="25"/>
        <v>#VALUE!</v>
      </c>
      <c r="CJ93" s="73" t="e">
        <f t="shared" si="25"/>
        <v>#VALUE!</v>
      </c>
      <c r="CK93" s="73" t="e">
        <f t="shared" si="25"/>
        <v>#VALUE!</v>
      </c>
    </row>
    <row r="94" spans="2:89" s="72" customFormat="1" ht="14.4">
      <c r="B94" s="70" t="s">
        <v>487</v>
      </c>
      <c r="C94" s="70"/>
      <c r="D94" s="78"/>
      <c r="E94" s="71">
        <v>34973</v>
      </c>
      <c r="F94" s="72">
        <v>106.93</v>
      </c>
      <c r="G94" s="72">
        <v>80.34</v>
      </c>
      <c r="H94" s="72">
        <v>61.22</v>
      </c>
      <c r="I94" s="72">
        <v>94.44</v>
      </c>
      <c r="J94" s="72">
        <v>124.96</v>
      </c>
      <c r="K94" s="72">
        <v>75.069999999999993</v>
      </c>
      <c r="L94" s="72">
        <v>87.58</v>
      </c>
      <c r="M94" s="72">
        <v>88.33</v>
      </c>
      <c r="N94" s="72">
        <v>94.75</v>
      </c>
      <c r="O94" s="72">
        <v>103.91</v>
      </c>
      <c r="P94" s="72">
        <v>85.56</v>
      </c>
      <c r="Q94" s="72">
        <v>88.88</v>
      </c>
      <c r="R94" s="72">
        <v>75.790000000000006</v>
      </c>
      <c r="S94" s="72">
        <v>55.42</v>
      </c>
      <c r="T94" s="72">
        <v>102.09</v>
      </c>
      <c r="U94" s="72">
        <v>66.069999999999993</v>
      </c>
      <c r="V94" s="72">
        <v>95.32</v>
      </c>
      <c r="W94" s="72">
        <v>96.45</v>
      </c>
      <c r="X94" s="72">
        <v>116.45</v>
      </c>
      <c r="Y94" s="72">
        <v>93.28</v>
      </c>
      <c r="Z94" s="72">
        <v>87.34</v>
      </c>
      <c r="AA94" s="72">
        <v>55.09</v>
      </c>
      <c r="AB94" s="72">
        <v>108.17</v>
      </c>
      <c r="AC94" s="72">
        <v>69.319999999999993</v>
      </c>
      <c r="AD94" s="72">
        <v>112.28</v>
      </c>
      <c r="AE94" s="72">
        <v>108.04</v>
      </c>
      <c r="AF94" s="72">
        <v>74.099999999999994</v>
      </c>
      <c r="AG94" s="72">
        <v>95.37</v>
      </c>
      <c r="AH94" s="72">
        <v>152.83000000000001</v>
      </c>
      <c r="AI94" s="72">
        <v>112.5</v>
      </c>
      <c r="AJ94" s="72">
        <v>85.77</v>
      </c>
      <c r="AK94" s="72">
        <v>98.94</v>
      </c>
      <c r="AL94" s="72">
        <v>87.57</v>
      </c>
      <c r="AM94" s="72">
        <v>79.23</v>
      </c>
      <c r="AN94" s="72">
        <v>80.62</v>
      </c>
      <c r="AO94" s="72">
        <v>61.31</v>
      </c>
      <c r="AP94" s="72">
        <v>112.39</v>
      </c>
      <c r="AQ94" s="72">
        <v>95.51</v>
      </c>
      <c r="AR94" s="72" t="s">
        <v>488</v>
      </c>
      <c r="AS94" s="72" t="s">
        <v>488</v>
      </c>
      <c r="AT94" s="72" t="s">
        <v>488</v>
      </c>
      <c r="AU94" s="72" t="s">
        <v>488</v>
      </c>
      <c r="AV94" s="72" t="s">
        <v>488</v>
      </c>
      <c r="AW94" s="73">
        <f t="shared" si="26"/>
        <v>100.91543978859949</v>
      </c>
      <c r="AX94" s="73">
        <f t="shared" si="23"/>
        <v>67.089770354906051</v>
      </c>
      <c r="AY94" s="73">
        <f t="shared" si="23"/>
        <v>50.434567697820988</v>
      </c>
      <c r="AZ94" s="73">
        <f t="shared" si="23"/>
        <v>85.677349118867795</v>
      </c>
      <c r="BA94" s="73">
        <f t="shared" si="23"/>
        <v>130.98875756702216</v>
      </c>
      <c r="BB94" s="73">
        <f t="shared" si="23"/>
        <v>55.26863116820968</v>
      </c>
      <c r="BC94" s="73">
        <f t="shared" si="23"/>
        <v>75.224393386300179</v>
      </c>
      <c r="BD94" s="73">
        <f t="shared" si="23"/>
        <v>87.33654678037324</v>
      </c>
      <c r="BE94" s="73">
        <f t="shared" si="23"/>
        <v>85.771833344648869</v>
      </c>
      <c r="BF94" s="73">
        <f t="shared" si="23"/>
        <v>99.79112146166959</v>
      </c>
      <c r="BG94" s="73">
        <f t="shared" si="23"/>
        <v>81.415929203539832</v>
      </c>
      <c r="BH94" s="73">
        <f t="shared" si="23"/>
        <v>89.608065532451178</v>
      </c>
      <c r="BI94" s="73">
        <f t="shared" si="23"/>
        <v>46.360411059456816</v>
      </c>
      <c r="BJ94" s="73">
        <f t="shared" si="23"/>
        <v>46.930307392666606</v>
      </c>
      <c r="BK94" s="73">
        <f t="shared" si="23"/>
        <v>94.44033302497688</v>
      </c>
      <c r="BL94" s="73">
        <f t="shared" si="23"/>
        <v>62.507095553453162</v>
      </c>
      <c r="BM94" s="73">
        <f t="shared" si="23"/>
        <v>87.765577883663653</v>
      </c>
      <c r="BN94" s="73">
        <f t="shared" si="24"/>
        <v>94.129702825354997</v>
      </c>
      <c r="BO94" s="73">
        <f t="shared" si="24"/>
        <v>115.14027932270426</v>
      </c>
      <c r="BP94" s="73">
        <f t="shared" si="24"/>
        <v>78.406320921240649</v>
      </c>
      <c r="BQ94" s="73">
        <f t="shared" si="24"/>
        <v>86.823400765445598</v>
      </c>
      <c r="BR94" s="73">
        <f t="shared" si="24"/>
        <v>39.601042321861812</v>
      </c>
      <c r="BS94" s="73">
        <f t="shared" si="24"/>
        <v>104.38348893874696</v>
      </c>
      <c r="BT94" s="73">
        <f t="shared" si="24"/>
        <v>55.685423946660229</v>
      </c>
      <c r="BU94" s="73">
        <f t="shared" si="24"/>
        <v>108.00567539619557</v>
      </c>
      <c r="BV94" s="73">
        <f t="shared" si="24"/>
        <v>109.03769490841198</v>
      </c>
      <c r="BW94" s="73">
        <f t="shared" si="24"/>
        <v>81.607929515418505</v>
      </c>
      <c r="BX94" s="73">
        <f t="shared" si="24"/>
        <v>103.27855537807619</v>
      </c>
      <c r="BY94" s="73">
        <f t="shared" si="24"/>
        <v>175.29391523771292</v>
      </c>
      <c r="BZ94" s="73">
        <f t="shared" si="24"/>
        <v>111.5711700096695</v>
      </c>
      <c r="CA94" s="73">
        <f t="shared" si="24"/>
        <v>70.496856121316725</v>
      </c>
      <c r="CB94" s="73">
        <f t="shared" si="24"/>
        <v>95.36155755283005</v>
      </c>
      <c r="CC94" s="73">
        <f t="shared" si="24"/>
        <v>76.305413353665173</v>
      </c>
      <c r="CD94" s="73">
        <f t="shared" si="25"/>
        <v>70.553663260535629</v>
      </c>
      <c r="CE94" s="73">
        <f t="shared" si="25"/>
        <v>79.762552559980222</v>
      </c>
      <c r="CF94" s="73">
        <f t="shared" si="25"/>
        <v>61.412866551473712</v>
      </c>
      <c r="CG94" s="73">
        <f t="shared" si="25"/>
        <v>106.78892108888782</v>
      </c>
      <c r="CH94" s="73">
        <f t="shared" si="25"/>
        <v>87.287515993419845</v>
      </c>
      <c r="CI94" s="73" t="e">
        <f t="shared" si="25"/>
        <v>#VALUE!</v>
      </c>
      <c r="CJ94" s="73" t="e">
        <f t="shared" si="25"/>
        <v>#VALUE!</v>
      </c>
      <c r="CK94" s="73" t="e">
        <f t="shared" si="25"/>
        <v>#VALUE!</v>
      </c>
    </row>
    <row r="95" spans="2:89" s="72" customFormat="1" ht="14.4">
      <c r="B95" s="70" t="s">
        <v>487</v>
      </c>
      <c r="C95" s="70"/>
      <c r="D95" s="78"/>
      <c r="E95" s="71">
        <v>35065</v>
      </c>
      <c r="F95" s="72">
        <v>105.64</v>
      </c>
      <c r="G95" s="72">
        <v>80.040000000000006</v>
      </c>
      <c r="H95" s="72">
        <v>62.67</v>
      </c>
      <c r="I95" s="72">
        <v>94.04</v>
      </c>
      <c r="J95" s="72">
        <v>122.79</v>
      </c>
      <c r="K95" s="72">
        <v>77.48</v>
      </c>
      <c r="L95" s="72">
        <v>87.49</v>
      </c>
      <c r="M95" s="72">
        <v>87.83</v>
      </c>
      <c r="N95" s="72">
        <v>95.72</v>
      </c>
      <c r="O95" s="72">
        <v>103.64</v>
      </c>
      <c r="P95" s="72">
        <v>90.09</v>
      </c>
      <c r="Q95" s="72">
        <v>89.28</v>
      </c>
      <c r="R95" s="72">
        <v>80.45</v>
      </c>
      <c r="S95" s="72">
        <v>59.21</v>
      </c>
      <c r="T95" s="72">
        <v>101.68</v>
      </c>
      <c r="U95" s="72">
        <v>66.48</v>
      </c>
      <c r="V95" s="72">
        <v>94.11</v>
      </c>
      <c r="W95" s="72">
        <v>95.42</v>
      </c>
      <c r="X95" s="72">
        <v>114.85</v>
      </c>
      <c r="Y95" s="72">
        <v>97.11</v>
      </c>
      <c r="Z95" s="72">
        <v>87.73</v>
      </c>
      <c r="AA95" s="72">
        <v>52</v>
      </c>
      <c r="AB95" s="72">
        <v>102.66</v>
      </c>
      <c r="AC95" s="72">
        <v>71.290000000000006</v>
      </c>
      <c r="AD95" s="72">
        <v>107.71</v>
      </c>
      <c r="AE95" s="72">
        <v>110.3</v>
      </c>
      <c r="AF95" s="72">
        <v>73.84</v>
      </c>
      <c r="AG95" s="72">
        <v>97.35</v>
      </c>
      <c r="AH95" s="72">
        <v>146.59</v>
      </c>
      <c r="AI95" s="72">
        <v>110.6</v>
      </c>
      <c r="AJ95" s="72">
        <v>85.65</v>
      </c>
      <c r="AK95" s="72">
        <v>97.55</v>
      </c>
      <c r="AL95" s="72">
        <v>87.33</v>
      </c>
      <c r="AM95" s="72">
        <v>82.26</v>
      </c>
      <c r="AN95" s="72">
        <v>84.97</v>
      </c>
      <c r="AO95" s="72">
        <v>62.54</v>
      </c>
      <c r="AP95" s="72">
        <v>112.06</v>
      </c>
      <c r="AQ95" s="72">
        <v>95.48</v>
      </c>
      <c r="AR95" s="72" t="s">
        <v>488</v>
      </c>
      <c r="AS95" s="72" t="s">
        <v>488</v>
      </c>
      <c r="AT95" s="72" t="s">
        <v>488</v>
      </c>
      <c r="AU95" s="72" t="s">
        <v>488</v>
      </c>
      <c r="AV95" s="72" t="s">
        <v>488</v>
      </c>
      <c r="AW95" s="73">
        <f t="shared" si="26"/>
        <v>99.697999244998115</v>
      </c>
      <c r="AX95" s="73">
        <f t="shared" si="23"/>
        <v>66.839248434238002</v>
      </c>
      <c r="AY95" s="73">
        <f t="shared" si="23"/>
        <v>51.629113976191462</v>
      </c>
      <c r="AZ95" s="73">
        <f t="shared" si="23"/>
        <v>85.314463269147907</v>
      </c>
      <c r="BA95" s="73">
        <f t="shared" si="23"/>
        <v>128.71406483398411</v>
      </c>
      <c r="BB95" s="73">
        <f t="shared" si="23"/>
        <v>57.042940494377071</v>
      </c>
      <c r="BC95" s="73">
        <f t="shared" si="23"/>
        <v>75.147090401546052</v>
      </c>
      <c r="BD95" s="73">
        <f t="shared" si="23"/>
        <v>86.842170312693099</v>
      </c>
      <c r="BE95" s="73">
        <f t="shared" si="23"/>
        <v>86.649919659628395</v>
      </c>
      <c r="BF95" s="73">
        <f t="shared" si="23"/>
        <v>99.531823965811157</v>
      </c>
      <c r="BG95" s="73">
        <f t="shared" si="23"/>
        <v>85.726520125606626</v>
      </c>
      <c r="BH95" s="73">
        <f t="shared" si="23"/>
        <v>90.011342155009473</v>
      </c>
      <c r="BI95" s="73">
        <f t="shared" si="23"/>
        <v>49.210912649865428</v>
      </c>
      <c r="BJ95" s="73">
        <f t="shared" si="23"/>
        <v>50.139723939368274</v>
      </c>
      <c r="BK95" s="73">
        <f t="shared" si="23"/>
        <v>94.061054579093437</v>
      </c>
      <c r="BL95" s="73">
        <f t="shared" si="23"/>
        <v>62.894985808893097</v>
      </c>
      <c r="BM95" s="73">
        <f t="shared" si="23"/>
        <v>86.651474345694353</v>
      </c>
      <c r="BN95" s="73">
        <f t="shared" si="24"/>
        <v>93.124481530278629</v>
      </c>
      <c r="BO95" s="73">
        <f t="shared" si="24"/>
        <v>113.5582746261278</v>
      </c>
      <c r="BP95" s="73">
        <f t="shared" si="24"/>
        <v>81.625619904177526</v>
      </c>
      <c r="BQ95" s="73">
        <f t="shared" si="24"/>
        <v>87.211093990755018</v>
      </c>
      <c r="BR95" s="73">
        <f t="shared" si="24"/>
        <v>37.379818492227521</v>
      </c>
      <c r="BS95" s="73">
        <f t="shared" si="24"/>
        <v>99.066367518274589</v>
      </c>
      <c r="BT95" s="73">
        <f t="shared" si="24"/>
        <v>57.267943928987428</v>
      </c>
      <c r="BU95" s="73">
        <f t="shared" si="24"/>
        <v>103.60964817353245</v>
      </c>
      <c r="BV95" s="73">
        <f t="shared" si="24"/>
        <v>111.31856486854721</v>
      </c>
      <c r="BW95" s="73">
        <f t="shared" si="24"/>
        <v>81.321585903083701</v>
      </c>
      <c r="BX95" s="73">
        <f t="shared" si="24"/>
        <v>105.42274683921271</v>
      </c>
      <c r="BY95" s="73">
        <f t="shared" si="24"/>
        <v>168.13672076618684</v>
      </c>
      <c r="BZ95" s="73">
        <f t="shared" si="24"/>
        <v>109.68685691617286</v>
      </c>
      <c r="CA95" s="73">
        <f t="shared" si="24"/>
        <v>70.39822463321417</v>
      </c>
      <c r="CB95" s="73">
        <f t="shared" si="24"/>
        <v>94.021830799257842</v>
      </c>
      <c r="CC95" s="73">
        <f t="shared" si="24"/>
        <v>76.096285807646225</v>
      </c>
      <c r="CD95" s="73">
        <f t="shared" si="25"/>
        <v>73.2518533360048</v>
      </c>
      <c r="CE95" s="73">
        <f t="shared" si="25"/>
        <v>84.066287410338873</v>
      </c>
      <c r="CF95" s="73">
        <f t="shared" si="25"/>
        <v>62.644930258182455</v>
      </c>
      <c r="CG95" s="73">
        <f t="shared" si="25"/>
        <v>106.47536700080764</v>
      </c>
      <c r="CH95" s="73">
        <f t="shared" si="25"/>
        <v>87.260098702248229</v>
      </c>
      <c r="CI95" s="73" t="e">
        <f t="shared" si="25"/>
        <v>#VALUE!</v>
      </c>
      <c r="CJ95" s="73" t="e">
        <f t="shared" si="25"/>
        <v>#VALUE!</v>
      </c>
      <c r="CK95" s="73" t="e">
        <f t="shared" si="25"/>
        <v>#VALUE!</v>
      </c>
    </row>
    <row r="96" spans="2:89" s="72" customFormat="1" ht="14.4">
      <c r="B96" s="70" t="s">
        <v>487</v>
      </c>
      <c r="C96" s="70"/>
      <c r="D96" s="79"/>
      <c r="E96" s="71">
        <v>35156</v>
      </c>
      <c r="F96" s="72">
        <v>103.83</v>
      </c>
      <c r="G96" s="72">
        <v>65.52</v>
      </c>
      <c r="H96" s="72">
        <v>64.67</v>
      </c>
      <c r="I96" s="72">
        <v>92.75</v>
      </c>
      <c r="J96" s="72">
        <v>119.61</v>
      </c>
      <c r="K96" s="72">
        <v>79.05</v>
      </c>
      <c r="L96" s="72">
        <v>88.03</v>
      </c>
      <c r="M96" s="72">
        <v>90.17</v>
      </c>
      <c r="N96" s="72">
        <v>94.83</v>
      </c>
      <c r="O96" s="72">
        <v>102.94</v>
      </c>
      <c r="P96" s="72">
        <v>94.29</v>
      </c>
      <c r="Q96" s="72">
        <v>91.3</v>
      </c>
      <c r="R96" s="72">
        <v>85.97</v>
      </c>
      <c r="S96" s="72">
        <v>62.78</v>
      </c>
      <c r="T96" s="72">
        <v>100.66</v>
      </c>
      <c r="U96" s="72">
        <v>67.39</v>
      </c>
      <c r="V96" s="72">
        <v>92.66</v>
      </c>
      <c r="W96" s="72">
        <v>93.98</v>
      </c>
      <c r="X96" s="72">
        <v>112.71</v>
      </c>
      <c r="Y96" s="72">
        <v>98.82</v>
      </c>
      <c r="Z96" s="72">
        <v>87.63</v>
      </c>
      <c r="AA96" s="72">
        <v>54.88</v>
      </c>
      <c r="AB96" s="72">
        <v>100.77</v>
      </c>
      <c r="AC96" s="72">
        <v>73.23</v>
      </c>
      <c r="AD96" s="72">
        <v>104.55</v>
      </c>
      <c r="AE96" s="72">
        <v>114.46</v>
      </c>
      <c r="AF96" s="72">
        <v>74.53</v>
      </c>
      <c r="AG96" s="72">
        <v>98.13</v>
      </c>
      <c r="AH96" s="72">
        <v>144.04</v>
      </c>
      <c r="AI96" s="72">
        <v>107.47</v>
      </c>
      <c r="AJ96" s="72">
        <v>85.48</v>
      </c>
      <c r="AK96" s="72">
        <v>98.98</v>
      </c>
      <c r="AL96" s="72">
        <v>88.01</v>
      </c>
      <c r="AM96" s="72">
        <v>87.52</v>
      </c>
      <c r="AN96" s="72">
        <v>87.02</v>
      </c>
      <c r="AO96" s="72">
        <v>65.849999999999994</v>
      </c>
      <c r="AP96" s="72">
        <v>110.27</v>
      </c>
      <c r="AQ96" s="72">
        <v>94.39</v>
      </c>
      <c r="AR96" s="72" t="s">
        <v>488</v>
      </c>
      <c r="AS96" s="72" t="s">
        <v>488</v>
      </c>
      <c r="AT96" s="72" t="s">
        <v>488</v>
      </c>
      <c r="AU96" s="72" t="s">
        <v>488</v>
      </c>
      <c r="AV96" s="72" t="s">
        <v>488</v>
      </c>
      <c r="AW96" s="73">
        <f t="shared" si="26"/>
        <v>97.989807474518685</v>
      </c>
      <c r="AX96" s="73">
        <f t="shared" si="23"/>
        <v>54.713987473903956</v>
      </c>
      <c r="AY96" s="73">
        <f t="shared" si="23"/>
        <v>53.276764015323153</v>
      </c>
      <c r="AZ96" s="73">
        <f t="shared" si="23"/>
        <v>84.144156403801247</v>
      </c>
      <c r="BA96" s="73">
        <f t="shared" si="23"/>
        <v>125.38064414685918</v>
      </c>
      <c r="BB96" s="73">
        <f t="shared" si="23"/>
        <v>58.198818354162455</v>
      </c>
      <c r="BC96" s="73">
        <f t="shared" si="23"/>
        <v>75.610908310070855</v>
      </c>
      <c r="BD96" s="73">
        <f t="shared" si="23"/>
        <v>89.155852181436146</v>
      </c>
      <c r="BE96" s="73">
        <f t="shared" si="23"/>
        <v>85.844252834544093</v>
      </c>
      <c r="BF96" s="73">
        <f t="shared" si="23"/>
        <v>98.859571198770738</v>
      </c>
      <c r="BG96" s="73">
        <f t="shared" si="23"/>
        <v>89.723094490436779</v>
      </c>
      <c r="BH96" s="73">
        <f t="shared" si="23"/>
        <v>92.047889098928806</v>
      </c>
      <c r="BI96" s="73">
        <f t="shared" si="23"/>
        <v>52.587472473697098</v>
      </c>
      <c r="BJ96" s="73">
        <f t="shared" si="23"/>
        <v>53.162841900245574</v>
      </c>
      <c r="BK96" s="73">
        <f t="shared" si="23"/>
        <v>93.117483811285851</v>
      </c>
      <c r="BL96" s="73">
        <f t="shared" si="23"/>
        <v>63.755912961210967</v>
      </c>
      <c r="BM96" s="73">
        <f t="shared" si="23"/>
        <v>85.316391593582381</v>
      </c>
      <c r="BN96" s="73">
        <f t="shared" si="24"/>
        <v>91.719123603181572</v>
      </c>
      <c r="BO96" s="73">
        <f t="shared" si="24"/>
        <v>111.44234334445682</v>
      </c>
      <c r="BP96" s="73">
        <f t="shared" si="24"/>
        <v>83.062957047995283</v>
      </c>
      <c r="BQ96" s="73">
        <f t="shared" si="24"/>
        <v>87.1116854714449</v>
      </c>
      <c r="BR96" s="73">
        <f t="shared" si="24"/>
        <v>39.45008536256627</v>
      </c>
      <c r="BS96" s="73">
        <f t="shared" si="24"/>
        <v>97.24252732141565</v>
      </c>
      <c r="BT96" s="73">
        <f t="shared" si="24"/>
        <v>58.826364622243645</v>
      </c>
      <c r="BU96" s="73">
        <f t="shared" si="24"/>
        <v>100.56994444845249</v>
      </c>
      <c r="BV96" s="73">
        <f t="shared" si="24"/>
        <v>115.51698037038906</v>
      </c>
      <c r="BW96" s="73">
        <f t="shared" si="24"/>
        <v>82.081497797356832</v>
      </c>
      <c r="BX96" s="73">
        <f t="shared" si="24"/>
        <v>106.26742832390286</v>
      </c>
      <c r="BY96" s="73">
        <f t="shared" si="24"/>
        <v>165.21190571772667</v>
      </c>
      <c r="BZ96" s="73">
        <f t="shared" si="24"/>
        <v>106.5826990305705</v>
      </c>
      <c r="CA96" s="73">
        <f t="shared" si="24"/>
        <v>70.258496691735502</v>
      </c>
      <c r="CB96" s="73">
        <f t="shared" si="24"/>
        <v>95.400110840702638</v>
      </c>
      <c r="CC96" s="73">
        <f t="shared" si="24"/>
        <v>76.688813854699916</v>
      </c>
      <c r="CD96" s="73">
        <f t="shared" si="25"/>
        <v>77.935840067677361</v>
      </c>
      <c r="CE96" s="73">
        <f t="shared" si="25"/>
        <v>86.094484293841205</v>
      </c>
      <c r="CF96" s="73">
        <f t="shared" si="25"/>
        <v>65.960483810382371</v>
      </c>
      <c r="CG96" s="73">
        <f t="shared" si="25"/>
        <v>104.77457361394839</v>
      </c>
      <c r="CH96" s="73">
        <f t="shared" si="25"/>
        <v>86.263937123012241</v>
      </c>
      <c r="CI96" s="73" t="e">
        <f t="shared" si="25"/>
        <v>#VALUE!</v>
      </c>
      <c r="CJ96" s="73" t="e">
        <f t="shared" si="25"/>
        <v>#VALUE!</v>
      </c>
      <c r="CK96" s="73" t="e">
        <f t="shared" si="25"/>
        <v>#VALUE!</v>
      </c>
    </row>
    <row r="97" spans="2:89" s="72" customFormat="1" ht="14.4">
      <c r="B97" s="70" t="s">
        <v>487</v>
      </c>
      <c r="C97" s="70"/>
      <c r="D97" s="78"/>
      <c r="E97" s="71">
        <v>35247</v>
      </c>
      <c r="F97" s="72">
        <v>103.79</v>
      </c>
      <c r="G97" s="72">
        <v>58.14</v>
      </c>
      <c r="H97" s="72">
        <v>67.84</v>
      </c>
      <c r="I97" s="72">
        <v>93.17</v>
      </c>
      <c r="J97" s="72">
        <v>119.28</v>
      </c>
      <c r="K97" s="72">
        <v>80.81</v>
      </c>
      <c r="L97" s="72">
        <v>88.5</v>
      </c>
      <c r="M97" s="72">
        <v>91.87</v>
      </c>
      <c r="N97" s="72">
        <v>94.53</v>
      </c>
      <c r="O97" s="72">
        <v>102.86</v>
      </c>
      <c r="P97" s="72">
        <v>96.26</v>
      </c>
      <c r="Q97" s="72">
        <v>93.17</v>
      </c>
      <c r="R97" s="72">
        <v>88.89</v>
      </c>
      <c r="S97" s="72">
        <v>64.03</v>
      </c>
      <c r="T97" s="72">
        <v>101.02</v>
      </c>
      <c r="U97" s="72">
        <v>67.56</v>
      </c>
      <c r="V97" s="72">
        <v>91.75</v>
      </c>
      <c r="W97" s="72">
        <v>93.96</v>
      </c>
      <c r="X97" s="72">
        <v>112.38</v>
      </c>
      <c r="Y97" s="72">
        <v>98.46</v>
      </c>
      <c r="Z97" s="72">
        <v>88.6</v>
      </c>
      <c r="AA97" s="72">
        <v>58.34</v>
      </c>
      <c r="AB97" s="72">
        <v>102.02</v>
      </c>
      <c r="AC97" s="72">
        <v>74.34</v>
      </c>
      <c r="AD97" s="72">
        <v>106.94</v>
      </c>
      <c r="AE97" s="72">
        <v>115.48</v>
      </c>
      <c r="AF97" s="72">
        <v>75.09</v>
      </c>
      <c r="AG97" s="72">
        <v>97.62</v>
      </c>
      <c r="AH97" s="72">
        <v>140.46</v>
      </c>
      <c r="AI97" s="72">
        <v>107.89</v>
      </c>
      <c r="AJ97" s="72">
        <v>85.98</v>
      </c>
      <c r="AK97" s="72">
        <v>103.64</v>
      </c>
      <c r="AL97" s="72">
        <v>87.67</v>
      </c>
      <c r="AM97" s="72">
        <v>87.15</v>
      </c>
      <c r="AN97" s="72">
        <v>88.59</v>
      </c>
      <c r="AO97" s="72">
        <v>68.17</v>
      </c>
      <c r="AP97" s="72">
        <v>111</v>
      </c>
      <c r="AQ97" s="72">
        <v>95.81</v>
      </c>
      <c r="AR97" s="72" t="s">
        <v>488</v>
      </c>
      <c r="AS97" s="72" t="s">
        <v>488</v>
      </c>
      <c r="AT97" s="72" t="s">
        <v>488</v>
      </c>
      <c r="AU97" s="72" t="s">
        <v>488</v>
      </c>
      <c r="AV97" s="72" t="s">
        <v>488</v>
      </c>
      <c r="AW97" s="73">
        <f t="shared" si="26"/>
        <v>97.952057380143458</v>
      </c>
      <c r="AX97" s="73">
        <f t="shared" si="23"/>
        <v>48.551148225469731</v>
      </c>
      <c r="AY97" s="73">
        <f t="shared" si="23"/>
        <v>55.888289327346875</v>
      </c>
      <c r="AZ97" s="73">
        <f t="shared" si="23"/>
        <v>84.52518654600712</v>
      </c>
      <c r="BA97" s="73">
        <f t="shared" si="23"/>
        <v>125.03472313215754</v>
      </c>
      <c r="BB97" s="73">
        <f t="shared" si="23"/>
        <v>59.494579521819965</v>
      </c>
      <c r="BC97" s="73">
        <f t="shared" si="23"/>
        <v>76.014601674898003</v>
      </c>
      <c r="BD97" s="73">
        <f t="shared" si="23"/>
        <v>90.836732171548633</v>
      </c>
      <c r="BE97" s="73">
        <f t="shared" si="23"/>
        <v>85.572679747437036</v>
      </c>
      <c r="BF97" s="73">
        <f t="shared" si="23"/>
        <v>98.782742311108976</v>
      </c>
      <c r="BG97" s="73">
        <f t="shared" si="23"/>
        <v>91.597678180607105</v>
      </c>
      <c r="BH97" s="73">
        <f t="shared" si="23"/>
        <v>93.933207309388806</v>
      </c>
      <c r="BI97" s="73">
        <f t="shared" si="23"/>
        <v>54.373623684854422</v>
      </c>
      <c r="BJ97" s="73">
        <f t="shared" si="23"/>
        <v>54.221356592429501</v>
      </c>
      <c r="BK97" s="73">
        <f t="shared" si="23"/>
        <v>93.450508788159112</v>
      </c>
      <c r="BL97" s="73">
        <f t="shared" si="23"/>
        <v>63.916745506149475</v>
      </c>
      <c r="BM97" s="73">
        <f t="shared" si="23"/>
        <v>84.478512073291441</v>
      </c>
      <c r="BN97" s="73">
        <f t="shared" si="24"/>
        <v>91.699604743083</v>
      </c>
      <c r="BO97" s="73">
        <f t="shared" si="24"/>
        <v>111.11605487578792</v>
      </c>
      <c r="BP97" s="73">
        <f t="shared" si="24"/>
        <v>82.760359754559971</v>
      </c>
      <c r="BQ97" s="73">
        <f t="shared" si="24"/>
        <v>88.075948108752911</v>
      </c>
      <c r="BR97" s="73">
        <f t="shared" si="24"/>
        <v>41.937280977626031</v>
      </c>
      <c r="BS97" s="73">
        <f t="shared" si="24"/>
        <v>98.448770837856742</v>
      </c>
      <c r="BT97" s="73">
        <f t="shared" si="24"/>
        <v>59.718038317869613</v>
      </c>
      <c r="BU97" s="73">
        <f t="shared" si="24"/>
        <v>102.86896087343386</v>
      </c>
      <c r="BV97" s="73">
        <f t="shared" si="24"/>
        <v>116.54639955593684</v>
      </c>
      <c r="BW97" s="73">
        <f t="shared" si="24"/>
        <v>82.698237885462561</v>
      </c>
      <c r="BX97" s="73">
        <f t="shared" si="24"/>
        <v>105.71513658391316</v>
      </c>
      <c r="BY97" s="73">
        <f t="shared" si="24"/>
        <v>161.10569478694728</v>
      </c>
      <c r="BZ97" s="73">
        <f t="shared" si="24"/>
        <v>106.99923139860661</v>
      </c>
      <c r="CA97" s="73">
        <f t="shared" si="24"/>
        <v>70.669461225496249</v>
      </c>
      <c r="CB97" s="73">
        <f t="shared" si="24"/>
        <v>99.891568877858376</v>
      </c>
      <c r="CC97" s="73">
        <f t="shared" si="24"/>
        <v>76.392549831173071</v>
      </c>
      <c r="CD97" s="73">
        <f t="shared" si="25"/>
        <v>77.606358111266943</v>
      </c>
      <c r="CE97" s="73">
        <f t="shared" si="25"/>
        <v>87.647786297303995</v>
      </c>
      <c r="CF97" s="73">
        <f t="shared" si="25"/>
        <v>68.284376330353339</v>
      </c>
      <c r="CG97" s="73">
        <f t="shared" si="25"/>
        <v>105.46819326333792</v>
      </c>
      <c r="CH97" s="73">
        <f t="shared" si="25"/>
        <v>87.561688905136165</v>
      </c>
      <c r="CI97" s="73" t="e">
        <f t="shared" si="25"/>
        <v>#VALUE!</v>
      </c>
      <c r="CJ97" s="73" t="e">
        <f t="shared" si="25"/>
        <v>#VALUE!</v>
      </c>
      <c r="CK97" s="73" t="e">
        <f t="shared" si="25"/>
        <v>#VALUE!</v>
      </c>
    </row>
    <row r="98" spans="2:89" s="72" customFormat="1" ht="14.4">
      <c r="B98" s="70" t="s">
        <v>487</v>
      </c>
      <c r="C98" s="70"/>
      <c r="D98" s="78"/>
      <c r="E98" s="71">
        <v>35339</v>
      </c>
      <c r="F98" s="72">
        <v>102.23</v>
      </c>
      <c r="G98" s="72">
        <v>69.52</v>
      </c>
      <c r="H98" s="72">
        <v>69.36</v>
      </c>
      <c r="I98" s="72">
        <v>92.56</v>
      </c>
      <c r="J98" s="72">
        <v>116.75</v>
      </c>
      <c r="K98" s="72">
        <v>80.98</v>
      </c>
      <c r="L98" s="72">
        <v>89.9</v>
      </c>
      <c r="M98" s="72">
        <v>92.75</v>
      </c>
      <c r="N98" s="72">
        <v>93.8</v>
      </c>
      <c r="O98" s="72">
        <v>101.85</v>
      </c>
      <c r="P98" s="72">
        <v>97.81</v>
      </c>
      <c r="Q98" s="72">
        <v>92.51</v>
      </c>
      <c r="R98" s="72">
        <v>90.83</v>
      </c>
      <c r="S98" s="72">
        <v>66.78</v>
      </c>
      <c r="T98" s="72">
        <v>99.68</v>
      </c>
      <c r="U98" s="72">
        <v>68.489999999999995</v>
      </c>
      <c r="V98" s="72">
        <v>91.59</v>
      </c>
      <c r="W98" s="72">
        <v>92.79</v>
      </c>
      <c r="X98" s="72">
        <v>111.04</v>
      </c>
      <c r="Y98" s="72">
        <v>99.72</v>
      </c>
      <c r="Z98" s="72">
        <v>89.48</v>
      </c>
      <c r="AA98" s="72">
        <v>62.48</v>
      </c>
      <c r="AB98" s="72">
        <v>100.31</v>
      </c>
      <c r="AC98" s="72">
        <v>75.42</v>
      </c>
      <c r="AD98" s="72">
        <v>105.67</v>
      </c>
      <c r="AE98" s="72">
        <v>115.54</v>
      </c>
      <c r="AF98" s="72">
        <v>80.069999999999993</v>
      </c>
      <c r="AG98" s="72">
        <v>98.33</v>
      </c>
      <c r="AH98" s="72">
        <v>135.54</v>
      </c>
      <c r="AI98" s="72">
        <v>103.37</v>
      </c>
      <c r="AJ98" s="72">
        <v>85.89</v>
      </c>
      <c r="AK98" s="72">
        <v>106.53</v>
      </c>
      <c r="AL98" s="72">
        <v>89.32</v>
      </c>
      <c r="AM98" s="72">
        <v>89.02</v>
      </c>
      <c r="AN98" s="72">
        <v>91.11</v>
      </c>
      <c r="AO98" s="72">
        <v>69.19</v>
      </c>
      <c r="AP98" s="72">
        <v>108.65</v>
      </c>
      <c r="AQ98" s="72">
        <v>96.56</v>
      </c>
      <c r="AR98" s="72" t="s">
        <v>488</v>
      </c>
      <c r="AS98" s="72" t="s">
        <v>488</v>
      </c>
      <c r="AT98" s="72" t="s">
        <v>488</v>
      </c>
      <c r="AU98" s="72" t="s">
        <v>488</v>
      </c>
      <c r="AV98" s="72" t="s">
        <v>488</v>
      </c>
      <c r="AW98" s="73">
        <f t="shared" si="26"/>
        <v>96.479803699509262</v>
      </c>
      <c r="AX98" s="73">
        <f t="shared" si="23"/>
        <v>58.054279749478077</v>
      </c>
      <c r="AY98" s="73">
        <f t="shared" si="23"/>
        <v>57.140503357086956</v>
      </c>
      <c r="AZ98" s="73">
        <f t="shared" si="23"/>
        <v>83.971785625184282</v>
      </c>
      <c r="BA98" s="73">
        <f t="shared" si="23"/>
        <v>122.38266201944495</v>
      </c>
      <c r="BB98" s="73">
        <f t="shared" si="23"/>
        <v>59.619738270968703</v>
      </c>
      <c r="BC98" s="73">
        <f t="shared" si="23"/>
        <v>77.217092548851184</v>
      </c>
      <c r="BD98" s="73">
        <f t="shared" si="23"/>
        <v>91.706834754665664</v>
      </c>
      <c r="BE98" s="73">
        <f t="shared" si="23"/>
        <v>84.911851902143169</v>
      </c>
      <c r="BF98" s="73">
        <f t="shared" si="23"/>
        <v>97.812777604379235</v>
      </c>
      <c r="BG98" s="73">
        <f t="shared" si="23"/>
        <v>93.072604434294419</v>
      </c>
      <c r="BH98" s="73">
        <f t="shared" si="23"/>
        <v>93.267800882167634</v>
      </c>
      <c r="BI98" s="73">
        <f t="shared" si="23"/>
        <v>55.560313188157572</v>
      </c>
      <c r="BJ98" s="73">
        <f t="shared" si="23"/>
        <v>56.550088915234141</v>
      </c>
      <c r="BK98" s="73">
        <f t="shared" si="23"/>
        <v>92.210915818686416</v>
      </c>
      <c r="BL98" s="73">
        <f t="shared" si="23"/>
        <v>64.79659413434247</v>
      </c>
      <c r="BM98" s="73">
        <f t="shared" si="23"/>
        <v>84.331192597196321</v>
      </c>
      <c r="BN98" s="73">
        <f t="shared" si="24"/>
        <v>90.557751427316646</v>
      </c>
      <c r="BO98" s="73">
        <f t="shared" si="24"/>
        <v>109.79112594240516</v>
      </c>
      <c r="BP98" s="73">
        <f t="shared" si="24"/>
        <v>83.819450281583599</v>
      </c>
      <c r="BQ98" s="73">
        <f t="shared" si="24"/>
        <v>88.950743078681853</v>
      </c>
      <c r="BR98" s="73">
        <f t="shared" si="24"/>
        <v>44.913289603737979</v>
      </c>
      <c r="BS98" s="73">
        <f t="shared" si="24"/>
        <v>96.798629707365322</v>
      </c>
      <c r="BT98" s="73">
        <f t="shared" si="24"/>
        <v>60.585612724424621</v>
      </c>
      <c r="BU98" s="73">
        <f t="shared" si="24"/>
        <v>101.64730779405046</v>
      </c>
      <c r="BV98" s="73">
        <f t="shared" si="24"/>
        <v>116.60695362567495</v>
      </c>
      <c r="BW98" s="73">
        <f t="shared" si="24"/>
        <v>88.182819383259897</v>
      </c>
      <c r="BX98" s="73">
        <f t="shared" si="24"/>
        <v>106.48401331997725</v>
      </c>
      <c r="BY98" s="73">
        <f t="shared" si="24"/>
        <v>155.46252222285943</v>
      </c>
      <c r="BZ98" s="73">
        <f t="shared" si="24"/>
        <v>102.51654972355144</v>
      </c>
      <c r="CA98" s="73">
        <f t="shared" si="24"/>
        <v>70.595487609419322</v>
      </c>
      <c r="CB98" s="73">
        <f t="shared" si="24"/>
        <v>102.67704392665237</v>
      </c>
      <c r="CC98" s="73">
        <f t="shared" si="24"/>
        <v>77.830301710053362</v>
      </c>
      <c r="CD98" s="73">
        <f t="shared" si="25"/>
        <v>79.271577728800708</v>
      </c>
      <c r="CE98" s="73">
        <f t="shared" si="25"/>
        <v>90.14098441751176</v>
      </c>
      <c r="CF98" s="73">
        <f t="shared" si="25"/>
        <v>69.306087696892277</v>
      </c>
      <c r="CG98" s="73">
        <f t="shared" si="25"/>
        <v>103.23530809064563</v>
      </c>
      <c r="CH98" s="73">
        <f t="shared" si="25"/>
        <v>88.247121184426973</v>
      </c>
      <c r="CI98" s="73" t="e">
        <f t="shared" si="25"/>
        <v>#VALUE!</v>
      </c>
      <c r="CJ98" s="73" t="e">
        <f t="shared" si="25"/>
        <v>#VALUE!</v>
      </c>
      <c r="CK98" s="73" t="e">
        <f t="shared" si="25"/>
        <v>#VALUE!</v>
      </c>
    </row>
    <row r="99" spans="2:89" s="72" customFormat="1" ht="14.4">
      <c r="B99" s="70" t="s">
        <v>487</v>
      </c>
      <c r="C99" s="70"/>
      <c r="D99" s="78"/>
      <c r="E99" s="71">
        <v>35431</v>
      </c>
      <c r="F99" s="72">
        <v>100.22</v>
      </c>
      <c r="G99" s="72">
        <v>31.26</v>
      </c>
      <c r="H99" s="72">
        <v>72.7</v>
      </c>
      <c r="I99" s="72">
        <v>91.38</v>
      </c>
      <c r="J99" s="72">
        <v>113.45</v>
      </c>
      <c r="K99" s="72">
        <v>80.650000000000006</v>
      </c>
      <c r="L99" s="72">
        <v>91.24</v>
      </c>
      <c r="M99" s="72">
        <v>95.4</v>
      </c>
      <c r="N99" s="72">
        <v>91.83</v>
      </c>
      <c r="O99" s="72">
        <v>99.71</v>
      </c>
      <c r="P99" s="72">
        <v>96.95</v>
      </c>
      <c r="Q99" s="72">
        <v>99.44</v>
      </c>
      <c r="R99" s="72">
        <v>94.42</v>
      </c>
      <c r="S99" s="72">
        <v>74.19</v>
      </c>
      <c r="T99" s="72">
        <v>97.65</v>
      </c>
      <c r="U99" s="72">
        <v>72.010000000000005</v>
      </c>
      <c r="V99" s="72">
        <v>91.72</v>
      </c>
      <c r="W99" s="72">
        <v>91.3</v>
      </c>
      <c r="X99" s="72">
        <v>109.46</v>
      </c>
      <c r="Y99" s="72">
        <v>103.64</v>
      </c>
      <c r="Z99" s="72">
        <v>89.49</v>
      </c>
      <c r="AA99" s="72">
        <v>44.51</v>
      </c>
      <c r="AB99" s="72">
        <v>100.34</v>
      </c>
      <c r="AC99" s="72">
        <v>78.290000000000006</v>
      </c>
      <c r="AD99" s="72">
        <v>103.31</v>
      </c>
      <c r="AE99" s="72">
        <v>110.13</v>
      </c>
      <c r="AF99" s="72">
        <v>84.84</v>
      </c>
      <c r="AG99" s="72">
        <v>102.89</v>
      </c>
      <c r="AH99" s="72">
        <v>129.88</v>
      </c>
      <c r="AI99" s="72">
        <v>97.92</v>
      </c>
      <c r="AJ99" s="72">
        <v>88.23</v>
      </c>
      <c r="AK99" s="72">
        <v>111.85</v>
      </c>
      <c r="AL99" s="72">
        <v>89.84</v>
      </c>
      <c r="AM99" s="72">
        <v>91.39</v>
      </c>
      <c r="AN99" s="72">
        <v>93.78</v>
      </c>
      <c r="AO99" s="72">
        <v>72.930000000000007</v>
      </c>
      <c r="AP99" s="72">
        <v>104.32</v>
      </c>
      <c r="AQ99" s="72">
        <v>92.81</v>
      </c>
      <c r="AR99" s="72" t="s">
        <v>488</v>
      </c>
      <c r="AS99" s="72" t="s">
        <v>488</v>
      </c>
      <c r="AT99" s="72" t="s">
        <v>488</v>
      </c>
      <c r="AU99" s="72" t="s">
        <v>488</v>
      </c>
      <c r="AV99" s="72" t="s">
        <v>488</v>
      </c>
      <c r="AW99" s="73">
        <f t="shared" si="26"/>
        <v>94.582861457153641</v>
      </c>
      <c r="AX99" s="73">
        <f t="shared" si="23"/>
        <v>26.104384133611692</v>
      </c>
      <c r="AY99" s="73">
        <f t="shared" si="23"/>
        <v>59.892078922436887</v>
      </c>
      <c r="AZ99" s="73">
        <f t="shared" si="23"/>
        <v>82.901272368510575</v>
      </c>
      <c r="BA99" s="73">
        <f t="shared" si="23"/>
        <v>118.92345187242852</v>
      </c>
      <c r="BB99" s="73">
        <f t="shared" si="23"/>
        <v>59.37678305203292</v>
      </c>
      <c r="BC99" s="73">
        <f t="shared" si="23"/>
        <v>78.368048099634947</v>
      </c>
      <c r="BD99" s="73">
        <f t="shared" si="23"/>
        <v>94.327030033370391</v>
      </c>
      <c r="BE99" s="73">
        <f t="shared" si="23"/>
        <v>83.128521963473418</v>
      </c>
      <c r="BF99" s="73">
        <f t="shared" si="23"/>
        <v>95.757604859427133</v>
      </c>
      <c r="BG99" s="73">
        <f t="shared" si="23"/>
        <v>92.254258254829196</v>
      </c>
      <c r="BH99" s="73">
        <f t="shared" si="23"/>
        <v>100.25456836798993</v>
      </c>
      <c r="BI99" s="73">
        <f t="shared" si="23"/>
        <v>57.756300464888675</v>
      </c>
      <c r="BJ99" s="73">
        <f t="shared" si="23"/>
        <v>62.824964010500459</v>
      </c>
      <c r="BK99" s="73">
        <f t="shared" si="23"/>
        <v>90.333024976873276</v>
      </c>
      <c r="BL99" s="73">
        <f t="shared" si="23"/>
        <v>68.126773888363289</v>
      </c>
      <c r="BM99" s="73">
        <f t="shared" si="23"/>
        <v>84.450889671523598</v>
      </c>
      <c r="BN99" s="73">
        <f t="shared" si="24"/>
        <v>89.103596349973159</v>
      </c>
      <c r="BO99" s="73">
        <f t="shared" si="24"/>
        <v>108.22889630453591</v>
      </c>
      <c r="BP99" s="73">
        <f t="shared" si="24"/>
        <v>87.114398587879293</v>
      </c>
      <c r="BQ99" s="73">
        <f t="shared" si="24"/>
        <v>88.960683930612845</v>
      </c>
      <c r="BR99" s="73">
        <f t="shared" si="24"/>
        <v>31.995686944020129</v>
      </c>
      <c r="BS99" s="73">
        <f t="shared" si="24"/>
        <v>96.827579551759911</v>
      </c>
      <c r="BT99" s="73">
        <f t="shared" si="24"/>
        <v>62.891111378880993</v>
      </c>
      <c r="BU99" s="73">
        <f t="shared" si="24"/>
        <v>99.377149315826188</v>
      </c>
      <c r="BV99" s="73">
        <f t="shared" si="24"/>
        <v>111.14699500428924</v>
      </c>
      <c r="BW99" s="73">
        <f t="shared" si="24"/>
        <v>93.436123348017631</v>
      </c>
      <c r="BX99" s="73">
        <f t="shared" si="24"/>
        <v>111.4221512304735</v>
      </c>
      <c r="BY99" s="73">
        <f t="shared" si="24"/>
        <v>148.97057980157135</v>
      </c>
      <c r="BZ99" s="73">
        <f t="shared" si="24"/>
        <v>97.111546376416342</v>
      </c>
      <c r="CA99" s="73">
        <f t="shared" si="24"/>
        <v>72.518801627419563</v>
      </c>
      <c r="CB99" s="73">
        <f t="shared" si="24"/>
        <v>107.80463121370569</v>
      </c>
      <c r="CC99" s="73">
        <f t="shared" si="24"/>
        <v>78.28341139309444</v>
      </c>
      <c r="CD99" s="73">
        <f t="shared" si="25"/>
        <v>81.382043233375626</v>
      </c>
      <c r="CE99" s="73">
        <f t="shared" si="25"/>
        <v>92.782587187731892</v>
      </c>
      <c r="CF99" s="73">
        <f t="shared" si="25"/>
        <v>73.052362707535124</v>
      </c>
      <c r="CG99" s="73">
        <f t="shared" si="25"/>
        <v>99.121098389472166</v>
      </c>
      <c r="CH99" s="73">
        <f t="shared" si="25"/>
        <v>84.819959787972948</v>
      </c>
      <c r="CI99" s="73" t="e">
        <f t="shared" si="25"/>
        <v>#VALUE!</v>
      </c>
      <c r="CJ99" s="73" t="e">
        <f t="shared" si="25"/>
        <v>#VALUE!</v>
      </c>
      <c r="CK99" s="73" t="e">
        <f t="shared" si="25"/>
        <v>#VALUE!</v>
      </c>
    </row>
    <row r="100" spans="2:89" s="72" customFormat="1" ht="14.4">
      <c r="B100" s="70" t="s">
        <v>487</v>
      </c>
      <c r="C100" s="70"/>
      <c r="D100" s="79"/>
      <c r="E100" s="71">
        <v>35521</v>
      </c>
      <c r="F100" s="72">
        <v>99.02</v>
      </c>
      <c r="G100" s="72">
        <v>60.69</v>
      </c>
      <c r="H100" s="72">
        <v>69.069999999999993</v>
      </c>
      <c r="I100" s="72">
        <v>90.83</v>
      </c>
      <c r="J100" s="72">
        <v>111.07</v>
      </c>
      <c r="K100" s="72">
        <v>80.900000000000006</v>
      </c>
      <c r="L100" s="72">
        <v>88.43</v>
      </c>
      <c r="M100" s="72">
        <v>94.33</v>
      </c>
      <c r="N100" s="72">
        <v>91.14</v>
      </c>
      <c r="O100" s="72">
        <v>98.12</v>
      </c>
      <c r="P100" s="72">
        <v>95.91</v>
      </c>
      <c r="Q100" s="72">
        <v>93.4</v>
      </c>
      <c r="R100" s="72">
        <v>95.13</v>
      </c>
      <c r="S100" s="72">
        <v>77.7</v>
      </c>
      <c r="T100" s="72">
        <v>96.2</v>
      </c>
      <c r="U100" s="72">
        <v>72.489999999999995</v>
      </c>
      <c r="V100" s="72">
        <v>91.23</v>
      </c>
      <c r="W100" s="72">
        <v>90.61</v>
      </c>
      <c r="X100" s="72">
        <v>108.23</v>
      </c>
      <c r="Y100" s="72">
        <v>103.5</v>
      </c>
      <c r="Z100" s="72">
        <v>89.17</v>
      </c>
      <c r="AA100" s="72">
        <v>49.48</v>
      </c>
      <c r="AB100" s="72">
        <v>100.78</v>
      </c>
      <c r="AC100" s="72">
        <v>80.959999999999994</v>
      </c>
      <c r="AD100" s="72">
        <v>100.6</v>
      </c>
      <c r="AE100" s="72">
        <v>107.27</v>
      </c>
      <c r="AF100" s="72">
        <v>87.28</v>
      </c>
      <c r="AG100" s="72">
        <v>104.07</v>
      </c>
      <c r="AH100" s="72">
        <v>133.06</v>
      </c>
      <c r="AI100" s="72">
        <v>98.96</v>
      </c>
      <c r="AJ100" s="72">
        <v>84.77</v>
      </c>
      <c r="AK100" s="72">
        <v>113.67</v>
      </c>
      <c r="AL100" s="72">
        <v>88.14</v>
      </c>
      <c r="AM100" s="72">
        <v>90.38</v>
      </c>
      <c r="AN100" s="72">
        <v>93.22</v>
      </c>
      <c r="AO100" s="72">
        <v>75.87</v>
      </c>
      <c r="AP100" s="72">
        <v>100.76</v>
      </c>
      <c r="AQ100" s="72">
        <v>90.42</v>
      </c>
      <c r="AR100" s="72" t="s">
        <v>488</v>
      </c>
      <c r="AS100" s="72" t="s">
        <v>488</v>
      </c>
      <c r="AT100" s="72" t="s">
        <v>488</v>
      </c>
      <c r="AU100" s="72" t="s">
        <v>488</v>
      </c>
      <c r="AV100" s="72" t="s">
        <v>488</v>
      </c>
      <c r="AW100" s="73">
        <f t="shared" si="26"/>
        <v>93.45035862589657</v>
      </c>
      <c r="AX100" s="73">
        <f t="shared" si="23"/>
        <v>50.680584551148222</v>
      </c>
      <c r="AY100" s="73">
        <f t="shared" si="23"/>
        <v>56.901594101412854</v>
      </c>
      <c r="AZ100" s="73">
        <f t="shared" si="23"/>
        <v>82.402304325145721</v>
      </c>
      <c r="BA100" s="73">
        <f t="shared" si="23"/>
        <v>116.4286275845803</v>
      </c>
      <c r="BB100" s="73">
        <f t="shared" si="23"/>
        <v>59.560840036075177</v>
      </c>
      <c r="BC100" s="73">
        <f t="shared" si="23"/>
        <v>75.954477131200335</v>
      </c>
      <c r="BD100" s="73">
        <f t="shared" si="23"/>
        <v>93.269064392534901</v>
      </c>
      <c r="BE100" s="73">
        <f t="shared" si="23"/>
        <v>82.503903863127164</v>
      </c>
      <c r="BF100" s="73">
        <f t="shared" si="23"/>
        <v>94.230630717149651</v>
      </c>
      <c r="BG100" s="73">
        <f t="shared" si="23"/>
        <v>91.264630316871248</v>
      </c>
      <c r="BH100" s="73">
        <f t="shared" si="23"/>
        <v>94.165091367359821</v>
      </c>
      <c r="BI100" s="73">
        <f t="shared" si="23"/>
        <v>58.190604355272811</v>
      </c>
      <c r="BJ100" s="73">
        <f t="shared" si="23"/>
        <v>65.797273266152928</v>
      </c>
      <c r="BK100" s="73">
        <f t="shared" si="23"/>
        <v>88.991674375578185</v>
      </c>
      <c r="BL100" s="73">
        <f t="shared" si="23"/>
        <v>68.580889309366128</v>
      </c>
      <c r="BM100" s="73">
        <f t="shared" si="23"/>
        <v>83.999723775982332</v>
      </c>
      <c r="BN100" s="73">
        <f t="shared" si="24"/>
        <v>88.430195676572481</v>
      </c>
      <c r="BO100" s="73">
        <f t="shared" si="24"/>
        <v>107.01273019404279</v>
      </c>
      <c r="BP100" s="73">
        <f t="shared" si="24"/>
        <v>86.996721862654454</v>
      </c>
      <c r="BQ100" s="73">
        <f t="shared" si="24"/>
        <v>88.64257666882051</v>
      </c>
      <c r="BR100" s="73">
        <f t="shared" si="24"/>
        <v>35.568334980681101</v>
      </c>
      <c r="BS100" s="73">
        <f t="shared" si="24"/>
        <v>97.252177269547175</v>
      </c>
      <c r="BT100" s="73">
        <f t="shared" si="24"/>
        <v>65.035948106197523</v>
      </c>
      <c r="BU100" s="73">
        <f t="shared" si="24"/>
        <v>96.770314792102539</v>
      </c>
      <c r="BV100" s="73">
        <f t="shared" si="24"/>
        <v>108.26058434677297</v>
      </c>
      <c r="BW100" s="73">
        <f t="shared" si="24"/>
        <v>96.12334801762114</v>
      </c>
      <c r="BX100" s="73">
        <f t="shared" si="24"/>
        <v>112.70000270731244</v>
      </c>
      <c r="BY100" s="73">
        <f t="shared" si="24"/>
        <v>152.61799621494524</v>
      </c>
      <c r="BZ100" s="73">
        <f t="shared" si="24"/>
        <v>98.142959859172379</v>
      </c>
      <c r="CA100" s="73">
        <f t="shared" si="24"/>
        <v>69.674927053795258</v>
      </c>
      <c r="CB100" s="73">
        <f t="shared" si="24"/>
        <v>109.55880581190816</v>
      </c>
      <c r="CC100" s="73">
        <f t="shared" si="24"/>
        <v>76.802091275460199</v>
      </c>
      <c r="CD100" s="73">
        <f t="shared" si="25"/>
        <v>80.482646541552555</v>
      </c>
      <c r="CE100" s="73">
        <f t="shared" si="25"/>
        <v>92.228543161019047</v>
      </c>
      <c r="CF100" s="73">
        <f t="shared" si="25"/>
        <v>75.997295469912103</v>
      </c>
      <c r="CG100" s="73">
        <f t="shared" si="25"/>
        <v>95.738514893819186</v>
      </c>
      <c r="CH100" s="73">
        <f t="shared" si="25"/>
        <v>82.635715591299572</v>
      </c>
      <c r="CI100" s="73" t="e">
        <f t="shared" si="25"/>
        <v>#VALUE!</v>
      </c>
      <c r="CJ100" s="73" t="e">
        <f t="shared" si="25"/>
        <v>#VALUE!</v>
      </c>
      <c r="CK100" s="73" t="e">
        <f t="shared" si="25"/>
        <v>#VALUE!</v>
      </c>
    </row>
    <row r="101" spans="2:89" s="72" customFormat="1" ht="14.4">
      <c r="B101" s="70" t="s">
        <v>487</v>
      </c>
      <c r="C101" s="70"/>
      <c r="D101" s="78"/>
      <c r="E101" s="71">
        <v>35612</v>
      </c>
      <c r="F101" s="72">
        <v>97.18</v>
      </c>
      <c r="G101" s="72">
        <v>83.35</v>
      </c>
      <c r="H101" s="72">
        <v>67.34</v>
      </c>
      <c r="I101" s="72">
        <v>89.19</v>
      </c>
      <c r="J101" s="72">
        <v>107.89</v>
      </c>
      <c r="K101" s="72">
        <v>79.739999999999995</v>
      </c>
      <c r="L101" s="72">
        <v>88.27</v>
      </c>
      <c r="M101" s="72">
        <v>94.5</v>
      </c>
      <c r="N101" s="72">
        <v>89.83</v>
      </c>
      <c r="O101" s="72">
        <v>95.73</v>
      </c>
      <c r="P101" s="72">
        <v>95</v>
      </c>
      <c r="Q101" s="72">
        <v>89.47</v>
      </c>
      <c r="R101" s="72">
        <v>96.3</v>
      </c>
      <c r="S101" s="72">
        <v>82.16</v>
      </c>
      <c r="T101" s="72">
        <v>94.01</v>
      </c>
      <c r="U101" s="72">
        <v>72.77</v>
      </c>
      <c r="V101" s="72">
        <v>90.71</v>
      </c>
      <c r="W101" s="72">
        <v>89.47</v>
      </c>
      <c r="X101" s="72">
        <v>106.31</v>
      </c>
      <c r="Y101" s="72">
        <v>101.86</v>
      </c>
      <c r="Z101" s="72">
        <v>88</v>
      </c>
      <c r="AA101" s="72">
        <v>59.59</v>
      </c>
      <c r="AB101" s="72">
        <v>99.58</v>
      </c>
      <c r="AC101" s="72">
        <v>83.14</v>
      </c>
      <c r="AD101" s="72">
        <v>98.47</v>
      </c>
      <c r="AE101" s="72">
        <v>108.42</v>
      </c>
      <c r="AF101" s="72">
        <v>90.01</v>
      </c>
      <c r="AG101" s="72">
        <v>105.62</v>
      </c>
      <c r="AH101" s="72">
        <v>137.25</v>
      </c>
      <c r="AI101" s="72">
        <v>98.56</v>
      </c>
      <c r="AJ101" s="72">
        <v>83.58</v>
      </c>
      <c r="AK101" s="72">
        <v>113.35</v>
      </c>
      <c r="AL101" s="72">
        <v>88.36</v>
      </c>
      <c r="AM101" s="72">
        <v>87.24</v>
      </c>
      <c r="AN101" s="72">
        <v>88.72</v>
      </c>
      <c r="AO101" s="72">
        <v>80.150000000000006</v>
      </c>
      <c r="AP101" s="72">
        <v>96.32</v>
      </c>
      <c r="AQ101" s="72">
        <v>87.28</v>
      </c>
      <c r="AR101" s="72" t="s">
        <v>488</v>
      </c>
      <c r="AS101" s="72" t="s">
        <v>488</v>
      </c>
      <c r="AT101" s="72" t="s">
        <v>488</v>
      </c>
      <c r="AU101" s="72" t="s">
        <v>488</v>
      </c>
      <c r="AV101" s="72" t="s">
        <v>488</v>
      </c>
      <c r="AW101" s="73">
        <f t="shared" si="26"/>
        <v>91.713854284635715</v>
      </c>
      <c r="AX101" s="73">
        <f t="shared" si="23"/>
        <v>69.603340292275576</v>
      </c>
      <c r="AY101" s="73">
        <f t="shared" si="23"/>
        <v>55.476376817563953</v>
      </c>
      <c r="AZ101" s="73">
        <f t="shared" si="23"/>
        <v>80.914472341294143</v>
      </c>
      <c r="BA101" s="73">
        <f t="shared" si="23"/>
        <v>113.09520689745538</v>
      </c>
      <c r="BB101" s="73">
        <f t="shared" si="23"/>
        <v>58.706815630119088</v>
      </c>
      <c r="BC101" s="73">
        <f t="shared" si="23"/>
        <v>75.81704960274854</v>
      </c>
      <c r="BD101" s="73">
        <f t="shared" si="23"/>
        <v>93.437152391546149</v>
      </c>
      <c r="BE101" s="73">
        <f t="shared" si="23"/>
        <v>81.318034716092967</v>
      </c>
      <c r="BF101" s="73">
        <f t="shared" si="23"/>
        <v>91.935367698254538</v>
      </c>
      <c r="BG101" s="73">
        <f t="shared" si="23"/>
        <v>90.398705871158043</v>
      </c>
      <c r="BH101" s="73">
        <f t="shared" si="23"/>
        <v>90.202898550724655</v>
      </c>
      <c r="BI101" s="73">
        <f t="shared" si="23"/>
        <v>58.906288230976266</v>
      </c>
      <c r="BJ101" s="73">
        <f t="shared" si="23"/>
        <v>69.574053687865174</v>
      </c>
      <c r="BK101" s="73">
        <f t="shared" si="23"/>
        <v>86.965772432932482</v>
      </c>
      <c r="BL101" s="73">
        <f t="shared" si="23"/>
        <v>68.845789971617776</v>
      </c>
      <c r="BM101" s="73">
        <f t="shared" si="23"/>
        <v>83.520935478673195</v>
      </c>
      <c r="BN101" s="73">
        <f t="shared" si="24"/>
        <v>87.31762065095397</v>
      </c>
      <c r="BO101" s="73">
        <f t="shared" si="24"/>
        <v>105.11432455815104</v>
      </c>
      <c r="BP101" s="73">
        <f t="shared" si="24"/>
        <v>85.618223081449102</v>
      </c>
      <c r="BQ101" s="73">
        <f t="shared" si="24"/>
        <v>87.479496992892294</v>
      </c>
      <c r="BR101" s="73">
        <f t="shared" si="24"/>
        <v>42.83583430676611</v>
      </c>
      <c r="BS101" s="73">
        <f t="shared" si="24"/>
        <v>96.094183493763722</v>
      </c>
      <c r="BT101" s="73">
        <f t="shared" si="24"/>
        <v>66.787163112021517</v>
      </c>
      <c r="BU101" s="73">
        <f t="shared" si="24"/>
        <v>94.721400572349282</v>
      </c>
      <c r="BV101" s="73">
        <f t="shared" si="24"/>
        <v>109.42120401675331</v>
      </c>
      <c r="BW101" s="73">
        <f t="shared" si="24"/>
        <v>99.129955947136565</v>
      </c>
      <c r="BX101" s="73">
        <f t="shared" si="24"/>
        <v>114.37853642688903</v>
      </c>
      <c r="BY101" s="73">
        <f t="shared" si="24"/>
        <v>157.42386878476802</v>
      </c>
      <c r="BZ101" s="73">
        <f t="shared" si="24"/>
        <v>97.746262365804682</v>
      </c>
      <c r="CA101" s="73">
        <f t="shared" si="24"/>
        <v>68.69683146344471</v>
      </c>
      <c r="CB101" s="73">
        <f t="shared" si="24"/>
        <v>109.25037950892748</v>
      </c>
      <c r="CC101" s="73">
        <f t="shared" si="24"/>
        <v>76.993791525977556</v>
      </c>
      <c r="CD101" s="73">
        <f t="shared" si="25"/>
        <v>77.686502370934335</v>
      </c>
      <c r="CE101" s="73">
        <f t="shared" si="25"/>
        <v>87.776403660648043</v>
      </c>
      <c r="CF101" s="73">
        <f t="shared" si="25"/>
        <v>80.284476498134367</v>
      </c>
      <c r="CG101" s="73">
        <f t="shared" si="25"/>
        <v>91.519787163285656</v>
      </c>
      <c r="CH101" s="73">
        <f t="shared" si="25"/>
        <v>79.766039115335403</v>
      </c>
      <c r="CI101" s="73" t="e">
        <f t="shared" si="25"/>
        <v>#VALUE!</v>
      </c>
      <c r="CJ101" s="73" t="e">
        <f t="shared" si="25"/>
        <v>#VALUE!</v>
      </c>
      <c r="CK101" s="73" t="e">
        <f t="shared" si="25"/>
        <v>#VALUE!</v>
      </c>
    </row>
    <row r="102" spans="2:89" s="72" customFormat="1" ht="14.4">
      <c r="B102" s="70" t="s">
        <v>487</v>
      </c>
      <c r="C102" s="70"/>
      <c r="D102" s="78"/>
      <c r="E102" s="71">
        <v>35704</v>
      </c>
      <c r="F102" s="72">
        <v>97.9</v>
      </c>
      <c r="G102" s="72">
        <v>99.38</v>
      </c>
      <c r="H102" s="72">
        <v>67.42</v>
      </c>
      <c r="I102" s="72">
        <v>90.56</v>
      </c>
      <c r="J102" s="72">
        <v>108.98</v>
      </c>
      <c r="K102" s="72">
        <v>80.95</v>
      </c>
      <c r="L102" s="72">
        <v>87.12</v>
      </c>
      <c r="M102" s="72">
        <v>96.03</v>
      </c>
      <c r="N102" s="72">
        <v>90.65</v>
      </c>
      <c r="O102" s="72">
        <v>96.97</v>
      </c>
      <c r="P102" s="72">
        <v>95.83</v>
      </c>
      <c r="Q102" s="72">
        <v>88.44</v>
      </c>
      <c r="R102" s="72">
        <v>93.72</v>
      </c>
      <c r="S102" s="72">
        <v>81.510000000000005</v>
      </c>
      <c r="T102" s="72">
        <v>94.14</v>
      </c>
      <c r="U102" s="72">
        <v>72.28</v>
      </c>
      <c r="V102" s="72">
        <v>91.3</v>
      </c>
      <c r="W102" s="72">
        <v>90.55</v>
      </c>
      <c r="X102" s="72">
        <v>106.73</v>
      </c>
      <c r="Y102" s="72">
        <v>100.73</v>
      </c>
      <c r="Z102" s="72">
        <v>88.45</v>
      </c>
      <c r="AA102" s="72">
        <v>65.55</v>
      </c>
      <c r="AB102" s="72">
        <v>98.25</v>
      </c>
      <c r="AC102" s="72">
        <v>83.47</v>
      </c>
      <c r="AD102" s="72">
        <v>98.77</v>
      </c>
      <c r="AE102" s="72">
        <v>109.17</v>
      </c>
      <c r="AF102" s="72">
        <v>91.43</v>
      </c>
      <c r="AG102" s="72">
        <v>106.98</v>
      </c>
      <c r="AH102" s="72">
        <v>127.65</v>
      </c>
      <c r="AI102" s="72">
        <v>100.47</v>
      </c>
      <c r="AJ102" s="72">
        <v>87.07</v>
      </c>
      <c r="AK102" s="72">
        <v>108.01</v>
      </c>
      <c r="AL102" s="72">
        <v>86.76</v>
      </c>
      <c r="AM102" s="72">
        <v>83.25</v>
      </c>
      <c r="AN102" s="72">
        <v>86.43</v>
      </c>
      <c r="AO102" s="72">
        <v>80.2</v>
      </c>
      <c r="AP102" s="72">
        <v>98.34</v>
      </c>
      <c r="AQ102" s="72">
        <v>90.92</v>
      </c>
      <c r="AR102" s="72" t="s">
        <v>488</v>
      </c>
      <c r="AS102" s="72" t="s">
        <v>488</v>
      </c>
      <c r="AT102" s="72" t="s">
        <v>488</v>
      </c>
      <c r="AU102" s="72" t="s">
        <v>488</v>
      </c>
      <c r="AV102" s="72" t="s">
        <v>488</v>
      </c>
      <c r="AW102" s="73">
        <f t="shared" si="26"/>
        <v>92.393355983389966</v>
      </c>
      <c r="AX102" s="73">
        <f t="shared" si="23"/>
        <v>82.989561586638828</v>
      </c>
      <c r="AY102" s="73">
        <f t="shared" si="23"/>
        <v>55.54228281912922</v>
      </c>
      <c r="AZ102" s="73">
        <f t="shared" si="23"/>
        <v>82.157356376584801</v>
      </c>
      <c r="BA102" s="73">
        <f t="shared" si="23"/>
        <v>114.23779449146988</v>
      </c>
      <c r="BB102" s="73">
        <f t="shared" si="23"/>
        <v>59.597651432883623</v>
      </c>
      <c r="BC102" s="73">
        <f t="shared" si="23"/>
        <v>74.829289242001281</v>
      </c>
      <c r="BD102" s="73">
        <f t="shared" si="23"/>
        <v>94.949944382647374</v>
      </c>
      <c r="BE102" s="73">
        <f t="shared" si="23"/>
        <v>82.060334487518958</v>
      </c>
      <c r="BF102" s="73">
        <f t="shared" si="23"/>
        <v>93.126215457011838</v>
      </c>
      <c r="BG102" s="73">
        <f t="shared" si="23"/>
        <v>91.188505090874486</v>
      </c>
      <c r="BH102" s="73">
        <f t="shared" si="23"/>
        <v>89.164461247637064</v>
      </c>
      <c r="BI102" s="73">
        <f t="shared" si="23"/>
        <v>57.328113530707128</v>
      </c>
      <c r="BJ102" s="73">
        <f t="shared" si="23"/>
        <v>69.02362604792954</v>
      </c>
      <c r="BK102" s="73">
        <f t="shared" si="23"/>
        <v>87.086031452358938</v>
      </c>
      <c r="BL102" s="73">
        <f t="shared" si="23"/>
        <v>68.382213812677378</v>
      </c>
      <c r="BM102" s="73">
        <f t="shared" ref="BM102:CB118" si="27">V102/AVERAGE(V$143:V$146)*100</f>
        <v>84.064176046773937</v>
      </c>
      <c r="BN102" s="73">
        <f t="shared" si="24"/>
        <v>88.371639096276766</v>
      </c>
      <c r="BO102" s="73">
        <f t="shared" si="24"/>
        <v>105.52960079100235</v>
      </c>
      <c r="BP102" s="73">
        <f t="shared" si="24"/>
        <v>84.668403799277144</v>
      </c>
      <c r="BQ102" s="73">
        <f t="shared" si="24"/>
        <v>87.926835329787764</v>
      </c>
      <c r="BR102" s="73">
        <f t="shared" si="24"/>
        <v>47.120136580106035</v>
      </c>
      <c r="BS102" s="73">
        <f t="shared" si="24"/>
        <v>94.810740392270404</v>
      </c>
      <c r="BT102" s="73">
        <f t="shared" si="24"/>
        <v>67.052255291802226</v>
      </c>
      <c r="BU102" s="73">
        <f t="shared" si="24"/>
        <v>95.009980039920165</v>
      </c>
      <c r="BV102" s="73">
        <f t="shared" si="24"/>
        <v>110.17812988847959</v>
      </c>
      <c r="BW102" s="73">
        <f t="shared" si="24"/>
        <v>100.69383259911895</v>
      </c>
      <c r="BX102" s="73">
        <f t="shared" si="24"/>
        <v>115.85131440019494</v>
      </c>
      <c r="BY102" s="73">
        <f t="shared" si="24"/>
        <v>146.4128003670356</v>
      </c>
      <c r="BZ102" s="73">
        <f t="shared" si="24"/>
        <v>99.640492896635507</v>
      </c>
      <c r="CA102" s="73">
        <f t="shared" si="24"/>
        <v>71.565363909094643</v>
      </c>
      <c r="CB102" s="73">
        <f t="shared" si="24"/>
        <v>104.10351557793788</v>
      </c>
      <c r="CC102" s="73">
        <f t="shared" ref="CC102:CK131" si="28">AL102/AVERAGE(AL$143:AL$146)*100</f>
        <v>75.599607885851213</v>
      </c>
      <c r="CD102" s="73">
        <f t="shared" si="25"/>
        <v>74.133440192346214</v>
      </c>
      <c r="CE102" s="73">
        <f t="shared" si="25"/>
        <v>85.510759337125904</v>
      </c>
      <c r="CF102" s="73">
        <f t="shared" si="25"/>
        <v>80.334560388650985</v>
      </c>
      <c r="CG102" s="73">
        <f t="shared" si="25"/>
        <v>93.439118247897753</v>
      </c>
      <c r="CH102" s="73">
        <f t="shared" si="25"/>
        <v>83.09267044416012</v>
      </c>
      <c r="CI102" s="73" t="e">
        <f t="shared" si="25"/>
        <v>#VALUE!</v>
      </c>
      <c r="CJ102" s="73" t="e">
        <f t="shared" si="25"/>
        <v>#VALUE!</v>
      </c>
      <c r="CK102" s="73" t="e">
        <f t="shared" si="25"/>
        <v>#VALUE!</v>
      </c>
    </row>
    <row r="103" spans="2:89" s="72" customFormat="1" ht="14.4">
      <c r="B103" s="70" t="s">
        <v>487</v>
      </c>
      <c r="C103" s="70"/>
      <c r="D103" s="78"/>
      <c r="E103" s="71">
        <v>35796</v>
      </c>
      <c r="F103" s="72">
        <v>97.42</v>
      </c>
      <c r="G103" s="72">
        <v>98.94</v>
      </c>
      <c r="H103" s="72">
        <v>68.489999999999995</v>
      </c>
      <c r="I103" s="72">
        <v>90.66</v>
      </c>
      <c r="J103" s="72">
        <v>107.92</v>
      </c>
      <c r="K103" s="72">
        <v>81.180000000000007</v>
      </c>
      <c r="L103" s="72">
        <v>83.74</v>
      </c>
      <c r="M103" s="72">
        <v>94.06</v>
      </c>
      <c r="N103" s="72">
        <v>90.16</v>
      </c>
      <c r="O103" s="72">
        <v>96.05</v>
      </c>
      <c r="P103" s="72">
        <v>90.88</v>
      </c>
      <c r="Q103" s="72">
        <v>87.52</v>
      </c>
      <c r="R103" s="72">
        <v>94.5</v>
      </c>
      <c r="S103" s="72">
        <v>84.91</v>
      </c>
      <c r="T103" s="72">
        <v>93.34</v>
      </c>
      <c r="U103" s="72">
        <v>72.67</v>
      </c>
      <c r="V103" s="72">
        <v>91.55</v>
      </c>
      <c r="W103" s="72">
        <v>90.65</v>
      </c>
      <c r="X103" s="72">
        <v>106.07</v>
      </c>
      <c r="Y103" s="72">
        <v>105.59</v>
      </c>
      <c r="Z103" s="72">
        <v>88.25</v>
      </c>
      <c r="AA103" s="72">
        <v>75.13</v>
      </c>
      <c r="AB103" s="72">
        <v>99.03</v>
      </c>
      <c r="AC103" s="72">
        <v>83.71</v>
      </c>
      <c r="AD103" s="72">
        <v>97.54</v>
      </c>
      <c r="AE103" s="72">
        <v>106.75</v>
      </c>
      <c r="AF103" s="72">
        <v>94.2</v>
      </c>
      <c r="AG103" s="72">
        <v>110.3</v>
      </c>
      <c r="AH103" s="72">
        <v>126.41</v>
      </c>
      <c r="AI103" s="72">
        <v>99.79</v>
      </c>
      <c r="AJ103" s="72">
        <v>85.86</v>
      </c>
      <c r="AK103" s="72">
        <v>105.69</v>
      </c>
      <c r="AL103" s="72">
        <v>85.63</v>
      </c>
      <c r="AM103" s="72">
        <v>81.92</v>
      </c>
      <c r="AN103" s="72">
        <v>83.03</v>
      </c>
      <c r="AO103" s="72">
        <v>79.78</v>
      </c>
      <c r="AP103" s="72">
        <v>95.21</v>
      </c>
      <c r="AQ103" s="72">
        <v>89.14</v>
      </c>
      <c r="AR103" s="72" t="s">
        <v>488</v>
      </c>
      <c r="AS103" s="72" t="s">
        <v>488</v>
      </c>
      <c r="AT103" s="72" t="s">
        <v>488</v>
      </c>
      <c r="AU103" s="72" t="s">
        <v>488</v>
      </c>
      <c r="AV103" s="72" t="s">
        <v>488</v>
      </c>
      <c r="AW103" s="73">
        <f t="shared" si="26"/>
        <v>91.940354850887132</v>
      </c>
      <c r="AX103" s="73">
        <f t="shared" si="26"/>
        <v>82.622129436325679</v>
      </c>
      <c r="AY103" s="73">
        <f t="shared" si="26"/>
        <v>56.423775590064672</v>
      </c>
      <c r="AZ103" s="73">
        <f t="shared" si="26"/>
        <v>82.248077839014769</v>
      </c>
      <c r="BA103" s="73">
        <f t="shared" si="26"/>
        <v>113.12665426242825</v>
      </c>
      <c r="BB103" s="73">
        <f t="shared" si="26"/>
        <v>59.766983858202515</v>
      </c>
      <c r="BC103" s="73">
        <f t="shared" si="26"/>
        <v>71.926132703457142</v>
      </c>
      <c r="BD103" s="73">
        <f t="shared" si="26"/>
        <v>93.002101099987627</v>
      </c>
      <c r="BE103" s="73">
        <f t="shared" si="26"/>
        <v>81.616765111910738</v>
      </c>
      <c r="BF103" s="73">
        <f t="shared" si="26"/>
        <v>92.242683248901585</v>
      </c>
      <c r="BG103" s="73">
        <f t="shared" si="26"/>
        <v>86.478256732324667</v>
      </c>
      <c r="BH103" s="73">
        <f t="shared" si="26"/>
        <v>88.236925015753002</v>
      </c>
      <c r="BI103" s="73">
        <f t="shared" si="26"/>
        <v>57.805236114509427</v>
      </c>
      <c r="BJ103" s="73">
        <f t="shared" si="26"/>
        <v>71.902786010669828</v>
      </c>
      <c r="BK103" s="73">
        <f t="shared" si="26"/>
        <v>86.345975948196113</v>
      </c>
      <c r="BL103" s="73">
        <f t="shared" si="26"/>
        <v>68.751182592242202</v>
      </c>
      <c r="BM103" s="73">
        <f t="shared" si="27"/>
        <v>84.294362728172544</v>
      </c>
      <c r="BN103" s="73">
        <f t="shared" si="27"/>
        <v>88.469233396769624</v>
      </c>
      <c r="BO103" s="73">
        <f t="shared" si="27"/>
        <v>104.87702385366458</v>
      </c>
      <c r="BP103" s="73">
        <f t="shared" si="27"/>
        <v>88.753467260653949</v>
      </c>
      <c r="BQ103" s="73">
        <f t="shared" si="27"/>
        <v>87.728018291167558</v>
      </c>
      <c r="BR103" s="73">
        <f t="shared" si="27"/>
        <v>54.006649294635643</v>
      </c>
      <c r="BS103" s="73">
        <f t="shared" si="27"/>
        <v>95.563436346529642</v>
      </c>
      <c r="BT103" s="73">
        <f t="shared" si="27"/>
        <v>67.245049604369996</v>
      </c>
      <c r="BU103" s="73">
        <f t="shared" si="27"/>
        <v>93.826804222879559</v>
      </c>
      <c r="BV103" s="73">
        <f t="shared" si="27"/>
        <v>107.73578240904276</v>
      </c>
      <c r="BW103" s="73">
        <f t="shared" si="27"/>
        <v>103.74449339207048</v>
      </c>
      <c r="BX103" s="73">
        <f t="shared" si="27"/>
        <v>119.44662533502992</v>
      </c>
      <c r="BY103" s="73">
        <f t="shared" si="27"/>
        <v>144.99053736307849</v>
      </c>
      <c r="BZ103" s="73">
        <f t="shared" si="27"/>
        <v>98.966107157910415</v>
      </c>
      <c r="CA103" s="73">
        <f t="shared" si="27"/>
        <v>70.570829737393666</v>
      </c>
      <c r="CB103" s="73">
        <f t="shared" si="27"/>
        <v>101.86742488132816</v>
      </c>
      <c r="CC103" s="73">
        <f t="shared" si="28"/>
        <v>74.614965690011985</v>
      </c>
      <c r="CD103" s="73">
        <f t="shared" si="28"/>
        <v>72.949086132816845</v>
      </c>
      <c r="CE103" s="73">
        <f t="shared" si="28"/>
        <v>82.146920603512257</v>
      </c>
      <c r="CF103" s="73">
        <f t="shared" si="28"/>
        <v>79.913855708311416</v>
      </c>
      <c r="CG103" s="73">
        <f t="shared" si="28"/>
        <v>90.46510523065227</v>
      </c>
      <c r="CH103" s="73">
        <f t="shared" si="28"/>
        <v>81.4659111679766</v>
      </c>
      <c r="CI103" s="73" t="e">
        <f t="shared" si="28"/>
        <v>#VALUE!</v>
      </c>
      <c r="CJ103" s="73" t="e">
        <f t="shared" si="28"/>
        <v>#VALUE!</v>
      </c>
      <c r="CK103" s="73" t="e">
        <f t="shared" si="28"/>
        <v>#VALUE!</v>
      </c>
    </row>
    <row r="104" spans="2:89" s="72" customFormat="1" ht="14.4">
      <c r="B104" s="70" t="s">
        <v>487</v>
      </c>
      <c r="C104" s="70"/>
      <c r="D104" s="79"/>
      <c r="E104" s="71">
        <v>35886</v>
      </c>
      <c r="F104" s="72">
        <v>98.07</v>
      </c>
      <c r="G104" s="72">
        <v>92.12</v>
      </c>
      <c r="H104" s="72">
        <v>71.47</v>
      </c>
      <c r="I104" s="72">
        <v>91.84</v>
      </c>
      <c r="J104" s="72">
        <v>108.69</v>
      </c>
      <c r="K104" s="72">
        <v>82.08</v>
      </c>
      <c r="L104" s="72">
        <v>85.67</v>
      </c>
      <c r="M104" s="72">
        <v>88.82</v>
      </c>
      <c r="N104" s="72">
        <v>90.73</v>
      </c>
      <c r="O104" s="72">
        <v>96.51</v>
      </c>
      <c r="P104" s="72">
        <v>91.8</v>
      </c>
      <c r="Q104" s="72">
        <v>87.72</v>
      </c>
      <c r="R104" s="72">
        <v>92.72</v>
      </c>
      <c r="S104" s="72">
        <v>84.64</v>
      </c>
      <c r="T104" s="72">
        <v>93.24</v>
      </c>
      <c r="U104" s="72">
        <v>71.59</v>
      </c>
      <c r="V104" s="72">
        <v>92.11</v>
      </c>
      <c r="W104" s="72">
        <v>91.59</v>
      </c>
      <c r="X104" s="72">
        <v>106.21</v>
      </c>
      <c r="Y104" s="72">
        <v>108.62</v>
      </c>
      <c r="Z104" s="72">
        <v>88.95</v>
      </c>
      <c r="AA104" s="72">
        <v>82.21</v>
      </c>
      <c r="AB104" s="72">
        <v>100.62</v>
      </c>
      <c r="AC104" s="72">
        <v>83.87</v>
      </c>
      <c r="AD104" s="72">
        <v>98.31</v>
      </c>
      <c r="AE104" s="72">
        <v>108.8</v>
      </c>
      <c r="AF104" s="72">
        <v>95.12</v>
      </c>
      <c r="AG104" s="72">
        <v>112.07</v>
      </c>
      <c r="AH104" s="72">
        <v>118.34</v>
      </c>
      <c r="AI104" s="72">
        <v>97.83</v>
      </c>
      <c r="AJ104" s="72">
        <v>86.85</v>
      </c>
      <c r="AK104" s="72">
        <v>106.14</v>
      </c>
      <c r="AL104" s="72">
        <v>84.56</v>
      </c>
      <c r="AM104" s="72">
        <v>79.040000000000006</v>
      </c>
      <c r="AN104" s="72">
        <v>78.27</v>
      </c>
      <c r="AO104" s="72">
        <v>80.290000000000006</v>
      </c>
      <c r="AP104" s="72">
        <v>96.61</v>
      </c>
      <c r="AQ104" s="72">
        <v>91.92</v>
      </c>
      <c r="AR104" s="72" t="s">
        <v>488</v>
      </c>
      <c r="AS104" s="72" t="s">
        <v>488</v>
      </c>
      <c r="AT104" s="72" t="s">
        <v>488</v>
      </c>
      <c r="AU104" s="72" t="s">
        <v>488</v>
      </c>
      <c r="AV104" s="72" t="s">
        <v>488</v>
      </c>
      <c r="AW104" s="73">
        <f t="shared" si="26"/>
        <v>92.553793884484719</v>
      </c>
      <c r="AX104" s="73">
        <f t="shared" si="26"/>
        <v>76.926931106471812</v>
      </c>
      <c r="AY104" s="73">
        <f t="shared" si="26"/>
        <v>58.878774148370894</v>
      </c>
      <c r="AZ104" s="73">
        <f t="shared" si="26"/>
        <v>83.318591095688475</v>
      </c>
      <c r="BA104" s="73">
        <f t="shared" si="26"/>
        <v>113.93380329673208</v>
      </c>
      <c r="BB104" s="73">
        <f t="shared" si="26"/>
        <v>60.429589000754632</v>
      </c>
      <c r="BC104" s="73">
        <f t="shared" si="26"/>
        <v>73.583852265406918</v>
      </c>
      <c r="BD104" s="73">
        <f t="shared" si="26"/>
        <v>87.821035718699775</v>
      </c>
      <c r="BE104" s="73">
        <f t="shared" si="26"/>
        <v>82.132753977414168</v>
      </c>
      <c r="BF104" s="73">
        <f t="shared" si="26"/>
        <v>92.684449352956719</v>
      </c>
      <c r="BG104" s="73">
        <f t="shared" si="26"/>
        <v>87.353696831287465</v>
      </c>
      <c r="BH104" s="73">
        <f t="shared" si="26"/>
        <v>88.438563327032142</v>
      </c>
      <c r="BI104" s="73">
        <f t="shared" si="26"/>
        <v>56.716417910447767</v>
      </c>
      <c r="BJ104" s="73">
        <f t="shared" si="26"/>
        <v>71.674146837158105</v>
      </c>
      <c r="BK104" s="73">
        <f t="shared" si="26"/>
        <v>86.253469010175763</v>
      </c>
      <c r="BL104" s="73">
        <f t="shared" si="26"/>
        <v>67.729422894985817</v>
      </c>
      <c r="BM104" s="73">
        <f t="shared" si="27"/>
        <v>84.809980894505443</v>
      </c>
      <c r="BN104" s="73">
        <f t="shared" si="27"/>
        <v>89.386619821402434</v>
      </c>
      <c r="BO104" s="73">
        <f t="shared" si="27"/>
        <v>105.01544926461501</v>
      </c>
      <c r="BP104" s="73">
        <f t="shared" si="27"/>
        <v>91.300327813734555</v>
      </c>
      <c r="BQ104" s="73">
        <f t="shared" si="27"/>
        <v>88.423877926338292</v>
      </c>
      <c r="BR104" s="73">
        <f t="shared" si="27"/>
        <v>59.096055350885081</v>
      </c>
      <c r="BS104" s="73">
        <f t="shared" si="27"/>
        <v>97.097778099442721</v>
      </c>
      <c r="BT104" s="73">
        <f t="shared" si="27"/>
        <v>67.373579146081852</v>
      </c>
      <c r="BU104" s="73">
        <f t="shared" si="27"/>
        <v>94.567491522978145</v>
      </c>
      <c r="BV104" s="73">
        <f t="shared" si="27"/>
        <v>109.80471312509461</v>
      </c>
      <c r="BW104" s="73">
        <f t="shared" si="27"/>
        <v>104.75770925110133</v>
      </c>
      <c r="BX104" s="73">
        <f t="shared" si="27"/>
        <v>121.36340255028833</v>
      </c>
      <c r="BY104" s="73">
        <f t="shared" si="27"/>
        <v>135.73435797442221</v>
      </c>
      <c r="BZ104" s="73">
        <f t="shared" si="27"/>
        <v>97.022289440408599</v>
      </c>
      <c r="CA104" s="73">
        <f t="shared" si="27"/>
        <v>71.384539514239918</v>
      </c>
      <c r="CB104" s="73">
        <f t="shared" si="27"/>
        <v>102.30114936989469</v>
      </c>
      <c r="CC104" s="73">
        <f t="shared" si="28"/>
        <v>73.682605380677487</v>
      </c>
      <c r="CD104" s="73">
        <f t="shared" si="28"/>
        <v>70.384469823460009</v>
      </c>
      <c r="CE104" s="73">
        <f t="shared" si="28"/>
        <v>77.437546376453142</v>
      </c>
      <c r="CF104" s="73">
        <f t="shared" si="28"/>
        <v>80.4247113915809</v>
      </c>
      <c r="CG104" s="73">
        <f t="shared" si="28"/>
        <v>91.795334695234914</v>
      </c>
      <c r="CH104" s="73">
        <f t="shared" si="28"/>
        <v>84.006580149881188</v>
      </c>
      <c r="CI104" s="73" t="e">
        <f t="shared" si="28"/>
        <v>#VALUE!</v>
      </c>
      <c r="CJ104" s="73" t="e">
        <f t="shared" si="28"/>
        <v>#VALUE!</v>
      </c>
      <c r="CK104" s="73" t="e">
        <f t="shared" si="28"/>
        <v>#VALUE!</v>
      </c>
    </row>
    <row r="105" spans="2:89" s="72" customFormat="1" ht="14.4">
      <c r="B105" s="70" t="s">
        <v>487</v>
      </c>
      <c r="C105" s="70"/>
      <c r="D105" s="78"/>
      <c r="E105" s="71">
        <v>35977</v>
      </c>
      <c r="F105" s="72">
        <v>99.01</v>
      </c>
      <c r="G105" s="72">
        <v>86.16</v>
      </c>
      <c r="H105" s="72">
        <v>74.930000000000007</v>
      </c>
      <c r="I105" s="72">
        <v>93.77</v>
      </c>
      <c r="J105" s="72">
        <v>109.64</v>
      </c>
      <c r="K105" s="72">
        <v>83.62</v>
      </c>
      <c r="L105" s="72">
        <v>86.67</v>
      </c>
      <c r="M105" s="72">
        <v>91.51</v>
      </c>
      <c r="N105" s="72">
        <v>91.5</v>
      </c>
      <c r="O105" s="72">
        <v>97.28</v>
      </c>
      <c r="P105" s="72">
        <v>92.87</v>
      </c>
      <c r="Q105" s="72">
        <v>88.02</v>
      </c>
      <c r="R105" s="72">
        <v>92.21</v>
      </c>
      <c r="S105" s="72">
        <v>84.42</v>
      </c>
      <c r="T105" s="72">
        <v>93.47</v>
      </c>
      <c r="U105" s="72">
        <v>69.23</v>
      </c>
      <c r="V105" s="72">
        <v>92.51</v>
      </c>
      <c r="W105" s="72">
        <v>92.47</v>
      </c>
      <c r="X105" s="72">
        <v>106.62</v>
      </c>
      <c r="Y105" s="72">
        <v>105.38</v>
      </c>
      <c r="Z105" s="72">
        <v>89.72</v>
      </c>
      <c r="AA105" s="72">
        <v>85.58</v>
      </c>
      <c r="AB105" s="72">
        <v>100.93</v>
      </c>
      <c r="AC105" s="72">
        <v>81.819999999999993</v>
      </c>
      <c r="AD105" s="72">
        <v>99.71</v>
      </c>
      <c r="AE105" s="72">
        <v>104.59</v>
      </c>
      <c r="AF105" s="72">
        <v>95.23</v>
      </c>
      <c r="AG105" s="72">
        <v>114.43</v>
      </c>
      <c r="AH105" s="72">
        <v>113.93</v>
      </c>
      <c r="AI105" s="72">
        <v>98.51</v>
      </c>
      <c r="AJ105" s="72">
        <v>86.26</v>
      </c>
      <c r="AK105" s="72">
        <v>114.29</v>
      </c>
      <c r="AL105" s="72">
        <v>80.540000000000006</v>
      </c>
      <c r="AM105" s="72">
        <v>76.14</v>
      </c>
      <c r="AN105" s="72">
        <v>75.31</v>
      </c>
      <c r="AO105" s="72">
        <v>76.44</v>
      </c>
      <c r="AP105" s="72">
        <v>98.52</v>
      </c>
      <c r="AQ105" s="72">
        <v>93.7</v>
      </c>
      <c r="AR105" s="72" t="s">
        <v>488</v>
      </c>
      <c r="AS105" s="72" t="s">
        <v>488</v>
      </c>
      <c r="AT105" s="72" t="s">
        <v>488</v>
      </c>
      <c r="AU105" s="72" t="s">
        <v>488</v>
      </c>
      <c r="AV105" s="72" t="s">
        <v>488</v>
      </c>
      <c r="AW105" s="73">
        <f t="shared" si="26"/>
        <v>93.440921102302767</v>
      </c>
      <c r="AX105" s="73">
        <f t="shared" si="26"/>
        <v>71.949895615866382</v>
      </c>
      <c r="AY105" s="73">
        <f t="shared" si="26"/>
        <v>61.729208716068719</v>
      </c>
      <c r="AZ105" s="73">
        <f t="shared" si="26"/>
        <v>85.069515320586973</v>
      </c>
      <c r="BA105" s="73">
        <f t="shared" si="26"/>
        <v>114.92963652087317</v>
      </c>
      <c r="BB105" s="73">
        <f t="shared" si="26"/>
        <v>61.563380022454965</v>
      </c>
      <c r="BC105" s="73">
        <f t="shared" si="26"/>
        <v>74.442774318230619</v>
      </c>
      <c r="BD105" s="73">
        <f t="shared" si="26"/>
        <v>90.480781114818924</v>
      </c>
      <c r="BE105" s="73">
        <f t="shared" si="26"/>
        <v>82.829791567655647</v>
      </c>
      <c r="BF105" s="73">
        <f t="shared" si="26"/>
        <v>93.423927396701174</v>
      </c>
      <c r="BG105" s="73">
        <f t="shared" si="26"/>
        <v>88.371871728994194</v>
      </c>
      <c r="BH105" s="73">
        <f t="shared" si="26"/>
        <v>88.741020793950867</v>
      </c>
      <c r="BI105" s="73">
        <f t="shared" si="26"/>
        <v>56.404453144115486</v>
      </c>
      <c r="BJ105" s="73">
        <f t="shared" si="26"/>
        <v>71.48784825133373</v>
      </c>
      <c r="BK105" s="73">
        <f t="shared" si="26"/>
        <v>86.466234967622583</v>
      </c>
      <c r="BL105" s="73">
        <f t="shared" si="26"/>
        <v>65.496688741721854</v>
      </c>
      <c r="BM105" s="73">
        <f t="shared" si="27"/>
        <v>85.178279584743237</v>
      </c>
      <c r="BN105" s="73">
        <f t="shared" si="27"/>
        <v>90.245449665739514</v>
      </c>
      <c r="BO105" s="73">
        <f t="shared" si="27"/>
        <v>105.42083796811272</v>
      </c>
      <c r="BP105" s="73">
        <f t="shared" si="27"/>
        <v>88.576952172816675</v>
      </c>
      <c r="BQ105" s="73">
        <f t="shared" si="27"/>
        <v>89.189323525026097</v>
      </c>
      <c r="BR105" s="73">
        <f t="shared" si="27"/>
        <v>61.518555126246753</v>
      </c>
      <c r="BS105" s="73">
        <f t="shared" si="27"/>
        <v>97.396926491520119</v>
      </c>
      <c r="BT105" s="73">
        <f t="shared" si="27"/>
        <v>65.726794392898739</v>
      </c>
      <c r="BU105" s="73">
        <f t="shared" si="27"/>
        <v>95.914195704975597</v>
      </c>
      <c r="BV105" s="73">
        <f t="shared" si="27"/>
        <v>105.55583589847102</v>
      </c>
      <c r="BW105" s="73">
        <f t="shared" si="27"/>
        <v>104.87885462555067</v>
      </c>
      <c r="BX105" s="73">
        <f t="shared" si="27"/>
        <v>123.91910550396621</v>
      </c>
      <c r="BY105" s="73">
        <f t="shared" si="27"/>
        <v>130.67614842002641</v>
      </c>
      <c r="BZ105" s="73">
        <f t="shared" si="27"/>
        <v>97.69667517913372</v>
      </c>
      <c r="CA105" s="73">
        <f t="shared" si="27"/>
        <v>70.899601364402258</v>
      </c>
      <c r="CB105" s="73">
        <f t="shared" si="27"/>
        <v>110.15638177393316</v>
      </c>
      <c r="CC105" s="73">
        <f t="shared" si="28"/>
        <v>70.179718984860045</v>
      </c>
      <c r="CD105" s="73">
        <f t="shared" si="28"/>
        <v>67.802043678621516</v>
      </c>
      <c r="CE105" s="73">
        <f t="shared" si="28"/>
        <v>74.509027949542428</v>
      </c>
      <c r="CF105" s="73">
        <f t="shared" si="28"/>
        <v>76.568251821801496</v>
      </c>
      <c r="CG105" s="73">
        <f t="shared" si="28"/>
        <v>93.610147750486945</v>
      </c>
      <c r="CH105" s="73">
        <f t="shared" si="28"/>
        <v>85.633339426064708</v>
      </c>
      <c r="CI105" s="73" t="e">
        <f t="shared" si="28"/>
        <v>#VALUE!</v>
      </c>
      <c r="CJ105" s="73" t="e">
        <f t="shared" si="28"/>
        <v>#VALUE!</v>
      </c>
      <c r="CK105" s="73" t="e">
        <f t="shared" si="28"/>
        <v>#VALUE!</v>
      </c>
    </row>
    <row r="106" spans="2:89" s="72" customFormat="1" ht="14.4">
      <c r="B106" s="70" t="s">
        <v>487</v>
      </c>
      <c r="C106" s="70"/>
      <c r="D106" s="78"/>
      <c r="E106" s="71">
        <v>36069</v>
      </c>
      <c r="F106" s="72">
        <v>100.07</v>
      </c>
      <c r="G106" s="72">
        <v>85.58</v>
      </c>
      <c r="H106" s="72">
        <v>76.47</v>
      </c>
      <c r="I106" s="72">
        <v>95.66</v>
      </c>
      <c r="J106" s="72">
        <v>110.67</v>
      </c>
      <c r="K106" s="72">
        <v>85.62</v>
      </c>
      <c r="L106" s="72">
        <v>87.25</v>
      </c>
      <c r="M106" s="72">
        <v>92.57</v>
      </c>
      <c r="N106" s="72">
        <v>92.24</v>
      </c>
      <c r="O106" s="72">
        <v>98.06</v>
      </c>
      <c r="P106" s="72">
        <v>93.53</v>
      </c>
      <c r="Q106" s="72">
        <v>88.55</v>
      </c>
      <c r="R106" s="72">
        <v>92.85</v>
      </c>
      <c r="S106" s="72">
        <v>81.03</v>
      </c>
      <c r="T106" s="72">
        <v>94</v>
      </c>
      <c r="U106" s="72">
        <v>67.319999999999993</v>
      </c>
      <c r="V106" s="72">
        <v>91.44</v>
      </c>
      <c r="W106" s="72">
        <v>93.37</v>
      </c>
      <c r="X106" s="72">
        <v>107.23</v>
      </c>
      <c r="Y106" s="72">
        <v>105.77</v>
      </c>
      <c r="Z106" s="72">
        <v>90.98</v>
      </c>
      <c r="AA106" s="72">
        <v>77.66</v>
      </c>
      <c r="AB106" s="72">
        <v>101.31</v>
      </c>
      <c r="AC106" s="72">
        <v>75.36</v>
      </c>
      <c r="AD106" s="72">
        <v>101.22</v>
      </c>
      <c r="AE106" s="72">
        <v>99.21</v>
      </c>
      <c r="AF106" s="72">
        <v>92.58</v>
      </c>
      <c r="AG106" s="72">
        <v>108.99</v>
      </c>
      <c r="AH106" s="72">
        <v>129.27000000000001</v>
      </c>
      <c r="AI106" s="72">
        <v>101.33</v>
      </c>
      <c r="AJ106" s="72">
        <v>85.33</v>
      </c>
      <c r="AK106" s="72">
        <v>120.73</v>
      </c>
      <c r="AL106" s="72">
        <v>77.599999999999994</v>
      </c>
      <c r="AM106" s="72">
        <v>73.69</v>
      </c>
      <c r="AN106" s="72">
        <v>72.8</v>
      </c>
      <c r="AO106" s="72">
        <v>74.680000000000007</v>
      </c>
      <c r="AP106" s="72">
        <v>100.21</v>
      </c>
      <c r="AQ106" s="72">
        <v>93.5</v>
      </c>
      <c r="AR106" s="72" t="s">
        <v>488</v>
      </c>
      <c r="AS106" s="72" t="s">
        <v>488</v>
      </c>
      <c r="AT106" s="72" t="s">
        <v>488</v>
      </c>
      <c r="AU106" s="72" t="s">
        <v>488</v>
      </c>
      <c r="AV106" s="72" t="s">
        <v>488</v>
      </c>
      <c r="AW106" s="73">
        <f t="shared" si="26"/>
        <v>94.441298603246508</v>
      </c>
      <c r="AX106" s="73">
        <f t="shared" si="26"/>
        <v>71.465553235908146</v>
      </c>
      <c r="AY106" s="73">
        <f t="shared" si="26"/>
        <v>62.997899246200106</v>
      </c>
      <c r="AZ106" s="73">
        <f t="shared" si="26"/>
        <v>86.784150960513486</v>
      </c>
      <c r="BA106" s="73">
        <f t="shared" si="26"/>
        <v>116.00932938494195</v>
      </c>
      <c r="BB106" s="73">
        <f t="shared" si="26"/>
        <v>63.035835894793038</v>
      </c>
      <c r="BC106" s="73">
        <f t="shared" si="26"/>
        <v>74.940949108868367</v>
      </c>
      <c r="BD106" s="73">
        <f t="shared" si="26"/>
        <v>91.52885922630081</v>
      </c>
      <c r="BE106" s="73">
        <f t="shared" si="26"/>
        <v>83.499671849186413</v>
      </c>
      <c r="BF106" s="73">
        <f t="shared" si="26"/>
        <v>94.173009051403341</v>
      </c>
      <c r="BG106" s="73">
        <f t="shared" si="26"/>
        <v>88.999904843467505</v>
      </c>
      <c r="BH106" s="73">
        <f t="shared" si="26"/>
        <v>89.275362318840592</v>
      </c>
      <c r="BI106" s="73">
        <f t="shared" si="26"/>
        <v>56.795938341081474</v>
      </c>
      <c r="BJ106" s="73">
        <f t="shared" si="26"/>
        <v>68.617156406130917</v>
      </c>
      <c r="BK106" s="73">
        <f t="shared" si="26"/>
        <v>86.956521739130437</v>
      </c>
      <c r="BL106" s="73">
        <f t="shared" si="26"/>
        <v>63.689687795648055</v>
      </c>
      <c r="BM106" s="73">
        <f t="shared" si="27"/>
        <v>84.193080588357148</v>
      </c>
      <c r="BN106" s="73">
        <f t="shared" si="27"/>
        <v>91.12379837017518</v>
      </c>
      <c r="BO106" s="73">
        <f t="shared" si="27"/>
        <v>106.02397725868251</v>
      </c>
      <c r="BP106" s="73">
        <f t="shared" si="27"/>
        <v>88.904765907371612</v>
      </c>
      <c r="BQ106" s="73">
        <f t="shared" si="27"/>
        <v>90.441870868333424</v>
      </c>
      <c r="BR106" s="73">
        <f t="shared" si="27"/>
        <v>55.82532123281517</v>
      </c>
      <c r="BS106" s="73">
        <f t="shared" si="27"/>
        <v>97.763624520518206</v>
      </c>
      <c r="BT106" s="73">
        <f t="shared" si="27"/>
        <v>60.537414146282678</v>
      </c>
      <c r="BU106" s="73">
        <f t="shared" si="27"/>
        <v>97.366712358415697</v>
      </c>
      <c r="BV106" s="73">
        <f t="shared" si="27"/>
        <v>100.12615431195438</v>
      </c>
      <c r="BW106" s="73">
        <f t="shared" si="27"/>
        <v>101.96035242290749</v>
      </c>
      <c r="BX106" s="73">
        <f t="shared" si="27"/>
        <v>118.02799361074261</v>
      </c>
      <c r="BY106" s="73">
        <f t="shared" si="27"/>
        <v>148.27091816252798</v>
      </c>
      <c r="BZ106" s="73">
        <f t="shared" si="27"/>
        <v>100.4933925073761</v>
      </c>
      <c r="CA106" s="73">
        <f t="shared" si="27"/>
        <v>70.13520733160729</v>
      </c>
      <c r="CB106" s="73">
        <f t="shared" si="27"/>
        <v>116.36346112141878</v>
      </c>
      <c r="CC106" s="73">
        <f t="shared" si="28"/>
        <v>67.61790654612787</v>
      </c>
      <c r="CD106" s="73">
        <f t="shared" si="28"/>
        <v>65.620338832120026</v>
      </c>
      <c r="CE106" s="73">
        <f t="shared" si="28"/>
        <v>72.025723472668815</v>
      </c>
      <c r="CF106" s="73">
        <f t="shared" si="28"/>
        <v>74.805298875616657</v>
      </c>
      <c r="CG106" s="73">
        <f t="shared" si="28"/>
        <v>95.21592474701886</v>
      </c>
      <c r="CH106" s="73">
        <f t="shared" si="28"/>
        <v>85.450557484920481</v>
      </c>
      <c r="CI106" s="73" t="e">
        <f t="shared" si="28"/>
        <v>#VALUE!</v>
      </c>
      <c r="CJ106" s="73" t="e">
        <f t="shared" si="28"/>
        <v>#VALUE!</v>
      </c>
      <c r="CK106" s="73" t="e">
        <f t="shared" si="28"/>
        <v>#VALUE!</v>
      </c>
    </row>
    <row r="107" spans="2:89" s="72" customFormat="1" ht="14.4">
      <c r="B107" s="70" t="s">
        <v>487</v>
      </c>
      <c r="C107" s="70"/>
      <c r="D107" s="78"/>
      <c r="E107" s="71">
        <v>36161</v>
      </c>
      <c r="F107" s="72">
        <v>99.08</v>
      </c>
      <c r="G107" s="72">
        <v>86.07</v>
      </c>
      <c r="H107" s="72">
        <v>71.709999999999994</v>
      </c>
      <c r="I107" s="72">
        <v>94.4</v>
      </c>
      <c r="J107" s="72">
        <v>108.77</v>
      </c>
      <c r="K107" s="72">
        <v>84.93</v>
      </c>
      <c r="L107" s="72">
        <v>85.2</v>
      </c>
      <c r="M107" s="72">
        <v>94.51</v>
      </c>
      <c r="N107" s="72">
        <v>91.23</v>
      </c>
      <c r="O107" s="72">
        <v>96.51</v>
      </c>
      <c r="P107" s="72">
        <v>92.19</v>
      </c>
      <c r="Q107" s="72">
        <v>86.93</v>
      </c>
      <c r="R107" s="72">
        <v>95.53</v>
      </c>
      <c r="S107" s="72">
        <v>84.41</v>
      </c>
      <c r="T107" s="72">
        <v>93.2</v>
      </c>
      <c r="U107" s="72">
        <v>68.59</v>
      </c>
      <c r="V107" s="72">
        <v>90.42</v>
      </c>
      <c r="W107" s="72">
        <v>92.42</v>
      </c>
      <c r="X107" s="72">
        <v>106.18</v>
      </c>
      <c r="Y107" s="72">
        <v>100.33</v>
      </c>
      <c r="Z107" s="72">
        <v>89.91</v>
      </c>
      <c r="AA107" s="72">
        <v>67.69</v>
      </c>
      <c r="AB107" s="72">
        <v>99.88</v>
      </c>
      <c r="AC107" s="72">
        <v>74.319999999999993</v>
      </c>
      <c r="AD107" s="72">
        <v>99.29</v>
      </c>
      <c r="AE107" s="72">
        <v>100.79</v>
      </c>
      <c r="AF107" s="72">
        <v>93.36</v>
      </c>
      <c r="AG107" s="72">
        <v>109.27</v>
      </c>
      <c r="AH107" s="72">
        <v>133.94999999999999</v>
      </c>
      <c r="AI107" s="72">
        <v>99.63</v>
      </c>
      <c r="AJ107" s="72">
        <v>86.5</v>
      </c>
      <c r="AK107" s="72">
        <v>127.08</v>
      </c>
      <c r="AL107" s="72">
        <v>78.94</v>
      </c>
      <c r="AM107" s="72">
        <v>75.36</v>
      </c>
      <c r="AN107" s="72">
        <v>73.78</v>
      </c>
      <c r="AO107" s="72">
        <v>78.52</v>
      </c>
      <c r="AP107" s="72">
        <v>97.12</v>
      </c>
      <c r="AQ107" s="72">
        <v>89.58</v>
      </c>
      <c r="AR107" s="72" t="s">
        <v>488</v>
      </c>
      <c r="AS107" s="72" t="s">
        <v>488</v>
      </c>
      <c r="AT107" s="72" t="s">
        <v>488</v>
      </c>
      <c r="AU107" s="72" t="s">
        <v>488</v>
      </c>
      <c r="AV107" s="72" t="s">
        <v>488</v>
      </c>
      <c r="AW107" s="73">
        <f t="shared" si="26"/>
        <v>93.506983767459417</v>
      </c>
      <c r="AX107" s="73">
        <f t="shared" si="26"/>
        <v>71.874739039665968</v>
      </c>
      <c r="AY107" s="73">
        <f t="shared" si="26"/>
        <v>59.076492153066681</v>
      </c>
      <c r="AZ107" s="73">
        <f t="shared" si="26"/>
        <v>85.641060533895825</v>
      </c>
      <c r="BA107" s="73">
        <f t="shared" si="26"/>
        <v>114.01766293665976</v>
      </c>
      <c r="BB107" s="73">
        <f t="shared" si="26"/>
        <v>62.527838618836405</v>
      </c>
      <c r="BC107" s="73">
        <f t="shared" si="26"/>
        <v>73.180158900579769</v>
      </c>
      <c r="BD107" s="73">
        <f t="shared" si="26"/>
        <v>93.447039920899755</v>
      </c>
      <c r="BE107" s="73">
        <f t="shared" si="26"/>
        <v>82.585375789259288</v>
      </c>
      <c r="BF107" s="73">
        <f t="shared" si="26"/>
        <v>92.684449352956719</v>
      </c>
      <c r="BG107" s="73">
        <f t="shared" si="26"/>
        <v>87.724807308021695</v>
      </c>
      <c r="BH107" s="73">
        <f t="shared" si="26"/>
        <v>87.64209199747954</v>
      </c>
      <c r="BI107" s="73">
        <f t="shared" si="26"/>
        <v>58.435282603376557</v>
      </c>
      <c r="BJ107" s="73">
        <f t="shared" si="26"/>
        <v>71.479380133796255</v>
      </c>
      <c r="BK107" s="73">
        <f t="shared" si="26"/>
        <v>86.216466234967626</v>
      </c>
      <c r="BL107" s="73">
        <f t="shared" si="26"/>
        <v>64.891201513718073</v>
      </c>
      <c r="BM107" s="73">
        <f t="shared" si="27"/>
        <v>83.253918928250812</v>
      </c>
      <c r="BN107" s="73">
        <f t="shared" si="27"/>
        <v>90.196652515493099</v>
      </c>
      <c r="BO107" s="73">
        <f t="shared" si="27"/>
        <v>104.9857866765542</v>
      </c>
      <c r="BP107" s="73">
        <f t="shared" si="27"/>
        <v>84.332184584348994</v>
      </c>
      <c r="BQ107" s="73">
        <f t="shared" si="27"/>
        <v>89.378199711715283</v>
      </c>
      <c r="BR107" s="73">
        <f t="shared" si="27"/>
        <v>48.658459879593856</v>
      </c>
      <c r="BS107" s="73">
        <f t="shared" si="27"/>
        <v>96.383681937709582</v>
      </c>
      <c r="BT107" s="73">
        <f t="shared" si="27"/>
        <v>59.701972125155635</v>
      </c>
      <c r="BU107" s="73">
        <f t="shared" si="27"/>
        <v>95.510184450376372</v>
      </c>
      <c r="BV107" s="73">
        <f t="shared" si="27"/>
        <v>101.7207448150578</v>
      </c>
      <c r="BW107" s="73">
        <f t="shared" si="27"/>
        <v>102.81938325991189</v>
      </c>
      <c r="BX107" s="73">
        <f t="shared" si="27"/>
        <v>118.33121260524678</v>
      </c>
      <c r="BY107" s="73">
        <f t="shared" si="27"/>
        <v>153.63881401617249</v>
      </c>
      <c r="BZ107" s="73">
        <f t="shared" si="27"/>
        <v>98.807428160563319</v>
      </c>
      <c r="CA107" s="73">
        <f t="shared" si="27"/>
        <v>71.096864340607411</v>
      </c>
      <c r="CB107" s="73">
        <f t="shared" si="27"/>
        <v>122.48379557119107</v>
      </c>
      <c r="CC107" s="73">
        <f t="shared" si="28"/>
        <v>68.785535344733688</v>
      </c>
      <c r="CD107" s="73">
        <f t="shared" si="28"/>
        <v>67.107460094837364</v>
      </c>
      <c r="CE107" s="73">
        <f t="shared" si="28"/>
        <v>72.99530051941629</v>
      </c>
      <c r="CF107" s="73">
        <f t="shared" si="28"/>
        <v>78.651741667292711</v>
      </c>
      <c r="CG107" s="73">
        <f t="shared" si="28"/>
        <v>92.279918285904316</v>
      </c>
      <c r="CH107" s="73">
        <f t="shared" si="28"/>
        <v>81.868031438493873</v>
      </c>
      <c r="CI107" s="73" t="e">
        <f t="shared" si="28"/>
        <v>#VALUE!</v>
      </c>
      <c r="CJ107" s="73" t="e">
        <f t="shared" si="28"/>
        <v>#VALUE!</v>
      </c>
      <c r="CK107" s="73" t="e">
        <f t="shared" si="28"/>
        <v>#VALUE!</v>
      </c>
    </row>
    <row r="108" spans="2:89" s="72" customFormat="1" ht="14.4">
      <c r="B108" s="70" t="s">
        <v>487</v>
      </c>
      <c r="C108" s="70"/>
      <c r="D108" s="79"/>
      <c r="E108" s="71">
        <v>36251</v>
      </c>
      <c r="F108" s="72">
        <v>97.67</v>
      </c>
      <c r="G108" s="72">
        <v>87.36</v>
      </c>
      <c r="H108" s="72">
        <v>70.540000000000006</v>
      </c>
      <c r="I108" s="72">
        <v>92.94</v>
      </c>
      <c r="J108" s="72">
        <v>106.48</v>
      </c>
      <c r="K108" s="72">
        <v>84.31</v>
      </c>
      <c r="L108" s="72">
        <v>82.84</v>
      </c>
      <c r="M108" s="72">
        <v>93.05</v>
      </c>
      <c r="N108" s="72">
        <v>89.98</v>
      </c>
      <c r="O108" s="72">
        <v>94.73</v>
      </c>
      <c r="P108" s="72">
        <v>90.5</v>
      </c>
      <c r="Q108" s="72">
        <v>85.83</v>
      </c>
      <c r="R108" s="72">
        <v>97.68</v>
      </c>
      <c r="S108" s="72">
        <v>88.26</v>
      </c>
      <c r="T108" s="72">
        <v>92.16</v>
      </c>
      <c r="U108" s="72">
        <v>69.09</v>
      </c>
      <c r="V108" s="72">
        <v>89.75</v>
      </c>
      <c r="W108" s="72">
        <v>91.17</v>
      </c>
      <c r="X108" s="72">
        <v>104.86</v>
      </c>
      <c r="Y108" s="72">
        <v>100.72</v>
      </c>
      <c r="Z108" s="72">
        <v>88.94</v>
      </c>
      <c r="AA108" s="72">
        <v>62.68</v>
      </c>
      <c r="AB108" s="72">
        <v>98.14</v>
      </c>
      <c r="AC108" s="72">
        <v>71.319999999999993</v>
      </c>
      <c r="AD108" s="72">
        <v>97.14</v>
      </c>
      <c r="AE108" s="72">
        <v>98.82</v>
      </c>
      <c r="AF108" s="72">
        <v>96.12</v>
      </c>
      <c r="AG108" s="72">
        <v>110.79</v>
      </c>
      <c r="AH108" s="72">
        <v>130.30000000000001</v>
      </c>
      <c r="AI108" s="72">
        <v>97.69</v>
      </c>
      <c r="AJ108" s="72">
        <v>89.03</v>
      </c>
      <c r="AK108" s="72">
        <v>133.04</v>
      </c>
      <c r="AL108" s="72">
        <v>81.06</v>
      </c>
      <c r="AM108" s="72">
        <v>80.38</v>
      </c>
      <c r="AN108" s="72">
        <v>74.849999999999994</v>
      </c>
      <c r="AO108" s="72">
        <v>86.39</v>
      </c>
      <c r="AP108" s="72">
        <v>93.32</v>
      </c>
      <c r="AQ108" s="72">
        <v>85.92</v>
      </c>
      <c r="AR108" s="72" t="s">
        <v>488</v>
      </c>
      <c r="AS108" s="72" t="s">
        <v>488</v>
      </c>
      <c r="AT108" s="72" t="s">
        <v>488</v>
      </c>
      <c r="AU108" s="72" t="s">
        <v>488</v>
      </c>
      <c r="AV108" s="72" t="s">
        <v>488</v>
      </c>
      <c r="AW108" s="73">
        <f t="shared" si="26"/>
        <v>92.176292940732367</v>
      </c>
      <c r="AX108" s="73">
        <f t="shared" si="26"/>
        <v>72.951983298538622</v>
      </c>
      <c r="AY108" s="73">
        <f t="shared" si="26"/>
        <v>58.112616880174663</v>
      </c>
      <c r="AZ108" s="73">
        <f t="shared" si="26"/>
        <v>84.316527182418184</v>
      </c>
      <c r="BA108" s="73">
        <f t="shared" si="26"/>
        <v>111.61718074373017</v>
      </c>
      <c r="BB108" s="73">
        <f t="shared" si="26"/>
        <v>62.071377298411598</v>
      </c>
      <c r="BC108" s="73">
        <f t="shared" si="26"/>
        <v>71.153102855915819</v>
      </c>
      <c r="BD108" s="73">
        <f t="shared" si="26"/>
        <v>92.00346063527374</v>
      </c>
      <c r="BE108" s="73">
        <f t="shared" si="26"/>
        <v>81.453821259646503</v>
      </c>
      <c r="BF108" s="73">
        <f t="shared" si="26"/>
        <v>90.975006602482551</v>
      </c>
      <c r="BG108" s="73">
        <f t="shared" si="26"/>
        <v>86.116661908840044</v>
      </c>
      <c r="BH108" s="73">
        <f t="shared" si="26"/>
        <v>86.53308128544424</v>
      </c>
      <c r="BI108" s="73">
        <f t="shared" si="26"/>
        <v>59.750428186934187</v>
      </c>
      <c r="BJ108" s="73">
        <f t="shared" si="26"/>
        <v>74.739605385722754</v>
      </c>
      <c r="BK108" s="73">
        <f t="shared" si="26"/>
        <v>85.254394079555979</v>
      </c>
      <c r="BL108" s="73">
        <f t="shared" si="26"/>
        <v>65.36423841059603</v>
      </c>
      <c r="BM108" s="73">
        <f t="shared" si="27"/>
        <v>82.637018622102516</v>
      </c>
      <c r="BN108" s="73">
        <f t="shared" si="27"/>
        <v>88.976723759332458</v>
      </c>
      <c r="BO108" s="73">
        <f t="shared" si="27"/>
        <v>103.68063280187864</v>
      </c>
      <c r="BP108" s="73">
        <f t="shared" si="27"/>
        <v>84.659998318903931</v>
      </c>
      <c r="BQ108" s="73">
        <f t="shared" si="27"/>
        <v>88.413937074407272</v>
      </c>
      <c r="BR108" s="73">
        <f t="shared" si="27"/>
        <v>45.0570581364004</v>
      </c>
      <c r="BS108" s="73">
        <f t="shared" si="27"/>
        <v>94.704590962823573</v>
      </c>
      <c r="BT108" s="73">
        <f t="shared" si="27"/>
        <v>57.292043218058389</v>
      </c>
      <c r="BU108" s="73">
        <f t="shared" si="27"/>
        <v>93.442031599451695</v>
      </c>
      <c r="BV108" s="73">
        <f t="shared" si="27"/>
        <v>99.732552858656703</v>
      </c>
      <c r="BW108" s="73">
        <f t="shared" si="27"/>
        <v>105.85903083700441</v>
      </c>
      <c r="BX108" s="73">
        <f t="shared" si="27"/>
        <v>119.97725857541219</v>
      </c>
      <c r="BY108" s="73">
        <f t="shared" si="27"/>
        <v>149.45231404484718</v>
      </c>
      <c r="BZ108" s="73">
        <f t="shared" si="27"/>
        <v>96.883445317729894</v>
      </c>
      <c r="CA108" s="73">
        <f t="shared" si="27"/>
        <v>73.176344881436734</v>
      </c>
      <c r="CB108" s="73">
        <f t="shared" si="27"/>
        <v>128.22823546420568</v>
      </c>
      <c r="CC108" s="73">
        <f t="shared" si="28"/>
        <v>70.632828667901109</v>
      </c>
      <c r="CD108" s="73">
        <f t="shared" si="28"/>
        <v>71.577728800730185</v>
      </c>
      <c r="CE108" s="73">
        <f t="shared" si="28"/>
        <v>74.053920356171162</v>
      </c>
      <c r="CF108" s="73">
        <f t="shared" si="28"/>
        <v>86.53494603460797</v>
      </c>
      <c r="CG108" s="73">
        <f t="shared" si="28"/>
        <v>88.669295453465708</v>
      </c>
      <c r="CH108" s="73">
        <f t="shared" si="28"/>
        <v>78.523121915554739</v>
      </c>
      <c r="CI108" s="73" t="e">
        <f t="shared" si="28"/>
        <v>#VALUE!</v>
      </c>
      <c r="CJ108" s="73" t="e">
        <f t="shared" si="28"/>
        <v>#VALUE!</v>
      </c>
      <c r="CK108" s="73" t="e">
        <f t="shared" si="28"/>
        <v>#VALUE!</v>
      </c>
    </row>
    <row r="109" spans="2:89" s="72" customFormat="1" ht="14.4">
      <c r="B109" s="70" t="s">
        <v>487</v>
      </c>
      <c r="C109" s="70"/>
      <c r="D109" s="78"/>
      <c r="E109" s="71">
        <v>36342</v>
      </c>
      <c r="F109" s="72">
        <v>96.9</v>
      </c>
      <c r="G109" s="72">
        <v>88.37</v>
      </c>
      <c r="H109" s="72">
        <v>72.510000000000005</v>
      </c>
      <c r="I109" s="72">
        <v>91.92</v>
      </c>
      <c r="J109" s="72">
        <v>105.45</v>
      </c>
      <c r="K109" s="72">
        <v>84.23</v>
      </c>
      <c r="L109" s="72">
        <v>81.88</v>
      </c>
      <c r="M109" s="72">
        <v>92.84</v>
      </c>
      <c r="N109" s="72">
        <v>89.74</v>
      </c>
      <c r="O109" s="72">
        <v>94.1</v>
      </c>
      <c r="P109" s="72">
        <v>89.69</v>
      </c>
      <c r="Q109" s="72">
        <v>85.57</v>
      </c>
      <c r="R109" s="72">
        <v>97.99</v>
      </c>
      <c r="S109" s="72">
        <v>87.31</v>
      </c>
      <c r="T109" s="72">
        <v>91.81</v>
      </c>
      <c r="U109" s="72">
        <v>69.3</v>
      </c>
      <c r="V109" s="72">
        <v>88.54</v>
      </c>
      <c r="W109" s="72">
        <v>90.85</v>
      </c>
      <c r="X109" s="72">
        <v>104.03</v>
      </c>
      <c r="Y109" s="72">
        <v>101.15</v>
      </c>
      <c r="Z109" s="72">
        <v>89.06</v>
      </c>
      <c r="AA109" s="72">
        <v>65.239999999999995</v>
      </c>
      <c r="AB109" s="72">
        <v>97.38</v>
      </c>
      <c r="AC109" s="72">
        <v>73.7</v>
      </c>
      <c r="AD109" s="72">
        <v>95.95</v>
      </c>
      <c r="AE109" s="72">
        <v>100.42</v>
      </c>
      <c r="AF109" s="72">
        <v>96.04</v>
      </c>
      <c r="AG109" s="72">
        <v>109.99</v>
      </c>
      <c r="AH109" s="72">
        <v>137.97</v>
      </c>
      <c r="AI109" s="72">
        <v>96.33</v>
      </c>
      <c r="AJ109" s="72">
        <v>88.79</v>
      </c>
      <c r="AK109" s="72">
        <v>133.33000000000001</v>
      </c>
      <c r="AL109" s="72">
        <v>79.83</v>
      </c>
      <c r="AM109" s="72">
        <v>79.31</v>
      </c>
      <c r="AN109" s="72">
        <v>70.959999999999994</v>
      </c>
      <c r="AO109" s="72">
        <v>89.52</v>
      </c>
      <c r="AP109" s="72">
        <v>91.81</v>
      </c>
      <c r="AQ109" s="72">
        <v>84.46</v>
      </c>
      <c r="AR109" s="72" t="s">
        <v>488</v>
      </c>
      <c r="AS109" s="72" t="s">
        <v>488</v>
      </c>
      <c r="AT109" s="72" t="s">
        <v>488</v>
      </c>
      <c r="AU109" s="72" t="s">
        <v>488</v>
      </c>
      <c r="AV109" s="72" t="s">
        <v>488</v>
      </c>
      <c r="AW109" s="73">
        <f t="shared" si="26"/>
        <v>91.449603624009072</v>
      </c>
      <c r="AX109" s="73">
        <f t="shared" si="26"/>
        <v>73.795407098121089</v>
      </c>
      <c r="AY109" s="73">
        <f t="shared" si="26"/>
        <v>59.735552168719373</v>
      </c>
      <c r="AZ109" s="73">
        <f t="shared" si="26"/>
        <v>83.391168265632459</v>
      </c>
      <c r="BA109" s="73">
        <f t="shared" si="26"/>
        <v>110.5374878796614</v>
      </c>
      <c r="BB109" s="73">
        <f t="shared" si="26"/>
        <v>62.012479063518079</v>
      </c>
      <c r="BC109" s="73">
        <f t="shared" si="26"/>
        <v>70.328537685205063</v>
      </c>
      <c r="BD109" s="73">
        <f t="shared" si="26"/>
        <v>91.795822518848098</v>
      </c>
      <c r="BE109" s="73">
        <f t="shared" si="26"/>
        <v>81.236562789960843</v>
      </c>
      <c r="BF109" s="73">
        <f t="shared" si="26"/>
        <v>90.369979112146154</v>
      </c>
      <c r="BG109" s="73">
        <f t="shared" si="26"/>
        <v>85.345893995622788</v>
      </c>
      <c r="BH109" s="73">
        <f t="shared" si="26"/>
        <v>86.270951480781349</v>
      </c>
      <c r="BI109" s="73">
        <f t="shared" si="26"/>
        <v>59.940053829214577</v>
      </c>
      <c r="BJ109" s="73">
        <f t="shared" si="26"/>
        <v>73.93513421966297</v>
      </c>
      <c r="BK109" s="73">
        <f t="shared" si="26"/>
        <v>84.930619796484734</v>
      </c>
      <c r="BL109" s="73">
        <f t="shared" si="26"/>
        <v>65.562913907284752</v>
      </c>
      <c r="BM109" s="73">
        <f t="shared" si="27"/>
        <v>81.522915084133246</v>
      </c>
      <c r="BN109" s="73">
        <f t="shared" si="27"/>
        <v>88.664421997755326</v>
      </c>
      <c r="BO109" s="73">
        <f t="shared" si="27"/>
        <v>102.85996786552963</v>
      </c>
      <c r="BP109" s="73">
        <f t="shared" si="27"/>
        <v>85.021433974951677</v>
      </c>
      <c r="BQ109" s="73">
        <f t="shared" si="27"/>
        <v>88.533227297579415</v>
      </c>
      <c r="BR109" s="73">
        <f t="shared" si="27"/>
        <v>46.89729535447929</v>
      </c>
      <c r="BS109" s="73">
        <f t="shared" si="27"/>
        <v>93.971194904827385</v>
      </c>
      <c r="BT109" s="73">
        <f t="shared" si="27"/>
        <v>59.203920151022203</v>
      </c>
      <c r="BU109" s="73">
        <f t="shared" si="27"/>
        <v>92.29733304475387</v>
      </c>
      <c r="BV109" s="73">
        <f t="shared" si="27"/>
        <v>101.34732805167282</v>
      </c>
      <c r="BW109" s="73">
        <f t="shared" si="27"/>
        <v>105.77092511013217</v>
      </c>
      <c r="BX109" s="73">
        <f t="shared" si="27"/>
        <v>119.1109185911146</v>
      </c>
      <c r="BY109" s="73">
        <f t="shared" si="27"/>
        <v>158.24969891609794</v>
      </c>
      <c r="BZ109" s="73">
        <f t="shared" si="27"/>
        <v>95.534673840279666</v>
      </c>
      <c r="CA109" s="73">
        <f t="shared" si="27"/>
        <v>72.979081905231595</v>
      </c>
      <c r="CB109" s="73">
        <f t="shared" si="27"/>
        <v>128.50774680128191</v>
      </c>
      <c r="CC109" s="73">
        <f t="shared" si="28"/>
        <v>69.561049994553969</v>
      </c>
      <c r="CD109" s="73">
        <f t="shared" si="28"/>
        <v>70.6249026024622</v>
      </c>
      <c r="CE109" s="73">
        <f t="shared" si="28"/>
        <v>70.205293099183777</v>
      </c>
      <c r="CF109" s="73">
        <f t="shared" si="28"/>
        <v>89.67019758094807</v>
      </c>
      <c r="CG109" s="73">
        <f t="shared" si="28"/>
        <v>87.234547959523013</v>
      </c>
      <c r="CH109" s="73">
        <f t="shared" si="28"/>
        <v>77.188813745201969</v>
      </c>
      <c r="CI109" s="73" t="e">
        <f t="shared" si="28"/>
        <v>#VALUE!</v>
      </c>
      <c r="CJ109" s="73" t="e">
        <f t="shared" si="28"/>
        <v>#VALUE!</v>
      </c>
      <c r="CK109" s="73" t="e">
        <f t="shared" si="28"/>
        <v>#VALUE!</v>
      </c>
    </row>
    <row r="110" spans="2:89" s="72" customFormat="1" ht="14.4">
      <c r="B110" s="70" t="s">
        <v>487</v>
      </c>
      <c r="C110" s="70"/>
      <c r="D110" s="78"/>
      <c r="E110" s="71">
        <v>36434</v>
      </c>
      <c r="F110" s="72">
        <v>95.67</v>
      </c>
      <c r="G110" s="72">
        <v>88.1</v>
      </c>
      <c r="H110" s="72">
        <v>72.48</v>
      </c>
      <c r="I110" s="72">
        <v>90.62</v>
      </c>
      <c r="J110" s="72">
        <v>104.31</v>
      </c>
      <c r="K110" s="72">
        <v>84.12</v>
      </c>
      <c r="L110" s="72">
        <v>80.56</v>
      </c>
      <c r="M110" s="72">
        <v>92.13</v>
      </c>
      <c r="N110" s="72">
        <v>89.42</v>
      </c>
      <c r="O110" s="72">
        <v>93.19</v>
      </c>
      <c r="P110" s="72">
        <v>88.63</v>
      </c>
      <c r="Q110" s="72">
        <v>85.06</v>
      </c>
      <c r="R110" s="72">
        <v>99.5</v>
      </c>
      <c r="S110" s="72">
        <v>85.7</v>
      </c>
      <c r="T110" s="72">
        <v>91.35</v>
      </c>
      <c r="U110" s="72">
        <v>69.930000000000007</v>
      </c>
      <c r="V110" s="72">
        <v>86.77</v>
      </c>
      <c r="W110" s="72">
        <v>90.5</v>
      </c>
      <c r="X110" s="72">
        <v>103.16</v>
      </c>
      <c r="Y110" s="72">
        <v>97.16</v>
      </c>
      <c r="Z110" s="72">
        <v>89.11</v>
      </c>
      <c r="AA110" s="72">
        <v>68.37</v>
      </c>
      <c r="AB110" s="72">
        <v>98.19</v>
      </c>
      <c r="AC110" s="72">
        <v>77.7</v>
      </c>
      <c r="AD110" s="72">
        <v>94.59</v>
      </c>
      <c r="AE110" s="72">
        <v>100.99</v>
      </c>
      <c r="AF110" s="72">
        <v>98.13</v>
      </c>
      <c r="AG110" s="72">
        <v>109.04</v>
      </c>
      <c r="AH110" s="72">
        <v>147.9</v>
      </c>
      <c r="AI110" s="72">
        <v>94.73</v>
      </c>
      <c r="AJ110" s="72">
        <v>88.2</v>
      </c>
      <c r="AK110" s="72">
        <v>125.06</v>
      </c>
      <c r="AL110" s="72">
        <v>80.09</v>
      </c>
      <c r="AM110" s="72">
        <v>77.61</v>
      </c>
      <c r="AN110" s="72">
        <v>67.73</v>
      </c>
      <c r="AO110" s="72">
        <v>90.11</v>
      </c>
      <c r="AP110" s="72">
        <v>89.99</v>
      </c>
      <c r="AQ110" s="72">
        <v>83.14</v>
      </c>
      <c r="AR110" s="72" t="s">
        <v>488</v>
      </c>
      <c r="AS110" s="72" t="s">
        <v>488</v>
      </c>
      <c r="AT110" s="72" t="s">
        <v>488</v>
      </c>
      <c r="AU110" s="72" t="s">
        <v>488</v>
      </c>
      <c r="AV110" s="72" t="s">
        <v>488</v>
      </c>
      <c r="AW110" s="73">
        <f t="shared" si="26"/>
        <v>90.288788221970563</v>
      </c>
      <c r="AX110" s="73">
        <f t="shared" si="26"/>
        <v>73.569937369519835</v>
      </c>
      <c r="AY110" s="73">
        <f t="shared" si="26"/>
        <v>59.7108374181324</v>
      </c>
      <c r="AZ110" s="73">
        <f t="shared" si="26"/>
        <v>82.211789254042785</v>
      </c>
      <c r="BA110" s="73">
        <f t="shared" si="26"/>
        <v>109.34248801069211</v>
      </c>
      <c r="BB110" s="73">
        <f t="shared" si="26"/>
        <v>61.931493990539479</v>
      </c>
      <c r="BC110" s="73">
        <f t="shared" si="26"/>
        <v>69.194760575477758</v>
      </c>
      <c r="BD110" s="73">
        <f t="shared" si="26"/>
        <v>91.093807934742287</v>
      </c>
      <c r="BE110" s="73">
        <f t="shared" si="26"/>
        <v>80.946884830379972</v>
      </c>
      <c r="BF110" s="73">
        <f t="shared" si="26"/>
        <v>89.496050514993641</v>
      </c>
      <c r="BG110" s="73">
        <f t="shared" si="26"/>
        <v>84.337234751165653</v>
      </c>
      <c r="BH110" s="73">
        <f t="shared" si="26"/>
        <v>85.75677378701954</v>
      </c>
      <c r="BI110" s="73">
        <f t="shared" si="26"/>
        <v>60.863714215806219</v>
      </c>
      <c r="BJ110" s="73">
        <f t="shared" si="26"/>
        <v>72.571767296130076</v>
      </c>
      <c r="BK110" s="73">
        <f t="shared" si="26"/>
        <v>84.505087881591123</v>
      </c>
      <c r="BL110" s="73">
        <f t="shared" si="26"/>
        <v>66.158940397350989</v>
      </c>
      <c r="BM110" s="73">
        <f t="shared" si="27"/>
        <v>79.893193379831047</v>
      </c>
      <c r="BN110" s="73">
        <f t="shared" si="27"/>
        <v>88.322841946030351</v>
      </c>
      <c r="BO110" s="73">
        <f t="shared" si="27"/>
        <v>101.99975281176617</v>
      </c>
      <c r="BP110" s="73">
        <f t="shared" si="27"/>
        <v>81.667647306043534</v>
      </c>
      <c r="BQ110" s="73">
        <f t="shared" si="27"/>
        <v>88.58293155723446</v>
      </c>
      <c r="BR110" s="73">
        <f t="shared" si="27"/>
        <v>49.147272890646072</v>
      </c>
      <c r="BS110" s="73">
        <f t="shared" si="27"/>
        <v>94.752840703481226</v>
      </c>
      <c r="BT110" s="73">
        <f t="shared" si="27"/>
        <v>62.417158693818529</v>
      </c>
      <c r="BU110" s="73">
        <f t="shared" si="27"/>
        <v>90.989106125099212</v>
      </c>
      <c r="BV110" s="73">
        <f t="shared" si="27"/>
        <v>101.92259171418479</v>
      </c>
      <c r="BW110" s="73">
        <f t="shared" si="27"/>
        <v>108.07268722466961</v>
      </c>
      <c r="BX110" s="73">
        <f t="shared" si="27"/>
        <v>118.08213985976121</v>
      </c>
      <c r="BY110" s="73">
        <f t="shared" si="27"/>
        <v>169.6392728106899</v>
      </c>
      <c r="BZ110" s="73">
        <f t="shared" si="27"/>
        <v>93.947883866808823</v>
      </c>
      <c r="CA110" s="73">
        <f t="shared" si="27"/>
        <v>72.494143755393907</v>
      </c>
      <c r="CB110" s="73">
        <f t="shared" si="27"/>
        <v>120.5368545336257</v>
      </c>
      <c r="CC110" s="73">
        <f t="shared" si="28"/>
        <v>69.787604836074507</v>
      </c>
      <c r="CD110" s="73">
        <f t="shared" si="28"/>
        <v>69.111066586522398</v>
      </c>
      <c r="CE110" s="73">
        <f t="shared" si="28"/>
        <v>67.009646302250815</v>
      </c>
      <c r="CF110" s="73">
        <f t="shared" si="28"/>
        <v>90.261187489044133</v>
      </c>
      <c r="CG110" s="73">
        <f t="shared" si="28"/>
        <v>85.505249655565578</v>
      </c>
      <c r="CH110" s="73">
        <f t="shared" si="28"/>
        <v>75.982452933650151</v>
      </c>
      <c r="CI110" s="73" t="e">
        <f t="shared" si="28"/>
        <v>#VALUE!</v>
      </c>
      <c r="CJ110" s="73" t="e">
        <f t="shared" si="28"/>
        <v>#VALUE!</v>
      </c>
      <c r="CK110" s="73" t="e">
        <f t="shared" si="28"/>
        <v>#VALUE!</v>
      </c>
    </row>
    <row r="111" spans="2:89" s="72" customFormat="1" ht="14.4">
      <c r="B111" s="70" t="s">
        <v>487</v>
      </c>
      <c r="C111" s="70"/>
      <c r="D111" s="78"/>
      <c r="E111" s="71">
        <v>36526</v>
      </c>
      <c r="F111" s="72">
        <v>93.98</v>
      </c>
      <c r="G111" s="72">
        <v>86.43</v>
      </c>
      <c r="H111" s="72">
        <v>73.069999999999993</v>
      </c>
      <c r="I111" s="72">
        <v>88.64</v>
      </c>
      <c r="J111" s="72">
        <v>102.21</v>
      </c>
      <c r="K111" s="72">
        <v>83.18</v>
      </c>
      <c r="L111" s="72">
        <v>78.790000000000006</v>
      </c>
      <c r="M111" s="72">
        <v>90.4</v>
      </c>
      <c r="N111" s="72">
        <v>88.64</v>
      </c>
      <c r="O111" s="72">
        <v>91.73</v>
      </c>
      <c r="P111" s="72">
        <v>86.89</v>
      </c>
      <c r="Q111" s="72">
        <v>84.26</v>
      </c>
      <c r="R111" s="72">
        <v>100.5</v>
      </c>
      <c r="S111" s="72">
        <v>86.27</v>
      </c>
      <c r="T111" s="72">
        <v>90.61</v>
      </c>
      <c r="U111" s="72">
        <v>71</v>
      </c>
      <c r="V111" s="72">
        <v>85.61</v>
      </c>
      <c r="W111" s="72">
        <v>89.86</v>
      </c>
      <c r="X111" s="72">
        <v>101.69</v>
      </c>
      <c r="Y111" s="72">
        <v>103.56</v>
      </c>
      <c r="Z111" s="72">
        <v>88.88</v>
      </c>
      <c r="AA111" s="72">
        <v>75.569999999999993</v>
      </c>
      <c r="AB111" s="72">
        <v>96.95</v>
      </c>
      <c r="AC111" s="72">
        <v>80.95</v>
      </c>
      <c r="AD111" s="72">
        <v>92.58</v>
      </c>
      <c r="AE111" s="72">
        <v>102.37</v>
      </c>
      <c r="AF111" s="72">
        <v>100.01</v>
      </c>
      <c r="AG111" s="72">
        <v>111.94</v>
      </c>
      <c r="AH111" s="72">
        <v>144.97999999999999</v>
      </c>
      <c r="AI111" s="72">
        <v>92.04</v>
      </c>
      <c r="AJ111" s="72">
        <v>87.38</v>
      </c>
      <c r="AK111" s="72">
        <v>119.45</v>
      </c>
      <c r="AL111" s="72">
        <v>81.34</v>
      </c>
      <c r="AM111" s="72">
        <v>78.95</v>
      </c>
      <c r="AN111" s="72">
        <v>67.150000000000006</v>
      </c>
      <c r="AO111" s="72">
        <v>92.13</v>
      </c>
      <c r="AP111" s="72">
        <v>86.84</v>
      </c>
      <c r="AQ111" s="72">
        <v>80.790000000000006</v>
      </c>
      <c r="AR111" s="72" t="s">
        <v>488</v>
      </c>
      <c r="AS111" s="72" t="s">
        <v>488</v>
      </c>
      <c r="AT111" s="72" t="s">
        <v>488</v>
      </c>
      <c r="AU111" s="72" t="s">
        <v>488</v>
      </c>
      <c r="AV111" s="72" t="s">
        <v>488</v>
      </c>
      <c r="AW111" s="73">
        <f t="shared" si="26"/>
        <v>88.693846734616841</v>
      </c>
      <c r="AX111" s="73">
        <f t="shared" si="26"/>
        <v>72.17536534446765</v>
      </c>
      <c r="AY111" s="73">
        <f t="shared" si="26"/>
        <v>60.196894179676228</v>
      </c>
      <c r="AZ111" s="73">
        <f t="shared" si="26"/>
        <v>80.415504297929289</v>
      </c>
      <c r="BA111" s="73">
        <f t="shared" si="26"/>
        <v>107.14117246259072</v>
      </c>
      <c r="BB111" s="73">
        <f t="shared" si="26"/>
        <v>61.239439730540589</v>
      </c>
      <c r="BC111" s="73">
        <f t="shared" si="26"/>
        <v>67.67446854197982</v>
      </c>
      <c r="BD111" s="73">
        <f t="shared" si="26"/>
        <v>89.383265356569012</v>
      </c>
      <c r="BE111" s="73">
        <f t="shared" si="26"/>
        <v>80.240794803901608</v>
      </c>
      <c r="BF111" s="73">
        <f t="shared" si="26"/>
        <v>88.093923315166506</v>
      </c>
      <c r="BG111" s="73">
        <f t="shared" si="26"/>
        <v>82.681511085736034</v>
      </c>
      <c r="BH111" s="73">
        <f t="shared" si="26"/>
        <v>84.950220541902979</v>
      </c>
      <c r="BI111" s="73">
        <f t="shared" si="26"/>
        <v>61.475409836065573</v>
      </c>
      <c r="BJ111" s="73">
        <f t="shared" si="26"/>
        <v>73.054449995765935</v>
      </c>
      <c r="BK111" s="73">
        <f t="shared" si="26"/>
        <v>83.820536540240525</v>
      </c>
      <c r="BL111" s="73">
        <f t="shared" si="26"/>
        <v>67.171239356669815</v>
      </c>
      <c r="BM111" s="73">
        <f t="shared" si="27"/>
        <v>78.825127178141472</v>
      </c>
      <c r="BN111" s="73">
        <f t="shared" si="27"/>
        <v>87.698238422876102</v>
      </c>
      <c r="BO111" s="73">
        <f t="shared" si="27"/>
        <v>100.54628599678657</v>
      </c>
      <c r="BP111" s="73">
        <f t="shared" si="27"/>
        <v>87.047154744893675</v>
      </c>
      <c r="BQ111" s="73">
        <f t="shared" si="27"/>
        <v>88.354291962821208</v>
      </c>
      <c r="BR111" s="73">
        <f t="shared" si="27"/>
        <v>54.322940066492954</v>
      </c>
      <c r="BS111" s="73">
        <f t="shared" si="27"/>
        <v>93.55624713517166</v>
      </c>
      <c r="BT111" s="73">
        <f t="shared" si="27"/>
        <v>65.027915009840541</v>
      </c>
      <c r="BU111" s="73">
        <f t="shared" si="27"/>
        <v>89.055623692374283</v>
      </c>
      <c r="BV111" s="73">
        <f t="shared" si="27"/>
        <v>103.31533531816119</v>
      </c>
      <c r="BW111" s="73">
        <f t="shared" si="27"/>
        <v>110.14317180616742</v>
      </c>
      <c r="BX111" s="73">
        <f t="shared" si="27"/>
        <v>121.22262230283998</v>
      </c>
      <c r="BY111" s="73">
        <f t="shared" si="27"/>
        <v>166.29007283362961</v>
      </c>
      <c r="BZ111" s="73">
        <f t="shared" si="27"/>
        <v>91.280093223910953</v>
      </c>
      <c r="CA111" s="73">
        <f t="shared" si="27"/>
        <v>71.820161920026308</v>
      </c>
      <c r="CB111" s="73">
        <f t="shared" si="27"/>
        <v>115.12975590949617</v>
      </c>
      <c r="CC111" s="73">
        <f t="shared" si="28"/>
        <v>70.87681080492321</v>
      </c>
      <c r="CD111" s="73">
        <f t="shared" si="28"/>
        <v>70.304325563792602</v>
      </c>
      <c r="CE111" s="73">
        <f t="shared" si="28"/>
        <v>66.435814988869666</v>
      </c>
      <c r="CF111" s="73">
        <f t="shared" si="28"/>
        <v>92.284576665915395</v>
      </c>
      <c r="CG111" s="73">
        <f t="shared" si="28"/>
        <v>82.512233360254641</v>
      </c>
      <c r="CH111" s="73">
        <f t="shared" si="28"/>
        <v>73.834765125205635</v>
      </c>
      <c r="CI111" s="73" t="e">
        <f t="shared" si="28"/>
        <v>#VALUE!</v>
      </c>
      <c r="CJ111" s="73" t="e">
        <f t="shared" si="28"/>
        <v>#VALUE!</v>
      </c>
      <c r="CK111" s="73" t="e">
        <f t="shared" si="28"/>
        <v>#VALUE!</v>
      </c>
    </row>
    <row r="112" spans="2:89" s="72" customFormat="1" ht="14.4">
      <c r="B112" s="70" t="s">
        <v>487</v>
      </c>
      <c r="C112" s="70"/>
      <c r="D112" s="79"/>
      <c r="E112" s="71">
        <v>36617</v>
      </c>
      <c r="F112" s="72">
        <v>92.64</v>
      </c>
      <c r="G112" s="72">
        <v>84.71</v>
      </c>
      <c r="H112" s="72">
        <v>71.87</v>
      </c>
      <c r="I112" s="72">
        <v>86.99</v>
      </c>
      <c r="J112" s="72">
        <v>100.18</v>
      </c>
      <c r="K112" s="72">
        <v>82.23</v>
      </c>
      <c r="L112" s="72">
        <v>77.599999999999994</v>
      </c>
      <c r="M112" s="72">
        <v>88.2</v>
      </c>
      <c r="N112" s="72">
        <v>87.95</v>
      </c>
      <c r="O112" s="72">
        <v>90.3</v>
      </c>
      <c r="P112" s="72">
        <v>85.3</v>
      </c>
      <c r="Q112" s="72">
        <v>83.62</v>
      </c>
      <c r="R112" s="72">
        <v>102.42</v>
      </c>
      <c r="S112" s="72">
        <v>87.41</v>
      </c>
      <c r="T112" s="72">
        <v>90.3</v>
      </c>
      <c r="U112" s="72">
        <v>71.489999999999995</v>
      </c>
      <c r="V112" s="72">
        <v>84.52</v>
      </c>
      <c r="W112" s="72">
        <v>89.46</v>
      </c>
      <c r="X112" s="72">
        <v>100.33</v>
      </c>
      <c r="Y112" s="72">
        <v>103.16</v>
      </c>
      <c r="Z112" s="72">
        <v>88.84</v>
      </c>
      <c r="AA112" s="72">
        <v>83.8</v>
      </c>
      <c r="AB112" s="72">
        <v>96.08</v>
      </c>
      <c r="AC112" s="72">
        <v>82.06</v>
      </c>
      <c r="AD112" s="72">
        <v>90.9</v>
      </c>
      <c r="AE112" s="72">
        <v>105.19</v>
      </c>
      <c r="AF112" s="72">
        <v>99.12</v>
      </c>
      <c r="AG112" s="72">
        <v>115.96</v>
      </c>
      <c r="AH112" s="72">
        <v>147.09</v>
      </c>
      <c r="AI112" s="72">
        <v>92.55</v>
      </c>
      <c r="AJ112" s="72">
        <v>85.02</v>
      </c>
      <c r="AK112" s="72">
        <v>120.21</v>
      </c>
      <c r="AL112" s="72">
        <v>80.14</v>
      </c>
      <c r="AM112" s="72">
        <v>75.77</v>
      </c>
      <c r="AN112" s="72">
        <v>66.400000000000006</v>
      </c>
      <c r="AO112" s="72">
        <v>92.23</v>
      </c>
      <c r="AP112" s="72">
        <v>83.97</v>
      </c>
      <c r="AQ112" s="72">
        <v>77.41</v>
      </c>
      <c r="AR112" s="72" t="s">
        <v>488</v>
      </c>
      <c r="AS112" s="72" t="s">
        <v>488</v>
      </c>
      <c r="AT112" s="72" t="s">
        <v>488</v>
      </c>
      <c r="AU112" s="72" t="s">
        <v>488</v>
      </c>
      <c r="AV112" s="72" t="s">
        <v>488</v>
      </c>
      <c r="AW112" s="73">
        <f t="shared" si="26"/>
        <v>87.429218573046441</v>
      </c>
      <c r="AX112" s="73">
        <f t="shared" si="26"/>
        <v>70.739039665970765</v>
      </c>
      <c r="AY112" s="73">
        <f t="shared" si="26"/>
        <v>59.208304156197237</v>
      </c>
      <c r="AZ112" s="73">
        <f t="shared" si="26"/>
        <v>78.918600167834711</v>
      </c>
      <c r="BA112" s="73">
        <f t="shared" si="26"/>
        <v>105.01323409942609</v>
      </c>
      <c r="BB112" s="73">
        <f t="shared" si="26"/>
        <v>60.540023191180005</v>
      </c>
      <c r="BC112" s="73">
        <f t="shared" si="26"/>
        <v>66.652351299119601</v>
      </c>
      <c r="BD112" s="73">
        <f t="shared" si="26"/>
        <v>87.208008898776399</v>
      </c>
      <c r="BE112" s="73">
        <f t="shared" si="26"/>
        <v>79.61617670355534</v>
      </c>
      <c r="BF112" s="73">
        <f t="shared" si="26"/>
        <v>86.720606948212534</v>
      </c>
      <c r="BG112" s="73">
        <f t="shared" si="26"/>
        <v>81.168522219050331</v>
      </c>
      <c r="BH112" s="73">
        <f t="shared" si="26"/>
        <v>84.304977945809725</v>
      </c>
      <c r="BI112" s="73">
        <f t="shared" si="26"/>
        <v>62.649865426963544</v>
      </c>
      <c r="BJ112" s="73">
        <f t="shared" si="26"/>
        <v>74.019815395037682</v>
      </c>
      <c r="BK112" s="73">
        <f t="shared" si="26"/>
        <v>83.533765032377431</v>
      </c>
      <c r="BL112" s="73">
        <f t="shared" si="26"/>
        <v>67.634815515610214</v>
      </c>
      <c r="BM112" s="73">
        <f t="shared" si="27"/>
        <v>77.821513247243516</v>
      </c>
      <c r="BN112" s="73">
        <f t="shared" si="27"/>
        <v>87.307861220904698</v>
      </c>
      <c r="BO112" s="73">
        <f t="shared" si="27"/>
        <v>99.20158200469659</v>
      </c>
      <c r="BP112" s="73">
        <f t="shared" si="27"/>
        <v>86.710935529965539</v>
      </c>
      <c r="BQ112" s="73">
        <f t="shared" si="27"/>
        <v>88.314528555097169</v>
      </c>
      <c r="BR112" s="73">
        <f t="shared" si="27"/>
        <v>60.239015185551267</v>
      </c>
      <c r="BS112" s="73">
        <f t="shared" si="27"/>
        <v>92.716701647728641</v>
      </c>
      <c r="BT112" s="73">
        <f t="shared" si="27"/>
        <v>65.919588705466509</v>
      </c>
      <c r="BU112" s="73">
        <f t="shared" si="27"/>
        <v>87.439578673977365</v>
      </c>
      <c r="BV112" s="73">
        <f t="shared" si="27"/>
        <v>106.16137659585205</v>
      </c>
      <c r="BW112" s="73">
        <f t="shared" si="27"/>
        <v>109.16299559471368</v>
      </c>
      <c r="BX112" s="73">
        <f t="shared" si="27"/>
        <v>125.57598072393534</v>
      </c>
      <c r="BY112" s="73">
        <f t="shared" si="27"/>
        <v>168.71021391294374</v>
      </c>
      <c r="BZ112" s="73">
        <f t="shared" si="27"/>
        <v>91.785882527954783</v>
      </c>
      <c r="CA112" s="73">
        <f t="shared" si="27"/>
        <v>69.880409320675625</v>
      </c>
      <c r="CB112" s="73">
        <f t="shared" si="27"/>
        <v>115.8622683790752</v>
      </c>
      <c r="CC112" s="73">
        <f t="shared" si="28"/>
        <v>69.831173074828442</v>
      </c>
      <c r="CD112" s="73">
        <f t="shared" si="28"/>
        <v>67.472561722211083</v>
      </c>
      <c r="CE112" s="73">
        <f t="shared" si="28"/>
        <v>65.693791738807832</v>
      </c>
      <c r="CF112" s="73">
        <f t="shared" si="28"/>
        <v>92.384744446948631</v>
      </c>
      <c r="CG112" s="73">
        <f t="shared" si="28"/>
        <v>79.785262957860226</v>
      </c>
      <c r="CH112" s="73">
        <f t="shared" si="28"/>
        <v>70.745750319868392</v>
      </c>
      <c r="CI112" s="73" t="e">
        <f t="shared" si="28"/>
        <v>#VALUE!</v>
      </c>
      <c r="CJ112" s="73" t="e">
        <f t="shared" si="28"/>
        <v>#VALUE!</v>
      </c>
      <c r="CK112" s="73" t="e">
        <f t="shared" si="28"/>
        <v>#VALUE!</v>
      </c>
    </row>
    <row r="113" spans="2:89" s="72" customFormat="1" ht="14.4">
      <c r="B113" s="70" t="s">
        <v>487</v>
      </c>
      <c r="C113" s="70"/>
      <c r="D113" s="78"/>
      <c r="E113" s="71">
        <v>36708</v>
      </c>
      <c r="F113" s="72">
        <v>92.22</v>
      </c>
      <c r="G113" s="72">
        <v>84.21</v>
      </c>
      <c r="H113" s="72">
        <v>73.5</v>
      </c>
      <c r="I113" s="72">
        <v>86.48</v>
      </c>
      <c r="J113" s="72">
        <v>98.73</v>
      </c>
      <c r="K113" s="72">
        <v>82.1</v>
      </c>
      <c r="L113" s="72">
        <v>77.540000000000006</v>
      </c>
      <c r="M113" s="72">
        <v>86.24</v>
      </c>
      <c r="N113" s="72">
        <v>87.64</v>
      </c>
      <c r="O113" s="72">
        <v>89.49</v>
      </c>
      <c r="P113" s="72">
        <v>84.44</v>
      </c>
      <c r="Q113" s="72">
        <v>83.22</v>
      </c>
      <c r="R113" s="72">
        <v>102.66</v>
      </c>
      <c r="S113" s="72">
        <v>87.19</v>
      </c>
      <c r="T113" s="72">
        <v>90.73</v>
      </c>
      <c r="U113" s="72">
        <v>72.33</v>
      </c>
      <c r="V113" s="72">
        <v>84.53</v>
      </c>
      <c r="W113" s="72">
        <v>89.57</v>
      </c>
      <c r="X113" s="72">
        <v>99.43</v>
      </c>
      <c r="Y113" s="72">
        <v>107.06</v>
      </c>
      <c r="Z113" s="72">
        <v>89.09</v>
      </c>
      <c r="AA113" s="72">
        <v>89.18</v>
      </c>
      <c r="AB113" s="72">
        <v>95.72</v>
      </c>
      <c r="AC113" s="72">
        <v>81.53</v>
      </c>
      <c r="AD113" s="72">
        <v>90.33</v>
      </c>
      <c r="AE113" s="72">
        <v>103.93</v>
      </c>
      <c r="AF113" s="72">
        <v>97.85</v>
      </c>
      <c r="AG113" s="72">
        <v>117.94</v>
      </c>
      <c r="AH113" s="72">
        <v>145.9</v>
      </c>
      <c r="AI113" s="72">
        <v>92.91</v>
      </c>
      <c r="AJ113" s="72">
        <v>85.68</v>
      </c>
      <c r="AK113" s="72">
        <v>125.22</v>
      </c>
      <c r="AL113" s="72">
        <v>80.16</v>
      </c>
      <c r="AM113" s="72">
        <v>75.45</v>
      </c>
      <c r="AN113" s="72">
        <v>62.48</v>
      </c>
      <c r="AO113" s="72">
        <v>96</v>
      </c>
      <c r="AP113" s="72">
        <v>82.36</v>
      </c>
      <c r="AQ113" s="72">
        <v>75.28</v>
      </c>
      <c r="AR113" s="72" t="s">
        <v>488</v>
      </c>
      <c r="AS113" s="72" t="s">
        <v>488</v>
      </c>
      <c r="AT113" s="72" t="s">
        <v>488</v>
      </c>
      <c r="AU113" s="72" t="s">
        <v>488</v>
      </c>
      <c r="AV113" s="72" t="s">
        <v>488</v>
      </c>
      <c r="AW113" s="73">
        <f t="shared" si="26"/>
        <v>87.032842582106468</v>
      </c>
      <c r="AX113" s="73">
        <f t="shared" si="26"/>
        <v>70.321503131523997</v>
      </c>
      <c r="AY113" s="73">
        <f t="shared" si="26"/>
        <v>60.551138938089558</v>
      </c>
      <c r="AZ113" s="73">
        <f t="shared" si="26"/>
        <v>78.455920709441855</v>
      </c>
      <c r="BA113" s="73">
        <f t="shared" si="26"/>
        <v>103.49327812573705</v>
      </c>
      <c r="BB113" s="73">
        <f t="shared" si="26"/>
        <v>60.444313559478012</v>
      </c>
      <c r="BC113" s="73">
        <f t="shared" si="26"/>
        <v>66.600815975950184</v>
      </c>
      <c r="BD113" s="73">
        <f t="shared" si="26"/>
        <v>85.270053145470257</v>
      </c>
      <c r="BE113" s="73">
        <f t="shared" si="26"/>
        <v>79.335551180211368</v>
      </c>
      <c r="BF113" s="73">
        <f t="shared" si="26"/>
        <v>85.942714460637191</v>
      </c>
      <c r="BG113" s="73">
        <f t="shared" si="26"/>
        <v>80.350176039585108</v>
      </c>
      <c r="BH113" s="73">
        <f t="shared" si="26"/>
        <v>83.90170132325143</v>
      </c>
      <c r="BI113" s="73">
        <f t="shared" si="26"/>
        <v>62.796672375825793</v>
      </c>
      <c r="BJ113" s="73">
        <f t="shared" si="26"/>
        <v>73.833516809213307</v>
      </c>
      <c r="BK113" s="73">
        <f t="shared" si="26"/>
        <v>83.93154486586495</v>
      </c>
      <c r="BL113" s="73">
        <f t="shared" si="26"/>
        <v>68.429517502365172</v>
      </c>
      <c r="BM113" s="73">
        <f t="shared" si="27"/>
        <v>77.830720714499463</v>
      </c>
      <c r="BN113" s="73">
        <f t="shared" si="27"/>
        <v>87.415214951446828</v>
      </c>
      <c r="BO113" s="73">
        <f t="shared" si="27"/>
        <v>98.311704362872348</v>
      </c>
      <c r="BP113" s="73">
        <f t="shared" si="27"/>
        <v>89.989072875514836</v>
      </c>
      <c r="BQ113" s="73">
        <f t="shared" si="27"/>
        <v>88.563049853372434</v>
      </c>
      <c r="BR113" s="73">
        <f t="shared" si="27"/>
        <v>64.106388714170208</v>
      </c>
      <c r="BS113" s="73">
        <f t="shared" si="27"/>
        <v>92.369303514993604</v>
      </c>
      <c r="BT113" s="73">
        <f t="shared" si="27"/>
        <v>65.493834598546002</v>
      </c>
      <c r="BU113" s="73">
        <f t="shared" si="27"/>
        <v>86.891277685592669</v>
      </c>
      <c r="BV113" s="73">
        <f t="shared" si="27"/>
        <v>104.88974113135188</v>
      </c>
      <c r="BW113" s="73">
        <f t="shared" si="27"/>
        <v>107.76431718061674</v>
      </c>
      <c r="BX113" s="73">
        <f t="shared" si="27"/>
        <v>127.72017218507187</v>
      </c>
      <c r="BY113" s="73">
        <f t="shared" si="27"/>
        <v>167.34530022366232</v>
      </c>
      <c r="BZ113" s="73">
        <f t="shared" si="27"/>
        <v>92.142910271985727</v>
      </c>
      <c r="CA113" s="73">
        <f t="shared" si="27"/>
        <v>70.422882505239798</v>
      </c>
      <c r="CB113" s="73">
        <f t="shared" si="27"/>
        <v>120.69106768511601</v>
      </c>
      <c r="CC113" s="73">
        <f t="shared" si="28"/>
        <v>69.848600370330033</v>
      </c>
      <c r="CD113" s="73">
        <f t="shared" si="28"/>
        <v>67.187604354504771</v>
      </c>
      <c r="CE113" s="73">
        <f t="shared" si="28"/>
        <v>61.815483551817962</v>
      </c>
      <c r="CF113" s="73">
        <f t="shared" si="28"/>
        <v>96.161069791901426</v>
      </c>
      <c r="CG113" s="73">
        <f t="shared" si="28"/>
        <v>78.255499073590201</v>
      </c>
      <c r="CH113" s="73">
        <f t="shared" si="28"/>
        <v>68.799122646682505</v>
      </c>
      <c r="CI113" s="73" t="e">
        <f t="shared" si="28"/>
        <v>#VALUE!</v>
      </c>
      <c r="CJ113" s="73" t="e">
        <f t="shared" si="28"/>
        <v>#VALUE!</v>
      </c>
      <c r="CK113" s="73" t="e">
        <f t="shared" si="28"/>
        <v>#VALUE!</v>
      </c>
    </row>
    <row r="114" spans="2:89" s="72" customFormat="1" ht="14.4">
      <c r="B114" s="70" t="s">
        <v>487</v>
      </c>
      <c r="C114" s="70"/>
      <c r="D114" s="78"/>
      <c r="E114" s="71">
        <v>36800</v>
      </c>
      <c r="F114" s="72">
        <v>91.91</v>
      </c>
      <c r="G114" s="72">
        <v>84.96</v>
      </c>
      <c r="H114" s="72">
        <v>74.709999999999994</v>
      </c>
      <c r="I114" s="72">
        <v>86.3</v>
      </c>
      <c r="J114" s="72">
        <v>96.9</v>
      </c>
      <c r="K114" s="72">
        <v>81.92</v>
      </c>
      <c r="L114" s="72">
        <v>77.38</v>
      </c>
      <c r="M114" s="72">
        <v>83.22</v>
      </c>
      <c r="N114" s="72">
        <v>87.03</v>
      </c>
      <c r="O114" s="72">
        <v>88.35</v>
      </c>
      <c r="P114" s="72">
        <v>83.56</v>
      </c>
      <c r="Q114" s="72">
        <v>82.24</v>
      </c>
      <c r="R114" s="72">
        <v>102.11</v>
      </c>
      <c r="S114" s="72">
        <v>88.14</v>
      </c>
      <c r="T114" s="72">
        <v>91.28</v>
      </c>
      <c r="U114" s="72">
        <v>72.63</v>
      </c>
      <c r="V114" s="72">
        <v>85.72</v>
      </c>
      <c r="W114" s="72">
        <v>89.44</v>
      </c>
      <c r="X114" s="72">
        <v>98.47</v>
      </c>
      <c r="Y114" s="72">
        <v>109.76</v>
      </c>
      <c r="Z114" s="72">
        <v>88.89</v>
      </c>
      <c r="AA114" s="72">
        <v>93.59</v>
      </c>
      <c r="AB114" s="72">
        <v>95.62</v>
      </c>
      <c r="AC114" s="72">
        <v>79.83</v>
      </c>
      <c r="AD114" s="72">
        <v>89.86</v>
      </c>
      <c r="AE114" s="72">
        <v>101.32</v>
      </c>
      <c r="AF114" s="72">
        <v>99.16</v>
      </c>
      <c r="AG114" s="72">
        <v>121.49</v>
      </c>
      <c r="AH114" s="72">
        <v>144.08000000000001</v>
      </c>
      <c r="AI114" s="72">
        <v>94.13</v>
      </c>
      <c r="AJ114" s="72">
        <v>85.68</v>
      </c>
      <c r="AK114" s="72">
        <v>136.27000000000001</v>
      </c>
      <c r="AL114" s="72">
        <v>78.11</v>
      </c>
      <c r="AM114" s="72">
        <v>71.56</v>
      </c>
      <c r="AN114" s="72">
        <v>60.24</v>
      </c>
      <c r="AO114" s="72">
        <v>97.17</v>
      </c>
      <c r="AP114" s="72">
        <v>80.3</v>
      </c>
      <c r="AQ114" s="72">
        <v>73.319999999999993</v>
      </c>
      <c r="AR114" s="72" t="s">
        <v>488</v>
      </c>
      <c r="AS114" s="72" t="s">
        <v>488</v>
      </c>
      <c r="AT114" s="72" t="s">
        <v>488</v>
      </c>
      <c r="AU114" s="72" t="s">
        <v>488</v>
      </c>
      <c r="AV114" s="72" t="s">
        <v>488</v>
      </c>
      <c r="AW114" s="73">
        <f t="shared" si="26"/>
        <v>86.740279350698373</v>
      </c>
      <c r="AX114" s="73">
        <f t="shared" si="26"/>
        <v>70.947807933194156</v>
      </c>
      <c r="AY114" s="73">
        <f t="shared" si="26"/>
        <v>61.547967211764224</v>
      </c>
      <c r="AZ114" s="73">
        <f t="shared" si="26"/>
        <v>78.29262207706789</v>
      </c>
      <c r="BA114" s="73">
        <f t="shared" si="26"/>
        <v>101.57498886239158</v>
      </c>
      <c r="BB114" s="73">
        <f t="shared" si="26"/>
        <v>60.311792530967587</v>
      </c>
      <c r="BC114" s="73">
        <f t="shared" si="26"/>
        <v>66.463388447498389</v>
      </c>
      <c r="BD114" s="73">
        <f t="shared" si="26"/>
        <v>82.284019280682216</v>
      </c>
      <c r="BE114" s="73">
        <f t="shared" si="26"/>
        <v>78.783352569760339</v>
      </c>
      <c r="BF114" s="73">
        <f t="shared" si="26"/>
        <v>84.847902811457104</v>
      </c>
      <c r="BG114" s="73">
        <f t="shared" si="26"/>
        <v>79.512798553620698</v>
      </c>
      <c r="BH114" s="73">
        <f t="shared" si="26"/>
        <v>82.913673597983632</v>
      </c>
      <c r="BI114" s="73">
        <f t="shared" si="26"/>
        <v>62.460239784683147</v>
      </c>
      <c r="BJ114" s="73">
        <f t="shared" si="26"/>
        <v>74.637987975273091</v>
      </c>
      <c r="BK114" s="73">
        <f t="shared" si="26"/>
        <v>84.44033302497688</v>
      </c>
      <c r="BL114" s="73">
        <f t="shared" si="26"/>
        <v>68.713339640491952</v>
      </c>
      <c r="BM114" s="73">
        <f t="shared" si="27"/>
        <v>78.926409317956853</v>
      </c>
      <c r="BN114" s="73">
        <f t="shared" si="27"/>
        <v>87.288342360806126</v>
      </c>
      <c r="BO114" s="73">
        <f t="shared" si="27"/>
        <v>97.362501544926474</v>
      </c>
      <c r="BP114" s="73">
        <f t="shared" si="27"/>
        <v>92.25855257627974</v>
      </c>
      <c r="BQ114" s="73">
        <f t="shared" si="27"/>
        <v>88.364232814752228</v>
      </c>
      <c r="BR114" s="73">
        <f t="shared" si="27"/>
        <v>67.276484859376424</v>
      </c>
      <c r="BS114" s="73">
        <f t="shared" si="27"/>
        <v>92.272804033678327</v>
      </c>
      <c r="BT114" s="73">
        <f t="shared" si="27"/>
        <v>64.128208217857562</v>
      </c>
      <c r="BU114" s="73">
        <f t="shared" si="27"/>
        <v>86.439169853064953</v>
      </c>
      <c r="BV114" s="73">
        <f t="shared" si="27"/>
        <v>102.25563909774435</v>
      </c>
      <c r="BW114" s="73">
        <f t="shared" si="27"/>
        <v>109.20704845814977</v>
      </c>
      <c r="BX114" s="73">
        <f t="shared" si="27"/>
        <v>131.56455586539241</v>
      </c>
      <c r="BY114" s="73">
        <f t="shared" si="27"/>
        <v>165.25778516946724</v>
      </c>
      <c r="BZ114" s="73">
        <f t="shared" si="27"/>
        <v>93.35283762675725</v>
      </c>
      <c r="CA114" s="73">
        <f t="shared" si="27"/>
        <v>70.422882505239798</v>
      </c>
      <c r="CB114" s="73">
        <f t="shared" si="27"/>
        <v>131.34141345991662</v>
      </c>
      <c r="CC114" s="73">
        <f t="shared" si="28"/>
        <v>68.062302581418137</v>
      </c>
      <c r="CD114" s="73">
        <f t="shared" si="28"/>
        <v>63.723591353324871</v>
      </c>
      <c r="CE114" s="73">
        <f t="shared" si="28"/>
        <v>59.59930744496662</v>
      </c>
      <c r="CF114" s="73">
        <f t="shared" si="28"/>
        <v>97.333032829990231</v>
      </c>
      <c r="CG114" s="73">
        <f t="shared" si="28"/>
        <v>76.298161432847152</v>
      </c>
      <c r="CH114" s="73">
        <f t="shared" si="28"/>
        <v>67.007859623469187</v>
      </c>
      <c r="CI114" s="73" t="e">
        <f t="shared" si="28"/>
        <v>#VALUE!</v>
      </c>
      <c r="CJ114" s="73" t="e">
        <f t="shared" si="28"/>
        <v>#VALUE!</v>
      </c>
      <c r="CK114" s="73" t="e">
        <f t="shared" si="28"/>
        <v>#VALUE!</v>
      </c>
    </row>
    <row r="115" spans="2:89" s="72" customFormat="1" ht="14.4">
      <c r="B115" s="70" t="s">
        <v>487</v>
      </c>
      <c r="C115" s="70"/>
      <c r="D115" s="78"/>
      <c r="E115" s="71">
        <v>36892</v>
      </c>
      <c r="F115" s="72">
        <v>94.66</v>
      </c>
      <c r="G115" s="72">
        <v>88.86</v>
      </c>
      <c r="H115" s="72">
        <v>76.209999999999994</v>
      </c>
      <c r="I115" s="72">
        <v>89.24</v>
      </c>
      <c r="J115" s="72">
        <v>98.98</v>
      </c>
      <c r="K115" s="72">
        <v>83.91</v>
      </c>
      <c r="L115" s="72">
        <v>81.150000000000006</v>
      </c>
      <c r="M115" s="72">
        <v>83.83</v>
      </c>
      <c r="N115" s="72">
        <v>89.04</v>
      </c>
      <c r="O115" s="72">
        <v>90.69</v>
      </c>
      <c r="P115" s="72">
        <v>86.08</v>
      </c>
      <c r="Q115" s="72">
        <v>83.58</v>
      </c>
      <c r="R115" s="72">
        <v>98.24</v>
      </c>
      <c r="S115" s="72">
        <v>83.48</v>
      </c>
      <c r="T115" s="72">
        <v>93.93</v>
      </c>
      <c r="U115" s="72">
        <v>74.61</v>
      </c>
      <c r="V115" s="72">
        <v>88.74</v>
      </c>
      <c r="W115" s="72">
        <v>91.86</v>
      </c>
      <c r="X115" s="72">
        <v>99.9</v>
      </c>
      <c r="Y115" s="72">
        <v>117.37</v>
      </c>
      <c r="Z115" s="72">
        <v>90.76</v>
      </c>
      <c r="AA115" s="72">
        <v>93</v>
      </c>
      <c r="AB115" s="72">
        <v>96.64</v>
      </c>
      <c r="AC115" s="72">
        <v>79.36</v>
      </c>
      <c r="AD115" s="72">
        <v>93.09</v>
      </c>
      <c r="AE115" s="72">
        <v>100.37</v>
      </c>
      <c r="AF115" s="72">
        <v>97.48</v>
      </c>
      <c r="AG115" s="72">
        <v>121.11</v>
      </c>
      <c r="AH115" s="72">
        <v>129.97999999999999</v>
      </c>
      <c r="AI115" s="72">
        <v>96.88</v>
      </c>
      <c r="AJ115" s="72">
        <v>86.91</v>
      </c>
      <c r="AK115" s="72">
        <v>126</v>
      </c>
      <c r="AL115" s="72">
        <v>77.98</v>
      </c>
      <c r="AM115" s="72">
        <v>71.73</v>
      </c>
      <c r="AN115" s="72">
        <v>64.44</v>
      </c>
      <c r="AO115" s="72">
        <v>97.27</v>
      </c>
      <c r="AP115" s="72">
        <v>84.73</v>
      </c>
      <c r="AQ115" s="72">
        <v>78.23</v>
      </c>
      <c r="AR115" s="72" t="s">
        <v>488</v>
      </c>
      <c r="AS115" s="72" t="s">
        <v>488</v>
      </c>
      <c r="AT115" s="72" t="s">
        <v>488</v>
      </c>
      <c r="AU115" s="72" t="s">
        <v>488</v>
      </c>
      <c r="AV115" s="72" t="s">
        <v>488</v>
      </c>
      <c r="AW115" s="73">
        <f t="shared" si="26"/>
        <v>89.335598338995851</v>
      </c>
      <c r="AX115" s="73">
        <f t="shared" si="26"/>
        <v>74.204592901878925</v>
      </c>
      <c r="AY115" s="73">
        <f t="shared" si="26"/>
        <v>62.783704741112992</v>
      </c>
      <c r="AZ115" s="73">
        <f t="shared" si="26"/>
        <v>80.959833072509142</v>
      </c>
      <c r="BA115" s="73">
        <f t="shared" si="26"/>
        <v>103.75533950051101</v>
      </c>
      <c r="BB115" s="73">
        <f t="shared" si="26"/>
        <v>61.776886123943974</v>
      </c>
      <c r="BC115" s="73">
        <f t="shared" si="26"/>
        <v>69.701524586643757</v>
      </c>
      <c r="BD115" s="73">
        <f t="shared" si="26"/>
        <v>82.887158571252002</v>
      </c>
      <c r="BE115" s="73">
        <f t="shared" si="26"/>
        <v>80.602892253377703</v>
      </c>
      <c r="BF115" s="73">
        <f t="shared" si="26"/>
        <v>87.095147775563603</v>
      </c>
      <c r="BG115" s="73">
        <f t="shared" si="26"/>
        <v>81.910743172518778</v>
      </c>
      <c r="BH115" s="73">
        <f t="shared" si="26"/>
        <v>84.264650283553891</v>
      </c>
      <c r="BI115" s="73">
        <f t="shared" si="26"/>
        <v>60.092977734279415</v>
      </c>
      <c r="BJ115" s="73">
        <f t="shared" si="26"/>
        <v>70.691845202811422</v>
      </c>
      <c r="BK115" s="73">
        <f t="shared" si="26"/>
        <v>86.891766882516194</v>
      </c>
      <c r="BL115" s="73">
        <f t="shared" si="26"/>
        <v>70.586565752128664</v>
      </c>
      <c r="BM115" s="73">
        <f t="shared" si="27"/>
        <v>81.707064429252114</v>
      </c>
      <c r="BN115" s="73">
        <f t="shared" si="27"/>
        <v>89.650124432733122</v>
      </c>
      <c r="BO115" s="73">
        <f t="shared" si="27"/>
        <v>98.776418242491673</v>
      </c>
      <c r="BP115" s="73">
        <f t="shared" si="27"/>
        <v>98.655123140287472</v>
      </c>
      <c r="BQ115" s="73">
        <f t="shared" si="27"/>
        <v>90.223172125851193</v>
      </c>
      <c r="BR115" s="73">
        <f t="shared" si="27"/>
        <v>66.852367688022298</v>
      </c>
      <c r="BS115" s="73">
        <f t="shared" si="27"/>
        <v>93.257098743094261</v>
      </c>
      <c r="BT115" s="73">
        <f t="shared" si="27"/>
        <v>63.750652689079004</v>
      </c>
      <c r="BU115" s="73">
        <f t="shared" si="27"/>
        <v>89.546208787244794</v>
      </c>
      <c r="BV115" s="73">
        <f t="shared" si="27"/>
        <v>101.29686632689105</v>
      </c>
      <c r="BW115" s="73">
        <f t="shared" si="27"/>
        <v>107.35682819383261</v>
      </c>
      <c r="BX115" s="73">
        <f t="shared" si="27"/>
        <v>131.15304437285107</v>
      </c>
      <c r="BY115" s="73">
        <f t="shared" si="27"/>
        <v>149.08527843092273</v>
      </c>
      <c r="BZ115" s="73">
        <f t="shared" si="27"/>
        <v>96.080132893660277</v>
      </c>
      <c r="CA115" s="73">
        <f t="shared" si="27"/>
        <v>71.433855258291217</v>
      </c>
      <c r="CB115" s="73">
        <f t="shared" si="27"/>
        <v>121.44285679863135</v>
      </c>
      <c r="CC115" s="73">
        <f t="shared" si="28"/>
        <v>67.949025160657882</v>
      </c>
      <c r="CD115" s="73">
        <f t="shared" si="28"/>
        <v>63.874974954918848</v>
      </c>
      <c r="CE115" s="73">
        <f t="shared" si="28"/>
        <v>63.754637645312897</v>
      </c>
      <c r="CF115" s="73">
        <f t="shared" si="28"/>
        <v>97.433200611023452</v>
      </c>
      <c r="CG115" s="73">
        <f t="shared" si="28"/>
        <v>80.507387524347948</v>
      </c>
      <c r="CH115" s="73">
        <f t="shared" si="28"/>
        <v>71.495156278559676</v>
      </c>
      <c r="CI115" s="73" t="e">
        <f t="shared" si="28"/>
        <v>#VALUE!</v>
      </c>
      <c r="CJ115" s="73" t="e">
        <f t="shared" si="28"/>
        <v>#VALUE!</v>
      </c>
      <c r="CK115" s="73" t="e">
        <f t="shared" si="28"/>
        <v>#VALUE!</v>
      </c>
    </row>
    <row r="116" spans="2:89" s="72" customFormat="1" ht="14.4">
      <c r="B116" s="70" t="s">
        <v>487</v>
      </c>
      <c r="C116" s="70"/>
      <c r="D116" s="79"/>
      <c r="E116" s="71">
        <v>36982</v>
      </c>
      <c r="F116" s="72">
        <v>94.37</v>
      </c>
      <c r="G116" s="72">
        <v>92.09</v>
      </c>
      <c r="H116" s="72">
        <v>77.17</v>
      </c>
      <c r="I116" s="72">
        <v>88.91</v>
      </c>
      <c r="J116" s="72">
        <v>96.94</v>
      </c>
      <c r="K116" s="72">
        <v>83.54</v>
      </c>
      <c r="L116" s="72">
        <v>80.48</v>
      </c>
      <c r="M116" s="72">
        <v>83.09</v>
      </c>
      <c r="N116" s="72">
        <v>88.41</v>
      </c>
      <c r="O116" s="72">
        <v>89.58</v>
      </c>
      <c r="P116" s="72">
        <v>85.27</v>
      </c>
      <c r="Q116" s="72">
        <v>82.89</v>
      </c>
      <c r="R116" s="72">
        <v>99.59</v>
      </c>
      <c r="S116" s="72">
        <v>86.55</v>
      </c>
      <c r="T116" s="72">
        <v>94.23</v>
      </c>
      <c r="U116" s="72">
        <v>77.790000000000006</v>
      </c>
      <c r="V116" s="72">
        <v>90.04</v>
      </c>
      <c r="W116" s="72">
        <v>91.7</v>
      </c>
      <c r="X116" s="72">
        <v>98.67</v>
      </c>
      <c r="Y116" s="72">
        <v>127.37</v>
      </c>
      <c r="Z116" s="72">
        <v>90.04</v>
      </c>
      <c r="AA116" s="72">
        <v>99.01</v>
      </c>
      <c r="AB116" s="72">
        <v>96.63</v>
      </c>
      <c r="AC116" s="72">
        <v>79.17</v>
      </c>
      <c r="AD116" s="72">
        <v>92.4</v>
      </c>
      <c r="AE116" s="72">
        <v>97.79</v>
      </c>
      <c r="AF116" s="72">
        <v>99.35</v>
      </c>
      <c r="AG116" s="72">
        <v>123.64</v>
      </c>
      <c r="AH116" s="72">
        <v>126.71</v>
      </c>
      <c r="AI116" s="72">
        <v>96.68</v>
      </c>
      <c r="AJ116" s="72">
        <v>87.96</v>
      </c>
      <c r="AK116" s="72">
        <v>98.66</v>
      </c>
      <c r="AL116" s="72">
        <v>77.680000000000007</v>
      </c>
      <c r="AM116" s="72">
        <v>71.489999999999995</v>
      </c>
      <c r="AN116" s="72">
        <v>64.010000000000005</v>
      </c>
      <c r="AO116" s="72">
        <v>105.62</v>
      </c>
      <c r="AP116" s="72">
        <v>82.7</v>
      </c>
      <c r="AQ116" s="72">
        <v>77.209999999999994</v>
      </c>
      <c r="AR116" s="72" t="s">
        <v>488</v>
      </c>
      <c r="AS116" s="72" t="s">
        <v>488</v>
      </c>
      <c r="AT116" s="72" t="s">
        <v>488</v>
      </c>
      <c r="AU116" s="72" t="s">
        <v>488</v>
      </c>
      <c r="AV116" s="72" t="s">
        <v>488</v>
      </c>
      <c r="AW116" s="73">
        <f t="shared" si="26"/>
        <v>89.06191015477539</v>
      </c>
      <c r="AX116" s="73">
        <f t="shared" si="26"/>
        <v>76.901878914405003</v>
      </c>
      <c r="AY116" s="73">
        <f t="shared" si="26"/>
        <v>63.574576759896203</v>
      </c>
      <c r="AZ116" s="73">
        <f t="shared" si="26"/>
        <v>80.660452246490209</v>
      </c>
      <c r="BA116" s="73">
        <f t="shared" si="26"/>
        <v>101.6169186823554</v>
      </c>
      <c r="BB116" s="73">
        <f t="shared" si="26"/>
        <v>61.504481787561438</v>
      </c>
      <c r="BC116" s="73">
        <f t="shared" si="26"/>
        <v>69.126046811251868</v>
      </c>
      <c r="BD116" s="73">
        <f t="shared" si="26"/>
        <v>82.155481399085389</v>
      </c>
      <c r="BE116" s="73">
        <f t="shared" si="26"/>
        <v>80.032588770452833</v>
      </c>
      <c r="BF116" s="73">
        <f t="shared" si="26"/>
        <v>86.029146959256693</v>
      </c>
      <c r="BG116" s="73">
        <f t="shared" si="26"/>
        <v>81.139975259301551</v>
      </c>
      <c r="BH116" s="73">
        <f t="shared" si="26"/>
        <v>83.568998109640845</v>
      </c>
      <c r="BI116" s="73">
        <f t="shared" si="26"/>
        <v>60.918766821629568</v>
      </c>
      <c r="BJ116" s="73">
        <f t="shared" si="26"/>
        <v>73.291557286815134</v>
      </c>
      <c r="BK116" s="73">
        <f t="shared" si="26"/>
        <v>87.169287696577243</v>
      </c>
      <c r="BL116" s="73">
        <f t="shared" si="26"/>
        <v>73.595080416272481</v>
      </c>
      <c r="BM116" s="73">
        <f t="shared" si="27"/>
        <v>82.904035172524928</v>
      </c>
      <c r="BN116" s="73">
        <f t="shared" si="27"/>
        <v>89.493973551944563</v>
      </c>
      <c r="BO116" s="73">
        <f t="shared" si="27"/>
        <v>97.560252131998524</v>
      </c>
      <c r="BP116" s="73">
        <f t="shared" si="27"/>
        <v>107.0606035134908</v>
      </c>
      <c r="BQ116" s="73">
        <f t="shared" si="27"/>
        <v>89.507430786818446</v>
      </c>
      <c r="BR116" s="73">
        <f t="shared" si="27"/>
        <v>71.172612094527821</v>
      </c>
      <c r="BS116" s="73">
        <f t="shared" si="27"/>
        <v>93.247448794962722</v>
      </c>
      <c r="BT116" s="73">
        <f t="shared" si="27"/>
        <v>63.598023858296173</v>
      </c>
      <c r="BU116" s="73">
        <f t="shared" si="27"/>
        <v>88.88247601183177</v>
      </c>
      <c r="BV116" s="73">
        <f t="shared" si="27"/>
        <v>98.693041328152603</v>
      </c>
      <c r="BW116" s="73">
        <f t="shared" si="27"/>
        <v>109.41629955947137</v>
      </c>
      <c r="BX116" s="73">
        <f t="shared" si="27"/>
        <v>133.89284457319221</v>
      </c>
      <c r="BY116" s="73">
        <f t="shared" si="27"/>
        <v>145.33463325113263</v>
      </c>
      <c r="BZ116" s="73">
        <f t="shared" si="27"/>
        <v>95.881784146976429</v>
      </c>
      <c r="CA116" s="73">
        <f t="shared" si="27"/>
        <v>72.296880779188754</v>
      </c>
      <c r="CB116" s="73">
        <f t="shared" si="27"/>
        <v>95.091684537721974</v>
      </c>
      <c r="CC116" s="73">
        <f t="shared" si="28"/>
        <v>67.687615728134205</v>
      </c>
      <c r="CD116" s="73">
        <f t="shared" si="28"/>
        <v>63.661256929139107</v>
      </c>
      <c r="CE116" s="73">
        <f t="shared" si="28"/>
        <v>63.329210981944115</v>
      </c>
      <c r="CF116" s="73">
        <f t="shared" si="28"/>
        <v>105.7972103272982</v>
      </c>
      <c r="CG116" s="73">
        <f t="shared" si="28"/>
        <v>78.578554800703117</v>
      </c>
      <c r="CH116" s="73">
        <f t="shared" si="28"/>
        <v>70.562968378724179</v>
      </c>
      <c r="CI116" s="73" t="e">
        <f t="shared" si="28"/>
        <v>#VALUE!</v>
      </c>
      <c r="CJ116" s="73" t="e">
        <f t="shared" si="28"/>
        <v>#VALUE!</v>
      </c>
      <c r="CK116" s="73" t="e">
        <f t="shared" si="28"/>
        <v>#VALUE!</v>
      </c>
    </row>
    <row r="117" spans="2:89" s="72" customFormat="1" ht="14.4">
      <c r="B117" s="70" t="s">
        <v>487</v>
      </c>
      <c r="C117" s="70"/>
      <c r="D117" s="78"/>
      <c r="E117" s="71">
        <v>37073</v>
      </c>
      <c r="F117" s="72">
        <v>95.42</v>
      </c>
      <c r="G117" s="72">
        <v>94.38</v>
      </c>
      <c r="H117" s="72">
        <v>79.23</v>
      </c>
      <c r="I117" s="72">
        <v>90.52</v>
      </c>
      <c r="J117" s="72">
        <v>97.31</v>
      </c>
      <c r="K117" s="72">
        <v>84.68</v>
      </c>
      <c r="L117" s="72">
        <v>81.540000000000006</v>
      </c>
      <c r="M117" s="72">
        <v>84.83</v>
      </c>
      <c r="N117" s="72">
        <v>89.19</v>
      </c>
      <c r="O117" s="72">
        <v>90.45</v>
      </c>
      <c r="P117" s="72">
        <v>86.3</v>
      </c>
      <c r="Q117" s="72">
        <v>84</v>
      </c>
      <c r="R117" s="72">
        <v>98.21</v>
      </c>
      <c r="S117" s="72">
        <v>85.62</v>
      </c>
      <c r="T117" s="72">
        <v>95.33</v>
      </c>
      <c r="U117" s="72">
        <v>81.459999999999994</v>
      </c>
      <c r="V117" s="72">
        <v>91.22</v>
      </c>
      <c r="W117" s="72">
        <v>93.02</v>
      </c>
      <c r="X117" s="72">
        <v>98.75</v>
      </c>
      <c r="Y117" s="72">
        <v>118.69</v>
      </c>
      <c r="Z117" s="72">
        <v>90.61</v>
      </c>
      <c r="AA117" s="72">
        <v>95.07</v>
      </c>
      <c r="AB117" s="72">
        <v>97.52</v>
      </c>
      <c r="AC117" s="72">
        <v>79.55</v>
      </c>
      <c r="AD117" s="72">
        <v>93.48</v>
      </c>
      <c r="AE117" s="72">
        <v>95.56</v>
      </c>
      <c r="AF117" s="72">
        <v>99.68</v>
      </c>
      <c r="AG117" s="72">
        <v>122.17</v>
      </c>
      <c r="AH117" s="72">
        <v>125.59</v>
      </c>
      <c r="AI117" s="72">
        <v>99.57</v>
      </c>
      <c r="AJ117" s="72">
        <v>89.21</v>
      </c>
      <c r="AK117" s="72">
        <v>90.52</v>
      </c>
      <c r="AL117" s="72">
        <v>77.5</v>
      </c>
      <c r="AM117" s="72">
        <v>71.180000000000007</v>
      </c>
      <c r="AN117" s="72">
        <v>64.709999999999994</v>
      </c>
      <c r="AO117" s="72">
        <v>107.48</v>
      </c>
      <c r="AP117" s="72">
        <v>84.25</v>
      </c>
      <c r="AQ117" s="72">
        <v>78.81</v>
      </c>
      <c r="AR117" s="72" t="s">
        <v>488</v>
      </c>
      <c r="AS117" s="72" t="s">
        <v>488</v>
      </c>
      <c r="AT117" s="72" t="s">
        <v>488</v>
      </c>
      <c r="AU117" s="72" t="s">
        <v>488</v>
      </c>
      <c r="AV117" s="72" t="s">
        <v>488</v>
      </c>
      <c r="AW117" s="73">
        <f t="shared" si="26"/>
        <v>90.052850132125343</v>
      </c>
      <c r="AX117" s="73">
        <f t="shared" si="26"/>
        <v>78.814196242171192</v>
      </c>
      <c r="AY117" s="73">
        <f t="shared" si="26"/>
        <v>65.27165630020184</v>
      </c>
      <c r="AZ117" s="73">
        <f t="shared" si="26"/>
        <v>82.121067791612802</v>
      </c>
      <c r="BA117" s="73">
        <f t="shared" si="26"/>
        <v>102.00476951702089</v>
      </c>
      <c r="BB117" s="73">
        <f t="shared" si="26"/>
        <v>62.343781634794148</v>
      </c>
      <c r="BC117" s="73">
        <f t="shared" si="26"/>
        <v>70.036504187245015</v>
      </c>
      <c r="BD117" s="73">
        <f t="shared" si="26"/>
        <v>83.875911506612269</v>
      </c>
      <c r="BE117" s="73">
        <f t="shared" si="26"/>
        <v>80.738678796931225</v>
      </c>
      <c r="BF117" s="73">
        <f t="shared" si="26"/>
        <v>86.864661112578332</v>
      </c>
      <c r="BG117" s="73">
        <f t="shared" si="26"/>
        <v>82.120087544009891</v>
      </c>
      <c r="BH117" s="73">
        <f t="shared" si="26"/>
        <v>84.688090737240088</v>
      </c>
      <c r="BI117" s="73">
        <f t="shared" si="26"/>
        <v>60.074626865671647</v>
      </c>
      <c r="BJ117" s="73">
        <f t="shared" si="26"/>
        <v>72.504022355830301</v>
      </c>
      <c r="BK117" s="73">
        <f t="shared" si="26"/>
        <v>88.186864014801117</v>
      </c>
      <c r="BL117" s="73">
        <f t="shared" si="26"/>
        <v>77.067171239356654</v>
      </c>
      <c r="BM117" s="73">
        <f t="shared" si="27"/>
        <v>83.99051630872637</v>
      </c>
      <c r="BN117" s="73">
        <f t="shared" si="27"/>
        <v>90.782218318450191</v>
      </c>
      <c r="BO117" s="73">
        <f t="shared" si="27"/>
        <v>97.639352366827353</v>
      </c>
      <c r="BP117" s="73">
        <f t="shared" si="27"/>
        <v>99.764646549550307</v>
      </c>
      <c r="BQ117" s="73">
        <f t="shared" si="27"/>
        <v>90.074059346886031</v>
      </c>
      <c r="BR117" s="73">
        <f t="shared" si="27"/>
        <v>68.340372001078265</v>
      </c>
      <c r="BS117" s="73">
        <f t="shared" si="27"/>
        <v>94.10629417866879</v>
      </c>
      <c r="BT117" s="73">
        <f t="shared" si="27"/>
        <v>63.903281519861821</v>
      </c>
      <c r="BU117" s="73">
        <f t="shared" si="27"/>
        <v>89.921362095086948</v>
      </c>
      <c r="BV117" s="73">
        <f t="shared" si="27"/>
        <v>96.442448402886413</v>
      </c>
      <c r="BW117" s="73">
        <f t="shared" si="27"/>
        <v>109.77973568281941</v>
      </c>
      <c r="BX117" s="73">
        <f t="shared" si="27"/>
        <v>132.30094485204538</v>
      </c>
      <c r="BY117" s="73">
        <f t="shared" si="27"/>
        <v>144.05000860239721</v>
      </c>
      <c r="BZ117" s="73">
        <f t="shared" si="27"/>
        <v>98.747923536558147</v>
      </c>
      <c r="CA117" s="73">
        <f t="shared" si="27"/>
        <v>73.324292113590587</v>
      </c>
      <c r="CB117" s="73">
        <f t="shared" si="27"/>
        <v>87.246090455651668</v>
      </c>
      <c r="CC117" s="73">
        <f t="shared" si="28"/>
        <v>67.530770068619972</v>
      </c>
      <c r="CD117" s="73">
        <f t="shared" si="28"/>
        <v>63.385204479173616</v>
      </c>
      <c r="CE117" s="73">
        <f t="shared" si="28"/>
        <v>64.021766015335146</v>
      </c>
      <c r="CF117" s="73">
        <f t="shared" si="28"/>
        <v>107.66033105451631</v>
      </c>
      <c r="CG117" s="73">
        <f t="shared" si="28"/>
        <v>80.051308850776763</v>
      </c>
      <c r="CH117" s="73">
        <f t="shared" si="28"/>
        <v>72.025223907877901</v>
      </c>
      <c r="CI117" s="73" t="e">
        <f t="shared" si="28"/>
        <v>#VALUE!</v>
      </c>
      <c r="CJ117" s="73" t="e">
        <f t="shared" si="28"/>
        <v>#VALUE!</v>
      </c>
      <c r="CK117" s="73" t="e">
        <f t="shared" si="28"/>
        <v>#VALUE!</v>
      </c>
    </row>
    <row r="118" spans="2:89" s="72" customFormat="1" ht="14.4">
      <c r="B118" s="70" t="s">
        <v>487</v>
      </c>
      <c r="C118" s="70"/>
      <c r="D118" s="78"/>
      <c r="E118" s="71">
        <v>37165</v>
      </c>
      <c r="F118" s="72">
        <v>95.83</v>
      </c>
      <c r="G118" s="72">
        <v>94.71</v>
      </c>
      <c r="H118" s="72">
        <v>82.56</v>
      </c>
      <c r="I118" s="72">
        <v>91.27</v>
      </c>
      <c r="J118" s="72">
        <v>97.18</v>
      </c>
      <c r="K118" s="72">
        <v>85.33</v>
      </c>
      <c r="L118" s="72">
        <v>81.77</v>
      </c>
      <c r="M118" s="72">
        <v>87.36</v>
      </c>
      <c r="N118" s="72">
        <v>89.62</v>
      </c>
      <c r="O118" s="72">
        <v>91.05</v>
      </c>
      <c r="P118" s="72">
        <v>86.87</v>
      </c>
      <c r="Q118" s="72">
        <v>84.24</v>
      </c>
      <c r="R118" s="72">
        <v>97.06</v>
      </c>
      <c r="S118" s="72">
        <v>85.4</v>
      </c>
      <c r="T118" s="72">
        <v>95.65</v>
      </c>
      <c r="U118" s="72">
        <v>83.36</v>
      </c>
      <c r="V118" s="72">
        <v>91.71</v>
      </c>
      <c r="W118" s="72">
        <v>94.03</v>
      </c>
      <c r="X118" s="72">
        <v>98.36</v>
      </c>
      <c r="Y118" s="72">
        <v>121.28</v>
      </c>
      <c r="Z118" s="72">
        <v>90.9</v>
      </c>
      <c r="AA118" s="72">
        <v>88.52</v>
      </c>
      <c r="AB118" s="72">
        <v>98.47</v>
      </c>
      <c r="AC118" s="72">
        <v>79.33</v>
      </c>
      <c r="AD118" s="72">
        <v>93.64</v>
      </c>
      <c r="AE118" s="72">
        <v>94.94</v>
      </c>
      <c r="AF118" s="72">
        <v>99.78</v>
      </c>
      <c r="AG118" s="72">
        <v>122.4</v>
      </c>
      <c r="AH118" s="72">
        <v>122.1</v>
      </c>
      <c r="AI118" s="72">
        <v>102.57</v>
      </c>
      <c r="AJ118" s="72">
        <v>90.4</v>
      </c>
      <c r="AK118" s="72">
        <v>88.37</v>
      </c>
      <c r="AL118" s="72">
        <v>75.88</v>
      </c>
      <c r="AM118" s="72">
        <v>72.05</v>
      </c>
      <c r="AN118" s="72">
        <v>64.599999999999994</v>
      </c>
      <c r="AO118" s="72">
        <v>109.19</v>
      </c>
      <c r="AP118" s="72">
        <v>84.94</v>
      </c>
      <c r="AQ118" s="72">
        <v>79.84</v>
      </c>
      <c r="AR118" s="72" t="s">
        <v>488</v>
      </c>
      <c r="AS118" s="72" t="s">
        <v>488</v>
      </c>
      <c r="AT118" s="72" t="s">
        <v>488</v>
      </c>
      <c r="AU118" s="72" t="s">
        <v>488</v>
      </c>
      <c r="AV118" s="72" t="s">
        <v>488</v>
      </c>
      <c r="AW118" s="73">
        <f t="shared" ref="AW118:BL133" si="29">F118/AVERAGE(F$143:F$146)*100</f>
        <v>90.439788599471498</v>
      </c>
      <c r="AX118" s="73">
        <f t="shared" si="29"/>
        <v>79.089770354906051</v>
      </c>
      <c r="AY118" s="73">
        <f t="shared" si="29"/>
        <v>68.014993615356104</v>
      </c>
      <c r="AZ118" s="73">
        <f t="shared" si="29"/>
        <v>82.801478759837607</v>
      </c>
      <c r="BA118" s="73">
        <f t="shared" si="29"/>
        <v>101.86849760213843</v>
      </c>
      <c r="BB118" s="73">
        <f t="shared" si="29"/>
        <v>62.822329793304007</v>
      </c>
      <c r="BC118" s="73">
        <f t="shared" si="29"/>
        <v>70.23405625939445</v>
      </c>
      <c r="BD118" s="73">
        <f t="shared" si="29"/>
        <v>86.377456433073775</v>
      </c>
      <c r="BE118" s="73">
        <f t="shared" si="29"/>
        <v>81.12793355511802</v>
      </c>
      <c r="BF118" s="73">
        <f t="shared" si="29"/>
        <v>87.440877770041538</v>
      </c>
      <c r="BG118" s="73">
        <f t="shared" si="29"/>
        <v>82.662479779236847</v>
      </c>
      <c r="BH118" s="73">
        <f t="shared" si="29"/>
        <v>84.930056710775062</v>
      </c>
      <c r="BI118" s="73">
        <f t="shared" si="29"/>
        <v>59.371176902373378</v>
      </c>
      <c r="BJ118" s="73">
        <f t="shared" si="29"/>
        <v>72.317723770005927</v>
      </c>
      <c r="BK118" s="73">
        <f t="shared" si="29"/>
        <v>88.482886216466255</v>
      </c>
      <c r="BL118" s="73">
        <f t="shared" si="29"/>
        <v>78.864711447492894</v>
      </c>
      <c r="BM118" s="73">
        <f t="shared" si="27"/>
        <v>84.44168220426765</v>
      </c>
      <c r="BN118" s="73">
        <f t="shared" si="27"/>
        <v>91.767920753428001</v>
      </c>
      <c r="BO118" s="73">
        <f t="shared" si="27"/>
        <v>97.253738722036843</v>
      </c>
      <c r="BP118" s="73">
        <f t="shared" si="27"/>
        <v>101.94166596620997</v>
      </c>
      <c r="BQ118" s="73">
        <f t="shared" si="27"/>
        <v>90.362344052885334</v>
      </c>
      <c r="BR118" s="73">
        <f t="shared" si="27"/>
        <v>63.631952556384228</v>
      </c>
      <c r="BS118" s="73">
        <f t="shared" si="27"/>
        <v>95.023039251164022</v>
      </c>
      <c r="BT118" s="73">
        <f t="shared" si="27"/>
        <v>63.726553400008022</v>
      </c>
      <c r="BU118" s="73">
        <f t="shared" si="27"/>
        <v>90.075271144458085</v>
      </c>
      <c r="BV118" s="73">
        <f t="shared" si="27"/>
        <v>95.816723015592672</v>
      </c>
      <c r="BW118" s="73">
        <f t="shared" si="27"/>
        <v>109.88986784140971</v>
      </c>
      <c r="BX118" s="73">
        <f t="shared" si="27"/>
        <v>132.55001759753094</v>
      </c>
      <c r="BY118" s="73">
        <f t="shared" si="27"/>
        <v>140.04702643803407</v>
      </c>
      <c r="BZ118" s="73">
        <f t="shared" si="27"/>
        <v>101.72315473681601</v>
      </c>
      <c r="CA118" s="73">
        <f t="shared" ref="CA118:CD162" si="30">AJ118/AVERAGE(AJ$143:AJ$146)*100</f>
        <v>74.302387703941164</v>
      </c>
      <c r="CB118" s="73">
        <f t="shared" si="30"/>
        <v>85.173851232500425</v>
      </c>
      <c r="CC118" s="73">
        <f t="shared" si="28"/>
        <v>66.119159132992039</v>
      </c>
      <c r="CD118" s="73">
        <f t="shared" si="28"/>
        <v>64.159932322625153</v>
      </c>
      <c r="CE118" s="73">
        <f t="shared" si="28"/>
        <v>63.912935938659409</v>
      </c>
      <c r="CF118" s="73">
        <f t="shared" si="28"/>
        <v>109.37320011018454</v>
      </c>
      <c r="CG118" s="73">
        <f t="shared" si="28"/>
        <v>80.706921944035344</v>
      </c>
      <c r="CH118" s="73">
        <f t="shared" si="28"/>
        <v>72.966550904770614</v>
      </c>
      <c r="CI118" s="73" t="e">
        <f t="shared" si="28"/>
        <v>#VALUE!</v>
      </c>
      <c r="CJ118" s="73" t="e">
        <f t="shared" si="28"/>
        <v>#VALUE!</v>
      </c>
      <c r="CK118" s="73" t="e">
        <f t="shared" si="28"/>
        <v>#VALUE!</v>
      </c>
    </row>
    <row r="119" spans="2:89" s="72" customFormat="1" ht="14.4">
      <c r="B119" s="70" t="s">
        <v>487</v>
      </c>
      <c r="C119" s="70"/>
      <c r="D119" s="78"/>
      <c r="E119" s="71">
        <v>37257</v>
      </c>
      <c r="F119" s="72">
        <v>95.4</v>
      </c>
      <c r="G119" s="72">
        <v>92.2</v>
      </c>
      <c r="H119" s="72">
        <v>86.93</v>
      </c>
      <c r="I119" s="72">
        <v>91.16</v>
      </c>
      <c r="J119" s="72">
        <v>96.28</v>
      </c>
      <c r="K119" s="72">
        <v>85.2</v>
      </c>
      <c r="L119" s="72">
        <v>80.989999999999995</v>
      </c>
      <c r="M119" s="72">
        <v>89.22</v>
      </c>
      <c r="N119" s="72">
        <v>89.33</v>
      </c>
      <c r="O119" s="72">
        <v>90.98</v>
      </c>
      <c r="P119" s="72">
        <v>86.65</v>
      </c>
      <c r="Q119" s="72">
        <v>83.7</v>
      </c>
      <c r="R119" s="72">
        <v>95.18</v>
      </c>
      <c r="S119" s="72">
        <v>87.5</v>
      </c>
      <c r="T119" s="72">
        <v>95.12</v>
      </c>
      <c r="U119" s="72">
        <v>87.05</v>
      </c>
      <c r="V119" s="72">
        <v>91.84</v>
      </c>
      <c r="W119" s="72">
        <v>94.41</v>
      </c>
      <c r="X119" s="72">
        <v>97.42</v>
      </c>
      <c r="Y119" s="72">
        <v>120.06</v>
      </c>
      <c r="Z119" s="72">
        <v>90.68</v>
      </c>
      <c r="AA119" s="72">
        <v>83.34</v>
      </c>
      <c r="AB119" s="72">
        <v>97.97</v>
      </c>
      <c r="AC119" s="72">
        <v>81.290000000000006</v>
      </c>
      <c r="AD119" s="72">
        <v>92.64</v>
      </c>
      <c r="AE119" s="72">
        <v>97.31</v>
      </c>
      <c r="AF119" s="72">
        <v>99.96</v>
      </c>
      <c r="AG119" s="72">
        <v>124.1</v>
      </c>
      <c r="AH119" s="72">
        <v>113.31</v>
      </c>
      <c r="AI119" s="72">
        <v>102.19</v>
      </c>
      <c r="AJ119" s="72">
        <v>92.04</v>
      </c>
      <c r="AK119" s="72">
        <v>105.53</v>
      </c>
      <c r="AL119" s="72">
        <v>75.7</v>
      </c>
      <c r="AM119" s="72">
        <v>75.78</v>
      </c>
      <c r="AN119" s="72">
        <v>67.45</v>
      </c>
      <c r="AO119" s="72">
        <v>112.98</v>
      </c>
      <c r="AP119" s="72">
        <v>84.15</v>
      </c>
      <c r="AQ119" s="72">
        <v>79.2</v>
      </c>
      <c r="AR119" s="72" t="s">
        <v>488</v>
      </c>
      <c r="AS119" s="72" t="s">
        <v>488</v>
      </c>
      <c r="AT119" s="72" t="s">
        <v>488</v>
      </c>
      <c r="AU119" s="72" t="s">
        <v>488</v>
      </c>
      <c r="AV119" s="72" t="s">
        <v>488</v>
      </c>
      <c r="AW119" s="73">
        <f t="shared" si="29"/>
        <v>90.033975084937722</v>
      </c>
      <c r="AX119" s="73">
        <f t="shared" si="29"/>
        <v>76.993736951983308</v>
      </c>
      <c r="AY119" s="73">
        <f t="shared" si="29"/>
        <v>71.615108950858854</v>
      </c>
      <c r="AZ119" s="73">
        <f t="shared" si="29"/>
        <v>82.701685151164639</v>
      </c>
      <c r="BA119" s="73">
        <f t="shared" si="29"/>
        <v>100.92507665295211</v>
      </c>
      <c r="BB119" s="73">
        <f t="shared" si="29"/>
        <v>62.726620161602042</v>
      </c>
      <c r="BC119" s="73">
        <f t="shared" si="29"/>
        <v>69.564097058191948</v>
      </c>
      <c r="BD119" s="73">
        <f t="shared" si="29"/>
        <v>88.216536892843891</v>
      </c>
      <c r="BE119" s="73">
        <f t="shared" si="29"/>
        <v>80.865412904247862</v>
      </c>
      <c r="BF119" s="73">
        <f t="shared" si="29"/>
        <v>87.373652493337502</v>
      </c>
      <c r="BG119" s="73">
        <f t="shared" si="29"/>
        <v>82.453135407745748</v>
      </c>
      <c r="BH119" s="73">
        <f t="shared" si="29"/>
        <v>84.385633270321378</v>
      </c>
      <c r="BI119" s="73">
        <f t="shared" si="29"/>
        <v>58.221189136285787</v>
      </c>
      <c r="BJ119" s="73">
        <f t="shared" si="29"/>
        <v>74.096028452874933</v>
      </c>
      <c r="BK119" s="73">
        <f t="shared" si="29"/>
        <v>87.992599444958387</v>
      </c>
      <c r="BL119" s="73">
        <f t="shared" si="29"/>
        <v>82.355723746452213</v>
      </c>
      <c r="BM119" s="73">
        <f t="shared" ref="BM119:BZ137" si="31">V119/AVERAGE(V$143:V$146)*100</f>
        <v>84.561379278594941</v>
      </c>
      <c r="BN119" s="73">
        <f t="shared" si="31"/>
        <v>92.138779095300833</v>
      </c>
      <c r="BO119" s="73">
        <f t="shared" si="31"/>
        <v>96.324310962798194</v>
      </c>
      <c r="BP119" s="73">
        <f t="shared" si="31"/>
        <v>100.91619736067916</v>
      </c>
      <c r="BQ119" s="73">
        <f t="shared" si="31"/>
        <v>90.143645310403116</v>
      </c>
      <c r="BR119" s="73">
        <f t="shared" si="31"/>
        <v>59.908347560427721</v>
      </c>
      <c r="BS119" s="73">
        <f t="shared" si="31"/>
        <v>94.540541844587594</v>
      </c>
      <c r="BT119" s="73">
        <f t="shared" si="31"/>
        <v>65.301040285978232</v>
      </c>
      <c r="BU119" s="73">
        <f t="shared" si="31"/>
        <v>89.113339585888468</v>
      </c>
      <c r="BV119" s="73">
        <f t="shared" si="31"/>
        <v>98.208608770247778</v>
      </c>
      <c r="BW119" s="73">
        <f t="shared" si="31"/>
        <v>110.08810572687224</v>
      </c>
      <c r="BX119" s="73">
        <f t="shared" si="31"/>
        <v>134.3909900641633</v>
      </c>
      <c r="BY119" s="73">
        <f t="shared" si="31"/>
        <v>129.96501691804784</v>
      </c>
      <c r="BZ119" s="73">
        <f t="shared" si="31"/>
        <v>101.34629211811668</v>
      </c>
      <c r="CA119" s="73">
        <f t="shared" si="30"/>
        <v>75.650351374676376</v>
      </c>
      <c r="CB119" s="73">
        <f t="shared" si="30"/>
        <v>101.71321172983785</v>
      </c>
      <c r="CC119" s="73">
        <f t="shared" si="28"/>
        <v>65.962313473477835</v>
      </c>
      <c r="CD119" s="73">
        <f t="shared" si="28"/>
        <v>67.481466639951904</v>
      </c>
      <c r="CE119" s="73">
        <f t="shared" si="28"/>
        <v>66.732624288894399</v>
      </c>
      <c r="CF119" s="73">
        <f t="shared" si="28"/>
        <v>113.16955901134401</v>
      </c>
      <c r="CG119" s="73">
        <f t="shared" si="28"/>
        <v>79.956292460449433</v>
      </c>
      <c r="CH119" s="73">
        <f t="shared" si="28"/>
        <v>72.381648693109128</v>
      </c>
      <c r="CI119" s="73" t="e">
        <f t="shared" si="28"/>
        <v>#VALUE!</v>
      </c>
      <c r="CJ119" s="73" t="e">
        <f t="shared" si="28"/>
        <v>#VALUE!</v>
      </c>
      <c r="CK119" s="73" t="e">
        <f t="shared" si="28"/>
        <v>#VALUE!</v>
      </c>
    </row>
    <row r="120" spans="2:89" s="72" customFormat="1" ht="14.4">
      <c r="B120" s="70" t="s">
        <v>487</v>
      </c>
      <c r="C120" s="70"/>
      <c r="D120" s="79"/>
      <c r="E120" s="71">
        <v>37347</v>
      </c>
      <c r="F120" s="72">
        <v>96.14</v>
      </c>
      <c r="G120" s="72">
        <v>92.33</v>
      </c>
      <c r="H120" s="72">
        <v>92.56</v>
      </c>
      <c r="I120" s="72">
        <v>92.16</v>
      </c>
      <c r="J120" s="72">
        <v>97.26</v>
      </c>
      <c r="K120" s="72">
        <v>86.23</v>
      </c>
      <c r="L120" s="72">
        <v>82.08</v>
      </c>
      <c r="M120" s="72">
        <v>92.8</v>
      </c>
      <c r="N120" s="72">
        <v>90.43</v>
      </c>
      <c r="O120" s="72">
        <v>92.43</v>
      </c>
      <c r="P120" s="72">
        <v>88.18</v>
      </c>
      <c r="Q120" s="72">
        <v>85.16</v>
      </c>
      <c r="R120" s="72">
        <v>93.18</v>
      </c>
      <c r="S120" s="72">
        <v>89.41</v>
      </c>
      <c r="T120" s="72">
        <v>95.44</v>
      </c>
      <c r="U120" s="72">
        <v>89.56</v>
      </c>
      <c r="V120" s="72">
        <v>91.49</v>
      </c>
      <c r="W120" s="72">
        <v>95.89</v>
      </c>
      <c r="X120" s="72">
        <v>97.73</v>
      </c>
      <c r="Y120" s="72">
        <v>115.46</v>
      </c>
      <c r="Z120" s="72">
        <v>91.71</v>
      </c>
      <c r="AA120" s="72">
        <v>75.92</v>
      </c>
      <c r="AB120" s="72">
        <v>97.71</v>
      </c>
      <c r="AC120" s="72">
        <v>80.790000000000006</v>
      </c>
      <c r="AD120" s="72">
        <v>93.34</v>
      </c>
      <c r="AE120" s="72">
        <v>97.77</v>
      </c>
      <c r="AF120" s="72">
        <v>98.68</v>
      </c>
      <c r="AG120" s="72">
        <v>120.05</v>
      </c>
      <c r="AH120" s="72">
        <v>114.35</v>
      </c>
      <c r="AI120" s="72">
        <v>103.83</v>
      </c>
      <c r="AJ120" s="72">
        <v>97.12</v>
      </c>
      <c r="AK120" s="72">
        <v>102.05</v>
      </c>
      <c r="AL120" s="72">
        <v>77.52</v>
      </c>
      <c r="AM120" s="72">
        <v>78.8</v>
      </c>
      <c r="AN120" s="72">
        <v>71.45</v>
      </c>
      <c r="AO120" s="72">
        <v>110.01</v>
      </c>
      <c r="AP120" s="72">
        <v>86.43</v>
      </c>
      <c r="AQ120" s="72">
        <v>81.48</v>
      </c>
      <c r="AR120" s="72" t="s">
        <v>488</v>
      </c>
      <c r="AS120" s="72" t="s">
        <v>488</v>
      </c>
      <c r="AT120" s="72" t="s">
        <v>488</v>
      </c>
      <c r="AU120" s="72" t="s">
        <v>488</v>
      </c>
      <c r="AV120" s="72" t="s">
        <v>488</v>
      </c>
      <c r="AW120" s="73">
        <f t="shared" si="29"/>
        <v>90.732351830879594</v>
      </c>
      <c r="AX120" s="73">
        <f t="shared" si="29"/>
        <v>77.102296450939463</v>
      </c>
      <c r="AY120" s="73">
        <f t="shared" si="29"/>
        <v>76.253243811014542</v>
      </c>
      <c r="AZ120" s="73">
        <f t="shared" si="29"/>
        <v>83.60889977546438</v>
      </c>
      <c r="BA120" s="73">
        <f t="shared" si="29"/>
        <v>101.95235724206609</v>
      </c>
      <c r="BB120" s="73">
        <f t="shared" si="29"/>
        <v>63.484934935856153</v>
      </c>
      <c r="BC120" s="73">
        <f t="shared" si="29"/>
        <v>70.500322095769803</v>
      </c>
      <c r="BD120" s="73">
        <f t="shared" si="29"/>
        <v>91.756272401433677</v>
      </c>
      <c r="BE120" s="73">
        <f t="shared" si="29"/>
        <v>81.861180890307111</v>
      </c>
      <c r="BF120" s="73">
        <f t="shared" si="29"/>
        <v>88.766176082206911</v>
      </c>
      <c r="BG120" s="73">
        <f t="shared" si="29"/>
        <v>83.909030354933861</v>
      </c>
      <c r="BH120" s="73">
        <f t="shared" si="29"/>
        <v>85.85759294265911</v>
      </c>
      <c r="BI120" s="73">
        <f t="shared" si="29"/>
        <v>56.997797895767079</v>
      </c>
      <c r="BJ120" s="73">
        <f t="shared" si="29"/>
        <v>75.713438902531962</v>
      </c>
      <c r="BK120" s="73">
        <f t="shared" si="29"/>
        <v>88.288621646623497</v>
      </c>
      <c r="BL120" s="73">
        <f t="shared" si="29"/>
        <v>84.730368968779572</v>
      </c>
      <c r="BM120" s="73">
        <f t="shared" si="31"/>
        <v>84.239117924636872</v>
      </c>
      <c r="BN120" s="73">
        <f t="shared" si="31"/>
        <v>93.583174742595034</v>
      </c>
      <c r="BO120" s="73">
        <f t="shared" si="31"/>
        <v>96.630824372759875</v>
      </c>
      <c r="BP120" s="73">
        <f t="shared" si="31"/>
        <v>97.049676389005626</v>
      </c>
      <c r="BQ120" s="73">
        <f t="shared" si="31"/>
        <v>91.167553059297177</v>
      </c>
      <c r="BR120" s="73">
        <f t="shared" si="31"/>
        <v>54.574534998652183</v>
      </c>
      <c r="BS120" s="73">
        <f t="shared" si="31"/>
        <v>94.289643193167834</v>
      </c>
      <c r="BT120" s="73">
        <f t="shared" si="31"/>
        <v>64.899385468128685</v>
      </c>
      <c r="BU120" s="73">
        <f t="shared" si="31"/>
        <v>89.786691676887202</v>
      </c>
      <c r="BV120" s="73">
        <f t="shared" si="31"/>
        <v>98.672856638239892</v>
      </c>
      <c r="BW120" s="73">
        <f t="shared" si="31"/>
        <v>108.67841409691633</v>
      </c>
      <c r="BX120" s="73">
        <f t="shared" si="31"/>
        <v>130.00514389365676</v>
      </c>
      <c r="BY120" s="73">
        <f t="shared" si="31"/>
        <v>131.15788266330216</v>
      </c>
      <c r="BZ120" s="73">
        <f t="shared" si="31"/>
        <v>102.97275184092432</v>
      </c>
      <c r="CA120" s="73">
        <f t="shared" si="30"/>
        <v>79.82575103768545</v>
      </c>
      <c r="CB120" s="73">
        <f t="shared" si="30"/>
        <v>98.359075684923255</v>
      </c>
      <c r="CC120" s="73">
        <f t="shared" si="28"/>
        <v>67.548197364121549</v>
      </c>
      <c r="CD120" s="73">
        <f t="shared" si="28"/>
        <v>70.170751797680254</v>
      </c>
      <c r="CE120" s="73">
        <f t="shared" si="28"/>
        <v>70.690081622557528</v>
      </c>
      <c r="CF120" s="73">
        <f t="shared" si="28"/>
        <v>110.19457591465705</v>
      </c>
      <c r="CG120" s="73">
        <f t="shared" si="28"/>
        <v>82.122666159912583</v>
      </c>
      <c r="CH120" s="73">
        <f t="shared" si="28"/>
        <v>74.465362822153168</v>
      </c>
      <c r="CI120" s="73" t="e">
        <f t="shared" si="28"/>
        <v>#VALUE!</v>
      </c>
      <c r="CJ120" s="73" t="e">
        <f t="shared" si="28"/>
        <v>#VALUE!</v>
      </c>
      <c r="CK120" s="73" t="e">
        <f t="shared" si="28"/>
        <v>#VALUE!</v>
      </c>
    </row>
    <row r="121" spans="2:89" s="72" customFormat="1" ht="14.4">
      <c r="B121" s="70" t="s">
        <v>487</v>
      </c>
      <c r="C121" s="70"/>
      <c r="D121" s="78"/>
      <c r="E121" s="71">
        <v>37438</v>
      </c>
      <c r="F121" s="72">
        <v>97.34</v>
      </c>
      <c r="G121" s="72">
        <v>94.16</v>
      </c>
      <c r="H121" s="72">
        <v>94.95</v>
      </c>
      <c r="I121" s="72">
        <v>93.94</v>
      </c>
      <c r="J121" s="72">
        <v>99.15</v>
      </c>
      <c r="K121" s="72">
        <v>87.82</v>
      </c>
      <c r="L121" s="72">
        <v>84.04</v>
      </c>
      <c r="M121" s="72">
        <v>96.11</v>
      </c>
      <c r="N121" s="72">
        <v>92.05</v>
      </c>
      <c r="O121" s="72">
        <v>94.4</v>
      </c>
      <c r="P121" s="72">
        <v>90.66</v>
      </c>
      <c r="Q121" s="72">
        <v>88.74</v>
      </c>
      <c r="R121" s="72">
        <v>91.27</v>
      </c>
      <c r="S121" s="72">
        <v>91.21</v>
      </c>
      <c r="T121" s="72">
        <v>96.1</v>
      </c>
      <c r="U121" s="72">
        <v>90.95</v>
      </c>
      <c r="V121" s="72">
        <v>92.18</v>
      </c>
      <c r="W121" s="72">
        <v>97.63</v>
      </c>
      <c r="X121" s="72">
        <v>98.81</v>
      </c>
      <c r="Y121" s="72">
        <v>104.36</v>
      </c>
      <c r="Z121" s="72">
        <v>93.26</v>
      </c>
      <c r="AA121" s="72">
        <v>73.7</v>
      </c>
      <c r="AB121" s="72">
        <v>98.38</v>
      </c>
      <c r="AC121" s="72">
        <v>80.849999999999994</v>
      </c>
      <c r="AD121" s="72">
        <v>94.96</v>
      </c>
      <c r="AE121" s="72">
        <v>98.45</v>
      </c>
      <c r="AF121" s="72">
        <v>99.74</v>
      </c>
      <c r="AG121" s="72">
        <v>116.06</v>
      </c>
      <c r="AH121" s="72">
        <v>117.04</v>
      </c>
      <c r="AI121" s="72">
        <v>105.77</v>
      </c>
      <c r="AJ121" s="72">
        <v>100.58</v>
      </c>
      <c r="AK121" s="72">
        <v>87.19</v>
      </c>
      <c r="AL121" s="72">
        <v>76.91</v>
      </c>
      <c r="AM121" s="72">
        <v>75.55</v>
      </c>
      <c r="AN121" s="72">
        <v>70.739999999999995</v>
      </c>
      <c r="AO121" s="72">
        <v>106.13</v>
      </c>
      <c r="AP121" s="72">
        <v>90.21</v>
      </c>
      <c r="AQ121" s="72">
        <v>86.25</v>
      </c>
      <c r="AR121" s="72" t="s">
        <v>488</v>
      </c>
      <c r="AS121" s="72" t="s">
        <v>488</v>
      </c>
      <c r="AT121" s="72" t="s">
        <v>488</v>
      </c>
      <c r="AU121" s="72" t="s">
        <v>488</v>
      </c>
      <c r="AV121" s="72" t="s">
        <v>488</v>
      </c>
      <c r="AW121" s="73">
        <f t="shared" si="29"/>
        <v>91.864854662136665</v>
      </c>
      <c r="AX121" s="73">
        <f t="shared" si="29"/>
        <v>78.630480167014611</v>
      </c>
      <c r="AY121" s="73">
        <f t="shared" si="29"/>
        <v>78.222185607776922</v>
      </c>
      <c r="AZ121" s="73">
        <f t="shared" si="29"/>
        <v>85.223741806717925</v>
      </c>
      <c r="BA121" s="73">
        <f t="shared" si="29"/>
        <v>103.93354123535732</v>
      </c>
      <c r="BB121" s="73">
        <f t="shared" si="29"/>
        <v>64.65553735436491</v>
      </c>
      <c r="BC121" s="73">
        <f t="shared" si="29"/>
        <v>72.183809319304274</v>
      </c>
      <c r="BD121" s="73">
        <f t="shared" si="29"/>
        <v>95.029044617476188</v>
      </c>
      <c r="BE121" s="73">
        <f t="shared" si="29"/>
        <v>83.327675560685265</v>
      </c>
      <c r="BF121" s="73">
        <f t="shared" si="29"/>
        <v>90.658087440877779</v>
      </c>
      <c r="BG121" s="73">
        <f t="shared" si="29"/>
        <v>86.268912360833554</v>
      </c>
      <c r="BH121" s="73">
        <f t="shared" si="29"/>
        <v>89.466918714555774</v>
      </c>
      <c r="BI121" s="73">
        <f t="shared" si="29"/>
        <v>55.82945926107169</v>
      </c>
      <c r="BJ121" s="73">
        <f t="shared" si="29"/>
        <v>77.237700059276818</v>
      </c>
      <c r="BK121" s="73">
        <f t="shared" si="29"/>
        <v>88.899167437557807</v>
      </c>
      <c r="BL121" s="73">
        <f t="shared" si="29"/>
        <v>86.045411542100283</v>
      </c>
      <c r="BM121" s="73">
        <f t="shared" si="31"/>
        <v>84.874433165297063</v>
      </c>
      <c r="BN121" s="73">
        <f t="shared" si="31"/>
        <v>95.281315571170637</v>
      </c>
      <c r="BO121" s="73">
        <f t="shared" si="31"/>
        <v>97.698677542948957</v>
      </c>
      <c r="BP121" s="73">
        <f t="shared" si="31"/>
        <v>87.719593174749932</v>
      </c>
      <c r="BQ121" s="73">
        <f t="shared" si="31"/>
        <v>92.708385108603807</v>
      </c>
      <c r="BR121" s="73">
        <f t="shared" si="31"/>
        <v>52.978704286099386</v>
      </c>
      <c r="BS121" s="73">
        <f t="shared" si="31"/>
        <v>94.93618971798027</v>
      </c>
      <c r="BT121" s="73">
        <f t="shared" si="31"/>
        <v>64.94758404627062</v>
      </c>
      <c r="BU121" s="73">
        <f t="shared" si="31"/>
        <v>91.345020801769948</v>
      </c>
      <c r="BV121" s="73">
        <f t="shared" si="31"/>
        <v>99.359136095271751</v>
      </c>
      <c r="BW121" s="73">
        <f t="shared" si="31"/>
        <v>109.84581497797356</v>
      </c>
      <c r="BX121" s="73">
        <f t="shared" si="31"/>
        <v>125.68427322197255</v>
      </c>
      <c r="BY121" s="73">
        <f t="shared" si="31"/>
        <v>134.24327579285429</v>
      </c>
      <c r="BZ121" s="73">
        <f t="shared" si="31"/>
        <v>104.89673468375771</v>
      </c>
      <c r="CA121" s="73">
        <f t="shared" si="30"/>
        <v>82.669625611309755</v>
      </c>
      <c r="CB121" s="73">
        <f t="shared" si="30"/>
        <v>84.03652924025927</v>
      </c>
      <c r="CC121" s="73">
        <f t="shared" si="28"/>
        <v>67.016664851323384</v>
      </c>
      <c r="CD121" s="73">
        <f t="shared" si="28"/>
        <v>67.276653531912984</v>
      </c>
      <c r="CE121" s="73">
        <f t="shared" si="28"/>
        <v>69.987632945832303</v>
      </c>
      <c r="CF121" s="73">
        <f t="shared" si="28"/>
        <v>106.30806601056769</v>
      </c>
      <c r="CG121" s="73">
        <f t="shared" si="28"/>
        <v>85.714285714285708</v>
      </c>
      <c r="CH121" s="73">
        <f t="shared" si="28"/>
        <v>78.82471211844269</v>
      </c>
      <c r="CI121" s="73" t="e">
        <f t="shared" si="28"/>
        <v>#VALUE!</v>
      </c>
      <c r="CJ121" s="73" t="e">
        <f t="shared" si="28"/>
        <v>#VALUE!</v>
      </c>
      <c r="CK121" s="73" t="e">
        <f t="shared" si="28"/>
        <v>#VALUE!</v>
      </c>
    </row>
    <row r="122" spans="2:89" s="72" customFormat="1" ht="14.4">
      <c r="B122" s="70" t="s">
        <v>487</v>
      </c>
      <c r="C122" s="70"/>
      <c r="D122" s="78"/>
      <c r="E122" s="71">
        <v>37530</v>
      </c>
      <c r="F122" s="72">
        <v>97.6</v>
      </c>
      <c r="G122" s="72">
        <v>93.63</v>
      </c>
      <c r="H122" s="72">
        <v>93.12</v>
      </c>
      <c r="I122" s="72">
        <v>94.54</v>
      </c>
      <c r="J122" s="72">
        <v>99.45</v>
      </c>
      <c r="K122" s="72">
        <v>88.44</v>
      </c>
      <c r="L122" s="72">
        <v>85.17</v>
      </c>
      <c r="M122" s="72">
        <v>96.15</v>
      </c>
      <c r="N122" s="72">
        <v>92.54</v>
      </c>
      <c r="O122" s="72">
        <v>94.94</v>
      </c>
      <c r="P122" s="72">
        <v>91.81</v>
      </c>
      <c r="Q122" s="72">
        <v>91.43</v>
      </c>
      <c r="R122" s="72">
        <v>90.81</v>
      </c>
      <c r="S122" s="72">
        <v>90.88</v>
      </c>
      <c r="T122" s="72">
        <v>96.09</v>
      </c>
      <c r="U122" s="72">
        <v>94.35</v>
      </c>
      <c r="V122" s="72">
        <v>93.59</v>
      </c>
      <c r="W122" s="72">
        <v>98.25</v>
      </c>
      <c r="X122" s="72">
        <v>99.01</v>
      </c>
      <c r="Y122" s="72">
        <v>105.21</v>
      </c>
      <c r="Z122" s="72">
        <v>94.14</v>
      </c>
      <c r="AA122" s="72">
        <v>75.53</v>
      </c>
      <c r="AB122" s="72">
        <v>98.03</v>
      </c>
      <c r="AC122" s="72">
        <v>85.51</v>
      </c>
      <c r="AD122" s="72">
        <v>95.22</v>
      </c>
      <c r="AE122" s="72">
        <v>100.18</v>
      </c>
      <c r="AF122" s="72">
        <v>100.08</v>
      </c>
      <c r="AG122" s="72">
        <v>115.9</v>
      </c>
      <c r="AH122" s="72">
        <v>111.43</v>
      </c>
      <c r="AI122" s="72">
        <v>105.91</v>
      </c>
      <c r="AJ122" s="72">
        <v>102.22</v>
      </c>
      <c r="AK122" s="72">
        <v>92.91</v>
      </c>
      <c r="AL122" s="72">
        <v>76.930000000000007</v>
      </c>
      <c r="AM122" s="72">
        <v>77.39</v>
      </c>
      <c r="AN122" s="72">
        <v>74.73</v>
      </c>
      <c r="AO122" s="72">
        <v>104.77</v>
      </c>
      <c r="AP122" s="72">
        <v>91.37</v>
      </c>
      <c r="AQ122" s="72">
        <v>88.02</v>
      </c>
      <c r="AR122" s="72" t="s">
        <v>488</v>
      </c>
      <c r="AS122" s="72" t="s">
        <v>488</v>
      </c>
      <c r="AT122" s="72" t="s">
        <v>488</v>
      </c>
      <c r="AU122" s="72" t="s">
        <v>488</v>
      </c>
      <c r="AV122" s="72" t="s">
        <v>488</v>
      </c>
      <c r="AW122" s="73">
        <f t="shared" si="29"/>
        <v>92.110230275575688</v>
      </c>
      <c r="AX122" s="73">
        <f t="shared" si="29"/>
        <v>78.187891440501048</v>
      </c>
      <c r="AY122" s="73">
        <f t="shared" si="29"/>
        <v>76.714585821971426</v>
      </c>
      <c r="AZ122" s="73">
        <f t="shared" si="29"/>
        <v>85.768070581297778</v>
      </c>
      <c r="BA122" s="73">
        <f t="shared" si="29"/>
        <v>104.24801488508608</v>
      </c>
      <c r="BB122" s="73">
        <f t="shared" si="29"/>
        <v>65.111998674789717</v>
      </c>
      <c r="BC122" s="73">
        <f t="shared" si="29"/>
        <v>73.154391238995061</v>
      </c>
      <c r="BD122" s="73">
        <f t="shared" si="29"/>
        <v>95.06859473489061</v>
      </c>
      <c r="BE122" s="73">
        <f t="shared" si="29"/>
        <v>83.771244936293485</v>
      </c>
      <c r="BF122" s="73">
        <f t="shared" si="29"/>
        <v>91.17668243259466</v>
      </c>
      <c r="BG122" s="73">
        <f t="shared" si="29"/>
        <v>87.363212484537073</v>
      </c>
      <c r="BH122" s="73">
        <f t="shared" si="29"/>
        <v>92.178954001260266</v>
      </c>
      <c r="BI122" s="73">
        <f t="shared" si="29"/>
        <v>55.548079275752393</v>
      </c>
      <c r="BJ122" s="73">
        <f t="shared" si="29"/>
        <v>76.958252180540271</v>
      </c>
      <c r="BK122" s="73">
        <f t="shared" si="29"/>
        <v>88.889916743755791</v>
      </c>
      <c r="BL122" s="73">
        <f t="shared" si="29"/>
        <v>89.26206244087038</v>
      </c>
      <c r="BM122" s="73">
        <f t="shared" si="31"/>
        <v>86.172686048385245</v>
      </c>
      <c r="BN122" s="73">
        <f t="shared" si="31"/>
        <v>95.886400234226315</v>
      </c>
      <c r="BO122" s="73">
        <f t="shared" si="31"/>
        <v>97.896428130021036</v>
      </c>
      <c r="BP122" s="73">
        <f t="shared" si="31"/>
        <v>88.434059006472225</v>
      </c>
      <c r="BQ122" s="73">
        <f t="shared" si="31"/>
        <v>93.583180078532735</v>
      </c>
      <c r="BR122" s="73">
        <f t="shared" si="31"/>
        <v>54.29418635996047</v>
      </c>
      <c r="BS122" s="73">
        <f t="shared" si="31"/>
        <v>94.598441533376771</v>
      </c>
      <c r="BT122" s="73">
        <f t="shared" si="31"/>
        <v>68.691006948628342</v>
      </c>
      <c r="BU122" s="73">
        <f t="shared" si="31"/>
        <v>91.595123006998051</v>
      </c>
      <c r="BV122" s="73">
        <f t="shared" si="31"/>
        <v>101.10511177272042</v>
      </c>
      <c r="BW122" s="73">
        <f t="shared" si="31"/>
        <v>110.22026431718062</v>
      </c>
      <c r="BX122" s="73">
        <f t="shared" si="31"/>
        <v>125.51100522511302</v>
      </c>
      <c r="BY122" s="73">
        <f t="shared" si="31"/>
        <v>127.80868268624191</v>
      </c>
      <c r="BZ122" s="73">
        <f t="shared" si="31"/>
        <v>105.03557880643642</v>
      </c>
      <c r="CA122" s="73">
        <f t="shared" si="30"/>
        <v>84.017589282044966</v>
      </c>
      <c r="CB122" s="73">
        <f t="shared" si="30"/>
        <v>89.549649406038412</v>
      </c>
      <c r="CC122" s="73">
        <f t="shared" si="28"/>
        <v>67.03409214682496</v>
      </c>
      <c r="CD122" s="73">
        <f t="shared" si="28"/>
        <v>68.915158396224314</v>
      </c>
      <c r="CE122" s="73">
        <f t="shared" si="28"/>
        <v>73.93519663616128</v>
      </c>
      <c r="CF122" s="73">
        <f t="shared" si="28"/>
        <v>104.94578418851574</v>
      </c>
      <c r="CG122" s="73">
        <f t="shared" si="28"/>
        <v>86.816475842082767</v>
      </c>
      <c r="CH122" s="73">
        <f t="shared" si="28"/>
        <v>80.442332297568996</v>
      </c>
      <c r="CI122" s="73" t="e">
        <f t="shared" si="28"/>
        <v>#VALUE!</v>
      </c>
      <c r="CJ122" s="73" t="e">
        <f t="shared" si="28"/>
        <v>#VALUE!</v>
      </c>
      <c r="CK122" s="73" t="e">
        <f t="shared" si="28"/>
        <v>#VALUE!</v>
      </c>
    </row>
    <row r="123" spans="2:89" s="72" customFormat="1" ht="14.4">
      <c r="B123" s="70" t="s">
        <v>487</v>
      </c>
      <c r="C123" s="70"/>
      <c r="D123" s="78"/>
      <c r="E123" s="71">
        <v>37622</v>
      </c>
      <c r="F123" s="72">
        <v>99.35</v>
      </c>
      <c r="G123" s="72">
        <v>94.99</v>
      </c>
      <c r="H123" s="72">
        <v>92.1</v>
      </c>
      <c r="I123" s="72">
        <v>96.77</v>
      </c>
      <c r="J123" s="72">
        <v>101.66</v>
      </c>
      <c r="K123" s="72">
        <v>90.43</v>
      </c>
      <c r="L123" s="72">
        <v>88.63</v>
      </c>
      <c r="M123" s="72">
        <v>97.13</v>
      </c>
      <c r="N123" s="72">
        <v>94.45</v>
      </c>
      <c r="O123" s="72">
        <v>96.97</v>
      </c>
      <c r="P123" s="72">
        <v>94.67</v>
      </c>
      <c r="Q123" s="72">
        <v>94.79</v>
      </c>
      <c r="R123" s="72">
        <v>90.25</v>
      </c>
      <c r="S123" s="72">
        <v>92.25</v>
      </c>
      <c r="T123" s="72">
        <v>97.19</v>
      </c>
      <c r="U123" s="72">
        <v>94.6</v>
      </c>
      <c r="V123" s="72">
        <v>96.01</v>
      </c>
      <c r="W123" s="72">
        <v>100.14</v>
      </c>
      <c r="X123" s="72">
        <v>100.47</v>
      </c>
      <c r="Y123" s="72">
        <v>100.26</v>
      </c>
      <c r="Z123" s="72">
        <v>96.22</v>
      </c>
      <c r="AA123" s="72">
        <v>77.31</v>
      </c>
      <c r="AB123" s="72">
        <v>98.83</v>
      </c>
      <c r="AC123" s="72">
        <v>86.75</v>
      </c>
      <c r="AD123" s="72">
        <v>97.36</v>
      </c>
      <c r="AE123" s="72">
        <v>101.44</v>
      </c>
      <c r="AF123" s="72">
        <v>97.22</v>
      </c>
      <c r="AG123" s="72">
        <v>112.07</v>
      </c>
      <c r="AH123" s="72">
        <v>109.75</v>
      </c>
      <c r="AI123" s="72">
        <v>107.91</v>
      </c>
      <c r="AJ123" s="72">
        <v>101.21</v>
      </c>
      <c r="AK123" s="72">
        <v>90.85</v>
      </c>
      <c r="AL123" s="72">
        <v>79.92</v>
      </c>
      <c r="AM123" s="72">
        <v>79.489999999999995</v>
      </c>
      <c r="AN123" s="72">
        <v>80.48</v>
      </c>
      <c r="AO123" s="72">
        <v>99.17</v>
      </c>
      <c r="AP123" s="72">
        <v>95.87</v>
      </c>
      <c r="AQ123" s="72">
        <v>92.26</v>
      </c>
      <c r="AR123" s="72" t="s">
        <v>488</v>
      </c>
      <c r="AS123" s="72" t="s">
        <v>488</v>
      </c>
      <c r="AT123" s="72" t="s">
        <v>488</v>
      </c>
      <c r="AU123" s="72" t="s">
        <v>488</v>
      </c>
      <c r="AV123" s="72" t="s">
        <v>488</v>
      </c>
      <c r="AW123" s="73">
        <f t="shared" si="29"/>
        <v>93.761796904492257</v>
      </c>
      <c r="AX123" s="73">
        <f t="shared" si="29"/>
        <v>79.323590814196237</v>
      </c>
      <c r="AY123" s="73">
        <f t="shared" si="29"/>
        <v>75.874284302014246</v>
      </c>
      <c r="AZ123" s="73">
        <f t="shared" si="29"/>
        <v>87.791159193486195</v>
      </c>
      <c r="BA123" s="73">
        <f t="shared" si="29"/>
        <v>106.564637438088</v>
      </c>
      <c r="BB123" s="73">
        <f t="shared" si="29"/>
        <v>66.577092267766119</v>
      </c>
      <c r="BC123" s="73">
        <f t="shared" si="29"/>
        <v>76.126261541765075</v>
      </c>
      <c r="BD123" s="73">
        <f t="shared" si="29"/>
        <v>96.037572611543666</v>
      </c>
      <c r="BE123" s="73">
        <f t="shared" si="29"/>
        <v>85.500260257541811</v>
      </c>
      <c r="BF123" s="73">
        <f t="shared" si="29"/>
        <v>93.126215457011838</v>
      </c>
      <c r="BG123" s="73">
        <f t="shared" si="29"/>
        <v>90.084689313921402</v>
      </c>
      <c r="BH123" s="73">
        <f t="shared" si="29"/>
        <v>95.566477630749858</v>
      </c>
      <c r="BI123" s="73">
        <f t="shared" si="29"/>
        <v>55.205529728407143</v>
      </c>
      <c r="BJ123" s="73">
        <f t="shared" si="29"/>
        <v>78.118384283173853</v>
      </c>
      <c r="BK123" s="73">
        <f t="shared" si="29"/>
        <v>89.90749306197965</v>
      </c>
      <c r="BL123" s="73">
        <f t="shared" si="29"/>
        <v>89.498580889309352</v>
      </c>
      <c r="BM123" s="73">
        <f t="shared" si="31"/>
        <v>88.400893124323829</v>
      </c>
      <c r="BN123" s="73">
        <f t="shared" si="31"/>
        <v>97.730932513541205</v>
      </c>
      <c r="BO123" s="73">
        <f t="shared" si="31"/>
        <v>99.340007415647023</v>
      </c>
      <c r="BP123" s="73">
        <f t="shared" si="31"/>
        <v>84.273346221736574</v>
      </c>
      <c r="BQ123" s="73">
        <f t="shared" si="31"/>
        <v>95.650877280182911</v>
      </c>
      <c r="BR123" s="73">
        <f t="shared" si="31"/>
        <v>55.573726300655956</v>
      </c>
      <c r="BS123" s="73">
        <f t="shared" si="31"/>
        <v>95.370437383899059</v>
      </c>
      <c r="BT123" s="73">
        <f t="shared" si="31"/>
        <v>69.687110896895206</v>
      </c>
      <c r="BU123" s="73">
        <f t="shared" si="31"/>
        <v>93.653656542337018</v>
      </c>
      <c r="BV123" s="73">
        <f t="shared" si="31"/>
        <v>102.37674723722057</v>
      </c>
      <c r="BW123" s="73">
        <f t="shared" si="31"/>
        <v>107.07048458149779</v>
      </c>
      <c r="BX123" s="73">
        <f t="shared" si="31"/>
        <v>121.36340255028833</v>
      </c>
      <c r="BY123" s="73">
        <f t="shared" si="31"/>
        <v>125.88174571313873</v>
      </c>
      <c r="BZ123" s="73">
        <f t="shared" si="31"/>
        <v>107.01906627327497</v>
      </c>
      <c r="CA123" s="73">
        <f t="shared" si="30"/>
        <v>83.187440923848271</v>
      </c>
      <c r="CB123" s="73">
        <f t="shared" si="30"/>
        <v>87.564155080600457</v>
      </c>
      <c r="CC123" s="73">
        <f t="shared" si="28"/>
        <v>69.639472824311071</v>
      </c>
      <c r="CD123" s="73">
        <f t="shared" si="28"/>
        <v>70.785191121796998</v>
      </c>
      <c r="CE123" s="73">
        <f t="shared" si="28"/>
        <v>79.624041553302021</v>
      </c>
      <c r="CF123" s="73">
        <f t="shared" si="28"/>
        <v>99.336388450654837</v>
      </c>
      <c r="CG123" s="73">
        <f t="shared" si="28"/>
        <v>91.092213406812675</v>
      </c>
      <c r="CH123" s="73">
        <f t="shared" si="28"/>
        <v>84.317309449826354</v>
      </c>
      <c r="CI123" s="73" t="e">
        <f t="shared" si="28"/>
        <v>#VALUE!</v>
      </c>
      <c r="CJ123" s="73" t="e">
        <f t="shared" si="28"/>
        <v>#VALUE!</v>
      </c>
      <c r="CK123" s="73" t="e">
        <f t="shared" si="28"/>
        <v>#VALUE!</v>
      </c>
    </row>
    <row r="124" spans="2:89" s="72" customFormat="1" ht="14.4">
      <c r="B124" s="70" t="s">
        <v>487</v>
      </c>
      <c r="C124" s="70"/>
      <c r="D124" s="79"/>
      <c r="E124" s="71">
        <v>37712</v>
      </c>
      <c r="F124" s="72">
        <v>100.63</v>
      </c>
      <c r="G124" s="72">
        <v>95.79</v>
      </c>
      <c r="H124" s="72">
        <v>93.62</v>
      </c>
      <c r="I124" s="72">
        <v>98.67</v>
      </c>
      <c r="J124" s="72">
        <v>103.33</v>
      </c>
      <c r="K124" s="72">
        <v>92.3</v>
      </c>
      <c r="L124" s="72">
        <v>91.86</v>
      </c>
      <c r="M124" s="72">
        <v>97.13</v>
      </c>
      <c r="N124" s="72">
        <v>95.87</v>
      </c>
      <c r="O124" s="72">
        <v>98.55</v>
      </c>
      <c r="P124" s="72">
        <v>96.97</v>
      </c>
      <c r="Q124" s="72">
        <v>97.58</v>
      </c>
      <c r="R124" s="72">
        <v>89.46</v>
      </c>
      <c r="S124" s="72">
        <v>93.3</v>
      </c>
      <c r="T124" s="72">
        <v>98.16</v>
      </c>
      <c r="U124" s="72">
        <v>93.46</v>
      </c>
      <c r="V124" s="72">
        <v>98.37</v>
      </c>
      <c r="W124" s="72">
        <v>101.59</v>
      </c>
      <c r="X124" s="72">
        <v>101.59</v>
      </c>
      <c r="Y124" s="72">
        <v>96.15</v>
      </c>
      <c r="Z124" s="72">
        <v>97.85</v>
      </c>
      <c r="AA124" s="72">
        <v>78.75</v>
      </c>
      <c r="AB124" s="72">
        <v>99.38</v>
      </c>
      <c r="AC124" s="72">
        <v>88.98</v>
      </c>
      <c r="AD124" s="72">
        <v>98.99</v>
      </c>
      <c r="AE124" s="72">
        <v>103.72</v>
      </c>
      <c r="AF124" s="72">
        <v>94.5</v>
      </c>
      <c r="AG124" s="72">
        <v>107.22</v>
      </c>
      <c r="AH124" s="72">
        <v>105.58</v>
      </c>
      <c r="AI124" s="72">
        <v>105.4</v>
      </c>
      <c r="AJ124" s="72">
        <v>98.04</v>
      </c>
      <c r="AK124" s="72">
        <v>99.61</v>
      </c>
      <c r="AL124" s="72">
        <v>86.16</v>
      </c>
      <c r="AM124" s="72">
        <v>84.28</v>
      </c>
      <c r="AN124" s="72">
        <v>81.47</v>
      </c>
      <c r="AO124" s="72">
        <v>102.96</v>
      </c>
      <c r="AP124" s="72">
        <v>99.42</v>
      </c>
      <c r="AQ124" s="72">
        <v>95.34</v>
      </c>
      <c r="AR124" s="72" t="s">
        <v>488</v>
      </c>
      <c r="AS124" s="72" t="s">
        <v>488</v>
      </c>
      <c r="AT124" s="72" t="s">
        <v>488</v>
      </c>
      <c r="AU124" s="72" t="s">
        <v>488</v>
      </c>
      <c r="AV124" s="72" t="s">
        <v>488</v>
      </c>
      <c r="AW124" s="73">
        <f t="shared" si="29"/>
        <v>94.96979992449981</v>
      </c>
      <c r="AX124" s="73">
        <f t="shared" si="29"/>
        <v>79.991649269311068</v>
      </c>
      <c r="AY124" s="73">
        <f t="shared" si="29"/>
        <v>77.126498331754348</v>
      </c>
      <c r="AZ124" s="73">
        <f t="shared" si="29"/>
        <v>89.514866979655721</v>
      </c>
      <c r="BA124" s="73">
        <f t="shared" si="29"/>
        <v>108.31520742157812</v>
      </c>
      <c r="BB124" s="73">
        <f t="shared" si="29"/>
        <v>67.953838508402214</v>
      </c>
      <c r="BC124" s="73">
        <f t="shared" si="29"/>
        <v>78.900579772385655</v>
      </c>
      <c r="BD124" s="73">
        <f t="shared" si="29"/>
        <v>96.037572611543666</v>
      </c>
      <c r="BE124" s="73">
        <f t="shared" si="29"/>
        <v>86.785706203181931</v>
      </c>
      <c r="BF124" s="73">
        <f t="shared" si="29"/>
        <v>94.643585988331608</v>
      </c>
      <c r="BG124" s="73">
        <f t="shared" si="29"/>
        <v>92.273289561328383</v>
      </c>
      <c r="BH124" s="73">
        <f t="shared" si="29"/>
        <v>98.379332073093892</v>
      </c>
      <c r="BI124" s="73">
        <f t="shared" si="29"/>
        <v>54.722290188402255</v>
      </c>
      <c r="BJ124" s="73">
        <f t="shared" si="29"/>
        <v>79.007536624608349</v>
      </c>
      <c r="BK124" s="73">
        <f t="shared" si="29"/>
        <v>90.804810360777054</v>
      </c>
      <c r="BL124" s="73">
        <f t="shared" si="29"/>
        <v>88.420056764427613</v>
      </c>
      <c r="BM124" s="73">
        <f t="shared" si="31"/>
        <v>90.573855396726742</v>
      </c>
      <c r="BN124" s="73">
        <f t="shared" si="31"/>
        <v>99.146049870687548</v>
      </c>
      <c r="BO124" s="73">
        <f t="shared" si="31"/>
        <v>100.44741070325054</v>
      </c>
      <c r="BP124" s="73">
        <f t="shared" si="31"/>
        <v>80.818693788350004</v>
      </c>
      <c r="BQ124" s="73">
        <f t="shared" si="31"/>
        <v>97.271236144937617</v>
      </c>
      <c r="BR124" s="73">
        <f t="shared" si="31"/>
        <v>56.60885973582532</v>
      </c>
      <c r="BS124" s="73">
        <f t="shared" si="31"/>
        <v>95.90118453113314</v>
      </c>
      <c r="BT124" s="73">
        <f t="shared" si="31"/>
        <v>71.478491384504153</v>
      </c>
      <c r="BU124" s="73">
        <f t="shared" si="31"/>
        <v>95.221604982805474</v>
      </c>
      <c r="BV124" s="73">
        <f t="shared" si="31"/>
        <v>104.67780188726852</v>
      </c>
      <c r="BW124" s="73">
        <f t="shared" si="31"/>
        <v>104.07488986784142</v>
      </c>
      <c r="BX124" s="73">
        <f t="shared" si="31"/>
        <v>116.11121639548421</v>
      </c>
      <c r="BY124" s="73">
        <f t="shared" si="31"/>
        <v>121.0988128691862</v>
      </c>
      <c r="BZ124" s="73">
        <f t="shared" si="31"/>
        <v>104.5297895023926</v>
      </c>
      <c r="CA124" s="73">
        <f t="shared" si="30"/>
        <v>80.581925779805204</v>
      </c>
      <c r="CB124" s="73">
        <f t="shared" si="30"/>
        <v>96.007325124695797</v>
      </c>
      <c r="CC124" s="73">
        <f t="shared" si="28"/>
        <v>75.07678902080383</v>
      </c>
      <c r="CD124" s="73">
        <f t="shared" si="28"/>
        <v>75.050646719650913</v>
      </c>
      <c r="CE124" s="73">
        <f t="shared" si="28"/>
        <v>80.603512243383634</v>
      </c>
      <c r="CF124" s="73">
        <f t="shared" si="28"/>
        <v>103.13274735181427</v>
      </c>
      <c r="CG124" s="73">
        <f t="shared" si="28"/>
        <v>94.465295263432935</v>
      </c>
      <c r="CH124" s="73">
        <f t="shared" si="28"/>
        <v>87.132151343447276</v>
      </c>
      <c r="CI124" s="73" t="e">
        <f t="shared" si="28"/>
        <v>#VALUE!</v>
      </c>
      <c r="CJ124" s="73" t="e">
        <f t="shared" si="28"/>
        <v>#VALUE!</v>
      </c>
      <c r="CK124" s="73" t="e">
        <f t="shared" si="28"/>
        <v>#VALUE!</v>
      </c>
    </row>
    <row r="125" spans="2:89" s="72" customFormat="1" ht="14.4">
      <c r="B125" s="70" t="s">
        <v>487</v>
      </c>
      <c r="C125" s="70"/>
      <c r="D125" s="78"/>
      <c r="E125" s="71">
        <v>37803</v>
      </c>
      <c r="F125" s="72">
        <v>100</v>
      </c>
      <c r="G125" s="72">
        <v>94.87</v>
      </c>
      <c r="H125" s="72">
        <v>92.07</v>
      </c>
      <c r="I125" s="72">
        <v>98.52</v>
      </c>
      <c r="J125" s="72">
        <v>102.76</v>
      </c>
      <c r="K125" s="72">
        <v>93.41</v>
      </c>
      <c r="L125" s="72">
        <v>92.39</v>
      </c>
      <c r="M125" s="72">
        <v>95.86</v>
      </c>
      <c r="N125" s="72">
        <v>95.87</v>
      </c>
      <c r="O125" s="72">
        <v>98.14</v>
      </c>
      <c r="P125" s="72">
        <v>97.12</v>
      </c>
      <c r="Q125" s="72">
        <v>98.43</v>
      </c>
      <c r="R125" s="72">
        <v>90.74</v>
      </c>
      <c r="S125" s="72">
        <v>93.18</v>
      </c>
      <c r="T125" s="72">
        <v>98.09</v>
      </c>
      <c r="U125" s="72">
        <v>90.98</v>
      </c>
      <c r="V125" s="72">
        <v>98.95</v>
      </c>
      <c r="W125" s="72">
        <v>101.43</v>
      </c>
      <c r="X125" s="72">
        <v>101.25</v>
      </c>
      <c r="Y125" s="72">
        <v>93.67</v>
      </c>
      <c r="Z125" s="72">
        <v>97.78</v>
      </c>
      <c r="AA125" s="72">
        <v>80.56</v>
      </c>
      <c r="AB125" s="72">
        <v>99.23</v>
      </c>
      <c r="AC125" s="72">
        <v>88.37</v>
      </c>
      <c r="AD125" s="72">
        <v>98.46</v>
      </c>
      <c r="AE125" s="72">
        <v>102.94</v>
      </c>
      <c r="AF125" s="72">
        <v>94.73</v>
      </c>
      <c r="AG125" s="72">
        <v>107.64</v>
      </c>
      <c r="AH125" s="72">
        <v>105.32</v>
      </c>
      <c r="AI125" s="72">
        <v>102.15</v>
      </c>
      <c r="AJ125" s="72">
        <v>94.16</v>
      </c>
      <c r="AK125" s="72">
        <v>110.9</v>
      </c>
      <c r="AL125" s="72">
        <v>87.56</v>
      </c>
      <c r="AM125" s="72">
        <v>87.07</v>
      </c>
      <c r="AN125" s="72">
        <v>83.98</v>
      </c>
      <c r="AO125" s="72">
        <v>101.28</v>
      </c>
      <c r="AP125" s="72">
        <v>98.73</v>
      </c>
      <c r="AQ125" s="72">
        <v>94.01</v>
      </c>
      <c r="AR125" s="72" t="s">
        <v>488</v>
      </c>
      <c r="AS125" s="72" t="s">
        <v>488</v>
      </c>
      <c r="AT125" s="72" t="s">
        <v>488</v>
      </c>
      <c r="AU125" s="72" t="s">
        <v>488</v>
      </c>
      <c r="AV125" s="72" t="s">
        <v>488</v>
      </c>
      <c r="AW125" s="73">
        <f t="shared" si="29"/>
        <v>94.375235938089858</v>
      </c>
      <c r="AX125" s="73">
        <f t="shared" si="29"/>
        <v>79.223382045929029</v>
      </c>
      <c r="AY125" s="73">
        <f t="shared" si="29"/>
        <v>75.84956955142728</v>
      </c>
      <c r="AZ125" s="73">
        <f t="shared" si="29"/>
        <v>89.378784786010755</v>
      </c>
      <c r="BA125" s="73">
        <f t="shared" si="29"/>
        <v>107.71770748709348</v>
      </c>
      <c r="BB125" s="73">
        <f t="shared" si="29"/>
        <v>68.771051517549836</v>
      </c>
      <c r="BC125" s="73">
        <f t="shared" si="29"/>
        <v>79.355808460382221</v>
      </c>
      <c r="BD125" s="73">
        <f t="shared" si="29"/>
        <v>94.781856383636125</v>
      </c>
      <c r="BE125" s="73">
        <f t="shared" si="29"/>
        <v>86.785706203181931</v>
      </c>
      <c r="BF125" s="73">
        <f t="shared" si="29"/>
        <v>94.249837939065088</v>
      </c>
      <c r="BG125" s="73">
        <f t="shared" si="29"/>
        <v>92.416024360072328</v>
      </c>
      <c r="BH125" s="73">
        <f t="shared" si="29"/>
        <v>99.236294896030259</v>
      </c>
      <c r="BI125" s="73">
        <f t="shared" si="29"/>
        <v>55.505260582334223</v>
      </c>
      <c r="BJ125" s="73">
        <f t="shared" si="29"/>
        <v>78.905919214158686</v>
      </c>
      <c r="BK125" s="73">
        <f t="shared" si="29"/>
        <v>90.740055504162825</v>
      </c>
      <c r="BL125" s="73">
        <f t="shared" si="29"/>
        <v>86.073793755912959</v>
      </c>
      <c r="BM125" s="73">
        <f t="shared" si="31"/>
        <v>91.107888497571537</v>
      </c>
      <c r="BN125" s="73">
        <f t="shared" si="31"/>
        <v>98.98989898989899</v>
      </c>
      <c r="BO125" s="73">
        <f t="shared" si="31"/>
        <v>100.11123470522804</v>
      </c>
      <c r="BP125" s="73">
        <f t="shared" si="31"/>
        <v>78.734134655795586</v>
      </c>
      <c r="BQ125" s="73">
        <f t="shared" si="31"/>
        <v>97.201650181420547</v>
      </c>
      <c r="BR125" s="73">
        <f t="shared" si="31"/>
        <v>57.909964956420168</v>
      </c>
      <c r="BS125" s="73">
        <f t="shared" si="31"/>
        <v>95.75643530916021</v>
      </c>
      <c r="BT125" s="73">
        <f t="shared" si="31"/>
        <v>70.988472506727717</v>
      </c>
      <c r="BU125" s="73">
        <f t="shared" si="31"/>
        <v>94.711781256763587</v>
      </c>
      <c r="BV125" s="73">
        <f t="shared" si="31"/>
        <v>103.89059898067316</v>
      </c>
      <c r="BW125" s="73">
        <f t="shared" si="31"/>
        <v>104.32819383259913</v>
      </c>
      <c r="BX125" s="73">
        <f t="shared" si="31"/>
        <v>116.56604488724042</v>
      </c>
      <c r="BY125" s="73">
        <f t="shared" si="31"/>
        <v>120.80059643287262</v>
      </c>
      <c r="BZ125" s="73">
        <f t="shared" si="31"/>
        <v>101.30662236877993</v>
      </c>
      <c r="CA125" s="73">
        <f t="shared" si="30"/>
        <v>77.392840997821892</v>
      </c>
      <c r="CB125" s="73">
        <f t="shared" si="30"/>
        <v>106.8889906267319</v>
      </c>
      <c r="CC125" s="73">
        <f t="shared" si="28"/>
        <v>76.296699705914378</v>
      </c>
      <c r="CD125" s="73">
        <f t="shared" si="28"/>
        <v>77.535118769340343</v>
      </c>
      <c r="CE125" s="73">
        <f t="shared" si="28"/>
        <v>83.086816720257247</v>
      </c>
      <c r="CF125" s="73">
        <f t="shared" si="28"/>
        <v>101.44992863045601</v>
      </c>
      <c r="CG125" s="73">
        <f t="shared" si="28"/>
        <v>93.809682170174355</v>
      </c>
      <c r="CH125" s="73">
        <f t="shared" si="28"/>
        <v>85.916651434838244</v>
      </c>
      <c r="CI125" s="73" t="e">
        <f t="shared" si="28"/>
        <v>#VALUE!</v>
      </c>
      <c r="CJ125" s="73" t="e">
        <f t="shared" si="28"/>
        <v>#VALUE!</v>
      </c>
      <c r="CK125" s="73" t="e">
        <f t="shared" si="28"/>
        <v>#VALUE!</v>
      </c>
    </row>
    <row r="126" spans="2:89" s="72" customFormat="1" ht="14.4">
      <c r="B126" s="70" t="s">
        <v>487</v>
      </c>
      <c r="C126" s="70"/>
      <c r="D126" s="78"/>
      <c r="E126" s="71">
        <v>37895</v>
      </c>
      <c r="F126" s="72">
        <v>100.28</v>
      </c>
      <c r="G126" s="72">
        <v>96.12</v>
      </c>
      <c r="H126" s="72">
        <v>93.66</v>
      </c>
      <c r="I126" s="72">
        <v>98.78</v>
      </c>
      <c r="J126" s="72">
        <v>103.51</v>
      </c>
      <c r="K126" s="72">
        <v>95.11</v>
      </c>
      <c r="L126" s="72">
        <v>94.19</v>
      </c>
      <c r="M126" s="72">
        <v>96.94</v>
      </c>
      <c r="N126" s="72">
        <v>96.99</v>
      </c>
      <c r="O126" s="72">
        <v>99</v>
      </c>
      <c r="P126" s="72">
        <v>98.56</v>
      </c>
      <c r="Q126" s="72">
        <v>99.61</v>
      </c>
      <c r="R126" s="72">
        <v>90.27</v>
      </c>
      <c r="S126" s="72">
        <v>94.42</v>
      </c>
      <c r="T126" s="72">
        <v>98.53</v>
      </c>
      <c r="U126" s="72">
        <v>92.31</v>
      </c>
      <c r="V126" s="72">
        <v>100.43</v>
      </c>
      <c r="W126" s="72">
        <v>101.99</v>
      </c>
      <c r="X126" s="72">
        <v>101.41</v>
      </c>
      <c r="Y126" s="72">
        <v>89.12</v>
      </c>
      <c r="Z126" s="72">
        <v>98.12</v>
      </c>
      <c r="AA126" s="72">
        <v>75.91</v>
      </c>
      <c r="AB126" s="72">
        <v>100.24</v>
      </c>
      <c r="AC126" s="72">
        <v>90.4</v>
      </c>
      <c r="AD126" s="72">
        <v>98.87</v>
      </c>
      <c r="AE126" s="72">
        <v>105.14</v>
      </c>
      <c r="AF126" s="72">
        <v>96.53</v>
      </c>
      <c r="AG126" s="72">
        <v>103.43</v>
      </c>
      <c r="AH126" s="72">
        <v>109.03</v>
      </c>
      <c r="AI126" s="72">
        <v>101.56</v>
      </c>
      <c r="AJ126" s="72">
        <v>95.03</v>
      </c>
      <c r="AK126" s="72">
        <v>101.65</v>
      </c>
      <c r="AL126" s="72">
        <v>91.28</v>
      </c>
      <c r="AM126" s="72">
        <v>91.07</v>
      </c>
      <c r="AN126" s="72">
        <v>86.36</v>
      </c>
      <c r="AO126" s="72">
        <v>96.32</v>
      </c>
      <c r="AP126" s="72">
        <v>100.58</v>
      </c>
      <c r="AQ126" s="72">
        <v>97.04</v>
      </c>
      <c r="AR126" s="72" t="s">
        <v>488</v>
      </c>
      <c r="AS126" s="72" t="s">
        <v>488</v>
      </c>
      <c r="AT126" s="72" t="s">
        <v>488</v>
      </c>
      <c r="AU126" s="72" t="s">
        <v>488</v>
      </c>
      <c r="AV126" s="72" t="s">
        <v>488</v>
      </c>
      <c r="AW126" s="73">
        <f t="shared" si="29"/>
        <v>94.639486598716502</v>
      </c>
      <c r="AX126" s="73">
        <f t="shared" si="29"/>
        <v>80.267223382045941</v>
      </c>
      <c r="AY126" s="73">
        <f t="shared" si="29"/>
        <v>77.159451332536975</v>
      </c>
      <c r="AZ126" s="73">
        <f t="shared" si="29"/>
        <v>89.61466058832869</v>
      </c>
      <c r="BA126" s="73">
        <f t="shared" si="29"/>
        <v>108.50389161141538</v>
      </c>
      <c r="BB126" s="73">
        <f t="shared" si="29"/>
        <v>70.022639009037206</v>
      </c>
      <c r="BC126" s="73">
        <f t="shared" si="29"/>
        <v>80.901868155464882</v>
      </c>
      <c r="BD126" s="73">
        <f t="shared" si="29"/>
        <v>95.849709553825221</v>
      </c>
      <c r="BE126" s="73">
        <f t="shared" si="29"/>
        <v>87.799579061714979</v>
      </c>
      <c r="BF126" s="73">
        <f t="shared" si="29"/>
        <v>95.075748481429017</v>
      </c>
      <c r="BG126" s="73">
        <f t="shared" si="29"/>
        <v>93.786278428014086</v>
      </c>
      <c r="BH126" s="73">
        <f t="shared" si="29"/>
        <v>100.42596093257721</v>
      </c>
      <c r="BI126" s="73">
        <f t="shared" si="29"/>
        <v>55.217763640812336</v>
      </c>
      <c r="BJ126" s="73">
        <f t="shared" si="29"/>
        <v>79.955965788805145</v>
      </c>
      <c r="BK126" s="73">
        <f t="shared" si="29"/>
        <v>91.147086031452361</v>
      </c>
      <c r="BL126" s="73">
        <f t="shared" si="29"/>
        <v>87.332071901608316</v>
      </c>
      <c r="BM126" s="73">
        <f t="shared" si="31"/>
        <v>92.470593651451324</v>
      </c>
      <c r="BN126" s="73">
        <f t="shared" si="31"/>
        <v>99.536427072658952</v>
      </c>
      <c r="BO126" s="73">
        <f t="shared" si="31"/>
        <v>100.26943517488569</v>
      </c>
      <c r="BP126" s="73">
        <f t="shared" si="31"/>
        <v>74.909641085988071</v>
      </c>
      <c r="BQ126" s="73">
        <f t="shared" si="31"/>
        <v>97.539639147074908</v>
      </c>
      <c r="BR126" s="73">
        <f t="shared" si="31"/>
        <v>54.567346572019048</v>
      </c>
      <c r="BS126" s="73">
        <f t="shared" si="31"/>
        <v>96.731080070444619</v>
      </c>
      <c r="BT126" s="73">
        <f t="shared" si="31"/>
        <v>72.619191067196837</v>
      </c>
      <c r="BU126" s="73">
        <f t="shared" si="31"/>
        <v>95.106173195777131</v>
      </c>
      <c r="BV126" s="73">
        <f t="shared" si="31"/>
        <v>106.11091487107029</v>
      </c>
      <c r="BW126" s="73">
        <f t="shared" si="31"/>
        <v>106.31057268722468</v>
      </c>
      <c r="BX126" s="73">
        <f t="shared" si="31"/>
        <v>112.00693071987438</v>
      </c>
      <c r="BY126" s="73">
        <f t="shared" si="31"/>
        <v>125.05591558180879</v>
      </c>
      <c r="BZ126" s="73">
        <f t="shared" si="31"/>
        <v>100.72149356606252</v>
      </c>
      <c r="CA126" s="73">
        <f t="shared" si="30"/>
        <v>78.107919286565576</v>
      </c>
      <c r="CB126" s="73">
        <f t="shared" si="30"/>
        <v>97.973542806197443</v>
      </c>
      <c r="CC126" s="73">
        <f t="shared" si="28"/>
        <v>79.538176669208156</v>
      </c>
      <c r="CD126" s="73">
        <f t="shared" si="28"/>
        <v>81.0970858656693</v>
      </c>
      <c r="CE126" s="73">
        <f t="shared" si="28"/>
        <v>85.441503833786797</v>
      </c>
      <c r="CF126" s="73">
        <f t="shared" si="28"/>
        <v>96.481606691207759</v>
      </c>
      <c r="CG126" s="73">
        <f t="shared" si="28"/>
        <v>95.56748539122998</v>
      </c>
      <c r="CH126" s="73">
        <f t="shared" si="28"/>
        <v>88.685797843173091</v>
      </c>
      <c r="CI126" s="73" t="e">
        <f t="shared" si="28"/>
        <v>#VALUE!</v>
      </c>
      <c r="CJ126" s="73" t="e">
        <f t="shared" si="28"/>
        <v>#VALUE!</v>
      </c>
      <c r="CK126" s="73" t="e">
        <f t="shared" si="28"/>
        <v>#VALUE!</v>
      </c>
    </row>
    <row r="127" spans="2:89" s="72" customFormat="1" ht="14.4">
      <c r="B127" s="70" t="s">
        <v>487</v>
      </c>
      <c r="C127" s="70"/>
      <c r="D127" s="78"/>
      <c r="E127" s="71">
        <v>37987</v>
      </c>
      <c r="F127" s="72">
        <v>100.39</v>
      </c>
      <c r="G127" s="72">
        <v>96.46</v>
      </c>
      <c r="H127" s="72">
        <v>92.74</v>
      </c>
      <c r="I127" s="72">
        <v>99.48</v>
      </c>
      <c r="J127" s="72">
        <v>104.15</v>
      </c>
      <c r="K127" s="72">
        <v>97.26</v>
      </c>
      <c r="L127" s="72">
        <v>95.97</v>
      </c>
      <c r="M127" s="72">
        <v>97.96</v>
      </c>
      <c r="N127" s="72">
        <v>97.83</v>
      </c>
      <c r="O127" s="72">
        <v>99.75</v>
      </c>
      <c r="P127" s="72">
        <v>99.64</v>
      </c>
      <c r="Q127" s="72">
        <v>98.85</v>
      </c>
      <c r="R127" s="72">
        <v>89.58</v>
      </c>
      <c r="S127" s="72">
        <v>95.92</v>
      </c>
      <c r="T127" s="72">
        <v>98.91</v>
      </c>
      <c r="U127" s="72">
        <v>93.65</v>
      </c>
      <c r="V127" s="72">
        <v>102.27</v>
      </c>
      <c r="W127" s="72">
        <v>102.34</v>
      </c>
      <c r="X127" s="72">
        <v>101.49</v>
      </c>
      <c r="Y127" s="72">
        <v>85.98</v>
      </c>
      <c r="Z127" s="72">
        <v>98.2</v>
      </c>
      <c r="AA127" s="72">
        <v>73.19</v>
      </c>
      <c r="AB127" s="72">
        <v>100.96</v>
      </c>
      <c r="AC127" s="72">
        <v>92.86</v>
      </c>
      <c r="AD127" s="72">
        <v>99.62</v>
      </c>
      <c r="AE127" s="72">
        <v>103.91</v>
      </c>
      <c r="AF127" s="72">
        <v>100.89</v>
      </c>
      <c r="AG127" s="72">
        <v>100.88</v>
      </c>
      <c r="AH127" s="72">
        <v>106.51</v>
      </c>
      <c r="AI127" s="72">
        <v>100.73</v>
      </c>
      <c r="AJ127" s="72">
        <v>91.02</v>
      </c>
      <c r="AK127" s="72">
        <v>104.12</v>
      </c>
      <c r="AL127" s="72">
        <v>90.63</v>
      </c>
      <c r="AM127" s="72">
        <v>95.56</v>
      </c>
      <c r="AN127" s="72">
        <v>90.89</v>
      </c>
      <c r="AO127" s="72">
        <v>97.51</v>
      </c>
      <c r="AP127" s="72">
        <v>102.14</v>
      </c>
      <c r="AQ127" s="72">
        <v>100.45</v>
      </c>
      <c r="AR127" s="72" t="s">
        <v>488</v>
      </c>
      <c r="AS127" s="72" t="s">
        <v>488</v>
      </c>
      <c r="AT127" s="72" t="s">
        <v>488</v>
      </c>
      <c r="AU127" s="72" t="s">
        <v>488</v>
      </c>
      <c r="AV127" s="72" t="s">
        <v>488</v>
      </c>
      <c r="AW127" s="73">
        <f t="shared" si="29"/>
        <v>94.743299358248407</v>
      </c>
      <c r="AX127" s="73">
        <f t="shared" si="29"/>
        <v>80.551148225469731</v>
      </c>
      <c r="AY127" s="73">
        <f t="shared" si="29"/>
        <v>76.401532314536396</v>
      </c>
      <c r="AZ127" s="73">
        <f t="shared" si="29"/>
        <v>90.249710825338511</v>
      </c>
      <c r="BA127" s="73">
        <f t="shared" si="29"/>
        <v>109.17476873083676</v>
      </c>
      <c r="BB127" s="73">
        <f t="shared" si="29"/>
        <v>71.605529071800646</v>
      </c>
      <c r="BC127" s="73">
        <f t="shared" si="29"/>
        <v>82.430749409491071</v>
      </c>
      <c r="BD127" s="73">
        <f t="shared" si="29"/>
        <v>96.858237547892699</v>
      </c>
      <c r="BE127" s="73">
        <f t="shared" si="29"/>
        <v>88.559983705614769</v>
      </c>
      <c r="BF127" s="73">
        <f t="shared" si="29"/>
        <v>95.796019303258035</v>
      </c>
      <c r="BG127" s="73">
        <f t="shared" si="29"/>
        <v>94.813968978970408</v>
      </c>
      <c r="BH127" s="73">
        <f t="shared" si="29"/>
        <v>99.659735349716456</v>
      </c>
      <c r="BI127" s="73">
        <f t="shared" si="29"/>
        <v>54.795693662833379</v>
      </c>
      <c r="BJ127" s="73">
        <f t="shared" si="29"/>
        <v>81.226183419425851</v>
      </c>
      <c r="BK127" s="73">
        <f t="shared" si="29"/>
        <v>91.498612395929698</v>
      </c>
      <c r="BL127" s="73">
        <f t="shared" si="29"/>
        <v>88.599810785241246</v>
      </c>
      <c r="BM127" s="73">
        <f t="shared" si="31"/>
        <v>94.164767626545114</v>
      </c>
      <c r="BN127" s="73">
        <f t="shared" si="31"/>
        <v>99.878007124383942</v>
      </c>
      <c r="BO127" s="73">
        <f t="shared" si="31"/>
        <v>100.34853540971451</v>
      </c>
      <c r="BP127" s="73">
        <f t="shared" si="31"/>
        <v>72.270320248802221</v>
      </c>
      <c r="BQ127" s="73">
        <f t="shared" si="31"/>
        <v>97.619165962522985</v>
      </c>
      <c r="BR127" s="73">
        <f t="shared" si="31"/>
        <v>52.612094527810228</v>
      </c>
      <c r="BS127" s="73">
        <f t="shared" si="31"/>
        <v>97.42587633591468</v>
      </c>
      <c r="BT127" s="73">
        <f t="shared" si="31"/>
        <v>74.595332771016572</v>
      </c>
      <c r="BU127" s="73">
        <f t="shared" si="31"/>
        <v>95.827621864704341</v>
      </c>
      <c r="BV127" s="73">
        <f t="shared" si="31"/>
        <v>104.86955644143919</v>
      </c>
      <c r="BW127" s="73">
        <f t="shared" si="31"/>
        <v>111.11233480176213</v>
      </c>
      <c r="BX127" s="73">
        <f t="shared" si="31"/>
        <v>109.2454720199258</v>
      </c>
      <c r="BY127" s="73">
        <f t="shared" si="31"/>
        <v>122.16551012215405</v>
      </c>
      <c r="BZ127" s="73">
        <f t="shared" si="31"/>
        <v>99.898346267324527</v>
      </c>
      <c r="CA127" s="73">
        <f t="shared" si="30"/>
        <v>74.811983725804467</v>
      </c>
      <c r="CB127" s="73">
        <f t="shared" si="30"/>
        <v>100.35420833232935</v>
      </c>
      <c r="CC127" s="73">
        <f t="shared" si="28"/>
        <v>78.971789565406809</v>
      </c>
      <c r="CD127" s="73">
        <f t="shared" si="28"/>
        <v>85.095393931298545</v>
      </c>
      <c r="CE127" s="73">
        <f t="shared" si="28"/>
        <v>89.923324264160286</v>
      </c>
      <c r="CF127" s="73">
        <f t="shared" si="28"/>
        <v>97.673603285503205</v>
      </c>
      <c r="CG127" s="73">
        <f t="shared" si="28"/>
        <v>97.049741080336346</v>
      </c>
      <c r="CH127" s="73">
        <f t="shared" si="28"/>
        <v>91.802229939681951</v>
      </c>
      <c r="CI127" s="73" t="e">
        <f t="shared" si="28"/>
        <v>#VALUE!</v>
      </c>
      <c r="CJ127" s="73" t="e">
        <f t="shared" si="28"/>
        <v>#VALUE!</v>
      </c>
      <c r="CK127" s="73" t="e">
        <f t="shared" si="28"/>
        <v>#VALUE!</v>
      </c>
    </row>
    <row r="128" spans="2:89" s="72" customFormat="1" ht="14.4">
      <c r="B128" s="70" t="s">
        <v>487</v>
      </c>
      <c r="C128" s="70"/>
      <c r="D128" s="79"/>
      <c r="E128" s="71">
        <v>38078</v>
      </c>
      <c r="F128" s="72">
        <v>99.33</v>
      </c>
      <c r="G128" s="72">
        <v>96.99</v>
      </c>
      <c r="H128" s="72">
        <v>95.3</v>
      </c>
      <c r="I128" s="72">
        <v>98.63</v>
      </c>
      <c r="J128" s="72">
        <v>102.76</v>
      </c>
      <c r="K128" s="72">
        <v>97.8</v>
      </c>
      <c r="L128" s="72">
        <v>95.42</v>
      </c>
      <c r="M128" s="72">
        <v>98.42</v>
      </c>
      <c r="N128" s="72">
        <v>97.74</v>
      </c>
      <c r="O128" s="72">
        <v>99.08</v>
      </c>
      <c r="P128" s="72">
        <v>99.06</v>
      </c>
      <c r="Q128" s="72">
        <v>97.77</v>
      </c>
      <c r="R128" s="72">
        <v>91.98</v>
      </c>
      <c r="S128" s="72">
        <v>96.06</v>
      </c>
      <c r="T128" s="72">
        <v>98.6</v>
      </c>
      <c r="U128" s="72">
        <v>97.17</v>
      </c>
      <c r="V128" s="72">
        <v>101.84</v>
      </c>
      <c r="W128" s="72">
        <v>101.5</v>
      </c>
      <c r="X128" s="72">
        <v>100.35</v>
      </c>
      <c r="Y128" s="72">
        <v>86.65</v>
      </c>
      <c r="Z128" s="72">
        <v>97.48</v>
      </c>
      <c r="AA128" s="72">
        <v>72.11</v>
      </c>
      <c r="AB128" s="72">
        <v>100.59</v>
      </c>
      <c r="AC128" s="72">
        <v>93.95</v>
      </c>
      <c r="AD128" s="72">
        <v>98.55</v>
      </c>
      <c r="AE128" s="72">
        <v>102.66</v>
      </c>
      <c r="AF128" s="72">
        <v>102.29</v>
      </c>
      <c r="AG128" s="72">
        <v>104.54</v>
      </c>
      <c r="AH128" s="72">
        <v>105.37</v>
      </c>
      <c r="AI128" s="72">
        <v>101.09</v>
      </c>
      <c r="AJ128" s="72">
        <v>94.21</v>
      </c>
      <c r="AK128" s="72">
        <v>96.29</v>
      </c>
      <c r="AL128" s="72">
        <v>88.49</v>
      </c>
      <c r="AM128" s="72">
        <v>92.51</v>
      </c>
      <c r="AN128" s="72">
        <v>88.21</v>
      </c>
      <c r="AO128" s="72">
        <v>94.58</v>
      </c>
      <c r="AP128" s="72">
        <v>100.28</v>
      </c>
      <c r="AQ128" s="72">
        <v>99.12</v>
      </c>
      <c r="AR128" s="72" t="s">
        <v>488</v>
      </c>
      <c r="AS128" s="72" t="s">
        <v>488</v>
      </c>
      <c r="AT128" s="72" t="s">
        <v>488</v>
      </c>
      <c r="AU128" s="72" t="s">
        <v>488</v>
      </c>
      <c r="AV128" s="72" t="s">
        <v>488</v>
      </c>
      <c r="AW128" s="73">
        <f t="shared" si="29"/>
        <v>93.742921857304651</v>
      </c>
      <c r="AX128" s="73">
        <f t="shared" si="29"/>
        <v>80.993736951983294</v>
      </c>
      <c r="AY128" s="73">
        <f t="shared" si="29"/>
        <v>78.510524364624956</v>
      </c>
      <c r="AZ128" s="73">
        <f t="shared" si="29"/>
        <v>89.478578394683723</v>
      </c>
      <c r="BA128" s="73">
        <f t="shared" si="29"/>
        <v>107.71770748709348</v>
      </c>
      <c r="BB128" s="73">
        <f t="shared" si="29"/>
        <v>72.00309215733192</v>
      </c>
      <c r="BC128" s="73">
        <f t="shared" si="29"/>
        <v>81.958342280438046</v>
      </c>
      <c r="BD128" s="73">
        <f t="shared" si="29"/>
        <v>97.313063898158433</v>
      </c>
      <c r="BE128" s="73">
        <f t="shared" si="29"/>
        <v>88.478511779482645</v>
      </c>
      <c r="BF128" s="73">
        <f t="shared" si="29"/>
        <v>95.152577369090778</v>
      </c>
      <c r="BG128" s="73">
        <f t="shared" si="29"/>
        <v>94.262061090493859</v>
      </c>
      <c r="BH128" s="73">
        <f t="shared" si="29"/>
        <v>98.570888468809088</v>
      </c>
      <c r="BI128" s="73">
        <f t="shared" si="29"/>
        <v>56.263763151455834</v>
      </c>
      <c r="BJ128" s="73">
        <f t="shared" si="29"/>
        <v>81.344737064950451</v>
      </c>
      <c r="BK128" s="73">
        <f t="shared" si="29"/>
        <v>91.211840888066604</v>
      </c>
      <c r="BL128" s="73">
        <f t="shared" si="29"/>
        <v>91.929990539262064</v>
      </c>
      <c r="BM128" s="73">
        <f t="shared" si="31"/>
        <v>93.76884653453952</v>
      </c>
      <c r="BN128" s="73">
        <f t="shared" si="31"/>
        <v>99.05821500024399</v>
      </c>
      <c r="BO128" s="73">
        <f t="shared" si="31"/>
        <v>99.221357063403786</v>
      </c>
      <c r="BP128" s="73">
        <f t="shared" si="31"/>
        <v>72.833487433806837</v>
      </c>
      <c r="BQ128" s="73">
        <f t="shared" si="31"/>
        <v>96.903424623490238</v>
      </c>
      <c r="BR128" s="73">
        <f t="shared" si="31"/>
        <v>51.8357444514332</v>
      </c>
      <c r="BS128" s="73">
        <f t="shared" si="31"/>
        <v>97.068828255048132</v>
      </c>
      <c r="BT128" s="73">
        <f t="shared" si="31"/>
        <v>75.470940273928576</v>
      </c>
      <c r="BU128" s="73">
        <f t="shared" si="31"/>
        <v>94.798355097034843</v>
      </c>
      <c r="BV128" s="73">
        <f t="shared" si="31"/>
        <v>103.60801332189536</v>
      </c>
      <c r="BW128" s="73">
        <f t="shared" si="31"/>
        <v>112.65418502202644</v>
      </c>
      <c r="BX128" s="73">
        <f t="shared" si="31"/>
        <v>113.2089774480873</v>
      </c>
      <c r="BY128" s="73">
        <f t="shared" si="31"/>
        <v>120.85794574754831</v>
      </c>
      <c r="BZ128" s="73">
        <f t="shared" si="31"/>
        <v>100.25537401135547</v>
      </c>
      <c r="CA128" s="73">
        <f t="shared" si="30"/>
        <v>77.433937451197963</v>
      </c>
      <c r="CB128" s="73">
        <f t="shared" si="30"/>
        <v>92.807402231271539</v>
      </c>
      <c r="CC128" s="73">
        <f t="shared" si="28"/>
        <v>77.107068946737826</v>
      </c>
      <c r="CD128" s="73">
        <f t="shared" si="28"/>
        <v>82.379394020347732</v>
      </c>
      <c r="CE128" s="73">
        <f t="shared" si="28"/>
        <v>87.271827850605987</v>
      </c>
      <c r="CF128" s="73">
        <f t="shared" si="28"/>
        <v>94.738687301229547</v>
      </c>
      <c r="CG128" s="73">
        <f t="shared" si="28"/>
        <v>95.282436220247988</v>
      </c>
      <c r="CH128" s="73">
        <f t="shared" si="28"/>
        <v>90.586730031072932</v>
      </c>
      <c r="CI128" s="73" t="e">
        <f t="shared" si="28"/>
        <v>#VALUE!</v>
      </c>
      <c r="CJ128" s="73" t="e">
        <f t="shared" si="28"/>
        <v>#VALUE!</v>
      </c>
      <c r="CK128" s="73" t="e">
        <f t="shared" si="28"/>
        <v>#VALUE!</v>
      </c>
    </row>
    <row r="129" spans="2:89" s="72" customFormat="1" ht="14.4">
      <c r="B129" s="70" t="s">
        <v>487</v>
      </c>
      <c r="C129" s="70"/>
      <c r="D129" s="78"/>
      <c r="E129" s="71">
        <v>38169</v>
      </c>
      <c r="F129" s="72">
        <v>99.42</v>
      </c>
      <c r="G129" s="72">
        <v>97.84</v>
      </c>
      <c r="H129" s="72">
        <v>96.73</v>
      </c>
      <c r="I129" s="72">
        <v>99.11</v>
      </c>
      <c r="J129" s="72">
        <v>102.6</v>
      </c>
      <c r="K129" s="72">
        <v>98.66</v>
      </c>
      <c r="L129" s="72">
        <v>96.75</v>
      </c>
      <c r="M129" s="72">
        <v>99.66</v>
      </c>
      <c r="N129" s="72">
        <v>98.48</v>
      </c>
      <c r="O129" s="72">
        <v>99.53</v>
      </c>
      <c r="P129" s="72">
        <v>99.53</v>
      </c>
      <c r="Q129" s="72">
        <v>98.99</v>
      </c>
      <c r="R129" s="72">
        <v>93.55</v>
      </c>
      <c r="S129" s="72">
        <v>96.83</v>
      </c>
      <c r="T129" s="72">
        <v>98.99</v>
      </c>
      <c r="U129" s="72">
        <v>99.3</v>
      </c>
      <c r="V129" s="72">
        <v>101.87</v>
      </c>
      <c r="W129" s="72">
        <v>101.42</v>
      </c>
      <c r="X129" s="72">
        <v>100.17</v>
      </c>
      <c r="Y129" s="72">
        <v>91.75</v>
      </c>
      <c r="Z129" s="72">
        <v>97.96</v>
      </c>
      <c r="AA129" s="72">
        <v>73.34</v>
      </c>
      <c r="AB129" s="72">
        <v>100.51</v>
      </c>
      <c r="AC129" s="72">
        <v>94.6</v>
      </c>
      <c r="AD129" s="72">
        <v>98.94</v>
      </c>
      <c r="AE129" s="72">
        <v>102.68</v>
      </c>
      <c r="AF129" s="72">
        <v>101.97</v>
      </c>
      <c r="AG129" s="72">
        <v>103.43</v>
      </c>
      <c r="AH129" s="72">
        <v>103.66</v>
      </c>
      <c r="AI129" s="72">
        <v>101.12</v>
      </c>
      <c r="AJ129" s="72">
        <v>93.25</v>
      </c>
      <c r="AK129" s="72">
        <v>92.35</v>
      </c>
      <c r="AL129" s="72">
        <v>91.88</v>
      </c>
      <c r="AM129" s="72">
        <v>92.17</v>
      </c>
      <c r="AN129" s="72">
        <v>92.33</v>
      </c>
      <c r="AO129" s="72">
        <v>94.12</v>
      </c>
      <c r="AP129" s="72">
        <v>100.83</v>
      </c>
      <c r="AQ129" s="72">
        <v>100.5</v>
      </c>
      <c r="AR129" s="72" t="s">
        <v>488</v>
      </c>
      <c r="AS129" s="72" t="s">
        <v>488</v>
      </c>
      <c r="AT129" s="72" t="s">
        <v>488</v>
      </c>
      <c r="AU129" s="72" t="s">
        <v>488</v>
      </c>
      <c r="AV129" s="72" t="s">
        <v>488</v>
      </c>
      <c r="AW129" s="73">
        <f t="shared" si="29"/>
        <v>93.827859569648936</v>
      </c>
      <c r="AX129" s="73">
        <f t="shared" si="29"/>
        <v>81.703549060542798</v>
      </c>
      <c r="AY129" s="73">
        <f t="shared" si="29"/>
        <v>79.688594142604117</v>
      </c>
      <c r="AZ129" s="73">
        <f t="shared" si="29"/>
        <v>89.914041414347594</v>
      </c>
      <c r="BA129" s="73">
        <f t="shared" si="29"/>
        <v>107.54998820723812</v>
      </c>
      <c r="BB129" s="73">
        <f t="shared" si="29"/>
        <v>72.636248182437285</v>
      </c>
      <c r="BC129" s="73">
        <f t="shared" si="29"/>
        <v>83.100708610693573</v>
      </c>
      <c r="BD129" s="73">
        <f t="shared" si="29"/>
        <v>98.539117538005172</v>
      </c>
      <c r="BE129" s="73">
        <f t="shared" si="29"/>
        <v>89.148392061013425</v>
      </c>
      <c r="BF129" s="73">
        <f t="shared" si="29"/>
        <v>95.584739862188187</v>
      </c>
      <c r="BG129" s="73">
        <f t="shared" si="29"/>
        <v>94.709296793224851</v>
      </c>
      <c r="BH129" s="73">
        <f t="shared" si="29"/>
        <v>99.80088216761186</v>
      </c>
      <c r="BI129" s="73">
        <f t="shared" si="29"/>
        <v>57.224125275263027</v>
      </c>
      <c r="BJ129" s="73">
        <f t="shared" si="29"/>
        <v>81.996782115335748</v>
      </c>
      <c r="BK129" s="73">
        <f t="shared" si="29"/>
        <v>91.572617946345986</v>
      </c>
      <c r="BL129" s="73">
        <f t="shared" si="29"/>
        <v>93.945127719962159</v>
      </c>
      <c r="BM129" s="73">
        <f t="shared" si="31"/>
        <v>93.796468936307349</v>
      </c>
      <c r="BN129" s="73">
        <f t="shared" si="31"/>
        <v>98.980139559849704</v>
      </c>
      <c r="BO129" s="73">
        <f t="shared" si="31"/>
        <v>99.043381535038947</v>
      </c>
      <c r="BP129" s="73">
        <f t="shared" si="31"/>
        <v>77.120282424140541</v>
      </c>
      <c r="BQ129" s="73">
        <f t="shared" si="31"/>
        <v>97.380585516178726</v>
      </c>
      <c r="BR129" s="73">
        <f t="shared" si="31"/>
        <v>52.719920927307044</v>
      </c>
      <c r="BS129" s="73">
        <f t="shared" si="31"/>
        <v>96.991628669995904</v>
      </c>
      <c r="BT129" s="73">
        <f t="shared" si="31"/>
        <v>75.993091537132969</v>
      </c>
      <c r="BU129" s="73">
        <f t="shared" si="31"/>
        <v>95.173508404876998</v>
      </c>
      <c r="BV129" s="73">
        <f t="shared" si="31"/>
        <v>103.62819801180805</v>
      </c>
      <c r="BW129" s="73">
        <f t="shared" si="31"/>
        <v>112.30176211453744</v>
      </c>
      <c r="BX129" s="73">
        <f t="shared" si="31"/>
        <v>112.00693071987438</v>
      </c>
      <c r="BY129" s="73">
        <f t="shared" si="31"/>
        <v>118.89659918563973</v>
      </c>
      <c r="BZ129" s="73">
        <f t="shared" si="31"/>
        <v>100.28512632335804</v>
      </c>
      <c r="CA129" s="73">
        <f t="shared" si="30"/>
        <v>76.644885546377353</v>
      </c>
      <c r="CB129" s="73">
        <f t="shared" si="30"/>
        <v>89.009903375822262</v>
      </c>
      <c r="CC129" s="73">
        <f t="shared" si="28"/>
        <v>80.060995534255525</v>
      </c>
      <c r="CD129" s="73">
        <f t="shared" si="28"/>
        <v>82.076626817159763</v>
      </c>
      <c r="CE129" s="73">
        <f t="shared" si="28"/>
        <v>91.348008904279013</v>
      </c>
      <c r="CF129" s="73">
        <f t="shared" si="28"/>
        <v>94.277915508476696</v>
      </c>
      <c r="CG129" s="73">
        <f t="shared" si="28"/>
        <v>95.805026367048313</v>
      </c>
      <c r="CH129" s="73">
        <f t="shared" si="28"/>
        <v>91.847925424968011</v>
      </c>
      <c r="CI129" s="73" t="e">
        <f t="shared" si="28"/>
        <v>#VALUE!</v>
      </c>
      <c r="CJ129" s="73" t="e">
        <f t="shared" si="28"/>
        <v>#VALUE!</v>
      </c>
      <c r="CK129" s="73" t="e">
        <f t="shared" si="28"/>
        <v>#VALUE!</v>
      </c>
    </row>
    <row r="130" spans="2:89" s="72" customFormat="1" ht="14.4">
      <c r="B130" s="70" t="s">
        <v>487</v>
      </c>
      <c r="C130" s="70"/>
      <c r="D130" s="78"/>
      <c r="E130" s="71">
        <v>38261</v>
      </c>
      <c r="F130" s="72">
        <v>100.37</v>
      </c>
      <c r="G130" s="72">
        <v>99.74</v>
      </c>
      <c r="H130" s="72">
        <v>98</v>
      </c>
      <c r="I130" s="72">
        <v>100.11</v>
      </c>
      <c r="J130" s="72">
        <v>103.23</v>
      </c>
      <c r="K130" s="72">
        <v>99.28</v>
      </c>
      <c r="L130" s="72">
        <v>99.54</v>
      </c>
      <c r="M130" s="72">
        <v>101.34</v>
      </c>
      <c r="N130" s="72">
        <v>99.85</v>
      </c>
      <c r="O130" s="72">
        <v>100.76</v>
      </c>
      <c r="P130" s="72">
        <v>100.76</v>
      </c>
      <c r="Q130" s="72">
        <v>100.78</v>
      </c>
      <c r="R130" s="72">
        <v>94.35</v>
      </c>
      <c r="S130" s="72">
        <v>97.88</v>
      </c>
      <c r="T130" s="72">
        <v>99.84</v>
      </c>
      <c r="U130" s="72">
        <v>101.38</v>
      </c>
      <c r="V130" s="72">
        <v>101.96</v>
      </c>
      <c r="W130" s="72">
        <v>101.82</v>
      </c>
      <c r="X130" s="72">
        <v>100.64</v>
      </c>
      <c r="Y130" s="72">
        <v>96.07</v>
      </c>
      <c r="Z130" s="72">
        <v>99.4</v>
      </c>
      <c r="AA130" s="72">
        <v>80.260000000000005</v>
      </c>
      <c r="AB130" s="72">
        <v>101.15</v>
      </c>
      <c r="AC130" s="72">
        <v>96.9</v>
      </c>
      <c r="AD130" s="72">
        <v>100.19</v>
      </c>
      <c r="AE130" s="72">
        <v>105.34</v>
      </c>
      <c r="AF130" s="72">
        <v>99.72</v>
      </c>
      <c r="AG130" s="72">
        <v>98.45</v>
      </c>
      <c r="AH130" s="72">
        <v>103.89</v>
      </c>
      <c r="AI130" s="72">
        <v>102.42</v>
      </c>
      <c r="AJ130" s="72">
        <v>96.95</v>
      </c>
      <c r="AK130" s="72">
        <v>89.5</v>
      </c>
      <c r="AL130" s="72">
        <v>98.02</v>
      </c>
      <c r="AM130" s="72">
        <v>95.34</v>
      </c>
      <c r="AN130" s="72">
        <v>95.9</v>
      </c>
      <c r="AO130" s="72">
        <v>94.91</v>
      </c>
      <c r="AP130" s="72">
        <v>103.08</v>
      </c>
      <c r="AQ130" s="72">
        <v>103.54</v>
      </c>
      <c r="AR130" s="72" t="s">
        <v>488</v>
      </c>
      <c r="AS130" s="72" t="s">
        <v>488</v>
      </c>
      <c r="AT130" s="72" t="s">
        <v>488</v>
      </c>
      <c r="AU130" s="72" t="s">
        <v>488</v>
      </c>
      <c r="AV130" s="72" t="s">
        <v>488</v>
      </c>
      <c r="AW130" s="73">
        <f t="shared" si="29"/>
        <v>94.724424311060787</v>
      </c>
      <c r="AX130" s="73">
        <f t="shared" si="29"/>
        <v>83.290187891440496</v>
      </c>
      <c r="AY130" s="73">
        <f t="shared" si="29"/>
        <v>80.734851917452744</v>
      </c>
      <c r="AZ130" s="73">
        <f t="shared" si="29"/>
        <v>90.821256038647348</v>
      </c>
      <c r="BA130" s="73">
        <f t="shared" si="29"/>
        <v>108.21038287166853</v>
      </c>
      <c r="BB130" s="73">
        <f t="shared" si="29"/>
        <v>73.092709502862093</v>
      </c>
      <c r="BC130" s="73">
        <f t="shared" si="29"/>
        <v>85.497101138071713</v>
      </c>
      <c r="BD130" s="73">
        <f t="shared" si="29"/>
        <v>100.20022246941045</v>
      </c>
      <c r="BE130" s="73">
        <f t="shared" si="29"/>
        <v>90.388575825469019</v>
      </c>
      <c r="BF130" s="73">
        <f t="shared" si="29"/>
        <v>96.765984009987761</v>
      </c>
      <c r="BG130" s="73">
        <f t="shared" si="29"/>
        <v>95.879722142925118</v>
      </c>
      <c r="BH130" s="73">
        <f t="shared" si="29"/>
        <v>101.60554505356019</v>
      </c>
      <c r="BI130" s="73">
        <f t="shared" si="29"/>
        <v>57.713481771470519</v>
      </c>
      <c r="BJ130" s="73">
        <f t="shared" si="29"/>
        <v>82.885934456770244</v>
      </c>
      <c r="BK130" s="73">
        <f t="shared" si="29"/>
        <v>92.358926919518964</v>
      </c>
      <c r="BL130" s="73">
        <f t="shared" si="29"/>
        <v>95.912961210974444</v>
      </c>
      <c r="BM130" s="73">
        <f t="shared" si="31"/>
        <v>93.879336141610835</v>
      </c>
      <c r="BN130" s="73">
        <f t="shared" si="31"/>
        <v>99.370516761821108</v>
      </c>
      <c r="BO130" s="73">
        <f t="shared" si="31"/>
        <v>99.508095414658271</v>
      </c>
      <c r="BP130" s="73">
        <f t="shared" si="31"/>
        <v>80.751449945364371</v>
      </c>
      <c r="BQ130" s="73">
        <f t="shared" si="31"/>
        <v>98.812068194244247</v>
      </c>
      <c r="BR130" s="73">
        <f t="shared" si="31"/>
        <v>57.694312157426552</v>
      </c>
      <c r="BS130" s="73">
        <f t="shared" si="31"/>
        <v>97.609225350413752</v>
      </c>
      <c r="BT130" s="73">
        <f t="shared" si="31"/>
        <v>77.840703699240862</v>
      </c>
      <c r="BU130" s="73">
        <f t="shared" si="31"/>
        <v>96.375922853089008</v>
      </c>
      <c r="BV130" s="73">
        <f t="shared" si="31"/>
        <v>106.31276177019731</v>
      </c>
      <c r="BW130" s="73">
        <f t="shared" si="31"/>
        <v>109.82378854625551</v>
      </c>
      <c r="BX130" s="73">
        <f t="shared" si="31"/>
        <v>106.61396431762189</v>
      </c>
      <c r="BY130" s="73">
        <f t="shared" si="31"/>
        <v>119.16040603314791</v>
      </c>
      <c r="BZ130" s="73">
        <f t="shared" si="31"/>
        <v>101.57439317680313</v>
      </c>
      <c r="CA130" s="73">
        <f t="shared" si="30"/>
        <v>79.68602309620681</v>
      </c>
      <c r="CB130" s="73">
        <f t="shared" si="30"/>
        <v>86.262981614900852</v>
      </c>
      <c r="CC130" s="73">
        <f t="shared" si="28"/>
        <v>85.411175253240373</v>
      </c>
      <c r="CD130" s="73">
        <f t="shared" si="28"/>
        <v>84.899485741000461</v>
      </c>
      <c r="CE130" s="73">
        <f t="shared" si="28"/>
        <v>94.880039574573345</v>
      </c>
      <c r="CF130" s="73">
        <f t="shared" si="28"/>
        <v>95.069240978639201</v>
      </c>
      <c r="CG130" s="73">
        <f t="shared" si="28"/>
        <v>97.94289514941326</v>
      </c>
      <c r="CH130" s="73">
        <f t="shared" si="28"/>
        <v>94.626210930360088</v>
      </c>
      <c r="CI130" s="73" t="e">
        <f t="shared" si="28"/>
        <v>#VALUE!</v>
      </c>
      <c r="CJ130" s="73" t="e">
        <f t="shared" si="28"/>
        <v>#VALUE!</v>
      </c>
      <c r="CK130" s="73" t="e">
        <f t="shared" si="28"/>
        <v>#VALUE!</v>
      </c>
    </row>
    <row r="131" spans="2:89" s="72" customFormat="1" ht="14.4">
      <c r="B131" s="70" t="s">
        <v>487</v>
      </c>
      <c r="C131" s="70"/>
      <c r="D131" s="78"/>
      <c r="E131" s="71">
        <v>38353</v>
      </c>
      <c r="F131" s="72">
        <v>100.43</v>
      </c>
      <c r="G131" s="72">
        <v>99.95</v>
      </c>
      <c r="H131" s="72">
        <v>100.46</v>
      </c>
      <c r="I131" s="72">
        <v>100.37</v>
      </c>
      <c r="J131" s="72">
        <v>102.37</v>
      </c>
      <c r="K131" s="72">
        <v>99.42</v>
      </c>
      <c r="L131" s="72">
        <v>100.54</v>
      </c>
      <c r="M131" s="72">
        <v>101.3</v>
      </c>
      <c r="N131" s="72">
        <v>100.14</v>
      </c>
      <c r="O131" s="72">
        <v>100.76</v>
      </c>
      <c r="P131" s="72">
        <v>100.69</v>
      </c>
      <c r="Q131" s="72">
        <v>99.81</v>
      </c>
      <c r="R131" s="72">
        <v>95.4</v>
      </c>
      <c r="S131" s="72">
        <v>98.35</v>
      </c>
      <c r="T131" s="72">
        <v>100.03</v>
      </c>
      <c r="U131" s="72">
        <v>101.59</v>
      </c>
      <c r="V131" s="72">
        <v>101.27</v>
      </c>
      <c r="W131" s="72">
        <v>101.22</v>
      </c>
      <c r="X131" s="72">
        <v>100.44</v>
      </c>
      <c r="Y131" s="72">
        <v>100.71</v>
      </c>
      <c r="Z131" s="72">
        <v>100.12</v>
      </c>
      <c r="AA131" s="72">
        <v>91.95</v>
      </c>
      <c r="AB131" s="72">
        <v>100.65</v>
      </c>
      <c r="AC131" s="72">
        <v>100.11</v>
      </c>
      <c r="AD131" s="72">
        <v>100.52</v>
      </c>
      <c r="AE131" s="72">
        <v>104.47</v>
      </c>
      <c r="AF131" s="72">
        <v>99.76</v>
      </c>
      <c r="AG131" s="72">
        <v>97.44</v>
      </c>
      <c r="AH131" s="72">
        <v>103.81</v>
      </c>
      <c r="AI131" s="72">
        <v>101.32</v>
      </c>
      <c r="AJ131" s="72">
        <v>96.96</v>
      </c>
      <c r="AK131" s="72">
        <v>96.15</v>
      </c>
      <c r="AL131" s="72">
        <v>97.63</v>
      </c>
      <c r="AM131" s="72">
        <v>97.41</v>
      </c>
      <c r="AN131" s="72">
        <v>97.78</v>
      </c>
      <c r="AO131" s="72">
        <v>96.52</v>
      </c>
      <c r="AP131" s="72">
        <v>102.52</v>
      </c>
      <c r="AQ131" s="72">
        <v>103.56</v>
      </c>
      <c r="AR131" s="72" t="s">
        <v>488</v>
      </c>
      <c r="AS131" s="72" t="s">
        <v>488</v>
      </c>
      <c r="AT131" s="72" t="s">
        <v>488</v>
      </c>
      <c r="AU131" s="72" t="s">
        <v>488</v>
      </c>
      <c r="AV131" s="72" t="s">
        <v>488</v>
      </c>
      <c r="AW131" s="73">
        <f t="shared" si="29"/>
        <v>94.781049452623648</v>
      </c>
      <c r="AX131" s="73">
        <f t="shared" si="29"/>
        <v>83.465553235908146</v>
      </c>
      <c r="AY131" s="73">
        <f t="shared" si="29"/>
        <v>82.761461465584702</v>
      </c>
      <c r="AZ131" s="73">
        <f t="shared" si="29"/>
        <v>91.057131840965283</v>
      </c>
      <c r="BA131" s="73">
        <f t="shared" si="29"/>
        <v>107.30889174244606</v>
      </c>
      <c r="BB131" s="73">
        <f t="shared" si="29"/>
        <v>73.195781413925758</v>
      </c>
      <c r="BC131" s="73">
        <f t="shared" si="29"/>
        <v>86.356023190895428</v>
      </c>
      <c r="BD131" s="73">
        <f t="shared" si="29"/>
        <v>100.16067235199601</v>
      </c>
      <c r="BE131" s="73">
        <f t="shared" si="29"/>
        <v>90.651096476339205</v>
      </c>
      <c r="BF131" s="73">
        <f t="shared" si="29"/>
        <v>96.765984009987761</v>
      </c>
      <c r="BG131" s="73">
        <f t="shared" si="29"/>
        <v>95.813112570177935</v>
      </c>
      <c r="BH131" s="73">
        <f t="shared" si="29"/>
        <v>100.62759924385635</v>
      </c>
      <c r="BI131" s="73">
        <f t="shared" si="29"/>
        <v>58.355762172742857</v>
      </c>
      <c r="BJ131" s="73">
        <f t="shared" si="29"/>
        <v>83.283935981031405</v>
      </c>
      <c r="BK131" s="73">
        <f t="shared" si="29"/>
        <v>92.534690101757633</v>
      </c>
      <c r="BL131" s="73">
        <f t="shared" si="29"/>
        <v>96.111636707663195</v>
      </c>
      <c r="BM131" s="73">
        <f t="shared" si="31"/>
        <v>93.244020900950659</v>
      </c>
      <c r="BN131" s="73">
        <f t="shared" si="31"/>
        <v>98.784950958863988</v>
      </c>
      <c r="BO131" s="73">
        <f t="shared" si="31"/>
        <v>99.310344827586221</v>
      </c>
      <c r="BP131" s="73">
        <f t="shared" si="31"/>
        <v>84.651592838530718</v>
      </c>
      <c r="BQ131" s="73">
        <f t="shared" si="31"/>
        <v>99.527809533277008</v>
      </c>
      <c r="BR131" s="73">
        <f t="shared" si="31"/>
        <v>66.097582891544633</v>
      </c>
      <c r="BS131" s="73">
        <f t="shared" si="31"/>
        <v>97.126727943837309</v>
      </c>
      <c r="BT131" s="73">
        <f t="shared" si="31"/>
        <v>80.41932762983491</v>
      </c>
      <c r="BU131" s="73">
        <f t="shared" si="31"/>
        <v>96.693360267416978</v>
      </c>
      <c r="BV131" s="73">
        <f t="shared" si="31"/>
        <v>105.43472775899481</v>
      </c>
      <c r="BW131" s="73">
        <f t="shared" si="31"/>
        <v>109.86784140969164</v>
      </c>
      <c r="BX131" s="73">
        <f t="shared" si="31"/>
        <v>105.52021008744619</v>
      </c>
      <c r="BY131" s="73">
        <f t="shared" si="31"/>
        <v>119.0686471296668</v>
      </c>
      <c r="BZ131" s="73">
        <f t="shared" si="31"/>
        <v>100.48347507004189</v>
      </c>
      <c r="CA131" s="73">
        <f t="shared" si="30"/>
        <v>79.69424238688201</v>
      </c>
      <c r="CB131" s="73">
        <f t="shared" si="30"/>
        <v>92.672465723717508</v>
      </c>
      <c r="CC131" s="73">
        <f t="shared" si="28"/>
        <v>85.071342990959593</v>
      </c>
      <c r="CD131" s="73">
        <f t="shared" si="28"/>
        <v>86.742803713350682</v>
      </c>
      <c r="CE131" s="73">
        <f t="shared" ref="CE131:CK162" si="32">AN131/AVERAGE(AN$143:AN$146)*100</f>
        <v>96.740044521395021</v>
      </c>
      <c r="CF131" s="73">
        <f t="shared" si="32"/>
        <v>96.681942253274229</v>
      </c>
      <c r="CG131" s="73">
        <f t="shared" si="32"/>
        <v>97.410803363580214</v>
      </c>
      <c r="CH131" s="73">
        <f t="shared" si="32"/>
        <v>94.644489124474504</v>
      </c>
      <c r="CI131" s="73" t="e">
        <f t="shared" si="32"/>
        <v>#VALUE!</v>
      </c>
      <c r="CJ131" s="73" t="e">
        <f t="shared" si="32"/>
        <v>#VALUE!</v>
      </c>
      <c r="CK131" s="73" t="e">
        <f t="shared" si="32"/>
        <v>#VALUE!</v>
      </c>
    </row>
    <row r="132" spans="2:89" s="72" customFormat="1" ht="14.4">
      <c r="B132" s="70" t="s">
        <v>487</v>
      </c>
      <c r="C132" s="70"/>
      <c r="D132" s="79"/>
      <c r="E132" s="71">
        <v>38443</v>
      </c>
      <c r="F132" s="72">
        <v>99.97</v>
      </c>
      <c r="G132" s="72">
        <v>100.3</v>
      </c>
      <c r="H132" s="72">
        <v>99.16</v>
      </c>
      <c r="I132" s="72">
        <v>100.04</v>
      </c>
      <c r="J132" s="72">
        <v>100.75</v>
      </c>
      <c r="K132" s="72">
        <v>99.47</v>
      </c>
      <c r="L132" s="72">
        <v>99.92</v>
      </c>
      <c r="M132" s="72">
        <v>100.66</v>
      </c>
      <c r="N132" s="72">
        <v>99.9</v>
      </c>
      <c r="O132" s="72">
        <v>100.05</v>
      </c>
      <c r="P132" s="72">
        <v>100.04</v>
      </c>
      <c r="Q132" s="72">
        <v>99.73</v>
      </c>
      <c r="R132" s="72">
        <v>98.65</v>
      </c>
      <c r="S132" s="72">
        <v>99.03</v>
      </c>
      <c r="T132" s="72">
        <v>99.92</v>
      </c>
      <c r="U132" s="72">
        <v>99.47</v>
      </c>
      <c r="V132" s="72">
        <v>99.95</v>
      </c>
      <c r="W132" s="72">
        <v>100.17</v>
      </c>
      <c r="X132" s="72">
        <v>100.08</v>
      </c>
      <c r="Y132" s="72">
        <v>97.73</v>
      </c>
      <c r="Z132" s="72">
        <v>100.12</v>
      </c>
      <c r="AA132" s="72">
        <v>99.76</v>
      </c>
      <c r="AB132" s="72">
        <v>100.2</v>
      </c>
      <c r="AC132" s="72">
        <v>99.17</v>
      </c>
      <c r="AD132" s="72">
        <v>100.15</v>
      </c>
      <c r="AE132" s="72">
        <v>101.51</v>
      </c>
      <c r="AF132" s="72">
        <v>100.85</v>
      </c>
      <c r="AG132" s="72">
        <v>99.49</v>
      </c>
      <c r="AH132" s="72">
        <v>102.17</v>
      </c>
      <c r="AI132" s="72">
        <v>100.67</v>
      </c>
      <c r="AJ132" s="72">
        <v>99.01</v>
      </c>
      <c r="AK132" s="72">
        <v>97.09</v>
      </c>
      <c r="AL132" s="72">
        <v>96.99</v>
      </c>
      <c r="AM132" s="72">
        <v>99.13</v>
      </c>
      <c r="AN132" s="72">
        <v>100.39</v>
      </c>
      <c r="AO132" s="72">
        <v>99.33</v>
      </c>
      <c r="AP132" s="72">
        <v>100.55</v>
      </c>
      <c r="AQ132" s="72">
        <v>101.01</v>
      </c>
      <c r="AR132" s="72" t="s">
        <v>488</v>
      </c>
      <c r="AS132" s="72" t="s">
        <v>488</v>
      </c>
      <c r="AT132" s="72" t="s">
        <v>488</v>
      </c>
      <c r="AU132" s="72" t="s">
        <v>488</v>
      </c>
      <c r="AV132" s="72" t="s">
        <v>488</v>
      </c>
      <c r="AW132" s="73">
        <f t="shared" si="29"/>
        <v>94.34692336730842</v>
      </c>
      <c r="AX132" s="73">
        <f t="shared" si="29"/>
        <v>83.757828810020868</v>
      </c>
      <c r="AY132" s="73">
        <f t="shared" si="29"/>
        <v>81.690488940149123</v>
      </c>
      <c r="AZ132" s="73">
        <f t="shared" si="29"/>
        <v>90.757751014946379</v>
      </c>
      <c r="BA132" s="73">
        <f t="shared" si="29"/>
        <v>105.61073403391073</v>
      </c>
      <c r="BB132" s="73">
        <f t="shared" si="29"/>
        <v>73.232592810734204</v>
      </c>
      <c r="BC132" s="73">
        <f t="shared" si="29"/>
        <v>85.823491518144721</v>
      </c>
      <c r="BD132" s="73">
        <f t="shared" si="29"/>
        <v>99.527870473365439</v>
      </c>
      <c r="BE132" s="73">
        <f t="shared" si="29"/>
        <v>90.433838006653545</v>
      </c>
      <c r="BF132" s="73">
        <f t="shared" si="29"/>
        <v>96.084127631989631</v>
      </c>
      <c r="BG132" s="73">
        <f t="shared" si="29"/>
        <v>95.194595108954232</v>
      </c>
      <c r="BH132" s="73">
        <f t="shared" si="29"/>
        <v>100.54694391934468</v>
      </c>
      <c r="BI132" s="73">
        <f t="shared" si="29"/>
        <v>60.343772938585772</v>
      </c>
      <c r="BJ132" s="73">
        <f t="shared" si="29"/>
        <v>83.859767973579466</v>
      </c>
      <c r="BK132" s="73">
        <f t="shared" si="29"/>
        <v>92.432932469935253</v>
      </c>
      <c r="BL132" s="73">
        <f t="shared" si="29"/>
        <v>94.105960264900659</v>
      </c>
      <c r="BM132" s="73">
        <f t="shared" si="31"/>
        <v>92.028635223165992</v>
      </c>
      <c r="BN132" s="73">
        <f t="shared" si="31"/>
        <v>97.760210803689063</v>
      </c>
      <c r="BO132" s="73">
        <f t="shared" si="31"/>
        <v>98.954393770856512</v>
      </c>
      <c r="BP132" s="73">
        <f t="shared" si="31"/>
        <v>82.146759687316134</v>
      </c>
      <c r="BQ132" s="73">
        <f t="shared" si="31"/>
        <v>99.527809533277008</v>
      </c>
      <c r="BR132" s="73">
        <f t="shared" si="31"/>
        <v>71.71174409201187</v>
      </c>
      <c r="BS132" s="73">
        <f t="shared" si="31"/>
        <v>96.69248027791852</v>
      </c>
      <c r="BT132" s="73">
        <f t="shared" si="31"/>
        <v>79.66421657227778</v>
      </c>
      <c r="BU132" s="73">
        <f t="shared" si="31"/>
        <v>96.337445590746228</v>
      </c>
      <c r="BV132" s="73">
        <f t="shared" si="31"/>
        <v>102.44739365191504</v>
      </c>
      <c r="BW132" s="73">
        <f t="shared" si="31"/>
        <v>111.06828193832598</v>
      </c>
      <c r="BX132" s="73">
        <f t="shared" si="31"/>
        <v>107.74020629720876</v>
      </c>
      <c r="BY132" s="73">
        <f t="shared" si="31"/>
        <v>117.18758960830418</v>
      </c>
      <c r="BZ132" s="73">
        <f t="shared" si="31"/>
        <v>99.83884164331937</v>
      </c>
      <c r="CA132" s="73">
        <f t="shared" si="30"/>
        <v>81.379196975301042</v>
      </c>
      <c r="CB132" s="73">
        <f t="shared" si="30"/>
        <v>93.578467988723162</v>
      </c>
      <c r="CC132" s="73">
        <f t="shared" si="30"/>
        <v>84.513669534909042</v>
      </c>
      <c r="CD132" s="73">
        <f t="shared" si="30"/>
        <v>88.274449564772127</v>
      </c>
      <c r="CE132" s="73">
        <f t="shared" si="32"/>
        <v>99.322285431610197</v>
      </c>
      <c r="CF132" s="73">
        <f t="shared" si="32"/>
        <v>99.496656900307997</v>
      </c>
      <c r="CG132" s="73">
        <f t="shared" si="32"/>
        <v>95.53898047413179</v>
      </c>
      <c r="CH132" s="73">
        <f t="shared" si="32"/>
        <v>92.314019374885774</v>
      </c>
      <c r="CI132" s="73" t="e">
        <f t="shared" si="32"/>
        <v>#VALUE!</v>
      </c>
      <c r="CJ132" s="73" t="e">
        <f t="shared" si="32"/>
        <v>#VALUE!</v>
      </c>
      <c r="CK132" s="73" t="e">
        <f t="shared" si="32"/>
        <v>#VALUE!</v>
      </c>
    </row>
    <row r="133" spans="2:89" s="72" customFormat="1" ht="14.4">
      <c r="B133" s="70" t="s">
        <v>487</v>
      </c>
      <c r="C133" s="70"/>
      <c r="D133" s="78"/>
      <c r="E133" s="71">
        <v>38534</v>
      </c>
      <c r="F133" s="72">
        <v>99.8</v>
      </c>
      <c r="G133" s="72">
        <v>99.93</v>
      </c>
      <c r="H133" s="72">
        <v>99.7</v>
      </c>
      <c r="I133" s="72">
        <v>99.77</v>
      </c>
      <c r="J133" s="72">
        <v>99.15</v>
      </c>
      <c r="K133" s="72">
        <v>99.95</v>
      </c>
      <c r="L133" s="72">
        <v>99.81</v>
      </c>
      <c r="M133" s="72">
        <v>99.56</v>
      </c>
      <c r="N133" s="72">
        <v>99.88</v>
      </c>
      <c r="O133" s="72">
        <v>99.67</v>
      </c>
      <c r="P133" s="72">
        <v>99.64</v>
      </c>
      <c r="Q133" s="72">
        <v>100.4</v>
      </c>
      <c r="R133" s="72">
        <v>101.74</v>
      </c>
      <c r="S133" s="72">
        <v>100.31</v>
      </c>
      <c r="T133" s="72">
        <v>99.99</v>
      </c>
      <c r="U133" s="72">
        <v>100.8</v>
      </c>
      <c r="V133" s="72">
        <v>99.28</v>
      </c>
      <c r="W133" s="72">
        <v>99.51</v>
      </c>
      <c r="X133" s="72">
        <v>99.75</v>
      </c>
      <c r="Y133" s="72">
        <v>99.79</v>
      </c>
      <c r="Z133" s="72">
        <v>100.06</v>
      </c>
      <c r="AA133" s="72">
        <v>105.68</v>
      </c>
      <c r="AB133" s="72">
        <v>99.67</v>
      </c>
      <c r="AC133" s="72">
        <v>99.97</v>
      </c>
      <c r="AD133" s="72">
        <v>99.8</v>
      </c>
      <c r="AE133" s="72">
        <v>98.3</v>
      </c>
      <c r="AF133" s="72">
        <v>99.41</v>
      </c>
      <c r="AG133" s="72">
        <v>100.59</v>
      </c>
      <c r="AH133" s="72">
        <v>99.57</v>
      </c>
      <c r="AI133" s="72">
        <v>99.14</v>
      </c>
      <c r="AJ133" s="72">
        <v>101.65</v>
      </c>
      <c r="AK133" s="72">
        <v>102.38</v>
      </c>
      <c r="AL133" s="72">
        <v>101.15</v>
      </c>
      <c r="AM133" s="72">
        <v>101.1</v>
      </c>
      <c r="AN133" s="72">
        <v>99.38</v>
      </c>
      <c r="AO133" s="72">
        <v>102.08</v>
      </c>
      <c r="AP133" s="72">
        <v>99</v>
      </c>
      <c r="AQ133" s="72">
        <v>98.39</v>
      </c>
      <c r="AR133" s="72" t="s">
        <v>488</v>
      </c>
      <c r="AS133" s="72" t="s">
        <v>488</v>
      </c>
      <c r="AT133" s="72" t="s">
        <v>488</v>
      </c>
      <c r="AU133" s="72" t="s">
        <v>488</v>
      </c>
      <c r="AV133" s="72" t="s">
        <v>488</v>
      </c>
      <c r="AW133" s="73">
        <f t="shared" si="29"/>
        <v>94.186485466213668</v>
      </c>
      <c r="AX133" s="73">
        <f t="shared" si="29"/>
        <v>83.448851774530269</v>
      </c>
      <c r="AY133" s="73">
        <f t="shared" si="29"/>
        <v>82.135354450714686</v>
      </c>
      <c r="AZ133" s="73">
        <f t="shared" si="29"/>
        <v>90.51280306638543</v>
      </c>
      <c r="BA133" s="73">
        <f t="shared" si="29"/>
        <v>103.93354123535732</v>
      </c>
      <c r="BB133" s="73">
        <f t="shared" si="29"/>
        <v>73.585982220095346</v>
      </c>
      <c r="BC133" s="73">
        <f t="shared" si="29"/>
        <v>85.729010092334107</v>
      </c>
      <c r="BD133" s="73">
        <f t="shared" si="29"/>
        <v>98.440242244469147</v>
      </c>
      <c r="BE133" s="73">
        <f t="shared" si="29"/>
        <v>90.415733134179732</v>
      </c>
      <c r="BF133" s="73">
        <f t="shared" si="29"/>
        <v>95.719190415596273</v>
      </c>
      <c r="BG133" s="73">
        <f t="shared" si="29"/>
        <v>94.813968978970408</v>
      </c>
      <c r="BH133" s="73">
        <f t="shared" si="29"/>
        <v>101.22243226212984</v>
      </c>
      <c r="BI133" s="73">
        <f t="shared" si="29"/>
        <v>62.233912405187176</v>
      </c>
      <c r="BJ133" s="73">
        <f t="shared" si="29"/>
        <v>84.943687018375812</v>
      </c>
      <c r="BK133" s="73">
        <f t="shared" si="29"/>
        <v>92.497687326549496</v>
      </c>
      <c r="BL133" s="73">
        <f t="shared" ref="BL133:BQ162" si="33">U133/AVERAGE(U$143:U$146)*100</f>
        <v>95.36423841059603</v>
      </c>
      <c r="BM133" s="73">
        <f t="shared" si="31"/>
        <v>91.411734917017711</v>
      </c>
      <c r="BN133" s="73">
        <f t="shared" si="31"/>
        <v>97.116088420436256</v>
      </c>
      <c r="BO133" s="73">
        <f t="shared" si="31"/>
        <v>98.628105302187635</v>
      </c>
      <c r="BP133" s="73">
        <f t="shared" si="31"/>
        <v>83.878288644196019</v>
      </c>
      <c r="BQ133" s="73">
        <f t="shared" si="31"/>
        <v>99.468164421690943</v>
      </c>
      <c r="BR133" s="73">
        <f t="shared" si="31"/>
        <v>75.967292658819318</v>
      </c>
      <c r="BS133" s="73">
        <f t="shared" si="31"/>
        <v>96.181033026947489</v>
      </c>
      <c r="BT133" s="73">
        <f t="shared" si="31"/>
        <v>80.306864280837047</v>
      </c>
      <c r="BU133" s="73">
        <f t="shared" si="31"/>
        <v>96.000769545246854</v>
      </c>
      <c r="BV133" s="73">
        <f t="shared" si="31"/>
        <v>99.207750920926486</v>
      </c>
      <c r="BW133" s="73">
        <f t="shared" si="31"/>
        <v>109.48237885462555</v>
      </c>
      <c r="BX133" s="73">
        <f t="shared" si="31"/>
        <v>108.93142377561796</v>
      </c>
      <c r="BY133" s="73">
        <f t="shared" si="31"/>
        <v>114.2054252451683</v>
      </c>
      <c r="BZ133" s="73">
        <f t="shared" si="31"/>
        <v>98.321473731187865</v>
      </c>
      <c r="CA133" s="73">
        <f t="shared" si="30"/>
        <v>83.549089713557734</v>
      </c>
      <c r="CB133" s="73">
        <f t="shared" si="30"/>
        <v>98.677140309872044</v>
      </c>
      <c r="CC133" s="73">
        <f t="shared" si="30"/>
        <v>88.138546999237548</v>
      </c>
      <c r="CD133" s="73">
        <f t="shared" si="30"/>
        <v>90.028718359714134</v>
      </c>
      <c r="CE133" s="73">
        <f t="shared" si="32"/>
        <v>98.323027454860252</v>
      </c>
      <c r="CF133" s="73">
        <f t="shared" si="32"/>
        <v>102.25127087872185</v>
      </c>
      <c r="CG133" s="73">
        <f t="shared" si="32"/>
        <v>94.066226424058144</v>
      </c>
      <c r="CH133" s="73">
        <f t="shared" si="32"/>
        <v>89.91957594589654</v>
      </c>
      <c r="CI133" s="73" t="e">
        <f t="shared" si="32"/>
        <v>#VALUE!</v>
      </c>
      <c r="CJ133" s="73" t="e">
        <f t="shared" si="32"/>
        <v>#VALUE!</v>
      </c>
      <c r="CK133" s="73" t="e">
        <f t="shared" si="32"/>
        <v>#VALUE!</v>
      </c>
    </row>
    <row r="134" spans="2:89" s="72" customFormat="1" ht="14.4">
      <c r="B134" s="70" t="s">
        <v>487</v>
      </c>
      <c r="C134" s="70"/>
      <c r="D134" s="78"/>
      <c r="E134" s="71">
        <v>38626</v>
      </c>
      <c r="F134" s="72">
        <v>99.8</v>
      </c>
      <c r="G134" s="72">
        <v>99.81</v>
      </c>
      <c r="H134" s="72">
        <v>100.69</v>
      </c>
      <c r="I134" s="72">
        <v>99.81</v>
      </c>
      <c r="J134" s="72">
        <v>97.79</v>
      </c>
      <c r="K134" s="72">
        <v>101.16</v>
      </c>
      <c r="L134" s="72">
        <v>99.73</v>
      </c>
      <c r="M134" s="72">
        <v>98.5</v>
      </c>
      <c r="N134" s="72">
        <v>100.08</v>
      </c>
      <c r="O134" s="72">
        <v>99.52</v>
      </c>
      <c r="P134" s="72">
        <v>99.63</v>
      </c>
      <c r="Q134" s="72">
        <v>100.06</v>
      </c>
      <c r="R134" s="72">
        <v>104.44</v>
      </c>
      <c r="S134" s="72">
        <v>102.36</v>
      </c>
      <c r="T134" s="72">
        <v>100.05</v>
      </c>
      <c r="U134" s="72">
        <v>98.18</v>
      </c>
      <c r="V134" s="72">
        <v>99.51</v>
      </c>
      <c r="W134" s="72">
        <v>99.12</v>
      </c>
      <c r="X134" s="72">
        <v>99.72</v>
      </c>
      <c r="Y134" s="72">
        <v>101.81</v>
      </c>
      <c r="Z134" s="72">
        <v>99.69</v>
      </c>
      <c r="AA134" s="72">
        <v>103.16</v>
      </c>
      <c r="AB134" s="72">
        <v>99.49</v>
      </c>
      <c r="AC134" s="72">
        <v>100.75</v>
      </c>
      <c r="AD134" s="72">
        <v>99.53</v>
      </c>
      <c r="AE134" s="72">
        <v>95.93</v>
      </c>
      <c r="AF134" s="72">
        <v>99.98</v>
      </c>
      <c r="AG134" s="72">
        <v>102.56</v>
      </c>
      <c r="AH134" s="72">
        <v>94.68</v>
      </c>
      <c r="AI134" s="72">
        <v>98.9</v>
      </c>
      <c r="AJ134" s="72">
        <v>102.48</v>
      </c>
      <c r="AK134" s="72">
        <v>104.64</v>
      </c>
      <c r="AL134" s="72">
        <v>104.41</v>
      </c>
      <c r="AM134" s="72">
        <v>102.44</v>
      </c>
      <c r="AN134" s="72">
        <v>102.5</v>
      </c>
      <c r="AO134" s="72">
        <v>102.17</v>
      </c>
      <c r="AP134" s="72">
        <v>97.99</v>
      </c>
      <c r="AQ134" s="72">
        <v>97.16</v>
      </c>
      <c r="AR134" s="72" t="s">
        <v>488</v>
      </c>
      <c r="AS134" s="72" t="s">
        <v>488</v>
      </c>
      <c r="AT134" s="72" t="s">
        <v>488</v>
      </c>
      <c r="AU134" s="72" t="s">
        <v>488</v>
      </c>
      <c r="AV134" s="72" t="s">
        <v>488</v>
      </c>
      <c r="AW134" s="73">
        <f t="shared" ref="AW134:BK150" si="34">F134/AVERAGE(F$143:F$146)*100</f>
        <v>94.186485466213668</v>
      </c>
      <c r="AX134" s="73">
        <f t="shared" si="34"/>
        <v>83.348643006263046</v>
      </c>
      <c r="AY134" s="73">
        <f t="shared" si="34"/>
        <v>82.950941220084857</v>
      </c>
      <c r="AZ134" s="73">
        <f t="shared" si="34"/>
        <v>90.549091651357429</v>
      </c>
      <c r="BA134" s="73">
        <f t="shared" si="34"/>
        <v>102.50792735658692</v>
      </c>
      <c r="BB134" s="73">
        <f t="shared" si="34"/>
        <v>74.476818022859874</v>
      </c>
      <c r="BC134" s="73">
        <f t="shared" si="34"/>
        <v>85.660296328108217</v>
      </c>
      <c r="BD134" s="73">
        <f t="shared" si="34"/>
        <v>97.392164132987261</v>
      </c>
      <c r="BE134" s="73">
        <f t="shared" si="34"/>
        <v>90.59678185891778</v>
      </c>
      <c r="BF134" s="73">
        <f t="shared" si="34"/>
        <v>95.575136251230461</v>
      </c>
      <c r="BG134" s="73">
        <f t="shared" si="34"/>
        <v>94.8044533257208</v>
      </c>
      <c r="BH134" s="73">
        <f t="shared" si="34"/>
        <v>100.87964713295527</v>
      </c>
      <c r="BI134" s="73">
        <f t="shared" si="34"/>
        <v>63.885490579887453</v>
      </c>
      <c r="BJ134" s="73">
        <f t="shared" si="34"/>
        <v>86.679651113557455</v>
      </c>
      <c r="BK134" s="73">
        <f t="shared" si="34"/>
        <v>92.553191489361708</v>
      </c>
      <c r="BL134" s="73">
        <f t="shared" si="33"/>
        <v>92.885525070955538</v>
      </c>
      <c r="BM134" s="73">
        <f t="shared" si="31"/>
        <v>91.623506663904436</v>
      </c>
      <c r="BN134" s="73">
        <f t="shared" si="31"/>
        <v>96.735470648514138</v>
      </c>
      <c r="BO134" s="73">
        <f t="shared" si="31"/>
        <v>98.598442714126818</v>
      </c>
      <c r="BP134" s="73">
        <f t="shared" si="31"/>
        <v>85.576195679583094</v>
      </c>
      <c r="BQ134" s="73">
        <f t="shared" si="31"/>
        <v>99.10035290024355</v>
      </c>
      <c r="BR134" s="73">
        <f t="shared" si="31"/>
        <v>74.155809147272905</v>
      </c>
      <c r="BS134" s="73">
        <f t="shared" si="31"/>
        <v>96.007333960579956</v>
      </c>
      <c r="BT134" s="73">
        <f t="shared" si="31"/>
        <v>80.933445796682321</v>
      </c>
      <c r="BU134" s="73">
        <f t="shared" si="31"/>
        <v>95.741048024433056</v>
      </c>
      <c r="BV134" s="73">
        <f t="shared" si="31"/>
        <v>96.815865166271394</v>
      </c>
      <c r="BW134" s="73">
        <f t="shared" si="31"/>
        <v>110.11013215859032</v>
      </c>
      <c r="BX134" s="73">
        <f t="shared" si="31"/>
        <v>111.06478598695075</v>
      </c>
      <c r="BY134" s="73">
        <f t="shared" si="31"/>
        <v>108.5966622698859</v>
      </c>
      <c r="BZ134" s="73">
        <f t="shared" si="31"/>
        <v>98.083455235167236</v>
      </c>
      <c r="CA134" s="73">
        <f t="shared" si="30"/>
        <v>84.231290839600547</v>
      </c>
      <c r="CB134" s="73">
        <f t="shared" si="30"/>
        <v>100.8554010746729</v>
      </c>
      <c r="CC134" s="73">
        <f t="shared" si="30"/>
        <v>90.979196165994978</v>
      </c>
      <c r="CD134" s="73">
        <f t="shared" si="30"/>
        <v>91.221977336984338</v>
      </c>
      <c r="CE134" s="73">
        <f t="shared" si="32"/>
        <v>101.40984417511748</v>
      </c>
      <c r="CF134" s="73">
        <f t="shared" si="32"/>
        <v>102.34142188165177</v>
      </c>
      <c r="CG134" s="73">
        <f t="shared" si="32"/>
        <v>93.106560881752102</v>
      </c>
      <c r="CH134" s="73">
        <f t="shared" si="32"/>
        <v>88.795467007859614</v>
      </c>
      <c r="CI134" s="73" t="e">
        <f t="shared" si="32"/>
        <v>#VALUE!</v>
      </c>
      <c r="CJ134" s="73" t="e">
        <f t="shared" si="32"/>
        <v>#VALUE!</v>
      </c>
      <c r="CK134" s="73" t="e">
        <f t="shared" si="32"/>
        <v>#VALUE!</v>
      </c>
    </row>
    <row r="135" spans="2:89" s="72" customFormat="1" ht="14.4">
      <c r="B135" s="70" t="s">
        <v>487</v>
      </c>
      <c r="C135" s="70"/>
      <c r="D135" s="78"/>
      <c r="E135" s="71">
        <v>38718</v>
      </c>
      <c r="F135" s="72">
        <v>100.23</v>
      </c>
      <c r="G135" s="72">
        <v>99.8</v>
      </c>
      <c r="H135" s="72">
        <v>103.18</v>
      </c>
      <c r="I135" s="72">
        <v>100.06</v>
      </c>
      <c r="J135" s="72">
        <v>96.92</v>
      </c>
      <c r="K135" s="72">
        <v>102.89</v>
      </c>
      <c r="L135" s="72">
        <v>100.58</v>
      </c>
      <c r="M135" s="72">
        <v>97.62</v>
      </c>
      <c r="N135" s="72">
        <v>100.73</v>
      </c>
      <c r="O135" s="72">
        <v>99.92</v>
      </c>
      <c r="P135" s="72">
        <v>100.08</v>
      </c>
      <c r="Q135" s="72">
        <v>99.9</v>
      </c>
      <c r="R135" s="72">
        <v>107.52</v>
      </c>
      <c r="S135" s="72">
        <v>104.85</v>
      </c>
      <c r="T135" s="72">
        <v>100.23</v>
      </c>
      <c r="U135" s="72">
        <v>97.26</v>
      </c>
      <c r="V135" s="72">
        <v>100.81</v>
      </c>
      <c r="W135" s="72">
        <v>99.21</v>
      </c>
      <c r="X135" s="72">
        <v>99.9</v>
      </c>
      <c r="Y135" s="72">
        <v>103.34</v>
      </c>
      <c r="Z135" s="72">
        <v>99.49</v>
      </c>
      <c r="AA135" s="72">
        <v>104.67</v>
      </c>
      <c r="AB135" s="72">
        <v>99.47</v>
      </c>
      <c r="AC135" s="72">
        <v>103.67</v>
      </c>
      <c r="AD135" s="72">
        <v>99.37</v>
      </c>
      <c r="AE135" s="72">
        <v>96.66</v>
      </c>
      <c r="AF135" s="72">
        <v>100.04</v>
      </c>
      <c r="AG135" s="72">
        <v>102.08</v>
      </c>
      <c r="AH135" s="72">
        <v>93.46</v>
      </c>
      <c r="AI135" s="72">
        <v>98.07</v>
      </c>
      <c r="AJ135" s="72">
        <v>102.25</v>
      </c>
      <c r="AK135" s="72">
        <v>106.79</v>
      </c>
      <c r="AL135" s="72">
        <v>106.25</v>
      </c>
      <c r="AM135" s="72">
        <v>102.61</v>
      </c>
      <c r="AN135" s="72">
        <v>98.11</v>
      </c>
      <c r="AO135" s="72">
        <v>102.78</v>
      </c>
      <c r="AP135" s="72">
        <v>98</v>
      </c>
      <c r="AQ135" s="72">
        <v>97.62</v>
      </c>
      <c r="AR135" s="72" t="s">
        <v>488</v>
      </c>
      <c r="AS135" s="72" t="s">
        <v>488</v>
      </c>
      <c r="AT135" s="72" t="s">
        <v>488</v>
      </c>
      <c r="AU135" s="72" t="s">
        <v>488</v>
      </c>
      <c r="AV135" s="72" t="s">
        <v>488</v>
      </c>
      <c r="AW135" s="73">
        <f t="shared" si="34"/>
        <v>94.592298980747458</v>
      </c>
      <c r="AX135" s="73">
        <f t="shared" si="34"/>
        <v>83.340292275574114</v>
      </c>
      <c r="AY135" s="73">
        <f t="shared" si="34"/>
        <v>85.002265518803824</v>
      </c>
      <c r="AZ135" s="73">
        <f t="shared" si="34"/>
        <v>90.775895307432364</v>
      </c>
      <c r="BA135" s="73">
        <f t="shared" si="34"/>
        <v>101.59595377237349</v>
      </c>
      <c r="BB135" s="73">
        <f t="shared" si="34"/>
        <v>75.750492352432317</v>
      </c>
      <c r="BC135" s="73">
        <f t="shared" si="34"/>
        <v>86.390380073008373</v>
      </c>
      <c r="BD135" s="73">
        <f t="shared" si="34"/>
        <v>96.522061549870216</v>
      </c>
      <c r="BE135" s="73">
        <f t="shared" si="34"/>
        <v>91.185190214316435</v>
      </c>
      <c r="BF135" s="73">
        <f t="shared" si="34"/>
        <v>95.95928068953927</v>
      </c>
      <c r="BG135" s="73">
        <f t="shared" si="34"/>
        <v>95.232657721952606</v>
      </c>
      <c r="BH135" s="73">
        <f t="shared" si="34"/>
        <v>100.71833648393196</v>
      </c>
      <c r="BI135" s="73">
        <f t="shared" si="34"/>
        <v>65.769513090286281</v>
      </c>
      <c r="BJ135" s="73">
        <f t="shared" si="34"/>
        <v>88.788212380387833</v>
      </c>
      <c r="BK135" s="73">
        <f t="shared" si="34"/>
        <v>92.719703977798346</v>
      </c>
      <c r="BL135" s="73">
        <f t="shared" si="33"/>
        <v>92.015137180700108</v>
      </c>
      <c r="BM135" s="73">
        <f t="shared" si="31"/>
        <v>92.820477407177222</v>
      </c>
      <c r="BN135" s="73">
        <f t="shared" si="31"/>
        <v>96.823305518957682</v>
      </c>
      <c r="BO135" s="73">
        <f t="shared" si="31"/>
        <v>98.776418242491673</v>
      </c>
      <c r="BP135" s="73">
        <f t="shared" si="31"/>
        <v>86.862234176683202</v>
      </c>
      <c r="BQ135" s="73">
        <f t="shared" si="31"/>
        <v>98.90153586162333</v>
      </c>
      <c r="BR135" s="73">
        <f t="shared" si="31"/>
        <v>75.241261568874123</v>
      </c>
      <c r="BS135" s="73">
        <f t="shared" si="31"/>
        <v>95.988034064316906</v>
      </c>
      <c r="BT135" s="73">
        <f t="shared" si="31"/>
        <v>83.279109932923632</v>
      </c>
      <c r="BU135" s="73">
        <f t="shared" si="31"/>
        <v>95.587138975061933</v>
      </c>
      <c r="BV135" s="73">
        <f t="shared" si="31"/>
        <v>97.552606348084979</v>
      </c>
      <c r="BW135" s="73">
        <f t="shared" si="31"/>
        <v>110.1762114537445</v>
      </c>
      <c r="BX135" s="73">
        <f t="shared" si="31"/>
        <v>110.5449819963722</v>
      </c>
      <c r="BY135" s="73">
        <f t="shared" si="31"/>
        <v>107.19733899179904</v>
      </c>
      <c r="BZ135" s="73">
        <f t="shared" si="31"/>
        <v>97.260307936429228</v>
      </c>
      <c r="CA135" s="73">
        <f t="shared" si="30"/>
        <v>84.042247154070608</v>
      </c>
      <c r="CB135" s="73">
        <f t="shared" si="30"/>
        <v>102.92764029782415</v>
      </c>
      <c r="CC135" s="73">
        <f t="shared" si="30"/>
        <v>92.582507352140283</v>
      </c>
      <c r="CD135" s="73">
        <f t="shared" si="30"/>
        <v>91.373360938578315</v>
      </c>
      <c r="CE135" s="73">
        <f t="shared" si="32"/>
        <v>97.066534751422211</v>
      </c>
      <c r="CF135" s="73">
        <f t="shared" si="32"/>
        <v>102.95244534595447</v>
      </c>
      <c r="CG135" s="73">
        <f t="shared" si="32"/>
        <v>93.116062520784823</v>
      </c>
      <c r="CH135" s="73">
        <f t="shared" si="32"/>
        <v>89.215865472491316</v>
      </c>
      <c r="CI135" s="73" t="e">
        <f t="shared" si="32"/>
        <v>#VALUE!</v>
      </c>
      <c r="CJ135" s="73" t="e">
        <f t="shared" si="32"/>
        <v>#VALUE!</v>
      </c>
      <c r="CK135" s="73" t="e">
        <f t="shared" si="32"/>
        <v>#VALUE!</v>
      </c>
    </row>
    <row r="136" spans="2:89" s="72" customFormat="1" ht="14.4">
      <c r="B136" s="70" t="s">
        <v>487</v>
      </c>
      <c r="C136" s="70"/>
      <c r="D136" s="79"/>
      <c r="E136" s="71">
        <v>38808</v>
      </c>
      <c r="F136" s="72">
        <v>101.33</v>
      </c>
      <c r="G136" s="72">
        <v>101.92</v>
      </c>
      <c r="H136" s="72">
        <v>104.96</v>
      </c>
      <c r="I136" s="72">
        <v>101.11</v>
      </c>
      <c r="J136" s="72">
        <v>97.19</v>
      </c>
      <c r="K136" s="72">
        <v>105.81</v>
      </c>
      <c r="L136" s="72">
        <v>102.3</v>
      </c>
      <c r="M136" s="72">
        <v>98.15</v>
      </c>
      <c r="N136" s="72">
        <v>102.25</v>
      </c>
      <c r="O136" s="72">
        <v>101.2</v>
      </c>
      <c r="P136" s="72">
        <v>101.53</v>
      </c>
      <c r="Q136" s="72">
        <v>100.26</v>
      </c>
      <c r="R136" s="72">
        <v>111.84</v>
      </c>
      <c r="S136" s="72">
        <v>108.02</v>
      </c>
      <c r="T136" s="72">
        <v>100.71</v>
      </c>
      <c r="U136" s="72">
        <v>93.78</v>
      </c>
      <c r="V136" s="72">
        <v>103.16</v>
      </c>
      <c r="W136" s="72">
        <v>100.03</v>
      </c>
      <c r="X136" s="72">
        <v>100.81</v>
      </c>
      <c r="Y136" s="72">
        <v>100.34</v>
      </c>
      <c r="Z136" s="72">
        <v>99.73</v>
      </c>
      <c r="AA136" s="72">
        <v>106.86</v>
      </c>
      <c r="AB136" s="72">
        <v>100.17</v>
      </c>
      <c r="AC136" s="72">
        <v>103.94</v>
      </c>
      <c r="AD136" s="72">
        <v>99.97</v>
      </c>
      <c r="AE136" s="72">
        <v>97.65</v>
      </c>
      <c r="AF136" s="72">
        <v>101.82</v>
      </c>
      <c r="AG136" s="72">
        <v>100.61</v>
      </c>
      <c r="AH136" s="72">
        <v>92.45</v>
      </c>
      <c r="AI136" s="72">
        <v>98.84</v>
      </c>
      <c r="AJ136" s="72">
        <v>107.09</v>
      </c>
      <c r="AK136" s="72">
        <v>95.4</v>
      </c>
      <c r="AL136" s="72">
        <v>109.09</v>
      </c>
      <c r="AM136" s="72">
        <v>102.99</v>
      </c>
      <c r="AN136" s="72">
        <v>90.53</v>
      </c>
      <c r="AO136" s="72">
        <v>96.65</v>
      </c>
      <c r="AP136" s="72">
        <v>100.06</v>
      </c>
      <c r="AQ136" s="72">
        <v>101.34</v>
      </c>
      <c r="AR136" s="72" t="s">
        <v>488</v>
      </c>
      <c r="AS136" s="72" t="s">
        <v>488</v>
      </c>
      <c r="AT136" s="72" t="s">
        <v>488</v>
      </c>
      <c r="AU136" s="72" t="s">
        <v>488</v>
      </c>
      <c r="AV136" s="72" t="s">
        <v>488</v>
      </c>
      <c r="AW136" s="73">
        <f t="shared" si="34"/>
        <v>95.630426576066441</v>
      </c>
      <c r="AX136" s="73">
        <f t="shared" si="34"/>
        <v>85.110647181628394</v>
      </c>
      <c r="AY136" s="73">
        <f t="shared" si="34"/>
        <v>86.468674053631005</v>
      </c>
      <c r="AZ136" s="73">
        <f t="shared" si="34"/>
        <v>91.728470662947089</v>
      </c>
      <c r="BA136" s="73">
        <f t="shared" si="34"/>
        <v>101.87898005712937</v>
      </c>
      <c r="BB136" s="73">
        <f t="shared" si="34"/>
        <v>77.900277926045916</v>
      </c>
      <c r="BC136" s="73">
        <f t="shared" si="34"/>
        <v>87.867726003865144</v>
      </c>
      <c r="BD136" s="73">
        <f t="shared" si="34"/>
        <v>97.046100605611159</v>
      </c>
      <c r="BE136" s="73">
        <f t="shared" si="34"/>
        <v>92.561160522325565</v>
      </c>
      <c r="BF136" s="73">
        <f t="shared" si="34"/>
        <v>97.188542892127444</v>
      </c>
      <c r="BG136" s="73">
        <f t="shared" si="34"/>
        <v>96.612427443143972</v>
      </c>
      <c r="BH136" s="73">
        <f t="shared" si="34"/>
        <v>101.08128544423442</v>
      </c>
      <c r="BI136" s="73">
        <f t="shared" si="34"/>
        <v>68.412038169806706</v>
      </c>
      <c r="BJ136" s="73">
        <f t="shared" si="34"/>
        <v>91.472605639766272</v>
      </c>
      <c r="BK136" s="73">
        <f t="shared" si="34"/>
        <v>93.163737280296019</v>
      </c>
      <c r="BL136" s="73">
        <f t="shared" si="33"/>
        <v>88.722800378429511</v>
      </c>
      <c r="BM136" s="73">
        <f t="shared" si="31"/>
        <v>94.984232212324187</v>
      </c>
      <c r="BN136" s="73">
        <f t="shared" si="31"/>
        <v>97.623578782999061</v>
      </c>
      <c r="BO136" s="73">
        <f t="shared" si="31"/>
        <v>99.676183413669534</v>
      </c>
      <c r="BP136" s="73">
        <f t="shared" si="31"/>
        <v>84.340590064722193</v>
      </c>
      <c r="BQ136" s="73">
        <f t="shared" si="31"/>
        <v>99.140116307967602</v>
      </c>
      <c r="BR136" s="73">
        <f t="shared" si="31"/>
        <v>76.815527001527556</v>
      </c>
      <c r="BS136" s="73">
        <f t="shared" si="31"/>
        <v>96.663530433523931</v>
      </c>
      <c r="BT136" s="73">
        <f t="shared" si="31"/>
        <v>83.496003534562391</v>
      </c>
      <c r="BU136" s="73">
        <f t="shared" si="31"/>
        <v>96.164297910203686</v>
      </c>
      <c r="BV136" s="73">
        <f t="shared" si="31"/>
        <v>98.5517484987637</v>
      </c>
      <c r="BW136" s="73">
        <f t="shared" si="31"/>
        <v>112.13656387665199</v>
      </c>
      <c r="BX136" s="73">
        <f t="shared" si="31"/>
        <v>108.95308227522537</v>
      </c>
      <c r="BY136" s="73">
        <f t="shared" si="31"/>
        <v>106.03888283535012</v>
      </c>
      <c r="BZ136" s="73">
        <f t="shared" si="31"/>
        <v>98.023950611162078</v>
      </c>
      <c r="CA136" s="73">
        <f t="shared" si="30"/>
        <v>88.020383840874544</v>
      </c>
      <c r="CB136" s="73">
        <f t="shared" si="30"/>
        <v>91.949591576106599</v>
      </c>
      <c r="CC136" s="73">
        <f t="shared" si="30"/>
        <v>95.057183313364561</v>
      </c>
      <c r="CD136" s="73">
        <f t="shared" si="30"/>
        <v>91.711747812729556</v>
      </c>
      <c r="CE136" s="73">
        <f t="shared" si="32"/>
        <v>89.567153104130597</v>
      </c>
      <c r="CF136" s="73">
        <f t="shared" si="32"/>
        <v>96.812160368617427</v>
      </c>
      <c r="CG136" s="73">
        <f t="shared" si="32"/>
        <v>95.073400161527871</v>
      </c>
      <c r="CH136" s="73">
        <f t="shared" si="32"/>
        <v>92.615609577773711</v>
      </c>
      <c r="CI136" s="73" t="e">
        <f t="shared" si="32"/>
        <v>#VALUE!</v>
      </c>
      <c r="CJ136" s="73" t="e">
        <f t="shared" si="32"/>
        <v>#VALUE!</v>
      </c>
      <c r="CK136" s="73" t="e">
        <f t="shared" si="32"/>
        <v>#VALUE!</v>
      </c>
    </row>
    <row r="137" spans="2:89" s="72" customFormat="1" ht="14.4">
      <c r="B137" s="70" t="s">
        <v>487</v>
      </c>
      <c r="C137" s="70"/>
      <c r="D137" s="78"/>
      <c r="E137" s="71">
        <v>38899</v>
      </c>
      <c r="F137" s="72">
        <v>101.75</v>
      </c>
      <c r="G137" s="72">
        <v>103.48</v>
      </c>
      <c r="H137" s="72">
        <v>105.72</v>
      </c>
      <c r="I137" s="72">
        <v>101.85</v>
      </c>
      <c r="J137" s="72">
        <v>96.74</v>
      </c>
      <c r="K137" s="72">
        <v>109</v>
      </c>
      <c r="L137" s="72">
        <v>103.03</v>
      </c>
      <c r="M137" s="72">
        <v>98.14</v>
      </c>
      <c r="N137" s="72">
        <v>102.99</v>
      </c>
      <c r="O137" s="72">
        <v>101.61</v>
      </c>
      <c r="P137" s="72">
        <v>101.93</v>
      </c>
      <c r="Q137" s="72">
        <v>100.12</v>
      </c>
      <c r="R137" s="72">
        <v>116.84</v>
      </c>
      <c r="S137" s="72">
        <v>109.67</v>
      </c>
      <c r="T137" s="72">
        <v>100.52</v>
      </c>
      <c r="U137" s="72">
        <v>91.83</v>
      </c>
      <c r="V137" s="72">
        <v>104.32</v>
      </c>
      <c r="W137" s="72">
        <v>100.36</v>
      </c>
      <c r="X137" s="72">
        <v>101.05</v>
      </c>
      <c r="Y137" s="72">
        <v>99.93</v>
      </c>
      <c r="Z137" s="72">
        <v>99.47</v>
      </c>
      <c r="AA137" s="72">
        <v>106.91</v>
      </c>
      <c r="AB137" s="72">
        <v>100.57</v>
      </c>
      <c r="AC137" s="72">
        <v>103.57</v>
      </c>
      <c r="AD137" s="72">
        <v>99.76</v>
      </c>
      <c r="AE137" s="72">
        <v>98.99</v>
      </c>
      <c r="AF137" s="72">
        <v>104.15</v>
      </c>
      <c r="AG137" s="72">
        <v>100.38</v>
      </c>
      <c r="AH137" s="72">
        <v>89.1</v>
      </c>
      <c r="AI137" s="72">
        <v>98.57</v>
      </c>
      <c r="AJ137" s="72">
        <v>105.42</v>
      </c>
      <c r="AK137" s="72">
        <v>92.3</v>
      </c>
      <c r="AL137" s="72">
        <v>109.38</v>
      </c>
      <c r="AM137" s="72">
        <v>105.75</v>
      </c>
      <c r="AN137" s="72">
        <v>91.95</v>
      </c>
      <c r="AO137" s="72">
        <v>98.43</v>
      </c>
      <c r="AP137" s="72">
        <v>100.41</v>
      </c>
      <c r="AQ137" s="72">
        <v>103.11</v>
      </c>
      <c r="AR137" s="72" t="s">
        <v>488</v>
      </c>
      <c r="AS137" s="72" t="s">
        <v>488</v>
      </c>
      <c r="AT137" s="72" t="s">
        <v>488</v>
      </c>
      <c r="AU137" s="72" t="s">
        <v>488</v>
      </c>
      <c r="AV137" s="72" t="s">
        <v>488</v>
      </c>
      <c r="AW137" s="73">
        <f t="shared" si="34"/>
        <v>96.026802567006413</v>
      </c>
      <c r="AX137" s="73">
        <f t="shared" si="34"/>
        <v>86.413361169102302</v>
      </c>
      <c r="AY137" s="73">
        <f t="shared" si="34"/>
        <v>87.094781068501064</v>
      </c>
      <c r="AZ137" s="73">
        <f t="shared" si="34"/>
        <v>92.399809484928895</v>
      </c>
      <c r="BA137" s="73">
        <f t="shared" si="34"/>
        <v>101.4072695825362</v>
      </c>
      <c r="BB137" s="73">
        <f t="shared" si="34"/>
        <v>80.248845042425145</v>
      </c>
      <c r="BC137" s="73">
        <f t="shared" si="34"/>
        <v>88.49473910242645</v>
      </c>
      <c r="BD137" s="73">
        <f t="shared" si="34"/>
        <v>97.036213076257553</v>
      </c>
      <c r="BE137" s="73">
        <f t="shared" si="34"/>
        <v>93.231040803856331</v>
      </c>
      <c r="BF137" s="73">
        <f t="shared" si="34"/>
        <v>97.582290941393964</v>
      </c>
      <c r="BG137" s="73">
        <f t="shared" si="34"/>
        <v>96.993053573127796</v>
      </c>
      <c r="BH137" s="73">
        <f t="shared" si="34"/>
        <v>100.94013862633902</v>
      </c>
      <c r="BI137" s="73">
        <f t="shared" si="34"/>
        <v>71.470516271103506</v>
      </c>
      <c r="BJ137" s="73">
        <f t="shared" si="34"/>
        <v>92.869845033449067</v>
      </c>
      <c r="BK137" s="73">
        <f t="shared" si="34"/>
        <v>92.987974098057364</v>
      </c>
      <c r="BL137" s="73">
        <f t="shared" si="33"/>
        <v>86.877956480605476</v>
      </c>
      <c r="BM137" s="73">
        <f t="shared" si="31"/>
        <v>96.052298414013762</v>
      </c>
      <c r="BN137" s="73">
        <f t="shared" si="31"/>
        <v>97.945639974625479</v>
      </c>
      <c r="BO137" s="73">
        <f t="shared" si="31"/>
        <v>99.913484118155978</v>
      </c>
      <c r="BP137" s="73">
        <f t="shared" ref="BP137:BZ160" si="35">Y137/AVERAGE(Y$143:Y$146)*100</f>
        <v>83.995965369420873</v>
      </c>
      <c r="BQ137" s="73">
        <f t="shared" si="35"/>
        <v>98.881654157761318</v>
      </c>
      <c r="BR137" s="73">
        <f t="shared" si="35"/>
        <v>76.851469134693147</v>
      </c>
      <c r="BS137" s="73">
        <f t="shared" si="35"/>
        <v>97.049528358785068</v>
      </c>
      <c r="BT137" s="73">
        <f t="shared" si="35"/>
        <v>83.198778969353725</v>
      </c>
      <c r="BU137" s="73">
        <f t="shared" si="35"/>
        <v>95.962292282904087</v>
      </c>
      <c r="BV137" s="73">
        <f t="shared" si="35"/>
        <v>99.904122722914664</v>
      </c>
      <c r="BW137" s="73">
        <f t="shared" si="35"/>
        <v>114.70264317180619</v>
      </c>
      <c r="BX137" s="73">
        <f t="shared" si="35"/>
        <v>108.70400952973982</v>
      </c>
      <c r="BY137" s="73">
        <f t="shared" si="35"/>
        <v>102.19647875207892</v>
      </c>
      <c r="BZ137" s="73">
        <f t="shared" si="35"/>
        <v>97.756179803138863</v>
      </c>
      <c r="CA137" s="73">
        <f t="shared" si="30"/>
        <v>86.64776229811369</v>
      </c>
      <c r="CB137" s="73">
        <f t="shared" si="30"/>
        <v>88.961711765981548</v>
      </c>
      <c r="CC137" s="73">
        <f t="shared" si="30"/>
        <v>95.309879098137458</v>
      </c>
      <c r="CD137" s="73">
        <f t="shared" si="30"/>
        <v>94.169505109196535</v>
      </c>
      <c r="CE137" s="73">
        <f t="shared" si="32"/>
        <v>90.97205045758102</v>
      </c>
      <c r="CF137" s="73">
        <f t="shared" si="32"/>
        <v>98.595146871008936</v>
      </c>
      <c r="CG137" s="73">
        <f t="shared" si="32"/>
        <v>95.405957527673507</v>
      </c>
      <c r="CH137" s="73">
        <f t="shared" si="32"/>
        <v>94.233229756900016</v>
      </c>
      <c r="CI137" s="73" t="e">
        <f t="shared" si="32"/>
        <v>#VALUE!</v>
      </c>
      <c r="CJ137" s="73" t="e">
        <f t="shared" si="32"/>
        <v>#VALUE!</v>
      </c>
      <c r="CK137" s="73" t="e">
        <f t="shared" si="32"/>
        <v>#VALUE!</v>
      </c>
    </row>
    <row r="138" spans="2:89" s="72" customFormat="1" ht="14.4">
      <c r="B138" s="70" t="s">
        <v>487</v>
      </c>
      <c r="C138" s="70"/>
      <c r="D138" s="78"/>
      <c r="E138" s="71">
        <v>38991</v>
      </c>
      <c r="F138" s="72">
        <v>101.88</v>
      </c>
      <c r="G138" s="72">
        <v>104.73</v>
      </c>
      <c r="H138" s="72">
        <v>106.78</v>
      </c>
      <c r="I138" s="72">
        <v>102.62</v>
      </c>
      <c r="J138" s="72">
        <v>95.98</v>
      </c>
      <c r="K138" s="72">
        <v>112.28</v>
      </c>
      <c r="L138" s="72">
        <v>103.72</v>
      </c>
      <c r="M138" s="72">
        <v>97.99</v>
      </c>
      <c r="N138" s="72">
        <v>103.48</v>
      </c>
      <c r="O138" s="72">
        <v>101.65</v>
      </c>
      <c r="P138" s="72">
        <v>101.75</v>
      </c>
      <c r="Q138" s="72">
        <v>99.57</v>
      </c>
      <c r="R138" s="72">
        <v>122.58</v>
      </c>
      <c r="S138" s="72">
        <v>109.95</v>
      </c>
      <c r="T138" s="72">
        <v>99.99</v>
      </c>
      <c r="U138" s="72">
        <v>98.36</v>
      </c>
      <c r="V138" s="72">
        <v>104.85</v>
      </c>
      <c r="W138" s="72">
        <v>100.44</v>
      </c>
      <c r="X138" s="72">
        <v>100.65</v>
      </c>
      <c r="Y138" s="72">
        <v>102.35</v>
      </c>
      <c r="Z138" s="72">
        <v>99.15</v>
      </c>
      <c r="AA138" s="72">
        <v>110.77</v>
      </c>
      <c r="AB138" s="72">
        <v>100.47</v>
      </c>
      <c r="AC138" s="72">
        <v>108.38</v>
      </c>
      <c r="AD138" s="72">
        <v>99.1</v>
      </c>
      <c r="AE138" s="72">
        <v>101.01</v>
      </c>
      <c r="AF138" s="72">
        <v>105.69</v>
      </c>
      <c r="AG138" s="72">
        <v>100.56</v>
      </c>
      <c r="AH138" s="72">
        <v>86.03</v>
      </c>
      <c r="AI138" s="72">
        <v>98.08</v>
      </c>
      <c r="AJ138" s="72">
        <v>104.01</v>
      </c>
      <c r="AK138" s="72">
        <v>94.8</v>
      </c>
      <c r="AL138" s="72">
        <v>107.76</v>
      </c>
      <c r="AM138" s="72">
        <v>108.74</v>
      </c>
      <c r="AN138" s="72">
        <v>97.42</v>
      </c>
      <c r="AO138" s="72">
        <v>99.12</v>
      </c>
      <c r="AP138" s="72">
        <v>100.03</v>
      </c>
      <c r="AQ138" s="72">
        <v>104.32</v>
      </c>
      <c r="AR138" s="72" t="s">
        <v>488</v>
      </c>
      <c r="AS138" s="72" t="s">
        <v>488</v>
      </c>
      <c r="AT138" s="72" t="s">
        <v>488</v>
      </c>
      <c r="AU138" s="72" t="s">
        <v>488</v>
      </c>
      <c r="AV138" s="72" t="s">
        <v>488</v>
      </c>
      <c r="AW138" s="73">
        <f t="shared" si="34"/>
        <v>96.149490373725939</v>
      </c>
      <c r="AX138" s="73">
        <f t="shared" si="34"/>
        <v>87.457202505219215</v>
      </c>
      <c r="AY138" s="73">
        <f t="shared" si="34"/>
        <v>87.968035589240856</v>
      </c>
      <c r="AZ138" s="73">
        <f t="shared" si="34"/>
        <v>93.098364745639699</v>
      </c>
      <c r="BA138" s="73">
        <f t="shared" si="34"/>
        <v>100.61060300322336</v>
      </c>
      <c r="BB138" s="73">
        <f t="shared" si="34"/>
        <v>82.66367267305958</v>
      </c>
      <c r="BC138" s="73">
        <f t="shared" si="34"/>
        <v>89.087395318874812</v>
      </c>
      <c r="BD138" s="73">
        <f t="shared" si="34"/>
        <v>96.887900135953515</v>
      </c>
      <c r="BE138" s="73">
        <f t="shared" si="34"/>
        <v>93.674610179464551</v>
      </c>
      <c r="BF138" s="73">
        <f t="shared" si="34"/>
        <v>97.620705385224852</v>
      </c>
      <c r="BG138" s="73">
        <f t="shared" si="34"/>
        <v>96.821771814635071</v>
      </c>
      <c r="BH138" s="73">
        <f t="shared" si="34"/>
        <v>100.38563327032138</v>
      </c>
      <c r="BI138" s="73">
        <f t="shared" si="34"/>
        <v>74.981649131392231</v>
      </c>
      <c r="BJ138" s="73">
        <f t="shared" si="34"/>
        <v>93.106952324498266</v>
      </c>
      <c r="BK138" s="73">
        <f t="shared" si="34"/>
        <v>92.497687326549496</v>
      </c>
      <c r="BL138" s="73">
        <f t="shared" si="33"/>
        <v>93.055818353831597</v>
      </c>
      <c r="BM138" s="73">
        <f t="shared" si="33"/>
        <v>96.540294178578819</v>
      </c>
      <c r="BN138" s="73">
        <f t="shared" si="33"/>
        <v>98.023715415019751</v>
      </c>
      <c r="BO138" s="73">
        <f t="shared" si="33"/>
        <v>99.517982944011891</v>
      </c>
      <c r="BP138" s="73">
        <f t="shared" si="35"/>
        <v>86.030091619736055</v>
      </c>
      <c r="BQ138" s="73">
        <f t="shared" si="35"/>
        <v>98.563546895968983</v>
      </c>
      <c r="BR138" s="73">
        <f t="shared" si="35"/>
        <v>79.626201815077735</v>
      </c>
      <c r="BS138" s="73">
        <f t="shared" si="35"/>
        <v>96.953028877469777</v>
      </c>
      <c r="BT138" s="73">
        <f t="shared" si="35"/>
        <v>87.062698317066307</v>
      </c>
      <c r="BU138" s="73">
        <f t="shared" si="35"/>
        <v>95.327417454248135</v>
      </c>
      <c r="BV138" s="73">
        <f t="shared" si="35"/>
        <v>101.9427764040975</v>
      </c>
      <c r="BW138" s="73">
        <f t="shared" si="35"/>
        <v>116.39867841409692</v>
      </c>
      <c r="BX138" s="73">
        <f t="shared" si="35"/>
        <v>108.8989360262068</v>
      </c>
      <c r="BY138" s="73">
        <f t="shared" si="35"/>
        <v>98.675230830991566</v>
      </c>
      <c r="BZ138" s="73">
        <f t="shared" si="35"/>
        <v>97.270225373763424</v>
      </c>
      <c r="CA138" s="73">
        <f t="shared" si="30"/>
        <v>85.488842312908403</v>
      </c>
      <c r="CB138" s="73">
        <f t="shared" si="30"/>
        <v>91.371292258017874</v>
      </c>
      <c r="CC138" s="73">
        <f t="shared" si="30"/>
        <v>93.898268162509538</v>
      </c>
      <c r="CD138" s="73">
        <f t="shared" si="30"/>
        <v>96.832075513702435</v>
      </c>
      <c r="CE138" s="73">
        <f t="shared" si="32"/>
        <v>96.383873361365332</v>
      </c>
      <c r="CF138" s="73">
        <f t="shared" si="32"/>
        <v>99.286304560138234</v>
      </c>
      <c r="CG138" s="73">
        <f t="shared" si="32"/>
        <v>95.044895244429668</v>
      </c>
      <c r="CH138" s="73">
        <f t="shared" si="32"/>
        <v>95.339060500822512</v>
      </c>
      <c r="CI138" s="73" t="e">
        <f t="shared" si="32"/>
        <v>#VALUE!</v>
      </c>
      <c r="CJ138" s="73" t="e">
        <f t="shared" si="32"/>
        <v>#VALUE!</v>
      </c>
      <c r="CK138" s="73" t="e">
        <f t="shared" si="32"/>
        <v>#VALUE!</v>
      </c>
    </row>
    <row r="139" spans="2:89" s="72" customFormat="1" ht="14.4">
      <c r="B139" s="70" t="s">
        <v>487</v>
      </c>
      <c r="C139" s="70"/>
      <c r="D139" s="78"/>
      <c r="E139" s="71">
        <v>39083</v>
      </c>
      <c r="F139" s="72">
        <v>102.21</v>
      </c>
      <c r="G139" s="72">
        <v>106.61</v>
      </c>
      <c r="H139" s="72">
        <v>107.04</v>
      </c>
      <c r="I139" s="72">
        <v>103.75</v>
      </c>
      <c r="J139" s="72">
        <v>95.66</v>
      </c>
      <c r="K139" s="72">
        <v>116.45</v>
      </c>
      <c r="L139" s="72">
        <v>104.88</v>
      </c>
      <c r="M139" s="72">
        <v>98.26</v>
      </c>
      <c r="N139" s="72">
        <v>104.28</v>
      </c>
      <c r="O139" s="72">
        <v>101.9</v>
      </c>
      <c r="P139" s="72">
        <v>101.8</v>
      </c>
      <c r="Q139" s="72">
        <v>99.23</v>
      </c>
      <c r="R139" s="72">
        <v>129.06</v>
      </c>
      <c r="S139" s="72">
        <v>110.3</v>
      </c>
      <c r="T139" s="72">
        <v>99.78</v>
      </c>
      <c r="U139" s="72">
        <v>102.74</v>
      </c>
      <c r="V139" s="72">
        <v>105.45</v>
      </c>
      <c r="W139" s="72">
        <v>100.73</v>
      </c>
      <c r="X139" s="72">
        <v>100.5</v>
      </c>
      <c r="Y139" s="72">
        <v>101.37</v>
      </c>
      <c r="Z139" s="72">
        <v>99.11</v>
      </c>
      <c r="AA139" s="72">
        <v>117.73</v>
      </c>
      <c r="AB139" s="72">
        <v>100.64</v>
      </c>
      <c r="AC139" s="72">
        <v>112.75</v>
      </c>
      <c r="AD139" s="72">
        <v>98.87</v>
      </c>
      <c r="AE139" s="72">
        <v>101.49</v>
      </c>
      <c r="AF139" s="72">
        <v>106.54</v>
      </c>
      <c r="AG139" s="72">
        <v>101.12</v>
      </c>
      <c r="AH139" s="72">
        <v>82.97</v>
      </c>
      <c r="AI139" s="72">
        <v>97.5</v>
      </c>
      <c r="AJ139" s="72">
        <v>106.96</v>
      </c>
      <c r="AK139" s="72">
        <v>97.39</v>
      </c>
      <c r="AL139" s="72">
        <v>104.77</v>
      </c>
      <c r="AM139" s="72">
        <v>112.18</v>
      </c>
      <c r="AN139" s="72">
        <v>100.55</v>
      </c>
      <c r="AO139" s="72">
        <v>98.32</v>
      </c>
      <c r="AP139" s="72">
        <v>100.33</v>
      </c>
      <c r="AQ139" s="72">
        <v>105.61</v>
      </c>
      <c r="AR139" s="72" t="s">
        <v>488</v>
      </c>
      <c r="AS139" s="72" t="s">
        <v>488</v>
      </c>
      <c r="AT139" s="72" t="s">
        <v>488</v>
      </c>
      <c r="AU139" s="72" t="s">
        <v>488</v>
      </c>
      <c r="AV139" s="72" t="s">
        <v>488</v>
      </c>
      <c r="AW139" s="73">
        <f t="shared" si="34"/>
        <v>96.460928652321627</v>
      </c>
      <c r="AX139" s="73">
        <f t="shared" si="34"/>
        <v>89.027139874739035</v>
      </c>
      <c r="AY139" s="73">
        <f t="shared" si="34"/>
        <v>88.182230094327977</v>
      </c>
      <c r="AZ139" s="73">
        <f t="shared" si="34"/>
        <v>94.123517271098407</v>
      </c>
      <c r="BA139" s="73">
        <f t="shared" si="34"/>
        <v>100.27516444351265</v>
      </c>
      <c r="BB139" s="73">
        <f t="shared" si="34"/>
        <v>85.73374316688448</v>
      </c>
      <c r="BC139" s="73">
        <f t="shared" si="34"/>
        <v>90.083744900150293</v>
      </c>
      <c r="BD139" s="73">
        <f t="shared" si="34"/>
        <v>97.154863428500789</v>
      </c>
      <c r="BE139" s="73">
        <f t="shared" si="34"/>
        <v>94.398805078416729</v>
      </c>
      <c r="BF139" s="73">
        <f t="shared" si="34"/>
        <v>97.860795659167849</v>
      </c>
      <c r="BG139" s="73">
        <f t="shared" si="34"/>
        <v>96.869350080883038</v>
      </c>
      <c r="BH139" s="73">
        <f t="shared" si="34"/>
        <v>100.04284814114683</v>
      </c>
      <c r="BI139" s="73">
        <f t="shared" si="34"/>
        <v>78.945436750672869</v>
      </c>
      <c r="BJ139" s="73">
        <f t="shared" si="34"/>
        <v>93.403336438309765</v>
      </c>
      <c r="BK139" s="73">
        <f t="shared" si="34"/>
        <v>92.303422756706752</v>
      </c>
      <c r="BL139" s="73">
        <f t="shared" si="33"/>
        <v>97.199621570482492</v>
      </c>
      <c r="BM139" s="73">
        <f t="shared" si="33"/>
        <v>97.092742213935495</v>
      </c>
      <c r="BN139" s="73">
        <f t="shared" si="33"/>
        <v>98.306738886449025</v>
      </c>
      <c r="BO139" s="73">
        <f t="shared" si="33"/>
        <v>99.369670003707839</v>
      </c>
      <c r="BP139" s="73">
        <f t="shared" si="35"/>
        <v>85.206354543162149</v>
      </c>
      <c r="BQ139" s="73">
        <f t="shared" si="35"/>
        <v>98.523783488244945</v>
      </c>
      <c r="BR139" s="73">
        <f t="shared" si="35"/>
        <v>84.629346751729727</v>
      </c>
      <c r="BS139" s="73">
        <f t="shared" si="35"/>
        <v>97.117077995705785</v>
      </c>
      <c r="BT139" s="73">
        <f t="shared" si="35"/>
        <v>90.573161425071277</v>
      </c>
      <c r="BU139" s="73">
        <f t="shared" si="35"/>
        <v>95.106173195777131</v>
      </c>
      <c r="BV139" s="73">
        <f t="shared" si="35"/>
        <v>102.42720896200233</v>
      </c>
      <c r="BW139" s="73">
        <f t="shared" si="35"/>
        <v>117.33480176211455</v>
      </c>
      <c r="BX139" s="73">
        <f t="shared" si="35"/>
        <v>109.5053740152151</v>
      </c>
      <c r="BY139" s="73">
        <f t="shared" si="35"/>
        <v>95.165452772839359</v>
      </c>
      <c r="BZ139" s="73">
        <f t="shared" si="35"/>
        <v>96.695014008380241</v>
      </c>
      <c r="CA139" s="73">
        <f t="shared" si="30"/>
        <v>87.913533062096732</v>
      </c>
      <c r="CB139" s="73">
        <f t="shared" si="30"/>
        <v>93.867617647767531</v>
      </c>
      <c r="CC139" s="73">
        <f t="shared" si="30"/>
        <v>91.292887485023414</v>
      </c>
      <c r="CD139" s="73">
        <f t="shared" si="30"/>
        <v>99.895367216545324</v>
      </c>
      <c r="CE139" s="73">
        <f t="shared" si="32"/>
        <v>99.48058372495673</v>
      </c>
      <c r="CF139" s="73">
        <f t="shared" si="32"/>
        <v>98.484962311872366</v>
      </c>
      <c r="CG139" s="73">
        <f t="shared" si="32"/>
        <v>95.329944415411646</v>
      </c>
      <c r="CH139" s="73">
        <f t="shared" si="32"/>
        <v>96.518004021202714</v>
      </c>
      <c r="CI139" s="73" t="e">
        <f t="shared" si="32"/>
        <v>#VALUE!</v>
      </c>
      <c r="CJ139" s="73" t="e">
        <f t="shared" si="32"/>
        <v>#VALUE!</v>
      </c>
      <c r="CK139" s="73" t="e">
        <f t="shared" si="32"/>
        <v>#VALUE!</v>
      </c>
    </row>
    <row r="140" spans="2:89" s="72" customFormat="1" ht="14.4">
      <c r="B140" s="70" t="s">
        <v>487</v>
      </c>
      <c r="C140" s="70"/>
      <c r="D140" s="79"/>
      <c r="E140" s="71">
        <v>39173</v>
      </c>
      <c r="F140" s="72">
        <v>102.78</v>
      </c>
      <c r="G140" s="72">
        <v>108.68</v>
      </c>
      <c r="H140" s="72">
        <v>106.53</v>
      </c>
      <c r="I140" s="72">
        <v>105.08</v>
      </c>
      <c r="J140" s="72">
        <v>95.5</v>
      </c>
      <c r="K140" s="72">
        <v>120.88</v>
      </c>
      <c r="L140" s="72">
        <v>106.85</v>
      </c>
      <c r="M140" s="72">
        <v>98.68</v>
      </c>
      <c r="N140" s="72">
        <v>105.37</v>
      </c>
      <c r="O140" s="72">
        <v>102.32</v>
      </c>
      <c r="P140" s="72">
        <v>102.05</v>
      </c>
      <c r="Q140" s="72">
        <v>98.77</v>
      </c>
      <c r="R140" s="72">
        <v>138.06</v>
      </c>
      <c r="S140" s="72">
        <v>110.69</v>
      </c>
      <c r="T140" s="72">
        <v>100.1</v>
      </c>
      <c r="U140" s="72">
        <v>105.78</v>
      </c>
      <c r="V140" s="72">
        <v>106.26</v>
      </c>
      <c r="W140" s="72">
        <v>101.11</v>
      </c>
      <c r="X140" s="72">
        <v>100.45</v>
      </c>
      <c r="Y140" s="72">
        <v>104.36</v>
      </c>
      <c r="Z140" s="72">
        <v>99.3</v>
      </c>
      <c r="AA140" s="72">
        <v>127</v>
      </c>
      <c r="AB140" s="72">
        <v>100.88</v>
      </c>
      <c r="AC140" s="72">
        <v>114.38</v>
      </c>
      <c r="AD140" s="72">
        <v>98.96</v>
      </c>
      <c r="AE140" s="72">
        <v>101.86</v>
      </c>
      <c r="AF140" s="72">
        <v>105.54</v>
      </c>
      <c r="AG140" s="72">
        <v>98.6</v>
      </c>
      <c r="AH140" s="72">
        <v>79.42</v>
      </c>
      <c r="AI140" s="72">
        <v>96.49</v>
      </c>
      <c r="AJ140" s="72">
        <v>109.95</v>
      </c>
      <c r="AK140" s="72">
        <v>101.16</v>
      </c>
      <c r="AL140" s="72">
        <v>111.58</v>
      </c>
      <c r="AM140" s="72">
        <v>118.72</v>
      </c>
      <c r="AN140" s="72">
        <v>105.96</v>
      </c>
      <c r="AO140" s="72">
        <v>99.51</v>
      </c>
      <c r="AP140" s="72">
        <v>100.98</v>
      </c>
      <c r="AQ140" s="72">
        <v>106.97</v>
      </c>
      <c r="AR140" s="72" t="s">
        <v>488</v>
      </c>
      <c r="AS140" s="72" t="s">
        <v>488</v>
      </c>
      <c r="AT140" s="72" t="s">
        <v>488</v>
      </c>
      <c r="AU140" s="72" t="s">
        <v>488</v>
      </c>
      <c r="AV140" s="72" t="s">
        <v>488</v>
      </c>
      <c r="AW140" s="73">
        <f t="shared" si="34"/>
        <v>96.998867497168746</v>
      </c>
      <c r="AX140" s="73">
        <f t="shared" si="34"/>
        <v>90.755741127348642</v>
      </c>
      <c r="AY140" s="73">
        <f t="shared" si="34"/>
        <v>87.762079334349394</v>
      </c>
      <c r="AZ140" s="73">
        <f t="shared" si="34"/>
        <v>95.330112721417066</v>
      </c>
      <c r="BA140" s="73">
        <f t="shared" si="34"/>
        <v>100.10744516365733</v>
      </c>
      <c r="BB140" s="73">
        <f t="shared" si="34"/>
        <v>88.99523292411331</v>
      </c>
      <c r="BC140" s="73">
        <f t="shared" si="34"/>
        <v>91.775821344213</v>
      </c>
      <c r="BD140" s="73">
        <f t="shared" si="34"/>
        <v>97.570139661352101</v>
      </c>
      <c r="BE140" s="73">
        <f t="shared" si="34"/>
        <v>95.385520628239078</v>
      </c>
      <c r="BF140" s="73">
        <f t="shared" si="34"/>
        <v>98.264147319392094</v>
      </c>
      <c r="BG140" s="73">
        <f t="shared" si="34"/>
        <v>97.107241412122931</v>
      </c>
      <c r="BH140" s="73">
        <f t="shared" si="34"/>
        <v>99.579080025204803</v>
      </c>
      <c r="BI140" s="73">
        <f t="shared" si="34"/>
        <v>84.450697333007113</v>
      </c>
      <c r="BJ140" s="73">
        <f t="shared" si="34"/>
        <v>93.733593022271151</v>
      </c>
      <c r="BK140" s="73">
        <f t="shared" si="34"/>
        <v>92.599444958371876</v>
      </c>
      <c r="BL140" s="73">
        <f t="shared" si="33"/>
        <v>100.07568590350047</v>
      </c>
      <c r="BM140" s="73">
        <f t="shared" si="33"/>
        <v>97.838547061667015</v>
      </c>
      <c r="BN140" s="73">
        <f t="shared" si="33"/>
        <v>98.677597228321872</v>
      </c>
      <c r="BO140" s="73">
        <f t="shared" si="33"/>
        <v>99.320232356939826</v>
      </c>
      <c r="BP140" s="73">
        <f t="shared" si="35"/>
        <v>87.719593174749932</v>
      </c>
      <c r="BQ140" s="73">
        <f t="shared" si="35"/>
        <v>98.712659674934145</v>
      </c>
      <c r="BR140" s="73">
        <f t="shared" si="35"/>
        <v>91.293018240632591</v>
      </c>
      <c r="BS140" s="73">
        <f t="shared" si="35"/>
        <v>97.348676750862467</v>
      </c>
      <c r="BT140" s="73">
        <f t="shared" si="35"/>
        <v>91.882556131260785</v>
      </c>
      <c r="BU140" s="73">
        <f t="shared" si="35"/>
        <v>95.192747036048388</v>
      </c>
      <c r="BV140" s="73">
        <f t="shared" si="35"/>
        <v>102.80062572538731</v>
      </c>
      <c r="BW140" s="73">
        <f t="shared" si="35"/>
        <v>116.23348017621147</v>
      </c>
      <c r="BX140" s="73">
        <f t="shared" si="35"/>
        <v>106.77640306467768</v>
      </c>
      <c r="BY140" s="73">
        <f t="shared" si="35"/>
        <v>91.093651430865393</v>
      </c>
      <c r="BZ140" s="73">
        <f t="shared" si="35"/>
        <v>95.693352837626762</v>
      </c>
      <c r="CA140" s="73">
        <f t="shared" si="30"/>
        <v>90.371100973985946</v>
      </c>
      <c r="CB140" s="73">
        <f t="shared" si="30"/>
        <v>97.501265029758315</v>
      </c>
      <c r="CC140" s="73">
        <f t="shared" si="30"/>
        <v>97.22688160331117</v>
      </c>
      <c r="CD140" s="73">
        <f t="shared" si="30"/>
        <v>105.71918341904316</v>
      </c>
      <c r="CE140" s="73">
        <f t="shared" si="32"/>
        <v>104.8330447687361</v>
      </c>
      <c r="CF140" s="73">
        <f t="shared" si="32"/>
        <v>99.676958906167826</v>
      </c>
      <c r="CG140" s="73">
        <f t="shared" si="32"/>
        <v>95.947550952539316</v>
      </c>
      <c r="CH140" s="73">
        <f t="shared" si="32"/>
        <v>97.760921220983363</v>
      </c>
      <c r="CI140" s="73" t="e">
        <f t="shared" si="32"/>
        <v>#VALUE!</v>
      </c>
      <c r="CJ140" s="73" t="e">
        <f t="shared" si="32"/>
        <v>#VALUE!</v>
      </c>
      <c r="CK140" s="73" t="e">
        <f t="shared" si="32"/>
        <v>#VALUE!</v>
      </c>
    </row>
    <row r="141" spans="2:89" s="72" customFormat="1" ht="14.4">
      <c r="B141" s="70" t="s">
        <v>487</v>
      </c>
      <c r="C141" s="70"/>
      <c r="D141" s="78"/>
      <c r="E141" s="71">
        <v>39264</v>
      </c>
      <c r="F141" s="72">
        <v>103.08</v>
      </c>
      <c r="G141" s="72">
        <v>110.59</v>
      </c>
      <c r="H141" s="72">
        <v>108.05</v>
      </c>
      <c r="I141" s="72">
        <v>105.89</v>
      </c>
      <c r="J141" s="72">
        <v>94.88</v>
      </c>
      <c r="K141" s="72">
        <v>124.98</v>
      </c>
      <c r="L141" s="72">
        <v>108.63</v>
      </c>
      <c r="M141" s="72">
        <v>98.79</v>
      </c>
      <c r="N141" s="72">
        <v>106.31</v>
      </c>
      <c r="O141" s="72">
        <v>102.3</v>
      </c>
      <c r="P141" s="72">
        <v>102.13</v>
      </c>
      <c r="Q141" s="72">
        <v>98.09</v>
      </c>
      <c r="R141" s="72">
        <v>146.44999999999999</v>
      </c>
      <c r="S141" s="72">
        <v>111.74</v>
      </c>
      <c r="T141" s="72">
        <v>100.8</v>
      </c>
      <c r="U141" s="72">
        <v>104.97</v>
      </c>
      <c r="V141" s="72">
        <v>106.1</v>
      </c>
      <c r="W141" s="72">
        <v>101</v>
      </c>
      <c r="X141" s="72">
        <v>100.23</v>
      </c>
      <c r="Y141" s="72">
        <v>105.62</v>
      </c>
      <c r="Z141" s="72">
        <v>99.24</v>
      </c>
      <c r="AA141" s="72">
        <v>135.69</v>
      </c>
      <c r="AB141" s="72">
        <v>101.08</v>
      </c>
      <c r="AC141" s="72">
        <v>114.57</v>
      </c>
      <c r="AD141" s="72">
        <v>98.93</v>
      </c>
      <c r="AE141" s="72">
        <v>101.91</v>
      </c>
      <c r="AF141" s="72">
        <v>105.11</v>
      </c>
      <c r="AG141" s="72">
        <v>96.6</v>
      </c>
      <c r="AH141" s="72">
        <v>79.53</v>
      </c>
      <c r="AI141" s="72">
        <v>96.52</v>
      </c>
      <c r="AJ141" s="72">
        <v>114.67</v>
      </c>
      <c r="AK141" s="72">
        <v>104.44</v>
      </c>
      <c r="AL141" s="72">
        <v>116.79</v>
      </c>
      <c r="AM141" s="72">
        <v>119.57</v>
      </c>
      <c r="AN141" s="72">
        <v>105.66</v>
      </c>
      <c r="AO141" s="72">
        <v>98.57</v>
      </c>
      <c r="AP141" s="72">
        <v>100.85</v>
      </c>
      <c r="AQ141" s="72">
        <v>107.15</v>
      </c>
      <c r="AR141" s="72" t="s">
        <v>488</v>
      </c>
      <c r="AS141" s="72" t="s">
        <v>488</v>
      </c>
      <c r="AT141" s="72" t="s">
        <v>488</v>
      </c>
      <c r="AU141" s="72" t="s">
        <v>488</v>
      </c>
      <c r="AV141" s="72" t="s">
        <v>488</v>
      </c>
      <c r="AW141" s="73">
        <f t="shared" si="34"/>
        <v>97.281993204983024</v>
      </c>
      <c r="AX141" s="73">
        <f t="shared" si="34"/>
        <v>92.350730688935286</v>
      </c>
      <c r="AY141" s="73">
        <f t="shared" si="34"/>
        <v>89.014293364089468</v>
      </c>
      <c r="AZ141" s="73">
        <f t="shared" si="34"/>
        <v>96.06495656709987</v>
      </c>
      <c r="BA141" s="73">
        <f t="shared" si="34"/>
        <v>99.457532954217868</v>
      </c>
      <c r="BB141" s="73">
        <f t="shared" si="34"/>
        <v>92.013767462406378</v>
      </c>
      <c r="BC141" s="73">
        <f t="shared" si="34"/>
        <v>93.304702598239203</v>
      </c>
      <c r="BD141" s="73">
        <f t="shared" si="34"/>
        <v>97.678902484241732</v>
      </c>
      <c r="BE141" s="73">
        <f t="shared" si="34"/>
        <v>96.236449634507892</v>
      </c>
      <c r="BF141" s="73">
        <f t="shared" si="34"/>
        <v>98.244940097476658</v>
      </c>
      <c r="BG141" s="73">
        <f t="shared" si="34"/>
        <v>97.183366638119693</v>
      </c>
      <c r="BH141" s="73">
        <f t="shared" si="34"/>
        <v>98.893509766855729</v>
      </c>
      <c r="BI141" s="73">
        <f t="shared" si="34"/>
        <v>89.582823586983125</v>
      </c>
      <c r="BJ141" s="73">
        <f t="shared" si="34"/>
        <v>94.622745363705647</v>
      </c>
      <c r="BK141" s="73">
        <f t="shared" si="34"/>
        <v>93.246993524514338</v>
      </c>
      <c r="BL141" s="73">
        <f t="shared" si="33"/>
        <v>99.309366130558175</v>
      </c>
      <c r="BM141" s="73">
        <f t="shared" si="33"/>
        <v>97.691227585571895</v>
      </c>
      <c r="BN141" s="73">
        <f t="shared" si="33"/>
        <v>98.570243497779728</v>
      </c>
      <c r="BO141" s="73">
        <f t="shared" si="33"/>
        <v>99.102706711160565</v>
      </c>
      <c r="BP141" s="73">
        <f t="shared" si="35"/>
        <v>88.778683701773559</v>
      </c>
      <c r="BQ141" s="73">
        <f t="shared" si="35"/>
        <v>98.65301456334808</v>
      </c>
      <c r="BR141" s="73">
        <f t="shared" si="35"/>
        <v>97.539760984814464</v>
      </c>
      <c r="BS141" s="73">
        <f t="shared" si="35"/>
        <v>97.541675713493035</v>
      </c>
      <c r="BT141" s="73">
        <f t="shared" si="35"/>
        <v>92.035184962043601</v>
      </c>
      <c r="BU141" s="73">
        <f t="shared" si="35"/>
        <v>95.163889089291303</v>
      </c>
      <c r="BV141" s="73">
        <f t="shared" si="35"/>
        <v>102.85108745016905</v>
      </c>
      <c r="BW141" s="73">
        <f t="shared" si="35"/>
        <v>115.75991189427313</v>
      </c>
      <c r="BX141" s="73">
        <f t="shared" si="35"/>
        <v>104.61055310393373</v>
      </c>
      <c r="BY141" s="73">
        <f t="shared" si="35"/>
        <v>91.219819923151917</v>
      </c>
      <c r="BZ141" s="73">
        <f t="shared" si="35"/>
        <v>95.723105149629333</v>
      </c>
      <c r="CA141" s="73">
        <f t="shared" si="30"/>
        <v>94.250606172687299</v>
      </c>
      <c r="CB141" s="73">
        <f t="shared" si="30"/>
        <v>100.66263463531</v>
      </c>
      <c r="CC141" s="73">
        <f t="shared" si="30"/>
        <v>101.7666920814726</v>
      </c>
      <c r="CD141" s="73">
        <f t="shared" si="30"/>
        <v>106.47610142701305</v>
      </c>
      <c r="CE141" s="73">
        <f t="shared" si="32"/>
        <v>104.53623546871135</v>
      </c>
      <c r="CF141" s="73">
        <f t="shared" si="32"/>
        <v>98.73538176445544</v>
      </c>
      <c r="CG141" s="73">
        <f t="shared" si="32"/>
        <v>95.824029645113768</v>
      </c>
      <c r="CH141" s="73">
        <f t="shared" si="32"/>
        <v>97.925424968013161</v>
      </c>
      <c r="CI141" s="73" t="e">
        <f t="shared" si="32"/>
        <v>#VALUE!</v>
      </c>
      <c r="CJ141" s="73" t="e">
        <f t="shared" si="32"/>
        <v>#VALUE!</v>
      </c>
      <c r="CK141" s="73" t="e">
        <f t="shared" si="32"/>
        <v>#VALUE!</v>
      </c>
    </row>
    <row r="142" spans="2:89" s="72" customFormat="1" ht="14.4">
      <c r="B142" s="70" t="s">
        <v>487</v>
      </c>
      <c r="C142" s="70"/>
      <c r="D142" s="78"/>
      <c r="E142" s="71">
        <v>39356</v>
      </c>
      <c r="F142" s="72">
        <v>104.3</v>
      </c>
      <c r="G142" s="72">
        <v>113.04</v>
      </c>
      <c r="H142" s="72">
        <v>113.24</v>
      </c>
      <c r="I142" s="72">
        <v>107.32</v>
      </c>
      <c r="J142" s="72">
        <v>95.13</v>
      </c>
      <c r="K142" s="72">
        <v>129.58000000000001</v>
      </c>
      <c r="L142" s="72">
        <v>112.41</v>
      </c>
      <c r="M142" s="72">
        <v>99.56</v>
      </c>
      <c r="N142" s="72">
        <v>108.2</v>
      </c>
      <c r="O142" s="72">
        <v>103.27</v>
      </c>
      <c r="P142" s="72">
        <v>103.35</v>
      </c>
      <c r="Q142" s="72">
        <v>98.6</v>
      </c>
      <c r="R142" s="72">
        <v>154.9</v>
      </c>
      <c r="S142" s="72">
        <v>114.13</v>
      </c>
      <c r="T142" s="72">
        <v>102.71</v>
      </c>
      <c r="U142" s="72">
        <v>105.26</v>
      </c>
      <c r="V142" s="72">
        <v>107.39</v>
      </c>
      <c r="W142" s="72">
        <v>101.54</v>
      </c>
      <c r="X142" s="72">
        <v>100.74</v>
      </c>
      <c r="Y142" s="72">
        <v>111.43</v>
      </c>
      <c r="Z142" s="72">
        <v>99.91</v>
      </c>
      <c r="AA142" s="72">
        <v>134.78</v>
      </c>
      <c r="AB142" s="72">
        <v>101.71</v>
      </c>
      <c r="AC142" s="72">
        <v>115.23</v>
      </c>
      <c r="AD142" s="72">
        <v>100.15</v>
      </c>
      <c r="AE142" s="72">
        <v>102.17</v>
      </c>
      <c r="AF142" s="72">
        <v>101.48</v>
      </c>
      <c r="AG142" s="72">
        <v>92.55</v>
      </c>
      <c r="AH142" s="72">
        <v>79.73</v>
      </c>
      <c r="AI142" s="72">
        <v>96.49</v>
      </c>
      <c r="AJ142" s="72">
        <v>119</v>
      </c>
      <c r="AK142" s="72">
        <v>109.54</v>
      </c>
      <c r="AL142" s="72">
        <v>123.46</v>
      </c>
      <c r="AM142" s="72">
        <v>121.56</v>
      </c>
      <c r="AN142" s="72">
        <v>106.56</v>
      </c>
      <c r="AO142" s="72">
        <v>98.98</v>
      </c>
      <c r="AP142" s="72">
        <v>102.67</v>
      </c>
      <c r="AQ142" s="72">
        <v>109.14</v>
      </c>
      <c r="AR142" s="72" t="s">
        <v>488</v>
      </c>
      <c r="AS142" s="72" t="s">
        <v>488</v>
      </c>
      <c r="AT142" s="72" t="s">
        <v>488</v>
      </c>
      <c r="AU142" s="72" t="s">
        <v>488</v>
      </c>
      <c r="AV142" s="72" t="s">
        <v>488</v>
      </c>
      <c r="AW142" s="73">
        <f t="shared" si="34"/>
        <v>98.433371083427716</v>
      </c>
      <c r="AX142" s="73">
        <f t="shared" si="34"/>
        <v>94.396659707724424</v>
      </c>
      <c r="AY142" s="73">
        <f t="shared" si="34"/>
        <v>93.289945215636209</v>
      </c>
      <c r="AZ142" s="73">
        <f t="shared" si="34"/>
        <v>97.362273479848497</v>
      </c>
      <c r="BA142" s="73">
        <f t="shared" si="34"/>
        <v>99.719594328991832</v>
      </c>
      <c r="BB142" s="73">
        <f t="shared" si="34"/>
        <v>95.40041596878396</v>
      </c>
      <c r="BC142" s="73">
        <f t="shared" si="34"/>
        <v>96.551427957912807</v>
      </c>
      <c r="BD142" s="73">
        <f t="shared" si="34"/>
        <v>98.440242244469147</v>
      </c>
      <c r="BE142" s="73">
        <f t="shared" si="34"/>
        <v>97.947360083282419</v>
      </c>
      <c r="BF142" s="73">
        <f t="shared" si="34"/>
        <v>99.176490360375496</v>
      </c>
      <c r="BG142" s="73">
        <f t="shared" si="34"/>
        <v>98.344276334570353</v>
      </c>
      <c r="BH142" s="73">
        <f t="shared" si="34"/>
        <v>99.407687460617524</v>
      </c>
      <c r="BI142" s="73">
        <f t="shared" si="34"/>
        <v>94.751651578174716</v>
      </c>
      <c r="BJ142" s="73">
        <f t="shared" si="34"/>
        <v>96.646625455161299</v>
      </c>
      <c r="BK142" s="73">
        <f t="shared" si="34"/>
        <v>95.013876040703053</v>
      </c>
      <c r="BL142" s="73">
        <f t="shared" si="33"/>
        <v>99.583727530747396</v>
      </c>
      <c r="BM142" s="73">
        <f t="shared" si="33"/>
        <v>98.878990861588747</v>
      </c>
      <c r="BN142" s="73">
        <f t="shared" si="33"/>
        <v>99.097252720441134</v>
      </c>
      <c r="BO142" s="73">
        <f t="shared" si="33"/>
        <v>99.606970708194297</v>
      </c>
      <c r="BP142" s="73">
        <f t="shared" si="35"/>
        <v>93.662267798604688</v>
      </c>
      <c r="BQ142" s="73">
        <f t="shared" si="35"/>
        <v>99.319051642725782</v>
      </c>
      <c r="BR142" s="73">
        <f t="shared" si="35"/>
        <v>96.885614161200479</v>
      </c>
      <c r="BS142" s="73">
        <f t="shared" si="35"/>
        <v>98.149622445779343</v>
      </c>
      <c r="BT142" s="73">
        <f t="shared" si="35"/>
        <v>92.565369321605004</v>
      </c>
      <c r="BU142" s="73">
        <f t="shared" si="35"/>
        <v>96.337445590746228</v>
      </c>
      <c r="BV142" s="73">
        <f t="shared" si="35"/>
        <v>103.11348841903416</v>
      </c>
      <c r="BW142" s="73">
        <f t="shared" si="35"/>
        <v>111.76211453744493</v>
      </c>
      <c r="BX142" s="73">
        <f t="shared" si="35"/>
        <v>100.22470693342717</v>
      </c>
      <c r="BY142" s="73">
        <f t="shared" si="35"/>
        <v>91.449217181854678</v>
      </c>
      <c r="BZ142" s="73">
        <f t="shared" si="35"/>
        <v>95.693352837626762</v>
      </c>
      <c r="CA142" s="73">
        <f t="shared" si="30"/>
        <v>97.809559035055287</v>
      </c>
      <c r="CB142" s="73">
        <f t="shared" si="30"/>
        <v>105.57817883906412</v>
      </c>
      <c r="CC142" s="73">
        <f t="shared" si="30"/>
        <v>107.57869513124932</v>
      </c>
      <c r="CD142" s="73">
        <f t="shared" si="30"/>
        <v>108.2481800574367</v>
      </c>
      <c r="CE142" s="73">
        <f t="shared" si="32"/>
        <v>105.42666336878557</v>
      </c>
      <c r="CF142" s="73">
        <f t="shared" si="32"/>
        <v>99.146069666691702</v>
      </c>
      <c r="CG142" s="73">
        <f t="shared" si="32"/>
        <v>97.553327949071218</v>
      </c>
      <c r="CH142" s="73">
        <f t="shared" si="32"/>
        <v>99.744105282398095</v>
      </c>
      <c r="CI142" s="73" t="e">
        <f t="shared" si="32"/>
        <v>#VALUE!</v>
      </c>
      <c r="CJ142" s="73" t="e">
        <f t="shared" si="32"/>
        <v>#VALUE!</v>
      </c>
      <c r="CK142" s="73" t="e">
        <f t="shared" si="32"/>
        <v>#VALUE!</v>
      </c>
    </row>
    <row r="143" spans="2:89" s="72" customFormat="1" ht="14.4">
      <c r="B143" s="70" t="s">
        <v>487</v>
      </c>
      <c r="C143" s="70"/>
      <c r="D143" s="78"/>
      <c r="E143" s="71">
        <v>39448</v>
      </c>
      <c r="F143" s="72">
        <v>105.49</v>
      </c>
      <c r="G143" s="72">
        <v>116.17</v>
      </c>
      <c r="H143" s="72">
        <v>119.35</v>
      </c>
      <c r="I143" s="72">
        <v>108.93</v>
      </c>
      <c r="J143" s="72">
        <v>95.31</v>
      </c>
      <c r="K143" s="72">
        <v>133.43</v>
      </c>
      <c r="L143" s="72">
        <v>115.92</v>
      </c>
      <c r="M143" s="72">
        <v>100.56</v>
      </c>
      <c r="N143" s="72">
        <v>110.02</v>
      </c>
      <c r="O143" s="72">
        <v>104.14</v>
      </c>
      <c r="P143" s="72">
        <v>104.55</v>
      </c>
      <c r="Q143" s="72">
        <v>99.18</v>
      </c>
      <c r="R143" s="72">
        <v>162.94</v>
      </c>
      <c r="S143" s="72">
        <v>116.69</v>
      </c>
      <c r="T143" s="72">
        <v>105.15</v>
      </c>
      <c r="U143" s="72">
        <v>103</v>
      </c>
      <c r="V143" s="72">
        <v>108.19</v>
      </c>
      <c r="W143" s="72">
        <v>102.15</v>
      </c>
      <c r="X143" s="72">
        <v>101.14</v>
      </c>
      <c r="Y143" s="72">
        <v>116.02</v>
      </c>
      <c r="Z143" s="72">
        <v>100.52</v>
      </c>
      <c r="AA143" s="72">
        <v>133.59</v>
      </c>
      <c r="AB143" s="72">
        <v>102.51</v>
      </c>
      <c r="AC143" s="72">
        <v>117.06</v>
      </c>
      <c r="AD143" s="72">
        <v>101.68</v>
      </c>
      <c r="AE143" s="72">
        <v>101.35</v>
      </c>
      <c r="AF143" s="72">
        <v>95.23</v>
      </c>
      <c r="AG143" s="72">
        <v>90.66</v>
      </c>
      <c r="AH143" s="72">
        <v>83.81</v>
      </c>
      <c r="AI143" s="72">
        <v>100.36</v>
      </c>
      <c r="AJ143" s="72">
        <v>122.38</v>
      </c>
      <c r="AK143" s="72">
        <v>107.06</v>
      </c>
      <c r="AL143" s="72">
        <v>120.08</v>
      </c>
      <c r="AM143" s="72">
        <v>119.42</v>
      </c>
      <c r="AN143" s="72">
        <v>108.96</v>
      </c>
      <c r="AO143" s="72">
        <v>99.46</v>
      </c>
      <c r="AP143" s="72">
        <v>104.47</v>
      </c>
      <c r="AQ143" s="72">
        <v>109.73</v>
      </c>
      <c r="AR143" s="72" t="s">
        <v>488</v>
      </c>
      <c r="AS143" s="72" t="s">
        <v>488</v>
      </c>
      <c r="AT143" s="72" t="s">
        <v>488</v>
      </c>
      <c r="AU143" s="72" t="s">
        <v>488</v>
      </c>
      <c r="AV143" s="72" t="s">
        <v>488</v>
      </c>
      <c r="AW143" s="73">
        <f t="shared" si="34"/>
        <v>99.556436391090969</v>
      </c>
      <c r="AX143" s="73">
        <f t="shared" si="34"/>
        <v>97.010438413361172</v>
      </c>
      <c r="AY143" s="73">
        <f t="shared" si="34"/>
        <v>98.323516085183499</v>
      </c>
      <c r="AZ143" s="73">
        <f t="shared" si="34"/>
        <v>98.82288902497109</v>
      </c>
      <c r="BA143" s="73">
        <f t="shared" si="34"/>
        <v>99.908278518829107</v>
      </c>
      <c r="BB143" s="73">
        <f t="shared" si="34"/>
        <v>98.234893523034756</v>
      </c>
      <c r="BC143" s="73">
        <f t="shared" si="34"/>
        <v>99.566244363324017</v>
      </c>
      <c r="BD143" s="73">
        <f t="shared" si="34"/>
        <v>99.428995179829428</v>
      </c>
      <c r="BE143" s="73">
        <f t="shared" si="34"/>
        <v>99.594903478398621</v>
      </c>
      <c r="BF143" s="73">
        <f t="shared" si="34"/>
        <v>100.01200451369716</v>
      </c>
      <c r="BG143" s="73">
        <f t="shared" si="34"/>
        <v>99.486154724521839</v>
      </c>
      <c r="BH143" s="73">
        <f t="shared" si="34"/>
        <v>99.992438563327056</v>
      </c>
      <c r="BI143" s="73">
        <f t="shared" si="34"/>
        <v>99.66968436505995</v>
      </c>
      <c r="BJ143" s="73">
        <f t="shared" si="34"/>
        <v>98.814463544753991</v>
      </c>
      <c r="BK143" s="73">
        <f t="shared" si="34"/>
        <v>97.271045328399637</v>
      </c>
      <c r="BL143" s="73">
        <f t="shared" si="33"/>
        <v>97.445600756859037</v>
      </c>
      <c r="BM143" s="73">
        <f t="shared" si="33"/>
        <v>99.61558824206432</v>
      </c>
      <c r="BN143" s="73">
        <f t="shared" si="33"/>
        <v>99.692577953447525</v>
      </c>
      <c r="BO143" s="73">
        <f t="shared" si="33"/>
        <v>100.00247188233841</v>
      </c>
      <c r="BP143" s="73">
        <f t="shared" si="35"/>
        <v>97.520383289905013</v>
      </c>
      <c r="BQ143" s="73">
        <f t="shared" si="35"/>
        <v>99.925443610517419</v>
      </c>
      <c r="BR143" s="73">
        <f t="shared" si="35"/>
        <v>96.03019139185912</v>
      </c>
      <c r="BS143" s="73">
        <f t="shared" si="35"/>
        <v>98.921618296301659</v>
      </c>
      <c r="BT143" s="73">
        <f t="shared" si="35"/>
        <v>94.035425954934325</v>
      </c>
      <c r="BU143" s="73">
        <f t="shared" si="35"/>
        <v>97.809200875357732</v>
      </c>
      <c r="BV143" s="73">
        <f t="shared" si="35"/>
        <v>102.28591613261342</v>
      </c>
      <c r="BW143" s="73">
        <f t="shared" si="35"/>
        <v>104.87885462555067</v>
      </c>
      <c r="BX143" s="73">
        <f t="shared" si="35"/>
        <v>98.177978720524123</v>
      </c>
      <c r="BY143" s="73">
        <f t="shared" si="35"/>
        <v>96.12892125939095</v>
      </c>
      <c r="BZ143" s="73">
        <f t="shared" si="35"/>
        <v>99.531401085959388</v>
      </c>
      <c r="CA143" s="73">
        <f t="shared" si="30"/>
        <v>100.58767928327785</v>
      </c>
      <c r="CB143" s="73">
        <f t="shared" si="30"/>
        <v>103.18787499096406</v>
      </c>
      <c r="CC143" s="73">
        <f t="shared" si="30"/>
        <v>104.63348219148241</v>
      </c>
      <c r="CD143" s="73">
        <f t="shared" si="30"/>
        <v>106.34252766090073</v>
      </c>
      <c r="CE143" s="73">
        <f t="shared" si="32"/>
        <v>107.80113776898344</v>
      </c>
      <c r="CF143" s="73">
        <f t="shared" si="32"/>
        <v>99.626875015651194</v>
      </c>
      <c r="CG143" s="73">
        <f t="shared" si="32"/>
        <v>99.26362297496317</v>
      </c>
      <c r="CH143" s="73">
        <f t="shared" si="32"/>
        <v>100.28331200877354</v>
      </c>
      <c r="CI143" s="73" t="e">
        <f t="shared" si="32"/>
        <v>#VALUE!</v>
      </c>
      <c r="CJ143" s="73" t="e">
        <f t="shared" si="32"/>
        <v>#VALUE!</v>
      </c>
      <c r="CK143" s="73" t="e">
        <f t="shared" si="32"/>
        <v>#VALUE!</v>
      </c>
    </row>
    <row r="144" spans="2:89" s="72" customFormat="1" ht="14.4">
      <c r="B144" s="70" t="s">
        <v>487</v>
      </c>
      <c r="C144" s="70"/>
      <c r="D144" s="79"/>
      <c r="E144" s="71">
        <v>39539</v>
      </c>
      <c r="F144" s="72">
        <v>106.78</v>
      </c>
      <c r="G144" s="72">
        <v>119.62</v>
      </c>
      <c r="H144" s="72">
        <v>122.7</v>
      </c>
      <c r="I144" s="72">
        <v>110.33</v>
      </c>
      <c r="J144" s="72">
        <v>96.05</v>
      </c>
      <c r="K144" s="72">
        <v>136.29</v>
      </c>
      <c r="L144" s="72">
        <v>118.98</v>
      </c>
      <c r="M144" s="72">
        <v>101.59</v>
      </c>
      <c r="N144" s="72">
        <v>111.56</v>
      </c>
      <c r="O144" s="72">
        <v>105.28</v>
      </c>
      <c r="P144" s="72">
        <v>106.06</v>
      </c>
      <c r="Q144" s="72">
        <v>99.83</v>
      </c>
      <c r="R144" s="72">
        <v>166.44</v>
      </c>
      <c r="S144" s="72">
        <v>118.67</v>
      </c>
      <c r="T144" s="72">
        <v>107.72</v>
      </c>
      <c r="U144" s="72">
        <v>107.75</v>
      </c>
      <c r="V144" s="72">
        <v>110.28</v>
      </c>
      <c r="W144" s="72">
        <v>102.92</v>
      </c>
      <c r="X144" s="72">
        <v>101.69</v>
      </c>
      <c r="Y144" s="72">
        <v>123.27</v>
      </c>
      <c r="Z144" s="72">
        <v>101.27</v>
      </c>
      <c r="AA144" s="72">
        <v>141.29</v>
      </c>
      <c r="AB144" s="72">
        <v>103.3</v>
      </c>
      <c r="AC144" s="72">
        <v>123.74</v>
      </c>
      <c r="AD144" s="72">
        <v>103.82</v>
      </c>
      <c r="AE144" s="72">
        <v>102.35</v>
      </c>
      <c r="AF144" s="72">
        <v>92.03</v>
      </c>
      <c r="AG144" s="72">
        <v>88.4</v>
      </c>
      <c r="AH144" s="72">
        <v>82.2</v>
      </c>
      <c r="AI144" s="72">
        <v>100.51</v>
      </c>
      <c r="AJ144" s="72">
        <v>126.47</v>
      </c>
      <c r="AK144" s="72">
        <v>100.28</v>
      </c>
      <c r="AL144" s="72">
        <v>118.86</v>
      </c>
      <c r="AM144" s="72">
        <v>122.09</v>
      </c>
      <c r="AN144" s="72">
        <v>105.75</v>
      </c>
      <c r="AO144" s="72">
        <v>103.72</v>
      </c>
      <c r="AP144" s="72">
        <v>107.07</v>
      </c>
      <c r="AQ144" s="72">
        <v>113.9</v>
      </c>
      <c r="AR144" s="72" t="s">
        <v>488</v>
      </c>
      <c r="AS144" s="72" t="s">
        <v>488</v>
      </c>
      <c r="AT144" s="72" t="s">
        <v>488</v>
      </c>
      <c r="AU144" s="72" t="s">
        <v>488</v>
      </c>
      <c r="AV144" s="72" t="s">
        <v>488</v>
      </c>
      <c r="AW144" s="73">
        <f t="shared" si="34"/>
        <v>100.77387693469235</v>
      </c>
      <c r="AX144" s="73">
        <f t="shared" si="34"/>
        <v>99.891440501043846</v>
      </c>
      <c r="AY144" s="73">
        <f t="shared" si="34"/>
        <v>101.0833299007291</v>
      </c>
      <c r="AZ144" s="73">
        <f t="shared" si="34"/>
        <v>100.09298949899073</v>
      </c>
      <c r="BA144" s="73">
        <f t="shared" si="34"/>
        <v>100.68398018816005</v>
      </c>
      <c r="BB144" s="73">
        <f t="shared" si="34"/>
        <v>100.34050542047819</v>
      </c>
      <c r="BC144" s="73">
        <f t="shared" si="34"/>
        <v>102.19454584496457</v>
      </c>
      <c r="BD144" s="73">
        <f t="shared" si="34"/>
        <v>100.44741070325051</v>
      </c>
      <c r="BE144" s="73">
        <f t="shared" si="34"/>
        <v>100.98897865888156</v>
      </c>
      <c r="BF144" s="73">
        <f t="shared" si="34"/>
        <v>101.10681616287724</v>
      </c>
      <c r="BG144" s="73">
        <f t="shared" si="34"/>
        <v>100.92301836521078</v>
      </c>
      <c r="BH144" s="73">
        <f t="shared" si="34"/>
        <v>100.64776307498427</v>
      </c>
      <c r="BI144" s="73">
        <f t="shared" si="34"/>
        <v>101.8106190359677</v>
      </c>
      <c r="BJ144" s="73">
        <f t="shared" si="34"/>
        <v>100.49115081717335</v>
      </c>
      <c r="BK144" s="73">
        <f t="shared" si="34"/>
        <v>99.648473635522677</v>
      </c>
      <c r="BL144" s="73">
        <f t="shared" si="33"/>
        <v>101.93945127719961</v>
      </c>
      <c r="BM144" s="73">
        <f t="shared" si="33"/>
        <v>101.53994889855673</v>
      </c>
      <c r="BN144" s="73">
        <f t="shared" si="33"/>
        <v>100.44405406724246</v>
      </c>
      <c r="BO144" s="73">
        <f t="shared" si="33"/>
        <v>100.54628599678657</v>
      </c>
      <c r="BP144" s="73">
        <f t="shared" si="35"/>
        <v>103.61435656047743</v>
      </c>
      <c r="BQ144" s="73">
        <f t="shared" si="35"/>
        <v>100.67100750534321</v>
      </c>
      <c r="BR144" s="73">
        <f t="shared" si="35"/>
        <v>101.56527989936204</v>
      </c>
      <c r="BS144" s="73">
        <f t="shared" si="35"/>
        <v>99.683964198692436</v>
      </c>
      <c r="BT144" s="73">
        <f t="shared" si="35"/>
        <v>99.401534321404171</v>
      </c>
      <c r="BU144" s="73">
        <f t="shared" si="35"/>
        <v>99.86773441069667</v>
      </c>
      <c r="BV144" s="73">
        <f t="shared" si="35"/>
        <v>103.29515062824848</v>
      </c>
      <c r="BW144" s="73">
        <f t="shared" si="35"/>
        <v>101.3546255506608</v>
      </c>
      <c r="BX144" s="73">
        <f t="shared" si="35"/>
        <v>95.730568264883459</v>
      </c>
      <c r="BY144" s="73">
        <f t="shared" si="35"/>
        <v>94.282273326833746</v>
      </c>
      <c r="BZ144" s="73">
        <f t="shared" si="35"/>
        <v>99.680162645972288</v>
      </c>
      <c r="CA144" s="73">
        <f t="shared" si="30"/>
        <v>103.94936916944069</v>
      </c>
      <c r="CB144" s="73">
        <f t="shared" si="30"/>
        <v>96.653092696561529</v>
      </c>
      <c r="CC144" s="73">
        <f t="shared" si="30"/>
        <v>103.57041716588607</v>
      </c>
      <c r="CD144" s="73">
        <f t="shared" si="30"/>
        <v>108.72014069770029</v>
      </c>
      <c r="CE144" s="73">
        <f t="shared" si="32"/>
        <v>104.62527825871879</v>
      </c>
      <c r="CF144" s="73">
        <f t="shared" si="32"/>
        <v>103.89402248766683</v>
      </c>
      <c r="CG144" s="73">
        <f t="shared" si="32"/>
        <v>101.7340491234738</v>
      </c>
      <c r="CH144" s="73">
        <f t="shared" si="32"/>
        <v>104.09431548163042</v>
      </c>
      <c r="CI144" s="73" t="e">
        <f t="shared" si="32"/>
        <v>#VALUE!</v>
      </c>
      <c r="CJ144" s="73" t="e">
        <f t="shared" si="32"/>
        <v>#VALUE!</v>
      </c>
      <c r="CK144" s="73" t="e">
        <f t="shared" si="32"/>
        <v>#VALUE!</v>
      </c>
    </row>
    <row r="145" spans="2:89" s="72" customFormat="1" ht="14.4">
      <c r="B145" s="70" t="s">
        <v>487</v>
      </c>
      <c r="C145" s="70"/>
      <c r="D145" s="78"/>
      <c r="E145" s="71">
        <v>39630</v>
      </c>
      <c r="F145" s="72">
        <v>106.25</v>
      </c>
      <c r="G145" s="72">
        <v>120.01</v>
      </c>
      <c r="H145" s="72">
        <v>124.89</v>
      </c>
      <c r="I145" s="72">
        <v>110.4</v>
      </c>
      <c r="J145" s="72">
        <v>95.33</v>
      </c>
      <c r="K145" s="72">
        <v>136.52000000000001</v>
      </c>
      <c r="L145" s="72">
        <v>117.52</v>
      </c>
      <c r="M145" s="72">
        <v>100.93</v>
      </c>
      <c r="N145" s="72">
        <v>110.68</v>
      </c>
      <c r="O145" s="72">
        <v>104.32</v>
      </c>
      <c r="P145" s="72">
        <v>105.38</v>
      </c>
      <c r="Q145" s="72">
        <v>98.91</v>
      </c>
      <c r="R145" s="72">
        <v>164.02</v>
      </c>
      <c r="S145" s="72">
        <v>118.34</v>
      </c>
      <c r="T145" s="72">
        <v>108.88</v>
      </c>
      <c r="U145" s="72">
        <v>111.84</v>
      </c>
      <c r="V145" s="72">
        <v>109.84</v>
      </c>
      <c r="W145" s="72">
        <v>102.4</v>
      </c>
      <c r="X145" s="72">
        <v>101</v>
      </c>
      <c r="Y145" s="72">
        <v>126.18</v>
      </c>
      <c r="Z145" s="72">
        <v>100.72</v>
      </c>
      <c r="AA145" s="72">
        <v>145.16999999999999</v>
      </c>
      <c r="AB145" s="72">
        <v>103.46</v>
      </c>
      <c r="AC145" s="72">
        <v>127.61</v>
      </c>
      <c r="AD145" s="72">
        <v>104.64</v>
      </c>
      <c r="AE145" s="72">
        <v>100.21</v>
      </c>
      <c r="AF145" s="72">
        <v>91.21</v>
      </c>
      <c r="AG145" s="72">
        <v>90.13</v>
      </c>
      <c r="AH145" s="72">
        <v>81.61</v>
      </c>
      <c r="AI145" s="72">
        <v>99.57</v>
      </c>
      <c r="AJ145" s="72">
        <v>124.97</v>
      </c>
      <c r="AK145" s="72">
        <v>109.22</v>
      </c>
      <c r="AL145" s="72">
        <v>116.57</v>
      </c>
      <c r="AM145" s="72">
        <v>117.09</v>
      </c>
      <c r="AN145" s="72">
        <v>100.51</v>
      </c>
      <c r="AO145" s="72">
        <v>107.41</v>
      </c>
      <c r="AP145" s="72">
        <v>105.56</v>
      </c>
      <c r="AQ145" s="72">
        <v>111.72</v>
      </c>
      <c r="AR145" s="72" t="s">
        <v>488</v>
      </c>
      <c r="AS145" s="72" t="s">
        <v>488</v>
      </c>
      <c r="AT145" s="72" t="s">
        <v>488</v>
      </c>
      <c r="AU145" s="72" t="s">
        <v>488</v>
      </c>
      <c r="AV145" s="72" t="s">
        <v>488</v>
      </c>
      <c r="AW145" s="73">
        <f t="shared" si="34"/>
        <v>100.27368818422046</v>
      </c>
      <c r="AX145" s="73">
        <f t="shared" si="34"/>
        <v>100.21711899791232</v>
      </c>
      <c r="AY145" s="73">
        <f t="shared" si="34"/>
        <v>102.88750669357829</v>
      </c>
      <c r="AZ145" s="73">
        <f t="shared" si="34"/>
        <v>100.1564945226917</v>
      </c>
      <c r="BA145" s="73">
        <f t="shared" si="34"/>
        <v>99.92924342881102</v>
      </c>
      <c r="BB145" s="73">
        <f t="shared" si="34"/>
        <v>100.50983784579708</v>
      </c>
      <c r="BC145" s="73">
        <f t="shared" si="34"/>
        <v>100.94051964784194</v>
      </c>
      <c r="BD145" s="73">
        <f t="shared" si="34"/>
        <v>99.794833765912728</v>
      </c>
      <c r="BE145" s="73">
        <f t="shared" si="34"/>
        <v>100.19236427003418</v>
      </c>
      <c r="BF145" s="73">
        <f t="shared" si="34"/>
        <v>100.1848695109361</v>
      </c>
      <c r="BG145" s="73">
        <f t="shared" si="34"/>
        <v>100.27595394423827</v>
      </c>
      <c r="BH145" s="73">
        <f t="shared" si="34"/>
        <v>99.720226843100207</v>
      </c>
      <c r="BI145" s="73">
        <f t="shared" si="34"/>
        <v>100.33031563494006</v>
      </c>
      <c r="BJ145" s="73">
        <f t="shared" si="34"/>
        <v>100.21170293843677</v>
      </c>
      <c r="BK145" s="73">
        <f t="shared" si="34"/>
        <v>100.72155411655874</v>
      </c>
      <c r="BL145" s="73">
        <f t="shared" si="33"/>
        <v>105.80889309366131</v>
      </c>
      <c r="BM145" s="73">
        <f t="shared" si="33"/>
        <v>101.13482033929517</v>
      </c>
      <c r="BN145" s="73">
        <f t="shared" si="33"/>
        <v>99.936563704679642</v>
      </c>
      <c r="BO145" s="73">
        <f t="shared" si="33"/>
        <v>99.864046471387965</v>
      </c>
      <c r="BP145" s="73">
        <f t="shared" si="35"/>
        <v>106.06035134907961</v>
      </c>
      <c r="BQ145" s="73">
        <f t="shared" si="35"/>
        <v>100.12426064913764</v>
      </c>
      <c r="BR145" s="73">
        <f t="shared" si="35"/>
        <v>104.35438943301286</v>
      </c>
      <c r="BS145" s="73">
        <f t="shared" si="35"/>
        <v>99.838363368796891</v>
      </c>
      <c r="BT145" s="73">
        <f t="shared" si="35"/>
        <v>102.51034261155962</v>
      </c>
      <c r="BU145" s="73">
        <f t="shared" si="35"/>
        <v>100.65651828872375</v>
      </c>
      <c r="BV145" s="73">
        <f t="shared" si="35"/>
        <v>101.13538880758944</v>
      </c>
      <c r="BW145" s="73">
        <f t="shared" si="35"/>
        <v>100.45154185022025</v>
      </c>
      <c r="BX145" s="73">
        <f t="shared" si="35"/>
        <v>97.604028480926971</v>
      </c>
      <c r="BY145" s="73">
        <f t="shared" si="35"/>
        <v>93.605551413660606</v>
      </c>
      <c r="BZ145" s="73">
        <f t="shared" si="35"/>
        <v>98.747923536558147</v>
      </c>
      <c r="CA145" s="73">
        <f t="shared" si="30"/>
        <v>102.71647556815849</v>
      </c>
      <c r="CB145" s="73">
        <f t="shared" si="30"/>
        <v>105.26975253608346</v>
      </c>
      <c r="CC145" s="73">
        <f t="shared" si="30"/>
        <v>101.57499183095521</v>
      </c>
      <c r="CD145" s="73">
        <f t="shared" si="30"/>
        <v>104.26768182728911</v>
      </c>
      <c r="CE145" s="73">
        <f t="shared" si="32"/>
        <v>99.441009151620094</v>
      </c>
      <c r="CF145" s="73">
        <f t="shared" si="32"/>
        <v>107.59021360779303</v>
      </c>
      <c r="CG145" s="73">
        <f t="shared" si="32"/>
        <v>100.29930162953109</v>
      </c>
      <c r="CH145" s="73">
        <f t="shared" si="32"/>
        <v>102.10199232315847</v>
      </c>
      <c r="CI145" s="73" t="e">
        <f t="shared" si="32"/>
        <v>#VALUE!</v>
      </c>
      <c r="CJ145" s="73" t="e">
        <f t="shared" si="32"/>
        <v>#VALUE!</v>
      </c>
      <c r="CK145" s="73" t="e">
        <f t="shared" si="32"/>
        <v>#VALUE!</v>
      </c>
    </row>
    <row r="146" spans="2:89" s="72" customFormat="1" ht="14.4">
      <c r="B146" s="70" t="s">
        <v>487</v>
      </c>
      <c r="C146" s="70"/>
      <c r="D146" s="78"/>
      <c r="E146" s="71">
        <v>39722</v>
      </c>
      <c r="F146" s="72">
        <v>105.32</v>
      </c>
      <c r="G146" s="72">
        <v>123.2</v>
      </c>
      <c r="H146" s="72">
        <v>118.6</v>
      </c>
      <c r="I146" s="72">
        <v>111.25</v>
      </c>
      <c r="J146" s="72">
        <v>94.9</v>
      </c>
      <c r="K146" s="72">
        <v>137.07</v>
      </c>
      <c r="L146" s="72">
        <v>113.28</v>
      </c>
      <c r="M146" s="72">
        <v>101.47</v>
      </c>
      <c r="N146" s="72">
        <v>109.61</v>
      </c>
      <c r="O146" s="72">
        <v>102.77</v>
      </c>
      <c r="P146" s="72">
        <v>104.37</v>
      </c>
      <c r="Q146" s="72">
        <v>98.83</v>
      </c>
      <c r="R146" s="72">
        <v>160.52000000000001</v>
      </c>
      <c r="S146" s="72">
        <v>118.66</v>
      </c>
      <c r="T146" s="72">
        <v>110.65</v>
      </c>
      <c r="U146" s="72">
        <v>100.21</v>
      </c>
      <c r="V146" s="72">
        <v>106.12</v>
      </c>
      <c r="W146" s="72">
        <v>102.39</v>
      </c>
      <c r="X146" s="72">
        <v>100.72</v>
      </c>
      <c r="Y146" s="72">
        <v>110.41</v>
      </c>
      <c r="Z146" s="72">
        <v>99.87</v>
      </c>
      <c r="AA146" s="72">
        <v>136.4</v>
      </c>
      <c r="AB146" s="72">
        <v>105.24</v>
      </c>
      <c r="AC146" s="72">
        <v>129.53</v>
      </c>
      <c r="AD146" s="72">
        <v>105.69</v>
      </c>
      <c r="AE146" s="72">
        <v>92.43</v>
      </c>
      <c r="AF146" s="72">
        <v>84.73</v>
      </c>
      <c r="AG146" s="72">
        <v>100.18</v>
      </c>
      <c r="AH146" s="72">
        <v>101.12</v>
      </c>
      <c r="AI146" s="72">
        <v>102.89</v>
      </c>
      <c r="AJ146" s="72">
        <v>112.84</v>
      </c>
      <c r="AK146" s="72">
        <v>98.45</v>
      </c>
      <c r="AL146" s="72">
        <v>103.54</v>
      </c>
      <c r="AM146" s="72">
        <v>90.59</v>
      </c>
      <c r="AN146" s="72">
        <v>89.08</v>
      </c>
      <c r="AO146" s="72">
        <v>88.74</v>
      </c>
      <c r="AP146" s="72">
        <v>103.88</v>
      </c>
      <c r="AQ146" s="72">
        <v>102.33</v>
      </c>
      <c r="AR146" s="72" t="s">
        <v>488</v>
      </c>
      <c r="AS146" s="72" t="s">
        <v>488</v>
      </c>
      <c r="AT146" s="72" t="s">
        <v>488</v>
      </c>
      <c r="AU146" s="72" t="s">
        <v>488</v>
      </c>
      <c r="AV146" s="72" t="s">
        <v>488</v>
      </c>
      <c r="AW146" s="73">
        <f t="shared" si="34"/>
        <v>99.395998489996231</v>
      </c>
      <c r="AX146" s="73">
        <f t="shared" si="34"/>
        <v>102.88100208768267</v>
      </c>
      <c r="AY146" s="73">
        <f t="shared" si="34"/>
        <v>97.705647320509129</v>
      </c>
      <c r="AZ146" s="73">
        <f t="shared" si="34"/>
        <v>100.92762695334649</v>
      </c>
      <c r="BA146" s="73">
        <f t="shared" si="34"/>
        <v>99.478497864199795</v>
      </c>
      <c r="BB146" s="73">
        <f t="shared" si="34"/>
        <v>100.91476321069004</v>
      </c>
      <c r="BC146" s="73">
        <f t="shared" si="34"/>
        <v>97.298690143869436</v>
      </c>
      <c r="BD146" s="73">
        <f t="shared" si="34"/>
        <v>100.32876035100729</v>
      </c>
      <c r="BE146" s="73">
        <f t="shared" si="34"/>
        <v>99.223753592685625</v>
      </c>
      <c r="BF146" s="73">
        <f t="shared" si="34"/>
        <v>98.696309812489488</v>
      </c>
      <c r="BG146" s="73">
        <f t="shared" si="34"/>
        <v>99.314872966029128</v>
      </c>
      <c r="BH146" s="73">
        <f t="shared" si="34"/>
        <v>99.639571518588539</v>
      </c>
      <c r="BI146" s="73">
        <f t="shared" si="34"/>
        <v>98.18938096403231</v>
      </c>
      <c r="BJ146" s="73">
        <f t="shared" si="34"/>
        <v>100.48268269963587</v>
      </c>
      <c r="BK146" s="73">
        <f t="shared" si="34"/>
        <v>102.35892691951898</v>
      </c>
      <c r="BL146" s="73">
        <f t="shared" si="33"/>
        <v>94.806054872280029</v>
      </c>
      <c r="BM146" s="73">
        <f t="shared" si="33"/>
        <v>97.70964252008379</v>
      </c>
      <c r="BN146" s="73">
        <f t="shared" si="33"/>
        <v>99.926804274630356</v>
      </c>
      <c r="BO146" s="73">
        <f t="shared" si="33"/>
        <v>99.587195649487086</v>
      </c>
      <c r="BP146" s="73">
        <f t="shared" si="35"/>
        <v>92.804908800537945</v>
      </c>
      <c r="BQ146" s="73">
        <f t="shared" si="35"/>
        <v>99.279288235001744</v>
      </c>
      <c r="BR146" s="73">
        <f t="shared" si="35"/>
        <v>98.050139275766028</v>
      </c>
      <c r="BS146" s="73">
        <f t="shared" si="35"/>
        <v>101.55605413620901</v>
      </c>
      <c r="BT146" s="73">
        <f t="shared" si="35"/>
        <v>104.05269711210185</v>
      </c>
      <c r="BU146" s="73">
        <f t="shared" si="35"/>
        <v>101.66654642522184</v>
      </c>
      <c r="BV146" s="73">
        <f t="shared" si="35"/>
        <v>93.283544431548677</v>
      </c>
      <c r="BW146" s="73">
        <f t="shared" si="35"/>
        <v>93.31497797356829</v>
      </c>
      <c r="BX146" s="73">
        <f t="shared" si="35"/>
        <v>108.48742453366545</v>
      </c>
      <c r="BY146" s="73">
        <f t="shared" si="35"/>
        <v>115.98325400011471</v>
      </c>
      <c r="BZ146" s="73">
        <f t="shared" si="35"/>
        <v>102.04051273151018</v>
      </c>
      <c r="CA146" s="73">
        <f t="shared" si="30"/>
        <v>92.746475979123005</v>
      </c>
      <c r="CB146" s="73">
        <f t="shared" si="30"/>
        <v>94.889279776390936</v>
      </c>
      <c r="CC146" s="73">
        <f t="shared" si="30"/>
        <v>90.221108811676288</v>
      </c>
      <c r="CD146" s="73">
        <f t="shared" si="30"/>
        <v>80.669649814109832</v>
      </c>
      <c r="CE146" s="73">
        <f t="shared" si="32"/>
        <v>88.132574820677718</v>
      </c>
      <c r="CF146" s="73">
        <f t="shared" si="32"/>
        <v>88.888888888888872</v>
      </c>
      <c r="CG146" s="73">
        <f t="shared" si="32"/>
        <v>98.703026272031906</v>
      </c>
      <c r="CH146" s="73">
        <f t="shared" si="32"/>
        <v>93.520380186437578</v>
      </c>
      <c r="CI146" s="73" t="e">
        <f t="shared" si="32"/>
        <v>#VALUE!</v>
      </c>
      <c r="CJ146" s="73" t="e">
        <f t="shared" si="32"/>
        <v>#VALUE!</v>
      </c>
      <c r="CK146" s="73" t="e">
        <f t="shared" si="32"/>
        <v>#VALUE!</v>
      </c>
    </row>
    <row r="147" spans="2:89" s="72" customFormat="1" ht="14.4">
      <c r="B147" s="70" t="s">
        <v>487</v>
      </c>
      <c r="C147" s="70"/>
      <c r="D147" s="78"/>
      <c r="E147" s="71">
        <v>39814</v>
      </c>
      <c r="F147" s="72">
        <v>106.63</v>
      </c>
      <c r="G147" s="72">
        <v>128.38999999999999</v>
      </c>
      <c r="H147" s="72">
        <v>110.3</v>
      </c>
      <c r="I147" s="72">
        <v>114.04</v>
      </c>
      <c r="J147" s="72">
        <v>97.59</v>
      </c>
      <c r="K147" s="72">
        <v>138.47999999999999</v>
      </c>
      <c r="L147" s="72">
        <v>112.78</v>
      </c>
      <c r="M147" s="72">
        <v>103.96</v>
      </c>
      <c r="N147" s="72">
        <v>110.23</v>
      </c>
      <c r="O147" s="72">
        <v>104.13</v>
      </c>
      <c r="P147" s="72">
        <v>106.17</v>
      </c>
      <c r="Q147" s="72">
        <v>100.57</v>
      </c>
      <c r="R147" s="72">
        <v>158.21</v>
      </c>
      <c r="S147" s="72">
        <v>119.52</v>
      </c>
      <c r="T147" s="72">
        <v>113.49</v>
      </c>
      <c r="U147" s="72">
        <v>91.46</v>
      </c>
      <c r="V147" s="72">
        <v>107.9</v>
      </c>
      <c r="W147" s="72">
        <v>104.54</v>
      </c>
      <c r="X147" s="72">
        <v>102.69</v>
      </c>
      <c r="Y147" s="72">
        <v>92.94</v>
      </c>
      <c r="Z147" s="72">
        <v>100.88</v>
      </c>
      <c r="AA147" s="72">
        <v>122.18</v>
      </c>
      <c r="AB147" s="72">
        <v>108.75</v>
      </c>
      <c r="AC147" s="72">
        <v>134.9</v>
      </c>
      <c r="AD147" s="72">
        <v>109.47</v>
      </c>
      <c r="AE147" s="72">
        <v>87.93</v>
      </c>
      <c r="AF147" s="72">
        <v>79.349999999999994</v>
      </c>
      <c r="AG147" s="72">
        <v>101.42</v>
      </c>
      <c r="AH147" s="72">
        <v>105.45</v>
      </c>
      <c r="AI147" s="72">
        <v>106.14</v>
      </c>
      <c r="AJ147" s="72">
        <v>115.35</v>
      </c>
      <c r="AK147" s="72">
        <v>95.07</v>
      </c>
      <c r="AL147" s="72">
        <v>101.93</v>
      </c>
      <c r="AM147" s="72">
        <v>89.6</v>
      </c>
      <c r="AN147" s="72">
        <v>82.37</v>
      </c>
      <c r="AO147" s="72">
        <v>83.01</v>
      </c>
      <c r="AP147" s="72">
        <v>108.4</v>
      </c>
      <c r="AQ147" s="72">
        <v>101.18</v>
      </c>
      <c r="AR147" s="72" t="s">
        <v>488</v>
      </c>
      <c r="AS147" s="72" t="s">
        <v>488</v>
      </c>
      <c r="AT147" s="72" t="s">
        <v>488</v>
      </c>
      <c r="AU147" s="72" t="s">
        <v>488</v>
      </c>
      <c r="AV147" s="72" t="s">
        <v>488</v>
      </c>
      <c r="AW147" s="73">
        <f t="shared" si="34"/>
        <v>100.63231408078521</v>
      </c>
      <c r="AX147" s="73">
        <f t="shared" si="34"/>
        <v>107.21503131524005</v>
      </c>
      <c r="AY147" s="73">
        <f t="shared" si="34"/>
        <v>90.86789965811262</v>
      </c>
      <c r="AZ147" s="73">
        <f t="shared" si="34"/>
        <v>103.45875575514279</v>
      </c>
      <c r="BA147" s="73">
        <f t="shared" si="34"/>
        <v>102.29827825676774</v>
      </c>
      <c r="BB147" s="73">
        <f t="shared" si="34"/>
        <v>101.95284460068838</v>
      </c>
      <c r="BC147" s="73">
        <f t="shared" si="34"/>
        <v>96.869229117457579</v>
      </c>
      <c r="BD147" s="73">
        <f t="shared" si="34"/>
        <v>102.79075516005436</v>
      </c>
      <c r="BE147" s="73">
        <f t="shared" si="34"/>
        <v>99.785004639373582</v>
      </c>
      <c r="BF147" s="73">
        <f t="shared" si="34"/>
        <v>100.00240090273942</v>
      </c>
      <c r="BG147" s="73">
        <f t="shared" si="34"/>
        <v>101.02769055095632</v>
      </c>
      <c r="BH147" s="73">
        <f t="shared" si="34"/>
        <v>101.39382482671708</v>
      </c>
      <c r="BI147" s="73">
        <f t="shared" si="34"/>
        <v>96.776364081233197</v>
      </c>
      <c r="BJ147" s="73">
        <f t="shared" si="34"/>
        <v>101.21094080785839</v>
      </c>
      <c r="BK147" s="73">
        <f t="shared" si="34"/>
        <v>104.98612395929695</v>
      </c>
      <c r="BL147" s="73">
        <f t="shared" si="33"/>
        <v>86.527909176915799</v>
      </c>
      <c r="BM147" s="73">
        <f t="shared" si="33"/>
        <v>99.348571691641922</v>
      </c>
      <c r="BN147" s="73">
        <f t="shared" si="33"/>
        <v>102.02508173522666</v>
      </c>
      <c r="BO147" s="73">
        <f t="shared" si="33"/>
        <v>101.53503893214683</v>
      </c>
      <c r="BP147" s="73">
        <f t="shared" si="35"/>
        <v>78.120534588551735</v>
      </c>
      <c r="BQ147" s="73">
        <f t="shared" si="35"/>
        <v>100.28331428003379</v>
      </c>
      <c r="BR147" s="73">
        <f t="shared" si="35"/>
        <v>87.828196603468427</v>
      </c>
      <c r="BS147" s="73">
        <f t="shared" si="35"/>
        <v>104.94318593037563</v>
      </c>
      <c r="BT147" s="73">
        <f t="shared" si="35"/>
        <v>108.36646985580592</v>
      </c>
      <c r="BU147" s="73">
        <f t="shared" si="35"/>
        <v>105.30264771661497</v>
      </c>
      <c r="BV147" s="73">
        <f t="shared" si="35"/>
        <v>88.741989201190904</v>
      </c>
      <c r="BW147" s="73">
        <f t="shared" si="35"/>
        <v>87.389867841409682</v>
      </c>
      <c r="BX147" s="73">
        <f t="shared" si="35"/>
        <v>109.83025150932669</v>
      </c>
      <c r="BY147" s="73">
        <f t="shared" si="35"/>
        <v>120.94970465102941</v>
      </c>
      <c r="BZ147" s="73">
        <f t="shared" si="35"/>
        <v>105.26367986512287</v>
      </c>
      <c r="CA147" s="73">
        <f t="shared" si="30"/>
        <v>94.8095179386019</v>
      </c>
      <c r="CB147" s="73">
        <f t="shared" si="30"/>
        <v>91.631526951157795</v>
      </c>
      <c r="CC147" s="73">
        <f t="shared" si="30"/>
        <v>88.81821152379915</v>
      </c>
      <c r="CD147" s="73">
        <f t="shared" si="30"/>
        <v>79.788062957768418</v>
      </c>
      <c r="CE147" s="73">
        <f t="shared" si="32"/>
        <v>81.493940143457849</v>
      </c>
      <c r="CF147" s="73">
        <f t="shared" si="32"/>
        <v>83.149275035684767</v>
      </c>
      <c r="CG147" s="73">
        <f t="shared" si="32"/>
        <v>102.99776711482731</v>
      </c>
      <c r="CH147" s="73">
        <f t="shared" si="32"/>
        <v>92.469384024858343</v>
      </c>
      <c r="CI147" s="73" t="e">
        <f t="shared" si="32"/>
        <v>#VALUE!</v>
      </c>
      <c r="CJ147" s="73" t="e">
        <f t="shared" si="32"/>
        <v>#VALUE!</v>
      </c>
      <c r="CK147" s="73" t="e">
        <f t="shared" si="32"/>
        <v>#VALUE!</v>
      </c>
    </row>
    <row r="148" spans="2:89" s="72" customFormat="1" ht="14.4">
      <c r="B148" s="70" t="s">
        <v>487</v>
      </c>
      <c r="C148" s="70"/>
      <c r="D148" s="79"/>
      <c r="E148" s="71">
        <v>39904</v>
      </c>
      <c r="F148" s="72">
        <v>106.69</v>
      </c>
      <c r="G148" s="72">
        <v>130.78</v>
      </c>
      <c r="H148" s="72">
        <v>113.46</v>
      </c>
      <c r="I148" s="72">
        <v>114.63</v>
      </c>
      <c r="J148" s="72">
        <v>98.67</v>
      </c>
      <c r="K148" s="72">
        <v>136.86000000000001</v>
      </c>
      <c r="L148" s="72">
        <v>111.02</v>
      </c>
      <c r="M148" s="72">
        <v>104.57</v>
      </c>
      <c r="N148" s="72">
        <v>109.33</v>
      </c>
      <c r="O148" s="72">
        <v>104.53</v>
      </c>
      <c r="P148" s="72">
        <v>106.72</v>
      </c>
      <c r="Q148" s="72">
        <v>100.47</v>
      </c>
      <c r="R148" s="72">
        <v>151</v>
      </c>
      <c r="S148" s="72">
        <v>117.19</v>
      </c>
      <c r="T148" s="72">
        <v>114.28</v>
      </c>
      <c r="U148" s="72">
        <v>93.68</v>
      </c>
      <c r="V148" s="72">
        <v>109.94</v>
      </c>
      <c r="W148" s="72">
        <v>105.01</v>
      </c>
      <c r="X148" s="72">
        <v>103.07</v>
      </c>
      <c r="Y148" s="72">
        <v>93</v>
      </c>
      <c r="Z148" s="72">
        <v>100.96</v>
      </c>
      <c r="AA148" s="72">
        <v>122.28</v>
      </c>
      <c r="AB148" s="72">
        <v>109.78</v>
      </c>
      <c r="AC148" s="72">
        <v>134.88</v>
      </c>
      <c r="AD148" s="72">
        <v>111.2</v>
      </c>
      <c r="AE148" s="72">
        <v>89.69</v>
      </c>
      <c r="AF148" s="72">
        <v>83.53</v>
      </c>
      <c r="AG148" s="72">
        <v>95.66</v>
      </c>
      <c r="AH148" s="72">
        <v>96.9</v>
      </c>
      <c r="AI148" s="72">
        <v>106.02</v>
      </c>
      <c r="AJ148" s="72">
        <v>115.89</v>
      </c>
      <c r="AK148" s="72">
        <v>97.95</v>
      </c>
      <c r="AL148" s="72">
        <v>108.49</v>
      </c>
      <c r="AM148" s="72">
        <v>102.02</v>
      </c>
      <c r="AN148" s="72">
        <v>88.85</v>
      </c>
      <c r="AO148" s="72">
        <v>90.78</v>
      </c>
      <c r="AP148" s="72">
        <v>109.52</v>
      </c>
      <c r="AQ148" s="72">
        <v>105.15</v>
      </c>
      <c r="AR148" s="72" t="s">
        <v>488</v>
      </c>
      <c r="AS148" s="72" t="s">
        <v>488</v>
      </c>
      <c r="AT148" s="72" t="s">
        <v>488</v>
      </c>
      <c r="AU148" s="72" t="s">
        <v>488</v>
      </c>
      <c r="AV148" s="72" t="s">
        <v>488</v>
      </c>
      <c r="AW148" s="73">
        <f t="shared" si="34"/>
        <v>100.68893922234805</v>
      </c>
      <c r="AX148" s="73">
        <f t="shared" si="34"/>
        <v>109.21085594989562</v>
      </c>
      <c r="AY148" s="73">
        <f t="shared" si="34"/>
        <v>93.47118671994069</v>
      </c>
      <c r="AZ148" s="73">
        <f t="shared" si="34"/>
        <v>103.99401238347963</v>
      </c>
      <c r="BA148" s="73">
        <f t="shared" si="34"/>
        <v>103.4303833957913</v>
      </c>
      <c r="BB148" s="73">
        <f t="shared" si="34"/>
        <v>100.76015534409454</v>
      </c>
      <c r="BC148" s="73">
        <f t="shared" si="34"/>
        <v>95.357526304487848</v>
      </c>
      <c r="BD148" s="73">
        <f t="shared" si="34"/>
        <v>103.39389445062412</v>
      </c>
      <c r="BE148" s="73">
        <f t="shared" si="34"/>
        <v>98.970285378052367</v>
      </c>
      <c r="BF148" s="73">
        <f t="shared" si="34"/>
        <v>100.38654534104823</v>
      </c>
      <c r="BG148" s="73">
        <f t="shared" si="34"/>
        <v>101.55105147968409</v>
      </c>
      <c r="BH148" s="73">
        <f t="shared" si="34"/>
        <v>101.29300567107751</v>
      </c>
      <c r="BI148" s="73">
        <f t="shared" si="34"/>
        <v>92.366038659163209</v>
      </c>
      <c r="BJ148" s="73">
        <f t="shared" si="34"/>
        <v>99.237869421627565</v>
      </c>
      <c r="BK148" s="73">
        <f t="shared" si="34"/>
        <v>105.71692876965773</v>
      </c>
      <c r="BL148" s="73">
        <f t="shared" si="33"/>
        <v>88.628192999053937</v>
      </c>
      <c r="BM148" s="73">
        <f t="shared" si="33"/>
        <v>101.22689501185459</v>
      </c>
      <c r="BN148" s="73">
        <f t="shared" si="33"/>
        <v>102.48377494754305</v>
      </c>
      <c r="BO148" s="73">
        <f t="shared" si="33"/>
        <v>101.91076504758374</v>
      </c>
      <c r="BP148" s="73">
        <f t="shared" si="35"/>
        <v>78.170967470790956</v>
      </c>
      <c r="BQ148" s="73">
        <f t="shared" si="35"/>
        <v>100.36284109548188</v>
      </c>
      <c r="BR148" s="73">
        <f t="shared" si="35"/>
        <v>87.900080869799638</v>
      </c>
      <c r="BS148" s="73">
        <f t="shared" si="35"/>
        <v>105.93713058792309</v>
      </c>
      <c r="BT148" s="73">
        <f t="shared" si="35"/>
        <v>108.35040366309192</v>
      </c>
      <c r="BU148" s="73">
        <f t="shared" si="35"/>
        <v>106.96678931294039</v>
      </c>
      <c r="BV148" s="73">
        <f t="shared" si="35"/>
        <v>90.518241913508618</v>
      </c>
      <c r="BW148" s="73">
        <f t="shared" si="35"/>
        <v>91.993392070484575</v>
      </c>
      <c r="BX148" s="73">
        <f t="shared" si="35"/>
        <v>103.59260362238405</v>
      </c>
      <c r="BY148" s="73">
        <f t="shared" si="35"/>
        <v>111.1429718414865</v>
      </c>
      <c r="BZ148" s="73">
        <f t="shared" si="35"/>
        <v>105.14467061711255</v>
      </c>
      <c r="CA148" s="73">
        <f t="shared" si="30"/>
        <v>95.253359635063504</v>
      </c>
      <c r="CB148" s="73">
        <f t="shared" si="30"/>
        <v>94.407363677983668</v>
      </c>
      <c r="CC148" s="73">
        <f t="shared" si="30"/>
        <v>94.534364448317163</v>
      </c>
      <c r="CD148" s="73">
        <f t="shared" si="30"/>
        <v>90.847970791869798</v>
      </c>
      <c r="CE148" s="73">
        <f t="shared" si="32"/>
        <v>87.905021023992092</v>
      </c>
      <c r="CF148" s="73">
        <f t="shared" si="32"/>
        <v>90.93231162196679</v>
      </c>
      <c r="CG148" s="73">
        <f t="shared" si="32"/>
        <v>104.06195068649342</v>
      </c>
      <c r="CH148" s="73">
        <f t="shared" si="32"/>
        <v>96.097605556571025</v>
      </c>
      <c r="CI148" s="73" t="e">
        <f t="shared" si="32"/>
        <v>#VALUE!</v>
      </c>
      <c r="CJ148" s="73" t="e">
        <f t="shared" si="32"/>
        <v>#VALUE!</v>
      </c>
      <c r="CK148" s="73" t="e">
        <f t="shared" si="32"/>
        <v>#VALUE!</v>
      </c>
    </row>
    <row r="149" spans="2:89" s="72" customFormat="1" ht="14.4">
      <c r="B149" s="70" t="s">
        <v>487</v>
      </c>
      <c r="C149" s="70"/>
      <c r="D149" s="78"/>
      <c r="E149" s="71">
        <v>39995</v>
      </c>
      <c r="F149" s="72">
        <v>106.65</v>
      </c>
      <c r="G149" s="72">
        <v>132.97</v>
      </c>
      <c r="H149" s="72">
        <v>117.55</v>
      </c>
      <c r="I149" s="72">
        <v>114.66</v>
      </c>
      <c r="J149" s="72">
        <v>99.02</v>
      </c>
      <c r="K149" s="72">
        <v>134.80000000000001</v>
      </c>
      <c r="L149" s="72">
        <v>109.61</v>
      </c>
      <c r="M149" s="72">
        <v>104.98</v>
      </c>
      <c r="N149" s="72">
        <v>108.69</v>
      </c>
      <c r="O149" s="72">
        <v>104.97</v>
      </c>
      <c r="P149" s="72">
        <v>107.09</v>
      </c>
      <c r="Q149" s="72">
        <v>100.47</v>
      </c>
      <c r="R149" s="72">
        <v>145.22</v>
      </c>
      <c r="S149" s="72">
        <v>114.22</v>
      </c>
      <c r="T149" s="72">
        <v>114.73</v>
      </c>
      <c r="U149" s="72">
        <v>98.14</v>
      </c>
      <c r="V149" s="72">
        <v>110.9</v>
      </c>
      <c r="W149" s="72">
        <v>105.21</v>
      </c>
      <c r="X149" s="72">
        <v>103.17</v>
      </c>
      <c r="Y149" s="72">
        <v>98.28</v>
      </c>
      <c r="Z149" s="72">
        <v>100.9</v>
      </c>
      <c r="AA149" s="72">
        <v>120.09</v>
      </c>
      <c r="AB149" s="72">
        <v>110.18</v>
      </c>
      <c r="AC149" s="72">
        <v>134.03</v>
      </c>
      <c r="AD149" s="72">
        <v>111.61</v>
      </c>
      <c r="AE149" s="72">
        <v>92.91</v>
      </c>
      <c r="AF149" s="72">
        <v>85.6</v>
      </c>
      <c r="AG149" s="72">
        <v>90.51</v>
      </c>
      <c r="AH149" s="72">
        <v>96.11</v>
      </c>
      <c r="AI149" s="72">
        <v>105.83</v>
      </c>
      <c r="AJ149" s="72">
        <v>116.99</v>
      </c>
      <c r="AK149" s="72">
        <v>99.97</v>
      </c>
      <c r="AL149" s="72">
        <v>114.62</v>
      </c>
      <c r="AM149" s="72">
        <v>109.01</v>
      </c>
      <c r="AN149" s="72">
        <v>94.39</v>
      </c>
      <c r="AO149" s="72">
        <v>91.43</v>
      </c>
      <c r="AP149" s="72">
        <v>109.81</v>
      </c>
      <c r="AQ149" s="72">
        <v>108.04</v>
      </c>
      <c r="AR149" s="72" t="s">
        <v>488</v>
      </c>
      <c r="AS149" s="72" t="s">
        <v>488</v>
      </c>
      <c r="AT149" s="72" t="s">
        <v>488</v>
      </c>
      <c r="AU149" s="72" t="s">
        <v>488</v>
      </c>
      <c r="AV149" s="72" t="s">
        <v>488</v>
      </c>
      <c r="AW149" s="73">
        <f t="shared" si="34"/>
        <v>100.65118912797284</v>
      </c>
      <c r="AX149" s="73">
        <f t="shared" si="34"/>
        <v>111.03966597077243</v>
      </c>
      <c r="AY149" s="73">
        <f t="shared" si="34"/>
        <v>96.840631049964983</v>
      </c>
      <c r="AZ149" s="73">
        <f t="shared" si="34"/>
        <v>104.02122882220861</v>
      </c>
      <c r="BA149" s="73">
        <f t="shared" si="34"/>
        <v>103.79726932047484</v>
      </c>
      <c r="BB149" s="73">
        <f t="shared" si="34"/>
        <v>99.243525795586322</v>
      </c>
      <c r="BC149" s="73">
        <f t="shared" si="34"/>
        <v>94.146446210006431</v>
      </c>
      <c r="BD149" s="73">
        <f t="shared" si="34"/>
        <v>103.79928315412185</v>
      </c>
      <c r="BE149" s="73">
        <f t="shared" si="34"/>
        <v>98.390929458890625</v>
      </c>
      <c r="BF149" s="73">
        <f t="shared" si="34"/>
        <v>100.80910422318792</v>
      </c>
      <c r="BG149" s="73">
        <f t="shared" si="34"/>
        <v>101.90313064991912</v>
      </c>
      <c r="BH149" s="73">
        <f t="shared" si="34"/>
        <v>101.29300567107751</v>
      </c>
      <c r="BI149" s="73">
        <f t="shared" si="34"/>
        <v>88.830437974064111</v>
      </c>
      <c r="BJ149" s="73">
        <f t="shared" si="34"/>
        <v>96.72283851299855</v>
      </c>
      <c r="BK149" s="73">
        <f t="shared" si="34"/>
        <v>106.13320999074931</v>
      </c>
      <c r="BL149" s="73">
        <f t="shared" si="33"/>
        <v>92.847682119205302</v>
      </c>
      <c r="BM149" s="73">
        <f t="shared" si="33"/>
        <v>102.1108118684253</v>
      </c>
      <c r="BN149" s="73">
        <f t="shared" si="33"/>
        <v>102.67896354852874</v>
      </c>
      <c r="BO149" s="73">
        <f t="shared" si="33"/>
        <v>102.00964034111976</v>
      </c>
      <c r="BP149" s="73">
        <f t="shared" si="35"/>
        <v>82.609061107842322</v>
      </c>
      <c r="BQ149" s="73">
        <f t="shared" si="35"/>
        <v>100.30319598389583</v>
      </c>
      <c r="BR149" s="73">
        <f t="shared" si="35"/>
        <v>86.325815437146204</v>
      </c>
      <c r="BS149" s="73">
        <f t="shared" si="35"/>
        <v>106.32312851318424</v>
      </c>
      <c r="BT149" s="73">
        <f t="shared" si="35"/>
        <v>107.66759047274772</v>
      </c>
      <c r="BU149" s="73">
        <f t="shared" si="35"/>
        <v>107.36118125195392</v>
      </c>
      <c r="BV149" s="73">
        <f t="shared" si="35"/>
        <v>93.767976989453501</v>
      </c>
      <c r="BW149" s="73">
        <f t="shared" si="35"/>
        <v>94.273127753303967</v>
      </c>
      <c r="BX149" s="73">
        <f t="shared" si="35"/>
        <v>98.01553997346835</v>
      </c>
      <c r="BY149" s="73">
        <f t="shared" si="35"/>
        <v>110.23685266961058</v>
      </c>
      <c r="BZ149" s="73">
        <f t="shared" si="35"/>
        <v>104.95623930776287</v>
      </c>
      <c r="CA149" s="73">
        <f t="shared" si="30"/>
        <v>96.157481609337111</v>
      </c>
      <c r="CB149" s="73">
        <f t="shared" si="30"/>
        <v>96.35430471554902</v>
      </c>
      <c r="CC149" s="73">
        <f t="shared" si="30"/>
        <v>99.875830519551243</v>
      </c>
      <c r="CD149" s="73">
        <f t="shared" si="30"/>
        <v>97.07250829270464</v>
      </c>
      <c r="CE149" s="73">
        <f t="shared" si="32"/>
        <v>93.386099431115525</v>
      </c>
      <c r="CF149" s="73">
        <f t="shared" si="32"/>
        <v>91.583402198682791</v>
      </c>
      <c r="CG149" s="73">
        <f t="shared" si="32"/>
        <v>104.33749821844268</v>
      </c>
      <c r="CH149" s="73">
        <f t="shared" si="32"/>
        <v>98.738804606104921</v>
      </c>
      <c r="CI149" s="73" t="e">
        <f t="shared" si="32"/>
        <v>#VALUE!</v>
      </c>
      <c r="CJ149" s="73" t="e">
        <f t="shared" si="32"/>
        <v>#VALUE!</v>
      </c>
      <c r="CK149" s="73" t="e">
        <f t="shared" si="32"/>
        <v>#VALUE!</v>
      </c>
    </row>
    <row r="150" spans="2:89" s="72" customFormat="1" ht="14.4">
      <c r="B150" s="70" t="s">
        <v>487</v>
      </c>
      <c r="C150" s="70"/>
      <c r="D150" s="78"/>
      <c r="E150" s="71">
        <v>40087</v>
      </c>
      <c r="F150" s="72">
        <v>107.07</v>
      </c>
      <c r="G150" s="72">
        <v>135.72</v>
      </c>
      <c r="H150" s="72">
        <v>116.47</v>
      </c>
      <c r="I150" s="72">
        <v>115.16</v>
      </c>
      <c r="J150" s="72">
        <v>99.42</v>
      </c>
      <c r="K150" s="72">
        <v>133.91999999999999</v>
      </c>
      <c r="L150" s="72">
        <v>108.94</v>
      </c>
      <c r="M150" s="72">
        <v>105.64</v>
      </c>
      <c r="N150" s="72">
        <v>108.74</v>
      </c>
      <c r="O150" s="72">
        <v>105.97</v>
      </c>
      <c r="P150" s="72">
        <v>107.79</v>
      </c>
      <c r="Q150" s="72">
        <v>101.21</v>
      </c>
      <c r="R150" s="72">
        <v>139.65</v>
      </c>
      <c r="S150" s="72">
        <v>112.35</v>
      </c>
      <c r="T150" s="72">
        <v>115.6</v>
      </c>
      <c r="U150" s="72">
        <v>98.43</v>
      </c>
      <c r="V150" s="72">
        <v>111.53</v>
      </c>
      <c r="W150" s="72">
        <v>105.73</v>
      </c>
      <c r="X150" s="72">
        <v>103.72</v>
      </c>
      <c r="Y150" s="72">
        <v>99.62</v>
      </c>
      <c r="Z150" s="72">
        <v>101.05</v>
      </c>
      <c r="AA150" s="72">
        <v>119.33</v>
      </c>
      <c r="AB150" s="72">
        <v>110.89</v>
      </c>
      <c r="AC150" s="72">
        <v>134.32</v>
      </c>
      <c r="AD150" s="72">
        <v>111.73</v>
      </c>
      <c r="AE150" s="72">
        <v>93.24</v>
      </c>
      <c r="AF150" s="72">
        <v>83.4</v>
      </c>
      <c r="AG150" s="72">
        <v>87.48</v>
      </c>
      <c r="AH150" s="72">
        <v>96.35</v>
      </c>
      <c r="AI150" s="72">
        <v>106.42</v>
      </c>
      <c r="AJ150" s="72">
        <v>123.37</v>
      </c>
      <c r="AK150" s="72">
        <v>100.03</v>
      </c>
      <c r="AL150" s="72">
        <v>118.67</v>
      </c>
      <c r="AM150" s="72">
        <v>118.1</v>
      </c>
      <c r="AN150" s="72">
        <v>98.33</v>
      </c>
      <c r="AO150" s="72">
        <v>92.43</v>
      </c>
      <c r="AP150" s="72">
        <v>110.89</v>
      </c>
      <c r="AQ150" s="72">
        <v>108.53</v>
      </c>
      <c r="AR150" s="72" t="s">
        <v>488</v>
      </c>
      <c r="AS150" s="72" t="s">
        <v>488</v>
      </c>
      <c r="AT150" s="72" t="s">
        <v>488</v>
      </c>
      <c r="AU150" s="72" t="s">
        <v>488</v>
      </c>
      <c r="AV150" s="72" t="s">
        <v>488</v>
      </c>
      <c r="AW150" s="73">
        <f t="shared" si="34"/>
        <v>101.0475651189128</v>
      </c>
      <c r="AX150" s="73">
        <f t="shared" si="34"/>
        <v>113.33611691022965</v>
      </c>
      <c r="AY150" s="73">
        <f t="shared" si="34"/>
        <v>95.950900028833885</v>
      </c>
      <c r="AZ150" s="73">
        <f t="shared" si="34"/>
        <v>104.47483613435848</v>
      </c>
      <c r="BA150" s="73">
        <f t="shared" si="34"/>
        <v>104.21656752011322</v>
      </c>
      <c r="BB150" s="73">
        <f t="shared" si="34"/>
        <v>98.595645211757571</v>
      </c>
      <c r="BC150" s="73">
        <f t="shared" si="34"/>
        <v>93.570968434614542</v>
      </c>
      <c r="BD150" s="73">
        <f t="shared" si="34"/>
        <v>104.45186009145964</v>
      </c>
      <c r="BE150" s="73">
        <f t="shared" si="34"/>
        <v>98.436191640075137</v>
      </c>
      <c r="BF150" s="73">
        <f t="shared" si="34"/>
        <v>101.76946531895994</v>
      </c>
      <c r="BG150" s="73">
        <f t="shared" si="34"/>
        <v>102.56922637739081</v>
      </c>
      <c r="BH150" s="73">
        <f t="shared" si="34"/>
        <v>102.03906742281035</v>
      </c>
      <c r="BI150" s="73">
        <f t="shared" si="34"/>
        <v>85.423293369219493</v>
      </c>
      <c r="BJ150" s="73">
        <f t="shared" si="34"/>
        <v>95.139300533491394</v>
      </c>
      <c r="BK150" s="73">
        <f t="shared" si="34"/>
        <v>106.93802035152638</v>
      </c>
      <c r="BL150" s="73">
        <f t="shared" si="33"/>
        <v>93.122043519394509</v>
      </c>
      <c r="BM150" s="73">
        <f t="shared" si="33"/>
        <v>102.69088230554979</v>
      </c>
      <c r="BN150" s="73">
        <f t="shared" si="33"/>
        <v>103.1864539110916</v>
      </c>
      <c r="BO150" s="73">
        <f t="shared" si="33"/>
        <v>102.55345445556792</v>
      </c>
      <c r="BP150" s="73">
        <f t="shared" si="35"/>
        <v>83.735395477851554</v>
      </c>
      <c r="BQ150" s="73">
        <f t="shared" si="35"/>
        <v>100.45230876286098</v>
      </c>
      <c r="BR150" s="73">
        <f t="shared" si="35"/>
        <v>85.779495013029035</v>
      </c>
      <c r="BS150" s="73">
        <f t="shared" si="35"/>
        <v>107.00827483052279</v>
      </c>
      <c r="BT150" s="73">
        <f t="shared" si="35"/>
        <v>107.90055026710044</v>
      </c>
      <c r="BU150" s="73">
        <f t="shared" si="35"/>
        <v>107.47661303898228</v>
      </c>
      <c r="BV150" s="73">
        <f t="shared" si="35"/>
        <v>94.101024373013075</v>
      </c>
      <c r="BW150" s="73">
        <f t="shared" si="35"/>
        <v>91.850220264317201</v>
      </c>
      <c r="BX150" s="73">
        <f t="shared" si="35"/>
        <v>94.734277282941221</v>
      </c>
      <c r="BY150" s="73">
        <f t="shared" si="35"/>
        <v>110.51212938005391</v>
      </c>
      <c r="BZ150" s="73">
        <f t="shared" si="35"/>
        <v>105.54136811048025</v>
      </c>
      <c r="CA150" s="73">
        <f t="shared" si="30"/>
        <v>101.40138906012413</v>
      </c>
      <c r="CB150" s="73">
        <f t="shared" si="30"/>
        <v>96.412134647357888</v>
      </c>
      <c r="CC150" s="73">
        <f t="shared" si="30"/>
        <v>103.40485785862106</v>
      </c>
      <c r="CD150" s="73">
        <f t="shared" si="30"/>
        <v>105.16707851911215</v>
      </c>
      <c r="CE150" s="73">
        <f t="shared" si="32"/>
        <v>97.284194904773685</v>
      </c>
      <c r="CF150" s="73">
        <f t="shared" si="32"/>
        <v>92.585080009015101</v>
      </c>
      <c r="CG150" s="73">
        <f t="shared" si="32"/>
        <v>105.36367523397784</v>
      </c>
      <c r="CH150" s="73">
        <f t="shared" si="32"/>
        <v>99.18662036190824</v>
      </c>
      <c r="CI150" s="73" t="e">
        <f t="shared" si="32"/>
        <v>#VALUE!</v>
      </c>
      <c r="CJ150" s="73" t="e">
        <f t="shared" si="32"/>
        <v>#VALUE!</v>
      </c>
      <c r="CK150" s="73" t="e">
        <f t="shared" si="32"/>
        <v>#VALUE!</v>
      </c>
    </row>
    <row r="151" spans="2:89" s="72" customFormat="1" ht="14.4">
      <c r="B151" s="70" t="s">
        <v>487</v>
      </c>
      <c r="C151" s="70"/>
      <c r="D151" s="78"/>
      <c r="E151" s="71">
        <v>40179</v>
      </c>
      <c r="F151" s="72">
        <v>105.35</v>
      </c>
      <c r="G151" s="72">
        <v>135.4</v>
      </c>
      <c r="H151" s="72">
        <v>115.57</v>
      </c>
      <c r="I151" s="72">
        <v>112.59</v>
      </c>
      <c r="J151" s="72">
        <v>96.8</v>
      </c>
      <c r="K151" s="72">
        <v>130.63999999999999</v>
      </c>
      <c r="L151" s="72">
        <v>104.38</v>
      </c>
      <c r="M151" s="72">
        <v>103.79</v>
      </c>
      <c r="N151" s="72">
        <v>106.73</v>
      </c>
      <c r="O151" s="72">
        <v>104.35</v>
      </c>
      <c r="P151" s="72">
        <v>105.71</v>
      </c>
      <c r="Q151" s="72">
        <v>99.95</v>
      </c>
      <c r="R151" s="72">
        <v>134.61000000000001</v>
      </c>
      <c r="S151" s="72">
        <v>108.77</v>
      </c>
      <c r="T151" s="72">
        <v>114.63</v>
      </c>
      <c r="U151" s="72">
        <v>97.82</v>
      </c>
      <c r="V151" s="72">
        <v>108.67</v>
      </c>
      <c r="W151" s="72">
        <v>103.99</v>
      </c>
      <c r="X151" s="72">
        <v>102.34</v>
      </c>
      <c r="Y151" s="72">
        <v>103.96</v>
      </c>
      <c r="Z151" s="72">
        <v>99.52</v>
      </c>
      <c r="AA151" s="72">
        <v>122.51</v>
      </c>
      <c r="AB151" s="72">
        <v>109.96</v>
      </c>
      <c r="AC151" s="72">
        <v>132.38</v>
      </c>
      <c r="AD151" s="72">
        <v>108.37</v>
      </c>
      <c r="AE151" s="72">
        <v>94.25</v>
      </c>
      <c r="AF151" s="72">
        <v>83.55</v>
      </c>
      <c r="AG151" s="72">
        <v>89.81</v>
      </c>
      <c r="AH151" s="72">
        <v>96.41</v>
      </c>
      <c r="AI151" s="72">
        <v>106.34</v>
      </c>
      <c r="AJ151" s="72">
        <v>126.13</v>
      </c>
      <c r="AK151" s="72">
        <v>105.67</v>
      </c>
      <c r="AL151" s="72">
        <v>121.78</v>
      </c>
      <c r="AM151" s="72">
        <v>123.47</v>
      </c>
      <c r="AN151" s="72">
        <v>98.43</v>
      </c>
      <c r="AO151" s="72">
        <v>94.81</v>
      </c>
      <c r="AP151" s="72">
        <v>105.88</v>
      </c>
      <c r="AQ151" s="72">
        <v>102.66</v>
      </c>
      <c r="AR151" s="72" t="s">
        <v>488</v>
      </c>
      <c r="AS151" s="72" t="s">
        <v>488</v>
      </c>
      <c r="AT151" s="72" t="s">
        <v>488</v>
      </c>
      <c r="AU151" s="72" t="s">
        <v>488</v>
      </c>
      <c r="AV151" s="72" t="s">
        <v>488</v>
      </c>
      <c r="AW151" s="73">
        <f t="shared" ref="AW151:BL166" si="36">F151/AVERAGE(F$143:F$146)*100</f>
        <v>99.424311060777654</v>
      </c>
      <c r="AX151" s="73">
        <f t="shared" si="36"/>
        <v>113.06889352818372</v>
      </c>
      <c r="AY151" s="73">
        <f t="shared" si="36"/>
        <v>95.209457511224613</v>
      </c>
      <c r="AZ151" s="73">
        <f t="shared" si="36"/>
        <v>102.14329454990816</v>
      </c>
      <c r="BA151" s="73">
        <f t="shared" si="36"/>
        <v>101.47016431248197</v>
      </c>
      <c r="BB151" s="73">
        <f t="shared" si="36"/>
        <v>96.180817581123108</v>
      </c>
      <c r="BC151" s="73">
        <f t="shared" si="36"/>
        <v>89.65428387373845</v>
      </c>
      <c r="BD151" s="73">
        <f t="shared" si="36"/>
        <v>102.62266716104311</v>
      </c>
      <c r="BE151" s="73">
        <f t="shared" si="36"/>
        <v>96.616651956457787</v>
      </c>
      <c r="BF151" s="73">
        <f t="shared" si="36"/>
        <v>100.21368034380926</v>
      </c>
      <c r="BG151" s="73">
        <f t="shared" si="36"/>
        <v>100.58997050147491</v>
      </c>
      <c r="BH151" s="73">
        <f t="shared" si="36"/>
        <v>100.76874606175174</v>
      </c>
      <c r="BI151" s="73">
        <f t="shared" si="36"/>
        <v>82.340347443112321</v>
      </c>
      <c r="BJ151" s="73">
        <f t="shared" si="36"/>
        <v>92.107714455076632</v>
      </c>
      <c r="BK151" s="73">
        <f t="shared" si="36"/>
        <v>106.04070305272894</v>
      </c>
      <c r="BL151" s="73">
        <f t="shared" si="33"/>
        <v>92.544938505203405</v>
      </c>
      <c r="BM151" s="73">
        <f t="shared" si="33"/>
        <v>100.05754667034965</v>
      </c>
      <c r="BN151" s="73">
        <f t="shared" si="33"/>
        <v>101.48831308251599</v>
      </c>
      <c r="BO151" s="73">
        <f t="shared" si="33"/>
        <v>101.18897540477074</v>
      </c>
      <c r="BP151" s="73">
        <f t="shared" si="35"/>
        <v>87.383373959821796</v>
      </c>
      <c r="BQ151" s="73">
        <f t="shared" si="35"/>
        <v>98.931358417416376</v>
      </c>
      <c r="BR151" s="73">
        <f t="shared" si="35"/>
        <v>88.065414682361407</v>
      </c>
      <c r="BS151" s="73">
        <f t="shared" si="35"/>
        <v>106.1108296542906</v>
      </c>
      <c r="BT151" s="73">
        <f t="shared" si="35"/>
        <v>106.34212957384422</v>
      </c>
      <c r="BU151" s="73">
        <f t="shared" si="35"/>
        <v>104.2445230021884</v>
      </c>
      <c r="BV151" s="73">
        <f t="shared" si="35"/>
        <v>95.120351213604479</v>
      </c>
      <c r="BW151" s="73">
        <f t="shared" si="35"/>
        <v>92.015418502202635</v>
      </c>
      <c r="BX151" s="73">
        <f t="shared" si="35"/>
        <v>97.257492487207955</v>
      </c>
      <c r="BY151" s="73">
        <f t="shared" si="35"/>
        <v>110.58094855766474</v>
      </c>
      <c r="BZ151" s="73">
        <f t="shared" si="35"/>
        <v>105.46202861180672</v>
      </c>
      <c r="CA151" s="73">
        <f t="shared" si="30"/>
        <v>103.66991328648338</v>
      </c>
      <c r="CB151" s="73">
        <f t="shared" si="30"/>
        <v>101.84814823739188</v>
      </c>
      <c r="CC151" s="73">
        <f t="shared" si="30"/>
        <v>106.11480230911666</v>
      </c>
      <c r="CD151" s="73">
        <f t="shared" si="30"/>
        <v>109.94901934593378</v>
      </c>
      <c r="CE151" s="73">
        <f t="shared" si="32"/>
        <v>97.383131338115277</v>
      </c>
      <c r="CF151" s="73">
        <f t="shared" si="32"/>
        <v>94.969073197605979</v>
      </c>
      <c r="CG151" s="73">
        <f t="shared" si="32"/>
        <v>100.60335407857855</v>
      </c>
      <c r="CH151" s="73">
        <f t="shared" si="32"/>
        <v>93.821970389325529</v>
      </c>
      <c r="CI151" s="73" t="e">
        <f t="shared" si="32"/>
        <v>#VALUE!</v>
      </c>
      <c r="CJ151" s="73" t="e">
        <f t="shared" si="32"/>
        <v>#VALUE!</v>
      </c>
      <c r="CK151" s="73" t="e">
        <f t="shared" si="32"/>
        <v>#VALUE!</v>
      </c>
    </row>
    <row r="152" spans="2:89" s="72" customFormat="1" ht="14.4">
      <c r="B152" s="70" t="s">
        <v>487</v>
      </c>
      <c r="C152" s="70"/>
      <c r="D152" s="79"/>
      <c r="E152" s="71">
        <v>40269</v>
      </c>
      <c r="F152" s="72">
        <v>103.45</v>
      </c>
      <c r="G152" s="72">
        <v>135.12</v>
      </c>
      <c r="H152" s="72">
        <v>115.99</v>
      </c>
      <c r="I152" s="72">
        <v>109.72</v>
      </c>
      <c r="J152" s="72">
        <v>93.93</v>
      </c>
      <c r="K152" s="72">
        <v>127.42</v>
      </c>
      <c r="L152" s="72">
        <v>99.32</v>
      </c>
      <c r="M152" s="72">
        <v>101.8</v>
      </c>
      <c r="N152" s="72">
        <v>104.58</v>
      </c>
      <c r="O152" s="72">
        <v>102.32</v>
      </c>
      <c r="P152" s="72">
        <v>103.34</v>
      </c>
      <c r="Q152" s="72">
        <v>98.55</v>
      </c>
      <c r="R152" s="72">
        <v>131.25</v>
      </c>
      <c r="S152" s="72">
        <v>106</v>
      </c>
      <c r="T152" s="72">
        <v>113.48</v>
      </c>
      <c r="U152" s="72">
        <v>94.69</v>
      </c>
      <c r="V152" s="72">
        <v>105.3</v>
      </c>
      <c r="W152" s="72">
        <v>102</v>
      </c>
      <c r="X152" s="72">
        <v>100.87</v>
      </c>
      <c r="Y152" s="72">
        <v>103.02</v>
      </c>
      <c r="Z152" s="72">
        <v>97.87</v>
      </c>
      <c r="AA152" s="72">
        <v>118.56</v>
      </c>
      <c r="AB152" s="72">
        <v>108.9</v>
      </c>
      <c r="AC152" s="72">
        <v>130.80000000000001</v>
      </c>
      <c r="AD152" s="72">
        <v>104.8</v>
      </c>
      <c r="AE152" s="72">
        <v>94.4</v>
      </c>
      <c r="AF152" s="72">
        <v>84.8</v>
      </c>
      <c r="AG152" s="72">
        <v>93.28</v>
      </c>
      <c r="AH152" s="72">
        <v>97.21</v>
      </c>
      <c r="AI152" s="72">
        <v>106.76</v>
      </c>
      <c r="AJ152" s="72">
        <v>127.25</v>
      </c>
      <c r="AK152" s="72">
        <v>111.3</v>
      </c>
      <c r="AL152" s="72">
        <v>125.07</v>
      </c>
      <c r="AM152" s="72">
        <v>127.41</v>
      </c>
      <c r="AN152" s="72">
        <v>101.14</v>
      </c>
      <c r="AO152" s="72">
        <v>96.86</v>
      </c>
      <c r="AP152" s="72">
        <v>100.44</v>
      </c>
      <c r="AQ152" s="72">
        <v>95.8</v>
      </c>
      <c r="AR152" s="72" t="s">
        <v>488</v>
      </c>
      <c r="AS152" s="72" t="s">
        <v>488</v>
      </c>
      <c r="AT152" s="72" t="s">
        <v>488</v>
      </c>
      <c r="AU152" s="72" t="s">
        <v>488</v>
      </c>
      <c r="AV152" s="72" t="s">
        <v>488</v>
      </c>
      <c r="AW152" s="73">
        <f t="shared" si="36"/>
        <v>97.631181577953953</v>
      </c>
      <c r="AX152" s="73">
        <f t="shared" si="36"/>
        <v>112.83507306889354</v>
      </c>
      <c r="AY152" s="73">
        <f t="shared" si="36"/>
        <v>95.555464019442269</v>
      </c>
      <c r="AZ152" s="73">
        <f t="shared" si="36"/>
        <v>99.53958857816788</v>
      </c>
      <c r="BA152" s="73">
        <f t="shared" si="36"/>
        <v>98.461699730076774</v>
      </c>
      <c r="BB152" s="73">
        <f t="shared" si="36"/>
        <v>93.81016362665882</v>
      </c>
      <c r="BC152" s="73">
        <f t="shared" si="36"/>
        <v>85.308138286450486</v>
      </c>
      <c r="BD152" s="73">
        <f t="shared" si="36"/>
        <v>100.65504881967617</v>
      </c>
      <c r="BE152" s="73">
        <f t="shared" si="36"/>
        <v>94.6703781655238</v>
      </c>
      <c r="BF152" s="73">
        <f t="shared" si="36"/>
        <v>98.264147319392094</v>
      </c>
      <c r="BG152" s="73">
        <f t="shared" si="36"/>
        <v>98.334760681320773</v>
      </c>
      <c r="BH152" s="73">
        <f t="shared" si="36"/>
        <v>99.357277882797746</v>
      </c>
      <c r="BI152" s="73">
        <f t="shared" si="36"/>
        <v>80.285050159040878</v>
      </c>
      <c r="BJ152" s="73">
        <f t="shared" si="36"/>
        <v>89.762045897197055</v>
      </c>
      <c r="BK152" s="73">
        <f t="shared" si="36"/>
        <v>104.97687326549492</v>
      </c>
      <c r="BL152" s="73">
        <f t="shared" si="33"/>
        <v>89.583727530747396</v>
      </c>
      <c r="BM152" s="73">
        <f t="shared" si="33"/>
        <v>96.954630205096322</v>
      </c>
      <c r="BN152" s="73">
        <f t="shared" si="33"/>
        <v>99.546186502708238</v>
      </c>
      <c r="BO152" s="73">
        <f t="shared" si="33"/>
        <v>99.735508589791138</v>
      </c>
      <c r="BP152" s="73">
        <f t="shared" si="35"/>
        <v>86.593258804740685</v>
      </c>
      <c r="BQ152" s="73">
        <f t="shared" si="35"/>
        <v>97.291117848799644</v>
      </c>
      <c r="BR152" s="73">
        <f t="shared" si="35"/>
        <v>85.225986162278744</v>
      </c>
      <c r="BS152" s="73">
        <f t="shared" si="35"/>
        <v>105.08793515234855</v>
      </c>
      <c r="BT152" s="73">
        <f t="shared" si="35"/>
        <v>105.07290034943968</v>
      </c>
      <c r="BU152" s="73">
        <f t="shared" si="35"/>
        <v>100.81042733809488</v>
      </c>
      <c r="BV152" s="73">
        <f t="shared" si="35"/>
        <v>95.271736387949758</v>
      </c>
      <c r="BW152" s="73">
        <f t="shared" si="35"/>
        <v>93.392070484581495</v>
      </c>
      <c r="BX152" s="73">
        <f t="shared" si="35"/>
        <v>101.01524216909874</v>
      </c>
      <c r="BY152" s="73">
        <f t="shared" si="35"/>
        <v>111.49853759247577</v>
      </c>
      <c r="BZ152" s="73">
        <f t="shared" si="35"/>
        <v>105.87856097984283</v>
      </c>
      <c r="CA152" s="73">
        <f t="shared" si="30"/>
        <v>104.59047384210743</v>
      </c>
      <c r="CB152" s="73">
        <f t="shared" si="30"/>
        <v>107.27452350545769</v>
      </c>
      <c r="CC152" s="73">
        <f t="shared" si="30"/>
        <v>108.98159241912644</v>
      </c>
      <c r="CD152" s="73">
        <f t="shared" si="30"/>
        <v>113.45755693581778</v>
      </c>
      <c r="CE152" s="73">
        <f t="shared" si="32"/>
        <v>100.06430868167205</v>
      </c>
      <c r="CF152" s="73">
        <f t="shared" si="32"/>
        <v>97.022512708787218</v>
      </c>
      <c r="CG152" s="73">
        <f t="shared" si="32"/>
        <v>95.434462444771711</v>
      </c>
      <c r="CH152" s="73">
        <f t="shared" si="32"/>
        <v>87.552549808078965</v>
      </c>
      <c r="CI152" s="73" t="e">
        <f t="shared" si="32"/>
        <v>#VALUE!</v>
      </c>
      <c r="CJ152" s="73" t="e">
        <f t="shared" si="32"/>
        <v>#VALUE!</v>
      </c>
      <c r="CK152" s="73" t="e">
        <f t="shared" si="32"/>
        <v>#VALUE!</v>
      </c>
    </row>
    <row r="153" spans="2:89" s="72" customFormat="1" ht="14.4">
      <c r="B153" s="70" t="s">
        <v>487</v>
      </c>
      <c r="C153" s="70"/>
      <c r="D153" s="78"/>
      <c r="E153" s="71">
        <v>40360</v>
      </c>
      <c r="F153" s="72">
        <v>103.29</v>
      </c>
      <c r="G153" s="72">
        <v>136.26</v>
      </c>
      <c r="H153" s="72">
        <v>118.71</v>
      </c>
      <c r="I153" s="72">
        <v>108.66</v>
      </c>
      <c r="J153" s="72">
        <v>93.03</v>
      </c>
      <c r="K153" s="72">
        <v>125.9</v>
      </c>
      <c r="L153" s="72">
        <v>97.41</v>
      </c>
      <c r="M153" s="72">
        <v>101.32</v>
      </c>
      <c r="N153" s="72">
        <v>104.09</v>
      </c>
      <c r="O153" s="72">
        <v>102.05</v>
      </c>
      <c r="P153" s="72">
        <v>102.88</v>
      </c>
      <c r="Q153" s="72">
        <v>98.7</v>
      </c>
      <c r="R153" s="72">
        <v>129.79</v>
      </c>
      <c r="S153" s="72">
        <v>105.12</v>
      </c>
      <c r="T153" s="72">
        <v>113.49</v>
      </c>
      <c r="U153" s="72">
        <v>92.08</v>
      </c>
      <c r="V153" s="72">
        <v>104.6</v>
      </c>
      <c r="W153" s="72">
        <v>101.45</v>
      </c>
      <c r="X153" s="72">
        <v>100.5</v>
      </c>
      <c r="Y153" s="72">
        <v>103.4</v>
      </c>
      <c r="Z153" s="72">
        <v>97.54</v>
      </c>
      <c r="AA153" s="72">
        <v>114.49</v>
      </c>
      <c r="AB153" s="72">
        <v>108.41</v>
      </c>
      <c r="AC153" s="72">
        <v>130.15</v>
      </c>
      <c r="AD153" s="72">
        <v>103.82</v>
      </c>
      <c r="AE153" s="72">
        <v>95.96</v>
      </c>
      <c r="AF153" s="72">
        <v>86.9</v>
      </c>
      <c r="AG153" s="72">
        <v>91.95</v>
      </c>
      <c r="AH153" s="72">
        <v>102.57</v>
      </c>
      <c r="AI153" s="72">
        <v>112.3</v>
      </c>
      <c r="AJ153" s="72">
        <v>127.06</v>
      </c>
      <c r="AK153" s="72">
        <v>109.84</v>
      </c>
      <c r="AL153" s="72">
        <v>122.88</v>
      </c>
      <c r="AM153" s="72">
        <v>127.72</v>
      </c>
      <c r="AN153" s="72">
        <v>101.52</v>
      </c>
      <c r="AO153" s="72">
        <v>94.57</v>
      </c>
      <c r="AP153" s="72">
        <v>99.07</v>
      </c>
      <c r="AQ153" s="72">
        <v>94.99</v>
      </c>
      <c r="AR153" s="72" t="s">
        <v>488</v>
      </c>
      <c r="AS153" s="72" t="s">
        <v>488</v>
      </c>
      <c r="AT153" s="72" t="s">
        <v>488</v>
      </c>
      <c r="AU153" s="72" t="s">
        <v>488</v>
      </c>
      <c r="AV153" s="72" t="s">
        <v>488</v>
      </c>
      <c r="AW153" s="73">
        <f t="shared" si="36"/>
        <v>97.480181200453003</v>
      </c>
      <c r="AX153" s="73">
        <f t="shared" si="36"/>
        <v>113.78705636743214</v>
      </c>
      <c r="AY153" s="73">
        <f t="shared" si="36"/>
        <v>97.796268072661377</v>
      </c>
      <c r="AZ153" s="73">
        <f t="shared" si="36"/>
        <v>98.577941076410156</v>
      </c>
      <c r="BA153" s="73">
        <f t="shared" si="36"/>
        <v>97.518278780890483</v>
      </c>
      <c r="BB153" s="73">
        <f t="shared" si="36"/>
        <v>92.691097163681889</v>
      </c>
      <c r="BC153" s="73">
        <f t="shared" si="36"/>
        <v>83.667597165557211</v>
      </c>
      <c r="BD153" s="73">
        <f t="shared" si="36"/>
        <v>100.18044741070322</v>
      </c>
      <c r="BE153" s="73">
        <f t="shared" si="36"/>
        <v>94.22680878991558</v>
      </c>
      <c r="BF153" s="73">
        <f t="shared" si="36"/>
        <v>98.004849823533647</v>
      </c>
      <c r="BG153" s="73">
        <f t="shared" si="36"/>
        <v>97.897040631839374</v>
      </c>
      <c r="BH153" s="73">
        <f t="shared" si="36"/>
        <v>99.508506616257108</v>
      </c>
      <c r="BI153" s="73">
        <f t="shared" si="36"/>
        <v>79.391974553462191</v>
      </c>
      <c r="BJ153" s="73">
        <f t="shared" si="36"/>
        <v>89.016851553899571</v>
      </c>
      <c r="BK153" s="73">
        <f t="shared" si="36"/>
        <v>104.98612395929695</v>
      </c>
      <c r="BL153" s="73">
        <f t="shared" si="33"/>
        <v>87.114474929044462</v>
      </c>
      <c r="BM153" s="73">
        <f t="shared" si="33"/>
        <v>96.310107497180212</v>
      </c>
      <c r="BN153" s="73">
        <f t="shared" si="33"/>
        <v>99.009417849997561</v>
      </c>
      <c r="BO153" s="73">
        <f t="shared" si="33"/>
        <v>99.369670003707839</v>
      </c>
      <c r="BP153" s="73">
        <f t="shared" si="35"/>
        <v>86.912667058922423</v>
      </c>
      <c r="BQ153" s="73">
        <f t="shared" si="35"/>
        <v>96.963069735076303</v>
      </c>
      <c r="BR153" s="73">
        <f t="shared" si="35"/>
        <v>82.300296522598629</v>
      </c>
      <c r="BS153" s="73">
        <f t="shared" si="35"/>
        <v>104.61508769390365</v>
      </c>
      <c r="BT153" s="73">
        <f t="shared" si="35"/>
        <v>104.55074908623527</v>
      </c>
      <c r="BU153" s="73">
        <f t="shared" si="35"/>
        <v>99.86773441069667</v>
      </c>
      <c r="BV153" s="73">
        <f t="shared" si="35"/>
        <v>96.846142201140438</v>
      </c>
      <c r="BW153" s="73">
        <f t="shared" si="35"/>
        <v>95.704845814977972</v>
      </c>
      <c r="BX153" s="73">
        <f t="shared" si="35"/>
        <v>99.574951945203992</v>
      </c>
      <c r="BY153" s="73">
        <f t="shared" si="35"/>
        <v>117.64638412570969</v>
      </c>
      <c r="BZ153" s="73">
        <f t="shared" si="35"/>
        <v>111.37282126298564</v>
      </c>
      <c r="CA153" s="73">
        <f t="shared" si="30"/>
        <v>104.43430731927836</v>
      </c>
      <c r="CB153" s="73">
        <f t="shared" si="30"/>
        <v>105.86732849810849</v>
      </c>
      <c r="CC153" s="73">
        <f t="shared" si="30"/>
        <v>107.0733035617035</v>
      </c>
      <c r="CD153" s="73">
        <f t="shared" si="30"/>
        <v>113.73360938578327</v>
      </c>
      <c r="CE153" s="73">
        <f t="shared" si="32"/>
        <v>100.44026712837002</v>
      </c>
      <c r="CF153" s="73">
        <f t="shared" si="32"/>
        <v>94.728670523126226</v>
      </c>
      <c r="CG153" s="73">
        <f t="shared" si="32"/>
        <v>94.132737897287271</v>
      </c>
      <c r="CH153" s="73">
        <f t="shared" si="32"/>
        <v>86.812282946444881</v>
      </c>
      <c r="CI153" s="73" t="e">
        <f t="shared" si="32"/>
        <v>#VALUE!</v>
      </c>
      <c r="CJ153" s="73" t="e">
        <f t="shared" si="32"/>
        <v>#VALUE!</v>
      </c>
      <c r="CK153" s="73" t="e">
        <f t="shared" si="32"/>
        <v>#VALUE!</v>
      </c>
    </row>
    <row r="154" spans="2:89" s="72" customFormat="1" ht="14.4">
      <c r="B154" s="70" t="s">
        <v>487</v>
      </c>
      <c r="C154" s="70"/>
      <c r="D154" s="78"/>
      <c r="E154" s="71">
        <v>40452</v>
      </c>
      <c r="F154" s="72">
        <v>104.46</v>
      </c>
      <c r="G154" s="72">
        <v>138.06</v>
      </c>
      <c r="H154" s="72">
        <v>119.52</v>
      </c>
      <c r="I154" s="72">
        <v>109.06</v>
      </c>
      <c r="J154" s="72">
        <v>93.74</v>
      </c>
      <c r="K154" s="72">
        <v>125.23</v>
      </c>
      <c r="L154" s="72">
        <v>97.58</v>
      </c>
      <c r="M154" s="72">
        <v>101.71</v>
      </c>
      <c r="N154" s="72">
        <v>104.64</v>
      </c>
      <c r="O154" s="72">
        <v>103.08</v>
      </c>
      <c r="P154" s="72">
        <v>103.76</v>
      </c>
      <c r="Q154" s="72">
        <v>100.31</v>
      </c>
      <c r="R154" s="72">
        <v>130.11000000000001</v>
      </c>
      <c r="S154" s="72">
        <v>105.58</v>
      </c>
      <c r="T154" s="72">
        <v>114.72</v>
      </c>
      <c r="U154" s="72">
        <v>95.36</v>
      </c>
      <c r="V154" s="72">
        <v>106.19</v>
      </c>
      <c r="W154" s="72">
        <v>102.14</v>
      </c>
      <c r="X154" s="72">
        <v>100.98</v>
      </c>
      <c r="Y154" s="72">
        <v>105.2</v>
      </c>
      <c r="Z154" s="72">
        <v>98.15</v>
      </c>
      <c r="AA154" s="72">
        <v>111.08</v>
      </c>
      <c r="AB154" s="72">
        <v>108.33</v>
      </c>
      <c r="AC154" s="72">
        <v>130.44</v>
      </c>
      <c r="AD154" s="72">
        <v>104.69</v>
      </c>
      <c r="AE154" s="72">
        <v>98.08</v>
      </c>
      <c r="AF154" s="72">
        <v>85.15</v>
      </c>
      <c r="AG154" s="72">
        <v>88.34</v>
      </c>
      <c r="AH154" s="72">
        <v>103.01</v>
      </c>
      <c r="AI154" s="72">
        <v>114.55</v>
      </c>
      <c r="AJ154" s="72">
        <v>128.59</v>
      </c>
      <c r="AK154" s="72">
        <v>106.46</v>
      </c>
      <c r="AL154" s="72">
        <v>124.9</v>
      </c>
      <c r="AM154" s="72">
        <v>135.82</v>
      </c>
      <c r="AN154" s="72">
        <v>102.58</v>
      </c>
      <c r="AO154" s="72">
        <v>97.29</v>
      </c>
      <c r="AP154" s="72">
        <v>100.74</v>
      </c>
      <c r="AQ154" s="72">
        <v>96.94</v>
      </c>
      <c r="AR154" s="72" t="s">
        <v>488</v>
      </c>
      <c r="AS154" s="72" t="s">
        <v>488</v>
      </c>
      <c r="AT154" s="72" t="s">
        <v>488</v>
      </c>
      <c r="AU154" s="72" t="s">
        <v>488</v>
      </c>
      <c r="AV154" s="72" t="s">
        <v>488</v>
      </c>
      <c r="AW154" s="73">
        <f t="shared" si="36"/>
        <v>98.584371460928651</v>
      </c>
      <c r="AX154" s="73">
        <f t="shared" si="36"/>
        <v>115.2901878914405</v>
      </c>
      <c r="AY154" s="73">
        <f t="shared" si="36"/>
        <v>98.463566338509708</v>
      </c>
      <c r="AZ154" s="73">
        <f t="shared" si="36"/>
        <v>98.940826926130057</v>
      </c>
      <c r="BA154" s="73">
        <f t="shared" si="36"/>
        <v>98.262533085248549</v>
      </c>
      <c r="BB154" s="73">
        <f t="shared" si="36"/>
        <v>92.197824446448635</v>
      </c>
      <c r="BC154" s="73">
        <f t="shared" si="36"/>
        <v>83.813613914537243</v>
      </c>
      <c r="BD154" s="73">
        <f t="shared" si="36"/>
        <v>100.56606105549373</v>
      </c>
      <c r="BE154" s="73">
        <f t="shared" si="36"/>
        <v>94.724692782945212</v>
      </c>
      <c r="BF154" s="73">
        <f t="shared" si="36"/>
        <v>98.994021752178824</v>
      </c>
      <c r="BG154" s="73">
        <f t="shared" si="36"/>
        <v>98.734418117803784</v>
      </c>
      <c r="BH154" s="73">
        <f t="shared" si="36"/>
        <v>101.13169502205422</v>
      </c>
      <c r="BI154" s="73">
        <f t="shared" si="36"/>
        <v>79.587717151945199</v>
      </c>
      <c r="BJ154" s="73">
        <f t="shared" si="36"/>
        <v>89.406384960623257</v>
      </c>
      <c r="BK154" s="73">
        <f t="shared" si="36"/>
        <v>106.12395929694726</v>
      </c>
      <c r="BL154" s="73">
        <f t="shared" si="33"/>
        <v>90.217596972563854</v>
      </c>
      <c r="BM154" s="73">
        <f t="shared" si="33"/>
        <v>97.774094790875395</v>
      </c>
      <c r="BN154" s="73">
        <f t="shared" si="33"/>
        <v>99.682818523398225</v>
      </c>
      <c r="BO154" s="73">
        <f t="shared" si="33"/>
        <v>99.844271412680769</v>
      </c>
      <c r="BP154" s="73">
        <f t="shared" si="35"/>
        <v>88.425653526099026</v>
      </c>
      <c r="BQ154" s="73">
        <f t="shared" si="35"/>
        <v>97.56946170286794</v>
      </c>
      <c r="BR154" s="73">
        <f t="shared" si="35"/>
        <v>79.849043040704473</v>
      </c>
      <c r="BS154" s="73">
        <f t="shared" si="35"/>
        <v>104.5378881088514</v>
      </c>
      <c r="BT154" s="73">
        <f t="shared" si="35"/>
        <v>104.78370888058801</v>
      </c>
      <c r="BU154" s="73">
        <f t="shared" si="35"/>
        <v>100.70461486665224</v>
      </c>
      <c r="BV154" s="73">
        <f t="shared" si="35"/>
        <v>98.98571933188677</v>
      </c>
      <c r="BW154" s="73">
        <f t="shared" si="35"/>
        <v>93.777533039647594</v>
      </c>
      <c r="BX154" s="73">
        <f t="shared" si="35"/>
        <v>95.665592766061138</v>
      </c>
      <c r="BY154" s="73">
        <f t="shared" si="35"/>
        <v>118.15105809485577</v>
      </c>
      <c r="BZ154" s="73">
        <f t="shared" si="35"/>
        <v>113.60424466317905</v>
      </c>
      <c r="CA154" s="73">
        <f t="shared" si="30"/>
        <v>105.6918587925862</v>
      </c>
      <c r="CB154" s="73">
        <f t="shared" si="30"/>
        <v>102.60957567287534</v>
      </c>
      <c r="CC154" s="73">
        <f t="shared" si="30"/>
        <v>108.83346040736303</v>
      </c>
      <c r="CD154" s="73">
        <f t="shared" si="30"/>
        <v>120.94659275584941</v>
      </c>
      <c r="CE154" s="73">
        <f t="shared" si="32"/>
        <v>101.48899332179076</v>
      </c>
      <c r="CF154" s="73">
        <f t="shared" si="32"/>
        <v>97.453234167230107</v>
      </c>
      <c r="CG154" s="73">
        <f t="shared" si="32"/>
        <v>95.719511615753703</v>
      </c>
      <c r="CH154" s="73">
        <f t="shared" si="32"/>
        <v>88.594406872600985</v>
      </c>
      <c r="CI154" s="73" t="e">
        <f t="shared" si="32"/>
        <v>#VALUE!</v>
      </c>
      <c r="CJ154" s="73" t="e">
        <f t="shared" si="32"/>
        <v>#VALUE!</v>
      </c>
      <c r="CK154" s="73" t="e">
        <f t="shared" si="32"/>
        <v>#VALUE!</v>
      </c>
    </row>
    <row r="155" spans="2:89" s="72" customFormat="1" ht="14.4">
      <c r="B155" s="70" t="s">
        <v>487</v>
      </c>
      <c r="C155" s="70"/>
      <c r="D155" s="78"/>
      <c r="E155" s="71">
        <v>40544</v>
      </c>
      <c r="F155" s="72">
        <v>104.86</v>
      </c>
      <c r="G155" s="72">
        <v>139.54</v>
      </c>
      <c r="H155" s="72">
        <v>120.95</v>
      </c>
      <c r="I155" s="72">
        <v>108.03</v>
      </c>
      <c r="J155" s="72">
        <v>93.64</v>
      </c>
      <c r="K155" s="72">
        <v>123.43</v>
      </c>
      <c r="L155" s="72">
        <v>96.02</v>
      </c>
      <c r="M155" s="72">
        <v>101.5</v>
      </c>
      <c r="N155" s="72">
        <v>104.24</v>
      </c>
      <c r="O155" s="72">
        <v>103.02</v>
      </c>
      <c r="P155" s="72">
        <v>103.76</v>
      </c>
      <c r="Q155" s="72">
        <v>101.06</v>
      </c>
      <c r="R155" s="72">
        <v>131.13999999999999</v>
      </c>
      <c r="S155" s="72">
        <v>105.61</v>
      </c>
      <c r="T155" s="72">
        <v>115.27</v>
      </c>
      <c r="U155" s="72">
        <v>97.06</v>
      </c>
      <c r="V155" s="72">
        <v>106.88</v>
      </c>
      <c r="W155" s="72">
        <v>102.07</v>
      </c>
      <c r="X155" s="72">
        <v>100.77</v>
      </c>
      <c r="Y155" s="72">
        <v>105.57</v>
      </c>
      <c r="Z155" s="72">
        <v>97.94</v>
      </c>
      <c r="AA155" s="72">
        <v>109.98</v>
      </c>
      <c r="AB155" s="72">
        <v>107.8</v>
      </c>
      <c r="AC155" s="72">
        <v>130.27000000000001</v>
      </c>
      <c r="AD155" s="72">
        <v>104.65</v>
      </c>
      <c r="AE155" s="72">
        <v>101.41</v>
      </c>
      <c r="AF155" s="72">
        <v>85.75</v>
      </c>
      <c r="AG155" s="72">
        <v>87.16</v>
      </c>
      <c r="AH155" s="72">
        <v>102.84</v>
      </c>
      <c r="AI155" s="72">
        <v>118.37</v>
      </c>
      <c r="AJ155" s="72">
        <v>133.46</v>
      </c>
      <c r="AK155" s="72">
        <v>95.47</v>
      </c>
      <c r="AL155" s="72">
        <v>128.22999999999999</v>
      </c>
      <c r="AM155" s="72">
        <v>137.52000000000001</v>
      </c>
      <c r="AN155" s="72">
        <v>101.22</v>
      </c>
      <c r="AO155" s="72">
        <v>100.25</v>
      </c>
      <c r="AP155" s="72">
        <v>100.59</v>
      </c>
      <c r="AQ155" s="72">
        <v>97.75</v>
      </c>
      <c r="AR155" s="72" t="s">
        <v>488</v>
      </c>
      <c r="AS155" s="72" t="s">
        <v>488</v>
      </c>
      <c r="AT155" s="72" t="s">
        <v>488</v>
      </c>
      <c r="AU155" s="72" t="s">
        <v>488</v>
      </c>
      <c r="AV155" s="72" t="s">
        <v>488</v>
      </c>
      <c r="AW155" s="73">
        <f t="shared" si="36"/>
        <v>98.961872404681017</v>
      </c>
      <c r="AX155" s="73">
        <f t="shared" si="36"/>
        <v>116.52609603340292</v>
      </c>
      <c r="AY155" s="73">
        <f t="shared" si="36"/>
        <v>99.641636116488868</v>
      </c>
      <c r="AZ155" s="73">
        <f t="shared" si="36"/>
        <v>98.006395863101332</v>
      </c>
      <c r="BA155" s="73">
        <f t="shared" si="36"/>
        <v>98.157708535338969</v>
      </c>
      <c r="BB155" s="73">
        <f t="shared" si="36"/>
        <v>90.872614161344373</v>
      </c>
      <c r="BC155" s="73">
        <f t="shared" si="36"/>
        <v>82.473695512132267</v>
      </c>
      <c r="BD155" s="73">
        <f t="shared" si="36"/>
        <v>100.35842293906809</v>
      </c>
      <c r="BE155" s="73">
        <f t="shared" si="36"/>
        <v>94.362595333469116</v>
      </c>
      <c r="BF155" s="73">
        <f t="shared" si="36"/>
        <v>98.936400086432499</v>
      </c>
      <c r="BG155" s="73">
        <f t="shared" si="36"/>
        <v>98.734418117803784</v>
      </c>
      <c r="BH155" s="73">
        <f t="shared" si="36"/>
        <v>101.88783868935099</v>
      </c>
      <c r="BI155" s="73">
        <f t="shared" si="36"/>
        <v>80.217763640812322</v>
      </c>
      <c r="BJ155" s="73">
        <f t="shared" si="36"/>
        <v>89.431789313235669</v>
      </c>
      <c r="BK155" s="73">
        <f t="shared" si="36"/>
        <v>106.63274745605919</v>
      </c>
      <c r="BL155" s="73">
        <f t="shared" si="33"/>
        <v>91.825922421948917</v>
      </c>
      <c r="BM155" s="73">
        <f t="shared" si="33"/>
        <v>98.409410031535572</v>
      </c>
      <c r="BN155" s="73">
        <f t="shared" si="33"/>
        <v>99.614502513053225</v>
      </c>
      <c r="BO155" s="73">
        <f t="shared" si="33"/>
        <v>99.636633296255113</v>
      </c>
      <c r="BP155" s="73">
        <f t="shared" si="35"/>
        <v>88.736656299907537</v>
      </c>
      <c r="BQ155" s="73">
        <f t="shared" si="35"/>
        <v>97.360703812316714</v>
      </c>
      <c r="BR155" s="73">
        <f t="shared" si="35"/>
        <v>79.058316111061202</v>
      </c>
      <c r="BS155" s="73">
        <f t="shared" si="35"/>
        <v>104.0264408578804</v>
      </c>
      <c r="BT155" s="73">
        <f t="shared" si="35"/>
        <v>104.64714624251918</v>
      </c>
      <c r="BU155" s="73">
        <f t="shared" si="35"/>
        <v>100.66613760430947</v>
      </c>
      <c r="BV155" s="73">
        <f t="shared" si="35"/>
        <v>102.34647020235153</v>
      </c>
      <c r="BW155" s="73">
        <f t="shared" si="35"/>
        <v>94.43832599118943</v>
      </c>
      <c r="BX155" s="73">
        <f t="shared" si="35"/>
        <v>94.387741289222177</v>
      </c>
      <c r="BY155" s="73">
        <f t="shared" si="35"/>
        <v>117.95607042495841</v>
      </c>
      <c r="BZ155" s="73">
        <f t="shared" si="35"/>
        <v>117.39270572484071</v>
      </c>
      <c r="CA155" s="73">
        <f t="shared" si="30"/>
        <v>109.69465335141579</v>
      </c>
      <c r="CB155" s="73">
        <f t="shared" si="30"/>
        <v>92.017059829883621</v>
      </c>
      <c r="CC155" s="73">
        <f t="shared" si="30"/>
        <v>111.73510510837599</v>
      </c>
      <c r="CD155" s="73">
        <f t="shared" si="30"/>
        <v>122.46042877178922</v>
      </c>
      <c r="CE155" s="73">
        <f t="shared" si="32"/>
        <v>100.1434578283453</v>
      </c>
      <c r="CF155" s="73">
        <f t="shared" si="32"/>
        <v>100.41820048581374</v>
      </c>
      <c r="CG155" s="73">
        <f t="shared" si="32"/>
        <v>95.576987030262714</v>
      </c>
      <c r="CH155" s="73">
        <f t="shared" si="32"/>
        <v>89.334673734235054</v>
      </c>
      <c r="CI155" s="73" t="e">
        <f t="shared" si="32"/>
        <v>#VALUE!</v>
      </c>
      <c r="CJ155" s="73" t="e">
        <f t="shared" si="32"/>
        <v>#VALUE!</v>
      </c>
      <c r="CK155" s="73" t="e">
        <f t="shared" si="32"/>
        <v>#VALUE!</v>
      </c>
    </row>
    <row r="156" spans="2:89" s="72" customFormat="1" ht="14.4">
      <c r="B156" s="70" t="s">
        <v>487</v>
      </c>
      <c r="C156" s="70"/>
      <c r="D156" s="79"/>
      <c r="E156" s="71">
        <v>40634</v>
      </c>
      <c r="F156" s="72">
        <v>106.59</v>
      </c>
      <c r="G156" s="72">
        <v>141.30000000000001</v>
      </c>
      <c r="H156" s="72">
        <v>121.66</v>
      </c>
      <c r="I156" s="72">
        <v>109.06</v>
      </c>
      <c r="J156" s="72">
        <v>94.99</v>
      </c>
      <c r="K156" s="72">
        <v>123.55</v>
      </c>
      <c r="L156" s="72">
        <v>96.75</v>
      </c>
      <c r="M156" s="72">
        <v>101.71</v>
      </c>
      <c r="N156" s="72">
        <v>104.64</v>
      </c>
      <c r="O156" s="72">
        <v>104.32</v>
      </c>
      <c r="P156" s="72">
        <v>105.03</v>
      </c>
      <c r="Q156" s="72">
        <v>102.67</v>
      </c>
      <c r="R156" s="72">
        <v>131.97</v>
      </c>
      <c r="S156" s="72">
        <v>106.83</v>
      </c>
      <c r="T156" s="72">
        <v>116.92</v>
      </c>
      <c r="U156" s="72">
        <v>100.44</v>
      </c>
      <c r="V156" s="72">
        <v>108.98</v>
      </c>
      <c r="W156" s="72">
        <v>103.19</v>
      </c>
      <c r="X156" s="72">
        <v>101.44</v>
      </c>
      <c r="Y156" s="72">
        <v>105.55</v>
      </c>
      <c r="Z156" s="72">
        <v>98.29</v>
      </c>
      <c r="AA156" s="72">
        <v>110.56</v>
      </c>
      <c r="AB156" s="72">
        <v>107.79</v>
      </c>
      <c r="AC156" s="72">
        <v>130.88999999999999</v>
      </c>
      <c r="AD156" s="72">
        <v>106.76</v>
      </c>
      <c r="AE156" s="72">
        <v>100.79</v>
      </c>
      <c r="AF156" s="72">
        <v>83.97</v>
      </c>
      <c r="AG156" s="72">
        <v>84.28</v>
      </c>
      <c r="AH156" s="72">
        <v>100.84</v>
      </c>
      <c r="AI156" s="72">
        <v>124.3</v>
      </c>
      <c r="AJ156" s="72">
        <v>136.96</v>
      </c>
      <c r="AK156" s="72">
        <v>90.83</v>
      </c>
      <c r="AL156" s="72">
        <v>129.83000000000001</v>
      </c>
      <c r="AM156" s="72">
        <v>141.97</v>
      </c>
      <c r="AN156" s="72">
        <v>102.81</v>
      </c>
      <c r="AO156" s="72">
        <v>103.21</v>
      </c>
      <c r="AP156" s="72">
        <v>103.2</v>
      </c>
      <c r="AQ156" s="72">
        <v>100.65</v>
      </c>
      <c r="AR156" s="72" t="s">
        <v>488</v>
      </c>
      <c r="AS156" s="72" t="s">
        <v>488</v>
      </c>
      <c r="AT156" s="72" t="s">
        <v>488</v>
      </c>
      <c r="AU156" s="72" t="s">
        <v>488</v>
      </c>
      <c r="AV156" s="72" t="s">
        <v>488</v>
      </c>
      <c r="AW156" s="73">
        <f t="shared" si="36"/>
        <v>100.59456398640998</v>
      </c>
      <c r="AX156" s="73">
        <f t="shared" si="36"/>
        <v>117.99582463465555</v>
      </c>
      <c r="AY156" s="73">
        <f t="shared" si="36"/>
        <v>100.22655188038061</v>
      </c>
      <c r="AZ156" s="73">
        <f t="shared" si="36"/>
        <v>98.940826926130057</v>
      </c>
      <c r="BA156" s="73">
        <f t="shared" si="36"/>
        <v>99.572839959118411</v>
      </c>
      <c r="BB156" s="73">
        <f t="shared" si="36"/>
        <v>90.960961513684651</v>
      </c>
      <c r="BC156" s="73">
        <f t="shared" si="36"/>
        <v>83.100708610693573</v>
      </c>
      <c r="BD156" s="73">
        <f t="shared" si="36"/>
        <v>100.56606105549373</v>
      </c>
      <c r="BE156" s="73">
        <f t="shared" si="36"/>
        <v>94.724692782945212</v>
      </c>
      <c r="BF156" s="73">
        <f t="shared" si="36"/>
        <v>100.1848695109361</v>
      </c>
      <c r="BG156" s="73">
        <f t="shared" si="36"/>
        <v>99.942906080502425</v>
      </c>
      <c r="BH156" s="73">
        <f t="shared" si="36"/>
        <v>103.51102709514809</v>
      </c>
      <c r="BI156" s="73">
        <f t="shared" si="36"/>
        <v>80.725471005627597</v>
      </c>
      <c r="BJ156" s="73">
        <f t="shared" si="36"/>
        <v>90.464899652807176</v>
      </c>
      <c r="BK156" s="73">
        <f t="shared" si="36"/>
        <v>108.159111933395</v>
      </c>
      <c r="BL156" s="73">
        <f t="shared" si="33"/>
        <v>95.023651844843897</v>
      </c>
      <c r="BM156" s="73">
        <f t="shared" si="33"/>
        <v>100.34297815528394</v>
      </c>
      <c r="BN156" s="73">
        <f t="shared" si="33"/>
        <v>100.70755867857318</v>
      </c>
      <c r="BO156" s="73">
        <f t="shared" si="33"/>
        <v>100.2990977629465</v>
      </c>
      <c r="BP156" s="73">
        <f t="shared" si="35"/>
        <v>88.719845339161125</v>
      </c>
      <c r="BQ156" s="73">
        <f t="shared" si="35"/>
        <v>97.708633629902081</v>
      </c>
      <c r="BR156" s="73">
        <f t="shared" si="35"/>
        <v>79.475244855782208</v>
      </c>
      <c r="BS156" s="73">
        <f t="shared" si="35"/>
        <v>104.01679090974886</v>
      </c>
      <c r="BT156" s="73">
        <f t="shared" si="35"/>
        <v>105.14519821665257</v>
      </c>
      <c r="BU156" s="73">
        <f t="shared" si="35"/>
        <v>102.69581319289134</v>
      </c>
      <c r="BV156" s="73">
        <f t="shared" si="35"/>
        <v>101.7207448150578</v>
      </c>
      <c r="BW156" s="73">
        <f t="shared" si="35"/>
        <v>92.477973568281939</v>
      </c>
      <c r="BX156" s="73">
        <f t="shared" si="35"/>
        <v>91.268917345750879</v>
      </c>
      <c r="BY156" s="73">
        <f t="shared" si="35"/>
        <v>115.66209783793084</v>
      </c>
      <c r="BZ156" s="73">
        <f t="shared" si="35"/>
        <v>123.27374606401706</v>
      </c>
      <c r="CA156" s="73">
        <f t="shared" si="30"/>
        <v>112.57140508774096</v>
      </c>
      <c r="CB156" s="73">
        <f t="shared" si="30"/>
        <v>87.544878436664177</v>
      </c>
      <c r="CC156" s="73">
        <f t="shared" si="30"/>
        <v>113.12928874850235</v>
      </c>
      <c r="CD156" s="73">
        <f t="shared" si="30"/>
        <v>126.42311716645516</v>
      </c>
      <c r="CE156" s="73">
        <f t="shared" si="32"/>
        <v>101.7165471184764</v>
      </c>
      <c r="CF156" s="73">
        <f t="shared" si="32"/>
        <v>103.38316680439735</v>
      </c>
      <c r="CG156" s="73">
        <f t="shared" si="32"/>
        <v>98.056914817806074</v>
      </c>
      <c r="CH156" s="73">
        <f t="shared" si="32"/>
        <v>91.985011880826178</v>
      </c>
      <c r="CI156" s="73" t="e">
        <f t="shared" si="32"/>
        <v>#VALUE!</v>
      </c>
      <c r="CJ156" s="73" t="e">
        <f t="shared" si="32"/>
        <v>#VALUE!</v>
      </c>
      <c r="CK156" s="73" t="e">
        <f t="shared" si="32"/>
        <v>#VALUE!</v>
      </c>
    </row>
    <row r="157" spans="2:89" s="72" customFormat="1" ht="14.4">
      <c r="B157" s="70" t="s">
        <v>487</v>
      </c>
      <c r="C157" s="70"/>
      <c r="D157" s="78"/>
      <c r="E157" s="71">
        <v>40725</v>
      </c>
      <c r="F157" s="72">
        <v>106.79</v>
      </c>
      <c r="G157" s="72">
        <v>142.76</v>
      </c>
      <c r="H157" s="72">
        <v>121.59</v>
      </c>
      <c r="I157" s="72">
        <v>108.46</v>
      </c>
      <c r="J157" s="72">
        <v>94.76</v>
      </c>
      <c r="K157" s="72">
        <v>123.27</v>
      </c>
      <c r="L157" s="72">
        <v>94.93</v>
      </c>
      <c r="M157" s="72">
        <v>100.73</v>
      </c>
      <c r="N157" s="72">
        <v>103.38</v>
      </c>
      <c r="O157" s="72">
        <v>103.75</v>
      </c>
      <c r="P157" s="72">
        <v>104.66</v>
      </c>
      <c r="Q157" s="72">
        <v>102.33</v>
      </c>
      <c r="R157" s="72">
        <v>132.81</v>
      </c>
      <c r="S157" s="72">
        <v>107.1</v>
      </c>
      <c r="T157" s="72">
        <v>117.42</v>
      </c>
      <c r="U157" s="72">
        <v>97.57</v>
      </c>
      <c r="V157" s="72">
        <v>109.45</v>
      </c>
      <c r="W157" s="72">
        <v>103.06</v>
      </c>
      <c r="X157" s="72">
        <v>101.21</v>
      </c>
      <c r="Y157" s="72">
        <v>100.43</v>
      </c>
      <c r="Z157" s="72">
        <v>97.08</v>
      </c>
      <c r="AA157" s="72">
        <v>106.67</v>
      </c>
      <c r="AB157" s="72">
        <v>107.62</v>
      </c>
      <c r="AC157" s="72">
        <v>131.35</v>
      </c>
      <c r="AD157" s="72">
        <v>107.05</v>
      </c>
      <c r="AE157" s="72">
        <v>98.96</v>
      </c>
      <c r="AF157" s="72">
        <v>83.91</v>
      </c>
      <c r="AG157" s="72">
        <v>84.87</v>
      </c>
      <c r="AH157" s="72">
        <v>106.74</v>
      </c>
      <c r="AI157" s="72">
        <v>133.19999999999999</v>
      </c>
      <c r="AJ157" s="72">
        <v>138.13999999999999</v>
      </c>
      <c r="AK157" s="72">
        <v>83.28</v>
      </c>
      <c r="AL157" s="72">
        <v>128.75</v>
      </c>
      <c r="AM157" s="72">
        <v>138.07</v>
      </c>
      <c r="AN157" s="72">
        <v>105.21</v>
      </c>
      <c r="AO157" s="72">
        <v>99.14</v>
      </c>
      <c r="AP157" s="72">
        <v>102.38</v>
      </c>
      <c r="AQ157" s="72">
        <v>98.53</v>
      </c>
      <c r="AR157" s="72" t="s">
        <v>488</v>
      </c>
      <c r="AS157" s="72" t="s">
        <v>488</v>
      </c>
      <c r="AT157" s="72" t="s">
        <v>488</v>
      </c>
      <c r="AU157" s="72" t="s">
        <v>488</v>
      </c>
      <c r="AV157" s="72" t="s">
        <v>488</v>
      </c>
      <c r="AW157" s="73">
        <f t="shared" si="36"/>
        <v>100.78331445828617</v>
      </c>
      <c r="AX157" s="73">
        <f t="shared" si="36"/>
        <v>119.21503131524007</v>
      </c>
      <c r="AY157" s="73">
        <f t="shared" si="36"/>
        <v>100.16888412901102</v>
      </c>
      <c r="AZ157" s="73">
        <f t="shared" si="36"/>
        <v>98.396498151550205</v>
      </c>
      <c r="BA157" s="73">
        <f t="shared" si="36"/>
        <v>99.331743494326361</v>
      </c>
      <c r="BB157" s="73">
        <f t="shared" si="36"/>
        <v>90.754817691557307</v>
      </c>
      <c r="BC157" s="73">
        <f t="shared" si="36"/>
        <v>81.537470474554425</v>
      </c>
      <c r="BD157" s="73">
        <f t="shared" si="36"/>
        <v>99.597083178840677</v>
      </c>
      <c r="BE157" s="73">
        <f t="shared" si="36"/>
        <v>93.584085817095513</v>
      </c>
      <c r="BF157" s="73">
        <f t="shared" si="36"/>
        <v>99.637463686346067</v>
      </c>
      <c r="BG157" s="73">
        <f t="shared" si="36"/>
        <v>99.590826910267381</v>
      </c>
      <c r="BH157" s="73">
        <f t="shared" si="36"/>
        <v>103.16824196597354</v>
      </c>
      <c r="BI157" s="73">
        <f t="shared" si="36"/>
        <v>81.239295326645461</v>
      </c>
      <c r="BJ157" s="73">
        <f t="shared" si="36"/>
        <v>90.6935388263189</v>
      </c>
      <c r="BK157" s="73">
        <f t="shared" si="36"/>
        <v>108.62164662349676</v>
      </c>
      <c r="BL157" s="73">
        <f t="shared" si="33"/>
        <v>92.308420056764419</v>
      </c>
      <c r="BM157" s="73">
        <f t="shared" si="33"/>
        <v>100.77572911631334</v>
      </c>
      <c r="BN157" s="73">
        <f t="shared" si="33"/>
        <v>100.58068608793246</v>
      </c>
      <c r="BO157" s="73">
        <f t="shared" si="33"/>
        <v>100.07168458781362</v>
      </c>
      <c r="BP157" s="73">
        <f t="shared" si="35"/>
        <v>84.416239388081038</v>
      </c>
      <c r="BQ157" s="73">
        <f t="shared" si="35"/>
        <v>96.505790546249813</v>
      </c>
      <c r="BR157" s="73">
        <f t="shared" si="35"/>
        <v>76.678946895498257</v>
      </c>
      <c r="BS157" s="73">
        <f t="shared" si="35"/>
        <v>103.85274179151287</v>
      </c>
      <c r="BT157" s="73">
        <f t="shared" si="35"/>
        <v>105.51472064907416</v>
      </c>
      <c r="BU157" s="73">
        <f t="shared" si="35"/>
        <v>102.9747733448765</v>
      </c>
      <c r="BV157" s="73">
        <f t="shared" si="35"/>
        <v>99.87384568804562</v>
      </c>
      <c r="BW157" s="73">
        <f t="shared" si="35"/>
        <v>92.411894273127743</v>
      </c>
      <c r="BX157" s="73">
        <f t="shared" si="35"/>
        <v>91.907843084170352</v>
      </c>
      <c r="BY157" s="73">
        <f t="shared" si="35"/>
        <v>122.4293169696622</v>
      </c>
      <c r="BZ157" s="73">
        <f t="shared" si="35"/>
        <v>132.10026529144869</v>
      </c>
      <c r="CA157" s="73">
        <f t="shared" si="30"/>
        <v>113.54128138741626</v>
      </c>
      <c r="CB157" s="73">
        <f t="shared" si="30"/>
        <v>80.267945350714442</v>
      </c>
      <c r="CC157" s="73">
        <f t="shared" si="30"/>
        <v>112.18821479141705</v>
      </c>
      <c r="CD157" s="73">
        <f t="shared" si="30"/>
        <v>122.95019924753443</v>
      </c>
      <c r="CE157" s="73">
        <f t="shared" si="32"/>
        <v>104.09102151867427</v>
      </c>
      <c r="CF157" s="73">
        <f t="shared" si="32"/>
        <v>99.306338116344875</v>
      </c>
      <c r="CG157" s="73">
        <f t="shared" si="32"/>
        <v>97.277780417121946</v>
      </c>
      <c r="CH157" s="73">
        <f t="shared" si="32"/>
        <v>90.047523304697492</v>
      </c>
      <c r="CI157" s="73" t="e">
        <f t="shared" si="32"/>
        <v>#VALUE!</v>
      </c>
      <c r="CJ157" s="73" t="e">
        <f t="shared" si="32"/>
        <v>#VALUE!</v>
      </c>
      <c r="CK157" s="73" t="e">
        <f t="shared" si="32"/>
        <v>#VALUE!</v>
      </c>
    </row>
    <row r="158" spans="2:89" s="72" customFormat="1" ht="14.4">
      <c r="B158" s="70" t="s">
        <v>487</v>
      </c>
      <c r="C158" s="70"/>
      <c r="D158" s="78"/>
      <c r="E158" s="71">
        <v>40817</v>
      </c>
      <c r="F158" s="72">
        <v>106.82</v>
      </c>
      <c r="G158" s="72">
        <v>143.41</v>
      </c>
      <c r="H158" s="72">
        <v>118.11</v>
      </c>
      <c r="I158" s="72">
        <v>107.66</v>
      </c>
      <c r="J158" s="72">
        <v>94.74</v>
      </c>
      <c r="K158" s="72">
        <v>123</v>
      </c>
      <c r="L158" s="72">
        <v>93.02</v>
      </c>
      <c r="M158" s="72">
        <v>98.87</v>
      </c>
      <c r="N158" s="72">
        <v>101.67</v>
      </c>
      <c r="O158" s="72">
        <v>103.16</v>
      </c>
      <c r="P158" s="72">
        <v>104.37</v>
      </c>
      <c r="Q158" s="72">
        <v>101.15</v>
      </c>
      <c r="R158" s="72">
        <v>134.75</v>
      </c>
      <c r="S158" s="72">
        <v>106.91</v>
      </c>
      <c r="T158" s="72">
        <v>118</v>
      </c>
      <c r="U158" s="72">
        <v>88.35</v>
      </c>
      <c r="V158" s="72">
        <v>109.51</v>
      </c>
      <c r="W158" s="72">
        <v>102.85</v>
      </c>
      <c r="X158" s="72">
        <v>101.47</v>
      </c>
      <c r="Y158" s="72">
        <v>94</v>
      </c>
      <c r="Z158" s="72">
        <v>95.33</v>
      </c>
      <c r="AA158" s="72">
        <v>105.26</v>
      </c>
      <c r="AB158" s="72">
        <v>107.71</v>
      </c>
      <c r="AC158" s="72">
        <v>132.13999999999999</v>
      </c>
      <c r="AD158" s="72">
        <v>107.04</v>
      </c>
      <c r="AE158" s="72">
        <v>99.23</v>
      </c>
      <c r="AF158" s="72">
        <v>85.46</v>
      </c>
      <c r="AG158" s="72">
        <v>88.63</v>
      </c>
      <c r="AH158" s="72">
        <v>109.78</v>
      </c>
      <c r="AI158" s="72">
        <v>124.98</v>
      </c>
      <c r="AJ158" s="72">
        <v>137.09</v>
      </c>
      <c r="AK158" s="72">
        <v>83.9</v>
      </c>
      <c r="AL158" s="72">
        <v>124.91</v>
      </c>
      <c r="AM158" s="72">
        <v>135.68</v>
      </c>
      <c r="AN158" s="72">
        <v>98.57</v>
      </c>
      <c r="AO158" s="72">
        <v>90.61</v>
      </c>
      <c r="AP158" s="72">
        <v>101.61</v>
      </c>
      <c r="AQ158" s="72">
        <v>96.54</v>
      </c>
      <c r="AR158" s="72" t="s">
        <v>488</v>
      </c>
      <c r="AS158" s="72" t="s">
        <v>488</v>
      </c>
      <c r="AT158" s="72" t="s">
        <v>488</v>
      </c>
      <c r="AU158" s="72" t="s">
        <v>488</v>
      </c>
      <c r="AV158" s="72" t="s">
        <v>488</v>
      </c>
      <c r="AW158" s="73">
        <f t="shared" si="36"/>
        <v>100.81162702906757</v>
      </c>
      <c r="AX158" s="73">
        <f t="shared" si="36"/>
        <v>119.75782881002088</v>
      </c>
      <c r="AY158" s="73">
        <f t="shared" si="36"/>
        <v>97.301973060921867</v>
      </c>
      <c r="AZ158" s="73">
        <f t="shared" si="36"/>
        <v>97.670726452110415</v>
      </c>
      <c r="BA158" s="73">
        <f t="shared" si="36"/>
        <v>99.310778584344433</v>
      </c>
      <c r="BB158" s="73">
        <f t="shared" si="36"/>
        <v>90.556036148791677</v>
      </c>
      <c r="BC158" s="73">
        <f t="shared" si="36"/>
        <v>79.896929353661136</v>
      </c>
      <c r="BD158" s="73">
        <f t="shared" si="36"/>
        <v>97.758002719070561</v>
      </c>
      <c r="BE158" s="73">
        <f t="shared" si="36"/>
        <v>92.036119220585249</v>
      </c>
      <c r="BF158" s="73">
        <f t="shared" si="36"/>
        <v>99.070850639840586</v>
      </c>
      <c r="BG158" s="73">
        <f t="shared" si="36"/>
        <v>99.314872966029128</v>
      </c>
      <c r="BH158" s="73">
        <f t="shared" si="36"/>
        <v>101.97857592942661</v>
      </c>
      <c r="BI158" s="73">
        <f t="shared" si="36"/>
        <v>82.425984829948618</v>
      </c>
      <c r="BJ158" s="73">
        <f t="shared" si="36"/>
        <v>90.532644593106951</v>
      </c>
      <c r="BK158" s="73">
        <f t="shared" si="36"/>
        <v>109.15818686401482</v>
      </c>
      <c r="BL158" s="73">
        <f t="shared" si="33"/>
        <v>83.585619678334893</v>
      </c>
      <c r="BM158" s="73">
        <f t="shared" si="33"/>
        <v>100.83097391984901</v>
      </c>
      <c r="BN158" s="73">
        <f t="shared" si="33"/>
        <v>100.37573805689748</v>
      </c>
      <c r="BO158" s="73">
        <f t="shared" si="33"/>
        <v>100.3287603510073</v>
      </c>
      <c r="BP158" s="73">
        <f t="shared" si="35"/>
        <v>79.011515508111287</v>
      </c>
      <c r="BQ158" s="73">
        <f t="shared" si="35"/>
        <v>94.766141458322977</v>
      </c>
      <c r="BR158" s="73">
        <f t="shared" si="35"/>
        <v>75.665378740228249</v>
      </c>
      <c r="BS158" s="73">
        <f t="shared" si="35"/>
        <v>103.93959132469664</v>
      </c>
      <c r="BT158" s="73">
        <f t="shared" si="35"/>
        <v>106.14933526127643</v>
      </c>
      <c r="BU158" s="73">
        <f t="shared" si="35"/>
        <v>102.96515402929083</v>
      </c>
      <c r="BV158" s="73">
        <f t="shared" si="35"/>
        <v>100.14633900186709</v>
      </c>
      <c r="BW158" s="73">
        <f t="shared" si="35"/>
        <v>94.118942731277528</v>
      </c>
      <c r="BX158" s="73">
        <f t="shared" si="35"/>
        <v>95.979641010368994</v>
      </c>
      <c r="BY158" s="73">
        <f t="shared" si="35"/>
        <v>125.91615530194413</v>
      </c>
      <c r="BZ158" s="73">
        <f t="shared" si="35"/>
        <v>123.94813180274218</v>
      </c>
      <c r="CA158" s="73">
        <f t="shared" si="30"/>
        <v>112.67825586651874</v>
      </c>
      <c r="CB158" s="73">
        <f t="shared" si="30"/>
        <v>80.86552131273946</v>
      </c>
      <c r="CC158" s="73">
        <f t="shared" si="30"/>
        <v>108.84217405511383</v>
      </c>
      <c r="CD158" s="73">
        <f t="shared" si="30"/>
        <v>120.8219239074779</v>
      </c>
      <c r="CE158" s="73">
        <f t="shared" si="32"/>
        <v>97.521642344793477</v>
      </c>
      <c r="CF158" s="73">
        <f t="shared" si="32"/>
        <v>90.762026394210295</v>
      </c>
      <c r="CG158" s="73">
        <f t="shared" si="32"/>
        <v>96.546154211601504</v>
      </c>
      <c r="CH158" s="73">
        <f t="shared" si="32"/>
        <v>88.228842990312558</v>
      </c>
      <c r="CI158" s="73" t="e">
        <f t="shared" si="32"/>
        <v>#VALUE!</v>
      </c>
      <c r="CJ158" s="73" t="e">
        <f t="shared" si="32"/>
        <v>#VALUE!</v>
      </c>
      <c r="CK158" s="73" t="e">
        <f t="shared" si="32"/>
        <v>#VALUE!</v>
      </c>
    </row>
    <row r="159" spans="2:89" s="72" customFormat="1" ht="14.4">
      <c r="B159" s="70" t="s">
        <v>487</v>
      </c>
      <c r="C159" s="70"/>
      <c r="D159" s="78"/>
      <c r="E159" s="71">
        <v>40909</v>
      </c>
      <c r="F159" s="72">
        <v>106.24</v>
      </c>
      <c r="G159" s="72">
        <v>142.38999999999999</v>
      </c>
      <c r="H159" s="72">
        <v>118.49</v>
      </c>
      <c r="I159" s="72">
        <v>105.98</v>
      </c>
      <c r="J159" s="72">
        <v>93.66</v>
      </c>
      <c r="K159" s="72">
        <v>121.94</v>
      </c>
      <c r="L159" s="72">
        <v>91.22</v>
      </c>
      <c r="M159" s="72">
        <v>95.53</v>
      </c>
      <c r="N159" s="72">
        <v>99.06</v>
      </c>
      <c r="O159" s="72">
        <v>101.97</v>
      </c>
      <c r="P159" s="72">
        <v>103.15</v>
      </c>
      <c r="Q159" s="72">
        <v>99.12</v>
      </c>
      <c r="R159" s="72">
        <v>133.93</v>
      </c>
      <c r="S159" s="72">
        <v>105.17</v>
      </c>
      <c r="T159" s="72">
        <v>117.51</v>
      </c>
      <c r="U159" s="72">
        <v>89.34</v>
      </c>
      <c r="V159" s="72">
        <v>108.99</v>
      </c>
      <c r="W159" s="72">
        <v>101.96</v>
      </c>
      <c r="X159" s="72">
        <v>100.68</v>
      </c>
      <c r="Y159" s="72">
        <v>97.2</v>
      </c>
      <c r="Z159" s="72">
        <v>93.06</v>
      </c>
      <c r="AA159" s="72">
        <v>104.99</v>
      </c>
      <c r="AB159" s="72">
        <v>106.57</v>
      </c>
      <c r="AC159" s="72">
        <v>130.44999999999999</v>
      </c>
      <c r="AD159" s="72">
        <v>106.13</v>
      </c>
      <c r="AE159" s="72">
        <v>100.87</v>
      </c>
      <c r="AF159" s="72">
        <v>86.87</v>
      </c>
      <c r="AG159" s="72">
        <v>88.33</v>
      </c>
      <c r="AH159" s="72">
        <v>106.1</v>
      </c>
      <c r="AI159" s="72">
        <v>125.37</v>
      </c>
      <c r="AJ159" s="72">
        <v>138.18</v>
      </c>
      <c r="AK159" s="72">
        <v>90.47</v>
      </c>
      <c r="AL159" s="72">
        <v>128.26</v>
      </c>
      <c r="AM159" s="72">
        <v>143.82</v>
      </c>
      <c r="AN159" s="72">
        <v>101.48</v>
      </c>
      <c r="AO159" s="72">
        <v>95.83</v>
      </c>
      <c r="AP159" s="72">
        <v>98.95</v>
      </c>
      <c r="AQ159" s="72">
        <v>94.28</v>
      </c>
      <c r="AR159" s="72" t="s">
        <v>488</v>
      </c>
      <c r="AS159" s="72" t="s">
        <v>488</v>
      </c>
      <c r="AT159" s="72" t="s">
        <v>488</v>
      </c>
      <c r="AU159" s="72" t="s">
        <v>488</v>
      </c>
      <c r="AV159" s="72" t="s">
        <v>488</v>
      </c>
      <c r="AW159" s="73">
        <f t="shared" si="36"/>
        <v>100.26425066062666</v>
      </c>
      <c r="AX159" s="73">
        <f t="shared" si="36"/>
        <v>118.90605427974947</v>
      </c>
      <c r="AY159" s="73">
        <f t="shared" si="36"/>
        <v>97.615026568356882</v>
      </c>
      <c r="AZ159" s="73">
        <f t="shared" si="36"/>
        <v>96.146605883286853</v>
      </c>
      <c r="BA159" s="73">
        <f t="shared" si="36"/>
        <v>98.178673445320882</v>
      </c>
      <c r="BB159" s="73">
        <f t="shared" si="36"/>
        <v>89.7756345364525</v>
      </c>
      <c r="BC159" s="73">
        <f t="shared" si="36"/>
        <v>78.350869658578475</v>
      </c>
      <c r="BD159" s="73">
        <f t="shared" si="36"/>
        <v>94.455567914967233</v>
      </c>
      <c r="BE159" s="73">
        <f t="shared" si="36"/>
        <v>89.673433362753755</v>
      </c>
      <c r="BF159" s="73">
        <f t="shared" si="36"/>
        <v>97.928020935871885</v>
      </c>
      <c r="BG159" s="73">
        <f t="shared" si="36"/>
        <v>98.153963269578455</v>
      </c>
      <c r="BH159" s="73">
        <f t="shared" si="36"/>
        <v>99.931947069943305</v>
      </c>
      <c r="BI159" s="73">
        <f t="shared" si="36"/>
        <v>81.924394421335961</v>
      </c>
      <c r="BJ159" s="73">
        <f t="shared" si="36"/>
        <v>89.059192141586934</v>
      </c>
      <c r="BK159" s="73">
        <f t="shared" si="36"/>
        <v>108.70490286771508</v>
      </c>
      <c r="BL159" s="73">
        <f t="shared" si="33"/>
        <v>84.522232734153263</v>
      </c>
      <c r="BM159" s="73">
        <f t="shared" si="33"/>
        <v>100.35218562253986</v>
      </c>
      <c r="BN159" s="73">
        <f t="shared" si="33"/>
        <v>99.507148782511095</v>
      </c>
      <c r="BO159" s="73">
        <f t="shared" si="33"/>
        <v>99.547645532072693</v>
      </c>
      <c r="BP159" s="73">
        <f t="shared" si="35"/>
        <v>81.701269227536358</v>
      </c>
      <c r="BQ159" s="73">
        <f t="shared" si="35"/>
        <v>92.509568069983601</v>
      </c>
      <c r="BR159" s="73">
        <f t="shared" si="35"/>
        <v>75.471291221133981</v>
      </c>
      <c r="BS159" s="73">
        <f t="shared" si="35"/>
        <v>102.83949723770233</v>
      </c>
      <c r="BT159" s="73">
        <f t="shared" si="35"/>
        <v>104.79174197694499</v>
      </c>
      <c r="BU159" s="73">
        <f t="shared" si="35"/>
        <v>102.08979631099247</v>
      </c>
      <c r="BV159" s="73">
        <f t="shared" si="35"/>
        <v>101.8014835747086</v>
      </c>
      <c r="BW159" s="73">
        <f t="shared" si="35"/>
        <v>95.671806167400888</v>
      </c>
      <c r="BX159" s="73">
        <f t="shared" si="35"/>
        <v>95.654763516257418</v>
      </c>
      <c r="BY159" s="73">
        <f t="shared" si="35"/>
        <v>121.69524574181338</v>
      </c>
      <c r="BZ159" s="73">
        <f t="shared" si="35"/>
        <v>124.3349118587757</v>
      </c>
      <c r="CA159" s="73">
        <f t="shared" si="30"/>
        <v>113.57415855011715</v>
      </c>
      <c r="CB159" s="73">
        <f t="shared" si="30"/>
        <v>87.197898845810954</v>
      </c>
      <c r="CC159" s="73">
        <f t="shared" si="30"/>
        <v>111.76124605162836</v>
      </c>
      <c r="CD159" s="73">
        <f t="shared" si="30"/>
        <v>128.07052694850728</v>
      </c>
      <c r="CE159" s="73">
        <f t="shared" si="32"/>
        <v>100.40069255503342</v>
      </c>
      <c r="CF159" s="73">
        <f t="shared" si="32"/>
        <v>95.990784564144931</v>
      </c>
      <c r="CG159" s="73">
        <f t="shared" si="32"/>
        <v>94.018718228894485</v>
      </c>
      <c r="CH159" s="73">
        <f t="shared" si="32"/>
        <v>86.163407055382919</v>
      </c>
      <c r="CI159" s="73" t="e">
        <f t="shared" si="32"/>
        <v>#VALUE!</v>
      </c>
      <c r="CJ159" s="73" t="e">
        <f t="shared" si="32"/>
        <v>#VALUE!</v>
      </c>
      <c r="CK159" s="73" t="e">
        <f t="shared" si="32"/>
        <v>#VALUE!</v>
      </c>
    </row>
    <row r="160" spans="2:89" s="72" customFormat="1" ht="14.4">
      <c r="B160" s="70" t="s">
        <v>487</v>
      </c>
      <c r="C160" s="70"/>
      <c r="D160" s="79"/>
      <c r="E160" s="71">
        <v>41000</v>
      </c>
      <c r="F160" s="72">
        <v>106.17</v>
      </c>
      <c r="G160" s="72">
        <v>142.69999999999999</v>
      </c>
      <c r="H160" s="72">
        <v>117.74</v>
      </c>
      <c r="I160" s="72">
        <v>105.31</v>
      </c>
      <c r="J160" s="72">
        <v>93.42</v>
      </c>
      <c r="K160" s="72">
        <v>122.56</v>
      </c>
      <c r="L160" s="72">
        <v>90.12</v>
      </c>
      <c r="M160" s="72">
        <v>92.8</v>
      </c>
      <c r="N160" s="72">
        <v>97.18</v>
      </c>
      <c r="O160" s="72">
        <v>101.51</v>
      </c>
      <c r="P160" s="72">
        <v>102.75</v>
      </c>
      <c r="Q160" s="72">
        <v>97.35</v>
      </c>
      <c r="R160" s="72">
        <v>133.84</v>
      </c>
      <c r="S160" s="72">
        <v>104.53</v>
      </c>
      <c r="T160" s="72">
        <v>117.58</v>
      </c>
      <c r="U160" s="72">
        <v>89.85</v>
      </c>
      <c r="V160" s="72">
        <v>108.85</v>
      </c>
      <c r="W160" s="72">
        <v>101.66</v>
      </c>
      <c r="X160" s="72">
        <v>100.6</v>
      </c>
      <c r="Y160" s="72">
        <v>96.07</v>
      </c>
      <c r="Z160" s="72">
        <v>91.62</v>
      </c>
      <c r="AA160" s="72">
        <v>104.22</v>
      </c>
      <c r="AB160" s="72">
        <v>105.9</v>
      </c>
      <c r="AC160" s="72">
        <v>129.57</v>
      </c>
      <c r="AD160" s="72">
        <v>106.25</v>
      </c>
      <c r="AE160" s="72">
        <v>99.87</v>
      </c>
      <c r="AF160" s="72">
        <v>89.27</v>
      </c>
      <c r="AG160" s="72">
        <v>89.89</v>
      </c>
      <c r="AH160" s="72">
        <v>105.35</v>
      </c>
      <c r="AI160" s="72">
        <v>124.86</v>
      </c>
      <c r="AJ160" s="72">
        <v>137.55000000000001</v>
      </c>
      <c r="AK160" s="72">
        <v>95.13</v>
      </c>
      <c r="AL160" s="72">
        <v>128.15</v>
      </c>
      <c r="AM160" s="72">
        <v>139.68</v>
      </c>
      <c r="AN160" s="72">
        <v>98.16</v>
      </c>
      <c r="AO160" s="72">
        <v>92.7</v>
      </c>
      <c r="AP160" s="72">
        <v>97.93</v>
      </c>
      <c r="AQ160" s="72">
        <v>93.51</v>
      </c>
      <c r="AR160" s="72" t="s">
        <v>488</v>
      </c>
      <c r="AS160" s="72" t="s">
        <v>488</v>
      </c>
      <c r="AT160" s="72" t="s">
        <v>488</v>
      </c>
      <c r="AU160" s="72" t="s">
        <v>488</v>
      </c>
      <c r="AV160" s="72" t="s">
        <v>488</v>
      </c>
      <c r="AW160" s="73">
        <f t="shared" si="36"/>
        <v>100.19818799546999</v>
      </c>
      <c r="AX160" s="73">
        <f t="shared" si="36"/>
        <v>119.16492693110645</v>
      </c>
      <c r="AY160" s="73">
        <f t="shared" si="36"/>
        <v>96.997157803682498</v>
      </c>
      <c r="AZ160" s="73">
        <f t="shared" si="36"/>
        <v>95.538772085006016</v>
      </c>
      <c r="BA160" s="73">
        <f t="shared" si="36"/>
        <v>97.927094525537868</v>
      </c>
      <c r="BB160" s="73">
        <f t="shared" si="36"/>
        <v>90.232095856877308</v>
      </c>
      <c r="BC160" s="73">
        <f t="shared" si="36"/>
        <v>77.406055400472411</v>
      </c>
      <c r="BD160" s="73">
        <f t="shared" si="36"/>
        <v>91.756272401433677</v>
      </c>
      <c r="BE160" s="73">
        <f t="shared" si="36"/>
        <v>87.971575350216142</v>
      </c>
      <c r="BF160" s="73">
        <f t="shared" si="36"/>
        <v>97.486254831816765</v>
      </c>
      <c r="BG160" s="73">
        <f t="shared" si="36"/>
        <v>97.773337139594631</v>
      </c>
      <c r="BH160" s="73">
        <f t="shared" si="36"/>
        <v>98.14744801512289</v>
      </c>
      <c r="BI160" s="73">
        <f t="shared" si="36"/>
        <v>81.869341815512612</v>
      </c>
      <c r="BJ160" s="73">
        <f t="shared" si="36"/>
        <v>88.517232619188761</v>
      </c>
      <c r="BK160" s="73">
        <f t="shared" si="36"/>
        <v>108.76965772432933</v>
      </c>
      <c r="BL160" s="73">
        <f t="shared" si="33"/>
        <v>85.004730368968779</v>
      </c>
      <c r="BM160" s="73">
        <f t="shared" si="33"/>
        <v>100.22328108095664</v>
      </c>
      <c r="BN160" s="73">
        <f t="shared" si="33"/>
        <v>99.214365881032535</v>
      </c>
      <c r="BO160" s="73">
        <f t="shared" si="33"/>
        <v>99.468545297243864</v>
      </c>
      <c r="BP160" s="73">
        <f t="shared" si="35"/>
        <v>80.751449945364371</v>
      </c>
      <c r="BQ160" s="73">
        <f t="shared" si="35"/>
        <v>91.078085391918094</v>
      </c>
      <c r="BR160" s="73">
        <f t="shared" ref="BR160:CG168" si="37">AA160/AVERAGE(AA$143:AA$146)*100</f>
        <v>74.917782370383691</v>
      </c>
      <c r="BS160" s="73">
        <f t="shared" si="37"/>
        <v>102.19295071288992</v>
      </c>
      <c r="BT160" s="73">
        <f t="shared" si="37"/>
        <v>104.0848294975298</v>
      </c>
      <c r="BU160" s="73">
        <f t="shared" si="37"/>
        <v>102.20522809802084</v>
      </c>
      <c r="BV160" s="73">
        <f t="shared" si="37"/>
        <v>100.79224907907354</v>
      </c>
      <c r="BW160" s="73">
        <f t="shared" si="37"/>
        <v>98.31497797356829</v>
      </c>
      <c r="BX160" s="73">
        <f t="shared" si="37"/>
        <v>97.344126485637702</v>
      </c>
      <c r="BY160" s="73">
        <f t="shared" si="37"/>
        <v>120.83500602167803</v>
      </c>
      <c r="BZ160" s="73">
        <f t="shared" si="37"/>
        <v>123.82912255473187</v>
      </c>
      <c r="CA160" s="73">
        <f t="shared" si="30"/>
        <v>113.0563432375786</v>
      </c>
      <c r="CB160" s="73">
        <f t="shared" si="30"/>
        <v>91.689356882966678</v>
      </c>
      <c r="CC160" s="73">
        <f t="shared" si="30"/>
        <v>111.66539592636968</v>
      </c>
      <c r="CD160" s="73">
        <f t="shared" si="30"/>
        <v>124.38389100380685</v>
      </c>
      <c r="CE160" s="73">
        <f t="shared" si="32"/>
        <v>97.116002968093014</v>
      </c>
      <c r="CF160" s="73">
        <f t="shared" si="32"/>
        <v>92.855533017804817</v>
      </c>
      <c r="CG160" s="73">
        <f t="shared" si="32"/>
        <v>93.049551047555696</v>
      </c>
      <c r="CH160" s="73">
        <f t="shared" si="32"/>
        <v>85.45969658197771</v>
      </c>
      <c r="CI160" s="73" t="e">
        <f t="shared" si="32"/>
        <v>#VALUE!</v>
      </c>
      <c r="CJ160" s="73" t="e">
        <f t="shared" si="32"/>
        <v>#VALUE!</v>
      </c>
      <c r="CK160" s="73" t="e">
        <f t="shared" si="32"/>
        <v>#VALUE!</v>
      </c>
    </row>
    <row r="161" spans="2:89" s="72" customFormat="1" ht="14.4">
      <c r="B161" s="70" t="s">
        <v>487</v>
      </c>
      <c r="C161" s="70"/>
      <c r="D161" s="78"/>
      <c r="E161" s="71">
        <v>41091</v>
      </c>
      <c r="F161" s="72">
        <v>105.4</v>
      </c>
      <c r="G161" s="72">
        <v>142.77000000000001</v>
      </c>
      <c r="H161" s="72">
        <v>117.58</v>
      </c>
      <c r="I161" s="72">
        <v>103.28</v>
      </c>
      <c r="J161" s="72">
        <v>92.37</v>
      </c>
      <c r="K161" s="72">
        <v>122.25</v>
      </c>
      <c r="L161" s="72">
        <v>88.66</v>
      </c>
      <c r="M161" s="72">
        <v>89.52</v>
      </c>
      <c r="N161" s="72">
        <v>95.01</v>
      </c>
      <c r="O161" s="72">
        <v>100.3</v>
      </c>
      <c r="P161" s="72">
        <v>101.62</v>
      </c>
      <c r="Q161" s="72">
        <v>94.96</v>
      </c>
      <c r="R161" s="72">
        <v>132.94</v>
      </c>
      <c r="S161" s="72">
        <v>103.48</v>
      </c>
      <c r="T161" s="72">
        <v>117.07</v>
      </c>
      <c r="U161" s="72">
        <v>92.91</v>
      </c>
      <c r="V161" s="72">
        <v>108.04</v>
      </c>
      <c r="W161" s="72">
        <v>100.85</v>
      </c>
      <c r="X161" s="72">
        <v>99.97</v>
      </c>
      <c r="Y161" s="72">
        <v>97.84</v>
      </c>
      <c r="Z161" s="72">
        <v>90.51</v>
      </c>
      <c r="AA161" s="72">
        <v>101.89</v>
      </c>
      <c r="AB161" s="72">
        <v>104.57</v>
      </c>
      <c r="AC161" s="72">
        <v>127.72</v>
      </c>
      <c r="AD161" s="72">
        <v>104.86</v>
      </c>
      <c r="AE161" s="72">
        <v>104.1</v>
      </c>
      <c r="AF161" s="72">
        <v>90.44</v>
      </c>
      <c r="AG161" s="72">
        <v>89.37</v>
      </c>
      <c r="AH161" s="72">
        <v>106.68</v>
      </c>
      <c r="AI161" s="72">
        <v>122.22</v>
      </c>
      <c r="AJ161" s="72">
        <v>139.21</v>
      </c>
      <c r="AK161" s="72">
        <v>99.72</v>
      </c>
      <c r="AL161" s="72">
        <v>130.44</v>
      </c>
      <c r="AM161" s="72">
        <v>143.6</v>
      </c>
      <c r="AN161" s="72">
        <v>99.04</v>
      </c>
      <c r="AO161" s="72">
        <v>96</v>
      </c>
      <c r="AP161" s="72">
        <v>95.47</v>
      </c>
      <c r="AQ161" s="72">
        <v>91.44</v>
      </c>
      <c r="AR161" s="72" t="s">
        <v>488</v>
      </c>
      <c r="AS161" s="72" t="s">
        <v>488</v>
      </c>
      <c r="AT161" s="72" t="s">
        <v>488</v>
      </c>
      <c r="AU161" s="72" t="s">
        <v>488</v>
      </c>
      <c r="AV161" s="72" t="s">
        <v>488</v>
      </c>
      <c r="AW161" s="73">
        <f t="shared" si="36"/>
        <v>99.471498678746713</v>
      </c>
      <c r="AX161" s="73">
        <f t="shared" si="36"/>
        <v>119.22338204592904</v>
      </c>
      <c r="AY161" s="73">
        <f t="shared" si="36"/>
        <v>96.865345800551978</v>
      </c>
      <c r="AZ161" s="73">
        <f t="shared" si="36"/>
        <v>93.69712639767755</v>
      </c>
      <c r="BA161" s="73">
        <f t="shared" si="36"/>
        <v>96.826436751487194</v>
      </c>
      <c r="BB161" s="73">
        <f t="shared" si="36"/>
        <v>90.003865196664904</v>
      </c>
      <c r="BC161" s="73">
        <f t="shared" si="36"/>
        <v>76.152029203349784</v>
      </c>
      <c r="BD161" s="73">
        <f t="shared" si="36"/>
        <v>88.513162773451967</v>
      </c>
      <c r="BE161" s="73">
        <f t="shared" si="36"/>
        <v>86.007196686808342</v>
      </c>
      <c r="BF161" s="73">
        <f t="shared" si="36"/>
        <v>96.324217905932628</v>
      </c>
      <c r="BG161" s="73">
        <f t="shared" si="36"/>
        <v>96.698068322390327</v>
      </c>
      <c r="BH161" s="73">
        <f t="shared" si="36"/>
        <v>95.737870195337123</v>
      </c>
      <c r="BI161" s="73">
        <f t="shared" si="36"/>
        <v>81.318815757279182</v>
      </c>
      <c r="BJ161" s="73">
        <f t="shared" si="36"/>
        <v>87.628080277754265</v>
      </c>
      <c r="BK161" s="73">
        <f t="shared" si="36"/>
        <v>108.29787234042554</v>
      </c>
      <c r="BL161" s="73">
        <f t="shared" si="33"/>
        <v>87.899716177861862</v>
      </c>
      <c r="BM161" s="73">
        <f t="shared" si="33"/>
        <v>99.477476233225147</v>
      </c>
      <c r="BN161" s="73">
        <f t="shared" si="33"/>
        <v>98.423852047040441</v>
      </c>
      <c r="BO161" s="73">
        <f t="shared" si="33"/>
        <v>98.845630947966896</v>
      </c>
      <c r="BP161" s="73">
        <f t="shared" si="33"/>
        <v>82.239219971421377</v>
      </c>
      <c r="BQ161" s="73">
        <f t="shared" si="33"/>
        <v>89.974650827575928</v>
      </c>
      <c r="BR161" s="73">
        <f t="shared" si="37"/>
        <v>73.242878964866577</v>
      </c>
      <c r="BS161" s="73">
        <f t="shared" si="37"/>
        <v>100.90950761139659</v>
      </c>
      <c r="BT161" s="73">
        <f t="shared" si="37"/>
        <v>102.59870667148651</v>
      </c>
      <c r="BU161" s="73">
        <f t="shared" si="37"/>
        <v>100.86814323160907</v>
      </c>
      <c r="BV161" s="73">
        <f t="shared" si="37"/>
        <v>105.06131099560983</v>
      </c>
      <c r="BW161" s="73">
        <f t="shared" si="37"/>
        <v>99.603524229074893</v>
      </c>
      <c r="BX161" s="73">
        <f t="shared" si="37"/>
        <v>96.781005495844269</v>
      </c>
      <c r="BY161" s="73">
        <f t="shared" si="37"/>
        <v>122.36049779205138</v>
      </c>
      <c r="BZ161" s="73">
        <f t="shared" si="37"/>
        <v>121.21091909850495</v>
      </c>
      <c r="CA161" s="73">
        <f t="shared" si="30"/>
        <v>114.42074548966426</v>
      </c>
      <c r="CB161" s="73">
        <f t="shared" si="30"/>
        <v>96.113346666345393</v>
      </c>
      <c r="CC161" s="73">
        <f t="shared" si="30"/>
        <v>113.6608212613005</v>
      </c>
      <c r="CD161" s="73">
        <f t="shared" si="30"/>
        <v>127.87461875820921</v>
      </c>
      <c r="CE161" s="73">
        <f t="shared" si="32"/>
        <v>97.986643581498896</v>
      </c>
      <c r="CF161" s="73">
        <f t="shared" si="32"/>
        <v>96.161069791901426</v>
      </c>
      <c r="CG161" s="73">
        <f t="shared" si="32"/>
        <v>90.712147845503338</v>
      </c>
      <c r="CH161" s="73">
        <f t="shared" si="32"/>
        <v>83.56790349113507</v>
      </c>
      <c r="CI161" s="73" t="e">
        <f t="shared" si="32"/>
        <v>#VALUE!</v>
      </c>
      <c r="CJ161" s="73" t="e">
        <f t="shared" si="32"/>
        <v>#VALUE!</v>
      </c>
      <c r="CK161" s="73" t="e">
        <f t="shared" si="32"/>
        <v>#VALUE!</v>
      </c>
    </row>
    <row r="162" spans="2:89" s="72" customFormat="1" ht="14.4">
      <c r="B162" s="70" t="s">
        <v>487</v>
      </c>
      <c r="C162" s="70"/>
      <c r="D162" s="78"/>
      <c r="E162" s="71">
        <v>41183</v>
      </c>
      <c r="F162" s="72">
        <v>106.7</v>
      </c>
      <c r="G162" s="72">
        <v>145.41</v>
      </c>
      <c r="H162" s="72">
        <v>117.31</v>
      </c>
      <c r="I162" s="72">
        <v>104.36</v>
      </c>
      <c r="J162" s="72">
        <v>93.8</v>
      </c>
      <c r="K162" s="72">
        <v>125.27</v>
      </c>
      <c r="L162" s="72">
        <v>90.11</v>
      </c>
      <c r="M162" s="72">
        <v>88.34</v>
      </c>
      <c r="N162" s="72">
        <v>95.06</v>
      </c>
      <c r="O162" s="72">
        <v>101.62</v>
      </c>
      <c r="P162" s="72">
        <v>102.96</v>
      </c>
      <c r="Q162" s="72">
        <v>94.56</v>
      </c>
      <c r="R162" s="72">
        <v>134.44999999999999</v>
      </c>
      <c r="S162" s="72">
        <v>104.82</v>
      </c>
      <c r="T162" s="72">
        <v>118.42</v>
      </c>
      <c r="U162" s="72">
        <v>94.04</v>
      </c>
      <c r="V162" s="72">
        <v>109.29</v>
      </c>
      <c r="W162" s="72">
        <v>101.98</v>
      </c>
      <c r="X162" s="72">
        <v>101.1</v>
      </c>
      <c r="Y162" s="72">
        <v>98.89</v>
      </c>
      <c r="Z162" s="72">
        <v>91.55</v>
      </c>
      <c r="AA162" s="72">
        <v>102.83</v>
      </c>
      <c r="AB162" s="72">
        <v>104.41</v>
      </c>
      <c r="AC162" s="72">
        <v>127.29</v>
      </c>
      <c r="AD162" s="72">
        <v>106.64</v>
      </c>
      <c r="AE162" s="72">
        <v>102.68</v>
      </c>
      <c r="AF162" s="72">
        <v>89.98</v>
      </c>
      <c r="AG162" s="72">
        <v>88.1</v>
      </c>
      <c r="AH162" s="72">
        <v>100.95</v>
      </c>
      <c r="AI162" s="72">
        <v>123.01</v>
      </c>
      <c r="AJ162" s="72">
        <v>142.9</v>
      </c>
      <c r="AK162" s="72">
        <v>100.13</v>
      </c>
      <c r="AL162" s="72">
        <v>130.79</v>
      </c>
      <c r="AM162" s="72">
        <v>144.06</v>
      </c>
      <c r="AN162" s="72">
        <v>100.49</v>
      </c>
      <c r="AO162" s="72">
        <v>98.14</v>
      </c>
      <c r="AP162" s="72">
        <v>97.94</v>
      </c>
      <c r="AQ162" s="72">
        <v>94.5</v>
      </c>
      <c r="AR162" s="72" t="s">
        <v>488</v>
      </c>
      <c r="AS162" s="72" t="s">
        <v>488</v>
      </c>
      <c r="AT162" s="72" t="s">
        <v>488</v>
      </c>
      <c r="AU162" s="72" t="s">
        <v>488</v>
      </c>
      <c r="AV162" s="72" t="s">
        <v>488</v>
      </c>
      <c r="AW162" s="73">
        <f t="shared" si="36"/>
        <v>100.69837674594186</v>
      </c>
      <c r="AX162" s="73">
        <f t="shared" si="36"/>
        <v>121.42797494780793</v>
      </c>
      <c r="AY162" s="73">
        <f t="shared" si="36"/>
        <v>96.642913045269196</v>
      </c>
      <c r="AZ162" s="73">
        <f t="shared" si="36"/>
        <v>94.67691819192126</v>
      </c>
      <c r="BA162" s="73">
        <f t="shared" si="36"/>
        <v>98.325427815194317</v>
      </c>
      <c r="BB162" s="73">
        <f t="shared" si="36"/>
        <v>92.22727356389538</v>
      </c>
      <c r="BC162" s="73">
        <f t="shared" si="36"/>
        <v>77.397466179944161</v>
      </c>
      <c r="BD162" s="73">
        <f t="shared" si="36"/>
        <v>87.346434309726845</v>
      </c>
      <c r="BE162" s="73">
        <f t="shared" si="36"/>
        <v>86.052458867992854</v>
      </c>
      <c r="BF162" s="73">
        <f t="shared" si="36"/>
        <v>97.59189455235169</v>
      </c>
      <c r="BG162" s="73">
        <f t="shared" si="36"/>
        <v>97.973165857836136</v>
      </c>
      <c r="BH162" s="73">
        <f t="shared" si="36"/>
        <v>95.334593572778843</v>
      </c>
      <c r="BI162" s="73">
        <f t="shared" si="36"/>
        <v>82.242476143870817</v>
      </c>
      <c r="BJ162" s="73">
        <f t="shared" si="36"/>
        <v>88.762808027775421</v>
      </c>
      <c r="BK162" s="73">
        <f t="shared" si="36"/>
        <v>109.5467160037003</v>
      </c>
      <c r="BL162" s="73">
        <f t="shared" si="33"/>
        <v>88.968779564806056</v>
      </c>
      <c r="BM162" s="73">
        <f t="shared" si="33"/>
        <v>100.62840964021822</v>
      </c>
      <c r="BN162" s="73">
        <f t="shared" si="33"/>
        <v>99.526667642609667</v>
      </c>
      <c r="BO162" s="73">
        <f t="shared" si="33"/>
        <v>99.962921764923991</v>
      </c>
      <c r="BP162" s="73">
        <f t="shared" si="33"/>
        <v>83.121795410607717</v>
      </c>
      <c r="BQ162" s="73">
        <f t="shared" si="33"/>
        <v>91.008499428401009</v>
      </c>
      <c r="BR162" s="73">
        <f t="shared" si="37"/>
        <v>73.918591068379911</v>
      </c>
      <c r="BS162" s="73">
        <f t="shared" si="37"/>
        <v>100.75510844129212</v>
      </c>
      <c r="BT162" s="73">
        <f t="shared" si="37"/>
        <v>102.25328352813592</v>
      </c>
      <c r="BU162" s="73">
        <f t="shared" si="37"/>
        <v>102.58038140586298</v>
      </c>
      <c r="BV162" s="73">
        <f t="shared" si="37"/>
        <v>103.62819801180805</v>
      </c>
      <c r="BW162" s="73">
        <f t="shared" si="37"/>
        <v>99.096916299559481</v>
      </c>
      <c r="BX162" s="73">
        <f t="shared" si="37"/>
        <v>95.405690770771841</v>
      </c>
      <c r="BY162" s="73">
        <f t="shared" si="37"/>
        <v>115.78826633021735</v>
      </c>
      <c r="BZ162" s="73">
        <f t="shared" si="37"/>
        <v>121.99439664790619</v>
      </c>
      <c r="CA162" s="73">
        <f t="shared" si="30"/>
        <v>117.4536637488185</v>
      </c>
      <c r="CB162" s="73">
        <f t="shared" si="30"/>
        <v>96.508517867039345</v>
      </c>
      <c r="CC162" s="73">
        <f t="shared" si="30"/>
        <v>113.96579893257814</v>
      </c>
      <c r="CD162" s="73">
        <f t="shared" si="30"/>
        <v>128.28424497428702</v>
      </c>
      <c r="CE162" s="73">
        <f t="shared" si="32"/>
        <v>99.421221864951775</v>
      </c>
      <c r="CF162" s="73">
        <f t="shared" si="32"/>
        <v>98.304660306012565</v>
      </c>
      <c r="CG162" s="73">
        <f t="shared" si="32"/>
        <v>93.05905268658843</v>
      </c>
      <c r="CH162" s="73">
        <f t="shared" si="32"/>
        <v>86.364467190641562</v>
      </c>
      <c r="CI162" s="73" t="e">
        <f t="shared" si="32"/>
        <v>#VALUE!</v>
      </c>
      <c r="CJ162" s="73" t="e">
        <f t="shared" si="32"/>
        <v>#VALUE!</v>
      </c>
      <c r="CK162" s="73" t="e">
        <f t="shared" si="32"/>
        <v>#VALUE!</v>
      </c>
    </row>
    <row r="163" spans="2:89" s="72" customFormat="1" ht="14.4">
      <c r="B163" s="70"/>
      <c r="C163" s="70"/>
      <c r="D163" s="78"/>
      <c r="E163" s="71">
        <v>41275</v>
      </c>
      <c r="F163" s="72">
        <v>108.35</v>
      </c>
      <c r="G163" s="72">
        <v>148.35</v>
      </c>
      <c r="H163" s="72">
        <v>115.9</v>
      </c>
      <c r="I163" s="72">
        <v>105.97</v>
      </c>
      <c r="J163" s="72">
        <v>95.77</v>
      </c>
      <c r="K163" s="72">
        <v>128.27000000000001</v>
      </c>
      <c r="L163" s="72">
        <v>91.95</v>
      </c>
      <c r="M163" s="72">
        <v>87.4</v>
      </c>
      <c r="N163" s="72">
        <v>95.69</v>
      </c>
      <c r="O163" s="72">
        <v>103.47</v>
      </c>
      <c r="P163" s="72">
        <v>104.67</v>
      </c>
      <c r="Q163" s="72">
        <v>94.71</v>
      </c>
      <c r="R163" s="72">
        <v>135.77000000000001</v>
      </c>
      <c r="S163" s="72">
        <v>106.78</v>
      </c>
      <c r="T163" s="72">
        <v>120.06</v>
      </c>
      <c r="U163" s="72">
        <v>91.32</v>
      </c>
      <c r="V163" s="72">
        <v>110.89</v>
      </c>
      <c r="W163" s="72">
        <v>103.5</v>
      </c>
      <c r="X163" s="72">
        <v>102.57</v>
      </c>
      <c r="Y163" s="72">
        <v>98.57</v>
      </c>
      <c r="Z163" s="72">
        <v>93.24</v>
      </c>
      <c r="AA163" s="72">
        <v>107.06</v>
      </c>
      <c r="AB163" s="72">
        <v>104.52</v>
      </c>
      <c r="AC163" s="72">
        <v>127.37</v>
      </c>
      <c r="AD163" s="72">
        <v>108.59</v>
      </c>
      <c r="AE163" s="72">
        <v>105.59</v>
      </c>
      <c r="AF163" s="72">
        <v>86.67</v>
      </c>
      <c r="AG163" s="72">
        <v>89.36</v>
      </c>
      <c r="AH163" s="72">
        <v>87.92</v>
      </c>
      <c r="AI163" s="72">
        <v>122.89</v>
      </c>
      <c r="AJ163" s="72">
        <v>146.19</v>
      </c>
      <c r="AK163" s="72">
        <v>102.26</v>
      </c>
      <c r="AL163" s="72">
        <v>129.55000000000001</v>
      </c>
      <c r="AM163" s="72">
        <v>151.13999999999999</v>
      </c>
      <c r="AN163" s="72">
        <v>104.74</v>
      </c>
      <c r="AO163" s="72">
        <v>101.63</v>
      </c>
      <c r="AP163" s="72">
        <v>101.33</v>
      </c>
      <c r="AQ163" s="72">
        <v>97.87</v>
      </c>
      <c r="AR163" s="72" t="s">
        <v>488</v>
      </c>
      <c r="AS163" s="72" t="s">
        <v>488</v>
      </c>
      <c r="AT163" s="72" t="s">
        <v>488</v>
      </c>
      <c r="AU163" s="72" t="s">
        <v>488</v>
      </c>
      <c r="AV163" s="72" t="s">
        <v>488</v>
      </c>
      <c r="AW163" s="73">
        <f t="shared" si="36"/>
        <v>102.25556813892034</v>
      </c>
      <c r="AX163" s="73">
        <f t="shared" si="36"/>
        <v>123.8830897703549</v>
      </c>
      <c r="AY163" s="73">
        <f t="shared" si="36"/>
        <v>95.481319767681356</v>
      </c>
      <c r="AZ163" s="73">
        <f t="shared" si="36"/>
        <v>96.137533737043839</v>
      </c>
      <c r="BA163" s="73">
        <f t="shared" si="36"/>
        <v>100.39047144841319</v>
      </c>
      <c r="BB163" s="73">
        <f t="shared" si="36"/>
        <v>94.435957372402513</v>
      </c>
      <c r="BC163" s="73">
        <f t="shared" si="36"/>
        <v>78.977882757139781</v>
      </c>
      <c r="BD163" s="73">
        <f t="shared" si="36"/>
        <v>86.417006550488182</v>
      </c>
      <c r="BE163" s="73">
        <f t="shared" si="36"/>
        <v>86.622762350917696</v>
      </c>
      <c r="BF163" s="73">
        <f t="shared" si="36"/>
        <v>99.368562579529907</v>
      </c>
      <c r="BG163" s="73">
        <f t="shared" si="36"/>
        <v>99.600342563516989</v>
      </c>
      <c r="BH163" s="73">
        <f t="shared" si="36"/>
        <v>95.485822306238191</v>
      </c>
      <c r="BI163" s="73">
        <f t="shared" si="36"/>
        <v>83.04991436261318</v>
      </c>
      <c r="BJ163" s="73">
        <f t="shared" si="36"/>
        <v>90.422559065119827</v>
      </c>
      <c r="BK163" s="73">
        <f t="shared" si="36"/>
        <v>111.06382978723406</v>
      </c>
      <c r="BL163" s="73">
        <f t="shared" si="36"/>
        <v>86.39545884578996</v>
      </c>
      <c r="BM163" s="73">
        <f t="shared" ref="BM163:BQ168" si="38">V163/AVERAGE(V$143:V$146)*100</f>
        <v>102.10160440116935</v>
      </c>
      <c r="BN163" s="73">
        <f t="shared" si="38"/>
        <v>101.01010101010101</v>
      </c>
      <c r="BO163" s="73">
        <f t="shared" si="38"/>
        <v>101.41638857990361</v>
      </c>
      <c r="BP163" s="73">
        <f t="shared" si="38"/>
        <v>82.852820038665214</v>
      </c>
      <c r="BQ163" s="73">
        <f t="shared" si="38"/>
        <v>92.68850340474178</v>
      </c>
      <c r="BR163" s="73">
        <f t="shared" si="37"/>
        <v>76.959295534189962</v>
      </c>
      <c r="BS163" s="73">
        <f t="shared" si="37"/>
        <v>100.86125787073894</v>
      </c>
      <c r="BT163" s="73">
        <f t="shared" si="37"/>
        <v>102.31754829899185</v>
      </c>
      <c r="BU163" s="73">
        <f t="shared" si="37"/>
        <v>104.45614794507372</v>
      </c>
      <c r="BV163" s="73">
        <f t="shared" si="37"/>
        <v>106.56507039410607</v>
      </c>
      <c r="BW163" s="73">
        <f t="shared" si="37"/>
        <v>95.451541850220266</v>
      </c>
      <c r="BX163" s="73">
        <f t="shared" si="37"/>
        <v>96.770176246040549</v>
      </c>
      <c r="BY163" s="73">
        <f t="shared" si="37"/>
        <v>100.84303492573264</v>
      </c>
      <c r="BZ163" s="73">
        <f t="shared" si="37"/>
        <v>121.87538739989587</v>
      </c>
      <c r="CA163" s="73">
        <f t="shared" si="37"/>
        <v>120.15781038096414</v>
      </c>
      <c r="CB163" s="73">
        <f t="shared" si="37"/>
        <v>98.561480446254308</v>
      </c>
      <c r="CC163" s="73">
        <f t="shared" si="37"/>
        <v>112.88530661148025</v>
      </c>
      <c r="CD163" s="73">
        <f t="shared" si="37"/>
        <v>134.58892673478925</v>
      </c>
      <c r="CE163" s="73">
        <f t="shared" si="37"/>
        <v>103.62602028196883</v>
      </c>
      <c r="CF163" s="73">
        <f t="shared" si="37"/>
        <v>101.80051586407231</v>
      </c>
      <c r="CG163" s="73">
        <f t="shared" si="37"/>
        <v>96.280108318684967</v>
      </c>
      <c r="CH163" s="73">
        <f t="shared" ref="CH163:CK168" si="39">AQ163/AVERAGE(AQ$143:AQ$146)*100</f>
        <v>89.44434289892159</v>
      </c>
      <c r="CI163" s="73" t="e">
        <f t="shared" si="39"/>
        <v>#VALUE!</v>
      </c>
      <c r="CJ163" s="73" t="e">
        <f t="shared" si="39"/>
        <v>#VALUE!</v>
      </c>
      <c r="CK163" s="73" t="e">
        <f t="shared" si="39"/>
        <v>#VALUE!</v>
      </c>
    </row>
    <row r="164" spans="2:89" s="72" customFormat="1" ht="14.4">
      <c r="B164" s="70"/>
      <c r="C164" s="70"/>
      <c r="D164" s="79"/>
      <c r="E164" s="71">
        <v>41365</v>
      </c>
      <c r="F164" s="72">
        <v>108.57</v>
      </c>
      <c r="G164" s="72">
        <v>150.44</v>
      </c>
      <c r="H164" s="72">
        <v>114.25</v>
      </c>
      <c r="I164" s="72">
        <v>106.55</v>
      </c>
      <c r="J164" s="72">
        <v>96.41</v>
      </c>
      <c r="K164" s="72">
        <v>130.82</v>
      </c>
      <c r="L164" s="72">
        <v>92.09</v>
      </c>
      <c r="M164" s="72">
        <v>85.97</v>
      </c>
      <c r="N164" s="72">
        <v>95.43</v>
      </c>
      <c r="O164" s="72">
        <v>103.84</v>
      </c>
      <c r="P164" s="72">
        <v>105.06</v>
      </c>
      <c r="Q164" s="72">
        <v>93.71</v>
      </c>
      <c r="R164" s="72">
        <v>136.76</v>
      </c>
      <c r="S164" s="72">
        <v>107.93</v>
      </c>
      <c r="T164" s="72">
        <v>120.66</v>
      </c>
      <c r="U164" s="72">
        <v>92.62</v>
      </c>
      <c r="V164" s="72">
        <v>111.2</v>
      </c>
      <c r="W164" s="72">
        <v>103.89</v>
      </c>
      <c r="X164" s="72">
        <v>103.12</v>
      </c>
      <c r="Y164" s="72">
        <v>97.58</v>
      </c>
      <c r="Z164" s="72">
        <v>94.06</v>
      </c>
      <c r="AA164" s="72">
        <v>106.91</v>
      </c>
      <c r="AB164" s="72">
        <v>104.08</v>
      </c>
      <c r="AC164" s="72">
        <v>126.93</v>
      </c>
      <c r="AD164" s="72">
        <v>109.27</v>
      </c>
      <c r="AE164" s="72">
        <v>104.79</v>
      </c>
      <c r="AF164" s="72">
        <v>87.17</v>
      </c>
      <c r="AG164" s="72">
        <v>90.97</v>
      </c>
      <c r="AH164" s="72">
        <v>82.76</v>
      </c>
      <c r="AI164" s="72">
        <v>122.7</v>
      </c>
      <c r="AJ164" s="72">
        <v>144.56</v>
      </c>
      <c r="AK164" s="72">
        <v>101.92</v>
      </c>
      <c r="AL164" s="72">
        <v>128.63</v>
      </c>
      <c r="AM164" s="72">
        <v>148.72999999999999</v>
      </c>
      <c r="AN164" s="72">
        <v>106.54</v>
      </c>
      <c r="AO164" s="72">
        <v>104.32</v>
      </c>
      <c r="AP164" s="72">
        <v>102.17</v>
      </c>
      <c r="AQ164" s="72">
        <v>98.97</v>
      </c>
      <c r="AR164" s="72" t="s">
        <v>488</v>
      </c>
      <c r="AS164" s="72" t="s">
        <v>488</v>
      </c>
      <c r="AT164" s="72" t="s">
        <v>488</v>
      </c>
      <c r="AU164" s="72" t="s">
        <v>488</v>
      </c>
      <c r="AV164" s="72" t="s">
        <v>488</v>
      </c>
      <c r="AW164" s="73">
        <f t="shared" si="36"/>
        <v>102.46319365798415</v>
      </c>
      <c r="AX164" s="73">
        <f t="shared" si="36"/>
        <v>125.62839248434238</v>
      </c>
      <c r="AY164" s="73">
        <f t="shared" si="36"/>
        <v>94.122008485397714</v>
      </c>
      <c r="AZ164" s="73">
        <f t="shared" si="36"/>
        <v>96.663718219137692</v>
      </c>
      <c r="BA164" s="73">
        <f t="shared" si="36"/>
        <v>101.06134856783457</v>
      </c>
      <c r="BB164" s="73">
        <f t="shared" si="36"/>
        <v>96.313338609633547</v>
      </c>
      <c r="BC164" s="73">
        <f t="shared" si="36"/>
        <v>79.098131844535104</v>
      </c>
      <c r="BD164" s="73">
        <f t="shared" si="36"/>
        <v>85.003089852922983</v>
      </c>
      <c r="BE164" s="73">
        <f t="shared" si="36"/>
        <v>86.387399008758237</v>
      </c>
      <c r="BF164" s="73">
        <f t="shared" si="36"/>
        <v>99.723896184965554</v>
      </c>
      <c r="BG164" s="73">
        <f t="shared" si="36"/>
        <v>99.97145304025122</v>
      </c>
      <c r="BH164" s="73">
        <f t="shared" si="36"/>
        <v>94.477630749842476</v>
      </c>
      <c r="BI164" s="73">
        <f t="shared" si="36"/>
        <v>83.65549302666993</v>
      </c>
      <c r="BJ164" s="73">
        <f t="shared" si="36"/>
        <v>91.396392581929035</v>
      </c>
      <c r="BK164" s="73">
        <f t="shared" si="36"/>
        <v>111.61887141535615</v>
      </c>
      <c r="BL164" s="73">
        <f t="shared" si="36"/>
        <v>87.625354777672655</v>
      </c>
      <c r="BM164" s="73">
        <f t="shared" si="38"/>
        <v>102.38703588610363</v>
      </c>
      <c r="BN164" s="73">
        <f t="shared" si="38"/>
        <v>101.39071878202313</v>
      </c>
      <c r="BO164" s="73">
        <f t="shared" si="38"/>
        <v>101.96020269435178</v>
      </c>
      <c r="BP164" s="73">
        <f t="shared" si="38"/>
        <v>82.020677481718081</v>
      </c>
      <c r="BQ164" s="73">
        <f t="shared" si="38"/>
        <v>93.503653263084658</v>
      </c>
      <c r="BR164" s="73">
        <f t="shared" si="37"/>
        <v>76.851469134693147</v>
      </c>
      <c r="BS164" s="73">
        <f t="shared" si="37"/>
        <v>100.43666015295167</v>
      </c>
      <c r="BT164" s="73">
        <f t="shared" si="37"/>
        <v>101.96409205928425</v>
      </c>
      <c r="BU164" s="73">
        <f t="shared" si="37"/>
        <v>105.11026140490105</v>
      </c>
      <c r="BV164" s="73">
        <f t="shared" si="37"/>
        <v>105.75768279759802</v>
      </c>
      <c r="BW164" s="73">
        <f t="shared" si="37"/>
        <v>96.002202643171813</v>
      </c>
      <c r="BX164" s="73">
        <f t="shared" si="37"/>
        <v>98.513685464439448</v>
      </c>
      <c r="BY164" s="73">
        <f t="shared" si="37"/>
        <v>94.924585651201483</v>
      </c>
      <c r="BZ164" s="73">
        <f t="shared" si="37"/>
        <v>121.6869560905462</v>
      </c>
      <c r="CA164" s="73">
        <f t="shared" si="37"/>
        <v>118.81806600090412</v>
      </c>
      <c r="CB164" s="73">
        <f t="shared" si="37"/>
        <v>98.233777499337378</v>
      </c>
      <c r="CC164" s="73">
        <f t="shared" si="37"/>
        <v>112.08365101840758</v>
      </c>
      <c r="CD164" s="73">
        <f t="shared" si="37"/>
        <v>132.44284155925106</v>
      </c>
      <c r="CE164" s="73">
        <f t="shared" si="37"/>
        <v>105.40687608211725</v>
      </c>
      <c r="CF164" s="73">
        <f t="shared" si="37"/>
        <v>104.49502917386621</v>
      </c>
      <c r="CG164" s="73">
        <f t="shared" si="37"/>
        <v>97.07824599743455</v>
      </c>
      <c r="CH164" s="73">
        <f t="shared" si="39"/>
        <v>90.449643575214765</v>
      </c>
      <c r="CI164" s="73" t="e">
        <f t="shared" si="39"/>
        <v>#VALUE!</v>
      </c>
      <c r="CJ164" s="73" t="e">
        <f t="shared" si="39"/>
        <v>#VALUE!</v>
      </c>
      <c r="CK164" s="73" t="e">
        <f t="shared" si="39"/>
        <v>#VALUE!</v>
      </c>
    </row>
    <row r="165" spans="2:89" s="72" customFormat="1" ht="14.4">
      <c r="B165" s="70"/>
      <c r="C165" s="70"/>
      <c r="D165" s="78"/>
      <c r="E165" s="71">
        <v>41456</v>
      </c>
      <c r="F165" s="72">
        <v>109.1</v>
      </c>
      <c r="G165" s="72">
        <v>153.37</v>
      </c>
      <c r="H165" s="72">
        <v>114.25</v>
      </c>
      <c r="I165" s="72">
        <v>107.62</v>
      </c>
      <c r="J165" s="72">
        <v>97.6</v>
      </c>
      <c r="K165" s="72">
        <v>133.66999999999999</v>
      </c>
      <c r="L165" s="72">
        <v>92.92</v>
      </c>
      <c r="M165" s="72">
        <v>85.8</v>
      </c>
      <c r="N165" s="72">
        <v>95.82</v>
      </c>
      <c r="O165" s="72">
        <v>104.73</v>
      </c>
      <c r="P165" s="72">
        <v>106.11</v>
      </c>
      <c r="Q165" s="72">
        <v>93.42</v>
      </c>
      <c r="R165" s="72">
        <v>138.05000000000001</v>
      </c>
      <c r="S165" s="72">
        <v>109.25</v>
      </c>
      <c r="T165" s="72">
        <v>121.68</v>
      </c>
      <c r="U165" s="72">
        <v>92.97</v>
      </c>
      <c r="V165" s="72">
        <v>112.23</v>
      </c>
      <c r="W165" s="72">
        <v>104.62</v>
      </c>
      <c r="X165" s="72">
        <v>103.95</v>
      </c>
      <c r="Y165" s="72">
        <v>96.9</v>
      </c>
      <c r="Z165" s="72">
        <v>94.88</v>
      </c>
      <c r="AA165" s="72">
        <v>106.82</v>
      </c>
      <c r="AB165" s="72">
        <v>104.12</v>
      </c>
      <c r="AC165" s="72">
        <v>127.06</v>
      </c>
      <c r="AD165" s="72">
        <v>110.55</v>
      </c>
      <c r="AE165" s="72">
        <v>104.34</v>
      </c>
      <c r="AF165" s="72">
        <v>87.73</v>
      </c>
      <c r="AG165" s="72">
        <v>91.72</v>
      </c>
      <c r="AH165" s="72">
        <v>82.84</v>
      </c>
      <c r="AI165" s="72">
        <v>123.46</v>
      </c>
      <c r="AJ165" s="72">
        <v>140.87</v>
      </c>
      <c r="AK165" s="72">
        <v>95.79</v>
      </c>
      <c r="AL165" s="72">
        <v>126.98</v>
      </c>
      <c r="AM165" s="72">
        <v>137.76</v>
      </c>
      <c r="AN165" s="72">
        <v>105.47</v>
      </c>
      <c r="AO165" s="72">
        <v>101.55</v>
      </c>
      <c r="AP165" s="72">
        <v>104.08</v>
      </c>
      <c r="AQ165" s="72">
        <v>101.64</v>
      </c>
      <c r="AR165" s="72" t="s">
        <v>488</v>
      </c>
      <c r="AS165" s="72" t="s">
        <v>488</v>
      </c>
      <c r="AT165" s="72" t="s">
        <v>488</v>
      </c>
      <c r="AU165" s="72" t="s">
        <v>488</v>
      </c>
      <c r="AV165" s="72" t="s">
        <v>488</v>
      </c>
      <c r="AW165" s="73">
        <f t="shared" si="36"/>
        <v>102.96338240845601</v>
      </c>
      <c r="AX165" s="73">
        <f t="shared" si="36"/>
        <v>128.07515657620041</v>
      </c>
      <c r="AY165" s="73">
        <f t="shared" si="36"/>
        <v>94.122008485397714</v>
      </c>
      <c r="AZ165" s="73">
        <f t="shared" si="36"/>
        <v>97.634437867138431</v>
      </c>
      <c r="BA165" s="73">
        <f t="shared" si="36"/>
        <v>102.30876071175868</v>
      </c>
      <c r="BB165" s="73">
        <f t="shared" si="36"/>
        <v>98.411588227715299</v>
      </c>
      <c r="BC165" s="73">
        <f t="shared" si="36"/>
        <v>79.811037148378787</v>
      </c>
      <c r="BD165" s="73">
        <f t="shared" si="36"/>
        <v>84.835001853911734</v>
      </c>
      <c r="BE165" s="73">
        <f t="shared" si="36"/>
        <v>86.740444021997405</v>
      </c>
      <c r="BF165" s="73">
        <f t="shared" si="36"/>
        <v>100.57861756020263</v>
      </c>
      <c r="BG165" s="73">
        <f t="shared" si="36"/>
        <v>100.97059663145875</v>
      </c>
      <c r="BH165" s="73">
        <f t="shared" si="36"/>
        <v>94.185255198487724</v>
      </c>
      <c r="BI165" s="73">
        <f t="shared" si="36"/>
        <v>84.44458037680451</v>
      </c>
      <c r="BJ165" s="73">
        <f t="shared" si="36"/>
        <v>92.514184096875269</v>
      </c>
      <c r="BK165" s="73">
        <f t="shared" si="36"/>
        <v>112.56244218316375</v>
      </c>
      <c r="BL165" s="73">
        <f t="shared" si="36"/>
        <v>87.956480605487215</v>
      </c>
      <c r="BM165" s="73">
        <f t="shared" si="38"/>
        <v>103.33540501346592</v>
      </c>
      <c r="BN165" s="73">
        <f t="shared" si="38"/>
        <v>102.10315717562095</v>
      </c>
      <c r="BO165" s="73">
        <f t="shared" si="38"/>
        <v>102.7808676307008</v>
      </c>
      <c r="BP165" s="73">
        <f t="shared" si="38"/>
        <v>81.449104816340252</v>
      </c>
      <c r="BQ165" s="73">
        <f t="shared" si="38"/>
        <v>94.318803121427507</v>
      </c>
      <c r="BR165" s="73">
        <f t="shared" si="37"/>
        <v>76.786773294995058</v>
      </c>
      <c r="BS165" s="73">
        <f t="shared" si="37"/>
        <v>100.47525994547779</v>
      </c>
      <c r="BT165" s="73">
        <f t="shared" si="37"/>
        <v>102.06852231192511</v>
      </c>
      <c r="BU165" s="73">
        <f t="shared" si="37"/>
        <v>106.34153379987015</v>
      </c>
      <c r="BV165" s="73">
        <f t="shared" si="37"/>
        <v>105.30352727456224</v>
      </c>
      <c r="BW165" s="73">
        <f t="shared" si="37"/>
        <v>96.618942731277542</v>
      </c>
      <c r="BX165" s="73">
        <f t="shared" si="37"/>
        <v>99.325879199718443</v>
      </c>
      <c r="BY165" s="73">
        <f t="shared" si="37"/>
        <v>95.016344554682576</v>
      </c>
      <c r="BZ165" s="73">
        <f t="shared" si="37"/>
        <v>122.44068132794486</v>
      </c>
      <c r="CA165" s="73">
        <f t="shared" si="37"/>
        <v>115.78514774174991</v>
      </c>
      <c r="CB165" s="73">
        <f t="shared" si="37"/>
        <v>92.32548613286427</v>
      </c>
      <c r="CC165" s="73">
        <f t="shared" si="37"/>
        <v>110.64589913952729</v>
      </c>
      <c r="CD165" s="73">
        <f t="shared" si="37"/>
        <v>122.67414679756894</v>
      </c>
      <c r="CE165" s="73">
        <f t="shared" si="37"/>
        <v>104.34825624536236</v>
      </c>
      <c r="CF165" s="73">
        <f t="shared" si="37"/>
        <v>101.72038163924573</v>
      </c>
      <c r="CG165" s="73">
        <f t="shared" si="37"/>
        <v>98.893059052686581</v>
      </c>
      <c r="CH165" s="73">
        <f t="shared" si="39"/>
        <v>92.889782489490031</v>
      </c>
      <c r="CI165" s="73" t="e">
        <f t="shared" si="39"/>
        <v>#VALUE!</v>
      </c>
      <c r="CJ165" s="73" t="e">
        <f t="shared" si="39"/>
        <v>#VALUE!</v>
      </c>
      <c r="CK165" s="73" t="e">
        <f t="shared" si="39"/>
        <v>#VALUE!</v>
      </c>
    </row>
    <row r="166" spans="2:89" s="72" customFormat="1" ht="14.4">
      <c r="B166" s="70"/>
      <c r="C166" s="70"/>
      <c r="D166" s="78"/>
      <c r="E166" s="71">
        <v>41548</v>
      </c>
      <c r="F166" s="72">
        <v>109.32</v>
      </c>
      <c r="G166" s="72">
        <v>155.29</v>
      </c>
      <c r="H166" s="72">
        <v>110.62</v>
      </c>
      <c r="I166" s="72">
        <v>108.58</v>
      </c>
      <c r="J166" s="72">
        <v>98.62</v>
      </c>
      <c r="K166" s="72">
        <v>135.97999999999999</v>
      </c>
      <c r="L166" s="72">
        <v>93.68</v>
      </c>
      <c r="M166" s="72">
        <v>85.63</v>
      </c>
      <c r="N166" s="72">
        <v>96.08</v>
      </c>
      <c r="O166" s="72">
        <v>105.46</v>
      </c>
      <c r="P166" s="72">
        <v>106.94</v>
      </c>
      <c r="Q166" s="72">
        <v>93.06</v>
      </c>
      <c r="R166" s="72">
        <v>139.11000000000001</v>
      </c>
      <c r="S166" s="72">
        <v>109.93</v>
      </c>
      <c r="T166" s="72">
        <v>122.39</v>
      </c>
      <c r="U166" s="72">
        <v>93.85</v>
      </c>
      <c r="V166" s="72">
        <v>113.05</v>
      </c>
      <c r="W166" s="72">
        <v>105.06</v>
      </c>
      <c r="X166" s="72">
        <v>104.62</v>
      </c>
      <c r="Y166" s="72">
        <v>98.76</v>
      </c>
      <c r="Z166" s="72">
        <v>95.07</v>
      </c>
      <c r="AA166" s="72">
        <v>107.72</v>
      </c>
      <c r="AB166" s="72">
        <v>104.29</v>
      </c>
      <c r="AC166" s="72">
        <v>127.28</v>
      </c>
      <c r="AD166" s="72">
        <v>111.73</v>
      </c>
      <c r="AE166" s="72">
        <v>103.07</v>
      </c>
      <c r="AF166" s="72">
        <v>90.17</v>
      </c>
      <c r="AG166" s="72">
        <v>91.06</v>
      </c>
      <c r="AH166" s="72">
        <v>80.39</v>
      </c>
      <c r="AI166" s="72">
        <v>125.53</v>
      </c>
      <c r="AJ166" s="72">
        <v>136.69999999999999</v>
      </c>
      <c r="AK166" s="72">
        <v>92.69</v>
      </c>
      <c r="AL166" s="72">
        <v>125.43</v>
      </c>
      <c r="AM166" s="72">
        <v>139.27000000000001</v>
      </c>
      <c r="AN166" s="72">
        <v>108.05</v>
      </c>
      <c r="AO166" s="72">
        <v>101.08</v>
      </c>
      <c r="AP166" s="72">
        <v>105.57</v>
      </c>
      <c r="AQ166" s="72">
        <v>104.54</v>
      </c>
      <c r="AR166" s="72" t="s">
        <v>488</v>
      </c>
      <c r="AS166" s="72" t="s">
        <v>488</v>
      </c>
      <c r="AT166" s="72" t="s">
        <v>488</v>
      </c>
      <c r="AU166" s="72" t="s">
        <v>488</v>
      </c>
      <c r="AV166" s="72" t="s">
        <v>488</v>
      </c>
      <c r="AW166" s="73">
        <f t="shared" si="36"/>
        <v>103.17100792751981</v>
      </c>
      <c r="AX166" s="73">
        <f t="shared" si="36"/>
        <v>129.678496868476</v>
      </c>
      <c r="AY166" s="73">
        <f t="shared" si="36"/>
        <v>91.131523664373688</v>
      </c>
      <c r="AZ166" s="73">
        <f t="shared" si="36"/>
        <v>98.505363906466187</v>
      </c>
      <c r="BA166" s="73">
        <f t="shared" si="36"/>
        <v>103.37797112083649</v>
      </c>
      <c r="BB166" s="73">
        <f t="shared" si="36"/>
        <v>100.11227476026579</v>
      </c>
      <c r="BC166" s="73">
        <f t="shared" si="36"/>
        <v>80.463817908524803</v>
      </c>
      <c r="BD166" s="73">
        <f t="shared" si="36"/>
        <v>84.666913854900486</v>
      </c>
      <c r="BE166" s="73">
        <f t="shared" si="36"/>
        <v>86.975807364156879</v>
      </c>
      <c r="BF166" s="73">
        <f t="shared" si="36"/>
        <v>101.27968116011621</v>
      </c>
      <c r="BG166" s="73">
        <f t="shared" si="36"/>
        <v>101.76039585117518</v>
      </c>
      <c r="BH166" s="73">
        <f t="shared" si="36"/>
        <v>93.822306238185277</v>
      </c>
      <c r="BI166" s="73">
        <f t="shared" si="36"/>
        <v>85.092977734279444</v>
      </c>
      <c r="BJ166" s="73">
        <f t="shared" si="36"/>
        <v>93.090016089423315</v>
      </c>
      <c r="BK166" s="73">
        <f t="shared" si="36"/>
        <v>113.21924144310825</v>
      </c>
      <c r="BL166" s="73">
        <f t="shared" si="36"/>
        <v>88.789025543992423</v>
      </c>
      <c r="BM166" s="73">
        <f t="shared" si="38"/>
        <v>104.09041732845337</v>
      </c>
      <c r="BN166" s="73">
        <f t="shared" si="38"/>
        <v>102.5325720977895</v>
      </c>
      <c r="BO166" s="73">
        <f t="shared" si="38"/>
        <v>103.44333209739219</v>
      </c>
      <c r="BP166" s="73">
        <f t="shared" si="38"/>
        <v>83.012524165756076</v>
      </c>
      <c r="BQ166" s="73">
        <f t="shared" si="38"/>
        <v>94.507679308116693</v>
      </c>
      <c r="BR166" s="73">
        <f t="shared" si="37"/>
        <v>77.433731691975922</v>
      </c>
      <c r="BS166" s="73">
        <f t="shared" si="37"/>
        <v>100.6393090637138</v>
      </c>
      <c r="BT166" s="73">
        <f t="shared" si="37"/>
        <v>102.24525043177893</v>
      </c>
      <c r="BU166" s="73">
        <f t="shared" si="37"/>
        <v>107.47661303898228</v>
      </c>
      <c r="BV166" s="73">
        <f t="shared" si="37"/>
        <v>104.02179946510573</v>
      </c>
      <c r="BW166" s="73">
        <f t="shared" si="37"/>
        <v>99.306167400881066</v>
      </c>
      <c r="BX166" s="73">
        <f t="shared" si="37"/>
        <v>98.611148712672929</v>
      </c>
      <c r="BY166" s="73">
        <f t="shared" si="37"/>
        <v>92.206228135573781</v>
      </c>
      <c r="BZ166" s="73">
        <f t="shared" si="37"/>
        <v>124.49359085612279</v>
      </c>
      <c r="CA166" s="73">
        <f t="shared" si="37"/>
        <v>112.35770353018535</v>
      </c>
      <c r="CB166" s="73">
        <f t="shared" si="37"/>
        <v>89.337606322739219</v>
      </c>
      <c r="CC166" s="73">
        <f t="shared" si="37"/>
        <v>109.29528373815489</v>
      </c>
      <c r="CD166" s="73">
        <f t="shared" si="37"/>
        <v>124.01878937643313</v>
      </c>
      <c r="CE166" s="73">
        <f t="shared" si="37"/>
        <v>106.90081622557508</v>
      </c>
      <c r="CF166" s="73">
        <f t="shared" si="37"/>
        <v>101.24959306838954</v>
      </c>
      <c r="CG166" s="73">
        <f t="shared" si="37"/>
        <v>100.30880326856382</v>
      </c>
      <c r="CH166" s="73">
        <f t="shared" si="39"/>
        <v>95.540120636081156</v>
      </c>
      <c r="CI166" s="73" t="e">
        <f t="shared" si="39"/>
        <v>#VALUE!</v>
      </c>
      <c r="CJ166" s="73" t="e">
        <f t="shared" si="39"/>
        <v>#VALUE!</v>
      </c>
      <c r="CK166" s="73" t="e">
        <f t="shared" si="39"/>
        <v>#VALUE!</v>
      </c>
    </row>
    <row r="167" spans="2:89" s="72" customFormat="1" ht="14.4">
      <c r="B167" s="70"/>
      <c r="C167" s="70"/>
      <c r="D167" s="78"/>
      <c r="E167" s="71">
        <v>41640</v>
      </c>
      <c r="F167" s="72">
        <v>109.29</v>
      </c>
      <c r="G167" s="72">
        <v>157.41</v>
      </c>
      <c r="H167" s="72">
        <v>107.82</v>
      </c>
      <c r="I167" s="72">
        <v>108.96</v>
      </c>
      <c r="J167" s="72">
        <v>99.49</v>
      </c>
      <c r="K167" s="72">
        <v>137.47</v>
      </c>
      <c r="L167" s="72">
        <v>94.05</v>
      </c>
      <c r="M167" s="72">
        <v>86.08</v>
      </c>
      <c r="N167" s="72">
        <v>96.29</v>
      </c>
      <c r="O167" s="72">
        <v>106.01</v>
      </c>
      <c r="P167" s="72">
        <v>107.66</v>
      </c>
      <c r="Q167" s="72">
        <v>92.86</v>
      </c>
      <c r="R167" s="72">
        <v>140.02000000000001</v>
      </c>
      <c r="S167" s="72">
        <v>110.36</v>
      </c>
      <c r="T167" s="72">
        <v>123.04</v>
      </c>
      <c r="U167" s="72">
        <v>91.21</v>
      </c>
      <c r="V167" s="72">
        <v>114.04</v>
      </c>
      <c r="W167" s="72">
        <v>105.29</v>
      </c>
      <c r="X167" s="72">
        <v>105.15</v>
      </c>
      <c r="Y167" s="72">
        <v>99.18</v>
      </c>
      <c r="Z167" s="72">
        <v>94.77</v>
      </c>
      <c r="AA167" s="72">
        <v>108.07</v>
      </c>
      <c r="AB167" s="72">
        <v>104.66</v>
      </c>
      <c r="AC167" s="72">
        <v>127.85</v>
      </c>
      <c r="AD167" s="72">
        <v>112.49</v>
      </c>
      <c r="AE167" s="72">
        <v>103.8</v>
      </c>
      <c r="AF167" s="72">
        <v>92.28</v>
      </c>
      <c r="AG167" s="72">
        <v>92.5</v>
      </c>
      <c r="AH167" s="72">
        <v>78.59</v>
      </c>
      <c r="AI167" s="72">
        <v>127.52</v>
      </c>
      <c r="AJ167" s="72">
        <v>135.61000000000001</v>
      </c>
      <c r="AK167" s="72">
        <v>85.75</v>
      </c>
      <c r="AL167" s="72">
        <v>119.62</v>
      </c>
      <c r="AM167" s="72">
        <v>136.25</v>
      </c>
      <c r="AN167" s="72">
        <v>109.64</v>
      </c>
      <c r="AO167" s="72">
        <v>100.33</v>
      </c>
      <c r="AP167" s="72">
        <v>106.82</v>
      </c>
      <c r="AQ167" s="72">
        <v>107.02</v>
      </c>
      <c r="AR167" s="72" t="s">
        <v>488</v>
      </c>
      <c r="AS167" s="72" t="s">
        <v>488</v>
      </c>
      <c r="AT167" s="72" t="s">
        <v>488</v>
      </c>
      <c r="AU167" s="72" t="s">
        <v>488</v>
      </c>
      <c r="AV167" s="72" t="s">
        <v>488</v>
      </c>
      <c r="AW167" s="73">
        <f t="shared" ref="AW167:BL168" si="40">F167/AVERAGE(F$143:F$146)*100</f>
        <v>103.14269535673841</v>
      </c>
      <c r="AX167" s="73">
        <f t="shared" si="40"/>
        <v>131.44885177453028</v>
      </c>
      <c r="AY167" s="73">
        <f t="shared" si="40"/>
        <v>88.824813609589327</v>
      </c>
      <c r="AZ167" s="73">
        <f t="shared" si="40"/>
        <v>98.850105463700075</v>
      </c>
      <c r="BA167" s="73">
        <f t="shared" si="40"/>
        <v>104.2899447050499</v>
      </c>
      <c r="BB167" s="73">
        <f t="shared" si="40"/>
        <v>101.20925438515765</v>
      </c>
      <c r="BC167" s="73">
        <f t="shared" si="40"/>
        <v>80.78161906806956</v>
      </c>
      <c r="BD167" s="73">
        <f t="shared" si="40"/>
        <v>85.111852675812614</v>
      </c>
      <c r="BE167" s="73">
        <f t="shared" si="40"/>
        <v>87.165908525131826</v>
      </c>
      <c r="BF167" s="73">
        <f t="shared" si="40"/>
        <v>101.80787976279082</v>
      </c>
      <c r="BG167" s="73">
        <f t="shared" si="40"/>
        <v>102.44552288514606</v>
      </c>
      <c r="BH167" s="73">
        <f t="shared" si="40"/>
        <v>93.620667926906123</v>
      </c>
      <c r="BI167" s="73">
        <f t="shared" si="40"/>
        <v>85.649620748715449</v>
      </c>
      <c r="BJ167" s="73">
        <f t="shared" si="40"/>
        <v>93.454145143534589</v>
      </c>
      <c r="BK167" s="73">
        <f t="shared" si="40"/>
        <v>113.82053654024054</v>
      </c>
      <c r="BL167" s="73">
        <f t="shared" si="40"/>
        <v>86.291390728476813</v>
      </c>
      <c r="BM167" s="73">
        <f t="shared" si="38"/>
        <v>105.00195658679191</v>
      </c>
      <c r="BN167" s="73">
        <f t="shared" si="38"/>
        <v>102.75703898892306</v>
      </c>
      <c r="BO167" s="73">
        <f t="shared" si="38"/>
        <v>103.96737115313313</v>
      </c>
      <c r="BP167" s="73">
        <f t="shared" si="38"/>
        <v>83.365554341430609</v>
      </c>
      <c r="BQ167" s="73">
        <f t="shared" si="38"/>
        <v>94.209453750186384</v>
      </c>
      <c r="BR167" s="73">
        <f t="shared" si="37"/>
        <v>77.685326624135143</v>
      </c>
      <c r="BS167" s="73">
        <f t="shared" si="37"/>
        <v>100.99635714458034</v>
      </c>
      <c r="BT167" s="73">
        <f t="shared" si="37"/>
        <v>102.70313692412738</v>
      </c>
      <c r="BU167" s="73">
        <f t="shared" si="37"/>
        <v>108.20768102349518</v>
      </c>
      <c r="BV167" s="73">
        <f t="shared" si="37"/>
        <v>104.75854064691931</v>
      </c>
      <c r="BW167" s="73">
        <f t="shared" si="37"/>
        <v>101.62995594713658</v>
      </c>
      <c r="BX167" s="73">
        <f t="shared" si="37"/>
        <v>100.1705606844086</v>
      </c>
      <c r="BY167" s="73">
        <f t="shared" si="37"/>
        <v>90.141652807248946</v>
      </c>
      <c r="BZ167" s="73">
        <f t="shared" si="37"/>
        <v>126.46716088562715</v>
      </c>
      <c r="CA167" s="73">
        <f t="shared" si="37"/>
        <v>111.46180084658697</v>
      </c>
      <c r="CB167" s="73">
        <f t="shared" si="37"/>
        <v>82.648610876846334</v>
      </c>
      <c r="CC167" s="73">
        <f t="shared" si="37"/>
        <v>104.2326543949461</v>
      </c>
      <c r="CD167" s="73">
        <f t="shared" si="37"/>
        <v>121.32950421870477</v>
      </c>
      <c r="CE167" s="73">
        <f t="shared" si="37"/>
        <v>108.47390551570616</v>
      </c>
      <c r="CF167" s="73">
        <f t="shared" si="37"/>
        <v>100.49833471064031</v>
      </c>
      <c r="CG167" s="73">
        <f t="shared" si="37"/>
        <v>101.49650814765545</v>
      </c>
      <c r="CH167" s="73">
        <f t="shared" si="39"/>
        <v>97.806616706269409</v>
      </c>
      <c r="CI167" s="73" t="e">
        <f t="shared" si="39"/>
        <v>#VALUE!</v>
      </c>
      <c r="CJ167" s="73" t="e">
        <f t="shared" si="39"/>
        <v>#VALUE!</v>
      </c>
      <c r="CK167" s="73" t="e">
        <f t="shared" si="39"/>
        <v>#VALUE!</v>
      </c>
    </row>
    <row r="168" spans="2:89" s="72" customFormat="1" ht="14.4">
      <c r="B168" s="70"/>
      <c r="C168" s="70"/>
      <c r="D168" s="79"/>
      <c r="E168" s="71"/>
      <c r="F168" s="72" t="s">
        <v>488</v>
      </c>
      <c r="G168" s="72" t="s">
        <v>488</v>
      </c>
      <c r="H168" s="72" t="s">
        <v>488</v>
      </c>
      <c r="I168" s="72" t="s">
        <v>488</v>
      </c>
      <c r="J168" s="72" t="s">
        <v>488</v>
      </c>
      <c r="K168" s="72" t="s">
        <v>488</v>
      </c>
      <c r="L168" s="72" t="s">
        <v>488</v>
      </c>
      <c r="M168" s="72" t="s">
        <v>488</v>
      </c>
      <c r="N168" s="72" t="s">
        <v>488</v>
      </c>
      <c r="O168" s="72" t="s">
        <v>488</v>
      </c>
      <c r="P168" s="72" t="s">
        <v>488</v>
      </c>
      <c r="Q168" s="72" t="s">
        <v>488</v>
      </c>
      <c r="R168" s="72" t="s">
        <v>488</v>
      </c>
      <c r="S168" s="72" t="s">
        <v>488</v>
      </c>
      <c r="T168" s="72" t="s">
        <v>488</v>
      </c>
      <c r="U168" s="72" t="s">
        <v>488</v>
      </c>
      <c r="V168" s="72" t="s">
        <v>488</v>
      </c>
      <c r="W168" s="72" t="s">
        <v>488</v>
      </c>
      <c r="X168" s="72" t="s">
        <v>488</v>
      </c>
      <c r="Y168" s="72" t="s">
        <v>488</v>
      </c>
      <c r="Z168" s="72" t="s">
        <v>488</v>
      </c>
      <c r="AA168" s="72" t="s">
        <v>488</v>
      </c>
      <c r="AB168" s="72" t="s">
        <v>488</v>
      </c>
      <c r="AC168" s="72" t="s">
        <v>488</v>
      </c>
      <c r="AD168" s="72" t="s">
        <v>488</v>
      </c>
      <c r="AE168" s="72" t="s">
        <v>488</v>
      </c>
      <c r="AF168" s="72" t="s">
        <v>488</v>
      </c>
      <c r="AG168" s="72" t="s">
        <v>488</v>
      </c>
      <c r="AH168" s="72" t="s">
        <v>488</v>
      </c>
      <c r="AI168" s="72" t="s">
        <v>488</v>
      </c>
      <c r="AJ168" s="72" t="s">
        <v>488</v>
      </c>
      <c r="AK168" s="72" t="s">
        <v>488</v>
      </c>
      <c r="AL168" s="72" t="s">
        <v>488</v>
      </c>
      <c r="AM168" s="72" t="s">
        <v>488</v>
      </c>
      <c r="AN168" s="72" t="s">
        <v>488</v>
      </c>
      <c r="AO168" s="72" t="s">
        <v>488</v>
      </c>
      <c r="AP168" s="72" t="s">
        <v>488</v>
      </c>
      <c r="AQ168" s="72" t="s">
        <v>488</v>
      </c>
      <c r="AR168" s="72" t="s">
        <v>488</v>
      </c>
      <c r="AS168" s="72" t="s">
        <v>488</v>
      </c>
      <c r="AT168" s="72" t="s">
        <v>488</v>
      </c>
      <c r="AU168" s="72" t="s">
        <v>488</v>
      </c>
      <c r="AV168" s="72" t="s">
        <v>488</v>
      </c>
      <c r="AW168" s="73" t="e">
        <f t="shared" si="40"/>
        <v>#VALUE!</v>
      </c>
      <c r="AX168" s="73" t="e">
        <f t="shared" si="40"/>
        <v>#VALUE!</v>
      </c>
      <c r="AY168" s="73" t="e">
        <f t="shared" si="40"/>
        <v>#VALUE!</v>
      </c>
      <c r="AZ168" s="73" t="e">
        <f t="shared" si="40"/>
        <v>#VALUE!</v>
      </c>
      <c r="BA168" s="73" t="e">
        <f t="shared" si="40"/>
        <v>#VALUE!</v>
      </c>
      <c r="BB168" s="73" t="e">
        <f t="shared" si="40"/>
        <v>#VALUE!</v>
      </c>
      <c r="BC168" s="73" t="e">
        <f t="shared" si="40"/>
        <v>#VALUE!</v>
      </c>
      <c r="BD168" s="73" t="e">
        <f t="shared" si="40"/>
        <v>#VALUE!</v>
      </c>
      <c r="BE168" s="73" t="e">
        <f t="shared" si="40"/>
        <v>#VALUE!</v>
      </c>
      <c r="BF168" s="73" t="e">
        <f t="shared" si="40"/>
        <v>#VALUE!</v>
      </c>
      <c r="BG168" s="73" t="e">
        <f t="shared" si="40"/>
        <v>#VALUE!</v>
      </c>
      <c r="BH168" s="73" t="e">
        <f t="shared" si="40"/>
        <v>#VALUE!</v>
      </c>
      <c r="BI168" s="73" t="e">
        <f t="shared" si="40"/>
        <v>#VALUE!</v>
      </c>
      <c r="BJ168" s="73" t="e">
        <f t="shared" si="40"/>
        <v>#VALUE!</v>
      </c>
      <c r="BK168" s="73" t="e">
        <f t="shared" si="40"/>
        <v>#VALUE!</v>
      </c>
      <c r="BL168" s="73" t="e">
        <f t="shared" si="40"/>
        <v>#VALUE!</v>
      </c>
      <c r="BM168" s="73" t="e">
        <f t="shared" si="38"/>
        <v>#VALUE!</v>
      </c>
      <c r="BN168" s="73" t="e">
        <f t="shared" si="38"/>
        <v>#VALUE!</v>
      </c>
      <c r="BO168" s="73" t="e">
        <f t="shared" si="38"/>
        <v>#VALUE!</v>
      </c>
      <c r="BP168" s="73" t="e">
        <f t="shared" si="38"/>
        <v>#VALUE!</v>
      </c>
      <c r="BQ168" s="73" t="e">
        <f t="shared" si="38"/>
        <v>#VALUE!</v>
      </c>
      <c r="BR168" s="73" t="e">
        <f t="shared" si="37"/>
        <v>#VALUE!</v>
      </c>
      <c r="BS168" s="73" t="e">
        <f t="shared" si="37"/>
        <v>#VALUE!</v>
      </c>
      <c r="BT168" s="73" t="e">
        <f t="shared" si="37"/>
        <v>#VALUE!</v>
      </c>
      <c r="BU168" s="73" t="e">
        <f t="shared" si="37"/>
        <v>#VALUE!</v>
      </c>
      <c r="BV168" s="73" t="e">
        <f t="shared" si="37"/>
        <v>#VALUE!</v>
      </c>
      <c r="BW168" s="73" t="e">
        <f t="shared" si="37"/>
        <v>#VALUE!</v>
      </c>
      <c r="BX168" s="73" t="e">
        <f t="shared" si="37"/>
        <v>#VALUE!</v>
      </c>
      <c r="BY168" s="73" t="e">
        <f t="shared" si="37"/>
        <v>#VALUE!</v>
      </c>
      <c r="BZ168" s="73" t="e">
        <f t="shared" si="37"/>
        <v>#VALUE!</v>
      </c>
      <c r="CA168" s="73" t="e">
        <f t="shared" si="37"/>
        <v>#VALUE!</v>
      </c>
      <c r="CB168" s="73" t="e">
        <f t="shared" si="37"/>
        <v>#VALUE!</v>
      </c>
      <c r="CC168" s="73" t="e">
        <f t="shared" si="37"/>
        <v>#VALUE!</v>
      </c>
      <c r="CD168" s="73" t="e">
        <f t="shared" si="37"/>
        <v>#VALUE!</v>
      </c>
      <c r="CE168" s="73" t="e">
        <f t="shared" si="37"/>
        <v>#VALUE!</v>
      </c>
      <c r="CF168" s="73" t="e">
        <f t="shared" si="37"/>
        <v>#VALUE!</v>
      </c>
      <c r="CG168" s="73" t="e">
        <f t="shared" si="37"/>
        <v>#VALUE!</v>
      </c>
      <c r="CH168" s="73" t="e">
        <f t="shared" si="39"/>
        <v>#VALUE!</v>
      </c>
      <c r="CI168" s="73" t="e">
        <f t="shared" si="39"/>
        <v>#VALUE!</v>
      </c>
      <c r="CJ168" s="73" t="e">
        <f t="shared" si="39"/>
        <v>#VALUE!</v>
      </c>
      <c r="CK168" s="73" t="e">
        <f t="shared" si="39"/>
        <v>#VALUE!</v>
      </c>
    </row>
    <row r="169" spans="2:89" s="72" customFormat="1" ht="14.4">
      <c r="B169" s="70"/>
      <c r="C169" s="70"/>
      <c r="D169" s="78"/>
      <c r="E169" s="71"/>
      <c r="F169" s="72" t="s">
        <v>488</v>
      </c>
      <c r="G169" s="72" t="s">
        <v>488</v>
      </c>
      <c r="H169" s="72" t="s">
        <v>488</v>
      </c>
      <c r="I169" s="72" t="s">
        <v>488</v>
      </c>
      <c r="J169" s="72" t="s">
        <v>488</v>
      </c>
      <c r="K169" s="72" t="s">
        <v>488</v>
      </c>
      <c r="L169" s="72" t="s">
        <v>488</v>
      </c>
      <c r="M169" s="72" t="s">
        <v>488</v>
      </c>
      <c r="N169" s="72" t="s">
        <v>488</v>
      </c>
      <c r="O169" s="72" t="s">
        <v>488</v>
      </c>
      <c r="P169" s="72" t="s">
        <v>488</v>
      </c>
      <c r="Q169" s="72" t="s">
        <v>488</v>
      </c>
      <c r="R169" s="72" t="s">
        <v>488</v>
      </c>
      <c r="S169" s="72" t="s">
        <v>488</v>
      </c>
      <c r="T169" s="72" t="s">
        <v>488</v>
      </c>
      <c r="U169" s="72" t="s">
        <v>488</v>
      </c>
      <c r="V169" s="72" t="s">
        <v>488</v>
      </c>
      <c r="W169" s="72" t="s">
        <v>488</v>
      </c>
      <c r="X169" s="72" t="s">
        <v>488</v>
      </c>
      <c r="Y169" s="72" t="s">
        <v>488</v>
      </c>
      <c r="Z169" s="72" t="s">
        <v>488</v>
      </c>
      <c r="AA169" s="72" t="s">
        <v>488</v>
      </c>
      <c r="AB169" s="72" t="s">
        <v>488</v>
      </c>
      <c r="AC169" s="72" t="s">
        <v>488</v>
      </c>
      <c r="AD169" s="72" t="s">
        <v>488</v>
      </c>
      <c r="AE169" s="72" t="s">
        <v>488</v>
      </c>
      <c r="AF169" s="72" t="s">
        <v>488</v>
      </c>
      <c r="AG169" s="72" t="s">
        <v>488</v>
      </c>
      <c r="AH169" s="72" t="s">
        <v>488</v>
      </c>
      <c r="AI169" s="72" t="s">
        <v>488</v>
      </c>
      <c r="AJ169" s="72" t="s">
        <v>488</v>
      </c>
      <c r="AK169" s="72" t="s">
        <v>488</v>
      </c>
      <c r="AL169" s="72" t="s">
        <v>488</v>
      </c>
      <c r="AM169" s="72" t="s">
        <v>488</v>
      </c>
      <c r="AN169" s="72" t="s">
        <v>488</v>
      </c>
      <c r="AO169" s="72" t="s">
        <v>488</v>
      </c>
      <c r="AP169" s="72" t="s">
        <v>488</v>
      </c>
      <c r="AQ169" s="72" t="s">
        <v>488</v>
      </c>
      <c r="AR169" s="72" t="s">
        <v>488</v>
      </c>
      <c r="AS169" s="72" t="s">
        <v>488</v>
      </c>
      <c r="AT169" s="72" t="s">
        <v>488</v>
      </c>
      <c r="AU169" s="72" t="s">
        <v>488</v>
      </c>
      <c r="AV169" s="72" t="s">
        <v>488</v>
      </c>
      <c r="AW169" s="73"/>
      <c r="AX169" s="73"/>
      <c r="AY169" s="73"/>
      <c r="AZ169" s="73"/>
      <c r="BA169" s="73"/>
      <c r="BB169" s="73"/>
      <c r="BC169" s="73"/>
      <c r="BD169" s="73"/>
      <c r="BE169" s="73"/>
      <c r="BF169" s="73"/>
      <c r="BG169" s="73"/>
      <c r="BH169" s="73"/>
      <c r="BI169" s="73"/>
      <c r="BJ169" s="73"/>
      <c r="BK169" s="73"/>
      <c r="BL169" s="73"/>
      <c r="BM169" s="73"/>
      <c r="BN169" s="73"/>
      <c r="BO169" s="73"/>
      <c r="BP169" s="73"/>
      <c r="BQ169" s="73"/>
      <c r="BR169" s="73"/>
      <c r="BS169" s="73"/>
      <c r="BT169" s="73"/>
      <c r="BU169" s="73"/>
      <c r="BV169" s="73"/>
      <c r="BW169" s="73"/>
      <c r="BX169" s="73"/>
      <c r="BY169" s="73"/>
      <c r="BZ169" s="73"/>
      <c r="CA169" s="73"/>
      <c r="CB169" s="73"/>
      <c r="CC169" s="73"/>
      <c r="CD169" s="73"/>
      <c r="CE169" s="73"/>
      <c r="CF169" s="73"/>
      <c r="CG169" s="73"/>
      <c r="CH169" s="73"/>
      <c r="CI169" s="73"/>
      <c r="CJ169" s="73"/>
      <c r="CK169" s="73"/>
    </row>
    <row r="170" spans="2:89" s="72" customFormat="1" ht="14.4">
      <c r="B170" s="70"/>
      <c r="C170" s="70"/>
      <c r="D170" s="78"/>
      <c r="E170" s="71"/>
      <c r="F170" s="72" t="s">
        <v>488</v>
      </c>
      <c r="G170" s="72" t="s">
        <v>488</v>
      </c>
      <c r="H170" s="72" t="s">
        <v>488</v>
      </c>
      <c r="I170" s="72" t="s">
        <v>488</v>
      </c>
      <c r="J170" s="72" t="s">
        <v>488</v>
      </c>
      <c r="K170" s="72" t="s">
        <v>488</v>
      </c>
      <c r="L170" s="72" t="s">
        <v>488</v>
      </c>
      <c r="M170" s="72" t="s">
        <v>488</v>
      </c>
      <c r="N170" s="72" t="s">
        <v>488</v>
      </c>
      <c r="O170" s="72" t="s">
        <v>488</v>
      </c>
      <c r="P170" s="72" t="s">
        <v>488</v>
      </c>
      <c r="Q170" s="72" t="s">
        <v>488</v>
      </c>
      <c r="R170" s="72" t="s">
        <v>488</v>
      </c>
      <c r="S170" s="72" t="s">
        <v>488</v>
      </c>
      <c r="T170" s="72" t="s">
        <v>488</v>
      </c>
      <c r="U170" s="72" t="s">
        <v>488</v>
      </c>
      <c r="V170" s="72" t="s">
        <v>488</v>
      </c>
      <c r="W170" s="72" t="s">
        <v>488</v>
      </c>
      <c r="X170" s="72" t="s">
        <v>488</v>
      </c>
      <c r="Y170" s="72" t="s">
        <v>488</v>
      </c>
      <c r="Z170" s="72" t="s">
        <v>488</v>
      </c>
      <c r="AA170" s="72" t="s">
        <v>488</v>
      </c>
      <c r="AB170" s="72" t="s">
        <v>488</v>
      </c>
      <c r="AC170" s="72" t="s">
        <v>488</v>
      </c>
      <c r="AD170" s="72" t="s">
        <v>488</v>
      </c>
      <c r="AE170" s="72" t="s">
        <v>488</v>
      </c>
      <c r="AF170" s="72" t="s">
        <v>488</v>
      </c>
      <c r="AG170" s="72" t="s">
        <v>488</v>
      </c>
      <c r="AH170" s="72" t="s">
        <v>488</v>
      </c>
      <c r="AI170" s="72" t="s">
        <v>488</v>
      </c>
      <c r="AJ170" s="72" t="s">
        <v>488</v>
      </c>
      <c r="AK170" s="72" t="s">
        <v>488</v>
      </c>
      <c r="AL170" s="72" t="s">
        <v>488</v>
      </c>
      <c r="AM170" s="72" t="s">
        <v>488</v>
      </c>
      <c r="AN170" s="72" t="s">
        <v>488</v>
      </c>
      <c r="AO170" s="72" t="s">
        <v>488</v>
      </c>
      <c r="AP170" s="72" t="s">
        <v>488</v>
      </c>
      <c r="AQ170" s="72" t="s">
        <v>488</v>
      </c>
      <c r="AR170" s="72" t="s">
        <v>488</v>
      </c>
      <c r="AS170" s="72" t="s">
        <v>488</v>
      </c>
      <c r="AT170" s="72" t="s">
        <v>488</v>
      </c>
      <c r="AU170" s="72" t="s">
        <v>488</v>
      </c>
      <c r="AV170" s="72" t="s">
        <v>488</v>
      </c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  <c r="CI170" s="73"/>
      <c r="CJ170" s="73"/>
      <c r="CK170" s="73"/>
    </row>
    <row r="171" spans="2:89" s="72" customFormat="1" ht="14.4">
      <c r="B171" s="70" t="s">
        <v>490</v>
      </c>
      <c r="C171" s="70"/>
      <c r="D171" s="79"/>
      <c r="E171" s="71">
        <v>34335</v>
      </c>
      <c r="F171" s="72">
        <v>99.4</v>
      </c>
      <c r="G171" s="72">
        <v>72.13</v>
      </c>
      <c r="H171" s="72">
        <v>78.97</v>
      </c>
      <c r="I171" s="72">
        <v>78.010000000000005</v>
      </c>
      <c r="J171" s="72">
        <v>104.36</v>
      </c>
      <c r="K171" s="72">
        <v>53.47</v>
      </c>
      <c r="L171" s="72">
        <v>130.38999999999999</v>
      </c>
      <c r="M171" s="72">
        <v>75.790000000000006</v>
      </c>
      <c r="N171" s="72">
        <v>82.54</v>
      </c>
      <c r="O171" s="72">
        <v>52.2</v>
      </c>
      <c r="P171" s="72">
        <v>75.12</v>
      </c>
      <c r="Q171" s="72">
        <v>68.260000000000005</v>
      </c>
      <c r="R171" s="72">
        <v>62.92</v>
      </c>
      <c r="S171" s="72">
        <v>40.22</v>
      </c>
      <c r="T171" s="72">
        <v>96.43</v>
      </c>
      <c r="U171" s="72">
        <v>98.38</v>
      </c>
      <c r="V171" s="72">
        <v>73.52</v>
      </c>
      <c r="W171" s="72">
        <v>99.28</v>
      </c>
      <c r="X171" s="72">
        <v>115.92</v>
      </c>
      <c r="Y171" s="72">
        <v>104.28</v>
      </c>
      <c r="Z171" s="72">
        <v>89.6</v>
      </c>
      <c r="AA171" s="72">
        <v>54.27</v>
      </c>
      <c r="AB171" s="72">
        <v>94.54</v>
      </c>
      <c r="AC171" s="72">
        <v>136.71</v>
      </c>
      <c r="AD171" s="72">
        <v>106.9</v>
      </c>
      <c r="AE171" s="72">
        <v>136.41</v>
      </c>
      <c r="AF171" s="72">
        <v>67.59</v>
      </c>
      <c r="AG171" s="72">
        <v>134.26</v>
      </c>
      <c r="AH171" s="72">
        <v>134.26</v>
      </c>
      <c r="AI171" s="72">
        <v>81.31</v>
      </c>
      <c r="AJ171" s="72">
        <v>70.239999999999995</v>
      </c>
      <c r="AK171" s="72">
        <v>108.68</v>
      </c>
      <c r="AL171" s="72">
        <v>66.05</v>
      </c>
      <c r="AM171" s="72">
        <v>65.47</v>
      </c>
      <c r="AN171" s="72">
        <v>62.84</v>
      </c>
      <c r="AO171" s="72" t="s">
        <v>488</v>
      </c>
      <c r="AP171" s="72">
        <v>95.81</v>
      </c>
      <c r="AQ171" s="72">
        <v>85.84</v>
      </c>
      <c r="AR171" s="72">
        <v>85.84</v>
      </c>
      <c r="AS171" s="72" t="s">
        <v>488</v>
      </c>
      <c r="AT171" s="72" t="s">
        <v>488</v>
      </c>
      <c r="AU171" s="72" t="s">
        <v>488</v>
      </c>
      <c r="AV171" s="72" t="s">
        <v>488</v>
      </c>
      <c r="AW171" s="73">
        <f>F171/AVERAGE(F$227:F$230)*100</f>
        <v>95.224409637400015</v>
      </c>
      <c r="AX171" s="73">
        <f t="shared" ref="AX171:BM186" si="41">G171/AVERAGE(G$227:G$230)*100</f>
        <v>70.705288437974801</v>
      </c>
      <c r="AY171" s="73">
        <f t="shared" si="41"/>
        <v>75.938168617929179</v>
      </c>
      <c r="AZ171" s="73">
        <f t="shared" si="41"/>
        <v>70.70766581314723</v>
      </c>
      <c r="BA171" s="73">
        <f t="shared" si="41"/>
        <v>107.03589743589743</v>
      </c>
      <c r="BB171" s="73">
        <f t="shared" si="41"/>
        <v>41.941366800666728</v>
      </c>
      <c r="BC171" s="73">
        <f t="shared" si="41"/>
        <v>110.67821067821066</v>
      </c>
      <c r="BD171" s="73">
        <f t="shared" si="41"/>
        <v>57.858274328682946</v>
      </c>
      <c r="BE171" s="73">
        <f t="shared" si="41"/>
        <v>73.47338436888019</v>
      </c>
      <c r="BF171" s="73">
        <f t="shared" si="41"/>
        <v>49.692988719120379</v>
      </c>
      <c r="BG171" s="73">
        <f t="shared" si="41"/>
        <v>70.223655612423769</v>
      </c>
      <c r="BH171" s="73">
        <f t="shared" si="41"/>
        <v>59.531232966314185</v>
      </c>
      <c r="BI171" s="73">
        <f t="shared" si="41"/>
        <v>36.75448332262399</v>
      </c>
      <c r="BJ171" s="73">
        <f t="shared" si="41"/>
        <v>37.149586662356256</v>
      </c>
      <c r="BK171" s="73">
        <f t="shared" si="41"/>
        <v>79.274909569220654</v>
      </c>
      <c r="BL171" s="73">
        <f t="shared" si="41"/>
        <v>93.213634317928808</v>
      </c>
      <c r="BM171" s="73">
        <f t="shared" si="41"/>
        <v>65.789709172259506</v>
      </c>
      <c r="BN171" s="73">
        <f t="shared" ref="BN171:CC186" si="42">W171/AVERAGE(W$227:W$230)*100</f>
        <v>97.464719597496639</v>
      </c>
      <c r="BO171" s="73">
        <f t="shared" si="42"/>
        <v>117.83481575603558</v>
      </c>
      <c r="BP171" s="73">
        <f t="shared" si="42"/>
        <v>94.045498613397072</v>
      </c>
      <c r="BQ171" s="73">
        <f t="shared" si="42"/>
        <v>88.55505040521841</v>
      </c>
      <c r="BR171" s="73">
        <f t="shared" si="42"/>
        <v>36.124608932969444</v>
      </c>
      <c r="BS171" s="73">
        <f t="shared" si="42"/>
        <v>96.807720861172982</v>
      </c>
      <c r="BT171" s="73">
        <f t="shared" si="42"/>
        <v>114.02714932126699</v>
      </c>
      <c r="BU171" s="73">
        <f t="shared" si="42"/>
        <v>115.06687118215333</v>
      </c>
      <c r="BV171" s="73">
        <f t="shared" si="42"/>
        <v>136.50213894378703</v>
      </c>
      <c r="BW171" s="73">
        <f t="shared" si="42"/>
        <v>74.956333693753635</v>
      </c>
      <c r="BX171" s="73">
        <f t="shared" si="42"/>
        <v>146.19300394718931</v>
      </c>
      <c r="BY171" s="73">
        <f t="shared" si="42"/>
        <v>155.60062583299529</v>
      </c>
      <c r="BZ171" s="73">
        <f t="shared" si="42"/>
        <v>78.564181844533564</v>
      </c>
      <c r="CA171" s="73">
        <f t="shared" si="42"/>
        <v>59.697433282338942</v>
      </c>
      <c r="CB171" s="73">
        <f t="shared" si="42"/>
        <v>102.23894637817499</v>
      </c>
      <c r="CC171" s="73">
        <f t="shared" si="42"/>
        <v>56.581145329164343</v>
      </c>
      <c r="CD171" s="73">
        <f t="shared" ref="CD171:CK186" si="43">AM171/AVERAGE(AM$227:AM$230)*100</f>
        <v>56.626375764914485</v>
      </c>
      <c r="CE171" s="73">
        <f t="shared" si="43"/>
        <v>60.465228163864225</v>
      </c>
      <c r="CF171" s="73" t="e">
        <f t="shared" si="43"/>
        <v>#VALUE!</v>
      </c>
      <c r="CG171" s="73">
        <f t="shared" si="43"/>
        <v>89.154608477178627</v>
      </c>
      <c r="CH171" s="73">
        <f t="shared" si="43"/>
        <v>77.787091366303443</v>
      </c>
      <c r="CI171" s="73" t="e">
        <f t="shared" si="43"/>
        <v>#DIV/0!</v>
      </c>
      <c r="CJ171" s="73" t="e">
        <f t="shared" si="43"/>
        <v>#VALUE!</v>
      </c>
      <c r="CK171" s="73" t="e">
        <f t="shared" si="43"/>
        <v>#VALUE!</v>
      </c>
    </row>
    <row r="172" spans="2:89" s="72" customFormat="1" ht="14.4">
      <c r="B172" s="70" t="s">
        <v>487</v>
      </c>
      <c r="C172" s="70"/>
      <c r="D172" s="79"/>
      <c r="E172" s="71">
        <v>34425</v>
      </c>
      <c r="F172" s="72">
        <v>101.61</v>
      </c>
      <c r="G172" s="72">
        <v>59.6</v>
      </c>
      <c r="H172" s="72">
        <v>80.180000000000007</v>
      </c>
      <c r="I172" s="72">
        <v>76.83</v>
      </c>
      <c r="J172" s="72">
        <v>105.63</v>
      </c>
      <c r="K172" s="72">
        <v>59.3</v>
      </c>
      <c r="L172" s="72">
        <v>129.21</v>
      </c>
      <c r="M172" s="72">
        <v>77.75</v>
      </c>
      <c r="N172" s="72">
        <v>83.56</v>
      </c>
      <c r="O172" s="72">
        <v>107.32</v>
      </c>
      <c r="P172" s="72">
        <v>77.099999999999994</v>
      </c>
      <c r="Q172" s="72">
        <v>70.569999999999993</v>
      </c>
      <c r="R172" s="72">
        <v>67.91</v>
      </c>
      <c r="S172" s="72">
        <v>42.14</v>
      </c>
      <c r="T172" s="72">
        <v>97.94</v>
      </c>
      <c r="U172" s="72">
        <v>98.48</v>
      </c>
      <c r="V172" s="72">
        <v>73.92</v>
      </c>
      <c r="W172" s="72">
        <v>99.58</v>
      </c>
      <c r="X172" s="72">
        <v>116.92</v>
      </c>
      <c r="Y172" s="72">
        <v>106.04</v>
      </c>
      <c r="Z172" s="72">
        <v>90.71</v>
      </c>
      <c r="AA172" s="72">
        <v>58.43</v>
      </c>
      <c r="AB172" s="72">
        <v>98.06</v>
      </c>
      <c r="AC172" s="72">
        <v>133.69999999999999</v>
      </c>
      <c r="AD172" s="72">
        <v>107.85</v>
      </c>
      <c r="AE172" s="72">
        <v>134.9</v>
      </c>
      <c r="AF172" s="72">
        <v>67.67</v>
      </c>
      <c r="AG172" s="72">
        <v>132.72</v>
      </c>
      <c r="AH172" s="72">
        <v>139.22999999999999</v>
      </c>
      <c r="AI172" s="72">
        <v>82.41</v>
      </c>
      <c r="AJ172" s="72">
        <v>72.150000000000006</v>
      </c>
      <c r="AK172" s="72">
        <v>65.709999999999994</v>
      </c>
      <c r="AL172" s="72">
        <v>63.81</v>
      </c>
      <c r="AM172" s="72">
        <v>66.75</v>
      </c>
      <c r="AN172" s="72">
        <v>63.37</v>
      </c>
      <c r="AO172" s="72">
        <v>82.57</v>
      </c>
      <c r="AP172" s="72">
        <v>98.46</v>
      </c>
      <c r="AQ172" s="72">
        <v>81.319999999999993</v>
      </c>
      <c r="AR172" s="72" t="s">
        <v>488</v>
      </c>
      <c r="AS172" s="72" t="s">
        <v>488</v>
      </c>
      <c r="AT172" s="72" t="s">
        <v>488</v>
      </c>
      <c r="AU172" s="72" t="s">
        <v>488</v>
      </c>
      <c r="AV172" s="72" t="s">
        <v>488</v>
      </c>
      <c r="AW172" s="73">
        <f t="shared" ref="AW172:BL201" si="44">F172/AVERAGE(F$227:F$230)*100</f>
        <v>97.341572064951862</v>
      </c>
      <c r="AX172" s="73">
        <f t="shared" si="41"/>
        <v>58.42278096358379</v>
      </c>
      <c r="AY172" s="73">
        <f t="shared" si="41"/>
        <v>77.10171406591823</v>
      </c>
      <c r="AZ172" s="73">
        <f t="shared" si="41"/>
        <v>69.638122861480596</v>
      </c>
      <c r="BA172" s="73">
        <f t="shared" si="41"/>
        <v>108.33846153846154</v>
      </c>
      <c r="BB172" s="73">
        <f t="shared" si="41"/>
        <v>46.514364153348367</v>
      </c>
      <c r="BC172" s="73">
        <f t="shared" si="41"/>
        <v>109.67659791189203</v>
      </c>
      <c r="BD172" s="73">
        <f t="shared" si="41"/>
        <v>59.354543199038112</v>
      </c>
      <c r="BE172" s="73">
        <f t="shared" si="41"/>
        <v>74.381342353569522</v>
      </c>
      <c r="BF172" s="73">
        <f t="shared" si="41"/>
        <v>102.16573849302679</v>
      </c>
      <c r="BG172" s="73">
        <f t="shared" si="41"/>
        <v>72.074598611792752</v>
      </c>
      <c r="BH172" s="73">
        <f t="shared" si="41"/>
        <v>61.545841055270891</v>
      </c>
      <c r="BI172" s="73">
        <f t="shared" si="41"/>
        <v>39.669373211052047</v>
      </c>
      <c r="BJ172" s="73">
        <f t="shared" si="41"/>
        <v>38.923012977416526</v>
      </c>
      <c r="BK172" s="73">
        <f t="shared" si="41"/>
        <v>80.5162775402828</v>
      </c>
      <c r="BL172" s="73">
        <f t="shared" si="41"/>
        <v>93.308382878935035</v>
      </c>
      <c r="BM172" s="73">
        <f t="shared" si="41"/>
        <v>66.147651006711399</v>
      </c>
      <c r="BN172" s="73">
        <f t="shared" si="42"/>
        <v>97.759234261872635</v>
      </c>
      <c r="BO172" s="73">
        <f t="shared" si="42"/>
        <v>118.851334180432</v>
      </c>
      <c r="BP172" s="73">
        <f t="shared" si="42"/>
        <v>95.632764412779309</v>
      </c>
      <c r="BQ172" s="73">
        <f t="shared" si="42"/>
        <v>89.652105159122343</v>
      </c>
      <c r="BR172" s="73">
        <f t="shared" si="42"/>
        <v>38.893696332290482</v>
      </c>
      <c r="BS172" s="73">
        <f t="shared" si="42"/>
        <v>100.41215472441954</v>
      </c>
      <c r="BT172" s="73">
        <f t="shared" si="42"/>
        <v>111.51656692453655</v>
      </c>
      <c r="BU172" s="73">
        <f t="shared" si="42"/>
        <v>116.08944861548396</v>
      </c>
      <c r="BV172" s="73">
        <f t="shared" si="42"/>
        <v>134.99111900532858</v>
      </c>
      <c r="BW172" s="73">
        <f t="shared" si="42"/>
        <v>75.045052538190689</v>
      </c>
      <c r="BX172" s="73">
        <f t="shared" si="42"/>
        <v>144.51612903225805</v>
      </c>
      <c r="BY172" s="73">
        <f t="shared" si="42"/>
        <v>161.36060728979544</v>
      </c>
      <c r="BZ172" s="73">
        <f t="shared" si="42"/>
        <v>79.627035122469692</v>
      </c>
      <c r="CA172" s="73">
        <f t="shared" si="42"/>
        <v>61.320754716981142</v>
      </c>
      <c r="CB172" s="73">
        <f t="shared" si="42"/>
        <v>61.815616180620879</v>
      </c>
      <c r="CC172" s="73">
        <f t="shared" si="42"/>
        <v>54.662269242300944</v>
      </c>
      <c r="CD172" s="73">
        <f t="shared" si="43"/>
        <v>57.733474603758083</v>
      </c>
      <c r="CE172" s="73">
        <f t="shared" si="43"/>
        <v>60.975199057034942</v>
      </c>
      <c r="CF172" s="73">
        <f t="shared" si="43"/>
        <v>87.280991517137494</v>
      </c>
      <c r="CG172" s="73">
        <f t="shared" si="43"/>
        <v>91.620527613641642</v>
      </c>
      <c r="CH172" s="73">
        <f t="shared" si="43"/>
        <v>73.691126163883908</v>
      </c>
      <c r="CI172" s="73" t="e">
        <f t="shared" si="43"/>
        <v>#VALUE!</v>
      </c>
      <c r="CJ172" s="73" t="e">
        <f t="shared" si="43"/>
        <v>#VALUE!</v>
      </c>
      <c r="CK172" s="73" t="e">
        <f t="shared" si="43"/>
        <v>#VALUE!</v>
      </c>
    </row>
    <row r="173" spans="2:89" s="72" customFormat="1" ht="14.4">
      <c r="B173" s="70" t="s">
        <v>487</v>
      </c>
      <c r="C173" s="70"/>
      <c r="D173" s="78"/>
      <c r="E173" s="71">
        <v>34516</v>
      </c>
      <c r="F173" s="72">
        <v>103.46</v>
      </c>
      <c r="G173" s="72">
        <v>65.63</v>
      </c>
      <c r="H173" s="72">
        <v>80.739999999999995</v>
      </c>
      <c r="I173" s="72">
        <v>76.680000000000007</v>
      </c>
      <c r="J173" s="72">
        <v>107.64</v>
      </c>
      <c r="K173" s="72">
        <v>63.94</v>
      </c>
      <c r="L173" s="72">
        <v>126.34</v>
      </c>
      <c r="M173" s="72">
        <v>79.98</v>
      </c>
      <c r="N173" s="72">
        <v>84.19</v>
      </c>
      <c r="O173" s="72">
        <v>108.77</v>
      </c>
      <c r="P173" s="72">
        <v>74.62</v>
      </c>
      <c r="Q173" s="72">
        <v>70.790000000000006</v>
      </c>
      <c r="R173" s="72">
        <v>71.75</v>
      </c>
      <c r="S173" s="72">
        <v>44.46</v>
      </c>
      <c r="T173" s="72">
        <v>99.57</v>
      </c>
      <c r="U173" s="72">
        <v>94.45</v>
      </c>
      <c r="V173" s="72">
        <v>75.239999999999995</v>
      </c>
      <c r="W173" s="72">
        <v>100.35</v>
      </c>
      <c r="X173" s="72">
        <v>117.48</v>
      </c>
      <c r="Y173" s="72">
        <v>105.81</v>
      </c>
      <c r="Z173" s="72">
        <v>93.27</v>
      </c>
      <c r="AA173" s="72">
        <v>62.13</v>
      </c>
      <c r="AB173" s="72">
        <v>104.48</v>
      </c>
      <c r="AC173" s="72">
        <v>125.71</v>
      </c>
      <c r="AD173" s="72">
        <v>111.28</v>
      </c>
      <c r="AE173" s="72">
        <v>129.07</v>
      </c>
      <c r="AF173" s="72">
        <v>67.87</v>
      </c>
      <c r="AG173" s="72">
        <v>127.66</v>
      </c>
      <c r="AH173" s="72">
        <v>141.58000000000001</v>
      </c>
      <c r="AI173" s="72">
        <v>85.37</v>
      </c>
      <c r="AJ173" s="72">
        <v>74.36</v>
      </c>
      <c r="AK173" s="72">
        <v>71.239999999999995</v>
      </c>
      <c r="AL173" s="72">
        <v>63.88</v>
      </c>
      <c r="AM173" s="72">
        <v>67.239999999999995</v>
      </c>
      <c r="AN173" s="72">
        <v>63.93</v>
      </c>
      <c r="AO173" s="72">
        <v>83.14</v>
      </c>
      <c r="AP173" s="72">
        <v>100.17</v>
      </c>
      <c r="AQ173" s="72">
        <v>82.82</v>
      </c>
      <c r="AR173" s="72" t="s">
        <v>488</v>
      </c>
      <c r="AS173" s="72" t="s">
        <v>488</v>
      </c>
      <c r="AT173" s="72" t="s">
        <v>488</v>
      </c>
      <c r="AU173" s="72" t="s">
        <v>488</v>
      </c>
      <c r="AV173" s="72" t="s">
        <v>488</v>
      </c>
      <c r="AW173" s="73">
        <f t="shared" si="44"/>
        <v>99.113857354983963</v>
      </c>
      <c r="AX173" s="73">
        <f t="shared" si="41"/>
        <v>64.333676420134296</v>
      </c>
      <c r="AY173" s="73">
        <f t="shared" si="41"/>
        <v>77.64021443854125</v>
      </c>
      <c r="AZ173" s="73">
        <f t="shared" si="41"/>
        <v>69.502164011692486</v>
      </c>
      <c r="BA173" s="73">
        <f t="shared" si="41"/>
        <v>110.4</v>
      </c>
      <c r="BB173" s="73">
        <f t="shared" si="41"/>
        <v>50.153936660456907</v>
      </c>
      <c r="BC173" s="73">
        <f t="shared" si="41"/>
        <v>107.2404719463543</v>
      </c>
      <c r="BD173" s="73">
        <f t="shared" si="41"/>
        <v>61.056930740309554</v>
      </c>
      <c r="BE173" s="73">
        <f t="shared" si="41"/>
        <v>74.942139932348226</v>
      </c>
      <c r="BF173" s="73">
        <f t="shared" si="41"/>
        <v>103.54609929078013</v>
      </c>
      <c r="BG173" s="73">
        <f t="shared" si="41"/>
        <v>69.756245764098253</v>
      </c>
      <c r="BH173" s="73">
        <f t="shared" si="41"/>
        <v>61.737708492314404</v>
      </c>
      <c r="BI173" s="73">
        <f t="shared" si="41"/>
        <v>41.91249488872014</v>
      </c>
      <c r="BJ173" s="73">
        <f t="shared" si="41"/>
        <v>41.065903108114348</v>
      </c>
      <c r="BK173" s="73">
        <f t="shared" si="41"/>
        <v>81.856297270634656</v>
      </c>
      <c r="BL173" s="73">
        <f t="shared" si="41"/>
        <v>89.490015870383971</v>
      </c>
      <c r="BM173" s="73">
        <f t="shared" si="41"/>
        <v>67.328859060402678</v>
      </c>
      <c r="BN173" s="73">
        <f t="shared" si="42"/>
        <v>98.515155233771026</v>
      </c>
      <c r="BO173" s="73">
        <f t="shared" si="42"/>
        <v>119.42058449809403</v>
      </c>
      <c r="BP173" s="73">
        <f t="shared" si="42"/>
        <v>95.425337632178213</v>
      </c>
      <c r="BQ173" s="73">
        <f t="shared" si="42"/>
        <v>92.182249456414297</v>
      </c>
      <c r="BR173" s="73">
        <f t="shared" si="42"/>
        <v>41.356586567263527</v>
      </c>
      <c r="BS173" s="73">
        <f t="shared" si="42"/>
        <v>106.98615057727261</v>
      </c>
      <c r="BT173" s="73">
        <f t="shared" si="42"/>
        <v>104.85226348603958</v>
      </c>
      <c r="BU173" s="73">
        <f t="shared" si="42"/>
        <v>119.7814913484567</v>
      </c>
      <c r="BV173" s="73">
        <f t="shared" si="42"/>
        <v>129.15718109724062</v>
      </c>
      <c r="BW173" s="73">
        <f t="shared" si="42"/>
        <v>75.266849649283316</v>
      </c>
      <c r="BX173" s="73">
        <f t="shared" si="42"/>
        <v>139.00639716891249</v>
      </c>
      <c r="BY173" s="73">
        <f t="shared" si="42"/>
        <v>164.08413976936899</v>
      </c>
      <c r="BZ173" s="73">
        <f t="shared" si="42"/>
        <v>82.487076670370556</v>
      </c>
      <c r="CA173" s="73">
        <f t="shared" si="42"/>
        <v>63.199048104708488</v>
      </c>
      <c r="CB173" s="73">
        <f t="shared" si="42"/>
        <v>67.017873941674495</v>
      </c>
      <c r="CC173" s="73">
        <f t="shared" si="42"/>
        <v>54.722234120015422</v>
      </c>
      <c r="CD173" s="73">
        <f t="shared" si="43"/>
        <v>58.157285878002895</v>
      </c>
      <c r="CE173" s="73">
        <f t="shared" si="43"/>
        <v>61.514036227177591</v>
      </c>
      <c r="CF173" s="73">
        <f t="shared" si="43"/>
        <v>87.883512592161949</v>
      </c>
      <c r="CG173" s="73">
        <f t="shared" si="43"/>
        <v>93.211743358302698</v>
      </c>
      <c r="CH173" s="73">
        <f t="shared" si="43"/>
        <v>75.050406651412516</v>
      </c>
      <c r="CI173" s="73" t="e">
        <f t="shared" si="43"/>
        <v>#VALUE!</v>
      </c>
      <c r="CJ173" s="73" t="e">
        <f t="shared" si="43"/>
        <v>#VALUE!</v>
      </c>
      <c r="CK173" s="73" t="e">
        <f t="shared" si="43"/>
        <v>#VALUE!</v>
      </c>
    </row>
    <row r="174" spans="2:89" s="72" customFormat="1" ht="14.4">
      <c r="B174" s="70" t="s">
        <v>487</v>
      </c>
      <c r="C174" s="70"/>
      <c r="D174" s="78"/>
      <c r="E174" s="71">
        <v>34608</v>
      </c>
      <c r="F174" s="72">
        <v>104.11</v>
      </c>
      <c r="G174" s="72">
        <v>67.3</v>
      </c>
      <c r="H174" s="72">
        <v>81.66</v>
      </c>
      <c r="I174" s="72">
        <v>76.540000000000006</v>
      </c>
      <c r="J174" s="72">
        <v>108.68</v>
      </c>
      <c r="K174" s="72">
        <v>65.040000000000006</v>
      </c>
      <c r="L174" s="72">
        <v>123.29</v>
      </c>
      <c r="M174" s="72">
        <v>82.05</v>
      </c>
      <c r="N174" s="72">
        <v>83.65</v>
      </c>
      <c r="O174" s="72">
        <v>108.19</v>
      </c>
      <c r="P174" s="72">
        <v>72.760000000000005</v>
      </c>
      <c r="Q174" s="72">
        <v>69.83</v>
      </c>
      <c r="R174" s="72">
        <v>76.41</v>
      </c>
      <c r="S174" s="72">
        <v>48.93</v>
      </c>
      <c r="T174" s="72">
        <v>100.48</v>
      </c>
      <c r="U174" s="72">
        <v>94.37</v>
      </c>
      <c r="V174" s="72">
        <v>76.97</v>
      </c>
      <c r="W174" s="72">
        <v>100.03</v>
      </c>
      <c r="X174" s="72">
        <v>115.85</v>
      </c>
      <c r="Y174" s="72">
        <v>106.09</v>
      </c>
      <c r="Z174" s="72">
        <v>93.41</v>
      </c>
      <c r="AA174" s="72">
        <v>64.91</v>
      </c>
      <c r="AB174" s="72">
        <v>109.98</v>
      </c>
      <c r="AC174" s="72">
        <v>117.69</v>
      </c>
      <c r="AD174" s="72">
        <v>119.6</v>
      </c>
      <c r="AE174" s="72">
        <v>130.69</v>
      </c>
      <c r="AF174" s="72">
        <v>69.790000000000006</v>
      </c>
      <c r="AG174" s="72">
        <v>126.52</v>
      </c>
      <c r="AH174" s="72">
        <v>139.79</v>
      </c>
      <c r="AI174" s="72">
        <v>86.2</v>
      </c>
      <c r="AJ174" s="72">
        <v>75.900000000000006</v>
      </c>
      <c r="AK174" s="72">
        <v>69.569999999999993</v>
      </c>
      <c r="AL174" s="72">
        <v>64.14</v>
      </c>
      <c r="AM174" s="72">
        <v>69.930000000000007</v>
      </c>
      <c r="AN174" s="72">
        <v>65.7</v>
      </c>
      <c r="AO174" s="72">
        <v>81.650000000000006</v>
      </c>
      <c r="AP174" s="72">
        <v>99.89</v>
      </c>
      <c r="AQ174" s="72">
        <v>83.82</v>
      </c>
      <c r="AR174" s="72" t="s">
        <v>488</v>
      </c>
      <c r="AS174" s="72" t="s">
        <v>488</v>
      </c>
      <c r="AT174" s="72" t="s">
        <v>488</v>
      </c>
      <c r="AU174" s="72" t="s">
        <v>488</v>
      </c>
      <c r="AV174" s="72" t="s">
        <v>488</v>
      </c>
      <c r="AW174" s="73">
        <f t="shared" si="44"/>
        <v>99.736552186616862</v>
      </c>
      <c r="AX174" s="73">
        <f t="shared" si="41"/>
        <v>65.970690584717929</v>
      </c>
      <c r="AY174" s="73">
        <f t="shared" si="41"/>
        <v>78.524893622136219</v>
      </c>
      <c r="AZ174" s="73">
        <f t="shared" si="41"/>
        <v>69.37526908522355</v>
      </c>
      <c r="BA174" s="73">
        <f t="shared" si="41"/>
        <v>111.46666666666667</v>
      </c>
      <c r="BB174" s="73">
        <f t="shared" si="41"/>
        <v>51.016766349642126</v>
      </c>
      <c r="BC174" s="73">
        <f t="shared" si="41"/>
        <v>104.65155759273405</v>
      </c>
      <c r="BD174" s="73">
        <f t="shared" si="41"/>
        <v>62.637173884000987</v>
      </c>
      <c r="BE174" s="73">
        <f t="shared" si="41"/>
        <v>74.461456293395059</v>
      </c>
      <c r="BF174" s="73">
        <f t="shared" si="41"/>
        <v>102.9939549716788</v>
      </c>
      <c r="BG174" s="73">
        <f t="shared" si="41"/>
        <v>68.01748112832739</v>
      </c>
      <c r="BH174" s="73">
        <f t="shared" si="41"/>
        <v>60.900468767033679</v>
      </c>
      <c r="BI174" s="73">
        <f t="shared" si="41"/>
        <v>44.634616507973597</v>
      </c>
      <c r="BJ174" s="73">
        <f t="shared" si="41"/>
        <v>45.19466124786404</v>
      </c>
      <c r="BK174" s="73">
        <f t="shared" si="41"/>
        <v>82.604406445248273</v>
      </c>
      <c r="BL174" s="73">
        <f t="shared" si="41"/>
        <v>89.414217021579006</v>
      </c>
      <c r="BM174" s="73">
        <f t="shared" si="41"/>
        <v>68.876957494407151</v>
      </c>
      <c r="BN174" s="73">
        <f t="shared" si="42"/>
        <v>98.201006258436635</v>
      </c>
      <c r="BO174" s="73">
        <f t="shared" si="42"/>
        <v>117.76365946632782</v>
      </c>
      <c r="BP174" s="73">
        <f t="shared" si="42"/>
        <v>95.677857191170844</v>
      </c>
      <c r="BQ174" s="73">
        <f t="shared" si="42"/>
        <v>92.320616722672455</v>
      </c>
      <c r="BR174" s="73">
        <f t="shared" si="42"/>
        <v>43.207082473540567</v>
      </c>
      <c r="BS174" s="73">
        <f t="shared" si="42"/>
        <v>112.61807848859536</v>
      </c>
      <c r="BT174" s="73">
        <f t="shared" si="42"/>
        <v>98.162937631628338</v>
      </c>
      <c r="BU174" s="73">
        <f t="shared" si="42"/>
        <v>128.73711686983665</v>
      </c>
      <c r="BV174" s="73">
        <f t="shared" si="42"/>
        <v>130.7782753358517</v>
      </c>
      <c r="BW174" s="73">
        <f t="shared" si="42"/>
        <v>77.396101915772547</v>
      </c>
      <c r="BX174" s="73">
        <f t="shared" si="42"/>
        <v>137.76507417993739</v>
      </c>
      <c r="BY174" s="73">
        <f t="shared" si="42"/>
        <v>162.00961928492785</v>
      </c>
      <c r="BZ174" s="73">
        <f t="shared" si="42"/>
        <v>83.289047780085994</v>
      </c>
      <c r="CA174" s="73">
        <f t="shared" si="42"/>
        <v>64.50790413054564</v>
      </c>
      <c r="CB174" s="73">
        <f t="shared" si="42"/>
        <v>65.44684854186265</v>
      </c>
      <c r="CC174" s="73">
        <f t="shared" si="42"/>
        <v>54.944960808669208</v>
      </c>
      <c r="CD174" s="73">
        <f t="shared" si="43"/>
        <v>60.483923281510165</v>
      </c>
      <c r="CE174" s="73">
        <f t="shared" si="43"/>
        <v>63.217146568521322</v>
      </c>
      <c r="CF174" s="73">
        <f t="shared" si="43"/>
        <v>86.308501360957706</v>
      </c>
      <c r="CG174" s="73">
        <f t="shared" si="43"/>
        <v>92.951193411808504</v>
      </c>
      <c r="CH174" s="73">
        <f t="shared" si="43"/>
        <v>75.956593643098259</v>
      </c>
      <c r="CI174" s="73" t="e">
        <f t="shared" si="43"/>
        <v>#VALUE!</v>
      </c>
      <c r="CJ174" s="73" t="e">
        <f t="shared" si="43"/>
        <v>#VALUE!</v>
      </c>
      <c r="CK174" s="73" t="e">
        <f t="shared" si="43"/>
        <v>#VALUE!</v>
      </c>
    </row>
    <row r="175" spans="2:89" s="72" customFormat="1" ht="14.4">
      <c r="B175" s="70" t="s">
        <v>487</v>
      </c>
      <c r="C175" s="70"/>
      <c r="D175" s="78"/>
      <c r="E175" s="71">
        <v>34700</v>
      </c>
      <c r="F175" s="72">
        <v>106.66</v>
      </c>
      <c r="G175" s="72">
        <v>75.02</v>
      </c>
      <c r="H175" s="72">
        <v>82.56</v>
      </c>
      <c r="I175" s="72">
        <v>77.760000000000005</v>
      </c>
      <c r="J175" s="72">
        <v>113.21</v>
      </c>
      <c r="K175" s="72">
        <v>67.7</v>
      </c>
      <c r="L175" s="72">
        <v>118.26</v>
      </c>
      <c r="M175" s="72">
        <v>84.81</v>
      </c>
      <c r="N175" s="72">
        <v>81.94</v>
      </c>
      <c r="O175" s="72">
        <v>109.17</v>
      </c>
      <c r="P175" s="72">
        <v>69.11</v>
      </c>
      <c r="Q175" s="72">
        <v>68.75</v>
      </c>
      <c r="R175" s="72">
        <v>80.849999999999994</v>
      </c>
      <c r="S175" s="72">
        <v>53.11</v>
      </c>
      <c r="T175" s="72">
        <v>103.35</v>
      </c>
      <c r="U175" s="72">
        <v>93.33</v>
      </c>
      <c r="V175" s="72">
        <v>79.19</v>
      </c>
      <c r="W175" s="72">
        <v>101.63</v>
      </c>
      <c r="X175" s="72">
        <v>116.24</v>
      </c>
      <c r="Y175" s="72">
        <v>105.78</v>
      </c>
      <c r="Z175" s="72">
        <v>94.06</v>
      </c>
      <c r="AA175" s="72">
        <v>66.2</v>
      </c>
      <c r="AB175" s="72">
        <v>117.69</v>
      </c>
      <c r="AC175" s="72">
        <v>110.49</v>
      </c>
      <c r="AD175" s="72">
        <v>123.43</v>
      </c>
      <c r="AE175" s="72">
        <v>126.96</v>
      </c>
      <c r="AF175" s="72">
        <v>69.5</v>
      </c>
      <c r="AG175" s="72">
        <v>130.97999999999999</v>
      </c>
      <c r="AH175" s="72">
        <v>141.51</v>
      </c>
      <c r="AI175" s="72">
        <v>89.06</v>
      </c>
      <c r="AJ175" s="72">
        <v>78.61</v>
      </c>
      <c r="AK175" s="72">
        <v>66.16</v>
      </c>
      <c r="AL175" s="72">
        <v>62.74</v>
      </c>
      <c r="AM175" s="72">
        <v>69.83</v>
      </c>
      <c r="AN175" s="72">
        <v>67.510000000000005</v>
      </c>
      <c r="AO175" s="72">
        <v>51.58</v>
      </c>
      <c r="AP175" s="72">
        <v>102.07</v>
      </c>
      <c r="AQ175" s="72">
        <v>85.97</v>
      </c>
      <c r="AR175" s="72" t="s">
        <v>488</v>
      </c>
      <c r="AS175" s="72" t="s">
        <v>488</v>
      </c>
      <c r="AT175" s="72" t="s">
        <v>488</v>
      </c>
      <c r="AU175" s="72" t="s">
        <v>488</v>
      </c>
      <c r="AV175" s="72" t="s">
        <v>488</v>
      </c>
      <c r="AW175" s="73">
        <f t="shared" si="44"/>
        <v>102.17943191071515</v>
      </c>
      <c r="AX175" s="73">
        <f t="shared" si="41"/>
        <v>73.538205165906973</v>
      </c>
      <c r="AY175" s="73">
        <f t="shared" si="41"/>
        <v>79.390340649566085</v>
      </c>
      <c r="AZ175" s="73">
        <f t="shared" si="41"/>
        <v>70.481067730167013</v>
      </c>
      <c r="BA175" s="73">
        <f t="shared" si="41"/>
        <v>116.11282051282051</v>
      </c>
      <c r="BB175" s="73">
        <f t="shared" si="41"/>
        <v>53.103245416217284</v>
      </c>
      <c r="BC175" s="73">
        <f t="shared" si="41"/>
        <v>100.38197097020627</v>
      </c>
      <c r="BD175" s="73">
        <f t="shared" si="41"/>
        <v>64.744164742256231</v>
      </c>
      <c r="BE175" s="73">
        <f t="shared" si="41"/>
        <v>72.939291436709979</v>
      </c>
      <c r="BF175" s="73">
        <f t="shared" si="41"/>
        <v>103.92688847636727</v>
      </c>
      <c r="BG175" s="73">
        <f t="shared" si="41"/>
        <v>64.605389235551186</v>
      </c>
      <c r="BH175" s="73">
        <f t="shared" si="41"/>
        <v>59.958574076092873</v>
      </c>
      <c r="BI175" s="73">
        <f t="shared" si="41"/>
        <v>47.228225947777318</v>
      </c>
      <c r="BJ175" s="73">
        <f t="shared" si="41"/>
        <v>49.055558121276498</v>
      </c>
      <c r="BK175" s="73">
        <f t="shared" si="41"/>
        <v>84.963827688260437</v>
      </c>
      <c r="BL175" s="73">
        <f t="shared" si="41"/>
        <v>88.428831987114194</v>
      </c>
      <c r="BM175" s="73">
        <f t="shared" si="41"/>
        <v>70.863534675615213</v>
      </c>
      <c r="BN175" s="73">
        <f t="shared" si="42"/>
        <v>99.771751135108616</v>
      </c>
      <c r="BO175" s="73">
        <f t="shared" si="42"/>
        <v>118.16010165184242</v>
      </c>
      <c r="BP175" s="73">
        <f t="shared" si="42"/>
        <v>95.398281965143298</v>
      </c>
      <c r="BQ175" s="73">
        <f t="shared" si="42"/>
        <v>92.963036173156738</v>
      </c>
      <c r="BR175" s="73">
        <f t="shared" si="42"/>
        <v>44.06576582573387</v>
      </c>
      <c r="BS175" s="73">
        <f t="shared" si="42"/>
        <v>120.51301743337686</v>
      </c>
      <c r="BT175" s="73">
        <f t="shared" si="42"/>
        <v>92.157557812206775</v>
      </c>
      <c r="BU175" s="73">
        <f t="shared" si="42"/>
        <v>132.8597185221065</v>
      </c>
      <c r="BV175" s="73">
        <f t="shared" si="42"/>
        <v>127.0457558852225</v>
      </c>
      <c r="BW175" s="73">
        <f t="shared" si="42"/>
        <v>77.074496104688237</v>
      </c>
      <c r="BX175" s="73">
        <f t="shared" si="42"/>
        <v>142.62147815434869</v>
      </c>
      <c r="BY175" s="73">
        <f t="shared" si="42"/>
        <v>164.0030132699774</v>
      </c>
      <c r="BZ175" s="73">
        <f t="shared" si="42"/>
        <v>86.052466302719949</v>
      </c>
      <c r="CA175" s="73">
        <f t="shared" si="42"/>
        <v>66.811150773414923</v>
      </c>
      <c r="CB175" s="73">
        <f t="shared" si="42"/>
        <v>62.238946378174973</v>
      </c>
      <c r="CC175" s="73">
        <f t="shared" si="42"/>
        <v>53.745663254379586</v>
      </c>
      <c r="CD175" s="73">
        <f t="shared" si="43"/>
        <v>60.397431184725505</v>
      </c>
      <c r="CE175" s="73">
        <f t="shared" si="43"/>
        <v>64.958745279160951</v>
      </c>
      <c r="CF175" s="73">
        <f t="shared" si="43"/>
        <v>54.522872017124293</v>
      </c>
      <c r="CG175" s="73">
        <f t="shared" si="43"/>
        <v>94.979760852370532</v>
      </c>
      <c r="CH175" s="73">
        <f t="shared" si="43"/>
        <v>77.904895675222591</v>
      </c>
      <c r="CI175" s="73" t="e">
        <f t="shared" si="43"/>
        <v>#VALUE!</v>
      </c>
      <c r="CJ175" s="73" t="e">
        <f t="shared" si="43"/>
        <v>#VALUE!</v>
      </c>
      <c r="CK175" s="73" t="e">
        <f t="shared" si="43"/>
        <v>#VALUE!</v>
      </c>
    </row>
    <row r="176" spans="2:89" s="72" customFormat="1" ht="14.4">
      <c r="B176" s="70" t="s">
        <v>487</v>
      </c>
      <c r="C176" s="70"/>
      <c r="D176" s="79"/>
      <c r="E176" s="71">
        <v>34790</v>
      </c>
      <c r="F176" s="72">
        <v>108.52</v>
      </c>
      <c r="G176" s="72">
        <v>80.03</v>
      </c>
      <c r="H176" s="72">
        <v>82.75</v>
      </c>
      <c r="I176" s="72">
        <v>80.84</v>
      </c>
      <c r="J176" s="72">
        <v>116.81</v>
      </c>
      <c r="K176" s="72">
        <v>70.209999999999994</v>
      </c>
      <c r="L176" s="72">
        <v>114.21</v>
      </c>
      <c r="M176" s="72">
        <v>86.74</v>
      </c>
      <c r="N176" s="72">
        <v>83.8</v>
      </c>
      <c r="O176" s="72">
        <v>109.76</v>
      </c>
      <c r="P176" s="72">
        <v>64.95</v>
      </c>
      <c r="Q176" s="72">
        <v>67.63</v>
      </c>
      <c r="R176" s="72">
        <v>85.29</v>
      </c>
      <c r="S176" s="72">
        <v>55.35</v>
      </c>
      <c r="T176" s="72">
        <v>105.57</v>
      </c>
      <c r="U176" s="72">
        <v>85.79</v>
      </c>
      <c r="V176" s="72">
        <v>81.180000000000007</v>
      </c>
      <c r="W176" s="72">
        <v>102.65</v>
      </c>
      <c r="X176" s="72">
        <v>115.95</v>
      </c>
      <c r="Y176" s="72">
        <v>107.2</v>
      </c>
      <c r="Z176" s="72">
        <v>93.33</v>
      </c>
      <c r="AA176" s="72">
        <v>62.81</v>
      </c>
      <c r="AB176" s="72">
        <v>126.14</v>
      </c>
      <c r="AC176" s="72">
        <v>103.91</v>
      </c>
      <c r="AD176" s="72">
        <v>128.09</v>
      </c>
      <c r="AE176" s="72">
        <v>122.21</v>
      </c>
      <c r="AF176" s="72">
        <v>67.86</v>
      </c>
      <c r="AG176" s="72">
        <v>123.49</v>
      </c>
      <c r="AH176" s="72">
        <v>156.4</v>
      </c>
      <c r="AI176" s="72">
        <v>92.26</v>
      </c>
      <c r="AJ176" s="72">
        <v>80.16</v>
      </c>
      <c r="AK176" s="72">
        <v>66.849999999999994</v>
      </c>
      <c r="AL176" s="72">
        <v>64.02</v>
      </c>
      <c r="AM176" s="72">
        <v>64.41</v>
      </c>
      <c r="AN176" s="72">
        <v>67.88</v>
      </c>
      <c r="AO176" s="72">
        <v>52.06</v>
      </c>
      <c r="AP176" s="72">
        <v>103.4</v>
      </c>
      <c r="AQ176" s="72">
        <v>86.13</v>
      </c>
      <c r="AR176" s="72" t="s">
        <v>488</v>
      </c>
      <c r="AS176" s="72" t="s">
        <v>488</v>
      </c>
      <c r="AT176" s="72" t="s">
        <v>488</v>
      </c>
      <c r="AU176" s="72" t="s">
        <v>488</v>
      </c>
      <c r="AV176" s="72" t="s">
        <v>488</v>
      </c>
      <c r="AW176" s="73">
        <f t="shared" si="44"/>
        <v>103.9612971212339</v>
      </c>
      <c r="AX176" s="73">
        <f t="shared" si="41"/>
        <v>78.4492476596579</v>
      </c>
      <c r="AY176" s="73">
        <f t="shared" si="41"/>
        <v>79.573046133134611</v>
      </c>
      <c r="AZ176" s="73">
        <f t="shared" si="41"/>
        <v>73.272756112483307</v>
      </c>
      <c r="BA176" s="73">
        <f t="shared" si="41"/>
        <v>119.80512820512821</v>
      </c>
      <c r="BB176" s="73">
        <f t="shared" si="41"/>
        <v>55.072065888812624</v>
      </c>
      <c r="BC176" s="73">
        <f t="shared" si="41"/>
        <v>96.944232238349883</v>
      </c>
      <c r="BD176" s="73">
        <f t="shared" si="41"/>
        <v>66.217531538065145</v>
      </c>
      <c r="BE176" s="73">
        <f t="shared" si="41"/>
        <v>74.594979526437598</v>
      </c>
      <c r="BF176" s="73">
        <f t="shared" si="41"/>
        <v>104.48855252510829</v>
      </c>
      <c r="BG176" s="73">
        <f t="shared" si="41"/>
        <v>60.71653929748301</v>
      </c>
      <c r="BH176" s="73">
        <f t="shared" si="41"/>
        <v>58.981794396598708</v>
      </c>
      <c r="BI176" s="73">
        <f t="shared" si="41"/>
        <v>49.821835387581054</v>
      </c>
      <c r="BJ176" s="73">
        <f t="shared" si="41"/>
        <v>51.124555488846809</v>
      </c>
      <c r="BK176" s="73">
        <f t="shared" si="41"/>
        <v>86.78888523512002</v>
      </c>
      <c r="BL176" s="73">
        <f t="shared" si="41"/>
        <v>81.284790487244479</v>
      </c>
      <c r="BM176" s="73">
        <f t="shared" si="41"/>
        <v>72.644295302013433</v>
      </c>
      <c r="BN176" s="73">
        <f t="shared" si="42"/>
        <v>100.77310099398701</v>
      </c>
      <c r="BO176" s="73">
        <f t="shared" si="42"/>
        <v>117.86531130876747</v>
      </c>
      <c r="BP176" s="73">
        <f t="shared" si="42"/>
        <v>96.678916871463045</v>
      </c>
      <c r="BQ176" s="73">
        <f t="shared" si="42"/>
        <v>92.241549713382085</v>
      </c>
      <c r="BR176" s="73">
        <f t="shared" si="42"/>
        <v>41.809225853691004</v>
      </c>
      <c r="BS176" s="73">
        <f t="shared" si="42"/>
        <v>129.16570667895451</v>
      </c>
      <c r="BT176" s="73">
        <f t="shared" si="42"/>
        <v>86.669307921679845</v>
      </c>
      <c r="BU176" s="73">
        <f t="shared" si="42"/>
        <v>137.87572993191787</v>
      </c>
      <c r="BV176" s="73">
        <f t="shared" si="42"/>
        <v>122.29254746954193</v>
      </c>
      <c r="BW176" s="73">
        <f t="shared" si="42"/>
        <v>75.255759793728686</v>
      </c>
      <c r="BX176" s="73">
        <f t="shared" si="42"/>
        <v>134.46576834081935</v>
      </c>
      <c r="BY176" s="73">
        <f t="shared" si="42"/>
        <v>181.25977864055167</v>
      </c>
      <c r="BZ176" s="73">
        <f t="shared" si="42"/>
        <v>89.144403111261425</v>
      </c>
      <c r="CA176" s="73">
        <f t="shared" si="42"/>
        <v>68.128505864354921</v>
      </c>
      <c r="CB176" s="73">
        <f t="shared" si="42"/>
        <v>62.888052681091246</v>
      </c>
      <c r="CC176" s="73">
        <f t="shared" si="42"/>
        <v>54.842163875444385</v>
      </c>
      <c r="CD176" s="73">
        <f t="shared" si="43"/>
        <v>55.709559538997119</v>
      </c>
      <c r="CE176" s="73">
        <f t="shared" si="43"/>
        <v>65.314762695148048</v>
      </c>
      <c r="CF176" s="73">
        <f t="shared" si="43"/>
        <v>55.030258185565927</v>
      </c>
      <c r="CG176" s="73">
        <f t="shared" si="43"/>
        <v>96.217373098218033</v>
      </c>
      <c r="CH176" s="73">
        <f t="shared" si="43"/>
        <v>78.049885593892299</v>
      </c>
      <c r="CI176" s="73" t="e">
        <f t="shared" si="43"/>
        <v>#VALUE!</v>
      </c>
      <c r="CJ176" s="73" t="e">
        <f t="shared" si="43"/>
        <v>#VALUE!</v>
      </c>
      <c r="CK176" s="73" t="e">
        <f t="shared" si="43"/>
        <v>#VALUE!</v>
      </c>
    </row>
    <row r="177" spans="2:89" s="72" customFormat="1" ht="14.4">
      <c r="B177" s="70" t="s">
        <v>487</v>
      </c>
      <c r="C177" s="70"/>
      <c r="D177" s="78"/>
      <c r="E177" s="71">
        <v>34881</v>
      </c>
      <c r="F177" s="72">
        <v>107.07</v>
      </c>
      <c r="G177" s="72">
        <v>81</v>
      </c>
      <c r="H177" s="72">
        <v>83.06</v>
      </c>
      <c r="I177" s="72">
        <v>82.24</v>
      </c>
      <c r="J177" s="72">
        <v>116.76</v>
      </c>
      <c r="K177" s="72">
        <v>71.900000000000006</v>
      </c>
      <c r="L177" s="72">
        <v>112.36</v>
      </c>
      <c r="M177" s="72">
        <v>86.96</v>
      </c>
      <c r="N177" s="72">
        <v>85.3</v>
      </c>
      <c r="O177" s="72">
        <v>110.32</v>
      </c>
      <c r="P177" s="72">
        <v>69.09</v>
      </c>
      <c r="Q177" s="72">
        <v>67.03</v>
      </c>
      <c r="R177" s="72">
        <v>85.79</v>
      </c>
      <c r="S177" s="72">
        <v>59.16</v>
      </c>
      <c r="T177" s="72">
        <v>104.45</v>
      </c>
      <c r="U177" s="72">
        <v>85.36</v>
      </c>
      <c r="V177" s="72">
        <v>80.62</v>
      </c>
      <c r="W177" s="72">
        <v>100.75</v>
      </c>
      <c r="X177" s="72">
        <v>113.19</v>
      </c>
      <c r="Y177" s="72">
        <v>111.38</v>
      </c>
      <c r="Z177" s="72">
        <v>92.24</v>
      </c>
      <c r="AA177" s="72">
        <v>62.27</v>
      </c>
      <c r="AB177" s="72">
        <v>127.34</v>
      </c>
      <c r="AC177" s="72">
        <v>101.2</v>
      </c>
      <c r="AD177" s="72">
        <v>130.12</v>
      </c>
      <c r="AE177" s="72">
        <v>126.74</v>
      </c>
      <c r="AF177" s="72">
        <v>68.150000000000006</v>
      </c>
      <c r="AG177" s="72">
        <v>125.26</v>
      </c>
      <c r="AH177" s="72">
        <v>138.99</v>
      </c>
      <c r="AI177" s="72">
        <v>91.69</v>
      </c>
      <c r="AJ177" s="72">
        <v>80.67</v>
      </c>
      <c r="AK177" s="72">
        <v>69.540000000000006</v>
      </c>
      <c r="AL177" s="72">
        <v>66.14</v>
      </c>
      <c r="AM177" s="72">
        <v>69.31</v>
      </c>
      <c r="AN177" s="72">
        <v>69.69</v>
      </c>
      <c r="AO177" s="72">
        <v>54.56</v>
      </c>
      <c r="AP177" s="72">
        <v>105.07</v>
      </c>
      <c r="AQ177" s="72">
        <v>88.63</v>
      </c>
      <c r="AR177" s="72" t="s">
        <v>488</v>
      </c>
      <c r="AS177" s="72" t="s">
        <v>488</v>
      </c>
      <c r="AT177" s="72" t="s">
        <v>488</v>
      </c>
      <c r="AU177" s="72" t="s">
        <v>488</v>
      </c>
      <c r="AV177" s="72" t="s">
        <v>488</v>
      </c>
      <c r="AW177" s="73">
        <f t="shared" si="44"/>
        <v>102.5722086506682</v>
      </c>
      <c r="AX177" s="73">
        <f t="shared" si="41"/>
        <v>79.400088222320235</v>
      </c>
      <c r="AY177" s="73">
        <f t="shared" si="41"/>
        <v>79.871144553693782</v>
      </c>
      <c r="AZ177" s="73">
        <f t="shared" si="41"/>
        <v>74.541705377172519</v>
      </c>
      <c r="BA177" s="73">
        <f t="shared" si="41"/>
        <v>119.75384615384617</v>
      </c>
      <c r="BB177" s="73">
        <f t="shared" si="41"/>
        <v>56.397686047651739</v>
      </c>
      <c r="BC177" s="73">
        <f t="shared" si="41"/>
        <v>95.373907138613021</v>
      </c>
      <c r="BD177" s="73">
        <f t="shared" si="41"/>
        <v>66.385480084737665</v>
      </c>
      <c r="BE177" s="73">
        <f t="shared" si="41"/>
        <v>75.930211856863096</v>
      </c>
      <c r="BF177" s="73">
        <f t="shared" si="41"/>
        <v>105.02165738493025</v>
      </c>
      <c r="BG177" s="73">
        <f t="shared" si="41"/>
        <v>64.586692841618174</v>
      </c>
      <c r="BH177" s="73">
        <f t="shared" si="41"/>
        <v>58.458519568298264</v>
      </c>
      <c r="BI177" s="73">
        <f t="shared" si="41"/>
        <v>50.113908522694082</v>
      </c>
      <c r="BJ177" s="73">
        <f t="shared" si="41"/>
        <v>54.643698332794536</v>
      </c>
      <c r="BK177" s="73">
        <f t="shared" si="41"/>
        <v>85.868135481749434</v>
      </c>
      <c r="BL177" s="73">
        <f t="shared" si="41"/>
        <v>80.877371674917697</v>
      </c>
      <c r="BM177" s="73">
        <f t="shared" si="41"/>
        <v>72.143176733780763</v>
      </c>
      <c r="BN177" s="73">
        <f t="shared" si="42"/>
        <v>98.907841452939024</v>
      </c>
      <c r="BO177" s="73">
        <f t="shared" si="42"/>
        <v>115.05972045743329</v>
      </c>
      <c r="BP177" s="73">
        <f t="shared" si="42"/>
        <v>100.44867314499584</v>
      </c>
      <c r="BQ177" s="73">
        <f t="shared" si="42"/>
        <v>91.164261711800748</v>
      </c>
      <c r="BR177" s="73">
        <f t="shared" si="42"/>
        <v>41.449777008586828</v>
      </c>
      <c r="BS177" s="73">
        <f t="shared" si="42"/>
        <v>130.39449095051583</v>
      </c>
      <c r="BT177" s="73">
        <f t="shared" si="42"/>
        <v>84.408949684092008</v>
      </c>
      <c r="BU177" s="73">
        <f t="shared" si="42"/>
        <v>140.0608164473507</v>
      </c>
      <c r="BV177" s="73">
        <f t="shared" si="42"/>
        <v>126.82560728491733</v>
      </c>
      <c r="BW177" s="73">
        <f t="shared" si="42"/>
        <v>75.577365604813011</v>
      </c>
      <c r="BX177" s="73">
        <f t="shared" si="42"/>
        <v>136.39308561317546</v>
      </c>
      <c r="BY177" s="73">
        <f t="shared" si="42"/>
        <v>161.08245929188158</v>
      </c>
      <c r="BZ177" s="73">
        <f t="shared" si="42"/>
        <v>88.59365186723997</v>
      </c>
      <c r="CA177" s="73">
        <f t="shared" si="42"/>
        <v>68.561958184599703</v>
      </c>
      <c r="CB177" s="73">
        <f t="shared" si="42"/>
        <v>65.418626528692386</v>
      </c>
      <c r="CC177" s="73">
        <f t="shared" si="42"/>
        <v>56.658243029082968</v>
      </c>
      <c r="CD177" s="73">
        <f t="shared" si="43"/>
        <v>59.947672281445286</v>
      </c>
      <c r="CE177" s="73">
        <f t="shared" si="43"/>
        <v>67.056361405787683</v>
      </c>
      <c r="CF177" s="73">
        <f t="shared" si="43"/>
        <v>57.672894479532786</v>
      </c>
      <c r="CG177" s="73">
        <f t="shared" si="43"/>
        <v>97.771367421951325</v>
      </c>
      <c r="CH177" s="73">
        <f t="shared" si="43"/>
        <v>80.315353073106635</v>
      </c>
      <c r="CI177" s="73" t="e">
        <f t="shared" si="43"/>
        <v>#VALUE!</v>
      </c>
      <c r="CJ177" s="73" t="e">
        <f t="shared" si="43"/>
        <v>#VALUE!</v>
      </c>
      <c r="CK177" s="73" t="e">
        <f t="shared" si="43"/>
        <v>#VALUE!</v>
      </c>
    </row>
    <row r="178" spans="2:89" s="72" customFormat="1" ht="14.4">
      <c r="B178" s="70" t="s">
        <v>487</v>
      </c>
      <c r="C178" s="70"/>
      <c r="D178" s="78"/>
      <c r="E178" s="71">
        <v>34973</v>
      </c>
      <c r="F178" s="72">
        <v>107.25</v>
      </c>
      <c r="G178" s="72">
        <v>78.45</v>
      </c>
      <c r="H178" s="72">
        <v>83.65</v>
      </c>
      <c r="I178" s="72">
        <v>84.59</v>
      </c>
      <c r="J178" s="72">
        <v>118.91</v>
      </c>
      <c r="K178" s="72">
        <v>76.09</v>
      </c>
      <c r="L178" s="72">
        <v>110.78</v>
      </c>
      <c r="M178" s="72">
        <v>85.97</v>
      </c>
      <c r="N178" s="72">
        <v>86.62</v>
      </c>
      <c r="O178" s="72">
        <v>110.89</v>
      </c>
      <c r="P178" s="72">
        <v>70.680000000000007</v>
      </c>
      <c r="Q178" s="72">
        <v>66.84</v>
      </c>
      <c r="R178" s="72">
        <v>84.62</v>
      </c>
      <c r="S178" s="72">
        <v>60.39</v>
      </c>
      <c r="T178" s="72">
        <v>104.58</v>
      </c>
      <c r="U178" s="72">
        <v>83.97</v>
      </c>
      <c r="V178" s="72">
        <v>80.39</v>
      </c>
      <c r="W178" s="72">
        <v>100.37</v>
      </c>
      <c r="X178" s="72">
        <v>112.54</v>
      </c>
      <c r="Y178" s="72">
        <v>113.56</v>
      </c>
      <c r="Z178" s="72">
        <v>91.16</v>
      </c>
      <c r="AA178" s="72">
        <v>57.39</v>
      </c>
      <c r="AB178" s="72">
        <v>122.69</v>
      </c>
      <c r="AC178" s="72">
        <v>101.35</v>
      </c>
      <c r="AD178" s="72">
        <v>130.31</v>
      </c>
      <c r="AE178" s="72">
        <v>138.22999999999999</v>
      </c>
      <c r="AF178" s="72">
        <v>67.709999999999994</v>
      </c>
      <c r="AG178" s="72">
        <v>127.63</v>
      </c>
      <c r="AH178" s="72">
        <v>127.48</v>
      </c>
      <c r="AI178" s="72">
        <v>94.27</v>
      </c>
      <c r="AJ178" s="72">
        <v>80.47</v>
      </c>
      <c r="AK178" s="72">
        <v>68.31</v>
      </c>
      <c r="AL178" s="72">
        <v>67.56</v>
      </c>
      <c r="AM178" s="72">
        <v>72.25</v>
      </c>
      <c r="AN178" s="72">
        <v>70.89</v>
      </c>
      <c r="AO178" s="72">
        <v>48.53</v>
      </c>
      <c r="AP178" s="72">
        <v>107.48</v>
      </c>
      <c r="AQ178" s="72">
        <v>91.91</v>
      </c>
      <c r="AR178" s="72" t="s">
        <v>488</v>
      </c>
      <c r="AS178" s="72" t="s">
        <v>488</v>
      </c>
      <c r="AT178" s="72" t="s">
        <v>488</v>
      </c>
      <c r="AU178" s="72" t="s">
        <v>488</v>
      </c>
      <c r="AV178" s="72" t="s">
        <v>488</v>
      </c>
      <c r="AW178" s="73">
        <f t="shared" si="44"/>
        <v>102.74464721942809</v>
      </c>
      <c r="AX178" s="73">
        <f t="shared" si="41"/>
        <v>76.90045581532128</v>
      </c>
      <c r="AY178" s="73">
        <f t="shared" si="41"/>
        <v>80.438493160564477</v>
      </c>
      <c r="AZ178" s="73">
        <f t="shared" si="41"/>
        <v>76.671727357186569</v>
      </c>
      <c r="BA178" s="73">
        <f t="shared" si="41"/>
        <v>121.95897435897436</v>
      </c>
      <c r="BB178" s="73">
        <f t="shared" si="41"/>
        <v>59.684282772820872</v>
      </c>
      <c r="BC178" s="73">
        <f t="shared" si="41"/>
        <v>94.032764620999913</v>
      </c>
      <c r="BD178" s="73">
        <f t="shared" si="41"/>
        <v>65.629711624711334</v>
      </c>
      <c r="BE178" s="73">
        <f t="shared" si="41"/>
        <v>77.105216307637519</v>
      </c>
      <c r="BF178" s="73">
        <f t="shared" si="41"/>
        <v>105.56428197439192</v>
      </c>
      <c r="BG178" s="73">
        <f t="shared" si="41"/>
        <v>66.073056159293287</v>
      </c>
      <c r="BH178" s="73">
        <f t="shared" si="41"/>
        <v>58.292815872669792</v>
      </c>
      <c r="BI178" s="73">
        <f t="shared" si="41"/>
        <v>49.430457386529589</v>
      </c>
      <c r="BJ178" s="73">
        <f t="shared" si="41"/>
        <v>55.779799565880019</v>
      </c>
      <c r="BK178" s="73">
        <f t="shared" si="41"/>
        <v>85.975008220979944</v>
      </c>
      <c r="BL178" s="73">
        <f t="shared" si="41"/>
        <v>79.56036667693111</v>
      </c>
      <c r="BM178" s="73">
        <f t="shared" si="41"/>
        <v>71.93736017897092</v>
      </c>
      <c r="BN178" s="73">
        <f t="shared" si="42"/>
        <v>98.534789544729435</v>
      </c>
      <c r="BO178" s="73">
        <f t="shared" si="42"/>
        <v>114.3989834815756</v>
      </c>
      <c r="BP178" s="73">
        <f t="shared" si="42"/>
        <v>102.41471828286701</v>
      </c>
      <c r="BQ178" s="73">
        <f t="shared" si="42"/>
        <v>90.096857086380695</v>
      </c>
      <c r="BR178" s="73">
        <f t="shared" si="42"/>
        <v>38.201424482460226</v>
      </c>
      <c r="BS178" s="73">
        <f t="shared" si="42"/>
        <v>125.63295189821571</v>
      </c>
      <c r="BT178" s="73">
        <f t="shared" si="42"/>
        <v>84.534061763663289</v>
      </c>
      <c r="BU178" s="73">
        <f t="shared" si="42"/>
        <v>140.26533193401684</v>
      </c>
      <c r="BV178" s="73">
        <f t="shared" si="42"/>
        <v>138.32336827358463</v>
      </c>
      <c r="BW178" s="73">
        <f t="shared" si="42"/>
        <v>75.089411960409208</v>
      </c>
      <c r="BX178" s="73">
        <f t="shared" si="42"/>
        <v>138.97373077446576</v>
      </c>
      <c r="BY178" s="73">
        <f t="shared" si="42"/>
        <v>147.74294489192792</v>
      </c>
      <c r="BZ178" s="73">
        <f t="shared" si="42"/>
        <v>91.086525919126544</v>
      </c>
      <c r="CA178" s="73">
        <f t="shared" si="42"/>
        <v>68.39197688254292</v>
      </c>
      <c r="CB178" s="73">
        <f t="shared" si="42"/>
        <v>64.261523988711204</v>
      </c>
      <c r="CC178" s="73">
        <f t="shared" si="42"/>
        <v>57.874673405576736</v>
      </c>
      <c r="CD178" s="73">
        <f t="shared" si="43"/>
        <v>62.490539926914181</v>
      </c>
      <c r="CE178" s="73">
        <f t="shared" si="43"/>
        <v>68.211012484664792</v>
      </c>
      <c r="CF178" s="73">
        <f t="shared" si="43"/>
        <v>51.298855738484718</v>
      </c>
      <c r="CG178" s="73">
        <f t="shared" si="43"/>
        <v>100.0139580328479</v>
      </c>
      <c r="CH178" s="73">
        <f t="shared" si="43"/>
        <v>83.287646405835844</v>
      </c>
      <c r="CI178" s="73" t="e">
        <f t="shared" si="43"/>
        <v>#VALUE!</v>
      </c>
      <c r="CJ178" s="73" t="e">
        <f t="shared" si="43"/>
        <v>#VALUE!</v>
      </c>
      <c r="CK178" s="73" t="e">
        <f t="shared" si="43"/>
        <v>#VALUE!</v>
      </c>
    </row>
    <row r="179" spans="2:89" s="72" customFormat="1" ht="14.4">
      <c r="B179" s="70" t="s">
        <v>487</v>
      </c>
      <c r="C179" s="70"/>
      <c r="D179" s="78"/>
      <c r="E179" s="71">
        <v>35065</v>
      </c>
      <c r="F179" s="72">
        <v>105.65</v>
      </c>
      <c r="G179" s="72">
        <v>77.94</v>
      </c>
      <c r="H179" s="72">
        <v>83.77</v>
      </c>
      <c r="I179" s="72">
        <v>85.93</v>
      </c>
      <c r="J179" s="72">
        <v>118.08</v>
      </c>
      <c r="K179" s="72">
        <v>80.540000000000006</v>
      </c>
      <c r="L179" s="72">
        <v>110.58</v>
      </c>
      <c r="M179" s="72">
        <v>85.01</v>
      </c>
      <c r="N179" s="72">
        <v>88.04</v>
      </c>
      <c r="O179" s="72">
        <v>110.69</v>
      </c>
      <c r="P179" s="72">
        <v>74.56</v>
      </c>
      <c r="Q179" s="72">
        <v>66.98</v>
      </c>
      <c r="R179" s="72">
        <v>84.88</v>
      </c>
      <c r="S179" s="72">
        <v>62.04</v>
      </c>
      <c r="T179" s="72">
        <v>102.94</v>
      </c>
      <c r="U179" s="72">
        <v>83.15</v>
      </c>
      <c r="V179" s="72">
        <v>79.349999999999994</v>
      </c>
      <c r="W179" s="72">
        <v>98.72</v>
      </c>
      <c r="X179" s="72">
        <v>110.95</v>
      </c>
      <c r="Y179" s="72">
        <v>118.12</v>
      </c>
      <c r="Z179" s="72">
        <v>90.44</v>
      </c>
      <c r="AA179" s="72">
        <v>54.56</v>
      </c>
      <c r="AB179" s="72">
        <v>114.74</v>
      </c>
      <c r="AC179" s="72">
        <v>104.29</v>
      </c>
      <c r="AD179" s="72">
        <v>124.8</v>
      </c>
      <c r="AE179" s="72">
        <v>141.19999999999999</v>
      </c>
      <c r="AF179" s="72">
        <v>67.569999999999993</v>
      </c>
      <c r="AG179" s="72">
        <v>129.02000000000001</v>
      </c>
      <c r="AH179" s="72">
        <v>122.47</v>
      </c>
      <c r="AI179" s="72">
        <v>92.48</v>
      </c>
      <c r="AJ179" s="72">
        <v>79.819999999999993</v>
      </c>
      <c r="AK179" s="72">
        <v>65.44</v>
      </c>
      <c r="AL179" s="72">
        <v>68.25</v>
      </c>
      <c r="AM179" s="72">
        <v>74.239999999999995</v>
      </c>
      <c r="AN179" s="72">
        <v>74.91</v>
      </c>
      <c r="AO179" s="72">
        <v>49.7</v>
      </c>
      <c r="AP179" s="72">
        <v>107.87</v>
      </c>
      <c r="AQ179" s="72">
        <v>92.73</v>
      </c>
      <c r="AR179" s="72" t="s">
        <v>488</v>
      </c>
      <c r="AS179" s="72" t="s">
        <v>488</v>
      </c>
      <c r="AT179" s="72" t="s">
        <v>488</v>
      </c>
      <c r="AU179" s="72" t="s">
        <v>488</v>
      </c>
      <c r="AV179" s="72" t="s">
        <v>488</v>
      </c>
      <c r="AW179" s="73">
        <f t="shared" si="44"/>
        <v>101.21185994156249</v>
      </c>
      <c r="AX179" s="73">
        <f t="shared" si="41"/>
        <v>76.400529333921469</v>
      </c>
      <c r="AY179" s="73">
        <f t="shared" si="41"/>
        <v>80.553886097555122</v>
      </c>
      <c r="AZ179" s="73">
        <f t="shared" si="41"/>
        <v>77.886293081960545</v>
      </c>
      <c r="BA179" s="73">
        <f t="shared" si="41"/>
        <v>121.10769230769232</v>
      </c>
      <c r="BB179" s="73">
        <f t="shared" si="41"/>
        <v>63.174821060888334</v>
      </c>
      <c r="BC179" s="73">
        <f t="shared" si="41"/>
        <v>93.862999745352681</v>
      </c>
      <c r="BD179" s="73">
        <f t="shared" si="41"/>
        <v>64.896845239231254</v>
      </c>
      <c r="BE179" s="73">
        <f t="shared" si="41"/>
        <v>78.369236247106997</v>
      </c>
      <c r="BF179" s="73">
        <f t="shared" si="41"/>
        <v>105.37388738159837</v>
      </c>
      <c r="BG179" s="73">
        <f t="shared" si="41"/>
        <v>69.700156582299186</v>
      </c>
      <c r="BH179" s="73">
        <f t="shared" si="41"/>
        <v>58.414913332606567</v>
      </c>
      <c r="BI179" s="73">
        <f t="shared" si="41"/>
        <v>49.582335416788368</v>
      </c>
      <c r="BJ179" s="73">
        <f t="shared" si="41"/>
        <v>57.303837805384937</v>
      </c>
      <c r="BK179" s="73">
        <f t="shared" si="41"/>
        <v>84.626767510687273</v>
      </c>
      <c r="BL179" s="73">
        <f t="shared" si="41"/>
        <v>78.783428476680029</v>
      </c>
      <c r="BM179" s="73">
        <f t="shared" si="41"/>
        <v>71.006711409395976</v>
      </c>
      <c r="BN179" s="73">
        <f t="shared" si="42"/>
        <v>96.914958890661453</v>
      </c>
      <c r="BO179" s="73">
        <f t="shared" si="42"/>
        <v>112.78271918678526</v>
      </c>
      <c r="BP179" s="73">
        <f t="shared" si="42"/>
        <v>106.52717967217551</v>
      </c>
      <c r="BQ179" s="73">
        <f t="shared" si="42"/>
        <v>89.38525400276734</v>
      </c>
      <c r="BR179" s="73">
        <f t="shared" si="42"/>
        <v>36.317646275710572</v>
      </c>
      <c r="BS179" s="73">
        <f t="shared" si="42"/>
        <v>117.49225609912193</v>
      </c>
      <c r="BT179" s="73">
        <f t="shared" si="42"/>
        <v>86.986258523260432</v>
      </c>
      <c r="BU179" s="73">
        <f t="shared" si="42"/>
        <v>134.33438282069912</v>
      </c>
      <c r="BV179" s="73">
        <f t="shared" si="42"/>
        <v>141.29537437770495</v>
      </c>
      <c r="BW179" s="73">
        <f t="shared" si="42"/>
        <v>74.934153982644375</v>
      </c>
      <c r="BX179" s="73">
        <f t="shared" si="42"/>
        <v>140.48727371716348</v>
      </c>
      <c r="BY179" s="73">
        <f t="shared" si="42"/>
        <v>141.93660543547546</v>
      </c>
      <c r="BZ179" s="73">
        <f t="shared" si="42"/>
        <v>89.356973766848654</v>
      </c>
      <c r="CA179" s="73">
        <f t="shared" si="42"/>
        <v>67.839537650858404</v>
      </c>
      <c r="CB179" s="73">
        <f t="shared" si="42"/>
        <v>61.561618062088428</v>
      </c>
      <c r="CC179" s="73">
        <f t="shared" si="42"/>
        <v>58.465755771619477</v>
      </c>
      <c r="CD179" s="73">
        <f t="shared" si="43"/>
        <v>64.211732652928845</v>
      </c>
      <c r="CE179" s="73">
        <f t="shared" si="43"/>
        <v>72.079093598903071</v>
      </c>
      <c r="CF179" s="73">
        <f t="shared" si="43"/>
        <v>52.535609524061208</v>
      </c>
      <c r="CG179" s="73">
        <f t="shared" si="43"/>
        <v>100.3768668868934</v>
      </c>
      <c r="CH179" s="73">
        <f t="shared" si="43"/>
        <v>84.030719739018153</v>
      </c>
      <c r="CI179" s="73" t="e">
        <f t="shared" si="43"/>
        <v>#VALUE!</v>
      </c>
      <c r="CJ179" s="73" t="e">
        <f t="shared" si="43"/>
        <v>#VALUE!</v>
      </c>
      <c r="CK179" s="73" t="e">
        <f t="shared" si="43"/>
        <v>#VALUE!</v>
      </c>
    </row>
    <row r="180" spans="2:89" s="72" customFormat="1" ht="14.4">
      <c r="B180" s="70" t="s">
        <v>487</v>
      </c>
      <c r="C180" s="70"/>
      <c r="D180" s="79"/>
      <c r="E180" s="71">
        <v>35156</v>
      </c>
      <c r="F180" s="72">
        <v>103.36</v>
      </c>
      <c r="G180" s="72">
        <v>64.12</v>
      </c>
      <c r="H180" s="72">
        <v>84.64</v>
      </c>
      <c r="I180" s="72">
        <v>85.88</v>
      </c>
      <c r="J180" s="72">
        <v>115.73</v>
      </c>
      <c r="K180" s="72">
        <v>83.69</v>
      </c>
      <c r="L180" s="72">
        <v>111.14</v>
      </c>
      <c r="M180" s="72">
        <v>87.04</v>
      </c>
      <c r="N180" s="72">
        <v>87.85</v>
      </c>
      <c r="O180" s="72">
        <v>110.14</v>
      </c>
      <c r="P180" s="72">
        <v>78.260000000000005</v>
      </c>
      <c r="Q180" s="72">
        <v>68.319999999999993</v>
      </c>
      <c r="R180" s="72">
        <v>86.26</v>
      </c>
      <c r="S180" s="72">
        <v>63.67</v>
      </c>
      <c r="T180" s="72">
        <v>100.77</v>
      </c>
      <c r="U180" s="72">
        <v>82.94</v>
      </c>
      <c r="V180" s="72">
        <v>78.17</v>
      </c>
      <c r="W180" s="72">
        <v>96.93</v>
      </c>
      <c r="X180" s="72">
        <v>108.87</v>
      </c>
      <c r="Y180" s="72">
        <v>120.41</v>
      </c>
      <c r="Z180" s="72">
        <v>89.46</v>
      </c>
      <c r="AA180" s="72">
        <v>57.52</v>
      </c>
      <c r="AB180" s="72">
        <v>110.78</v>
      </c>
      <c r="AC180" s="72">
        <v>107.89</v>
      </c>
      <c r="AD180" s="72">
        <v>120.77</v>
      </c>
      <c r="AE180" s="72">
        <v>146.32</v>
      </c>
      <c r="AF180" s="72">
        <v>68.36</v>
      </c>
      <c r="AG180" s="72">
        <v>129.07</v>
      </c>
      <c r="AH180" s="72">
        <v>120.68</v>
      </c>
      <c r="AI180" s="72">
        <v>89.76</v>
      </c>
      <c r="AJ180" s="72">
        <v>79.180000000000007</v>
      </c>
      <c r="AK180" s="72">
        <v>64.92</v>
      </c>
      <c r="AL180" s="72">
        <v>69.400000000000006</v>
      </c>
      <c r="AM180" s="72">
        <v>78.27</v>
      </c>
      <c r="AN180" s="72">
        <v>76.87</v>
      </c>
      <c r="AO180" s="72">
        <v>52.44</v>
      </c>
      <c r="AP180" s="72">
        <v>106.66</v>
      </c>
      <c r="AQ180" s="72">
        <v>92.29</v>
      </c>
      <c r="AR180" s="72" t="s">
        <v>488</v>
      </c>
      <c r="AS180" s="72" t="s">
        <v>488</v>
      </c>
      <c r="AT180" s="72" t="s">
        <v>488</v>
      </c>
      <c r="AU180" s="72" t="s">
        <v>488</v>
      </c>
      <c r="AV180" s="72" t="s">
        <v>488</v>
      </c>
      <c r="AW180" s="73">
        <f t="shared" si="44"/>
        <v>99.018058150117355</v>
      </c>
      <c r="AX180" s="73">
        <f t="shared" si="41"/>
        <v>62.853501935989811</v>
      </c>
      <c r="AY180" s="73">
        <f t="shared" si="41"/>
        <v>81.390484890737326</v>
      </c>
      <c r="AZ180" s="73">
        <f t="shared" si="41"/>
        <v>77.840973465364499</v>
      </c>
      <c r="BA180" s="73">
        <f t="shared" si="41"/>
        <v>118.69743589743591</v>
      </c>
      <c r="BB180" s="73">
        <f t="shared" si="41"/>
        <v>65.645651534464164</v>
      </c>
      <c r="BC180" s="73">
        <f t="shared" si="41"/>
        <v>94.338341397164925</v>
      </c>
      <c r="BD180" s="73">
        <f t="shared" si="41"/>
        <v>66.44655228352768</v>
      </c>
      <c r="BE180" s="73">
        <f t="shared" si="41"/>
        <v>78.20010681858642</v>
      </c>
      <c r="BF180" s="73">
        <f t="shared" si="41"/>
        <v>104.85030225141605</v>
      </c>
      <c r="BG180" s="73">
        <f t="shared" si="41"/>
        <v>73.158989459907929</v>
      </c>
      <c r="BH180" s="73">
        <f t="shared" si="41"/>
        <v>59.583560449144215</v>
      </c>
      <c r="BI180" s="73">
        <f t="shared" si="41"/>
        <v>50.388457269700339</v>
      </c>
      <c r="BJ180" s="73">
        <f t="shared" si="41"/>
        <v>58.809402854107972</v>
      </c>
      <c r="BK180" s="73">
        <f t="shared" si="41"/>
        <v>82.842814863531729</v>
      </c>
      <c r="BL180" s="73">
        <f t="shared" si="41"/>
        <v>78.584456498566936</v>
      </c>
      <c r="BM180" s="73">
        <f t="shared" si="41"/>
        <v>69.950782997762857</v>
      </c>
      <c r="BN180" s="73">
        <f t="shared" si="42"/>
        <v>95.157688059884677</v>
      </c>
      <c r="BO180" s="73">
        <f t="shared" si="42"/>
        <v>110.66836086404066</v>
      </c>
      <c r="BP180" s="73">
        <f t="shared" si="42"/>
        <v>108.59242892250806</v>
      </c>
      <c r="BQ180" s="73">
        <f t="shared" si="42"/>
        <v>88.416683138960266</v>
      </c>
      <c r="BR180" s="73">
        <f t="shared" si="42"/>
        <v>38.287958463689009</v>
      </c>
      <c r="BS180" s="73">
        <f t="shared" si="42"/>
        <v>113.43726800296956</v>
      </c>
      <c r="BT180" s="73">
        <f t="shared" si="42"/>
        <v>89.988948432971199</v>
      </c>
      <c r="BU180" s="73">
        <f t="shared" si="42"/>
        <v>129.9965017087807</v>
      </c>
      <c r="BV180" s="73">
        <f t="shared" si="42"/>
        <v>146.41883271208064</v>
      </c>
      <c r="BW180" s="73">
        <f t="shared" si="42"/>
        <v>75.810252571460254</v>
      </c>
      <c r="BX180" s="73">
        <f t="shared" si="42"/>
        <v>140.54171770790796</v>
      </c>
      <c r="BY180" s="73">
        <f t="shared" si="42"/>
        <v>139.86208495103438</v>
      </c>
      <c r="BZ180" s="73">
        <f t="shared" si="42"/>
        <v>86.728827479588404</v>
      </c>
      <c r="CA180" s="73">
        <f t="shared" si="42"/>
        <v>67.29559748427674</v>
      </c>
      <c r="CB180" s="73">
        <f t="shared" si="42"/>
        <v>61.072436500470374</v>
      </c>
      <c r="CC180" s="73">
        <f t="shared" si="42"/>
        <v>59.450893048357401</v>
      </c>
      <c r="CD180" s="73">
        <f t="shared" si="43"/>
        <v>67.697364153350492</v>
      </c>
      <c r="CE180" s="73">
        <f t="shared" si="43"/>
        <v>73.965023694402348</v>
      </c>
      <c r="CF180" s="73">
        <f t="shared" si="43"/>
        <v>55.431938902248888</v>
      </c>
      <c r="CG180" s="73">
        <f t="shared" si="43"/>
        <v>99.250918903829145</v>
      </c>
      <c r="CH180" s="73">
        <f t="shared" si="43"/>
        <v>83.631997462676438</v>
      </c>
      <c r="CI180" s="73" t="e">
        <f t="shared" si="43"/>
        <v>#VALUE!</v>
      </c>
      <c r="CJ180" s="73" t="e">
        <f t="shared" si="43"/>
        <v>#VALUE!</v>
      </c>
      <c r="CK180" s="73" t="e">
        <f t="shared" si="43"/>
        <v>#VALUE!</v>
      </c>
    </row>
    <row r="181" spans="2:89" s="72" customFormat="1" ht="14.4">
      <c r="B181" s="70" t="s">
        <v>487</v>
      </c>
      <c r="C181" s="70"/>
      <c r="D181" s="78"/>
      <c r="E181" s="71">
        <v>35247</v>
      </c>
      <c r="F181" s="72">
        <v>102.69</v>
      </c>
      <c r="G181" s="72">
        <v>57.85</v>
      </c>
      <c r="H181" s="72">
        <v>87.27</v>
      </c>
      <c r="I181" s="72">
        <v>86.34</v>
      </c>
      <c r="J181" s="72">
        <v>115.38</v>
      </c>
      <c r="K181" s="72">
        <v>85.48</v>
      </c>
      <c r="L181" s="72">
        <v>111.15</v>
      </c>
      <c r="M181" s="72">
        <v>89</v>
      </c>
      <c r="N181" s="72">
        <v>88.23</v>
      </c>
      <c r="O181" s="72">
        <v>110.35</v>
      </c>
      <c r="P181" s="72">
        <v>80.3</v>
      </c>
      <c r="Q181" s="72">
        <v>69.56</v>
      </c>
      <c r="R181" s="72">
        <v>87.84</v>
      </c>
      <c r="S181" s="72">
        <v>63.65</v>
      </c>
      <c r="T181" s="72">
        <v>100.42</v>
      </c>
      <c r="U181" s="72">
        <v>81.87</v>
      </c>
      <c r="V181" s="72">
        <v>77.53</v>
      </c>
      <c r="W181" s="72">
        <v>97.08</v>
      </c>
      <c r="X181" s="72">
        <v>108.35</v>
      </c>
      <c r="Y181" s="72">
        <v>120.48</v>
      </c>
      <c r="Z181" s="72">
        <v>89.72</v>
      </c>
      <c r="AA181" s="72">
        <v>60.3</v>
      </c>
      <c r="AB181" s="72">
        <v>110.24</v>
      </c>
      <c r="AC181" s="72">
        <v>111.36</v>
      </c>
      <c r="AD181" s="72">
        <v>123.16</v>
      </c>
      <c r="AE181" s="72">
        <v>146.91999999999999</v>
      </c>
      <c r="AF181" s="72">
        <v>69.150000000000006</v>
      </c>
      <c r="AG181" s="72">
        <v>127.86</v>
      </c>
      <c r="AH181" s="72">
        <v>118.01</v>
      </c>
      <c r="AI181" s="72">
        <v>90.18</v>
      </c>
      <c r="AJ181" s="72">
        <v>79.569999999999993</v>
      </c>
      <c r="AK181" s="72">
        <v>67.34</v>
      </c>
      <c r="AL181" s="72">
        <v>69.25</v>
      </c>
      <c r="AM181" s="72">
        <v>77.69</v>
      </c>
      <c r="AN181" s="72">
        <v>78.42</v>
      </c>
      <c r="AO181" s="72">
        <v>54.27</v>
      </c>
      <c r="AP181" s="72">
        <v>107.6</v>
      </c>
      <c r="AQ181" s="72">
        <v>93.98</v>
      </c>
      <c r="AR181" s="72" t="s">
        <v>488</v>
      </c>
      <c r="AS181" s="72" t="s">
        <v>488</v>
      </c>
      <c r="AT181" s="72" t="s">
        <v>488</v>
      </c>
      <c r="AU181" s="72" t="s">
        <v>488</v>
      </c>
      <c r="AV181" s="72" t="s">
        <v>488</v>
      </c>
      <c r="AW181" s="73">
        <f t="shared" si="44"/>
        <v>98.376203477511154</v>
      </c>
      <c r="AX181" s="73">
        <f t="shared" si="41"/>
        <v>56.707346958780569</v>
      </c>
      <c r="AY181" s="73">
        <f t="shared" si="41"/>
        <v>83.919513426449015</v>
      </c>
      <c r="AZ181" s="73">
        <f t="shared" si="41"/>
        <v>78.257913938048091</v>
      </c>
      <c r="BA181" s="73">
        <f t="shared" si="41"/>
        <v>118.33846153846153</v>
      </c>
      <c r="BB181" s="73">
        <f t="shared" si="41"/>
        <v>67.049710755956468</v>
      </c>
      <c r="BC181" s="73">
        <f t="shared" si="41"/>
        <v>94.346829640947291</v>
      </c>
      <c r="BD181" s="73">
        <f t="shared" si="41"/>
        <v>67.942821153882846</v>
      </c>
      <c r="BE181" s="73">
        <f t="shared" si="41"/>
        <v>78.53836567562756</v>
      </c>
      <c r="BF181" s="73">
        <f t="shared" si="41"/>
        <v>105.0502165738493</v>
      </c>
      <c r="BG181" s="73">
        <f t="shared" si="41"/>
        <v>75.066021641075977</v>
      </c>
      <c r="BH181" s="73">
        <f t="shared" si="41"/>
        <v>60.664995094298476</v>
      </c>
      <c r="BI181" s="73">
        <f t="shared" si="41"/>
        <v>51.311408376657518</v>
      </c>
      <c r="BJ181" s="73">
        <f t="shared" si="41"/>
        <v>58.790929663326096</v>
      </c>
      <c r="BK181" s="73">
        <f t="shared" si="41"/>
        <v>82.555080565603419</v>
      </c>
      <c r="BL181" s="73">
        <f t="shared" si="41"/>
        <v>77.57064689580028</v>
      </c>
      <c r="BM181" s="73">
        <f t="shared" si="41"/>
        <v>69.378076062639821</v>
      </c>
      <c r="BN181" s="73">
        <f t="shared" si="42"/>
        <v>95.304945392072653</v>
      </c>
      <c r="BO181" s="73">
        <f t="shared" si="42"/>
        <v>110.13977128335451</v>
      </c>
      <c r="BP181" s="73">
        <f t="shared" si="42"/>
        <v>108.65555881225623</v>
      </c>
      <c r="BQ181" s="73">
        <f t="shared" si="42"/>
        <v>88.673650919153985</v>
      </c>
      <c r="BR181" s="73">
        <f t="shared" si="42"/>
        <v>40.138454369966048</v>
      </c>
      <c r="BS181" s="73">
        <f t="shared" si="42"/>
        <v>112.88431508076697</v>
      </c>
      <c r="BT181" s="73">
        <f t="shared" si="42"/>
        <v>92.88320787372021</v>
      </c>
      <c r="BU181" s="73">
        <f t="shared" si="42"/>
        <v>132.56909125158094</v>
      </c>
      <c r="BV181" s="73">
        <f t="shared" si="42"/>
        <v>147.0192379856403</v>
      </c>
      <c r="BW181" s="73">
        <f t="shared" si="42"/>
        <v>76.686351160276146</v>
      </c>
      <c r="BX181" s="73">
        <f t="shared" si="42"/>
        <v>139.22417313189055</v>
      </c>
      <c r="BY181" s="73">
        <f t="shared" si="42"/>
        <v>136.76768847424233</v>
      </c>
      <c r="BZ181" s="73">
        <f t="shared" si="42"/>
        <v>87.134644185709462</v>
      </c>
      <c r="CA181" s="73">
        <f t="shared" si="42"/>
        <v>67.627061023287439</v>
      </c>
      <c r="CB181" s="73">
        <f t="shared" si="42"/>
        <v>63.349012229539049</v>
      </c>
      <c r="CC181" s="73">
        <f t="shared" si="42"/>
        <v>59.322396881826357</v>
      </c>
      <c r="CD181" s="73">
        <f t="shared" si="43"/>
        <v>67.195709991999479</v>
      </c>
      <c r="CE181" s="73">
        <f t="shared" si="43"/>
        <v>75.456448004618608</v>
      </c>
      <c r="CF181" s="73">
        <f t="shared" si="43"/>
        <v>57.366348669432632</v>
      </c>
      <c r="CG181" s="73">
        <f t="shared" si="43"/>
        <v>100.12562229563113</v>
      </c>
      <c r="CH181" s="73">
        <f t="shared" si="43"/>
        <v>85.163453478625328</v>
      </c>
      <c r="CI181" s="73" t="e">
        <f t="shared" si="43"/>
        <v>#VALUE!</v>
      </c>
      <c r="CJ181" s="73" t="e">
        <f t="shared" si="43"/>
        <v>#VALUE!</v>
      </c>
      <c r="CK181" s="73" t="e">
        <f t="shared" si="43"/>
        <v>#VALUE!</v>
      </c>
    </row>
    <row r="182" spans="2:89" s="72" customFormat="1" ht="14.4">
      <c r="B182" s="70" t="s">
        <v>487</v>
      </c>
      <c r="C182" s="70"/>
      <c r="D182" s="78"/>
      <c r="E182" s="71">
        <v>35339</v>
      </c>
      <c r="F182" s="72">
        <v>100.43</v>
      </c>
      <c r="G182" s="72">
        <v>71.03</v>
      </c>
      <c r="H182" s="72">
        <v>88.2</v>
      </c>
      <c r="I182" s="72">
        <v>84.84</v>
      </c>
      <c r="J182" s="72">
        <v>112.26</v>
      </c>
      <c r="K182" s="72">
        <v>83.88</v>
      </c>
      <c r="L182" s="72">
        <v>111.74</v>
      </c>
      <c r="M182" s="72">
        <v>90.66</v>
      </c>
      <c r="N182" s="72">
        <v>88.15</v>
      </c>
      <c r="O182" s="72">
        <v>109.56</v>
      </c>
      <c r="P182" s="72">
        <v>82.17</v>
      </c>
      <c r="Q182" s="72">
        <v>68.98</v>
      </c>
      <c r="R182" s="72">
        <v>92.01</v>
      </c>
      <c r="S182" s="72">
        <v>65.81</v>
      </c>
      <c r="T182" s="72">
        <v>98.86</v>
      </c>
      <c r="U182" s="72">
        <v>81.81</v>
      </c>
      <c r="V182" s="72">
        <v>77.61</v>
      </c>
      <c r="W182" s="72">
        <v>96.48</v>
      </c>
      <c r="X182" s="72">
        <v>106.67</v>
      </c>
      <c r="Y182" s="72">
        <v>122.69</v>
      </c>
      <c r="Z182" s="72">
        <v>89.98</v>
      </c>
      <c r="AA182" s="72">
        <v>63.04</v>
      </c>
      <c r="AB182" s="72">
        <v>106.67</v>
      </c>
      <c r="AC182" s="72">
        <v>115.51</v>
      </c>
      <c r="AD182" s="72">
        <v>121.43</v>
      </c>
      <c r="AE182" s="72">
        <v>145.83000000000001</v>
      </c>
      <c r="AF182" s="72">
        <v>74.22</v>
      </c>
      <c r="AG182" s="72">
        <v>128.58000000000001</v>
      </c>
      <c r="AH182" s="72">
        <v>114.18</v>
      </c>
      <c r="AI182" s="72">
        <v>86.65</v>
      </c>
      <c r="AJ182" s="72">
        <v>79.91</v>
      </c>
      <c r="AK182" s="72">
        <v>69.569999999999993</v>
      </c>
      <c r="AL182" s="72">
        <v>70.22</v>
      </c>
      <c r="AM182" s="72">
        <v>79.63</v>
      </c>
      <c r="AN182" s="72">
        <v>80.819999999999993</v>
      </c>
      <c r="AO182" s="72">
        <v>55.04</v>
      </c>
      <c r="AP182" s="72">
        <v>105.25</v>
      </c>
      <c r="AQ182" s="72">
        <v>94.69</v>
      </c>
      <c r="AR182" s="72" t="s">
        <v>488</v>
      </c>
      <c r="AS182" s="72" t="s">
        <v>488</v>
      </c>
      <c r="AT182" s="72" t="s">
        <v>488</v>
      </c>
      <c r="AU182" s="72" t="s">
        <v>488</v>
      </c>
      <c r="AV182" s="72" t="s">
        <v>488</v>
      </c>
      <c r="AW182" s="73">
        <f t="shared" si="44"/>
        <v>96.211141447526003</v>
      </c>
      <c r="AX182" s="73">
        <f t="shared" si="41"/>
        <v>69.62701563495564</v>
      </c>
      <c r="AY182" s="73">
        <f t="shared" si="41"/>
        <v>84.813808688126556</v>
      </c>
      <c r="AZ182" s="73">
        <f t="shared" si="41"/>
        <v>76.898325440166786</v>
      </c>
      <c r="BA182" s="73">
        <f t="shared" si="41"/>
        <v>115.13846153846154</v>
      </c>
      <c r="BB182" s="73">
        <f t="shared" si="41"/>
        <v>65.794685753505249</v>
      </c>
      <c r="BC182" s="73">
        <f t="shared" si="41"/>
        <v>94.847636024106606</v>
      </c>
      <c r="BD182" s="73">
        <f t="shared" si="41"/>
        <v>69.210069278775492</v>
      </c>
      <c r="BE182" s="73">
        <f t="shared" si="41"/>
        <v>78.467153284671525</v>
      </c>
      <c r="BF182" s="73">
        <f t="shared" si="41"/>
        <v>104.29815793231472</v>
      </c>
      <c r="BG182" s="73">
        <f t="shared" si="41"/>
        <v>76.814134473813368</v>
      </c>
      <c r="BH182" s="73">
        <f t="shared" si="41"/>
        <v>60.159162760274718</v>
      </c>
      <c r="BI182" s="73">
        <f t="shared" si="41"/>
        <v>53.747298323500203</v>
      </c>
      <c r="BJ182" s="73">
        <f t="shared" si="41"/>
        <v>60.786034267768905</v>
      </c>
      <c r="BK182" s="73">
        <f t="shared" si="41"/>
        <v>81.272607694837234</v>
      </c>
      <c r="BL182" s="73">
        <f t="shared" si="41"/>
        <v>77.513797759196549</v>
      </c>
      <c r="BM182" s="73">
        <f t="shared" si="41"/>
        <v>69.449664429530202</v>
      </c>
      <c r="BN182" s="73">
        <f t="shared" si="42"/>
        <v>94.715916063320677</v>
      </c>
      <c r="BO182" s="73">
        <f t="shared" si="42"/>
        <v>108.43202033036849</v>
      </c>
      <c r="BP182" s="73">
        <f t="shared" si="42"/>
        <v>110.64865961716232</v>
      </c>
      <c r="BQ182" s="73">
        <f t="shared" si="42"/>
        <v>88.93061869934769</v>
      </c>
      <c r="BR182" s="73">
        <f t="shared" si="42"/>
        <v>41.962324435865</v>
      </c>
      <c r="BS182" s="73">
        <f t="shared" si="42"/>
        <v>109.22868187287203</v>
      </c>
      <c r="BT182" s="73">
        <f t="shared" si="42"/>
        <v>96.344642075192368</v>
      </c>
      <c r="BU182" s="73">
        <f t="shared" si="42"/>
        <v>130.70692392562094</v>
      </c>
      <c r="BV182" s="73">
        <f t="shared" si="42"/>
        <v>145.92850173867362</v>
      </c>
      <c r="BW182" s="73">
        <f t="shared" si="42"/>
        <v>82.308907926474262</v>
      </c>
      <c r="BX182" s="73">
        <f t="shared" si="42"/>
        <v>140.00816659861169</v>
      </c>
      <c r="BY182" s="73">
        <f t="shared" si="42"/>
        <v>132.32891000753318</v>
      </c>
      <c r="BZ182" s="73">
        <f t="shared" si="42"/>
        <v>83.723851393787157</v>
      </c>
      <c r="CA182" s="73">
        <f t="shared" si="42"/>
        <v>67.916029236783942</v>
      </c>
      <c r="CB182" s="73">
        <f t="shared" si="42"/>
        <v>65.44684854186265</v>
      </c>
      <c r="CC182" s="73">
        <f t="shared" si="42"/>
        <v>60.153338758727024</v>
      </c>
      <c r="CD182" s="73">
        <f t="shared" si="43"/>
        <v>68.873656669621823</v>
      </c>
      <c r="CE182" s="73">
        <f t="shared" si="43"/>
        <v>77.765750162372797</v>
      </c>
      <c r="CF182" s="73">
        <f t="shared" si="43"/>
        <v>58.180280647974428</v>
      </c>
      <c r="CG182" s="73">
        <f t="shared" si="43"/>
        <v>97.938863816126172</v>
      </c>
      <c r="CH182" s="73">
        <f t="shared" si="43"/>
        <v>85.806846242722187</v>
      </c>
      <c r="CI182" s="73" t="e">
        <f t="shared" si="43"/>
        <v>#VALUE!</v>
      </c>
      <c r="CJ182" s="73" t="e">
        <f t="shared" si="43"/>
        <v>#VALUE!</v>
      </c>
      <c r="CK182" s="73" t="e">
        <f t="shared" si="43"/>
        <v>#VALUE!</v>
      </c>
    </row>
    <row r="183" spans="2:89" s="72" customFormat="1" ht="14.4">
      <c r="B183" s="70" t="s">
        <v>487</v>
      </c>
      <c r="C183" s="70"/>
      <c r="D183" s="78"/>
      <c r="E183" s="71">
        <v>35431</v>
      </c>
      <c r="F183" s="72">
        <v>97.69</v>
      </c>
      <c r="G183" s="72">
        <v>32.82</v>
      </c>
      <c r="H183" s="72">
        <v>91.92</v>
      </c>
      <c r="I183" s="72">
        <v>82.34</v>
      </c>
      <c r="J183" s="72">
        <v>108.23</v>
      </c>
      <c r="K183" s="72">
        <v>81.040000000000006</v>
      </c>
      <c r="L183" s="72">
        <v>111.84</v>
      </c>
      <c r="M183" s="72">
        <v>94.14</v>
      </c>
      <c r="N183" s="72">
        <v>86.76</v>
      </c>
      <c r="O183" s="72">
        <v>107.38</v>
      </c>
      <c r="P183" s="72">
        <v>82.09</v>
      </c>
      <c r="Q183" s="72">
        <v>74.09</v>
      </c>
      <c r="R183" s="72">
        <v>100.19</v>
      </c>
      <c r="S183" s="72">
        <v>72.7</v>
      </c>
      <c r="T183" s="72">
        <v>96.84</v>
      </c>
      <c r="U183" s="72">
        <v>84.88</v>
      </c>
      <c r="V183" s="72">
        <v>78.06</v>
      </c>
      <c r="W183" s="72">
        <v>95.68</v>
      </c>
      <c r="X183" s="72">
        <v>104.8</v>
      </c>
      <c r="Y183" s="72">
        <v>128.16</v>
      </c>
      <c r="Z183" s="72">
        <v>89.52</v>
      </c>
      <c r="AA183" s="72">
        <v>43.85</v>
      </c>
      <c r="AB183" s="72">
        <v>105.3</v>
      </c>
      <c r="AC183" s="72">
        <v>121.98</v>
      </c>
      <c r="AD183" s="72">
        <v>118.53</v>
      </c>
      <c r="AE183" s="72">
        <v>137.63</v>
      </c>
      <c r="AF183" s="72">
        <v>79.34</v>
      </c>
      <c r="AG183" s="72">
        <v>134.32</v>
      </c>
      <c r="AH183" s="72">
        <v>109.8</v>
      </c>
      <c r="AI183" s="72">
        <v>82.4</v>
      </c>
      <c r="AJ183" s="72">
        <v>82.86</v>
      </c>
      <c r="AK183" s="72">
        <v>74.16</v>
      </c>
      <c r="AL183" s="72">
        <v>70.14</v>
      </c>
      <c r="AM183" s="72">
        <v>82.32</v>
      </c>
      <c r="AN183" s="72">
        <v>83.41</v>
      </c>
      <c r="AO183" s="72">
        <v>58.02</v>
      </c>
      <c r="AP183" s="72">
        <v>100.82</v>
      </c>
      <c r="AQ183" s="72">
        <v>90.83</v>
      </c>
      <c r="AR183" s="72" t="s">
        <v>488</v>
      </c>
      <c r="AS183" s="72" t="s">
        <v>488</v>
      </c>
      <c r="AT183" s="72" t="s">
        <v>488</v>
      </c>
      <c r="AU183" s="72" t="s">
        <v>488</v>
      </c>
      <c r="AV183" s="72" t="s">
        <v>488</v>
      </c>
      <c r="AW183" s="73">
        <f t="shared" si="44"/>
        <v>93.586243234181168</v>
      </c>
      <c r="AX183" s="73">
        <f t="shared" si="41"/>
        <v>32.171739450080871</v>
      </c>
      <c r="AY183" s="73">
        <f t="shared" si="41"/>
        <v>88.390989734836651</v>
      </c>
      <c r="AZ183" s="73">
        <f t="shared" si="41"/>
        <v>74.632344610364612</v>
      </c>
      <c r="BA183" s="73">
        <f t="shared" si="41"/>
        <v>111.0051282051282</v>
      </c>
      <c r="BB183" s="73">
        <f t="shared" si="41"/>
        <v>63.567016374154342</v>
      </c>
      <c r="BC183" s="73">
        <f t="shared" si="41"/>
        <v>94.932518461930229</v>
      </c>
      <c r="BD183" s="73">
        <f t="shared" si="41"/>
        <v>71.8667099261408</v>
      </c>
      <c r="BE183" s="73">
        <f t="shared" si="41"/>
        <v>77.229837991810584</v>
      </c>
      <c r="BF183" s="73">
        <f t="shared" si="41"/>
        <v>102.22285687086486</v>
      </c>
      <c r="BG183" s="73">
        <f t="shared" si="41"/>
        <v>76.739348898081289</v>
      </c>
      <c r="BH183" s="73">
        <f t="shared" si="41"/>
        <v>64.61572004796686</v>
      </c>
      <c r="BI183" s="73">
        <f t="shared" si="41"/>
        <v>58.52561481394941</v>
      </c>
      <c r="BJ183" s="73">
        <f t="shared" si="41"/>
        <v>67.150048492125805</v>
      </c>
      <c r="BK183" s="73">
        <f t="shared" si="41"/>
        <v>79.611969746793818</v>
      </c>
      <c r="BL183" s="73">
        <f t="shared" si="41"/>
        <v>80.422578582087795</v>
      </c>
      <c r="BM183" s="73">
        <f t="shared" si="41"/>
        <v>69.852348993288587</v>
      </c>
      <c r="BN183" s="73">
        <f t="shared" si="42"/>
        <v>93.930543624984679</v>
      </c>
      <c r="BO183" s="73">
        <f t="shared" si="42"/>
        <v>106.53113087674714</v>
      </c>
      <c r="BP183" s="73">
        <f t="shared" si="42"/>
        <v>115.58180957319686</v>
      </c>
      <c r="BQ183" s="73">
        <f t="shared" si="42"/>
        <v>88.47598339592804</v>
      </c>
      <c r="BR183" s="73">
        <f t="shared" si="42"/>
        <v>29.188577514477799</v>
      </c>
      <c r="BS183" s="73">
        <f t="shared" si="42"/>
        <v>107.82581982950619</v>
      </c>
      <c r="BT183" s="73">
        <f t="shared" si="42"/>
        <v>101.74114310736701</v>
      </c>
      <c r="BU183" s="73">
        <f t="shared" si="42"/>
        <v>127.58537176071687</v>
      </c>
      <c r="BV183" s="73">
        <f t="shared" si="42"/>
        <v>137.722963000025</v>
      </c>
      <c r="BW183" s="73">
        <f t="shared" si="42"/>
        <v>87.986913970445528</v>
      </c>
      <c r="BX183" s="73">
        <f t="shared" si="42"/>
        <v>146.25833673608273</v>
      </c>
      <c r="BY183" s="73">
        <f t="shared" si="42"/>
        <v>127.25270904560469</v>
      </c>
      <c r="BZ183" s="73">
        <f t="shared" si="42"/>
        <v>79.617372819943014</v>
      </c>
      <c r="CA183" s="73">
        <f t="shared" si="42"/>
        <v>70.423253442121364</v>
      </c>
      <c r="CB183" s="73">
        <f t="shared" si="42"/>
        <v>69.764816556914383</v>
      </c>
      <c r="CC183" s="73">
        <f t="shared" si="42"/>
        <v>60.084807469910487</v>
      </c>
      <c r="CD183" s="73">
        <f t="shared" si="43"/>
        <v>71.200294073129072</v>
      </c>
      <c r="CE183" s="73">
        <f t="shared" si="43"/>
        <v>80.257872074282545</v>
      </c>
      <c r="CF183" s="73">
        <f t="shared" si="43"/>
        <v>61.330303110382921</v>
      </c>
      <c r="CG183" s="73">
        <f t="shared" si="43"/>
        <v>93.816591448378531</v>
      </c>
      <c r="CH183" s="73">
        <f t="shared" si="43"/>
        <v>82.308964454815253</v>
      </c>
      <c r="CI183" s="73" t="e">
        <f t="shared" si="43"/>
        <v>#VALUE!</v>
      </c>
      <c r="CJ183" s="73" t="e">
        <f t="shared" si="43"/>
        <v>#VALUE!</v>
      </c>
      <c r="CK183" s="73" t="e">
        <f t="shared" si="43"/>
        <v>#VALUE!</v>
      </c>
    </row>
    <row r="184" spans="2:89" s="72" customFormat="1" ht="14.4">
      <c r="B184" s="70" t="s">
        <v>487</v>
      </c>
      <c r="C184" s="70"/>
      <c r="D184" s="79"/>
      <c r="E184" s="71">
        <v>35521</v>
      </c>
      <c r="F184" s="72">
        <v>95.78</v>
      </c>
      <c r="G184" s="72">
        <v>64.92</v>
      </c>
      <c r="H184" s="72">
        <v>87.29</v>
      </c>
      <c r="I184" s="72">
        <v>80.510000000000005</v>
      </c>
      <c r="J184" s="72">
        <v>105.31</v>
      </c>
      <c r="K184" s="72">
        <v>79.05</v>
      </c>
      <c r="L184" s="72">
        <v>106.75</v>
      </c>
      <c r="M184" s="72">
        <v>93.52</v>
      </c>
      <c r="N184" s="72">
        <v>86.37</v>
      </c>
      <c r="O184" s="72">
        <v>105.49</v>
      </c>
      <c r="P184" s="72">
        <v>81.84</v>
      </c>
      <c r="Q184" s="72">
        <v>69.73</v>
      </c>
      <c r="R184" s="72">
        <v>105.85</v>
      </c>
      <c r="S184" s="72">
        <v>75.31</v>
      </c>
      <c r="T184" s="72">
        <v>95.41</v>
      </c>
      <c r="U184" s="72">
        <v>84.48</v>
      </c>
      <c r="V184" s="72">
        <v>77.989999999999995</v>
      </c>
      <c r="W184" s="72">
        <v>95.57</v>
      </c>
      <c r="X184" s="72">
        <v>103.55</v>
      </c>
      <c r="Y184" s="72">
        <v>128.41</v>
      </c>
      <c r="Z184" s="72">
        <v>88.89</v>
      </c>
      <c r="AA184" s="72">
        <v>48.12</v>
      </c>
      <c r="AB184" s="72">
        <v>104.84</v>
      </c>
      <c r="AC184" s="72">
        <v>126.24</v>
      </c>
      <c r="AD184" s="72">
        <v>115.26</v>
      </c>
      <c r="AE184" s="72">
        <v>132.78</v>
      </c>
      <c r="AF184" s="72">
        <v>82.55</v>
      </c>
      <c r="AG184" s="72">
        <v>135.19999999999999</v>
      </c>
      <c r="AH184" s="72">
        <v>113.13</v>
      </c>
      <c r="AI184" s="72">
        <v>83.62</v>
      </c>
      <c r="AJ184" s="72">
        <v>80.55</v>
      </c>
      <c r="AK184" s="72">
        <v>76.930000000000007</v>
      </c>
      <c r="AL184" s="72">
        <v>68.459999999999994</v>
      </c>
      <c r="AM184" s="72">
        <v>82.03</v>
      </c>
      <c r="AN184" s="72">
        <v>83.2</v>
      </c>
      <c r="AO184" s="72">
        <v>60.56</v>
      </c>
      <c r="AP184" s="72">
        <v>97.08</v>
      </c>
      <c r="AQ184" s="72">
        <v>88.38</v>
      </c>
      <c r="AR184" s="72" t="s">
        <v>488</v>
      </c>
      <c r="AS184" s="72" t="s">
        <v>488</v>
      </c>
      <c r="AT184" s="72" t="s">
        <v>488</v>
      </c>
      <c r="AU184" s="72" t="s">
        <v>488</v>
      </c>
      <c r="AV184" s="72" t="s">
        <v>488</v>
      </c>
      <c r="AW184" s="73">
        <f t="shared" si="44"/>
        <v>91.756478421229119</v>
      </c>
      <c r="AX184" s="73">
        <f t="shared" si="41"/>
        <v>63.637700338185567</v>
      </c>
      <c r="AY184" s="73">
        <f t="shared" si="41"/>
        <v>83.938745582614132</v>
      </c>
      <c r="AZ184" s="73">
        <f t="shared" si="41"/>
        <v>72.973646642949419</v>
      </c>
      <c r="BA184" s="73">
        <f t="shared" si="41"/>
        <v>108.01025641025642</v>
      </c>
      <c r="BB184" s="73">
        <f t="shared" si="41"/>
        <v>62.006079027355618</v>
      </c>
      <c r="BC184" s="73">
        <f t="shared" si="41"/>
        <v>90.612002376708261</v>
      </c>
      <c r="BD184" s="73">
        <f t="shared" si="41"/>
        <v>71.393400385518248</v>
      </c>
      <c r="BE184" s="73">
        <f t="shared" si="41"/>
        <v>76.882677585899955</v>
      </c>
      <c r="BF184" s="73">
        <f t="shared" si="41"/>
        <v>100.42362796896566</v>
      </c>
      <c r="BG184" s="73">
        <f t="shared" si="41"/>
        <v>76.505643973918538</v>
      </c>
      <c r="BH184" s="73">
        <f t="shared" si="41"/>
        <v>60.813256295650277</v>
      </c>
      <c r="BI184" s="73">
        <f t="shared" si="41"/>
        <v>61.831882703428931</v>
      </c>
      <c r="BJ184" s="73">
        <f t="shared" si="41"/>
        <v>69.560799889160862</v>
      </c>
      <c r="BK184" s="73">
        <f t="shared" si="41"/>
        <v>78.436369615258144</v>
      </c>
      <c r="BL184" s="73">
        <f t="shared" si="41"/>
        <v>80.043584338062885</v>
      </c>
      <c r="BM184" s="73">
        <f t="shared" si="41"/>
        <v>69.789709172259506</v>
      </c>
      <c r="BN184" s="73">
        <f t="shared" si="42"/>
        <v>93.822554914713479</v>
      </c>
      <c r="BO184" s="73">
        <f t="shared" si="42"/>
        <v>105.26048284625158</v>
      </c>
      <c r="BP184" s="73">
        <f t="shared" si="42"/>
        <v>115.80727346515457</v>
      </c>
      <c r="BQ184" s="73">
        <f t="shared" si="42"/>
        <v>87.853330697766353</v>
      </c>
      <c r="BR184" s="73">
        <f t="shared" si="42"/>
        <v>32.030885974838576</v>
      </c>
      <c r="BS184" s="73">
        <f t="shared" si="42"/>
        <v>107.35478585874101</v>
      </c>
      <c r="BT184" s="73">
        <f t="shared" si="42"/>
        <v>105.29432616719143</v>
      </c>
      <c r="BU184" s="73">
        <f t="shared" si="42"/>
        <v>124.06555259546299</v>
      </c>
      <c r="BV184" s="73">
        <f t="shared" si="42"/>
        <v>132.86968703875115</v>
      </c>
      <c r="BW184" s="73">
        <f t="shared" si="42"/>
        <v>91.546757603482206</v>
      </c>
      <c r="BX184" s="73">
        <f t="shared" si="42"/>
        <v>147.21655097318632</v>
      </c>
      <c r="BY184" s="73">
        <f t="shared" si="42"/>
        <v>131.11201251665992</v>
      </c>
      <c r="BZ184" s="73">
        <f t="shared" si="42"/>
        <v>80.796173728199435</v>
      </c>
      <c r="CA184" s="73">
        <f t="shared" si="42"/>
        <v>68.459969403365633</v>
      </c>
      <c r="CB184" s="73">
        <f t="shared" si="42"/>
        <v>72.37064910630292</v>
      </c>
      <c r="CC184" s="73">
        <f t="shared" si="42"/>
        <v>58.645650404762918</v>
      </c>
      <c r="CD184" s="73">
        <f t="shared" si="43"/>
        <v>70.949466992453566</v>
      </c>
      <c r="CE184" s="73">
        <f t="shared" si="43"/>
        <v>80.055808135479054</v>
      </c>
      <c r="CF184" s="73">
        <f t="shared" si="43"/>
        <v>64.015221585053268</v>
      </c>
      <c r="CG184" s="73">
        <f t="shared" si="43"/>
        <v>90.336388591634488</v>
      </c>
      <c r="CH184" s="73">
        <f t="shared" si="43"/>
        <v>80.088806325185203</v>
      </c>
      <c r="CI184" s="73" t="e">
        <f t="shared" si="43"/>
        <v>#VALUE!</v>
      </c>
      <c r="CJ184" s="73" t="e">
        <f t="shared" si="43"/>
        <v>#VALUE!</v>
      </c>
      <c r="CK184" s="73" t="e">
        <f t="shared" si="43"/>
        <v>#VALUE!</v>
      </c>
    </row>
    <row r="185" spans="2:89" s="72" customFormat="1" ht="14.4">
      <c r="B185" s="70" t="s">
        <v>487</v>
      </c>
      <c r="C185" s="70"/>
      <c r="D185" s="78"/>
      <c r="E185" s="71">
        <v>35612</v>
      </c>
      <c r="F185" s="72">
        <v>93.34</v>
      </c>
      <c r="G185" s="72">
        <v>89.41</v>
      </c>
      <c r="H185" s="72">
        <v>85.46</v>
      </c>
      <c r="I185" s="72">
        <v>78.3</v>
      </c>
      <c r="J185" s="72">
        <v>102.21</v>
      </c>
      <c r="K185" s="72">
        <v>76.819999999999993</v>
      </c>
      <c r="L185" s="72">
        <v>105.02</v>
      </c>
      <c r="M185" s="72">
        <v>93.23</v>
      </c>
      <c r="N185" s="72">
        <v>85.15</v>
      </c>
      <c r="O185" s="72">
        <v>102.32</v>
      </c>
      <c r="P185" s="72">
        <v>81.599999999999994</v>
      </c>
      <c r="Q185" s="72">
        <v>67.180000000000007</v>
      </c>
      <c r="R185" s="72">
        <v>110.34</v>
      </c>
      <c r="S185" s="72">
        <v>77.77</v>
      </c>
      <c r="T185" s="72">
        <v>93.07</v>
      </c>
      <c r="U185" s="72">
        <v>84.02</v>
      </c>
      <c r="V185" s="72">
        <v>77.86</v>
      </c>
      <c r="W185" s="72">
        <v>94.55</v>
      </c>
      <c r="X185" s="72">
        <v>102.17</v>
      </c>
      <c r="Y185" s="72">
        <v>126.41</v>
      </c>
      <c r="Z185" s="72">
        <v>87.62</v>
      </c>
      <c r="AA185" s="72">
        <v>58.44</v>
      </c>
      <c r="AB185" s="72">
        <v>103.28</v>
      </c>
      <c r="AC185" s="72">
        <v>126.4</v>
      </c>
      <c r="AD185" s="72">
        <v>112.67</v>
      </c>
      <c r="AE185" s="72">
        <v>133.18</v>
      </c>
      <c r="AF185" s="72">
        <v>86.31</v>
      </c>
      <c r="AG185" s="72">
        <v>135.78</v>
      </c>
      <c r="AH185" s="72">
        <v>117.74</v>
      </c>
      <c r="AI185" s="72">
        <v>83.54</v>
      </c>
      <c r="AJ185" s="72">
        <v>80.400000000000006</v>
      </c>
      <c r="AK185" s="72">
        <v>78.38</v>
      </c>
      <c r="AL185" s="72">
        <v>68.709999999999994</v>
      </c>
      <c r="AM185" s="72">
        <v>79.56</v>
      </c>
      <c r="AN185" s="72">
        <v>79.540000000000006</v>
      </c>
      <c r="AO185" s="72">
        <v>64.510000000000005</v>
      </c>
      <c r="AP185" s="72">
        <v>92.56</v>
      </c>
      <c r="AQ185" s="72">
        <v>85.4</v>
      </c>
      <c r="AR185" s="72" t="s">
        <v>488</v>
      </c>
      <c r="AS185" s="72" t="s">
        <v>488</v>
      </c>
      <c r="AT185" s="72" t="s">
        <v>488</v>
      </c>
      <c r="AU185" s="72" t="s">
        <v>488</v>
      </c>
      <c r="AV185" s="72" t="s">
        <v>488</v>
      </c>
      <c r="AW185" s="73">
        <f t="shared" si="44"/>
        <v>89.418977822484081</v>
      </c>
      <c r="AX185" s="73">
        <f t="shared" si="41"/>
        <v>87.643973925403117</v>
      </c>
      <c r="AY185" s="73">
        <f t="shared" si="41"/>
        <v>82.179003293506753</v>
      </c>
      <c r="AZ185" s="73">
        <f t="shared" si="41"/>
        <v>70.970519589404276</v>
      </c>
      <c r="BA185" s="73">
        <f t="shared" si="41"/>
        <v>104.83076923076922</v>
      </c>
      <c r="BB185" s="73">
        <f t="shared" si="41"/>
        <v>60.25688793018923</v>
      </c>
      <c r="BC185" s="73">
        <f t="shared" si="41"/>
        <v>89.143536202359726</v>
      </c>
      <c r="BD185" s="73">
        <f t="shared" si="41"/>
        <v>71.172013664904483</v>
      </c>
      <c r="BE185" s="73">
        <f t="shared" si="41"/>
        <v>75.796688623820557</v>
      </c>
      <c r="BF185" s="73">
        <f t="shared" si="41"/>
        <v>97.405873673187671</v>
      </c>
      <c r="BG185" s="73">
        <f t="shared" si="41"/>
        <v>76.281287246722286</v>
      </c>
      <c r="BH185" s="73">
        <f t="shared" si="41"/>
        <v>58.589338275373379</v>
      </c>
      <c r="BI185" s="73">
        <f t="shared" si="41"/>
        <v>64.454699456743967</v>
      </c>
      <c r="BJ185" s="73">
        <f t="shared" si="41"/>
        <v>71.833002355331814</v>
      </c>
      <c r="BK185" s="73">
        <f t="shared" si="41"/>
        <v>76.512660309108838</v>
      </c>
      <c r="BL185" s="73">
        <f t="shared" si="41"/>
        <v>79.607740957434217</v>
      </c>
      <c r="BM185" s="73">
        <f t="shared" si="41"/>
        <v>69.673378076062647</v>
      </c>
      <c r="BN185" s="73">
        <f t="shared" si="42"/>
        <v>92.821205055835094</v>
      </c>
      <c r="BO185" s="73">
        <f t="shared" si="42"/>
        <v>103.8576874205845</v>
      </c>
      <c r="BP185" s="73">
        <f t="shared" si="42"/>
        <v>114.00356232949294</v>
      </c>
      <c r="BQ185" s="73">
        <f t="shared" si="42"/>
        <v>86.598141925281681</v>
      </c>
      <c r="BR185" s="73">
        <f t="shared" si="42"/>
        <v>38.900352792385</v>
      </c>
      <c r="BS185" s="73">
        <f t="shared" si="42"/>
        <v>105.75736630571129</v>
      </c>
      <c r="BT185" s="73">
        <f t="shared" si="42"/>
        <v>105.42777905206748</v>
      </c>
      <c r="BU185" s="73">
        <f t="shared" si="42"/>
        <v>121.27768359301419</v>
      </c>
      <c r="BV185" s="73">
        <f t="shared" si="42"/>
        <v>133.26995722112426</v>
      </c>
      <c r="BW185" s="73">
        <f t="shared" si="42"/>
        <v>95.71654329202363</v>
      </c>
      <c r="BX185" s="73">
        <f t="shared" si="42"/>
        <v>147.84810126582278</v>
      </c>
      <c r="BY185" s="73">
        <f t="shared" si="42"/>
        <v>136.45477197658923</v>
      </c>
      <c r="BZ185" s="73">
        <f t="shared" si="42"/>
        <v>80.718875307985911</v>
      </c>
      <c r="CA185" s="73">
        <f t="shared" si="42"/>
        <v>68.33248342682306</v>
      </c>
      <c r="CB185" s="73">
        <f t="shared" si="42"/>
        <v>73.734713076199426</v>
      </c>
      <c r="CC185" s="73">
        <f t="shared" si="42"/>
        <v>58.859810682314638</v>
      </c>
      <c r="CD185" s="73">
        <f t="shared" si="43"/>
        <v>68.813112201872556</v>
      </c>
      <c r="CE185" s="73">
        <f t="shared" si="43"/>
        <v>76.534122344903892</v>
      </c>
      <c r="CF185" s="73">
        <f t="shared" si="43"/>
        <v>68.190586929520904</v>
      </c>
      <c r="CG185" s="73">
        <f t="shared" si="43"/>
        <v>86.130368026799417</v>
      </c>
      <c r="CH185" s="73">
        <f t="shared" si="43"/>
        <v>77.388369089961728</v>
      </c>
      <c r="CI185" s="73" t="e">
        <f t="shared" si="43"/>
        <v>#VALUE!</v>
      </c>
      <c r="CJ185" s="73" t="e">
        <f t="shared" si="43"/>
        <v>#VALUE!</v>
      </c>
      <c r="CK185" s="73" t="e">
        <f t="shared" si="43"/>
        <v>#VALUE!</v>
      </c>
    </row>
    <row r="186" spans="2:89" s="72" customFormat="1" ht="14.4">
      <c r="B186" s="70" t="s">
        <v>487</v>
      </c>
      <c r="C186" s="70"/>
      <c r="D186" s="78"/>
      <c r="E186" s="71">
        <v>35704</v>
      </c>
      <c r="F186" s="72">
        <v>93.5</v>
      </c>
      <c r="G186" s="72">
        <v>105.47</v>
      </c>
      <c r="H186" s="72">
        <v>86.12</v>
      </c>
      <c r="I186" s="72">
        <v>79.42</v>
      </c>
      <c r="J186" s="72">
        <v>103.78</v>
      </c>
      <c r="K186" s="72">
        <v>78.06</v>
      </c>
      <c r="L186" s="72">
        <v>102.26</v>
      </c>
      <c r="M186" s="72">
        <v>93.42</v>
      </c>
      <c r="N186" s="72">
        <v>85.71</v>
      </c>
      <c r="O186" s="72">
        <v>102.68</v>
      </c>
      <c r="P186" s="72">
        <v>82.74</v>
      </c>
      <c r="Q186" s="72">
        <v>66.930000000000007</v>
      </c>
      <c r="R186" s="72">
        <v>107.81</v>
      </c>
      <c r="S186" s="72">
        <v>74.62</v>
      </c>
      <c r="T186" s="72">
        <v>92.76</v>
      </c>
      <c r="U186" s="72">
        <v>82.81</v>
      </c>
      <c r="V186" s="72">
        <v>78.63</v>
      </c>
      <c r="W186" s="72">
        <v>95.43</v>
      </c>
      <c r="X186" s="72">
        <v>103.49</v>
      </c>
      <c r="Y186" s="72">
        <v>124.75</v>
      </c>
      <c r="Z186" s="72">
        <v>88.13</v>
      </c>
      <c r="AA186" s="72">
        <v>65.97</v>
      </c>
      <c r="AB186" s="72">
        <v>102.17</v>
      </c>
      <c r="AC186" s="72">
        <v>121.05</v>
      </c>
      <c r="AD186" s="72">
        <v>112.83</v>
      </c>
      <c r="AE186" s="72">
        <v>133.35</v>
      </c>
      <c r="AF186" s="72">
        <v>88.97</v>
      </c>
      <c r="AG186" s="72">
        <v>135.32</v>
      </c>
      <c r="AH186" s="72">
        <v>110.82</v>
      </c>
      <c r="AI186" s="72">
        <v>85.35</v>
      </c>
      <c r="AJ186" s="72">
        <v>84.69</v>
      </c>
      <c r="AK186" s="72">
        <v>76.11</v>
      </c>
      <c r="AL186" s="72">
        <v>68.02</v>
      </c>
      <c r="AM186" s="72">
        <v>76</v>
      </c>
      <c r="AN186" s="72">
        <v>77.900000000000006</v>
      </c>
      <c r="AO186" s="72">
        <v>65.400000000000006</v>
      </c>
      <c r="AP186" s="72">
        <v>94.37</v>
      </c>
      <c r="AQ186" s="72">
        <v>89.31</v>
      </c>
      <c r="AR186" s="72" t="s">
        <v>488</v>
      </c>
      <c r="AS186" s="72" t="s">
        <v>488</v>
      </c>
      <c r="AT186" s="72" t="s">
        <v>488</v>
      </c>
      <c r="AU186" s="72" t="s">
        <v>488</v>
      </c>
      <c r="AV186" s="72" t="s">
        <v>488</v>
      </c>
      <c r="AW186" s="73">
        <f t="shared" si="44"/>
        <v>89.572256550270652</v>
      </c>
      <c r="AX186" s="73">
        <f t="shared" si="41"/>
        <v>103.38675684948291</v>
      </c>
      <c r="AY186" s="73">
        <f t="shared" si="41"/>
        <v>82.813664446955315</v>
      </c>
      <c r="AZ186" s="73">
        <f t="shared" si="41"/>
        <v>71.98567900115566</v>
      </c>
      <c r="BA186" s="73">
        <f t="shared" si="41"/>
        <v>106.44102564102565</v>
      </c>
      <c r="BB186" s="73">
        <f t="shared" si="41"/>
        <v>61.229532307088931</v>
      </c>
      <c r="BC186" s="73">
        <f t="shared" si="41"/>
        <v>86.800780918427975</v>
      </c>
      <c r="BD186" s="73">
        <f t="shared" si="41"/>
        <v>71.317060137030737</v>
      </c>
      <c r="BE186" s="73">
        <f t="shared" si="41"/>
        <v>76.295175360512729</v>
      </c>
      <c r="BF186" s="73">
        <f t="shared" si="41"/>
        <v>97.748583940216108</v>
      </c>
      <c r="BG186" s="73">
        <f t="shared" si="41"/>
        <v>77.346981700904436</v>
      </c>
      <c r="BH186" s="73">
        <f t="shared" si="41"/>
        <v>58.371307096914862</v>
      </c>
      <c r="BI186" s="73">
        <f t="shared" si="41"/>
        <v>62.976809393072031</v>
      </c>
      <c r="BJ186" s="73">
        <f t="shared" si="41"/>
        <v>68.923474807186082</v>
      </c>
      <c r="BK186" s="73">
        <f t="shared" si="41"/>
        <v>76.257809930943779</v>
      </c>
      <c r="BL186" s="73">
        <f t="shared" si="41"/>
        <v>78.461283369258837</v>
      </c>
      <c r="BM186" s="73">
        <f t="shared" ref="BM186:CB202" si="45">V186/AVERAGE(V$227:V$230)*100</f>
        <v>70.362416107382543</v>
      </c>
      <c r="BN186" s="73">
        <f t="shared" si="42"/>
        <v>93.685114738004685</v>
      </c>
      <c r="BO186" s="73">
        <f t="shared" si="42"/>
        <v>105.19949174078779</v>
      </c>
      <c r="BP186" s="73">
        <f t="shared" si="42"/>
        <v>112.5064820868938</v>
      </c>
      <c r="BQ186" s="73">
        <f t="shared" si="42"/>
        <v>87.102194109507806</v>
      </c>
      <c r="BR186" s="73">
        <f t="shared" si="42"/>
        <v>43.912667243559866</v>
      </c>
      <c r="BS186" s="73">
        <f t="shared" si="42"/>
        <v>104.62074085451707</v>
      </c>
      <c r="BT186" s="73">
        <f t="shared" si="42"/>
        <v>100.96544821402506</v>
      </c>
      <c r="BU186" s="73">
        <f t="shared" si="42"/>
        <v>121.44990716073303</v>
      </c>
      <c r="BV186" s="73">
        <f t="shared" si="42"/>
        <v>133.44007204863283</v>
      </c>
      <c r="BW186" s="73">
        <f t="shared" si="42"/>
        <v>98.666444869555576</v>
      </c>
      <c r="BX186" s="73">
        <f t="shared" si="42"/>
        <v>147.34721655097317</v>
      </c>
      <c r="BY186" s="73">
        <f t="shared" si="42"/>
        <v>128.43483803673871</v>
      </c>
      <c r="BZ186" s="73">
        <f t="shared" si="42"/>
        <v>82.467752065317171</v>
      </c>
      <c r="CA186" s="73">
        <f t="shared" si="42"/>
        <v>71.978582355940844</v>
      </c>
      <c r="CB186" s="73">
        <f t="shared" si="42"/>
        <v>71.599247412982123</v>
      </c>
      <c r="CC186" s="73">
        <f t="shared" ref="CC186:CK215" si="46">AL186/AVERAGE(AL$227:AL$230)*100</f>
        <v>58.26872831627189</v>
      </c>
      <c r="CD186" s="73">
        <f t="shared" si="43"/>
        <v>65.733993556338802</v>
      </c>
      <c r="CE186" s="73">
        <f t="shared" si="43"/>
        <v>74.956099203771871</v>
      </c>
      <c r="CF186" s="73">
        <f t="shared" si="43"/>
        <v>69.131365450173092</v>
      </c>
      <c r="CG186" s="73">
        <f t="shared" si="43"/>
        <v>87.814637323779834</v>
      </c>
      <c r="CH186" s="73">
        <f t="shared" si="43"/>
        <v>80.931560227452948</v>
      </c>
      <c r="CI186" s="73" t="e">
        <f t="shared" si="43"/>
        <v>#VALUE!</v>
      </c>
      <c r="CJ186" s="73" t="e">
        <f t="shared" si="43"/>
        <v>#VALUE!</v>
      </c>
      <c r="CK186" s="73" t="e">
        <f t="shared" si="43"/>
        <v>#VALUE!</v>
      </c>
    </row>
    <row r="187" spans="2:89" s="72" customFormat="1" ht="14.4">
      <c r="B187" s="70" t="s">
        <v>487</v>
      </c>
      <c r="C187" s="70"/>
      <c r="D187" s="78"/>
      <c r="E187" s="71">
        <v>35796</v>
      </c>
      <c r="F187" s="72">
        <v>92.65</v>
      </c>
      <c r="G187" s="72">
        <v>103.64</v>
      </c>
      <c r="H187" s="72">
        <v>87.74</v>
      </c>
      <c r="I187" s="72">
        <v>79.819999999999993</v>
      </c>
      <c r="J187" s="72">
        <v>103.58</v>
      </c>
      <c r="K187" s="72">
        <v>78.83</v>
      </c>
      <c r="L187" s="72">
        <v>96.97</v>
      </c>
      <c r="M187" s="72">
        <v>89.71</v>
      </c>
      <c r="N187" s="72">
        <v>84.74</v>
      </c>
      <c r="O187" s="72">
        <v>100.47</v>
      </c>
      <c r="P187" s="72">
        <v>79.89</v>
      </c>
      <c r="Q187" s="72">
        <v>66.540000000000006</v>
      </c>
      <c r="R187" s="72">
        <v>106.91</v>
      </c>
      <c r="S187" s="72">
        <v>75.39</v>
      </c>
      <c r="T187" s="72">
        <v>91.2</v>
      </c>
      <c r="U187" s="72">
        <v>82.51</v>
      </c>
      <c r="V187" s="72">
        <v>79.05</v>
      </c>
      <c r="W187" s="72">
        <v>95.01</v>
      </c>
      <c r="X187" s="72">
        <v>103.78</v>
      </c>
      <c r="Y187" s="72">
        <v>130.33000000000001</v>
      </c>
      <c r="Z187" s="72">
        <v>88.09</v>
      </c>
      <c r="AA187" s="72">
        <v>77.36</v>
      </c>
      <c r="AB187" s="72">
        <v>103.39</v>
      </c>
      <c r="AC187" s="72">
        <v>115.29</v>
      </c>
      <c r="AD187" s="72">
        <v>111.14</v>
      </c>
      <c r="AE187" s="72">
        <v>129.68</v>
      </c>
      <c r="AF187" s="72">
        <v>92.82</v>
      </c>
      <c r="AG187" s="72">
        <v>136.83000000000001</v>
      </c>
      <c r="AH187" s="72">
        <v>111.19</v>
      </c>
      <c r="AI187" s="72">
        <v>84.81</v>
      </c>
      <c r="AJ187" s="72">
        <v>84.16</v>
      </c>
      <c r="AK187" s="72">
        <v>75.41</v>
      </c>
      <c r="AL187" s="72">
        <v>68.010000000000005</v>
      </c>
      <c r="AM187" s="72">
        <v>74.680000000000007</v>
      </c>
      <c r="AN187" s="72">
        <v>75.22</v>
      </c>
      <c r="AO187" s="72">
        <v>66.040000000000006</v>
      </c>
      <c r="AP187" s="72">
        <v>91.55</v>
      </c>
      <c r="AQ187" s="72">
        <v>88.2</v>
      </c>
      <c r="AR187" s="72" t="s">
        <v>488</v>
      </c>
      <c r="AS187" s="72" t="s">
        <v>488</v>
      </c>
      <c r="AT187" s="72" t="s">
        <v>488</v>
      </c>
      <c r="AU187" s="72" t="s">
        <v>488</v>
      </c>
      <c r="AV187" s="72" t="s">
        <v>488</v>
      </c>
      <c r="AW187" s="73">
        <f t="shared" si="44"/>
        <v>88.75796330890455</v>
      </c>
      <c r="AX187" s="73">
        <f t="shared" si="44"/>
        <v>101.59290300446014</v>
      </c>
      <c r="AY187" s="73">
        <f t="shared" si="44"/>
        <v>84.371469096329065</v>
      </c>
      <c r="AZ187" s="73">
        <f t="shared" si="44"/>
        <v>72.348235933924002</v>
      </c>
      <c r="BA187" s="73">
        <f t="shared" si="44"/>
        <v>106.23589743589743</v>
      </c>
      <c r="BB187" s="73">
        <f t="shared" si="44"/>
        <v>61.833513089518576</v>
      </c>
      <c r="BC187" s="73">
        <f t="shared" si="44"/>
        <v>82.310499957558775</v>
      </c>
      <c r="BD187" s="73">
        <f t="shared" si="44"/>
        <v>68.484836918144168</v>
      </c>
      <c r="BE187" s="73">
        <f t="shared" si="44"/>
        <v>75.431725120170896</v>
      </c>
      <c r="BF187" s="73">
        <f t="shared" si="44"/>
        <v>95.644723689847211</v>
      </c>
      <c r="BG187" s="73">
        <f t="shared" si="44"/>
        <v>74.682745565449068</v>
      </c>
      <c r="BH187" s="73">
        <f t="shared" si="44"/>
        <v>58.03117845851957</v>
      </c>
      <c r="BI187" s="73">
        <f t="shared" si="44"/>
        <v>62.451077749868567</v>
      </c>
      <c r="BJ187" s="73">
        <f t="shared" si="44"/>
        <v>69.634692652288365</v>
      </c>
      <c r="BK187" s="73">
        <f t="shared" si="44"/>
        <v>74.975337060177566</v>
      </c>
      <c r="BL187" s="73">
        <f t="shared" si="44"/>
        <v>78.177037686240141</v>
      </c>
      <c r="BM187" s="73">
        <f t="shared" si="45"/>
        <v>70.738255033557039</v>
      </c>
      <c r="BN187" s="73">
        <f t="shared" si="45"/>
        <v>93.272794207878292</v>
      </c>
      <c r="BO187" s="73">
        <f t="shared" si="45"/>
        <v>105.49428208386277</v>
      </c>
      <c r="BP187" s="73">
        <f t="shared" si="45"/>
        <v>117.53883615538973</v>
      </c>
      <c r="BQ187" s="73">
        <f t="shared" si="45"/>
        <v>87.062660604862614</v>
      </c>
      <c r="BR187" s="73">
        <f t="shared" si="45"/>
        <v>51.494375291220116</v>
      </c>
      <c r="BS187" s="73">
        <f t="shared" si="45"/>
        <v>105.87000486393774</v>
      </c>
      <c r="BT187" s="73">
        <f t="shared" si="45"/>
        <v>96.161144358487817</v>
      </c>
      <c r="BU187" s="73">
        <f t="shared" si="45"/>
        <v>119.63079572670271</v>
      </c>
      <c r="BV187" s="73">
        <f t="shared" si="45"/>
        <v>129.76759312535961</v>
      </c>
      <c r="BW187" s="73">
        <f t="shared" si="45"/>
        <v>102.93603925808866</v>
      </c>
      <c r="BX187" s="73">
        <f t="shared" si="45"/>
        <v>148.99142507145774</v>
      </c>
      <c r="BY187" s="73">
        <f t="shared" si="45"/>
        <v>128.86364953352262</v>
      </c>
      <c r="BZ187" s="73">
        <f t="shared" si="45"/>
        <v>81.945987728875807</v>
      </c>
      <c r="CA187" s="73">
        <f t="shared" si="45"/>
        <v>71.528131905490397</v>
      </c>
      <c r="CB187" s="73">
        <f t="shared" si="45"/>
        <v>70.940733772342426</v>
      </c>
      <c r="CC187" s="73">
        <f t="shared" si="46"/>
        <v>58.260161905169838</v>
      </c>
      <c r="CD187" s="73">
        <f t="shared" si="46"/>
        <v>64.592297878781338</v>
      </c>
      <c r="CE187" s="73">
        <f t="shared" si="46"/>
        <v>72.377378460946332</v>
      </c>
      <c r="CF187" s="73">
        <f t="shared" si="46"/>
        <v>69.807880341428614</v>
      </c>
      <c r="CG187" s="73">
        <f t="shared" si="46"/>
        <v>85.190527148373889</v>
      </c>
      <c r="CH187" s="73">
        <f t="shared" si="46"/>
        <v>79.925692666681783</v>
      </c>
      <c r="CI187" s="73" t="e">
        <f t="shared" si="46"/>
        <v>#VALUE!</v>
      </c>
      <c r="CJ187" s="73" t="e">
        <f t="shared" si="46"/>
        <v>#VALUE!</v>
      </c>
      <c r="CK187" s="73" t="e">
        <f t="shared" si="46"/>
        <v>#VALUE!</v>
      </c>
    </row>
    <row r="188" spans="2:89" s="72" customFormat="1" ht="14.4">
      <c r="B188" s="70" t="s">
        <v>487</v>
      </c>
      <c r="C188" s="70"/>
      <c r="D188" s="79"/>
      <c r="E188" s="71">
        <v>35886</v>
      </c>
      <c r="F188" s="72">
        <v>93.25</v>
      </c>
      <c r="G188" s="72">
        <v>96.78</v>
      </c>
      <c r="H188" s="72">
        <v>91.31</v>
      </c>
      <c r="I188" s="72">
        <v>81.39</v>
      </c>
      <c r="J188" s="72">
        <v>105.4</v>
      </c>
      <c r="K188" s="72">
        <v>80.12</v>
      </c>
      <c r="L188" s="72">
        <v>97.91</v>
      </c>
      <c r="M188" s="72">
        <v>83.42</v>
      </c>
      <c r="N188" s="72">
        <v>84.83</v>
      </c>
      <c r="O188" s="72">
        <v>99.98</v>
      </c>
      <c r="P188" s="72">
        <v>81.09</v>
      </c>
      <c r="Q188" s="72">
        <v>66.63</v>
      </c>
      <c r="R188" s="72">
        <v>101.9</v>
      </c>
      <c r="S188" s="72">
        <v>74.3</v>
      </c>
      <c r="T188" s="72">
        <v>90.2</v>
      </c>
      <c r="U188" s="72">
        <v>80.56</v>
      </c>
      <c r="V188" s="72">
        <v>79.8</v>
      </c>
      <c r="W188" s="72">
        <v>95.61</v>
      </c>
      <c r="X188" s="72">
        <v>104.76</v>
      </c>
      <c r="Y188" s="72">
        <v>134.07</v>
      </c>
      <c r="Z188" s="72">
        <v>89.16</v>
      </c>
      <c r="AA188" s="72">
        <v>85.25</v>
      </c>
      <c r="AB188" s="72">
        <v>105.85</v>
      </c>
      <c r="AC188" s="72">
        <v>111.61</v>
      </c>
      <c r="AD188" s="72">
        <v>111.77</v>
      </c>
      <c r="AE188" s="72">
        <v>131.37</v>
      </c>
      <c r="AF188" s="72">
        <v>94.63</v>
      </c>
      <c r="AG188" s="72">
        <v>136.5</v>
      </c>
      <c r="AH188" s="72">
        <v>105.53</v>
      </c>
      <c r="AI188" s="72">
        <v>83.24</v>
      </c>
      <c r="AJ188" s="72">
        <v>85.49</v>
      </c>
      <c r="AK188" s="72">
        <v>76.17</v>
      </c>
      <c r="AL188" s="72">
        <v>68.180000000000007</v>
      </c>
      <c r="AM188" s="72">
        <v>71.900000000000006</v>
      </c>
      <c r="AN188" s="72">
        <v>71.22</v>
      </c>
      <c r="AO188" s="72">
        <v>67.41</v>
      </c>
      <c r="AP188" s="72">
        <v>93.07</v>
      </c>
      <c r="AQ188" s="72">
        <v>91.48</v>
      </c>
      <c r="AR188" s="72" t="s">
        <v>488</v>
      </c>
      <c r="AS188" s="72" t="s">
        <v>488</v>
      </c>
      <c r="AT188" s="72" t="s">
        <v>488</v>
      </c>
      <c r="AU188" s="72" t="s">
        <v>488</v>
      </c>
      <c r="AV188" s="72" t="s">
        <v>488</v>
      </c>
      <c r="AW188" s="73">
        <f t="shared" si="44"/>
        <v>89.332758538104144</v>
      </c>
      <c r="AX188" s="73">
        <f t="shared" si="44"/>
        <v>94.868401705631527</v>
      </c>
      <c r="AY188" s="73">
        <f t="shared" si="44"/>
        <v>87.804408971800868</v>
      </c>
      <c r="AZ188" s="73">
        <f t="shared" si="44"/>
        <v>73.771271895039774</v>
      </c>
      <c r="BA188" s="73">
        <f t="shared" si="44"/>
        <v>108.10256410256412</v>
      </c>
      <c r="BB188" s="73">
        <f t="shared" si="44"/>
        <v>62.845376997744886</v>
      </c>
      <c r="BC188" s="73">
        <f t="shared" si="44"/>
        <v>83.10839487310075</v>
      </c>
      <c r="BD188" s="73">
        <f t="shared" si="44"/>
        <v>63.683035288279868</v>
      </c>
      <c r="BE188" s="73">
        <f t="shared" si="44"/>
        <v>75.511839059996433</v>
      </c>
      <c r="BF188" s="73">
        <f t="shared" si="44"/>
        <v>95.178256937502979</v>
      </c>
      <c r="BG188" s="73">
        <f t="shared" si="44"/>
        <v>75.804529201430285</v>
      </c>
      <c r="BH188" s="73">
        <f t="shared" si="44"/>
        <v>58.109669682764633</v>
      </c>
      <c r="BI188" s="73">
        <f t="shared" si="44"/>
        <v>59.524504936035981</v>
      </c>
      <c r="BJ188" s="73">
        <f t="shared" si="44"/>
        <v>68.627903754676026</v>
      </c>
      <c r="BK188" s="73">
        <f t="shared" si="44"/>
        <v>74.153239066096674</v>
      </c>
      <c r="BL188" s="73">
        <f t="shared" si="44"/>
        <v>76.329440746618673</v>
      </c>
      <c r="BM188" s="73">
        <f t="shared" si="45"/>
        <v>71.409395973154361</v>
      </c>
      <c r="BN188" s="73">
        <f t="shared" si="45"/>
        <v>93.861823536630268</v>
      </c>
      <c r="BO188" s="73">
        <f t="shared" si="45"/>
        <v>106.49047013977129</v>
      </c>
      <c r="BP188" s="73">
        <f t="shared" si="45"/>
        <v>120.91177597907696</v>
      </c>
      <c r="BQ188" s="73">
        <f t="shared" si="45"/>
        <v>88.120181854121356</v>
      </c>
      <c r="BR188" s="73">
        <f t="shared" si="45"/>
        <v>56.746322305797769</v>
      </c>
      <c r="BS188" s="73">
        <f t="shared" si="45"/>
        <v>108.38901262063845</v>
      </c>
      <c r="BT188" s="73">
        <f t="shared" si="45"/>
        <v>93.091728006339011</v>
      </c>
      <c r="BU188" s="73">
        <f t="shared" si="45"/>
        <v>120.30892602459566</v>
      </c>
      <c r="BV188" s="73">
        <f t="shared" si="45"/>
        <v>131.45873464588598</v>
      </c>
      <c r="BW188" s="73">
        <f t="shared" si="45"/>
        <v>104.94330311347694</v>
      </c>
      <c r="BX188" s="73">
        <f t="shared" si="45"/>
        <v>148.63209473254389</v>
      </c>
      <c r="BY188" s="73">
        <f t="shared" si="45"/>
        <v>122.30399258272007</v>
      </c>
      <c r="BZ188" s="73">
        <f t="shared" si="45"/>
        <v>80.429006232185131</v>
      </c>
      <c r="CA188" s="73">
        <f t="shared" si="45"/>
        <v>72.658507564167934</v>
      </c>
      <c r="CB188" s="73">
        <f t="shared" si="45"/>
        <v>71.65569143932268</v>
      </c>
      <c r="CC188" s="73">
        <f t="shared" si="46"/>
        <v>58.405790893905007</v>
      </c>
      <c r="CD188" s="73">
        <f t="shared" si="46"/>
        <v>62.187817588167896</v>
      </c>
      <c r="CE188" s="73">
        <f t="shared" si="46"/>
        <v>68.528541531355984</v>
      </c>
      <c r="CF188" s="73">
        <f t="shared" si="46"/>
        <v>71.256045030522458</v>
      </c>
      <c r="CG188" s="73">
        <f t="shared" si="46"/>
        <v>86.604941143628139</v>
      </c>
      <c r="CH188" s="73">
        <f t="shared" si="46"/>
        <v>82.897985999410977</v>
      </c>
      <c r="CI188" s="73" t="e">
        <f t="shared" si="46"/>
        <v>#VALUE!</v>
      </c>
      <c r="CJ188" s="73" t="e">
        <f t="shared" si="46"/>
        <v>#VALUE!</v>
      </c>
      <c r="CK188" s="73" t="e">
        <f t="shared" si="46"/>
        <v>#VALUE!</v>
      </c>
    </row>
    <row r="189" spans="2:89" s="72" customFormat="1" ht="14.4">
      <c r="B189" s="70" t="s">
        <v>487</v>
      </c>
      <c r="C189" s="70"/>
      <c r="D189" s="78"/>
      <c r="E189" s="71">
        <v>35977</v>
      </c>
      <c r="F189" s="72">
        <v>94.45</v>
      </c>
      <c r="G189" s="72">
        <v>93.28</v>
      </c>
      <c r="H189" s="72">
        <v>94.48</v>
      </c>
      <c r="I189" s="72">
        <v>83.56</v>
      </c>
      <c r="J189" s="72">
        <v>107.28</v>
      </c>
      <c r="K189" s="72">
        <v>81.17</v>
      </c>
      <c r="L189" s="72">
        <v>97.61</v>
      </c>
      <c r="M189" s="72">
        <v>85.32</v>
      </c>
      <c r="N189" s="72">
        <v>85.11</v>
      </c>
      <c r="O189" s="72">
        <v>100.14</v>
      </c>
      <c r="P189" s="72">
        <v>82.48</v>
      </c>
      <c r="Q189" s="72">
        <v>66.12</v>
      </c>
      <c r="R189" s="72">
        <v>97.85</v>
      </c>
      <c r="S189" s="72">
        <v>75.61</v>
      </c>
      <c r="T189" s="72">
        <v>89.37</v>
      </c>
      <c r="U189" s="72">
        <v>77.040000000000006</v>
      </c>
      <c r="V189" s="72">
        <v>80.39</v>
      </c>
      <c r="W189" s="72">
        <v>96.46</v>
      </c>
      <c r="X189" s="72">
        <v>105.42</v>
      </c>
      <c r="Y189" s="72">
        <v>130.59</v>
      </c>
      <c r="Z189" s="72">
        <v>90.41</v>
      </c>
      <c r="AA189" s="72">
        <v>86.19</v>
      </c>
      <c r="AB189" s="72">
        <v>106.94</v>
      </c>
      <c r="AC189" s="72">
        <v>108.91</v>
      </c>
      <c r="AD189" s="72">
        <v>113.07</v>
      </c>
      <c r="AE189" s="72">
        <v>125.18</v>
      </c>
      <c r="AF189" s="72">
        <v>95.03</v>
      </c>
      <c r="AG189" s="72">
        <v>137.34</v>
      </c>
      <c r="AH189" s="72">
        <v>102.84</v>
      </c>
      <c r="AI189" s="72">
        <v>83.91</v>
      </c>
      <c r="AJ189" s="72">
        <v>84.83</v>
      </c>
      <c r="AK189" s="72">
        <v>81.66</v>
      </c>
      <c r="AL189" s="72">
        <v>65.88</v>
      </c>
      <c r="AM189" s="72">
        <v>69.13</v>
      </c>
      <c r="AN189" s="72">
        <v>68.69</v>
      </c>
      <c r="AO189" s="72">
        <v>64.83</v>
      </c>
      <c r="AP189" s="72">
        <v>95.26</v>
      </c>
      <c r="AQ189" s="72">
        <v>93.68</v>
      </c>
      <c r="AR189" s="72" t="s">
        <v>488</v>
      </c>
      <c r="AS189" s="72" t="s">
        <v>488</v>
      </c>
      <c r="AT189" s="72" t="s">
        <v>488</v>
      </c>
      <c r="AU189" s="72" t="s">
        <v>488</v>
      </c>
      <c r="AV189" s="72" t="s">
        <v>488</v>
      </c>
      <c r="AW189" s="73">
        <f t="shared" si="44"/>
        <v>90.482348996503333</v>
      </c>
      <c r="AX189" s="73">
        <f t="shared" si="44"/>
        <v>91.437533696025099</v>
      </c>
      <c r="AY189" s="73">
        <f t="shared" si="44"/>
        <v>90.852705723970487</v>
      </c>
      <c r="AZ189" s="73">
        <f t="shared" si="44"/>
        <v>75.738143255308074</v>
      </c>
      <c r="BA189" s="73">
        <f t="shared" si="44"/>
        <v>110.03076923076922</v>
      </c>
      <c r="BB189" s="73">
        <f t="shared" si="44"/>
        <v>63.668987155603496</v>
      </c>
      <c r="BC189" s="73">
        <f t="shared" si="44"/>
        <v>82.853747559629909</v>
      </c>
      <c r="BD189" s="73">
        <f t="shared" si="44"/>
        <v>65.133500009542516</v>
      </c>
      <c r="BE189" s="73">
        <f t="shared" si="44"/>
        <v>75.761082428342533</v>
      </c>
      <c r="BF189" s="73">
        <f t="shared" si="44"/>
        <v>95.330572611737836</v>
      </c>
      <c r="BG189" s="73">
        <f t="shared" si="44"/>
        <v>77.103928579775186</v>
      </c>
      <c r="BH189" s="73">
        <f t="shared" si="44"/>
        <v>57.664886078709252</v>
      </c>
      <c r="BI189" s="73">
        <f t="shared" si="44"/>
        <v>57.158712541620417</v>
      </c>
      <c r="BJ189" s="73">
        <f t="shared" si="44"/>
        <v>69.837897750889027</v>
      </c>
      <c r="BK189" s="73">
        <f t="shared" si="44"/>
        <v>73.470897731009543</v>
      </c>
      <c r="BL189" s="73">
        <f t="shared" si="44"/>
        <v>72.994291399199383</v>
      </c>
      <c r="BM189" s="73">
        <f t="shared" si="45"/>
        <v>71.93736017897092</v>
      </c>
      <c r="BN189" s="73">
        <f t="shared" si="45"/>
        <v>94.696281752362268</v>
      </c>
      <c r="BO189" s="73">
        <f t="shared" si="45"/>
        <v>107.16137229987295</v>
      </c>
      <c r="BP189" s="73">
        <f t="shared" si="45"/>
        <v>117.77331860302573</v>
      </c>
      <c r="BQ189" s="73">
        <f t="shared" si="45"/>
        <v>89.355603874283446</v>
      </c>
      <c r="BR189" s="73">
        <f t="shared" si="45"/>
        <v>57.372029554682811</v>
      </c>
      <c r="BS189" s="73">
        <f t="shared" si="45"/>
        <v>109.50515833397331</v>
      </c>
      <c r="BT189" s="73">
        <f t="shared" si="45"/>
        <v>90.839710574055914</v>
      </c>
      <c r="BU189" s="73">
        <f t="shared" si="45"/>
        <v>121.70824251231129</v>
      </c>
      <c r="BV189" s="73">
        <f t="shared" si="45"/>
        <v>125.26455357366221</v>
      </c>
      <c r="BW189" s="73">
        <f t="shared" si="45"/>
        <v>105.3868973356622</v>
      </c>
      <c r="BX189" s="73">
        <f t="shared" si="45"/>
        <v>149.54675377705183</v>
      </c>
      <c r="BY189" s="73">
        <f t="shared" si="45"/>
        <v>119.18641710610187</v>
      </c>
      <c r="BZ189" s="73">
        <f t="shared" si="45"/>
        <v>81.076380501473508</v>
      </c>
      <c r="CA189" s="73">
        <f t="shared" si="45"/>
        <v>72.097569267380592</v>
      </c>
      <c r="CB189" s="73">
        <f t="shared" si="45"/>
        <v>76.820319849482601</v>
      </c>
      <c r="CC189" s="73">
        <f t="shared" si="46"/>
        <v>56.435516340429167</v>
      </c>
      <c r="CD189" s="73">
        <f t="shared" si="46"/>
        <v>59.791986507232899</v>
      </c>
      <c r="CE189" s="73">
        <f t="shared" si="46"/>
        <v>66.0941521733901</v>
      </c>
      <c r="CF189" s="73">
        <f t="shared" si="46"/>
        <v>68.528844375148651</v>
      </c>
      <c r="CG189" s="73">
        <f t="shared" si="46"/>
        <v>88.64281393942214</v>
      </c>
      <c r="CH189" s="73">
        <f t="shared" si="46"/>
        <v>84.89159738111961</v>
      </c>
      <c r="CI189" s="73" t="e">
        <f t="shared" si="46"/>
        <v>#VALUE!</v>
      </c>
      <c r="CJ189" s="73" t="e">
        <f t="shared" si="46"/>
        <v>#VALUE!</v>
      </c>
      <c r="CK189" s="73" t="e">
        <f t="shared" si="46"/>
        <v>#VALUE!</v>
      </c>
    </row>
    <row r="190" spans="2:89" s="72" customFormat="1" ht="14.4">
      <c r="B190" s="70" t="s">
        <v>487</v>
      </c>
      <c r="C190" s="70"/>
      <c r="D190" s="78"/>
      <c r="E190" s="71">
        <v>36069</v>
      </c>
      <c r="F190" s="72">
        <v>96.07</v>
      </c>
      <c r="G190" s="72">
        <v>97.86</v>
      </c>
      <c r="H190" s="72">
        <v>94.21</v>
      </c>
      <c r="I190" s="72">
        <v>85.51</v>
      </c>
      <c r="J190" s="72">
        <v>109</v>
      </c>
      <c r="K190" s="72">
        <v>81.709999999999994</v>
      </c>
      <c r="L190" s="72">
        <v>96.79</v>
      </c>
      <c r="M190" s="72">
        <v>86.47</v>
      </c>
      <c r="N190" s="72">
        <v>85.45</v>
      </c>
      <c r="O190" s="72">
        <v>100.7</v>
      </c>
      <c r="P190" s="72">
        <v>83.59</v>
      </c>
      <c r="Q190" s="72">
        <v>65.33</v>
      </c>
      <c r="R190" s="72">
        <v>95.2</v>
      </c>
      <c r="S190" s="72">
        <v>76.2</v>
      </c>
      <c r="T190" s="72">
        <v>88.77</v>
      </c>
      <c r="U190" s="72">
        <v>74.010000000000005</v>
      </c>
      <c r="V190" s="72">
        <v>79.73</v>
      </c>
      <c r="W190" s="72">
        <v>97.64</v>
      </c>
      <c r="X190" s="72">
        <v>105.67</v>
      </c>
      <c r="Y190" s="72">
        <v>131.93</v>
      </c>
      <c r="Z190" s="72">
        <v>92.2</v>
      </c>
      <c r="AA190" s="72">
        <v>73.38</v>
      </c>
      <c r="AB190" s="72">
        <v>107.9</v>
      </c>
      <c r="AC190" s="72">
        <v>103.79</v>
      </c>
      <c r="AD190" s="72">
        <v>114.38</v>
      </c>
      <c r="AE190" s="72">
        <v>117.33</v>
      </c>
      <c r="AF190" s="72">
        <v>92.11</v>
      </c>
      <c r="AG190" s="72">
        <v>129.53</v>
      </c>
      <c r="AH190" s="72">
        <v>117.78</v>
      </c>
      <c r="AI190" s="72">
        <v>86.45</v>
      </c>
      <c r="AJ190" s="72">
        <v>83.5</v>
      </c>
      <c r="AK190" s="72">
        <v>85.4</v>
      </c>
      <c r="AL190" s="72">
        <v>64.2</v>
      </c>
      <c r="AM190" s="72">
        <v>66.84</v>
      </c>
      <c r="AN190" s="72">
        <v>66.430000000000007</v>
      </c>
      <c r="AO190" s="72">
        <v>63.73</v>
      </c>
      <c r="AP190" s="72">
        <v>97.41</v>
      </c>
      <c r="AQ190" s="72">
        <v>93.73</v>
      </c>
      <c r="AR190" s="72" t="s">
        <v>488</v>
      </c>
      <c r="AS190" s="72" t="s">
        <v>488</v>
      </c>
      <c r="AT190" s="72" t="s">
        <v>488</v>
      </c>
      <c r="AU190" s="72" t="s">
        <v>488</v>
      </c>
      <c r="AV190" s="72" t="s">
        <v>488</v>
      </c>
      <c r="AW190" s="73">
        <f t="shared" si="44"/>
        <v>92.034296115342244</v>
      </c>
      <c r="AX190" s="73">
        <f t="shared" si="44"/>
        <v>95.927069548595796</v>
      </c>
      <c r="AY190" s="73">
        <f t="shared" si="44"/>
        <v>90.593071615741522</v>
      </c>
      <c r="AZ190" s="73">
        <f t="shared" si="44"/>
        <v>77.505608302553782</v>
      </c>
      <c r="BA190" s="73">
        <f t="shared" si="44"/>
        <v>111.7948717948718</v>
      </c>
      <c r="BB190" s="73">
        <f t="shared" si="44"/>
        <v>64.092558093930776</v>
      </c>
      <c r="BC190" s="73">
        <f t="shared" si="44"/>
        <v>82.157711569476277</v>
      </c>
      <c r="BD190" s="73">
        <f t="shared" si="44"/>
        <v>66.011412867148877</v>
      </c>
      <c r="BE190" s="73">
        <f t="shared" si="44"/>
        <v>76.063735089905649</v>
      </c>
      <c r="BF190" s="73">
        <f t="shared" si="44"/>
        <v>95.863677471559811</v>
      </c>
      <c r="BG190" s="73">
        <f t="shared" si="44"/>
        <v>78.141578443057796</v>
      </c>
      <c r="BH190" s="73">
        <f t="shared" si="44"/>
        <v>56.975907554780328</v>
      </c>
      <c r="BI190" s="73">
        <f t="shared" si="44"/>
        <v>55.610724925521346</v>
      </c>
      <c r="BJ190" s="73">
        <f t="shared" si="44"/>
        <v>70.382856878954428</v>
      </c>
      <c r="BK190" s="73">
        <f t="shared" si="44"/>
        <v>72.977638934561</v>
      </c>
      <c r="BL190" s="73">
        <f t="shared" si="44"/>
        <v>70.123410000710635</v>
      </c>
      <c r="BM190" s="73">
        <f t="shared" si="45"/>
        <v>71.34675615212528</v>
      </c>
      <c r="BN190" s="73">
        <f t="shared" si="45"/>
        <v>95.854706098907855</v>
      </c>
      <c r="BO190" s="73">
        <f t="shared" si="45"/>
        <v>107.41550190597205</v>
      </c>
      <c r="BP190" s="73">
        <f t="shared" si="45"/>
        <v>118.98180506391903</v>
      </c>
      <c r="BQ190" s="73">
        <f t="shared" si="45"/>
        <v>91.124728207155556</v>
      </c>
      <c r="BR190" s="73">
        <f t="shared" si="45"/>
        <v>48.845104173600468</v>
      </c>
      <c r="BS190" s="73">
        <f t="shared" si="45"/>
        <v>110.48818575122239</v>
      </c>
      <c r="BT190" s="73">
        <f t="shared" si="45"/>
        <v>86.569218258022815</v>
      </c>
      <c r="BU190" s="73">
        <f t="shared" si="45"/>
        <v>123.11832297300933</v>
      </c>
      <c r="BV190" s="73">
        <f t="shared" si="45"/>
        <v>117.4092512445901</v>
      </c>
      <c r="BW190" s="73">
        <f t="shared" si="45"/>
        <v>102.14865951370984</v>
      </c>
      <c r="BX190" s="73">
        <f t="shared" si="45"/>
        <v>141.0426024227576</v>
      </c>
      <c r="BY190" s="73">
        <f t="shared" si="45"/>
        <v>136.50112997624154</v>
      </c>
      <c r="BZ190" s="73">
        <f t="shared" si="45"/>
        <v>83.530605343253299</v>
      </c>
      <c r="CA190" s="73">
        <f t="shared" si="45"/>
        <v>70.967193608703056</v>
      </c>
      <c r="CB190" s="73">
        <f t="shared" si="45"/>
        <v>80.338664158043287</v>
      </c>
      <c r="CC190" s="73">
        <f t="shared" si="46"/>
        <v>54.996359275281627</v>
      </c>
      <c r="CD190" s="73">
        <f t="shared" si="46"/>
        <v>57.811317490864276</v>
      </c>
      <c r="CE190" s="73">
        <f t="shared" si="46"/>
        <v>63.919559308171557</v>
      </c>
      <c r="CF190" s="73">
        <f t="shared" si="46"/>
        <v>67.366084405803235</v>
      </c>
      <c r="CG190" s="73">
        <f t="shared" si="46"/>
        <v>90.643465314288363</v>
      </c>
      <c r="CH190" s="73">
        <f t="shared" si="46"/>
        <v>84.936906730703882</v>
      </c>
      <c r="CI190" s="73" t="e">
        <f t="shared" si="46"/>
        <v>#VALUE!</v>
      </c>
      <c r="CJ190" s="73" t="e">
        <f t="shared" si="46"/>
        <v>#VALUE!</v>
      </c>
      <c r="CK190" s="73" t="e">
        <f t="shared" si="46"/>
        <v>#VALUE!</v>
      </c>
    </row>
    <row r="191" spans="2:89" s="72" customFormat="1" ht="14.4">
      <c r="B191" s="70" t="s">
        <v>487</v>
      </c>
      <c r="C191" s="70"/>
      <c r="D191" s="78"/>
      <c r="E191" s="71">
        <v>36161</v>
      </c>
      <c r="F191" s="72">
        <v>95.84</v>
      </c>
      <c r="G191" s="72">
        <v>104.76</v>
      </c>
      <c r="H191" s="72">
        <v>85.99</v>
      </c>
      <c r="I191" s="72">
        <v>84.53</v>
      </c>
      <c r="J191" s="72">
        <v>107.63</v>
      </c>
      <c r="K191" s="72">
        <v>79.45</v>
      </c>
      <c r="L191" s="72">
        <v>93.21</v>
      </c>
      <c r="M191" s="72">
        <v>88.96</v>
      </c>
      <c r="N191" s="72">
        <v>84.32</v>
      </c>
      <c r="O191" s="72">
        <v>99.13</v>
      </c>
      <c r="P191" s="72">
        <v>82.91</v>
      </c>
      <c r="Q191" s="72">
        <v>63.27</v>
      </c>
      <c r="R191" s="72">
        <v>95.41</v>
      </c>
      <c r="S191" s="72">
        <v>84.31</v>
      </c>
      <c r="T191" s="72">
        <v>87.08</v>
      </c>
      <c r="U191" s="72">
        <v>74.680000000000007</v>
      </c>
      <c r="V191" s="72">
        <v>79.19</v>
      </c>
      <c r="W191" s="72">
        <v>96.96</v>
      </c>
      <c r="X191" s="72">
        <v>103.94</v>
      </c>
      <c r="Y191" s="72">
        <v>125.64</v>
      </c>
      <c r="Z191" s="72">
        <v>91.58</v>
      </c>
      <c r="AA191" s="72">
        <v>59.11</v>
      </c>
      <c r="AB191" s="72">
        <v>106.65</v>
      </c>
      <c r="AC191" s="72">
        <v>107.4</v>
      </c>
      <c r="AD191" s="72">
        <v>111.58</v>
      </c>
      <c r="AE191" s="72">
        <v>117.52</v>
      </c>
      <c r="AF191" s="72">
        <v>92.31</v>
      </c>
      <c r="AG191" s="72">
        <v>129.16</v>
      </c>
      <c r="AH191" s="72">
        <v>122.72</v>
      </c>
      <c r="AI191" s="72">
        <v>85.25</v>
      </c>
      <c r="AJ191" s="72">
        <v>84.21</v>
      </c>
      <c r="AK191" s="72">
        <v>89.44</v>
      </c>
      <c r="AL191" s="72">
        <v>65.760000000000005</v>
      </c>
      <c r="AM191" s="72">
        <v>68.42</v>
      </c>
      <c r="AN191" s="72">
        <v>67.28</v>
      </c>
      <c r="AO191" s="72">
        <v>67.349999999999994</v>
      </c>
      <c r="AP191" s="72">
        <v>94.93</v>
      </c>
      <c r="AQ191" s="72">
        <v>89.88</v>
      </c>
      <c r="AR191" s="72" t="s">
        <v>488</v>
      </c>
      <c r="AS191" s="72" t="s">
        <v>488</v>
      </c>
      <c r="AT191" s="72" t="s">
        <v>488</v>
      </c>
      <c r="AU191" s="72" t="s">
        <v>488</v>
      </c>
      <c r="AV191" s="72" t="s">
        <v>488</v>
      </c>
      <c r="AW191" s="73">
        <f t="shared" si="44"/>
        <v>91.813957944149067</v>
      </c>
      <c r="AX191" s="73">
        <f t="shared" si="44"/>
        <v>102.69078076753419</v>
      </c>
      <c r="AY191" s="73">
        <f t="shared" si="44"/>
        <v>82.688655431882111</v>
      </c>
      <c r="AZ191" s="73">
        <f t="shared" si="44"/>
        <v>76.617343817271319</v>
      </c>
      <c r="BA191" s="73">
        <f t="shared" si="44"/>
        <v>110.38974358974359</v>
      </c>
      <c r="BB191" s="73">
        <f t="shared" si="44"/>
        <v>62.31983527796843</v>
      </c>
      <c r="BC191" s="73">
        <f t="shared" si="44"/>
        <v>79.118920295390879</v>
      </c>
      <c r="BD191" s="73">
        <f t="shared" si="44"/>
        <v>67.912285054487839</v>
      </c>
      <c r="BE191" s="73">
        <f t="shared" si="44"/>
        <v>75.05786006765176</v>
      </c>
      <c r="BF191" s="73">
        <f t="shared" si="44"/>
        <v>94.369079918130311</v>
      </c>
      <c r="BG191" s="73">
        <f t="shared" si="44"/>
        <v>77.505901049335108</v>
      </c>
      <c r="BH191" s="73">
        <f t="shared" si="44"/>
        <v>55.179330644282132</v>
      </c>
      <c r="BI191" s="73">
        <f t="shared" si="44"/>
        <v>55.733395642268825</v>
      </c>
      <c r="BJ191" s="73">
        <f t="shared" si="44"/>
        <v>77.873735741005873</v>
      </c>
      <c r="BK191" s="73">
        <f t="shared" si="44"/>
        <v>71.58829332456429</v>
      </c>
      <c r="BL191" s="73">
        <f t="shared" si="44"/>
        <v>70.758225359452368</v>
      </c>
      <c r="BM191" s="73">
        <f t="shared" si="45"/>
        <v>70.863534675615213</v>
      </c>
      <c r="BN191" s="73">
        <f t="shared" si="45"/>
        <v>95.187139526322255</v>
      </c>
      <c r="BO191" s="73">
        <f t="shared" si="45"/>
        <v>105.65692503176621</v>
      </c>
      <c r="BP191" s="73">
        <f t="shared" si="45"/>
        <v>113.30913354226323</v>
      </c>
      <c r="BQ191" s="73">
        <f t="shared" si="45"/>
        <v>90.511958885155167</v>
      </c>
      <c r="BR191" s="73">
        <f t="shared" si="45"/>
        <v>39.346335618717958</v>
      </c>
      <c r="BS191" s="73">
        <f t="shared" si="45"/>
        <v>109.20820213501268</v>
      </c>
      <c r="BT191" s="73">
        <f t="shared" si="45"/>
        <v>89.580248973038351</v>
      </c>
      <c r="BU191" s="73">
        <f t="shared" si="45"/>
        <v>120.10441053792955</v>
      </c>
      <c r="BV191" s="73">
        <f t="shared" si="45"/>
        <v>117.59937958121731</v>
      </c>
      <c r="BW191" s="73">
        <f t="shared" si="45"/>
        <v>102.37045662480246</v>
      </c>
      <c r="BX191" s="73">
        <f t="shared" si="45"/>
        <v>140.63971689124813</v>
      </c>
      <c r="BY191" s="73">
        <f t="shared" si="45"/>
        <v>142.22634293330242</v>
      </c>
      <c r="BZ191" s="73">
        <f t="shared" si="45"/>
        <v>82.371129040050249</v>
      </c>
      <c r="CA191" s="73">
        <f t="shared" si="45"/>
        <v>71.570627231004593</v>
      </c>
      <c r="CB191" s="73">
        <f t="shared" si="45"/>
        <v>84.139228598306687</v>
      </c>
      <c r="CC191" s="73">
        <f t="shared" si="46"/>
        <v>56.332719407204358</v>
      </c>
      <c r="CD191" s="73">
        <f t="shared" si="46"/>
        <v>59.177892620061847</v>
      </c>
      <c r="CE191" s="73">
        <f t="shared" si="46"/>
        <v>64.737437155709515</v>
      </c>
      <c r="CF191" s="73">
        <f t="shared" si="46"/>
        <v>71.192621759467244</v>
      </c>
      <c r="CG191" s="73">
        <f t="shared" si="46"/>
        <v>88.335737216768251</v>
      </c>
      <c r="CH191" s="73">
        <f t="shared" si="46"/>
        <v>81.448086812713811</v>
      </c>
      <c r="CI191" s="73" t="e">
        <f t="shared" si="46"/>
        <v>#VALUE!</v>
      </c>
      <c r="CJ191" s="73" t="e">
        <f t="shared" si="46"/>
        <v>#VALUE!</v>
      </c>
      <c r="CK191" s="73" t="e">
        <f t="shared" si="46"/>
        <v>#VALUE!</v>
      </c>
    </row>
    <row r="192" spans="2:89" s="72" customFormat="1" ht="14.4">
      <c r="B192" s="70" t="s">
        <v>487</v>
      </c>
      <c r="C192" s="70"/>
      <c r="D192" s="79"/>
      <c r="E192" s="71">
        <v>36251</v>
      </c>
      <c r="F192" s="72">
        <v>95.11</v>
      </c>
      <c r="G192" s="72">
        <v>112</v>
      </c>
      <c r="H192" s="72">
        <v>82.36</v>
      </c>
      <c r="I192" s="72">
        <v>83.35</v>
      </c>
      <c r="J192" s="72">
        <v>105.67</v>
      </c>
      <c r="K192" s="72">
        <v>77.59</v>
      </c>
      <c r="L192" s="72">
        <v>89.71</v>
      </c>
      <c r="M192" s="72">
        <v>88.42</v>
      </c>
      <c r="N192" s="72">
        <v>83.17</v>
      </c>
      <c r="O192" s="72">
        <v>97.43</v>
      </c>
      <c r="P192" s="72">
        <v>81.819999999999993</v>
      </c>
      <c r="Q192" s="72">
        <v>62.45</v>
      </c>
      <c r="R192" s="72">
        <v>96.45</v>
      </c>
      <c r="S192" s="72">
        <v>92.83</v>
      </c>
      <c r="T192" s="72">
        <v>85.51</v>
      </c>
      <c r="U192" s="72">
        <v>74.87</v>
      </c>
      <c r="V192" s="72">
        <v>79.03</v>
      </c>
      <c r="W192" s="72">
        <v>95.76</v>
      </c>
      <c r="X192" s="72">
        <v>101.96</v>
      </c>
      <c r="Y192" s="72">
        <v>125.6</v>
      </c>
      <c r="Z192" s="72">
        <v>90.9</v>
      </c>
      <c r="AA192" s="72">
        <v>50.94</v>
      </c>
      <c r="AB192" s="72">
        <v>104.67</v>
      </c>
      <c r="AC192" s="72">
        <v>107.48</v>
      </c>
      <c r="AD192" s="72">
        <v>108.23</v>
      </c>
      <c r="AE192" s="72">
        <v>113.44</v>
      </c>
      <c r="AF192" s="72">
        <v>94.41</v>
      </c>
      <c r="AG192" s="72">
        <v>130.71</v>
      </c>
      <c r="AH192" s="72">
        <v>119.48</v>
      </c>
      <c r="AI192" s="72">
        <v>84.05</v>
      </c>
      <c r="AJ192" s="72">
        <v>86.53</v>
      </c>
      <c r="AK192" s="72">
        <v>94.62</v>
      </c>
      <c r="AL192" s="72">
        <v>67.56</v>
      </c>
      <c r="AM192" s="72">
        <v>73.19</v>
      </c>
      <c r="AN192" s="72">
        <v>68.2</v>
      </c>
      <c r="AO192" s="72">
        <v>74.58</v>
      </c>
      <c r="AP192" s="72">
        <v>91.63</v>
      </c>
      <c r="AQ192" s="72">
        <v>86.09</v>
      </c>
      <c r="AR192" s="72" t="s">
        <v>488</v>
      </c>
      <c r="AS192" s="72" t="s">
        <v>488</v>
      </c>
      <c r="AT192" s="72" t="s">
        <v>488</v>
      </c>
      <c r="AU192" s="72" t="s">
        <v>488</v>
      </c>
      <c r="AV192" s="72" t="s">
        <v>488</v>
      </c>
      <c r="AW192" s="73">
        <f t="shared" si="44"/>
        <v>91.11462374862289</v>
      </c>
      <c r="AX192" s="73">
        <f t="shared" si="44"/>
        <v>109.78777630740578</v>
      </c>
      <c r="AY192" s="73">
        <f t="shared" si="44"/>
        <v>79.198019087915</v>
      </c>
      <c r="AZ192" s="73">
        <f t="shared" si="44"/>
        <v>75.547800865604685</v>
      </c>
      <c r="BA192" s="73">
        <f t="shared" si="44"/>
        <v>108.37948717948717</v>
      </c>
      <c r="BB192" s="73">
        <f t="shared" si="44"/>
        <v>60.860868712618888</v>
      </c>
      <c r="BC192" s="73">
        <f t="shared" si="44"/>
        <v>76.148034971564371</v>
      </c>
      <c r="BD192" s="73">
        <f t="shared" si="44"/>
        <v>67.500047712655302</v>
      </c>
      <c r="BE192" s="73">
        <f t="shared" si="44"/>
        <v>74.034181947658894</v>
      </c>
      <c r="BF192" s="73">
        <f t="shared" si="44"/>
        <v>92.75072587938503</v>
      </c>
      <c r="BG192" s="73">
        <f t="shared" si="44"/>
        <v>76.486947579985511</v>
      </c>
      <c r="BH192" s="73">
        <f t="shared" si="44"/>
        <v>54.464188378938182</v>
      </c>
      <c r="BI192" s="73">
        <f t="shared" si="44"/>
        <v>56.340907763303939</v>
      </c>
      <c r="BJ192" s="73">
        <f t="shared" si="44"/>
        <v>85.743315014085809</v>
      </c>
      <c r="BK192" s="73">
        <f t="shared" si="44"/>
        <v>70.297599473857289</v>
      </c>
      <c r="BL192" s="73">
        <f t="shared" si="44"/>
        <v>70.938247625364198</v>
      </c>
      <c r="BM192" s="73">
        <f t="shared" si="45"/>
        <v>70.72035794183445</v>
      </c>
      <c r="BN192" s="73">
        <f t="shared" si="45"/>
        <v>94.009080868818288</v>
      </c>
      <c r="BO192" s="73">
        <f t="shared" si="45"/>
        <v>103.64421855146124</v>
      </c>
      <c r="BP192" s="73">
        <f t="shared" si="45"/>
        <v>113.27305931954999</v>
      </c>
      <c r="BQ192" s="73">
        <f t="shared" si="45"/>
        <v>89.83988930618699</v>
      </c>
      <c r="BR192" s="73">
        <f t="shared" si="45"/>
        <v>33.908007721493703</v>
      </c>
      <c r="BS192" s="73">
        <f t="shared" si="45"/>
        <v>107.18070808693649</v>
      </c>
      <c r="BT192" s="73">
        <f t="shared" si="45"/>
        <v>89.646975415476376</v>
      </c>
      <c r="BU192" s="73">
        <f t="shared" si="45"/>
        <v>116.49847958881622</v>
      </c>
      <c r="BV192" s="73">
        <f t="shared" si="45"/>
        <v>113.51662372101168</v>
      </c>
      <c r="BW192" s="73">
        <f t="shared" si="45"/>
        <v>104.69932629127506</v>
      </c>
      <c r="BX192" s="73">
        <f t="shared" si="45"/>
        <v>142.32748060432829</v>
      </c>
      <c r="BY192" s="73">
        <f t="shared" si="45"/>
        <v>138.47134496146492</v>
      </c>
      <c r="BZ192" s="73">
        <f t="shared" si="45"/>
        <v>81.211652736847199</v>
      </c>
      <c r="CA192" s="73">
        <f t="shared" si="45"/>
        <v>73.542410334863177</v>
      </c>
      <c r="CB192" s="73">
        <f t="shared" si="45"/>
        <v>89.012229539040462</v>
      </c>
      <c r="CC192" s="73">
        <f t="shared" si="46"/>
        <v>57.874673405576736</v>
      </c>
      <c r="CD192" s="73">
        <f t="shared" si="46"/>
        <v>63.303565636689953</v>
      </c>
      <c r="CE192" s="73">
        <f t="shared" si="46"/>
        <v>65.622669649515288</v>
      </c>
      <c r="CF192" s="73">
        <f t="shared" si="46"/>
        <v>78.835125921619408</v>
      </c>
      <c r="CG192" s="73">
        <f t="shared" si="46"/>
        <v>85.264969990229361</v>
      </c>
      <c r="CH192" s="73">
        <f t="shared" si="46"/>
        <v>78.013638114224875</v>
      </c>
      <c r="CI192" s="73" t="e">
        <f t="shared" si="46"/>
        <v>#VALUE!</v>
      </c>
      <c r="CJ192" s="73" t="e">
        <f t="shared" si="46"/>
        <v>#VALUE!</v>
      </c>
      <c r="CK192" s="73" t="e">
        <f t="shared" si="46"/>
        <v>#VALUE!</v>
      </c>
    </row>
    <row r="193" spans="2:89" s="72" customFormat="1" ht="14.4">
      <c r="B193" s="70" t="s">
        <v>487</v>
      </c>
      <c r="C193" s="70"/>
      <c r="D193" s="78"/>
      <c r="E193" s="71">
        <v>36342</v>
      </c>
      <c r="F193" s="72">
        <v>94.75</v>
      </c>
      <c r="G193" s="72">
        <v>116.16</v>
      </c>
      <c r="H193" s="72">
        <v>82.87</v>
      </c>
      <c r="I193" s="72">
        <v>82.65</v>
      </c>
      <c r="J193" s="72">
        <v>104.82</v>
      </c>
      <c r="K193" s="72">
        <v>77.08</v>
      </c>
      <c r="L193" s="72">
        <v>88.29</v>
      </c>
      <c r="M193" s="72">
        <v>88.9</v>
      </c>
      <c r="N193" s="72">
        <v>83.19</v>
      </c>
      <c r="O193" s="72">
        <v>96.89</v>
      </c>
      <c r="P193" s="72">
        <v>81.36</v>
      </c>
      <c r="Q193" s="72">
        <v>63.68</v>
      </c>
      <c r="R193" s="72">
        <v>97.68</v>
      </c>
      <c r="S193" s="72">
        <v>94.17</v>
      </c>
      <c r="T193" s="72">
        <v>85.06</v>
      </c>
      <c r="U193" s="72">
        <v>75.31</v>
      </c>
      <c r="V193" s="72">
        <v>78.52</v>
      </c>
      <c r="W193" s="72">
        <v>95.1</v>
      </c>
      <c r="X193" s="72">
        <v>100.77</v>
      </c>
      <c r="Y193" s="72">
        <v>123.95</v>
      </c>
      <c r="Z193" s="72">
        <v>91.09</v>
      </c>
      <c r="AA193" s="72">
        <v>50.66</v>
      </c>
      <c r="AB193" s="72">
        <v>103.28</v>
      </c>
      <c r="AC193" s="72">
        <v>112.93</v>
      </c>
      <c r="AD193" s="72">
        <v>105.58</v>
      </c>
      <c r="AE193" s="72">
        <v>113.46</v>
      </c>
      <c r="AF193" s="72">
        <v>93.95</v>
      </c>
      <c r="AG193" s="72">
        <v>129.87</v>
      </c>
      <c r="AH193" s="72">
        <v>125.94</v>
      </c>
      <c r="AI193" s="72">
        <v>83.6</v>
      </c>
      <c r="AJ193" s="72">
        <v>86.76</v>
      </c>
      <c r="AK193" s="72">
        <v>98.29</v>
      </c>
      <c r="AL193" s="72">
        <v>66.040000000000006</v>
      </c>
      <c r="AM193" s="72">
        <v>72.599999999999994</v>
      </c>
      <c r="AN193" s="72">
        <v>64.64</v>
      </c>
      <c r="AO193" s="72">
        <v>78.14</v>
      </c>
      <c r="AP193" s="72">
        <v>90.36</v>
      </c>
      <c r="AQ193" s="72">
        <v>84.31</v>
      </c>
      <c r="AR193" s="72" t="s">
        <v>488</v>
      </c>
      <c r="AS193" s="72" t="s">
        <v>488</v>
      </c>
      <c r="AT193" s="72" t="s">
        <v>488</v>
      </c>
      <c r="AU193" s="72" t="s">
        <v>488</v>
      </c>
      <c r="AV193" s="72" t="s">
        <v>488</v>
      </c>
      <c r="AW193" s="73">
        <f t="shared" si="44"/>
        <v>90.76974661110313</v>
      </c>
      <c r="AX193" s="73">
        <f t="shared" si="44"/>
        <v>113.86560799882371</v>
      </c>
      <c r="AY193" s="73">
        <f t="shared" si="44"/>
        <v>79.688439070125256</v>
      </c>
      <c r="AZ193" s="73">
        <f t="shared" si="44"/>
        <v>74.913326233260079</v>
      </c>
      <c r="BA193" s="73">
        <f t="shared" si="44"/>
        <v>107.50769230769231</v>
      </c>
      <c r="BB193" s="73">
        <f t="shared" si="44"/>
        <v>60.460829493087552</v>
      </c>
      <c r="BC193" s="73">
        <f t="shared" si="44"/>
        <v>74.942704354469072</v>
      </c>
      <c r="BD193" s="73">
        <f t="shared" si="44"/>
        <v>67.866480905395349</v>
      </c>
      <c r="BE193" s="73">
        <f t="shared" si="44"/>
        <v>74.051985045397899</v>
      </c>
      <c r="BF193" s="73">
        <f t="shared" si="44"/>
        <v>92.236660478842396</v>
      </c>
      <c r="BG193" s="73">
        <f t="shared" si="44"/>
        <v>76.056930519526048</v>
      </c>
      <c r="BH193" s="73">
        <f t="shared" si="44"/>
        <v>55.536901776954096</v>
      </c>
      <c r="BI193" s="73">
        <f t="shared" si="44"/>
        <v>57.059407675681996</v>
      </c>
      <c r="BJ193" s="73">
        <f t="shared" si="44"/>
        <v>86.981018796471616</v>
      </c>
      <c r="BK193" s="73">
        <f t="shared" si="44"/>
        <v>69.927655376520875</v>
      </c>
      <c r="BL193" s="73">
        <f t="shared" si="44"/>
        <v>71.355141293791618</v>
      </c>
      <c r="BM193" s="73">
        <f t="shared" si="45"/>
        <v>70.263982102908273</v>
      </c>
      <c r="BN193" s="73">
        <f t="shared" si="45"/>
        <v>93.361148607191083</v>
      </c>
      <c r="BO193" s="73">
        <f t="shared" si="45"/>
        <v>102.43456162642947</v>
      </c>
      <c r="BP193" s="73">
        <f t="shared" si="45"/>
        <v>111.78499763262914</v>
      </c>
      <c r="BQ193" s="73">
        <f t="shared" si="45"/>
        <v>90.027673453251637</v>
      </c>
      <c r="BR193" s="73">
        <f t="shared" si="45"/>
        <v>33.721626838847094</v>
      </c>
      <c r="BS193" s="73">
        <f t="shared" si="45"/>
        <v>105.75736630571129</v>
      </c>
      <c r="BT193" s="73">
        <f t="shared" si="45"/>
        <v>94.192714306566302</v>
      </c>
      <c r="BU193" s="73">
        <f t="shared" si="45"/>
        <v>113.64602674847286</v>
      </c>
      <c r="BV193" s="73">
        <f t="shared" si="45"/>
        <v>113.53663723013032</v>
      </c>
      <c r="BW193" s="73">
        <f t="shared" si="45"/>
        <v>104.18919293576201</v>
      </c>
      <c r="BX193" s="73">
        <f t="shared" si="45"/>
        <v>141.41282155982034</v>
      </c>
      <c r="BY193" s="73">
        <f t="shared" si="45"/>
        <v>145.9581619053138</v>
      </c>
      <c r="BZ193" s="73">
        <f t="shared" si="45"/>
        <v>80.77684912314605</v>
      </c>
      <c r="CA193" s="73">
        <f t="shared" si="45"/>
        <v>73.737888832228464</v>
      </c>
      <c r="CB193" s="73">
        <f t="shared" si="45"/>
        <v>92.464722483537159</v>
      </c>
      <c r="CC193" s="73">
        <f t="shared" si="46"/>
        <v>56.572578918062291</v>
      </c>
      <c r="CD193" s="73">
        <f t="shared" si="46"/>
        <v>62.793262265660474</v>
      </c>
      <c r="CE193" s="73">
        <f t="shared" si="46"/>
        <v>62.197204782179881</v>
      </c>
      <c r="CF193" s="73">
        <f t="shared" si="46"/>
        <v>82.598240004228231</v>
      </c>
      <c r="CG193" s="73">
        <f t="shared" si="46"/>
        <v>84.083189875773499</v>
      </c>
      <c r="CH193" s="73">
        <f t="shared" si="46"/>
        <v>76.400625269024275</v>
      </c>
      <c r="CI193" s="73" t="e">
        <f t="shared" si="46"/>
        <v>#VALUE!</v>
      </c>
      <c r="CJ193" s="73" t="e">
        <f t="shared" si="46"/>
        <v>#VALUE!</v>
      </c>
      <c r="CK193" s="73" t="e">
        <f t="shared" si="46"/>
        <v>#VALUE!</v>
      </c>
    </row>
    <row r="194" spans="2:89" s="72" customFormat="1" ht="14.4">
      <c r="B194" s="70" t="s">
        <v>487</v>
      </c>
      <c r="C194" s="70"/>
      <c r="D194" s="78"/>
      <c r="E194" s="71">
        <v>36434</v>
      </c>
      <c r="F194" s="72">
        <v>93.66</v>
      </c>
      <c r="G194" s="72">
        <v>115.13</v>
      </c>
      <c r="H194" s="72">
        <v>81.680000000000007</v>
      </c>
      <c r="I194" s="72">
        <v>81.78</v>
      </c>
      <c r="J194" s="72">
        <v>103.74</v>
      </c>
      <c r="K194" s="72">
        <v>77.430000000000007</v>
      </c>
      <c r="L194" s="72">
        <v>87</v>
      </c>
      <c r="M194" s="72">
        <v>88.56</v>
      </c>
      <c r="N194" s="72">
        <v>83.33</v>
      </c>
      <c r="O194" s="72">
        <v>95.96</v>
      </c>
      <c r="P194" s="72">
        <v>80.540000000000006</v>
      </c>
      <c r="Q194" s="72">
        <v>66.209999999999994</v>
      </c>
      <c r="R194" s="72">
        <v>101.94</v>
      </c>
      <c r="S194" s="72">
        <v>91.99</v>
      </c>
      <c r="T194" s="72">
        <v>84.95</v>
      </c>
      <c r="U194" s="72">
        <v>76.75</v>
      </c>
      <c r="V194" s="72">
        <v>77.59</v>
      </c>
      <c r="W194" s="72">
        <v>93.98</v>
      </c>
      <c r="X194" s="72">
        <v>99.9</v>
      </c>
      <c r="Y194" s="72">
        <v>115.6</v>
      </c>
      <c r="Z194" s="72">
        <v>90.97</v>
      </c>
      <c r="AA194" s="72">
        <v>52.33</v>
      </c>
      <c r="AB194" s="72">
        <v>103.18</v>
      </c>
      <c r="AC194" s="72">
        <v>117.49</v>
      </c>
      <c r="AD194" s="72">
        <v>102.49</v>
      </c>
      <c r="AE194" s="72">
        <v>112.49</v>
      </c>
      <c r="AF194" s="72">
        <v>95.9</v>
      </c>
      <c r="AG194" s="72">
        <v>129.1</v>
      </c>
      <c r="AH194" s="72">
        <v>133.91</v>
      </c>
      <c r="AI194" s="72">
        <v>83.14</v>
      </c>
      <c r="AJ194" s="72">
        <v>87.22</v>
      </c>
      <c r="AK194" s="72">
        <v>97.59</v>
      </c>
      <c r="AL194" s="72">
        <v>65.33</v>
      </c>
      <c r="AM194" s="72">
        <v>71.5</v>
      </c>
      <c r="AN194" s="72">
        <v>61.8</v>
      </c>
      <c r="AO194" s="72">
        <v>79.849999999999994</v>
      </c>
      <c r="AP194" s="72">
        <v>88.56</v>
      </c>
      <c r="AQ194" s="72">
        <v>82.54</v>
      </c>
      <c r="AR194" s="72" t="s">
        <v>488</v>
      </c>
      <c r="AS194" s="72" t="s">
        <v>488</v>
      </c>
      <c r="AT194" s="72" t="s">
        <v>488</v>
      </c>
      <c r="AU194" s="72" t="s">
        <v>488</v>
      </c>
      <c r="AV194" s="72" t="s">
        <v>488</v>
      </c>
      <c r="AW194" s="73">
        <f t="shared" si="44"/>
        <v>89.725535278057194</v>
      </c>
      <c r="AX194" s="73">
        <f t="shared" si="44"/>
        <v>112.85595255599665</v>
      </c>
      <c r="AY194" s="73">
        <f t="shared" si="44"/>
        <v>78.544125778301336</v>
      </c>
      <c r="AZ194" s="73">
        <f t="shared" si="44"/>
        <v>74.124764904488913</v>
      </c>
      <c r="BA194" s="73">
        <f t="shared" si="44"/>
        <v>106.4</v>
      </c>
      <c r="BB194" s="73">
        <f t="shared" si="44"/>
        <v>60.735366212373762</v>
      </c>
      <c r="BC194" s="73">
        <f t="shared" si="44"/>
        <v>73.847720906544438</v>
      </c>
      <c r="BD194" s="73">
        <f t="shared" si="44"/>
        <v>67.606924060537821</v>
      </c>
      <c r="BE194" s="73">
        <f t="shared" si="44"/>
        <v>74.176606729570935</v>
      </c>
      <c r="BF194" s="73">
        <f t="shared" si="44"/>
        <v>91.35132562235232</v>
      </c>
      <c r="BG194" s="73">
        <f t="shared" si="44"/>
        <v>75.290378368272229</v>
      </c>
      <c r="BH194" s="73">
        <f t="shared" si="44"/>
        <v>57.743377302954315</v>
      </c>
      <c r="BI194" s="73">
        <f t="shared" si="44"/>
        <v>59.547870786845024</v>
      </c>
      <c r="BJ194" s="73">
        <f t="shared" si="44"/>
        <v>84.967441001246939</v>
      </c>
      <c r="BK194" s="73">
        <f t="shared" si="44"/>
        <v>69.837224597171982</v>
      </c>
      <c r="BL194" s="73">
        <f t="shared" si="44"/>
        <v>72.719520572281311</v>
      </c>
      <c r="BM194" s="73">
        <f t="shared" si="45"/>
        <v>69.431767337807599</v>
      </c>
      <c r="BN194" s="73">
        <f t="shared" si="45"/>
        <v>92.261627193520695</v>
      </c>
      <c r="BO194" s="73">
        <f t="shared" si="45"/>
        <v>101.55019059720458</v>
      </c>
      <c r="BP194" s="73">
        <f t="shared" si="45"/>
        <v>104.25450364124185</v>
      </c>
      <c r="BQ194" s="73">
        <f t="shared" si="45"/>
        <v>89.909072939316061</v>
      </c>
      <c r="BR194" s="73">
        <f t="shared" si="45"/>
        <v>34.833255674632227</v>
      </c>
      <c r="BS194" s="73">
        <f t="shared" si="45"/>
        <v>105.65496761641451</v>
      </c>
      <c r="BT194" s="73">
        <f t="shared" si="45"/>
        <v>97.996121525533283</v>
      </c>
      <c r="BU194" s="73">
        <f t="shared" si="45"/>
        <v>110.31995909690266</v>
      </c>
      <c r="BV194" s="73">
        <f t="shared" si="45"/>
        <v>112.56598203787556</v>
      </c>
      <c r="BW194" s="73">
        <f t="shared" si="45"/>
        <v>106.35171476891514</v>
      </c>
      <c r="BX194" s="73">
        <f t="shared" si="45"/>
        <v>140.57438410235468</v>
      </c>
      <c r="BY194" s="73">
        <f t="shared" si="45"/>
        <v>155.19499333603756</v>
      </c>
      <c r="BZ194" s="73">
        <f t="shared" si="45"/>
        <v>80.332383206918209</v>
      </c>
      <c r="CA194" s="73">
        <f t="shared" si="45"/>
        <v>74.128845826959036</v>
      </c>
      <c r="CB194" s="73">
        <f t="shared" si="45"/>
        <v>91.806208842897462</v>
      </c>
      <c r="CC194" s="73">
        <f t="shared" si="46"/>
        <v>55.964363729815389</v>
      </c>
      <c r="CD194" s="73">
        <f t="shared" si="46"/>
        <v>61.841849201029262</v>
      </c>
      <c r="CE194" s="73">
        <f t="shared" si="46"/>
        <v>59.464530562170737</v>
      </c>
      <c r="CF194" s="73">
        <f t="shared" si="46"/>
        <v>84.405803229301554</v>
      </c>
      <c r="CG194" s="73">
        <f t="shared" si="46"/>
        <v>82.408225934025026</v>
      </c>
      <c r="CH194" s="73">
        <f t="shared" si="46"/>
        <v>74.796674293740523</v>
      </c>
      <c r="CI194" s="73" t="e">
        <f t="shared" si="46"/>
        <v>#VALUE!</v>
      </c>
      <c r="CJ194" s="73" t="e">
        <f t="shared" si="46"/>
        <v>#VALUE!</v>
      </c>
      <c r="CK194" s="73" t="e">
        <f t="shared" si="46"/>
        <v>#VALUE!</v>
      </c>
    </row>
    <row r="195" spans="2:89" s="72" customFormat="1" ht="14.4">
      <c r="B195" s="70" t="s">
        <v>487</v>
      </c>
      <c r="C195" s="70"/>
      <c r="D195" s="78"/>
      <c r="E195" s="71">
        <v>36526</v>
      </c>
      <c r="F195" s="72">
        <v>91.96</v>
      </c>
      <c r="G195" s="72">
        <v>110</v>
      </c>
      <c r="H195" s="72">
        <v>81.75</v>
      </c>
      <c r="I195" s="72">
        <v>80.3</v>
      </c>
      <c r="J195" s="72">
        <v>101.62</v>
      </c>
      <c r="K195" s="72">
        <v>77.44</v>
      </c>
      <c r="L195" s="72">
        <v>85.53</v>
      </c>
      <c r="M195" s="72">
        <v>86.82</v>
      </c>
      <c r="N195" s="72">
        <v>83.1</v>
      </c>
      <c r="O195" s="72">
        <v>94.36</v>
      </c>
      <c r="P195" s="72">
        <v>79.040000000000006</v>
      </c>
      <c r="Q195" s="72">
        <v>69.41</v>
      </c>
      <c r="R195" s="72">
        <v>106.4</v>
      </c>
      <c r="S195" s="72">
        <v>90.44</v>
      </c>
      <c r="T195" s="72">
        <v>84.84</v>
      </c>
      <c r="U195" s="72">
        <v>78.94</v>
      </c>
      <c r="V195" s="72">
        <v>77.180000000000007</v>
      </c>
      <c r="W195" s="72">
        <v>92.41</v>
      </c>
      <c r="X195" s="72">
        <v>98.58</v>
      </c>
      <c r="Y195" s="72">
        <v>119.08</v>
      </c>
      <c r="Z195" s="72">
        <v>90.36</v>
      </c>
      <c r="AA195" s="72">
        <v>58.08</v>
      </c>
      <c r="AB195" s="72">
        <v>100.75</v>
      </c>
      <c r="AC195" s="72">
        <v>118.42</v>
      </c>
      <c r="AD195" s="72">
        <v>98.78</v>
      </c>
      <c r="AE195" s="72">
        <v>112.86</v>
      </c>
      <c r="AF195" s="72">
        <v>97.82</v>
      </c>
      <c r="AG195" s="72">
        <v>133.01</v>
      </c>
      <c r="AH195" s="72">
        <v>130.29</v>
      </c>
      <c r="AI195" s="72">
        <v>81.73</v>
      </c>
      <c r="AJ195" s="72">
        <v>87.6</v>
      </c>
      <c r="AK195" s="72">
        <v>99.01</v>
      </c>
      <c r="AL195" s="72">
        <v>65.33</v>
      </c>
      <c r="AM195" s="72">
        <v>73.09</v>
      </c>
      <c r="AN195" s="72">
        <v>61.53</v>
      </c>
      <c r="AO195" s="72">
        <v>82.95</v>
      </c>
      <c r="AP195" s="72">
        <v>85.28</v>
      </c>
      <c r="AQ195" s="72">
        <v>79.73</v>
      </c>
      <c r="AR195" s="72" t="s">
        <v>488</v>
      </c>
      <c r="AS195" s="72" t="s">
        <v>488</v>
      </c>
      <c r="AT195" s="72" t="s">
        <v>488</v>
      </c>
      <c r="AU195" s="72" t="s">
        <v>488</v>
      </c>
      <c r="AV195" s="72" t="s">
        <v>488</v>
      </c>
      <c r="AW195" s="73">
        <f t="shared" si="44"/>
        <v>88.096948795325005</v>
      </c>
      <c r="AX195" s="73">
        <f t="shared" si="44"/>
        <v>107.82728030191639</v>
      </c>
      <c r="AY195" s="73">
        <f t="shared" si="44"/>
        <v>78.611438324879202</v>
      </c>
      <c r="AZ195" s="73">
        <f t="shared" si="44"/>
        <v>72.78330425324603</v>
      </c>
      <c r="BA195" s="73">
        <f t="shared" si="44"/>
        <v>104.22564102564102</v>
      </c>
      <c r="BB195" s="73">
        <f t="shared" si="44"/>
        <v>60.743210118639077</v>
      </c>
      <c r="BC195" s="73">
        <f t="shared" si="44"/>
        <v>72.599949070537306</v>
      </c>
      <c r="BD195" s="73">
        <f t="shared" si="44"/>
        <v>66.27860373685516</v>
      </c>
      <c r="BE195" s="73">
        <f t="shared" si="44"/>
        <v>73.971871105572362</v>
      </c>
      <c r="BF195" s="73">
        <f t="shared" si="44"/>
        <v>89.828168880003815</v>
      </c>
      <c r="BG195" s="73">
        <f t="shared" si="44"/>
        <v>73.888148823295722</v>
      </c>
      <c r="BH195" s="73">
        <f t="shared" si="44"/>
        <v>60.534176387223368</v>
      </c>
      <c r="BI195" s="73">
        <f t="shared" si="44"/>
        <v>62.153163152053281</v>
      </c>
      <c r="BJ195" s="73">
        <f t="shared" si="44"/>
        <v>83.5357687156514</v>
      </c>
      <c r="BK195" s="73">
        <f t="shared" si="44"/>
        <v>69.74679381782309</v>
      </c>
      <c r="BL195" s="73">
        <f t="shared" si="44"/>
        <v>74.794514058317745</v>
      </c>
      <c r="BM195" s="73">
        <f t="shared" si="45"/>
        <v>69.06487695749442</v>
      </c>
      <c r="BN195" s="73">
        <f t="shared" si="45"/>
        <v>90.720333783286293</v>
      </c>
      <c r="BO195" s="73">
        <f t="shared" si="45"/>
        <v>100.20838627700127</v>
      </c>
      <c r="BP195" s="73">
        <f t="shared" si="45"/>
        <v>107.39296101729308</v>
      </c>
      <c r="BQ195" s="73">
        <f t="shared" si="45"/>
        <v>89.30618699347697</v>
      </c>
      <c r="BR195" s="73">
        <f t="shared" si="45"/>
        <v>38.660720228982221</v>
      </c>
      <c r="BS195" s="73">
        <f t="shared" si="45"/>
        <v>103.16667946650281</v>
      </c>
      <c r="BT195" s="73">
        <f t="shared" si="45"/>
        <v>98.771816418875247</v>
      </c>
      <c r="BU195" s="73">
        <f t="shared" si="45"/>
        <v>106.32652512042196</v>
      </c>
      <c r="BV195" s="73">
        <f t="shared" si="45"/>
        <v>112.93623195657068</v>
      </c>
      <c r="BW195" s="73">
        <f t="shared" si="45"/>
        <v>108.48096703540435</v>
      </c>
      <c r="BX195" s="73">
        <f t="shared" si="45"/>
        <v>144.83190417857628</v>
      </c>
      <c r="BY195" s="73">
        <f t="shared" si="45"/>
        <v>150.99959436750302</v>
      </c>
      <c r="BZ195" s="73">
        <f t="shared" si="45"/>
        <v>78.969998550654623</v>
      </c>
      <c r="CA195" s="73">
        <f t="shared" si="45"/>
        <v>74.45181030086691</v>
      </c>
      <c r="CB195" s="73">
        <f t="shared" si="45"/>
        <v>93.142050799623703</v>
      </c>
      <c r="CC195" s="73">
        <f t="shared" si="46"/>
        <v>55.964363729815389</v>
      </c>
      <c r="CD195" s="73">
        <f t="shared" si="46"/>
        <v>63.2170735399053</v>
      </c>
      <c r="CE195" s="73">
        <f t="shared" si="46"/>
        <v>59.204734069423395</v>
      </c>
      <c r="CF195" s="73">
        <f t="shared" si="46"/>
        <v>87.682672233820469</v>
      </c>
      <c r="CG195" s="73">
        <f t="shared" si="46"/>
        <v>79.356069417950025</v>
      </c>
      <c r="CH195" s="73">
        <f t="shared" si="46"/>
        <v>72.250288847103604</v>
      </c>
      <c r="CI195" s="73" t="e">
        <f t="shared" si="46"/>
        <v>#VALUE!</v>
      </c>
      <c r="CJ195" s="73" t="e">
        <f t="shared" si="46"/>
        <v>#VALUE!</v>
      </c>
      <c r="CK195" s="73" t="e">
        <f t="shared" si="46"/>
        <v>#VALUE!</v>
      </c>
    </row>
    <row r="196" spans="2:89" s="72" customFormat="1" ht="14.4">
      <c r="B196" s="70" t="s">
        <v>487</v>
      </c>
      <c r="C196" s="70"/>
      <c r="D196" s="79"/>
      <c r="E196" s="71">
        <v>36617</v>
      </c>
      <c r="F196" s="72">
        <v>90.55</v>
      </c>
      <c r="G196" s="72">
        <v>104</v>
      </c>
      <c r="H196" s="72">
        <v>80.34</v>
      </c>
      <c r="I196" s="72">
        <v>79.05</v>
      </c>
      <c r="J196" s="72">
        <v>99.49</v>
      </c>
      <c r="K196" s="72">
        <v>77.38</v>
      </c>
      <c r="L196" s="72">
        <v>84.75</v>
      </c>
      <c r="M196" s="72">
        <v>84.25</v>
      </c>
      <c r="N196" s="72">
        <v>82.86</v>
      </c>
      <c r="O196" s="72">
        <v>92.71</v>
      </c>
      <c r="P196" s="72">
        <v>77.67</v>
      </c>
      <c r="Q196" s="72">
        <v>72.989999999999995</v>
      </c>
      <c r="R196" s="72">
        <v>111.13</v>
      </c>
      <c r="S196" s="72">
        <v>88.95</v>
      </c>
      <c r="T196" s="72">
        <v>85.16</v>
      </c>
      <c r="U196" s="72">
        <v>80.45</v>
      </c>
      <c r="V196" s="72">
        <v>76.650000000000006</v>
      </c>
      <c r="W196" s="72">
        <v>91.22</v>
      </c>
      <c r="X196" s="72">
        <v>97.33</v>
      </c>
      <c r="Y196" s="72">
        <v>115.01</v>
      </c>
      <c r="Z196" s="72">
        <v>89.8</v>
      </c>
      <c r="AA196" s="72">
        <v>65.099999999999994</v>
      </c>
      <c r="AB196" s="72">
        <v>98.75</v>
      </c>
      <c r="AC196" s="72">
        <v>115.31</v>
      </c>
      <c r="AD196" s="72">
        <v>95.85</v>
      </c>
      <c r="AE196" s="72">
        <v>115.56</v>
      </c>
      <c r="AF196" s="72">
        <v>96.96</v>
      </c>
      <c r="AG196" s="72">
        <v>138.22</v>
      </c>
      <c r="AH196" s="72">
        <v>131.81</v>
      </c>
      <c r="AI196" s="72">
        <v>82.94</v>
      </c>
      <c r="AJ196" s="72">
        <v>86.14</v>
      </c>
      <c r="AK196" s="72">
        <v>104.2</v>
      </c>
      <c r="AL196" s="72">
        <v>63.6</v>
      </c>
      <c r="AM196" s="72">
        <v>70.12</v>
      </c>
      <c r="AN196" s="72">
        <v>61.34</v>
      </c>
      <c r="AO196" s="72">
        <v>84.14</v>
      </c>
      <c r="AP196" s="72">
        <v>82.2</v>
      </c>
      <c r="AQ196" s="72">
        <v>75.92</v>
      </c>
      <c r="AR196" s="72" t="s">
        <v>488</v>
      </c>
      <c r="AS196" s="72" t="s">
        <v>488</v>
      </c>
      <c r="AT196" s="72" t="s">
        <v>488</v>
      </c>
      <c r="AU196" s="72" t="s">
        <v>488</v>
      </c>
      <c r="AV196" s="72" t="s">
        <v>488</v>
      </c>
      <c r="AW196" s="73">
        <f t="shared" si="44"/>
        <v>86.746180006705956</v>
      </c>
      <c r="AX196" s="73">
        <f t="shared" si="44"/>
        <v>101.94579228544822</v>
      </c>
      <c r="AY196" s="73">
        <f t="shared" si="44"/>
        <v>77.255571315239095</v>
      </c>
      <c r="AZ196" s="73">
        <f t="shared" si="44"/>
        <v>71.650313838344942</v>
      </c>
      <c r="BA196" s="73">
        <f t="shared" si="44"/>
        <v>102.04102564102564</v>
      </c>
      <c r="BB196" s="73">
        <f t="shared" si="44"/>
        <v>60.696146681047161</v>
      </c>
      <c r="BC196" s="73">
        <f t="shared" si="44"/>
        <v>71.937866055513112</v>
      </c>
      <c r="BD196" s="73">
        <f t="shared" si="44"/>
        <v>64.316659350726184</v>
      </c>
      <c r="BE196" s="73">
        <f t="shared" si="44"/>
        <v>73.758233932704286</v>
      </c>
      <c r="BF196" s="73">
        <f t="shared" si="44"/>
        <v>88.257413489456894</v>
      </c>
      <c r="BG196" s="73">
        <f t="shared" si="44"/>
        <v>72.607445838883834</v>
      </c>
      <c r="BH196" s="73">
        <f t="shared" si="44"/>
        <v>63.656382862749361</v>
      </c>
      <c r="BI196" s="73">
        <f t="shared" si="44"/>
        <v>64.91617501022256</v>
      </c>
      <c r="BJ196" s="73">
        <f t="shared" si="44"/>
        <v>82.159516002401517</v>
      </c>
      <c r="BK196" s="73">
        <f t="shared" si="44"/>
        <v>70.009865175928965</v>
      </c>
      <c r="BL196" s="73">
        <f t="shared" si="44"/>
        <v>76.225217329511821</v>
      </c>
      <c r="BM196" s="73">
        <f t="shared" si="45"/>
        <v>68.590604026845654</v>
      </c>
      <c r="BN196" s="73">
        <f t="shared" si="45"/>
        <v>89.552092281261523</v>
      </c>
      <c r="BO196" s="73">
        <f t="shared" si="45"/>
        <v>98.937738246505717</v>
      </c>
      <c r="BP196" s="73">
        <f t="shared" si="45"/>
        <v>103.72240885622168</v>
      </c>
      <c r="BQ196" s="73">
        <f t="shared" si="45"/>
        <v>88.752717928444341</v>
      </c>
      <c r="BR196" s="73">
        <f t="shared" si="45"/>
        <v>43.333555215336474</v>
      </c>
      <c r="BS196" s="73">
        <f t="shared" si="45"/>
        <v>101.11870568056729</v>
      </c>
      <c r="BT196" s="73">
        <f t="shared" si="45"/>
        <v>96.177825969097313</v>
      </c>
      <c r="BU196" s="73">
        <f t="shared" si="45"/>
        <v>103.17268103657058</v>
      </c>
      <c r="BV196" s="73">
        <f t="shared" si="45"/>
        <v>115.63805568758912</v>
      </c>
      <c r="BW196" s="73">
        <f t="shared" si="45"/>
        <v>107.52723945770606</v>
      </c>
      <c r="BX196" s="73">
        <f t="shared" si="45"/>
        <v>150.50496801415542</v>
      </c>
      <c r="BY196" s="73">
        <f t="shared" si="45"/>
        <v>152.76119835429103</v>
      </c>
      <c r="BZ196" s="73">
        <f t="shared" si="45"/>
        <v>80.139137156384379</v>
      </c>
      <c r="CA196" s="73">
        <f t="shared" si="45"/>
        <v>73.210946795852465</v>
      </c>
      <c r="CB196" s="73">
        <f t="shared" si="45"/>
        <v>98.024459078080909</v>
      </c>
      <c r="CC196" s="73">
        <f t="shared" si="46"/>
        <v>54.482374609157489</v>
      </c>
      <c r="CD196" s="73">
        <f t="shared" si="46"/>
        <v>60.648258265401012</v>
      </c>
      <c r="CE196" s="73">
        <f t="shared" si="46"/>
        <v>59.021914315267857</v>
      </c>
      <c r="CF196" s="73">
        <f t="shared" si="46"/>
        <v>88.940567109748685</v>
      </c>
      <c r="CG196" s="73">
        <f t="shared" si="46"/>
        <v>76.490020006513745</v>
      </c>
      <c r="CH196" s="73">
        <f t="shared" si="46"/>
        <v>68.797716408780957</v>
      </c>
      <c r="CI196" s="73" t="e">
        <f t="shared" si="46"/>
        <v>#VALUE!</v>
      </c>
      <c r="CJ196" s="73" t="e">
        <f t="shared" si="46"/>
        <v>#VALUE!</v>
      </c>
      <c r="CK196" s="73" t="e">
        <f t="shared" si="46"/>
        <v>#VALUE!</v>
      </c>
    </row>
    <row r="197" spans="2:89" s="72" customFormat="1" ht="14.4">
      <c r="B197" s="70" t="s">
        <v>487</v>
      </c>
      <c r="C197" s="70"/>
      <c r="D197" s="78"/>
      <c r="E197" s="71">
        <v>36708</v>
      </c>
      <c r="F197" s="72">
        <v>90.11</v>
      </c>
      <c r="G197" s="72">
        <v>99.85</v>
      </c>
      <c r="H197" s="72">
        <v>82.59</v>
      </c>
      <c r="I197" s="72">
        <v>78.709999999999994</v>
      </c>
      <c r="J197" s="72">
        <v>97.83</v>
      </c>
      <c r="K197" s="72">
        <v>77.55</v>
      </c>
      <c r="L197" s="72">
        <v>85.08</v>
      </c>
      <c r="M197" s="72">
        <v>81.52</v>
      </c>
      <c r="N197" s="72">
        <v>82.75</v>
      </c>
      <c r="O197" s="72">
        <v>91.6</v>
      </c>
      <c r="P197" s="72">
        <v>77.040000000000006</v>
      </c>
      <c r="Q197" s="72">
        <v>76.28</v>
      </c>
      <c r="R197" s="72">
        <v>111.83</v>
      </c>
      <c r="S197" s="72">
        <v>86.66</v>
      </c>
      <c r="T197" s="72">
        <v>86.01</v>
      </c>
      <c r="U197" s="72">
        <v>81.97</v>
      </c>
      <c r="V197" s="72">
        <v>76.819999999999993</v>
      </c>
      <c r="W197" s="72">
        <v>90.91</v>
      </c>
      <c r="X197" s="72">
        <v>96.29</v>
      </c>
      <c r="Y197" s="72">
        <v>116.94</v>
      </c>
      <c r="Z197" s="72">
        <v>89.44</v>
      </c>
      <c r="AA197" s="72">
        <v>69.67</v>
      </c>
      <c r="AB197" s="72">
        <v>97.53</v>
      </c>
      <c r="AC197" s="72">
        <v>110.48</v>
      </c>
      <c r="AD197" s="72">
        <v>94.73</v>
      </c>
      <c r="AE197" s="72">
        <v>114.82</v>
      </c>
      <c r="AF197" s="72">
        <v>95.48</v>
      </c>
      <c r="AG197" s="72">
        <v>140.81</v>
      </c>
      <c r="AH197" s="72">
        <v>131.51</v>
      </c>
      <c r="AI197" s="72">
        <v>83.63</v>
      </c>
      <c r="AJ197" s="72">
        <v>87.03</v>
      </c>
      <c r="AK197" s="72">
        <v>109.78</v>
      </c>
      <c r="AL197" s="72">
        <v>63.38</v>
      </c>
      <c r="AM197" s="72">
        <v>69.239999999999995</v>
      </c>
      <c r="AN197" s="72">
        <v>58.44</v>
      </c>
      <c r="AO197" s="72">
        <v>88.23</v>
      </c>
      <c r="AP197" s="72">
        <v>80.319999999999993</v>
      </c>
      <c r="AQ197" s="72">
        <v>73.39</v>
      </c>
      <c r="AR197" s="72" t="s">
        <v>488</v>
      </c>
      <c r="AS197" s="72" t="s">
        <v>488</v>
      </c>
      <c r="AT197" s="72" t="s">
        <v>488</v>
      </c>
      <c r="AU197" s="72" t="s">
        <v>488</v>
      </c>
      <c r="AV197" s="72" t="s">
        <v>488</v>
      </c>
      <c r="AW197" s="73">
        <f t="shared" si="44"/>
        <v>86.324663505292904</v>
      </c>
      <c r="AX197" s="73">
        <f t="shared" si="44"/>
        <v>97.877763074057739</v>
      </c>
      <c r="AY197" s="73">
        <f t="shared" si="44"/>
        <v>79.419188883813746</v>
      </c>
      <c r="AZ197" s="73">
        <f t="shared" si="44"/>
        <v>71.342140445491836</v>
      </c>
      <c r="BA197" s="73">
        <f t="shared" si="44"/>
        <v>100.33846153846153</v>
      </c>
      <c r="BB197" s="73">
        <f t="shared" si="44"/>
        <v>60.829493087557609</v>
      </c>
      <c r="BC197" s="73">
        <f t="shared" si="44"/>
        <v>72.217978100331038</v>
      </c>
      <c r="BD197" s="73">
        <f t="shared" si="44"/>
        <v>62.232570567017184</v>
      </c>
      <c r="BE197" s="73">
        <f t="shared" si="44"/>
        <v>73.660316895139758</v>
      </c>
      <c r="BF197" s="73">
        <f t="shared" si="44"/>
        <v>87.200723499452607</v>
      </c>
      <c r="BG197" s="73">
        <f t="shared" si="44"/>
        <v>72.018509429993699</v>
      </c>
      <c r="BH197" s="73">
        <f t="shared" si="44"/>
        <v>66.525673171263492</v>
      </c>
      <c r="BI197" s="73">
        <f t="shared" si="44"/>
        <v>65.325077399380802</v>
      </c>
      <c r="BJ197" s="73">
        <f t="shared" si="44"/>
        <v>80.044335657876502</v>
      </c>
      <c r="BK197" s="73">
        <f t="shared" si="44"/>
        <v>70.708648470897742</v>
      </c>
      <c r="BL197" s="73">
        <f t="shared" si="44"/>
        <v>77.665395456806507</v>
      </c>
      <c r="BM197" s="73">
        <f t="shared" si="45"/>
        <v>68.742729306487689</v>
      </c>
      <c r="BN197" s="73">
        <f t="shared" si="45"/>
        <v>89.24776046140633</v>
      </c>
      <c r="BO197" s="73">
        <f t="shared" si="45"/>
        <v>97.880559085133427</v>
      </c>
      <c r="BP197" s="73">
        <f t="shared" si="45"/>
        <v>105.46299010213515</v>
      </c>
      <c r="BQ197" s="73">
        <f t="shared" si="45"/>
        <v>88.39691638663767</v>
      </c>
      <c r="BR197" s="73">
        <f t="shared" si="45"/>
        <v>46.375557478532912</v>
      </c>
      <c r="BS197" s="73">
        <f t="shared" si="45"/>
        <v>99.869441671146603</v>
      </c>
      <c r="BT197" s="73">
        <f t="shared" si="45"/>
        <v>92.14921700690202</v>
      </c>
      <c r="BU197" s="73">
        <f t="shared" si="45"/>
        <v>101.96711606253868</v>
      </c>
      <c r="BV197" s="73">
        <f t="shared" si="45"/>
        <v>114.89755585019887</v>
      </c>
      <c r="BW197" s="73">
        <f t="shared" si="45"/>
        <v>105.88594083562062</v>
      </c>
      <c r="BX197" s="73">
        <f t="shared" si="45"/>
        <v>153.32516673472165</v>
      </c>
      <c r="BY197" s="73">
        <f t="shared" si="45"/>
        <v>152.41351335689865</v>
      </c>
      <c r="BZ197" s="73">
        <f t="shared" si="45"/>
        <v>80.805836030726127</v>
      </c>
      <c r="CA197" s="73">
        <f t="shared" si="45"/>
        <v>73.967363590005093</v>
      </c>
      <c r="CB197" s="73">
        <f t="shared" si="45"/>
        <v>103.27375352775165</v>
      </c>
      <c r="CC197" s="73">
        <f t="shared" si="46"/>
        <v>54.293913564911975</v>
      </c>
      <c r="CD197" s="73">
        <f t="shared" si="46"/>
        <v>59.887127813696026</v>
      </c>
      <c r="CE197" s="73">
        <f t="shared" si="46"/>
        <v>56.231507541314855</v>
      </c>
      <c r="CF197" s="73">
        <f t="shared" si="46"/>
        <v>93.263920086678482</v>
      </c>
      <c r="CG197" s="73">
        <f t="shared" si="46"/>
        <v>74.740613222909786</v>
      </c>
      <c r="CH197" s="73">
        <f t="shared" si="46"/>
        <v>66.505063319816045</v>
      </c>
      <c r="CI197" s="73" t="e">
        <f t="shared" si="46"/>
        <v>#VALUE!</v>
      </c>
      <c r="CJ197" s="73" t="e">
        <f t="shared" si="46"/>
        <v>#VALUE!</v>
      </c>
      <c r="CK197" s="73" t="e">
        <f t="shared" si="46"/>
        <v>#VALUE!</v>
      </c>
    </row>
    <row r="198" spans="2:89" s="72" customFormat="1" ht="14.4">
      <c r="B198" s="70" t="s">
        <v>487</v>
      </c>
      <c r="C198" s="70"/>
      <c r="D198" s="78"/>
      <c r="E198" s="71">
        <v>36800</v>
      </c>
      <c r="F198" s="72">
        <v>89.84</v>
      </c>
      <c r="G198" s="72">
        <v>97.9</v>
      </c>
      <c r="H198" s="72">
        <v>84.67</v>
      </c>
      <c r="I198" s="72">
        <v>78.52</v>
      </c>
      <c r="J198" s="72">
        <v>95.8</v>
      </c>
      <c r="K198" s="72">
        <v>77.09</v>
      </c>
      <c r="L198" s="72">
        <v>84.95</v>
      </c>
      <c r="M198" s="72">
        <v>77.73</v>
      </c>
      <c r="N198" s="72">
        <v>82.11</v>
      </c>
      <c r="O198" s="72">
        <v>90.12</v>
      </c>
      <c r="P198" s="72">
        <v>76.459999999999994</v>
      </c>
      <c r="Q198" s="72">
        <v>78.13</v>
      </c>
      <c r="R198" s="72">
        <v>109.21</v>
      </c>
      <c r="S198" s="72">
        <v>86.42</v>
      </c>
      <c r="T198" s="72">
        <v>86.73</v>
      </c>
      <c r="U198" s="72">
        <v>82.36</v>
      </c>
      <c r="V198" s="72">
        <v>77.760000000000005</v>
      </c>
      <c r="W198" s="72">
        <v>90.74</v>
      </c>
      <c r="X198" s="72">
        <v>94.96</v>
      </c>
      <c r="Y198" s="72">
        <v>118.82</v>
      </c>
      <c r="Z198" s="72">
        <v>88.64</v>
      </c>
      <c r="AA198" s="72">
        <v>73.010000000000005</v>
      </c>
      <c r="AB198" s="72">
        <v>96.83</v>
      </c>
      <c r="AC198" s="72">
        <v>105.32</v>
      </c>
      <c r="AD198" s="72">
        <v>94.28</v>
      </c>
      <c r="AE198" s="72">
        <v>113.38</v>
      </c>
      <c r="AF198" s="72">
        <v>96.25</v>
      </c>
      <c r="AG198" s="72">
        <v>144.91999999999999</v>
      </c>
      <c r="AH198" s="72">
        <v>131.80000000000001</v>
      </c>
      <c r="AI198" s="72">
        <v>84.69</v>
      </c>
      <c r="AJ198" s="72">
        <v>86.59</v>
      </c>
      <c r="AK198" s="72">
        <v>117</v>
      </c>
      <c r="AL198" s="72">
        <v>62.12</v>
      </c>
      <c r="AM198" s="72">
        <v>64.7</v>
      </c>
      <c r="AN198" s="72">
        <v>57.19</v>
      </c>
      <c r="AO198" s="72">
        <v>89.39</v>
      </c>
      <c r="AP198" s="72">
        <v>78.040000000000006</v>
      </c>
      <c r="AQ198" s="72">
        <v>71.09</v>
      </c>
      <c r="AR198" s="72" t="s">
        <v>488</v>
      </c>
      <c r="AS198" s="72" t="s">
        <v>488</v>
      </c>
      <c r="AT198" s="72" t="s">
        <v>488</v>
      </c>
      <c r="AU198" s="72" t="s">
        <v>488</v>
      </c>
      <c r="AV198" s="72" t="s">
        <v>488</v>
      </c>
      <c r="AW198" s="73">
        <f t="shared" si="44"/>
        <v>86.066005652153095</v>
      </c>
      <c r="AX198" s="73">
        <f t="shared" si="44"/>
        <v>95.966279468705579</v>
      </c>
      <c r="AY198" s="73">
        <f t="shared" si="44"/>
        <v>81.419333124984988</v>
      </c>
      <c r="AZ198" s="73">
        <f t="shared" si="44"/>
        <v>71.169925902426868</v>
      </c>
      <c r="BA198" s="73">
        <f t="shared" si="44"/>
        <v>98.256410256410248</v>
      </c>
      <c r="BB198" s="73">
        <f t="shared" si="44"/>
        <v>60.46867339935288</v>
      </c>
      <c r="BC198" s="73">
        <f t="shared" si="44"/>
        <v>72.107630931160344</v>
      </c>
      <c r="BD198" s="73">
        <f t="shared" si="44"/>
        <v>59.339275149340608</v>
      </c>
      <c r="BE198" s="73">
        <f t="shared" si="44"/>
        <v>73.090617767491537</v>
      </c>
      <c r="BF198" s="73">
        <f t="shared" si="44"/>
        <v>85.791803512780234</v>
      </c>
      <c r="BG198" s="73">
        <f t="shared" si="44"/>
        <v>71.476314005936104</v>
      </c>
      <c r="BH198" s="73">
        <f t="shared" si="44"/>
        <v>68.139103891856521</v>
      </c>
      <c r="BI198" s="73">
        <f t="shared" si="44"/>
        <v>63.79461417138851</v>
      </c>
      <c r="BJ198" s="73">
        <f t="shared" si="44"/>
        <v>79.822657368493978</v>
      </c>
      <c r="BK198" s="73">
        <f t="shared" si="44"/>
        <v>71.30055902663598</v>
      </c>
      <c r="BL198" s="73">
        <f t="shared" si="44"/>
        <v>78.034914844730807</v>
      </c>
      <c r="BM198" s="73">
        <f t="shared" si="45"/>
        <v>69.583892617449678</v>
      </c>
      <c r="BN198" s="73">
        <f t="shared" si="45"/>
        <v>89.080868818259916</v>
      </c>
      <c r="BO198" s="73">
        <f t="shared" si="45"/>
        <v>96.528589580686145</v>
      </c>
      <c r="BP198" s="73">
        <f t="shared" si="45"/>
        <v>107.15847856965708</v>
      </c>
      <c r="BQ198" s="73">
        <f t="shared" si="45"/>
        <v>87.606246293733932</v>
      </c>
      <c r="BR198" s="73">
        <f t="shared" si="45"/>
        <v>48.598815150103178</v>
      </c>
      <c r="BS198" s="73">
        <f t="shared" si="45"/>
        <v>99.152650846069164</v>
      </c>
      <c r="BT198" s="73">
        <f t="shared" si="45"/>
        <v>87.845361469649887</v>
      </c>
      <c r="BU198" s="73">
        <f t="shared" si="45"/>
        <v>101.48273727832944</v>
      </c>
      <c r="BV198" s="73">
        <f t="shared" si="45"/>
        <v>113.4565831936557</v>
      </c>
      <c r="BW198" s="73">
        <f t="shared" si="45"/>
        <v>106.73985971332725</v>
      </c>
      <c r="BX198" s="73">
        <f t="shared" si="45"/>
        <v>157.80046277392131</v>
      </c>
      <c r="BY198" s="73">
        <f t="shared" si="45"/>
        <v>152.74960885437795</v>
      </c>
      <c r="BZ198" s="73">
        <f t="shared" si="45"/>
        <v>81.830040098555486</v>
      </c>
      <c r="CA198" s="73">
        <f t="shared" si="45"/>
        <v>73.593404725480198</v>
      </c>
      <c r="CB198" s="73">
        <f t="shared" si="45"/>
        <v>110.06585136406397</v>
      </c>
      <c r="CC198" s="73">
        <f t="shared" si="46"/>
        <v>53.214545766051316</v>
      </c>
      <c r="CD198" s="73">
        <f t="shared" si="46"/>
        <v>55.960386619672633</v>
      </c>
      <c r="CE198" s="73">
        <f t="shared" si="46"/>
        <v>55.028746000817875</v>
      </c>
      <c r="CF198" s="73">
        <f t="shared" si="46"/>
        <v>94.490103327079098</v>
      </c>
      <c r="CG198" s="73">
        <f t="shared" si="46"/>
        <v>72.618992230028397</v>
      </c>
      <c r="CH198" s="73">
        <f t="shared" si="46"/>
        <v>64.420833238938869</v>
      </c>
      <c r="CI198" s="73" t="e">
        <f t="shared" si="46"/>
        <v>#VALUE!</v>
      </c>
      <c r="CJ198" s="73" t="e">
        <f t="shared" si="46"/>
        <v>#VALUE!</v>
      </c>
      <c r="CK198" s="73" t="e">
        <f t="shared" si="46"/>
        <v>#VALUE!</v>
      </c>
    </row>
    <row r="199" spans="2:89" s="72" customFormat="1" ht="14.4">
      <c r="B199" s="70" t="s">
        <v>487</v>
      </c>
      <c r="C199" s="70"/>
      <c r="D199" s="78"/>
      <c r="E199" s="71">
        <v>36892</v>
      </c>
      <c r="F199" s="72">
        <v>92.6</v>
      </c>
      <c r="G199" s="72">
        <v>100.16</v>
      </c>
      <c r="H199" s="72">
        <v>87.04</v>
      </c>
      <c r="I199" s="72">
        <v>81.099999999999994</v>
      </c>
      <c r="J199" s="72">
        <v>97.76</v>
      </c>
      <c r="K199" s="72">
        <v>78.37</v>
      </c>
      <c r="L199" s="72">
        <v>88.47</v>
      </c>
      <c r="M199" s="72">
        <v>77.75</v>
      </c>
      <c r="N199" s="72">
        <v>83.78</v>
      </c>
      <c r="O199" s="72">
        <v>92.23</v>
      </c>
      <c r="P199" s="72">
        <v>79.02</v>
      </c>
      <c r="Q199" s="72">
        <v>81.44</v>
      </c>
      <c r="R199" s="72">
        <v>101.82</v>
      </c>
      <c r="S199" s="72">
        <v>81.23</v>
      </c>
      <c r="T199" s="72">
        <v>89.29</v>
      </c>
      <c r="U199" s="72">
        <v>84.26</v>
      </c>
      <c r="V199" s="72">
        <v>80.209999999999994</v>
      </c>
      <c r="W199" s="72">
        <v>93.34</v>
      </c>
      <c r="X199" s="72">
        <v>95.83</v>
      </c>
      <c r="Y199" s="72">
        <v>126.79</v>
      </c>
      <c r="Z199" s="72">
        <v>90</v>
      </c>
      <c r="AA199" s="72">
        <v>72.61</v>
      </c>
      <c r="AB199" s="72">
        <v>97.49</v>
      </c>
      <c r="AC199" s="72">
        <v>102.91</v>
      </c>
      <c r="AD199" s="72">
        <v>97.92</v>
      </c>
      <c r="AE199" s="72">
        <v>113.8</v>
      </c>
      <c r="AF199" s="72">
        <v>94.03</v>
      </c>
      <c r="AG199" s="72">
        <v>143.78</v>
      </c>
      <c r="AH199" s="72">
        <v>121.36</v>
      </c>
      <c r="AI199" s="72">
        <v>86.91</v>
      </c>
      <c r="AJ199" s="72">
        <v>87.21</v>
      </c>
      <c r="AK199" s="72">
        <v>104.59</v>
      </c>
      <c r="AL199" s="72">
        <v>62.83</v>
      </c>
      <c r="AM199" s="72">
        <v>63.82</v>
      </c>
      <c r="AN199" s="72">
        <v>61.93</v>
      </c>
      <c r="AO199" s="72">
        <v>89.25</v>
      </c>
      <c r="AP199" s="72">
        <v>82.16</v>
      </c>
      <c r="AQ199" s="72">
        <v>75.55</v>
      </c>
      <c r="AR199" s="72" t="s">
        <v>488</v>
      </c>
      <c r="AS199" s="72" t="s">
        <v>488</v>
      </c>
      <c r="AT199" s="72" t="s">
        <v>488</v>
      </c>
      <c r="AU199" s="72" t="s">
        <v>488</v>
      </c>
      <c r="AV199" s="72" t="s">
        <v>488</v>
      </c>
      <c r="AW199" s="73">
        <f t="shared" si="44"/>
        <v>88.710063706471246</v>
      </c>
      <c r="AX199" s="73">
        <f t="shared" si="44"/>
        <v>98.18163995490859</v>
      </c>
      <c r="AY199" s="73">
        <f t="shared" si="44"/>
        <v>83.698343630550283</v>
      </c>
      <c r="AZ199" s="73">
        <f t="shared" si="44"/>
        <v>73.508418118782714</v>
      </c>
      <c r="BA199" s="73">
        <f t="shared" si="44"/>
        <v>100.26666666666668</v>
      </c>
      <c r="BB199" s="73">
        <f t="shared" si="44"/>
        <v>61.472693401313862</v>
      </c>
      <c r="BC199" s="73">
        <f t="shared" si="44"/>
        <v>75.095492742551556</v>
      </c>
      <c r="BD199" s="73">
        <f t="shared" si="44"/>
        <v>59.354543199038112</v>
      </c>
      <c r="BE199" s="73">
        <f t="shared" si="44"/>
        <v>74.577176428698593</v>
      </c>
      <c r="BF199" s="73">
        <f t="shared" si="44"/>
        <v>87.80046646675234</v>
      </c>
      <c r="BG199" s="73">
        <f t="shared" si="44"/>
        <v>73.869452429362681</v>
      </c>
      <c r="BH199" s="73">
        <f t="shared" si="44"/>
        <v>71.025836694647325</v>
      </c>
      <c r="BI199" s="73">
        <f t="shared" si="44"/>
        <v>59.477773234417896</v>
      </c>
      <c r="BJ199" s="73">
        <f t="shared" si="44"/>
        <v>75.028864360596685</v>
      </c>
      <c r="BK199" s="73">
        <f t="shared" si="44"/>
        <v>73.405129891483071</v>
      </c>
      <c r="BL199" s="73">
        <f t="shared" si="44"/>
        <v>79.835137503849168</v>
      </c>
      <c r="BM199" s="73">
        <f t="shared" si="45"/>
        <v>71.776286353467555</v>
      </c>
      <c r="BN199" s="73">
        <f t="shared" si="45"/>
        <v>91.6333292428519</v>
      </c>
      <c r="BO199" s="73">
        <f t="shared" si="45"/>
        <v>97.412960609911053</v>
      </c>
      <c r="BP199" s="73">
        <f t="shared" si="45"/>
        <v>114.34626744526865</v>
      </c>
      <c r="BQ199" s="73">
        <f t="shared" si="45"/>
        <v>88.950385451670286</v>
      </c>
      <c r="BR199" s="73">
        <f t="shared" si="45"/>
        <v>48.332556746322297</v>
      </c>
      <c r="BS199" s="73">
        <f t="shared" si="45"/>
        <v>99.828482195427895</v>
      </c>
      <c r="BT199" s="73">
        <f t="shared" si="45"/>
        <v>85.835227391204612</v>
      </c>
      <c r="BU199" s="73">
        <f t="shared" si="45"/>
        <v>105.40082344393315</v>
      </c>
      <c r="BV199" s="73">
        <f t="shared" si="45"/>
        <v>113.87686688514746</v>
      </c>
      <c r="BW199" s="73">
        <f t="shared" si="45"/>
        <v>104.27791178019908</v>
      </c>
      <c r="BX199" s="73">
        <f t="shared" si="45"/>
        <v>156.55913978494621</v>
      </c>
      <c r="BY199" s="73">
        <f t="shared" si="45"/>
        <v>140.65017094512373</v>
      </c>
      <c r="BZ199" s="73">
        <f t="shared" si="45"/>
        <v>83.97507125948114</v>
      </c>
      <c r="CA199" s="73">
        <f t="shared" si="45"/>
        <v>74.120346761856197</v>
      </c>
      <c r="CB199" s="73">
        <f t="shared" si="45"/>
        <v>98.39134524929446</v>
      </c>
      <c r="CC199" s="73">
        <f t="shared" si="46"/>
        <v>53.822760954298197</v>
      </c>
      <c r="CD199" s="73">
        <f t="shared" si="46"/>
        <v>55.199256167967661</v>
      </c>
      <c r="CE199" s="73">
        <f t="shared" si="46"/>
        <v>59.589617762382431</v>
      </c>
      <c r="CF199" s="73">
        <f t="shared" si="46"/>
        <v>94.34211569461695</v>
      </c>
      <c r="CG199" s="73">
        <f t="shared" si="46"/>
        <v>76.452798585585995</v>
      </c>
      <c r="CH199" s="73">
        <f t="shared" si="46"/>
        <v>68.46242722185724</v>
      </c>
      <c r="CI199" s="73" t="e">
        <f t="shared" si="46"/>
        <v>#VALUE!</v>
      </c>
      <c r="CJ199" s="73" t="e">
        <f t="shared" si="46"/>
        <v>#VALUE!</v>
      </c>
      <c r="CK199" s="73" t="e">
        <f t="shared" si="46"/>
        <v>#VALUE!</v>
      </c>
    </row>
    <row r="200" spans="2:89" s="72" customFormat="1" ht="14.4">
      <c r="B200" s="70" t="s">
        <v>487</v>
      </c>
      <c r="C200" s="70"/>
      <c r="D200" s="79"/>
      <c r="E200" s="71">
        <v>36982</v>
      </c>
      <c r="F200" s="72">
        <v>92.34</v>
      </c>
      <c r="G200" s="72">
        <v>102.04</v>
      </c>
      <c r="H200" s="72">
        <v>88.41</v>
      </c>
      <c r="I200" s="72">
        <v>80.72</v>
      </c>
      <c r="J200" s="72">
        <v>95.92</v>
      </c>
      <c r="K200" s="72">
        <v>77.569999999999993</v>
      </c>
      <c r="L200" s="72">
        <v>86.23</v>
      </c>
      <c r="M200" s="72">
        <v>77.38</v>
      </c>
      <c r="N200" s="72">
        <v>82.91</v>
      </c>
      <c r="O200" s="72">
        <v>90.98</v>
      </c>
      <c r="P200" s="72">
        <v>78.52</v>
      </c>
      <c r="Q200" s="72">
        <v>82.18</v>
      </c>
      <c r="R200" s="72">
        <v>99.75</v>
      </c>
      <c r="S200" s="72">
        <v>83.62</v>
      </c>
      <c r="T200" s="72">
        <v>89.58</v>
      </c>
      <c r="U200" s="72">
        <v>87.22</v>
      </c>
      <c r="V200" s="72">
        <v>81.19</v>
      </c>
      <c r="W200" s="72">
        <v>93.32</v>
      </c>
      <c r="X200" s="72">
        <v>94.2</v>
      </c>
      <c r="Y200" s="72">
        <v>137.43</v>
      </c>
      <c r="Z200" s="72">
        <v>89.02</v>
      </c>
      <c r="AA200" s="72">
        <v>78.27</v>
      </c>
      <c r="AB200" s="72">
        <v>97.23</v>
      </c>
      <c r="AC200" s="72">
        <v>101.75</v>
      </c>
      <c r="AD200" s="72">
        <v>97.28</v>
      </c>
      <c r="AE200" s="72">
        <v>111.71</v>
      </c>
      <c r="AF200" s="72">
        <v>95.32</v>
      </c>
      <c r="AG200" s="72">
        <v>145.4</v>
      </c>
      <c r="AH200" s="72">
        <v>121.02</v>
      </c>
      <c r="AI200" s="72">
        <v>86.51</v>
      </c>
      <c r="AJ200" s="72">
        <v>87.92</v>
      </c>
      <c r="AK200" s="72">
        <v>79.83</v>
      </c>
      <c r="AL200" s="72">
        <v>63.69</v>
      </c>
      <c r="AM200" s="72">
        <v>62.9</v>
      </c>
      <c r="AN200" s="72">
        <v>61.87</v>
      </c>
      <c r="AO200" s="72">
        <v>96.62</v>
      </c>
      <c r="AP200" s="72">
        <v>80.150000000000006</v>
      </c>
      <c r="AQ200" s="72">
        <v>74.430000000000007</v>
      </c>
      <c r="AR200" s="72" t="s">
        <v>488</v>
      </c>
      <c r="AS200" s="72" t="s">
        <v>488</v>
      </c>
      <c r="AT200" s="72" t="s">
        <v>488</v>
      </c>
      <c r="AU200" s="72" t="s">
        <v>488</v>
      </c>
      <c r="AV200" s="72" t="s">
        <v>488</v>
      </c>
      <c r="AW200" s="73">
        <f t="shared" si="44"/>
        <v>88.460985773818095</v>
      </c>
      <c r="AX200" s="73">
        <f t="shared" si="44"/>
        <v>100.02450620006861</v>
      </c>
      <c r="AY200" s="73">
        <f t="shared" si="44"/>
        <v>85.015746327860185</v>
      </c>
      <c r="AZ200" s="73">
        <f t="shared" si="44"/>
        <v>73.163989032652793</v>
      </c>
      <c r="BA200" s="73">
        <f t="shared" si="44"/>
        <v>98.379487179487185</v>
      </c>
      <c r="BB200" s="73">
        <f t="shared" si="44"/>
        <v>60.845180900088238</v>
      </c>
      <c r="BC200" s="73">
        <f t="shared" si="44"/>
        <v>73.194126135302611</v>
      </c>
      <c r="BD200" s="73">
        <f t="shared" si="44"/>
        <v>59.072084279634318</v>
      </c>
      <c r="BE200" s="73">
        <f t="shared" si="44"/>
        <v>73.802741677051799</v>
      </c>
      <c r="BF200" s="73">
        <f t="shared" si="44"/>
        <v>86.610500261792566</v>
      </c>
      <c r="BG200" s="73">
        <f t="shared" si="44"/>
        <v>73.402042581037179</v>
      </c>
      <c r="BH200" s="73">
        <f t="shared" si="44"/>
        <v>71.671208982884551</v>
      </c>
      <c r="BI200" s="73">
        <f t="shared" si="44"/>
        <v>58.268590455049939</v>
      </c>
      <c r="BJ200" s="73">
        <f t="shared" si="44"/>
        <v>77.23641065903108</v>
      </c>
      <c r="BK200" s="73">
        <f t="shared" si="44"/>
        <v>73.643538309766527</v>
      </c>
      <c r="BL200" s="73">
        <f t="shared" si="44"/>
        <v>82.639694909633562</v>
      </c>
      <c r="BM200" s="73">
        <f t="shared" si="45"/>
        <v>72.65324384787472</v>
      </c>
      <c r="BN200" s="73">
        <f t="shared" si="45"/>
        <v>91.613694931893491</v>
      </c>
      <c r="BO200" s="73">
        <f t="shared" si="45"/>
        <v>95.756035578144861</v>
      </c>
      <c r="BP200" s="73">
        <f t="shared" si="45"/>
        <v>123.9420106869885</v>
      </c>
      <c r="BQ200" s="73">
        <f t="shared" si="45"/>
        <v>87.981814587863198</v>
      </c>
      <c r="BR200" s="73">
        <f t="shared" si="45"/>
        <v>52.100113159821589</v>
      </c>
      <c r="BS200" s="73">
        <f t="shared" si="45"/>
        <v>99.562245603256287</v>
      </c>
      <c r="BT200" s="73">
        <f t="shared" si="45"/>
        <v>84.867693975853371</v>
      </c>
      <c r="BU200" s="73">
        <f t="shared" si="45"/>
        <v>104.71192917305778</v>
      </c>
      <c r="BV200" s="73">
        <f t="shared" si="45"/>
        <v>111.785455182248</v>
      </c>
      <c r="BW200" s="73">
        <f t="shared" si="45"/>
        <v>105.70850314674651</v>
      </c>
      <c r="BX200" s="73">
        <f t="shared" si="45"/>
        <v>158.32312508506874</v>
      </c>
      <c r="BY200" s="73">
        <f t="shared" si="45"/>
        <v>140.25612794807904</v>
      </c>
      <c r="BZ200" s="73">
        <f t="shared" si="45"/>
        <v>83.588579158413467</v>
      </c>
      <c r="CA200" s="73">
        <f t="shared" si="45"/>
        <v>74.723780384157749</v>
      </c>
      <c r="CB200" s="73">
        <f t="shared" si="45"/>
        <v>75.098777046095961</v>
      </c>
      <c r="CC200" s="73">
        <f t="shared" si="46"/>
        <v>54.559472309076106</v>
      </c>
      <c r="CD200" s="73">
        <f t="shared" si="46"/>
        <v>54.403528877548816</v>
      </c>
      <c r="CE200" s="73">
        <f t="shared" si="46"/>
        <v>59.53188520843856</v>
      </c>
      <c r="CF200" s="73">
        <f t="shared" si="46"/>
        <v>102.13260748923128</v>
      </c>
      <c r="CG200" s="73">
        <f t="shared" si="46"/>
        <v>74.582422183966884</v>
      </c>
      <c r="CH200" s="73">
        <f t="shared" si="46"/>
        <v>67.447497791169226</v>
      </c>
      <c r="CI200" s="73" t="e">
        <f t="shared" si="46"/>
        <v>#VALUE!</v>
      </c>
      <c r="CJ200" s="73" t="e">
        <f t="shared" si="46"/>
        <v>#VALUE!</v>
      </c>
      <c r="CK200" s="73" t="e">
        <f t="shared" si="46"/>
        <v>#VALUE!</v>
      </c>
    </row>
    <row r="201" spans="2:89" s="72" customFormat="1" ht="14.4">
      <c r="B201" s="70" t="s">
        <v>487</v>
      </c>
      <c r="C201" s="70"/>
      <c r="D201" s="78"/>
      <c r="E201" s="71">
        <v>37073</v>
      </c>
      <c r="F201" s="72">
        <v>93.26</v>
      </c>
      <c r="G201" s="72">
        <v>103.15</v>
      </c>
      <c r="H201" s="72">
        <v>90.26</v>
      </c>
      <c r="I201" s="72">
        <v>82.19</v>
      </c>
      <c r="J201" s="72">
        <v>96.85</v>
      </c>
      <c r="K201" s="72">
        <v>78.650000000000006</v>
      </c>
      <c r="L201" s="72">
        <v>84.79</v>
      </c>
      <c r="M201" s="72">
        <v>80.62</v>
      </c>
      <c r="N201" s="72">
        <v>83.37</v>
      </c>
      <c r="O201" s="72">
        <v>91.98</v>
      </c>
      <c r="P201" s="72">
        <v>79.63</v>
      </c>
      <c r="Q201" s="72">
        <v>84.29</v>
      </c>
      <c r="R201" s="72">
        <v>95.71</v>
      </c>
      <c r="S201" s="72">
        <v>81.78</v>
      </c>
      <c r="T201" s="72">
        <v>90.69</v>
      </c>
      <c r="U201" s="72">
        <v>90.55</v>
      </c>
      <c r="V201" s="72">
        <v>82.38</v>
      </c>
      <c r="W201" s="72">
        <v>94.59</v>
      </c>
      <c r="X201" s="72">
        <v>94.05</v>
      </c>
      <c r="Y201" s="72">
        <v>127.4</v>
      </c>
      <c r="Z201" s="72">
        <v>89.64</v>
      </c>
      <c r="AA201" s="72">
        <v>77.63</v>
      </c>
      <c r="AB201" s="72">
        <v>97.95</v>
      </c>
      <c r="AC201" s="72">
        <v>102.1</v>
      </c>
      <c r="AD201" s="72">
        <v>97.96</v>
      </c>
      <c r="AE201" s="72">
        <v>108.69</v>
      </c>
      <c r="AF201" s="72">
        <v>95.39</v>
      </c>
      <c r="AG201" s="72">
        <v>141.51</v>
      </c>
      <c r="AH201" s="72">
        <v>122.54</v>
      </c>
      <c r="AI201" s="72">
        <v>89.13</v>
      </c>
      <c r="AJ201" s="72">
        <v>89.56</v>
      </c>
      <c r="AK201" s="72">
        <v>73.42</v>
      </c>
      <c r="AL201" s="72">
        <v>64.790000000000006</v>
      </c>
      <c r="AM201" s="72">
        <v>62.59</v>
      </c>
      <c r="AN201" s="72">
        <v>62.21</v>
      </c>
      <c r="AO201" s="72">
        <v>98.23</v>
      </c>
      <c r="AP201" s="72">
        <v>81.8</v>
      </c>
      <c r="AQ201" s="72">
        <v>76.03</v>
      </c>
      <c r="AR201" s="72" t="s">
        <v>488</v>
      </c>
      <c r="AS201" s="72" t="s">
        <v>488</v>
      </c>
      <c r="AT201" s="72" t="s">
        <v>488</v>
      </c>
      <c r="AU201" s="72" t="s">
        <v>488</v>
      </c>
      <c r="AV201" s="72" t="s">
        <v>488</v>
      </c>
      <c r="AW201" s="73">
        <f t="shared" si="44"/>
        <v>89.342338458590802</v>
      </c>
      <c r="AX201" s="73">
        <f t="shared" si="44"/>
        <v>101.11258148311524</v>
      </c>
      <c r="AY201" s="73">
        <f t="shared" si="44"/>
        <v>86.794720773132696</v>
      </c>
      <c r="AZ201" s="73">
        <f t="shared" si="44"/>
        <v>74.496385760576473</v>
      </c>
      <c r="BA201" s="73">
        <f t="shared" si="44"/>
        <v>99.333333333333329</v>
      </c>
      <c r="BB201" s="73">
        <f t="shared" si="44"/>
        <v>61.692322776742827</v>
      </c>
      <c r="BC201" s="73">
        <f t="shared" si="44"/>
        <v>71.971819030642564</v>
      </c>
      <c r="BD201" s="73">
        <f t="shared" si="44"/>
        <v>61.545508330629616</v>
      </c>
      <c r="BE201" s="73">
        <f t="shared" si="44"/>
        <v>74.212212925048959</v>
      </c>
      <c r="BF201" s="73">
        <f t="shared" si="44"/>
        <v>87.562473225760399</v>
      </c>
      <c r="BG201" s="73">
        <f t="shared" si="44"/>
        <v>74.439692444319803</v>
      </c>
      <c r="BH201" s="73">
        <f t="shared" si="44"/>
        <v>73.511392129074466</v>
      </c>
      <c r="BI201" s="73">
        <f t="shared" si="44"/>
        <v>55.908639523336646</v>
      </c>
      <c r="BJ201" s="73">
        <f t="shared" si="44"/>
        <v>75.53687710709832</v>
      </c>
      <c r="BK201" s="73">
        <f t="shared" si="44"/>
        <v>74.556067083196325</v>
      </c>
      <c r="BL201" s="73">
        <f t="shared" si="44"/>
        <v>85.794821991141006</v>
      </c>
      <c r="BM201" s="73">
        <f t="shared" si="45"/>
        <v>73.718120805369125</v>
      </c>
      <c r="BN201" s="73">
        <f t="shared" si="45"/>
        <v>92.860473677751884</v>
      </c>
      <c r="BO201" s="73">
        <f t="shared" si="45"/>
        <v>95.603557814485384</v>
      </c>
      <c r="BP201" s="73">
        <f t="shared" si="45"/>
        <v>114.89639934164543</v>
      </c>
      <c r="BQ201" s="73">
        <f t="shared" si="45"/>
        <v>88.594583909863601</v>
      </c>
      <c r="BR201" s="73">
        <f t="shared" si="45"/>
        <v>51.6740997137722</v>
      </c>
      <c r="BS201" s="73">
        <f t="shared" si="45"/>
        <v>100.29951616619309</v>
      </c>
      <c r="BT201" s="73">
        <f t="shared" si="45"/>
        <v>85.159622161519692</v>
      </c>
      <c r="BU201" s="73">
        <f t="shared" si="45"/>
        <v>105.44387933586286</v>
      </c>
      <c r="BV201" s="73">
        <f t="shared" si="45"/>
        <v>108.76341530533109</v>
      </c>
      <c r="BW201" s="73">
        <f t="shared" si="45"/>
        <v>105.78613213562893</v>
      </c>
      <c r="BX201" s="73">
        <f t="shared" si="45"/>
        <v>154.08738260514494</v>
      </c>
      <c r="BY201" s="73">
        <f t="shared" si="45"/>
        <v>142.01773193486702</v>
      </c>
      <c r="BZ201" s="73">
        <f t="shared" si="45"/>
        <v>86.120102420406781</v>
      </c>
      <c r="CA201" s="73">
        <f t="shared" si="45"/>
        <v>76.117627061023299</v>
      </c>
      <c r="CB201" s="73">
        <f t="shared" si="45"/>
        <v>69.068673565381005</v>
      </c>
      <c r="CC201" s="73">
        <f t="shared" si="46"/>
        <v>55.501777530303684</v>
      </c>
      <c r="CD201" s="73">
        <f t="shared" si="46"/>
        <v>54.13540337751639</v>
      </c>
      <c r="CE201" s="73">
        <f t="shared" si="46"/>
        <v>59.859036347453753</v>
      </c>
      <c r="CF201" s="73">
        <f t="shared" si="46"/>
        <v>103.83446526254593</v>
      </c>
      <c r="CG201" s="73">
        <f t="shared" si="46"/>
        <v>76.117805797236301</v>
      </c>
      <c r="CH201" s="73">
        <f t="shared" si="46"/>
        <v>68.897396977866393</v>
      </c>
      <c r="CI201" s="73" t="e">
        <f t="shared" si="46"/>
        <v>#VALUE!</v>
      </c>
      <c r="CJ201" s="73" t="e">
        <f t="shared" si="46"/>
        <v>#VALUE!</v>
      </c>
      <c r="CK201" s="73" t="e">
        <f t="shared" si="46"/>
        <v>#VALUE!</v>
      </c>
    </row>
    <row r="202" spans="2:89" s="72" customFormat="1" ht="14.4">
      <c r="B202" s="70" t="s">
        <v>487</v>
      </c>
      <c r="C202" s="70"/>
      <c r="D202" s="78"/>
      <c r="E202" s="71">
        <v>37165</v>
      </c>
      <c r="F202" s="72">
        <v>93.47</v>
      </c>
      <c r="G202" s="72">
        <v>102.3</v>
      </c>
      <c r="H202" s="72">
        <v>92.74</v>
      </c>
      <c r="I202" s="72">
        <v>83.05</v>
      </c>
      <c r="J202" s="72">
        <v>97.63</v>
      </c>
      <c r="K202" s="72">
        <v>79.8</v>
      </c>
      <c r="L202" s="72">
        <v>81.78</v>
      </c>
      <c r="M202" s="72">
        <v>85.92</v>
      </c>
      <c r="N202" s="72">
        <v>83.61</v>
      </c>
      <c r="O202" s="72">
        <v>92.91</v>
      </c>
      <c r="P202" s="72">
        <v>80.260000000000005</v>
      </c>
      <c r="Q202" s="72">
        <v>85.17</v>
      </c>
      <c r="R202" s="72">
        <v>93.07</v>
      </c>
      <c r="S202" s="72">
        <v>80.290000000000006</v>
      </c>
      <c r="T202" s="72">
        <v>91.12</v>
      </c>
      <c r="U202" s="72">
        <v>91.74</v>
      </c>
      <c r="V202" s="72">
        <v>83.27</v>
      </c>
      <c r="W202" s="72">
        <v>95.3</v>
      </c>
      <c r="X202" s="72">
        <v>93.71</v>
      </c>
      <c r="Y202" s="72">
        <v>128.79</v>
      </c>
      <c r="Z202" s="72">
        <v>90.23</v>
      </c>
      <c r="AA202" s="72">
        <v>75.930000000000007</v>
      </c>
      <c r="AB202" s="72">
        <v>98.7</v>
      </c>
      <c r="AC202" s="72">
        <v>102.2</v>
      </c>
      <c r="AD202" s="72">
        <v>97.1</v>
      </c>
      <c r="AE202" s="72">
        <v>106.28</v>
      </c>
      <c r="AF202" s="72">
        <v>95.53</v>
      </c>
      <c r="AG202" s="72">
        <v>139.1</v>
      </c>
      <c r="AH202" s="72">
        <v>121.29</v>
      </c>
      <c r="AI202" s="72">
        <v>92.17</v>
      </c>
      <c r="AJ202" s="72">
        <v>91.86</v>
      </c>
      <c r="AK202" s="72">
        <v>73.94</v>
      </c>
      <c r="AL202" s="72">
        <v>64.650000000000006</v>
      </c>
      <c r="AM202" s="72">
        <v>63.95</v>
      </c>
      <c r="AN202" s="72">
        <v>61.18</v>
      </c>
      <c r="AO202" s="72">
        <v>99.96</v>
      </c>
      <c r="AP202" s="72">
        <v>82.8</v>
      </c>
      <c r="AQ202" s="72">
        <v>77.25</v>
      </c>
      <c r="AR202" s="72" t="s">
        <v>488</v>
      </c>
      <c r="AS202" s="72" t="s">
        <v>488</v>
      </c>
      <c r="AT202" s="72" t="s">
        <v>488</v>
      </c>
      <c r="AU202" s="72" t="s">
        <v>488</v>
      </c>
      <c r="AV202" s="72" t="s">
        <v>488</v>
      </c>
      <c r="AW202" s="73">
        <f t="shared" ref="AW202:BL217" si="47">F202/AVERAGE(F$227:F$230)*100</f>
        <v>89.543516788810663</v>
      </c>
      <c r="AX202" s="73">
        <f t="shared" si="47"/>
        <v>100.27937068078224</v>
      </c>
      <c r="AY202" s="73">
        <f t="shared" si="47"/>
        <v>89.179508137606078</v>
      </c>
      <c r="AZ202" s="73">
        <f t="shared" si="47"/>
        <v>75.275883166028422</v>
      </c>
      <c r="BA202" s="73">
        <f t="shared" si="47"/>
        <v>100.13333333333333</v>
      </c>
      <c r="BB202" s="73">
        <f t="shared" si="47"/>
        <v>62.594371997254626</v>
      </c>
      <c r="BC202" s="73">
        <f t="shared" si="47"/>
        <v>69.416857652151762</v>
      </c>
      <c r="BD202" s="73">
        <f t="shared" si="47"/>
        <v>65.591541500467585</v>
      </c>
      <c r="BE202" s="73">
        <f t="shared" si="47"/>
        <v>74.425850097917035</v>
      </c>
      <c r="BF202" s="73">
        <f t="shared" si="47"/>
        <v>88.447808082250461</v>
      </c>
      <c r="BG202" s="73">
        <f t="shared" si="47"/>
        <v>75.028628853209938</v>
      </c>
      <c r="BH202" s="73">
        <f t="shared" si="47"/>
        <v>74.278861877248445</v>
      </c>
      <c r="BI202" s="73">
        <f t="shared" si="47"/>
        <v>54.366493369939825</v>
      </c>
      <c r="BJ202" s="73">
        <f t="shared" si="47"/>
        <v>74.160624393848423</v>
      </c>
      <c r="BK202" s="73">
        <f t="shared" si="47"/>
        <v>74.909569220651107</v>
      </c>
      <c r="BL202" s="73">
        <f t="shared" si="47"/>
        <v>86.922329867115138</v>
      </c>
      <c r="BM202" s="73">
        <f t="shared" si="45"/>
        <v>74.514541387024607</v>
      </c>
      <c r="BN202" s="73">
        <f t="shared" si="45"/>
        <v>93.557491716775075</v>
      </c>
      <c r="BO202" s="73">
        <f t="shared" si="45"/>
        <v>95.257941550190594</v>
      </c>
      <c r="BP202" s="73">
        <f t="shared" si="45"/>
        <v>116.14997858093025</v>
      </c>
      <c r="BQ202" s="73">
        <f t="shared" si="45"/>
        <v>89.177703103380111</v>
      </c>
      <c r="BR202" s="73">
        <f t="shared" si="45"/>
        <v>50.542501497703519</v>
      </c>
      <c r="BS202" s="73">
        <f t="shared" si="45"/>
        <v>101.06750633591889</v>
      </c>
      <c r="BT202" s="73">
        <f t="shared" si="45"/>
        <v>85.243030214567213</v>
      </c>
      <c r="BU202" s="73">
        <f t="shared" si="45"/>
        <v>104.51817765937406</v>
      </c>
      <c r="BV202" s="73">
        <f t="shared" si="45"/>
        <v>106.35178745653316</v>
      </c>
      <c r="BW202" s="73">
        <f t="shared" si="45"/>
        <v>105.94139011339378</v>
      </c>
      <c r="BX202" s="73">
        <f t="shared" si="45"/>
        <v>151.46318225125901</v>
      </c>
      <c r="BY202" s="73">
        <f t="shared" si="45"/>
        <v>140.56904444573217</v>
      </c>
      <c r="BZ202" s="73">
        <f t="shared" si="45"/>
        <v>89.057442388521196</v>
      </c>
      <c r="CA202" s="73">
        <f t="shared" ref="CA202:CD246" si="48">AJ202/AVERAGE(AJ$227:AJ$230)*100</f>
        <v>78.072412034676191</v>
      </c>
      <c r="CB202" s="73">
        <f t="shared" si="48"/>
        <v>69.557855126999058</v>
      </c>
      <c r="CC202" s="73">
        <f t="shared" si="46"/>
        <v>55.381847774874728</v>
      </c>
      <c r="CD202" s="73">
        <f t="shared" si="46"/>
        <v>55.311695893787714</v>
      </c>
      <c r="CE202" s="73">
        <f t="shared" si="46"/>
        <v>58.86796083808423</v>
      </c>
      <c r="CF202" s="73">
        <f t="shared" si="46"/>
        <v>105.66316957797099</v>
      </c>
      <c r="CG202" s="73">
        <f t="shared" si="46"/>
        <v>77.048341320429898</v>
      </c>
      <c r="CH202" s="73">
        <f t="shared" si="46"/>
        <v>70.002945107722979</v>
      </c>
      <c r="CI202" s="73" t="e">
        <f t="shared" si="46"/>
        <v>#VALUE!</v>
      </c>
      <c r="CJ202" s="73" t="e">
        <f t="shared" si="46"/>
        <v>#VALUE!</v>
      </c>
      <c r="CK202" s="73" t="e">
        <f t="shared" si="46"/>
        <v>#VALUE!</v>
      </c>
    </row>
    <row r="203" spans="2:89" s="72" customFormat="1" ht="14.4">
      <c r="B203" s="70" t="s">
        <v>487</v>
      </c>
      <c r="C203" s="70"/>
      <c r="D203" s="78"/>
      <c r="E203" s="71">
        <v>37257</v>
      </c>
      <c r="F203" s="72">
        <v>92.86</v>
      </c>
      <c r="G203" s="72">
        <v>98.52</v>
      </c>
      <c r="H203" s="72">
        <v>95.87</v>
      </c>
      <c r="I203" s="72">
        <v>83.28</v>
      </c>
      <c r="J203" s="72">
        <v>97.7</v>
      </c>
      <c r="K203" s="72">
        <v>80.36</v>
      </c>
      <c r="L203" s="72">
        <v>77.97</v>
      </c>
      <c r="M203" s="72">
        <v>91.18</v>
      </c>
      <c r="N203" s="72">
        <v>83.34</v>
      </c>
      <c r="O203" s="72">
        <v>93.15</v>
      </c>
      <c r="P203" s="72">
        <v>80.180000000000007</v>
      </c>
      <c r="Q203" s="72">
        <v>84.81</v>
      </c>
      <c r="R203" s="72">
        <v>90.67</v>
      </c>
      <c r="S203" s="72">
        <v>81</v>
      </c>
      <c r="T203" s="72">
        <v>90.71</v>
      </c>
      <c r="U203" s="72">
        <v>94.62</v>
      </c>
      <c r="V203" s="72">
        <v>83.83</v>
      </c>
      <c r="W203" s="72">
        <v>95.27</v>
      </c>
      <c r="X203" s="72">
        <v>93.11</v>
      </c>
      <c r="Y203" s="72">
        <v>125.71</v>
      </c>
      <c r="Z203" s="72">
        <v>90.34</v>
      </c>
      <c r="AA203" s="72">
        <v>75.34</v>
      </c>
      <c r="AB203" s="72">
        <v>97.94</v>
      </c>
      <c r="AC203" s="72">
        <v>105.24</v>
      </c>
      <c r="AD203" s="72">
        <v>94.82</v>
      </c>
      <c r="AE203" s="72">
        <v>106.69</v>
      </c>
      <c r="AF203" s="72">
        <v>96.02</v>
      </c>
      <c r="AG203" s="72">
        <v>138.46</v>
      </c>
      <c r="AH203" s="72">
        <v>114.03</v>
      </c>
      <c r="AI203" s="72">
        <v>92.36</v>
      </c>
      <c r="AJ203" s="72">
        <v>94.76</v>
      </c>
      <c r="AK203" s="72">
        <v>92.12</v>
      </c>
      <c r="AL203" s="72">
        <v>65.59</v>
      </c>
      <c r="AM203" s="72">
        <v>68.19</v>
      </c>
      <c r="AN203" s="72">
        <v>62.75</v>
      </c>
      <c r="AO203" s="72">
        <v>103.65</v>
      </c>
      <c r="AP203" s="72">
        <v>82.44</v>
      </c>
      <c r="AQ203" s="72">
        <v>76.94</v>
      </c>
      <c r="AR203" s="72" t="s">
        <v>488</v>
      </c>
      <c r="AS203" s="72" t="s">
        <v>488</v>
      </c>
      <c r="AT203" s="72" t="s">
        <v>488</v>
      </c>
      <c r="AU203" s="72" t="s">
        <v>488</v>
      </c>
      <c r="AV203" s="72" t="s">
        <v>488</v>
      </c>
      <c r="AW203" s="73">
        <f t="shared" si="47"/>
        <v>88.959141639124411</v>
      </c>
      <c r="AX203" s="73">
        <f t="shared" si="47"/>
        <v>96.574033230407281</v>
      </c>
      <c r="AY203" s="73">
        <f t="shared" si="47"/>
        <v>92.189340577445506</v>
      </c>
      <c r="AZ203" s="73">
        <f t="shared" si="47"/>
        <v>75.484353402370232</v>
      </c>
      <c r="BA203" s="73">
        <f t="shared" si="47"/>
        <v>100.20512820512822</v>
      </c>
      <c r="BB203" s="73">
        <f t="shared" si="47"/>
        <v>63.033630748112557</v>
      </c>
      <c r="BC203" s="73">
        <f t="shared" si="47"/>
        <v>66.182836771072061</v>
      </c>
      <c r="BD203" s="73">
        <f t="shared" si="47"/>
        <v>69.607038570910547</v>
      </c>
      <c r="BE203" s="73">
        <f t="shared" si="47"/>
        <v>74.185508278440452</v>
      </c>
      <c r="BF203" s="73">
        <f t="shared" si="47"/>
        <v>88.676281593602752</v>
      </c>
      <c r="BG203" s="73">
        <f t="shared" si="47"/>
        <v>74.953843277477858</v>
      </c>
      <c r="BH203" s="73">
        <f t="shared" si="47"/>
        <v>73.964896980268179</v>
      </c>
      <c r="BI203" s="73">
        <f t="shared" si="47"/>
        <v>52.964542321397282</v>
      </c>
      <c r="BJ203" s="73">
        <f t="shared" si="47"/>
        <v>74.816422666605092</v>
      </c>
      <c r="BK203" s="73">
        <f t="shared" si="47"/>
        <v>74.572509043077929</v>
      </c>
      <c r="BL203" s="73">
        <f t="shared" si="47"/>
        <v>89.651088424094567</v>
      </c>
      <c r="BM203" s="73">
        <f t="shared" ref="BM203:BZ221" si="49">V203/AVERAGE(V$227:V$230)*100</f>
        <v>75.015659955257277</v>
      </c>
      <c r="BN203" s="73">
        <f t="shared" si="49"/>
        <v>93.528040250337469</v>
      </c>
      <c r="BO203" s="73">
        <f t="shared" si="49"/>
        <v>94.648030495552732</v>
      </c>
      <c r="BP203" s="73">
        <f t="shared" si="49"/>
        <v>113.37226343201137</v>
      </c>
      <c r="BQ203" s="73">
        <f t="shared" si="49"/>
        <v>89.286420241154374</v>
      </c>
      <c r="BR203" s="73">
        <f t="shared" si="49"/>
        <v>50.14977035212673</v>
      </c>
      <c r="BS203" s="73">
        <f t="shared" si="49"/>
        <v>100.28927629726338</v>
      </c>
      <c r="BT203" s="73">
        <f t="shared" si="49"/>
        <v>87.778635027211877</v>
      </c>
      <c r="BU203" s="73">
        <f t="shared" si="49"/>
        <v>102.06399181938053</v>
      </c>
      <c r="BV203" s="73">
        <f t="shared" si="49"/>
        <v>106.76206439346558</v>
      </c>
      <c r="BW203" s="73">
        <f t="shared" si="49"/>
        <v>106.4847930355707</v>
      </c>
      <c r="BX203" s="73">
        <f t="shared" si="49"/>
        <v>150.76629916972914</v>
      </c>
      <c r="BY203" s="73">
        <f t="shared" si="49"/>
        <v>132.15506750883702</v>
      </c>
      <c r="BZ203" s="73">
        <f t="shared" si="49"/>
        <v>89.241026136528347</v>
      </c>
      <c r="CA203" s="73">
        <f t="shared" si="48"/>
        <v>80.537140914499417</v>
      </c>
      <c r="CB203" s="73">
        <f t="shared" si="48"/>
        <v>86.660395108184389</v>
      </c>
      <c r="CC203" s="73">
        <f t="shared" si="46"/>
        <v>56.18709041846919</v>
      </c>
      <c r="CD203" s="73">
        <f t="shared" si="46"/>
        <v>58.978960797457134</v>
      </c>
      <c r="CE203" s="73">
        <f t="shared" si="46"/>
        <v>60.378629332948442</v>
      </c>
      <c r="CF203" s="73">
        <f t="shared" si="46"/>
        <v>109.56370074786608</v>
      </c>
      <c r="CG203" s="73">
        <f t="shared" si="46"/>
        <v>76.713348532080204</v>
      </c>
      <c r="CH203" s="73">
        <f t="shared" si="46"/>
        <v>69.722027140300398</v>
      </c>
      <c r="CI203" s="73" t="e">
        <f t="shared" si="46"/>
        <v>#VALUE!</v>
      </c>
      <c r="CJ203" s="73" t="e">
        <f t="shared" si="46"/>
        <v>#VALUE!</v>
      </c>
      <c r="CK203" s="73" t="e">
        <f t="shared" si="46"/>
        <v>#VALUE!</v>
      </c>
    </row>
    <row r="204" spans="2:89" s="72" customFormat="1" ht="14.4">
      <c r="B204" s="70" t="s">
        <v>487</v>
      </c>
      <c r="C204" s="70"/>
      <c r="D204" s="79"/>
      <c r="E204" s="71">
        <v>37347</v>
      </c>
      <c r="F204" s="72">
        <v>93.47</v>
      </c>
      <c r="G204" s="72">
        <v>97.48</v>
      </c>
      <c r="H204" s="72">
        <v>100.22</v>
      </c>
      <c r="I204" s="72">
        <v>84.71</v>
      </c>
      <c r="J204" s="72">
        <v>99.43</v>
      </c>
      <c r="K204" s="72">
        <v>81.849999999999994</v>
      </c>
      <c r="L204" s="72">
        <v>76.900000000000006</v>
      </c>
      <c r="M204" s="72">
        <v>97.79</v>
      </c>
      <c r="N204" s="72">
        <v>84.55</v>
      </c>
      <c r="O204" s="72">
        <v>94.72</v>
      </c>
      <c r="P204" s="72">
        <v>81.81</v>
      </c>
      <c r="Q204" s="72">
        <v>85.92</v>
      </c>
      <c r="R204" s="72">
        <v>88.89</v>
      </c>
      <c r="S204" s="72">
        <v>81.98</v>
      </c>
      <c r="T204" s="72">
        <v>90.94</v>
      </c>
      <c r="U204" s="72">
        <v>95.77</v>
      </c>
      <c r="V204" s="72">
        <v>83.96</v>
      </c>
      <c r="W204" s="72">
        <v>96.41</v>
      </c>
      <c r="X204" s="72">
        <v>93.89</v>
      </c>
      <c r="Y204" s="72">
        <v>119.09</v>
      </c>
      <c r="Z204" s="72">
        <v>91.42</v>
      </c>
      <c r="AA204" s="72">
        <v>71.36</v>
      </c>
      <c r="AB204" s="72">
        <v>97.26</v>
      </c>
      <c r="AC204" s="72">
        <v>104.87</v>
      </c>
      <c r="AD204" s="72">
        <v>94.28</v>
      </c>
      <c r="AE204" s="72">
        <v>105.13</v>
      </c>
      <c r="AF204" s="72">
        <v>95.23</v>
      </c>
      <c r="AG204" s="72">
        <v>132.19999999999999</v>
      </c>
      <c r="AH204" s="72">
        <v>115.94</v>
      </c>
      <c r="AI204" s="72">
        <v>94.46</v>
      </c>
      <c r="AJ204" s="72">
        <v>100.75</v>
      </c>
      <c r="AK204" s="72">
        <v>92.21</v>
      </c>
      <c r="AL204" s="72">
        <v>68.02</v>
      </c>
      <c r="AM204" s="72">
        <v>71.709999999999994</v>
      </c>
      <c r="AN204" s="72">
        <v>65.510000000000005</v>
      </c>
      <c r="AO204" s="72">
        <v>100.93</v>
      </c>
      <c r="AP204" s="72">
        <v>85</v>
      </c>
      <c r="AQ204" s="72">
        <v>79.41</v>
      </c>
      <c r="AR204" s="72" t="s">
        <v>488</v>
      </c>
      <c r="AS204" s="72" t="s">
        <v>488</v>
      </c>
      <c r="AT204" s="72" t="s">
        <v>488</v>
      </c>
      <c r="AU204" s="72" t="s">
        <v>488</v>
      </c>
      <c r="AV204" s="72" t="s">
        <v>488</v>
      </c>
      <c r="AW204" s="73">
        <f t="shared" si="47"/>
        <v>89.543516788810663</v>
      </c>
      <c r="AX204" s="73">
        <f t="shared" si="47"/>
        <v>95.55457530755281</v>
      </c>
      <c r="AY204" s="73">
        <f t="shared" si="47"/>
        <v>96.372334543356502</v>
      </c>
      <c r="AZ204" s="73">
        <f t="shared" si="47"/>
        <v>76.780494437017069</v>
      </c>
      <c r="BA204" s="73">
        <f t="shared" si="47"/>
        <v>101.97948717948719</v>
      </c>
      <c r="BB204" s="73">
        <f t="shared" si="47"/>
        <v>64.202372781645252</v>
      </c>
      <c r="BC204" s="73">
        <f t="shared" si="47"/>
        <v>65.274594686359393</v>
      </c>
      <c r="BD204" s="73">
        <f t="shared" si="47"/>
        <v>74.653128995934878</v>
      </c>
      <c r="BE204" s="73">
        <f t="shared" si="47"/>
        <v>75.262595691650347</v>
      </c>
      <c r="BF204" s="73">
        <f t="shared" si="47"/>
        <v>90.170879147032224</v>
      </c>
      <c r="BG204" s="73">
        <f t="shared" si="47"/>
        <v>76.477599383018998</v>
      </c>
      <c r="BH204" s="73">
        <f t="shared" si="47"/>
        <v>74.932955412623997</v>
      </c>
      <c r="BI204" s="73">
        <f t="shared" si="47"/>
        <v>51.924761960394882</v>
      </c>
      <c r="BJ204" s="73">
        <f t="shared" si="47"/>
        <v>75.721609014917107</v>
      </c>
      <c r="BK204" s="73">
        <f t="shared" si="47"/>
        <v>74.76159158171653</v>
      </c>
      <c r="BL204" s="73">
        <f t="shared" si="47"/>
        <v>90.740696875666202</v>
      </c>
      <c r="BM204" s="73">
        <f t="shared" si="49"/>
        <v>75.131991051454122</v>
      </c>
      <c r="BN204" s="73">
        <f t="shared" si="49"/>
        <v>94.647195974966266</v>
      </c>
      <c r="BO204" s="73">
        <f t="shared" si="49"/>
        <v>95.440914866581963</v>
      </c>
      <c r="BP204" s="73">
        <f t="shared" si="49"/>
        <v>107.4019795729714</v>
      </c>
      <c r="BQ204" s="73">
        <f t="shared" si="49"/>
        <v>90.353824866574413</v>
      </c>
      <c r="BR204" s="73">
        <f t="shared" si="49"/>
        <v>47.500499234507082</v>
      </c>
      <c r="BS204" s="73">
        <f t="shared" si="49"/>
        <v>99.592965210045321</v>
      </c>
      <c r="BT204" s="73">
        <f t="shared" si="49"/>
        <v>87.470025230936059</v>
      </c>
      <c r="BU204" s="73">
        <f t="shared" si="49"/>
        <v>101.48273727832944</v>
      </c>
      <c r="BV204" s="73">
        <f t="shared" si="49"/>
        <v>105.20101068221048</v>
      </c>
      <c r="BW204" s="73">
        <f t="shared" si="49"/>
        <v>105.60869444675485</v>
      </c>
      <c r="BX204" s="73">
        <f t="shared" si="49"/>
        <v>143.94991152851503</v>
      </c>
      <c r="BY204" s="73">
        <f t="shared" si="49"/>
        <v>134.36866199223502</v>
      </c>
      <c r="BZ204" s="73">
        <f t="shared" si="49"/>
        <v>91.270109667133681</v>
      </c>
      <c r="CA204" s="73">
        <f t="shared" si="48"/>
        <v>85.628080911099786</v>
      </c>
      <c r="CB204" s="73">
        <f t="shared" si="48"/>
        <v>86.745061147695196</v>
      </c>
      <c r="CC204" s="73">
        <f t="shared" si="46"/>
        <v>58.26872831627189</v>
      </c>
      <c r="CD204" s="73">
        <f t="shared" si="46"/>
        <v>62.023482604277035</v>
      </c>
      <c r="CE204" s="73">
        <f t="shared" si="46"/>
        <v>63.034326814365784</v>
      </c>
      <c r="CF204" s="73">
        <f t="shared" si="46"/>
        <v>106.68851246003015</v>
      </c>
      <c r="CG204" s="73">
        <f t="shared" si="46"/>
        <v>79.095519471455816</v>
      </c>
      <c r="CH204" s="73">
        <f t="shared" si="46"/>
        <v>71.960309009764174</v>
      </c>
      <c r="CI204" s="73" t="e">
        <f t="shared" si="46"/>
        <v>#VALUE!</v>
      </c>
      <c r="CJ204" s="73" t="e">
        <f t="shared" si="46"/>
        <v>#VALUE!</v>
      </c>
      <c r="CK204" s="73" t="e">
        <f t="shared" si="46"/>
        <v>#VALUE!</v>
      </c>
    </row>
    <row r="205" spans="2:89" s="72" customFormat="1" ht="14.4">
      <c r="B205" s="70" t="s">
        <v>487</v>
      </c>
      <c r="C205" s="70"/>
      <c r="D205" s="78"/>
      <c r="E205" s="71">
        <v>37438</v>
      </c>
      <c r="F205" s="72">
        <v>94.71</v>
      </c>
      <c r="G205" s="72">
        <v>97.96</v>
      </c>
      <c r="H205" s="72">
        <v>101.34</v>
      </c>
      <c r="I205" s="72">
        <v>87.06</v>
      </c>
      <c r="J205" s="72">
        <v>101.59</v>
      </c>
      <c r="K205" s="72">
        <v>83.36</v>
      </c>
      <c r="L205" s="72">
        <v>78.209999999999994</v>
      </c>
      <c r="M205" s="72">
        <v>102.53</v>
      </c>
      <c r="N205" s="72">
        <v>86.49</v>
      </c>
      <c r="O205" s="72">
        <v>96.39</v>
      </c>
      <c r="P205" s="72">
        <v>84.52</v>
      </c>
      <c r="Q205" s="72">
        <v>88.55</v>
      </c>
      <c r="R205" s="72">
        <v>87.77</v>
      </c>
      <c r="S205" s="72">
        <v>83.74</v>
      </c>
      <c r="T205" s="72">
        <v>91.24</v>
      </c>
      <c r="U205" s="72">
        <v>95.22</v>
      </c>
      <c r="V205" s="72">
        <v>84.96</v>
      </c>
      <c r="W205" s="72">
        <v>98.01</v>
      </c>
      <c r="X205" s="72">
        <v>95.56</v>
      </c>
      <c r="Y205" s="72">
        <v>106.23</v>
      </c>
      <c r="Z205" s="72">
        <v>92.55</v>
      </c>
      <c r="AA205" s="72">
        <v>70.06</v>
      </c>
      <c r="AB205" s="72">
        <v>97.29</v>
      </c>
      <c r="AC205" s="72">
        <v>104.63</v>
      </c>
      <c r="AD205" s="72">
        <v>94.9</v>
      </c>
      <c r="AE205" s="72">
        <v>104.61</v>
      </c>
      <c r="AF205" s="72">
        <v>96.73</v>
      </c>
      <c r="AG205" s="72">
        <v>127.35</v>
      </c>
      <c r="AH205" s="72">
        <v>118.77</v>
      </c>
      <c r="AI205" s="72">
        <v>96.78</v>
      </c>
      <c r="AJ205" s="72">
        <v>103.95</v>
      </c>
      <c r="AK205" s="72">
        <v>79.52</v>
      </c>
      <c r="AL205" s="72">
        <v>67.91</v>
      </c>
      <c r="AM205" s="72">
        <v>68.95</v>
      </c>
      <c r="AN205" s="72">
        <v>64.540000000000006</v>
      </c>
      <c r="AO205" s="72">
        <v>96.96</v>
      </c>
      <c r="AP205" s="72">
        <v>88.85</v>
      </c>
      <c r="AQ205" s="72">
        <v>84.16</v>
      </c>
      <c r="AR205" s="72" t="s">
        <v>488</v>
      </c>
      <c r="AS205" s="72" t="s">
        <v>488</v>
      </c>
      <c r="AT205" s="72" t="s">
        <v>488</v>
      </c>
      <c r="AU205" s="72" t="s">
        <v>488</v>
      </c>
      <c r="AV205" s="72" t="s">
        <v>488</v>
      </c>
      <c r="AW205" s="73">
        <f t="shared" si="47"/>
        <v>90.731426929156484</v>
      </c>
      <c r="AX205" s="73">
        <f t="shared" si="47"/>
        <v>96.025094348870255</v>
      </c>
      <c r="AY205" s="73">
        <f t="shared" si="47"/>
        <v>97.449335288602555</v>
      </c>
      <c r="AZ205" s="73">
        <f t="shared" si="47"/>
        <v>78.910516417031133</v>
      </c>
      <c r="BA205" s="73">
        <f t="shared" si="47"/>
        <v>104.19487179487179</v>
      </c>
      <c r="BB205" s="73">
        <f t="shared" si="47"/>
        <v>65.38680262770859</v>
      </c>
      <c r="BC205" s="73">
        <f t="shared" si="47"/>
        <v>66.386554621848731</v>
      </c>
      <c r="BD205" s="73">
        <f t="shared" si="47"/>
        <v>78.271656774242786</v>
      </c>
      <c r="BE205" s="73">
        <f t="shared" si="47"/>
        <v>76.989496172333986</v>
      </c>
      <c r="BF205" s="73">
        <f t="shared" si="47"/>
        <v>91.760673996858486</v>
      </c>
      <c r="BG205" s="73">
        <f t="shared" si="47"/>
        <v>79.01096076094322</v>
      </c>
      <c r="BH205" s="73">
        <f t="shared" si="47"/>
        <v>77.226643410007625</v>
      </c>
      <c r="BI205" s="73">
        <f t="shared" si="47"/>
        <v>51.270518137741696</v>
      </c>
      <c r="BJ205" s="73">
        <f t="shared" si="47"/>
        <v>77.347249803722335</v>
      </c>
      <c r="BK205" s="73">
        <f t="shared" si="47"/>
        <v>75.008220979940816</v>
      </c>
      <c r="BL205" s="73">
        <f t="shared" si="47"/>
        <v>90.219579790131945</v>
      </c>
      <c r="BM205" s="73">
        <f t="shared" si="49"/>
        <v>76.026845637583889</v>
      </c>
      <c r="BN205" s="73">
        <f t="shared" si="49"/>
        <v>96.217940851638261</v>
      </c>
      <c r="BO205" s="73">
        <f t="shared" si="49"/>
        <v>97.138500635324021</v>
      </c>
      <c r="BP205" s="73">
        <f t="shared" si="49"/>
        <v>95.804116970667152</v>
      </c>
      <c r="BQ205" s="73">
        <f t="shared" si="49"/>
        <v>91.470646372800928</v>
      </c>
      <c r="BR205" s="73">
        <f t="shared" si="49"/>
        <v>46.63515942221926</v>
      </c>
      <c r="BS205" s="73">
        <f t="shared" si="49"/>
        <v>99.623684816834356</v>
      </c>
      <c r="BT205" s="73">
        <f t="shared" si="49"/>
        <v>87.269845903621984</v>
      </c>
      <c r="BU205" s="73">
        <f t="shared" si="49"/>
        <v>102.15010360323996</v>
      </c>
      <c r="BV205" s="73">
        <f t="shared" si="49"/>
        <v>104.68065944512546</v>
      </c>
      <c r="BW205" s="73">
        <f t="shared" si="49"/>
        <v>107.27217277994954</v>
      </c>
      <c r="BX205" s="73">
        <f t="shared" si="49"/>
        <v>138.66884442629643</v>
      </c>
      <c r="BY205" s="73">
        <f t="shared" si="49"/>
        <v>137.64849046763632</v>
      </c>
      <c r="BZ205" s="73">
        <f t="shared" si="49"/>
        <v>93.511763853326258</v>
      </c>
      <c r="CA205" s="73">
        <f t="shared" si="48"/>
        <v>88.347781744008174</v>
      </c>
      <c r="CB205" s="73">
        <f t="shared" si="48"/>
        <v>74.807149576669801</v>
      </c>
      <c r="CC205" s="73">
        <f t="shared" si="46"/>
        <v>58.17449779414914</v>
      </c>
      <c r="CD205" s="73">
        <f t="shared" si="46"/>
        <v>59.636300733020533</v>
      </c>
      <c r="CE205" s="73">
        <f t="shared" si="46"/>
        <v>62.100983858940126</v>
      </c>
      <c r="CF205" s="73">
        <f t="shared" si="46"/>
        <v>102.49200602521076</v>
      </c>
      <c r="CG205" s="73">
        <f t="shared" si="46"/>
        <v>82.678081235751165</v>
      </c>
      <c r="CH205" s="73">
        <f t="shared" si="46"/>
        <v>76.264697220271401</v>
      </c>
      <c r="CI205" s="73" t="e">
        <f t="shared" si="46"/>
        <v>#VALUE!</v>
      </c>
      <c r="CJ205" s="73" t="e">
        <f t="shared" si="46"/>
        <v>#VALUE!</v>
      </c>
      <c r="CK205" s="73" t="e">
        <f t="shared" si="46"/>
        <v>#VALUE!</v>
      </c>
    </row>
    <row r="206" spans="2:89" s="72" customFormat="1" ht="14.4">
      <c r="B206" s="70" t="s">
        <v>487</v>
      </c>
      <c r="C206" s="70"/>
      <c r="D206" s="78"/>
      <c r="E206" s="71">
        <v>37530</v>
      </c>
      <c r="F206" s="72">
        <v>95.24</v>
      </c>
      <c r="G206" s="72">
        <v>95.75</v>
      </c>
      <c r="H206" s="72">
        <v>98.56</v>
      </c>
      <c r="I206" s="72">
        <v>88.46</v>
      </c>
      <c r="J206" s="72">
        <v>101.57</v>
      </c>
      <c r="K206" s="72">
        <v>83.47</v>
      </c>
      <c r="L206" s="72">
        <v>80.349999999999994</v>
      </c>
      <c r="M206" s="72">
        <v>101.95</v>
      </c>
      <c r="N206" s="72">
        <v>87.56</v>
      </c>
      <c r="O206" s="72">
        <v>96.2</v>
      </c>
      <c r="P206" s="72">
        <v>86.19</v>
      </c>
      <c r="Q206" s="72">
        <v>89.78</v>
      </c>
      <c r="R206" s="72">
        <v>88.41</v>
      </c>
      <c r="S206" s="72">
        <v>84.46</v>
      </c>
      <c r="T206" s="72">
        <v>90.71</v>
      </c>
      <c r="U206" s="72">
        <v>96.41</v>
      </c>
      <c r="V206" s="72">
        <v>86.55</v>
      </c>
      <c r="W206" s="72">
        <v>98.75</v>
      </c>
      <c r="X206" s="72">
        <v>96.49</v>
      </c>
      <c r="Y206" s="72">
        <v>105.97</v>
      </c>
      <c r="Z206" s="72">
        <v>92.56</v>
      </c>
      <c r="AA206" s="72">
        <v>70.680000000000007</v>
      </c>
      <c r="AB206" s="72">
        <v>96.15</v>
      </c>
      <c r="AC206" s="72">
        <v>109.48</v>
      </c>
      <c r="AD206" s="72">
        <v>94.51</v>
      </c>
      <c r="AE206" s="72">
        <v>106.1</v>
      </c>
      <c r="AF206" s="72">
        <v>97.5</v>
      </c>
      <c r="AG206" s="72">
        <v>127.77</v>
      </c>
      <c r="AH206" s="72">
        <v>112.59</v>
      </c>
      <c r="AI206" s="72">
        <v>97.37</v>
      </c>
      <c r="AJ206" s="72">
        <v>104.06</v>
      </c>
      <c r="AK206" s="72">
        <v>83.31</v>
      </c>
      <c r="AL206" s="72">
        <v>68.05</v>
      </c>
      <c r="AM206" s="72">
        <v>70.260000000000005</v>
      </c>
      <c r="AN206" s="72">
        <v>68.58</v>
      </c>
      <c r="AO206" s="72">
        <v>95.02</v>
      </c>
      <c r="AP206" s="72">
        <v>89.93</v>
      </c>
      <c r="AQ206" s="72">
        <v>85.82</v>
      </c>
      <c r="AR206" s="72" t="s">
        <v>488</v>
      </c>
      <c r="AS206" s="72" t="s">
        <v>488</v>
      </c>
      <c r="AT206" s="72" t="s">
        <v>488</v>
      </c>
      <c r="AU206" s="72" t="s">
        <v>488</v>
      </c>
      <c r="AV206" s="72" t="s">
        <v>488</v>
      </c>
      <c r="AW206" s="73">
        <f t="shared" si="47"/>
        <v>91.239162714949472</v>
      </c>
      <c r="AX206" s="73">
        <f t="shared" si="47"/>
        <v>93.858746262804488</v>
      </c>
      <c r="AY206" s="73">
        <f t="shared" si="47"/>
        <v>94.776065581652531</v>
      </c>
      <c r="AZ206" s="73">
        <f t="shared" si="47"/>
        <v>80.179465681720345</v>
      </c>
      <c r="BA206" s="73">
        <f t="shared" si="47"/>
        <v>104.17435897435897</v>
      </c>
      <c r="BB206" s="73">
        <f t="shared" si="47"/>
        <v>65.473085596627129</v>
      </c>
      <c r="BC206" s="73">
        <f t="shared" si="47"/>
        <v>68.203038791274082</v>
      </c>
      <c r="BD206" s="73">
        <f t="shared" si="47"/>
        <v>77.828883333015241</v>
      </c>
      <c r="BE206" s="73">
        <f t="shared" si="47"/>
        <v>77.941961901370831</v>
      </c>
      <c r="BF206" s="73">
        <f t="shared" si="47"/>
        <v>91.579799133704611</v>
      </c>
      <c r="BG206" s="73">
        <f t="shared" si="47"/>
        <v>80.572109654350427</v>
      </c>
      <c r="BH206" s="73">
        <f t="shared" si="47"/>
        <v>78.299356808023546</v>
      </c>
      <c r="BI206" s="73">
        <f t="shared" si="47"/>
        <v>51.644371750686368</v>
      </c>
      <c r="BJ206" s="73">
        <f t="shared" si="47"/>
        <v>78.012284671869949</v>
      </c>
      <c r="BK206" s="73">
        <f t="shared" si="47"/>
        <v>74.572509043077929</v>
      </c>
      <c r="BL206" s="73">
        <f t="shared" si="47"/>
        <v>91.347087666106077</v>
      </c>
      <c r="BM206" s="73">
        <f t="shared" si="49"/>
        <v>77.449664429530202</v>
      </c>
      <c r="BN206" s="73">
        <f t="shared" si="49"/>
        <v>96.944410357099045</v>
      </c>
      <c r="BO206" s="73">
        <f t="shared" si="49"/>
        <v>98.083862770012701</v>
      </c>
      <c r="BP206" s="73">
        <f t="shared" si="49"/>
        <v>95.569634523031141</v>
      </c>
      <c r="BQ206" s="73">
        <f t="shared" si="49"/>
        <v>91.48052974896224</v>
      </c>
      <c r="BR206" s="73">
        <f t="shared" si="49"/>
        <v>47.047859948079612</v>
      </c>
      <c r="BS206" s="73">
        <f t="shared" si="49"/>
        <v>98.456339758851101</v>
      </c>
      <c r="BT206" s="73">
        <f t="shared" si="49"/>
        <v>91.315136476426801</v>
      </c>
      <c r="BU206" s="73">
        <f t="shared" si="49"/>
        <v>101.73030865692527</v>
      </c>
      <c r="BV206" s="73">
        <f t="shared" si="49"/>
        <v>106.17166587446525</v>
      </c>
      <c r="BW206" s="73">
        <f t="shared" si="49"/>
        <v>108.12609165765616</v>
      </c>
      <c r="BX206" s="73">
        <f t="shared" si="49"/>
        <v>139.12617394855042</v>
      </c>
      <c r="BY206" s="73">
        <f t="shared" si="49"/>
        <v>130.48617952135368</v>
      </c>
      <c r="BZ206" s="73">
        <f t="shared" si="49"/>
        <v>94.081839702401098</v>
      </c>
      <c r="CA206" s="73">
        <f t="shared" si="48"/>
        <v>88.44127146013939</v>
      </c>
      <c r="CB206" s="73">
        <f t="shared" si="48"/>
        <v>78.372530573847612</v>
      </c>
      <c r="CC206" s="73">
        <f t="shared" si="46"/>
        <v>58.294427549578096</v>
      </c>
      <c r="CD206" s="73">
        <f t="shared" si="46"/>
        <v>60.769347200899524</v>
      </c>
      <c r="CE206" s="73">
        <f t="shared" si="46"/>
        <v>65.988309157826365</v>
      </c>
      <c r="CF206" s="73">
        <f t="shared" si="46"/>
        <v>100.44132026109247</v>
      </c>
      <c r="CG206" s="73">
        <f t="shared" si="46"/>
        <v>83.683059600800263</v>
      </c>
      <c r="CH206" s="73">
        <f t="shared" si="46"/>
        <v>77.768967626469717</v>
      </c>
      <c r="CI206" s="73" t="e">
        <f t="shared" si="46"/>
        <v>#VALUE!</v>
      </c>
      <c r="CJ206" s="73" t="e">
        <f t="shared" si="46"/>
        <v>#VALUE!</v>
      </c>
      <c r="CK206" s="73" t="e">
        <f t="shared" si="46"/>
        <v>#VALUE!</v>
      </c>
    </row>
    <row r="207" spans="2:89" s="72" customFormat="1" ht="14.4">
      <c r="B207" s="70" t="s">
        <v>487</v>
      </c>
      <c r="C207" s="70"/>
      <c r="D207" s="78"/>
      <c r="E207" s="71">
        <v>37622</v>
      </c>
      <c r="F207" s="72">
        <v>97.38</v>
      </c>
      <c r="G207" s="72">
        <v>95.56</v>
      </c>
      <c r="H207" s="72">
        <v>97.22</v>
      </c>
      <c r="I207" s="72">
        <v>91.43</v>
      </c>
      <c r="J207" s="72">
        <v>103.21</v>
      </c>
      <c r="K207" s="72">
        <v>84.77</v>
      </c>
      <c r="L207" s="72">
        <v>85.67</v>
      </c>
      <c r="M207" s="72">
        <v>101.52</v>
      </c>
      <c r="N207" s="72">
        <v>90.1</v>
      </c>
      <c r="O207" s="72">
        <v>97.43</v>
      </c>
      <c r="P207" s="72">
        <v>89.63</v>
      </c>
      <c r="Q207" s="72">
        <v>91.44</v>
      </c>
      <c r="R207" s="72">
        <v>89.09</v>
      </c>
      <c r="S207" s="72">
        <v>87.37</v>
      </c>
      <c r="T207" s="72">
        <v>91.29</v>
      </c>
      <c r="U207" s="72">
        <v>94.47</v>
      </c>
      <c r="V207" s="72">
        <v>89.09</v>
      </c>
      <c r="W207" s="72">
        <v>100.9</v>
      </c>
      <c r="X207" s="72">
        <v>98.7</v>
      </c>
      <c r="Y207" s="72">
        <v>100.16</v>
      </c>
      <c r="Z207" s="72">
        <v>93.65</v>
      </c>
      <c r="AA207" s="72">
        <v>70.45</v>
      </c>
      <c r="AB207" s="72">
        <v>96.19</v>
      </c>
      <c r="AC207" s="72">
        <v>109.05</v>
      </c>
      <c r="AD207" s="72">
        <v>96.32</v>
      </c>
      <c r="AE207" s="72">
        <v>107.53</v>
      </c>
      <c r="AF207" s="72">
        <v>95.02</v>
      </c>
      <c r="AG207" s="72">
        <v>124.34</v>
      </c>
      <c r="AH207" s="72">
        <v>110.21</v>
      </c>
      <c r="AI207" s="72">
        <v>99.72</v>
      </c>
      <c r="AJ207" s="72">
        <v>101.02</v>
      </c>
      <c r="AK207" s="72">
        <v>79.27</v>
      </c>
      <c r="AL207" s="72">
        <v>70.849999999999994</v>
      </c>
      <c r="AM207" s="72">
        <v>71.62</v>
      </c>
      <c r="AN207" s="72">
        <v>74.81</v>
      </c>
      <c r="AO207" s="72">
        <v>89.4</v>
      </c>
      <c r="AP207" s="72">
        <v>94.28</v>
      </c>
      <c r="AQ207" s="72">
        <v>89.89</v>
      </c>
      <c r="AR207" s="72" t="s">
        <v>488</v>
      </c>
      <c r="AS207" s="72" t="s">
        <v>488</v>
      </c>
      <c r="AT207" s="72" t="s">
        <v>488</v>
      </c>
      <c r="AU207" s="72" t="s">
        <v>488</v>
      </c>
      <c r="AV207" s="72" t="s">
        <v>488</v>
      </c>
      <c r="AW207" s="73">
        <f t="shared" si="47"/>
        <v>93.289265699094699</v>
      </c>
      <c r="AX207" s="73">
        <f t="shared" si="47"/>
        <v>93.672499142282987</v>
      </c>
      <c r="AY207" s="73">
        <f t="shared" si="47"/>
        <v>93.487511118590277</v>
      </c>
      <c r="AZ207" s="73">
        <f t="shared" si="47"/>
        <v>82.871450907525329</v>
      </c>
      <c r="BA207" s="73">
        <f t="shared" si="47"/>
        <v>105.85641025641026</v>
      </c>
      <c r="BB207" s="73">
        <f t="shared" si="47"/>
        <v>66.49279341111874</v>
      </c>
      <c r="BC207" s="73">
        <f t="shared" si="47"/>
        <v>72.718784483490367</v>
      </c>
      <c r="BD207" s="73">
        <f t="shared" si="47"/>
        <v>77.500620264518943</v>
      </c>
      <c r="BE207" s="73">
        <f t="shared" si="47"/>
        <v>80.202955314224667</v>
      </c>
      <c r="BF207" s="73">
        <f t="shared" si="47"/>
        <v>92.75072587938503</v>
      </c>
      <c r="BG207" s="73">
        <f t="shared" si="47"/>
        <v>83.787889410829891</v>
      </c>
      <c r="BH207" s="73">
        <f t="shared" si="47"/>
        <v>79.74708383298811</v>
      </c>
      <c r="BI207" s="73">
        <f t="shared" si="47"/>
        <v>52.041591214440096</v>
      </c>
      <c r="BJ207" s="73">
        <f t="shared" si="47"/>
        <v>80.700133930633172</v>
      </c>
      <c r="BK207" s="73">
        <f t="shared" si="47"/>
        <v>75.049325879644854</v>
      </c>
      <c r="BL207" s="73">
        <f t="shared" si="47"/>
        <v>89.508965582585219</v>
      </c>
      <c r="BM207" s="73">
        <f t="shared" si="49"/>
        <v>79.722595078299776</v>
      </c>
      <c r="BN207" s="73">
        <f t="shared" si="49"/>
        <v>99.055098785127029</v>
      </c>
      <c r="BO207" s="73">
        <f t="shared" si="49"/>
        <v>100.33036848792885</v>
      </c>
      <c r="BP207" s="73">
        <f t="shared" si="49"/>
        <v>90.329853673934124</v>
      </c>
      <c r="BQ207" s="73">
        <f t="shared" si="49"/>
        <v>92.557817750543578</v>
      </c>
      <c r="BR207" s="73">
        <f t="shared" si="49"/>
        <v>46.894761365905609</v>
      </c>
      <c r="BS207" s="73">
        <f t="shared" si="49"/>
        <v>98.497299234569795</v>
      </c>
      <c r="BT207" s="73">
        <f t="shared" si="49"/>
        <v>90.956481848322454</v>
      </c>
      <c r="BU207" s="73">
        <f t="shared" si="49"/>
        <v>103.6785877667447</v>
      </c>
      <c r="BV207" s="73">
        <f t="shared" si="49"/>
        <v>107.60263177644912</v>
      </c>
      <c r="BW207" s="73">
        <f t="shared" si="49"/>
        <v>105.37580748010757</v>
      </c>
      <c r="BX207" s="73">
        <f t="shared" si="49"/>
        <v>135.39131618347625</v>
      </c>
      <c r="BY207" s="73">
        <f t="shared" si="49"/>
        <v>127.72787854204091</v>
      </c>
      <c r="BZ207" s="73">
        <f t="shared" si="49"/>
        <v>96.352480796173737</v>
      </c>
      <c r="CA207" s="73">
        <f t="shared" si="48"/>
        <v>85.857555668876415</v>
      </c>
      <c r="CB207" s="73">
        <f t="shared" si="48"/>
        <v>74.571966133584183</v>
      </c>
      <c r="CC207" s="73">
        <f t="shared" si="46"/>
        <v>60.693022658157361</v>
      </c>
      <c r="CD207" s="73">
        <f t="shared" si="46"/>
        <v>61.945639717170856</v>
      </c>
      <c r="CE207" s="73">
        <f t="shared" si="46"/>
        <v>71.982872675663316</v>
      </c>
      <c r="CF207" s="73">
        <f t="shared" si="46"/>
        <v>94.500673872254978</v>
      </c>
      <c r="CG207" s="73">
        <f t="shared" si="46"/>
        <v>87.730889126692418</v>
      </c>
      <c r="CH207" s="73">
        <f t="shared" si="46"/>
        <v>81.45714868263066</v>
      </c>
      <c r="CI207" s="73" t="e">
        <f t="shared" si="46"/>
        <v>#VALUE!</v>
      </c>
      <c r="CJ207" s="73" t="e">
        <f t="shared" si="46"/>
        <v>#VALUE!</v>
      </c>
      <c r="CK207" s="73" t="e">
        <f t="shared" si="46"/>
        <v>#VALUE!</v>
      </c>
    </row>
    <row r="208" spans="2:89" s="72" customFormat="1" ht="14.4">
      <c r="B208" s="70" t="s">
        <v>487</v>
      </c>
      <c r="C208" s="70"/>
      <c r="D208" s="79"/>
      <c r="E208" s="71">
        <v>37712</v>
      </c>
      <c r="F208" s="72">
        <v>99.16</v>
      </c>
      <c r="G208" s="72">
        <v>95.1</v>
      </c>
      <c r="H208" s="72">
        <v>99.03</v>
      </c>
      <c r="I208" s="72">
        <v>93.97</v>
      </c>
      <c r="J208" s="72">
        <v>104.27</v>
      </c>
      <c r="K208" s="72">
        <v>86.32</v>
      </c>
      <c r="L208" s="72">
        <v>91.03</v>
      </c>
      <c r="M208" s="72">
        <v>100.33</v>
      </c>
      <c r="N208" s="72">
        <v>92.18</v>
      </c>
      <c r="O208" s="72">
        <v>98.4</v>
      </c>
      <c r="P208" s="72">
        <v>92.67</v>
      </c>
      <c r="Q208" s="72">
        <v>92.8</v>
      </c>
      <c r="R208" s="72">
        <v>89.43</v>
      </c>
      <c r="S208" s="72">
        <v>90.14</v>
      </c>
      <c r="T208" s="72">
        <v>92.04</v>
      </c>
      <c r="U208" s="72">
        <v>91.77</v>
      </c>
      <c r="V208" s="72">
        <v>91.75</v>
      </c>
      <c r="W208" s="72">
        <v>102.68</v>
      </c>
      <c r="X208" s="72">
        <v>100.55</v>
      </c>
      <c r="Y208" s="72">
        <v>95.41</v>
      </c>
      <c r="Z208" s="72">
        <v>94.58</v>
      </c>
      <c r="AA208" s="72">
        <v>70.38</v>
      </c>
      <c r="AB208" s="72">
        <v>96.19</v>
      </c>
      <c r="AC208" s="72">
        <v>109.03</v>
      </c>
      <c r="AD208" s="72">
        <v>97.9</v>
      </c>
      <c r="AE208" s="72">
        <v>109.96</v>
      </c>
      <c r="AF208" s="72">
        <v>92.51</v>
      </c>
      <c r="AG208" s="72">
        <v>119.07</v>
      </c>
      <c r="AH208" s="72">
        <v>105.5</v>
      </c>
      <c r="AI208" s="72">
        <v>98.04</v>
      </c>
      <c r="AJ208" s="72">
        <v>96.15</v>
      </c>
      <c r="AK208" s="72">
        <v>85.14</v>
      </c>
      <c r="AL208" s="72">
        <v>76.959999999999994</v>
      </c>
      <c r="AM208" s="72">
        <v>75.7</v>
      </c>
      <c r="AN208" s="72">
        <v>76.92</v>
      </c>
      <c r="AO208" s="72">
        <v>92.79</v>
      </c>
      <c r="AP208" s="72">
        <v>97.85</v>
      </c>
      <c r="AQ208" s="72">
        <v>92.98</v>
      </c>
      <c r="AR208" s="72" t="s">
        <v>488</v>
      </c>
      <c r="AS208" s="72" t="s">
        <v>488</v>
      </c>
      <c r="AT208" s="72" t="s">
        <v>488</v>
      </c>
      <c r="AU208" s="72" t="s">
        <v>488</v>
      </c>
      <c r="AV208" s="72" t="s">
        <v>488</v>
      </c>
      <c r="AW208" s="73">
        <f t="shared" si="47"/>
        <v>94.994491545720166</v>
      </c>
      <c r="AX208" s="73">
        <f t="shared" si="47"/>
        <v>93.221585061020434</v>
      </c>
      <c r="AY208" s="73">
        <f t="shared" si="47"/>
        <v>95.228021251532567</v>
      </c>
      <c r="AZ208" s="73">
        <f t="shared" si="47"/>
        <v>85.173687430604346</v>
      </c>
      <c r="BA208" s="73">
        <f t="shared" si="47"/>
        <v>106.94358974358973</v>
      </c>
      <c r="BB208" s="73">
        <f t="shared" si="47"/>
        <v>67.708598882243351</v>
      </c>
      <c r="BC208" s="73">
        <f t="shared" si="47"/>
        <v>77.26848315083609</v>
      </c>
      <c r="BD208" s="73">
        <f t="shared" si="47"/>
        <v>76.592171307517603</v>
      </c>
      <c r="BE208" s="73">
        <f t="shared" si="47"/>
        <v>82.05447747908137</v>
      </c>
      <c r="BF208" s="73">
        <f t="shared" si="47"/>
        <v>93.674139654433816</v>
      </c>
      <c r="BG208" s="73">
        <f t="shared" si="47"/>
        <v>86.629741288648958</v>
      </c>
      <c r="BH208" s="73">
        <f t="shared" si="47"/>
        <v>80.93317344380246</v>
      </c>
      <c r="BI208" s="73">
        <f t="shared" si="47"/>
        <v>52.240200946316961</v>
      </c>
      <c r="BJ208" s="73">
        <f t="shared" si="47"/>
        <v>83.258670853923249</v>
      </c>
      <c r="BK208" s="73">
        <f t="shared" si="47"/>
        <v>75.665899375205527</v>
      </c>
      <c r="BL208" s="73">
        <f t="shared" si="47"/>
        <v>86.950754435417025</v>
      </c>
      <c r="BM208" s="73">
        <f t="shared" si="49"/>
        <v>82.102908277404921</v>
      </c>
      <c r="BN208" s="73">
        <f t="shared" si="49"/>
        <v>100.80255246042462</v>
      </c>
      <c r="BO208" s="73">
        <f t="shared" si="49"/>
        <v>102.21092757306225</v>
      </c>
      <c r="BP208" s="73">
        <f t="shared" si="49"/>
        <v>86.04603972673776</v>
      </c>
      <c r="BQ208" s="73">
        <f t="shared" si="49"/>
        <v>93.476971733544161</v>
      </c>
      <c r="BR208" s="73">
        <f t="shared" si="49"/>
        <v>46.848166145243951</v>
      </c>
      <c r="BS208" s="73">
        <f t="shared" si="49"/>
        <v>98.497299234569795</v>
      </c>
      <c r="BT208" s="73">
        <f t="shared" si="49"/>
        <v>90.939800237712959</v>
      </c>
      <c r="BU208" s="73">
        <f t="shared" si="49"/>
        <v>105.3792954979683</v>
      </c>
      <c r="BV208" s="73">
        <f t="shared" si="49"/>
        <v>110.03427313436569</v>
      </c>
      <c r="BW208" s="73">
        <f t="shared" si="49"/>
        <v>102.59225373589508</v>
      </c>
      <c r="BX208" s="73">
        <f t="shared" si="49"/>
        <v>129.65291955900366</v>
      </c>
      <c r="BY208" s="73">
        <f t="shared" si="49"/>
        <v>122.26922408298083</v>
      </c>
      <c r="BZ208" s="73">
        <f t="shared" si="49"/>
        <v>94.729213971689461</v>
      </c>
      <c r="CA208" s="73">
        <f t="shared" si="48"/>
        <v>81.718510963793989</v>
      </c>
      <c r="CB208" s="73">
        <f t="shared" si="48"/>
        <v>80.094073377234238</v>
      </c>
      <c r="CC208" s="73">
        <f t="shared" si="46"/>
        <v>65.927099841521382</v>
      </c>
      <c r="CD208" s="73">
        <f t="shared" si="46"/>
        <v>65.474517265984815</v>
      </c>
      <c r="CE208" s="73">
        <f t="shared" si="46"/>
        <v>74.013134156022218</v>
      </c>
      <c r="CF208" s="73">
        <f t="shared" si="46"/>
        <v>98.08408868687404</v>
      </c>
      <c r="CG208" s="73">
        <f t="shared" si="46"/>
        <v>91.052900944493558</v>
      </c>
      <c r="CH208" s="73">
        <f t="shared" si="46"/>
        <v>84.257266486939585</v>
      </c>
      <c r="CI208" s="73" t="e">
        <f t="shared" si="46"/>
        <v>#VALUE!</v>
      </c>
      <c r="CJ208" s="73" t="e">
        <f t="shared" si="46"/>
        <v>#VALUE!</v>
      </c>
      <c r="CK208" s="73" t="e">
        <f t="shared" si="46"/>
        <v>#VALUE!</v>
      </c>
    </row>
    <row r="209" spans="2:89" s="72" customFormat="1" ht="14.4">
      <c r="B209" s="70" t="s">
        <v>487</v>
      </c>
      <c r="C209" s="70"/>
      <c r="D209" s="78"/>
      <c r="E209" s="71">
        <v>37803</v>
      </c>
      <c r="F209" s="72">
        <v>99.09</v>
      </c>
      <c r="G209" s="72">
        <v>93.46</v>
      </c>
      <c r="H209" s="72">
        <v>98</v>
      </c>
      <c r="I209" s="72">
        <v>94.25</v>
      </c>
      <c r="J209" s="72">
        <v>103.34</v>
      </c>
      <c r="K209" s="72">
        <v>87.93</v>
      </c>
      <c r="L209" s="72">
        <v>93</v>
      </c>
      <c r="M209" s="72">
        <v>99.12</v>
      </c>
      <c r="N209" s="72">
        <v>92.78</v>
      </c>
      <c r="O209" s="72">
        <v>97.92</v>
      </c>
      <c r="P209" s="72">
        <v>93.68</v>
      </c>
      <c r="Q209" s="72">
        <v>93</v>
      </c>
      <c r="R209" s="72">
        <v>91.5</v>
      </c>
      <c r="S209" s="72">
        <v>91.46</v>
      </c>
      <c r="T209" s="72">
        <v>92.34</v>
      </c>
      <c r="U209" s="72">
        <v>88.74</v>
      </c>
      <c r="V209" s="72">
        <v>93.07</v>
      </c>
      <c r="W209" s="72">
        <v>102.77</v>
      </c>
      <c r="X209" s="72">
        <v>100.83</v>
      </c>
      <c r="Y209" s="72">
        <v>92.4</v>
      </c>
      <c r="Z209" s="72">
        <v>94.53</v>
      </c>
      <c r="AA209" s="72">
        <v>72.28</v>
      </c>
      <c r="AB209" s="72">
        <v>95.89</v>
      </c>
      <c r="AC209" s="72">
        <v>104.81</v>
      </c>
      <c r="AD209" s="72">
        <v>97.55</v>
      </c>
      <c r="AE209" s="72">
        <v>108.56</v>
      </c>
      <c r="AF209" s="72">
        <v>92.67</v>
      </c>
      <c r="AG209" s="72">
        <v>118.21</v>
      </c>
      <c r="AH209" s="72">
        <v>105.2</v>
      </c>
      <c r="AI209" s="72">
        <v>95.89</v>
      </c>
      <c r="AJ209" s="72">
        <v>91.57</v>
      </c>
      <c r="AK209" s="72">
        <v>94.96</v>
      </c>
      <c r="AL209" s="72">
        <v>79.599999999999994</v>
      </c>
      <c r="AM209" s="72">
        <v>78.78</v>
      </c>
      <c r="AN209" s="72">
        <v>80.400000000000006</v>
      </c>
      <c r="AO209" s="72">
        <v>92.16</v>
      </c>
      <c r="AP209" s="72">
        <v>97.58</v>
      </c>
      <c r="AQ209" s="72">
        <v>92.06</v>
      </c>
      <c r="AR209" s="72" t="s">
        <v>488</v>
      </c>
      <c r="AS209" s="72" t="s">
        <v>488</v>
      </c>
      <c r="AT209" s="72" t="s">
        <v>488</v>
      </c>
      <c r="AU209" s="72" t="s">
        <v>488</v>
      </c>
      <c r="AV209" s="72" t="s">
        <v>488</v>
      </c>
      <c r="AW209" s="73">
        <f t="shared" si="47"/>
        <v>94.92743210231356</v>
      </c>
      <c r="AX209" s="73">
        <f t="shared" si="47"/>
        <v>91.613978336519125</v>
      </c>
      <c r="AY209" s="73">
        <f t="shared" si="47"/>
        <v>94.237565209029512</v>
      </c>
      <c r="AZ209" s="73">
        <f t="shared" si="47"/>
        <v>85.427477283542203</v>
      </c>
      <c r="BA209" s="73">
        <f t="shared" si="47"/>
        <v>105.9897435897436</v>
      </c>
      <c r="BB209" s="73">
        <f t="shared" si="47"/>
        <v>68.971467790959906</v>
      </c>
      <c r="BC209" s="73">
        <f t="shared" si="47"/>
        <v>78.940667175961295</v>
      </c>
      <c r="BD209" s="73">
        <f t="shared" si="47"/>
        <v>75.668454300818738</v>
      </c>
      <c r="BE209" s="73">
        <f t="shared" si="47"/>
        <v>82.588570411251567</v>
      </c>
      <c r="BF209" s="73">
        <f t="shared" si="47"/>
        <v>93.217192631729262</v>
      </c>
      <c r="BG209" s="73">
        <f t="shared" si="47"/>
        <v>87.57390918226649</v>
      </c>
      <c r="BH209" s="73">
        <f t="shared" si="47"/>
        <v>81.107598386569265</v>
      </c>
      <c r="BI209" s="73">
        <f t="shared" si="47"/>
        <v>53.44938372568491</v>
      </c>
      <c r="BJ209" s="73">
        <f t="shared" si="47"/>
        <v>84.477901445527166</v>
      </c>
      <c r="BK209" s="73">
        <f t="shared" si="47"/>
        <v>75.912528773429798</v>
      </c>
      <c r="BL209" s="73">
        <f t="shared" si="47"/>
        <v>84.079873036928248</v>
      </c>
      <c r="BM209" s="73">
        <f t="shared" si="49"/>
        <v>83.284116331096186</v>
      </c>
      <c r="BN209" s="73">
        <f t="shared" si="49"/>
        <v>100.89090685973741</v>
      </c>
      <c r="BO209" s="73">
        <f t="shared" si="49"/>
        <v>102.49555273189326</v>
      </c>
      <c r="BP209" s="73">
        <f t="shared" si="49"/>
        <v>83.331454467567028</v>
      </c>
      <c r="BQ209" s="73">
        <f t="shared" si="49"/>
        <v>93.4275548527377</v>
      </c>
      <c r="BR209" s="73">
        <f t="shared" si="49"/>
        <v>48.112893563203087</v>
      </c>
      <c r="BS209" s="73">
        <f t="shared" si="49"/>
        <v>98.190103166679464</v>
      </c>
      <c r="BT209" s="73">
        <f t="shared" si="49"/>
        <v>87.41998039910753</v>
      </c>
      <c r="BU209" s="73">
        <f t="shared" si="49"/>
        <v>105.00255644358332</v>
      </c>
      <c r="BV209" s="73">
        <f t="shared" si="49"/>
        <v>108.63332749605983</v>
      </c>
      <c r="BW209" s="73">
        <f t="shared" si="49"/>
        <v>102.76969142476919</v>
      </c>
      <c r="BX209" s="73">
        <f t="shared" si="49"/>
        <v>128.71648291819787</v>
      </c>
      <c r="BY209" s="73">
        <f t="shared" si="49"/>
        <v>121.92153908558848</v>
      </c>
      <c r="BZ209" s="73">
        <f t="shared" si="49"/>
        <v>92.651818928450652</v>
      </c>
      <c r="CA209" s="73">
        <f t="shared" si="48"/>
        <v>77.825939146693855</v>
      </c>
      <c r="CB209" s="73">
        <f t="shared" si="48"/>
        <v>89.332079021636872</v>
      </c>
      <c r="CC209" s="73">
        <f t="shared" si="46"/>
        <v>68.188632372467552</v>
      </c>
      <c r="CD209" s="73">
        <f t="shared" si="46"/>
        <v>68.138473846952238</v>
      </c>
      <c r="CE209" s="73">
        <f t="shared" si="46"/>
        <v>77.361622284765815</v>
      </c>
      <c r="CF209" s="73">
        <f t="shared" si="46"/>
        <v>97.41814434079437</v>
      </c>
      <c r="CG209" s="73">
        <f t="shared" si="46"/>
        <v>90.80165635323128</v>
      </c>
      <c r="CH209" s="73">
        <f t="shared" si="46"/>
        <v>83.423574454588717</v>
      </c>
      <c r="CI209" s="73" t="e">
        <f t="shared" si="46"/>
        <v>#VALUE!</v>
      </c>
      <c r="CJ209" s="73" t="e">
        <f t="shared" si="46"/>
        <v>#VALUE!</v>
      </c>
      <c r="CK209" s="73" t="e">
        <f t="shared" si="46"/>
        <v>#VALUE!</v>
      </c>
    </row>
    <row r="210" spans="2:89" s="72" customFormat="1" ht="14.4">
      <c r="B210" s="70" t="s">
        <v>487</v>
      </c>
      <c r="C210" s="70"/>
      <c r="D210" s="78"/>
      <c r="E210" s="71">
        <v>37895</v>
      </c>
      <c r="F210" s="72">
        <v>99.89</v>
      </c>
      <c r="G210" s="72">
        <v>94.49</v>
      </c>
      <c r="H210" s="72">
        <v>100.51</v>
      </c>
      <c r="I210" s="72">
        <v>94.66</v>
      </c>
      <c r="J210" s="72">
        <v>104.08</v>
      </c>
      <c r="K210" s="72">
        <v>90.92</v>
      </c>
      <c r="L210" s="72">
        <v>95.21</v>
      </c>
      <c r="M210" s="72">
        <v>101.61</v>
      </c>
      <c r="N210" s="72">
        <v>94.3</v>
      </c>
      <c r="O210" s="72">
        <v>99.21</v>
      </c>
      <c r="P210" s="72">
        <v>95.9</v>
      </c>
      <c r="Q210" s="72">
        <v>94.28</v>
      </c>
      <c r="R210" s="72">
        <v>91.38</v>
      </c>
      <c r="S210" s="72">
        <v>93.63</v>
      </c>
      <c r="T210" s="72">
        <v>93.61</v>
      </c>
      <c r="U210" s="72">
        <v>90.35</v>
      </c>
      <c r="V210" s="72">
        <v>95.56</v>
      </c>
      <c r="W210" s="72">
        <v>103.47</v>
      </c>
      <c r="X210" s="72">
        <v>101.46</v>
      </c>
      <c r="Y210" s="72">
        <v>87.49</v>
      </c>
      <c r="Z210" s="72">
        <v>95.55</v>
      </c>
      <c r="AA210" s="72">
        <v>70.12</v>
      </c>
      <c r="AB210" s="72">
        <v>97.13</v>
      </c>
      <c r="AC210" s="72">
        <v>103.3</v>
      </c>
      <c r="AD210" s="72">
        <v>98.3</v>
      </c>
      <c r="AE210" s="72">
        <v>109.66</v>
      </c>
      <c r="AF210" s="72">
        <v>94.21</v>
      </c>
      <c r="AG210" s="72">
        <v>110.99</v>
      </c>
      <c r="AH210" s="72">
        <v>109.35</v>
      </c>
      <c r="AI210" s="72">
        <v>96.43</v>
      </c>
      <c r="AJ210" s="72">
        <v>92.54</v>
      </c>
      <c r="AK210" s="72">
        <v>89.38</v>
      </c>
      <c r="AL210" s="72">
        <v>85.24</v>
      </c>
      <c r="AM210" s="72">
        <v>83.91</v>
      </c>
      <c r="AN210" s="72">
        <v>83.56</v>
      </c>
      <c r="AO210" s="72">
        <v>89.34</v>
      </c>
      <c r="AP210" s="72">
        <v>100.11</v>
      </c>
      <c r="AQ210" s="72">
        <v>95.71</v>
      </c>
      <c r="AR210" s="72" t="s">
        <v>488</v>
      </c>
      <c r="AS210" s="72" t="s">
        <v>488</v>
      </c>
      <c r="AT210" s="72" t="s">
        <v>488</v>
      </c>
      <c r="AU210" s="72" t="s">
        <v>488</v>
      </c>
      <c r="AV210" s="72" t="s">
        <v>488</v>
      </c>
      <c r="AW210" s="73">
        <f t="shared" si="47"/>
        <v>95.693825741246357</v>
      </c>
      <c r="AX210" s="73">
        <f t="shared" si="47"/>
        <v>92.623633779346164</v>
      </c>
      <c r="AY210" s="73">
        <f t="shared" si="47"/>
        <v>96.65120080775057</v>
      </c>
      <c r="AZ210" s="73">
        <f t="shared" si="47"/>
        <v>85.799098139629749</v>
      </c>
      <c r="BA210" s="73">
        <f t="shared" si="47"/>
        <v>106.74871794871794</v>
      </c>
      <c r="BB210" s="73">
        <f t="shared" si="47"/>
        <v>71.316795764290617</v>
      </c>
      <c r="BC210" s="73">
        <f t="shared" si="47"/>
        <v>80.816569051863169</v>
      </c>
      <c r="BD210" s="73">
        <f t="shared" si="47"/>
        <v>77.569326488157714</v>
      </c>
      <c r="BE210" s="73">
        <f t="shared" si="47"/>
        <v>83.941605839416056</v>
      </c>
      <c r="BF210" s="73">
        <f t="shared" si="47"/>
        <v>94.445237755247746</v>
      </c>
      <c r="BG210" s="73">
        <f t="shared" si="47"/>
        <v>89.64920890883171</v>
      </c>
      <c r="BH210" s="73">
        <f t="shared" si="47"/>
        <v>82.223918020276898</v>
      </c>
      <c r="BI210" s="73">
        <f t="shared" si="47"/>
        <v>53.379286173257782</v>
      </c>
      <c r="BJ210" s="73">
        <f t="shared" si="47"/>
        <v>86.482242645360913</v>
      </c>
      <c r="BK210" s="73">
        <f t="shared" si="47"/>
        <v>76.956593225912528</v>
      </c>
      <c r="BL210" s="73">
        <f t="shared" si="47"/>
        <v>85.605324869128552</v>
      </c>
      <c r="BM210" s="73">
        <f t="shared" si="49"/>
        <v>85.512304250559296</v>
      </c>
      <c r="BN210" s="73">
        <f t="shared" si="49"/>
        <v>101.57810774328139</v>
      </c>
      <c r="BO210" s="73">
        <f t="shared" si="49"/>
        <v>103.13595933926302</v>
      </c>
      <c r="BP210" s="73">
        <f t="shared" si="49"/>
        <v>78.903343629517735</v>
      </c>
      <c r="BQ210" s="73">
        <f t="shared" si="49"/>
        <v>94.435659221189951</v>
      </c>
      <c r="BR210" s="73">
        <f t="shared" si="49"/>
        <v>46.675098182786392</v>
      </c>
      <c r="BS210" s="73">
        <f t="shared" si="49"/>
        <v>99.459846913959495</v>
      </c>
      <c r="BT210" s="73">
        <f t="shared" si="49"/>
        <v>86.160518798089953</v>
      </c>
      <c r="BU210" s="73">
        <f t="shared" si="49"/>
        <v>105.8098544172654</v>
      </c>
      <c r="BV210" s="73">
        <f t="shared" si="49"/>
        <v>109.73407049758586</v>
      </c>
      <c r="BW210" s="73">
        <f t="shared" si="49"/>
        <v>104.47752918018243</v>
      </c>
      <c r="BX210" s="73">
        <f t="shared" si="49"/>
        <v>120.85477065468896</v>
      </c>
      <c r="BY210" s="73">
        <f t="shared" si="49"/>
        <v>126.73118154951615</v>
      </c>
      <c r="BZ210" s="73">
        <f t="shared" si="49"/>
        <v>93.173583264892031</v>
      </c>
      <c r="CA210" s="73">
        <f t="shared" si="48"/>
        <v>78.650348461669225</v>
      </c>
      <c r="CB210" s="73">
        <f t="shared" si="48"/>
        <v>84.08278457196613</v>
      </c>
      <c r="CC210" s="73">
        <f t="shared" si="46"/>
        <v>73.020088234034347</v>
      </c>
      <c r="CD210" s="73">
        <f t="shared" si="46"/>
        <v>72.575518412005096</v>
      </c>
      <c r="CE210" s="73">
        <f t="shared" si="46"/>
        <v>80.402203459142186</v>
      </c>
      <c r="CF210" s="73">
        <f t="shared" si="46"/>
        <v>94.437250601199779</v>
      </c>
      <c r="CG210" s="73">
        <f t="shared" si="46"/>
        <v>93.155911226911087</v>
      </c>
      <c r="CH210" s="73">
        <f t="shared" si="46"/>
        <v>86.731156974241628</v>
      </c>
      <c r="CI210" s="73" t="e">
        <f t="shared" si="46"/>
        <v>#VALUE!</v>
      </c>
      <c r="CJ210" s="73" t="e">
        <f t="shared" si="46"/>
        <v>#VALUE!</v>
      </c>
      <c r="CK210" s="73" t="e">
        <f t="shared" si="46"/>
        <v>#VALUE!</v>
      </c>
    </row>
    <row r="211" spans="2:89" s="72" customFormat="1" ht="14.4">
      <c r="B211" s="70" t="s">
        <v>487</v>
      </c>
      <c r="C211" s="70"/>
      <c r="D211" s="78"/>
      <c r="E211" s="71">
        <v>37987</v>
      </c>
      <c r="F211" s="72">
        <v>100.37</v>
      </c>
      <c r="G211" s="72">
        <v>94.93</v>
      </c>
      <c r="H211" s="72">
        <v>100.18</v>
      </c>
      <c r="I211" s="72">
        <v>95.42</v>
      </c>
      <c r="J211" s="72">
        <v>104.86</v>
      </c>
      <c r="K211" s="72">
        <v>94.77</v>
      </c>
      <c r="L211" s="72">
        <v>96.79</v>
      </c>
      <c r="M211" s="72">
        <v>104.28</v>
      </c>
      <c r="N211" s="72">
        <v>95.44</v>
      </c>
      <c r="O211" s="72">
        <v>100.56</v>
      </c>
      <c r="P211" s="72">
        <v>97.66</v>
      </c>
      <c r="Q211" s="72">
        <v>94.18</v>
      </c>
      <c r="R211" s="72">
        <v>90.62</v>
      </c>
      <c r="S211" s="72">
        <v>95.56</v>
      </c>
      <c r="T211" s="72">
        <v>94.93</v>
      </c>
      <c r="U211" s="72">
        <v>92.45</v>
      </c>
      <c r="V211" s="72">
        <v>98.51</v>
      </c>
      <c r="W211" s="72">
        <v>103.8</v>
      </c>
      <c r="X211" s="72">
        <v>101.83</v>
      </c>
      <c r="Y211" s="72">
        <v>84.15</v>
      </c>
      <c r="Z211" s="72">
        <v>96.62</v>
      </c>
      <c r="AA211" s="72">
        <v>70.36</v>
      </c>
      <c r="AB211" s="72">
        <v>98.38</v>
      </c>
      <c r="AC211" s="72">
        <v>102.24</v>
      </c>
      <c r="AD211" s="72">
        <v>99.44</v>
      </c>
      <c r="AE211" s="72">
        <v>106.91</v>
      </c>
      <c r="AF211" s="72">
        <v>98.22</v>
      </c>
      <c r="AG211" s="72">
        <v>105.23</v>
      </c>
      <c r="AH211" s="72">
        <v>107.36</v>
      </c>
      <c r="AI211" s="72">
        <v>96.8</v>
      </c>
      <c r="AJ211" s="72">
        <v>89.26</v>
      </c>
      <c r="AK211" s="72">
        <v>95.21</v>
      </c>
      <c r="AL211" s="72">
        <v>87.19</v>
      </c>
      <c r="AM211" s="72">
        <v>90.11</v>
      </c>
      <c r="AN211" s="72">
        <v>88.58</v>
      </c>
      <c r="AO211" s="72">
        <v>92.63</v>
      </c>
      <c r="AP211" s="72">
        <v>102.4</v>
      </c>
      <c r="AQ211" s="72">
        <v>99.78</v>
      </c>
      <c r="AR211" s="72" t="s">
        <v>488</v>
      </c>
      <c r="AS211" s="72" t="s">
        <v>488</v>
      </c>
      <c r="AT211" s="72" t="s">
        <v>488</v>
      </c>
      <c r="AU211" s="72" t="s">
        <v>488</v>
      </c>
      <c r="AV211" s="72" t="s">
        <v>488</v>
      </c>
      <c r="AW211" s="73">
        <f t="shared" si="47"/>
        <v>96.153661924606041</v>
      </c>
      <c r="AX211" s="73">
        <f t="shared" si="47"/>
        <v>93.054942900553854</v>
      </c>
      <c r="AY211" s="73">
        <f t="shared" si="47"/>
        <v>96.333870231026282</v>
      </c>
      <c r="AZ211" s="73">
        <f t="shared" si="47"/>
        <v>86.487956311889619</v>
      </c>
      <c r="BA211" s="73">
        <f t="shared" si="47"/>
        <v>107.54871794871794</v>
      </c>
      <c r="BB211" s="73">
        <f t="shared" si="47"/>
        <v>74.336699676438869</v>
      </c>
      <c r="BC211" s="73">
        <f t="shared" si="47"/>
        <v>82.157711569476277</v>
      </c>
      <c r="BD211" s="73">
        <f t="shared" si="47"/>
        <v>79.607611122774202</v>
      </c>
      <c r="BE211" s="73">
        <f t="shared" si="47"/>
        <v>84.956382410539433</v>
      </c>
      <c r="BF211" s="73">
        <f t="shared" si="47"/>
        <v>95.73040125660431</v>
      </c>
      <c r="BG211" s="73">
        <f t="shared" si="47"/>
        <v>91.294491574937481</v>
      </c>
      <c r="BH211" s="73">
        <f t="shared" si="47"/>
        <v>82.136705548893502</v>
      </c>
      <c r="BI211" s="73">
        <f t="shared" si="47"/>
        <v>52.935335007885975</v>
      </c>
      <c r="BJ211" s="73">
        <f t="shared" si="47"/>
        <v>88.264905555812135</v>
      </c>
      <c r="BK211" s="73">
        <f t="shared" si="47"/>
        <v>78.041762578099309</v>
      </c>
      <c r="BL211" s="73">
        <f t="shared" si="47"/>
        <v>87.595044650259396</v>
      </c>
      <c r="BM211" s="73">
        <f t="shared" si="49"/>
        <v>88.152125279642064</v>
      </c>
      <c r="BN211" s="73">
        <f t="shared" si="49"/>
        <v>101.902073874095</v>
      </c>
      <c r="BO211" s="73">
        <f t="shared" si="49"/>
        <v>103.51207115628971</v>
      </c>
      <c r="BP211" s="73">
        <f t="shared" si="49"/>
        <v>75.891146032962837</v>
      </c>
      <c r="BQ211" s="73">
        <f t="shared" si="49"/>
        <v>95.493180470448706</v>
      </c>
      <c r="BR211" s="73">
        <f t="shared" si="49"/>
        <v>46.834853225054914</v>
      </c>
      <c r="BS211" s="73">
        <f t="shared" si="49"/>
        <v>100.73983053016921</v>
      </c>
      <c r="BT211" s="73">
        <f t="shared" si="49"/>
        <v>85.276393435786218</v>
      </c>
      <c r="BU211" s="73">
        <f t="shared" si="49"/>
        <v>107.03694733726216</v>
      </c>
      <c r="BV211" s="73">
        <f t="shared" si="49"/>
        <v>106.9822129937708</v>
      </c>
      <c r="BW211" s="73">
        <f t="shared" si="49"/>
        <v>108.92456125758963</v>
      </c>
      <c r="BX211" s="73">
        <f t="shared" si="49"/>
        <v>114.58282292092011</v>
      </c>
      <c r="BY211" s="73">
        <f t="shared" si="49"/>
        <v>124.42487106681348</v>
      </c>
      <c r="BZ211" s="73">
        <f t="shared" si="49"/>
        <v>93.531088458379642</v>
      </c>
      <c r="CA211" s="73">
        <f t="shared" si="48"/>
        <v>75.862655107938139</v>
      </c>
      <c r="CB211" s="73">
        <f t="shared" si="48"/>
        <v>89.567262464722475</v>
      </c>
      <c r="CC211" s="73">
        <f t="shared" si="46"/>
        <v>74.690538398937761</v>
      </c>
      <c r="CD211" s="73">
        <f t="shared" si="46"/>
        <v>77.938028412653807</v>
      </c>
      <c r="CE211" s="73">
        <f t="shared" si="46"/>
        <v>85.232493805778049</v>
      </c>
      <c r="CF211" s="73">
        <f t="shared" si="46"/>
        <v>97.914959964060159</v>
      </c>
      <c r="CG211" s="73">
        <f t="shared" si="46"/>
        <v>95.286837575024435</v>
      </c>
      <c r="CH211" s="73">
        <f t="shared" si="46"/>
        <v>90.419338030402585</v>
      </c>
      <c r="CI211" s="73" t="e">
        <f t="shared" si="46"/>
        <v>#VALUE!</v>
      </c>
      <c r="CJ211" s="73" t="e">
        <f t="shared" si="46"/>
        <v>#VALUE!</v>
      </c>
      <c r="CK211" s="73" t="e">
        <f t="shared" si="46"/>
        <v>#VALUE!</v>
      </c>
    </row>
    <row r="212" spans="2:89" s="72" customFormat="1" ht="14.4">
      <c r="B212" s="70" t="s">
        <v>487</v>
      </c>
      <c r="C212" s="70"/>
      <c r="D212" s="79"/>
      <c r="E212" s="71">
        <v>38078</v>
      </c>
      <c r="F212" s="72">
        <v>99.52</v>
      </c>
      <c r="G212" s="72">
        <v>95.66</v>
      </c>
      <c r="H212" s="72">
        <v>103.16</v>
      </c>
      <c r="I212" s="72">
        <v>94.9</v>
      </c>
      <c r="J212" s="72">
        <v>103.64</v>
      </c>
      <c r="K212" s="72">
        <v>96.99</v>
      </c>
      <c r="L212" s="72">
        <v>95.86</v>
      </c>
      <c r="M212" s="72">
        <v>105.43</v>
      </c>
      <c r="N212" s="72">
        <v>95.69</v>
      </c>
      <c r="O212" s="72">
        <v>100.37</v>
      </c>
      <c r="P212" s="72">
        <v>97.71</v>
      </c>
      <c r="Q212" s="72">
        <v>93.91</v>
      </c>
      <c r="R212" s="72">
        <v>92.7</v>
      </c>
      <c r="S212" s="72">
        <v>95.97</v>
      </c>
      <c r="T212" s="72">
        <v>95.35</v>
      </c>
      <c r="U212" s="72">
        <v>96.85</v>
      </c>
      <c r="V212" s="72">
        <v>99.23</v>
      </c>
      <c r="W212" s="72">
        <v>102.75</v>
      </c>
      <c r="X212" s="72">
        <v>100.87</v>
      </c>
      <c r="Y212" s="72">
        <v>84.83</v>
      </c>
      <c r="Z212" s="72">
        <v>96.82</v>
      </c>
      <c r="AA212" s="72">
        <v>71.91</v>
      </c>
      <c r="AB212" s="72">
        <v>98.73</v>
      </c>
      <c r="AC212" s="72">
        <v>100.03</v>
      </c>
      <c r="AD212" s="72">
        <v>98.82</v>
      </c>
      <c r="AE212" s="72">
        <v>104.36</v>
      </c>
      <c r="AF212" s="72">
        <v>99.49</v>
      </c>
      <c r="AG212" s="72">
        <v>106.24</v>
      </c>
      <c r="AH212" s="72">
        <v>106.62</v>
      </c>
      <c r="AI212" s="72">
        <v>98.23</v>
      </c>
      <c r="AJ212" s="72">
        <v>93.1</v>
      </c>
      <c r="AK212" s="72">
        <v>91.65</v>
      </c>
      <c r="AL212" s="72">
        <v>87.36</v>
      </c>
      <c r="AM212" s="72">
        <v>89.26</v>
      </c>
      <c r="AN212" s="72">
        <v>86.46</v>
      </c>
      <c r="AO212" s="72">
        <v>91.97</v>
      </c>
      <c r="AP212" s="72">
        <v>101.13</v>
      </c>
      <c r="AQ212" s="72">
        <v>99.12</v>
      </c>
      <c r="AR212" s="72" t="s">
        <v>488</v>
      </c>
      <c r="AS212" s="72" t="s">
        <v>488</v>
      </c>
      <c r="AT212" s="72" t="s">
        <v>488</v>
      </c>
      <c r="AU212" s="72" t="s">
        <v>488</v>
      </c>
      <c r="AV212" s="72" t="s">
        <v>488</v>
      </c>
      <c r="AW212" s="73">
        <f t="shared" si="47"/>
        <v>95.33936868323994</v>
      </c>
      <c r="AX212" s="73">
        <f t="shared" si="47"/>
        <v>93.77052394255746</v>
      </c>
      <c r="AY212" s="73">
        <f t="shared" si="47"/>
        <v>99.19946149962739</v>
      </c>
      <c r="AZ212" s="73">
        <f t="shared" si="47"/>
        <v>86.016632299290762</v>
      </c>
      <c r="BA212" s="73">
        <f t="shared" si="47"/>
        <v>106.2974358974359</v>
      </c>
      <c r="BB212" s="73">
        <f t="shared" si="47"/>
        <v>76.078046867339935</v>
      </c>
      <c r="BC212" s="73">
        <f t="shared" si="47"/>
        <v>81.368304897716655</v>
      </c>
      <c r="BD212" s="73">
        <f t="shared" si="47"/>
        <v>80.485523980380563</v>
      </c>
      <c r="BE212" s="73">
        <f t="shared" si="47"/>
        <v>85.178921132277011</v>
      </c>
      <c r="BF212" s="73">
        <f t="shared" si="47"/>
        <v>95.549526393450421</v>
      </c>
      <c r="BG212" s="73">
        <f t="shared" si="47"/>
        <v>91.341232559770035</v>
      </c>
      <c r="BH212" s="73">
        <f t="shared" si="47"/>
        <v>81.901231876158292</v>
      </c>
      <c r="BI212" s="73">
        <f t="shared" si="47"/>
        <v>54.150359249956196</v>
      </c>
      <c r="BJ212" s="73">
        <f t="shared" si="47"/>
        <v>88.643605966840624</v>
      </c>
      <c r="BK212" s="73">
        <f t="shared" si="47"/>
        <v>78.387043735613275</v>
      </c>
      <c r="BL212" s="73">
        <f t="shared" si="47"/>
        <v>91.763981334533483</v>
      </c>
      <c r="BM212" s="73">
        <f t="shared" si="49"/>
        <v>88.796420581655482</v>
      </c>
      <c r="BN212" s="73">
        <f t="shared" si="49"/>
        <v>100.87127254877902</v>
      </c>
      <c r="BO212" s="73">
        <f t="shared" si="49"/>
        <v>102.53621346886912</v>
      </c>
      <c r="BP212" s="73">
        <f t="shared" si="49"/>
        <v>76.504407819087774</v>
      </c>
      <c r="BQ212" s="73">
        <f t="shared" si="49"/>
        <v>95.690847993674623</v>
      </c>
      <c r="BR212" s="73">
        <f t="shared" si="49"/>
        <v>47.866604539705776</v>
      </c>
      <c r="BS212" s="73">
        <f t="shared" si="49"/>
        <v>101.09822594270794</v>
      </c>
      <c r="BT212" s="73">
        <f t="shared" si="49"/>
        <v>83.433075463435998</v>
      </c>
      <c r="BU212" s="73">
        <f t="shared" si="49"/>
        <v>106.36958101235166</v>
      </c>
      <c r="BV212" s="73">
        <f t="shared" si="49"/>
        <v>104.43049058114227</v>
      </c>
      <c r="BW212" s="73">
        <f t="shared" si="49"/>
        <v>110.33297291302779</v>
      </c>
      <c r="BX212" s="73">
        <f t="shared" si="49"/>
        <v>115.68259153395944</v>
      </c>
      <c r="BY212" s="73">
        <f t="shared" si="49"/>
        <v>123.56724807324564</v>
      </c>
      <c r="BZ212" s="73">
        <f t="shared" si="49"/>
        <v>94.912797719696613</v>
      </c>
      <c r="CA212" s="73">
        <f t="shared" si="48"/>
        <v>79.126296107428189</v>
      </c>
      <c r="CB212" s="73">
        <f t="shared" si="48"/>
        <v>86.218250235183447</v>
      </c>
      <c r="CC212" s="73">
        <f t="shared" si="46"/>
        <v>74.83616738767293</v>
      </c>
      <c r="CD212" s="73">
        <f t="shared" si="46"/>
        <v>77.202845589984221</v>
      </c>
      <c r="CE212" s="73">
        <f t="shared" si="46"/>
        <v>83.192610233095181</v>
      </c>
      <c r="CF212" s="73">
        <f t="shared" si="46"/>
        <v>97.217303982452904</v>
      </c>
      <c r="CG212" s="73">
        <f t="shared" si="46"/>
        <v>94.10505746056856</v>
      </c>
      <c r="CH212" s="73">
        <f t="shared" si="46"/>
        <v>89.821254615889998</v>
      </c>
      <c r="CI212" s="73" t="e">
        <f t="shared" si="46"/>
        <v>#VALUE!</v>
      </c>
      <c r="CJ212" s="73" t="e">
        <f t="shared" si="46"/>
        <v>#VALUE!</v>
      </c>
      <c r="CK212" s="73" t="e">
        <f t="shared" si="46"/>
        <v>#VALUE!</v>
      </c>
    </row>
    <row r="213" spans="2:89" s="72" customFormat="1" ht="14.4">
      <c r="B213" s="70" t="s">
        <v>487</v>
      </c>
      <c r="C213" s="70"/>
      <c r="D213" s="78"/>
      <c r="E213" s="71">
        <v>38169</v>
      </c>
      <c r="F213" s="72">
        <v>99.61</v>
      </c>
      <c r="G213" s="72">
        <v>96.63</v>
      </c>
      <c r="H213" s="72">
        <v>104.13</v>
      </c>
      <c r="I213" s="72">
        <v>96.09</v>
      </c>
      <c r="J213" s="72">
        <v>103.58</v>
      </c>
      <c r="K213" s="72">
        <v>98.95</v>
      </c>
      <c r="L213" s="72">
        <v>97.12</v>
      </c>
      <c r="M213" s="72">
        <v>105.41</v>
      </c>
      <c r="N213" s="72">
        <v>96.87</v>
      </c>
      <c r="O213" s="72">
        <v>100.91</v>
      </c>
      <c r="P213" s="72">
        <v>98.75</v>
      </c>
      <c r="Q213" s="72">
        <v>95.69</v>
      </c>
      <c r="R213" s="72">
        <v>93.71</v>
      </c>
      <c r="S213" s="72">
        <v>97.05</v>
      </c>
      <c r="T213" s="72">
        <v>95.86</v>
      </c>
      <c r="U213" s="72">
        <v>99.55</v>
      </c>
      <c r="V213" s="72">
        <v>100.19</v>
      </c>
      <c r="W213" s="72">
        <v>102.3</v>
      </c>
      <c r="X213" s="72">
        <v>100.77</v>
      </c>
      <c r="Y213" s="72">
        <v>90.24</v>
      </c>
      <c r="Z213" s="72">
        <v>97.77</v>
      </c>
      <c r="AA213" s="72">
        <v>74.599999999999994</v>
      </c>
      <c r="AB213" s="72">
        <v>99.4</v>
      </c>
      <c r="AC213" s="72">
        <v>98.12</v>
      </c>
      <c r="AD213" s="72">
        <v>99.66</v>
      </c>
      <c r="AE213" s="72">
        <v>103.7</v>
      </c>
      <c r="AF213" s="72">
        <v>99.43</v>
      </c>
      <c r="AG213" s="72">
        <v>103.32</v>
      </c>
      <c r="AH213" s="72">
        <v>104.94</v>
      </c>
      <c r="AI213" s="72">
        <v>99.17</v>
      </c>
      <c r="AJ213" s="72">
        <v>92.5</v>
      </c>
      <c r="AK213" s="72">
        <v>90.48</v>
      </c>
      <c r="AL213" s="72">
        <v>92.15</v>
      </c>
      <c r="AM213" s="72">
        <v>90.48</v>
      </c>
      <c r="AN213" s="72">
        <v>90.95</v>
      </c>
      <c r="AO213" s="72">
        <v>93.17</v>
      </c>
      <c r="AP213" s="72">
        <v>101.95</v>
      </c>
      <c r="AQ213" s="72">
        <v>100.96</v>
      </c>
      <c r="AR213" s="72" t="s">
        <v>488</v>
      </c>
      <c r="AS213" s="72" t="s">
        <v>488</v>
      </c>
      <c r="AT213" s="72" t="s">
        <v>488</v>
      </c>
      <c r="AU213" s="72" t="s">
        <v>488</v>
      </c>
      <c r="AV213" s="72" t="s">
        <v>488</v>
      </c>
      <c r="AW213" s="73">
        <f t="shared" si="47"/>
        <v>95.425587967619876</v>
      </c>
      <c r="AX213" s="73">
        <f t="shared" si="47"/>
        <v>94.721364505219825</v>
      </c>
      <c r="AY213" s="73">
        <f t="shared" si="47"/>
        <v>100.13222107363514</v>
      </c>
      <c r="AZ213" s="73">
        <f t="shared" si="47"/>
        <v>87.0952391742766</v>
      </c>
      <c r="BA213" s="73">
        <f t="shared" si="47"/>
        <v>106.23589743589743</v>
      </c>
      <c r="BB213" s="73">
        <f t="shared" si="47"/>
        <v>77.61545249534268</v>
      </c>
      <c r="BC213" s="73">
        <f t="shared" si="47"/>
        <v>82.437823614294203</v>
      </c>
      <c r="BD213" s="73">
        <f t="shared" si="47"/>
        <v>80.470255930683038</v>
      </c>
      <c r="BE213" s="73">
        <f t="shared" si="47"/>
        <v>86.229303898878413</v>
      </c>
      <c r="BF213" s="73">
        <f t="shared" si="47"/>
        <v>96.063591793993041</v>
      </c>
      <c r="BG213" s="73">
        <f t="shared" si="47"/>
        <v>92.313445044287093</v>
      </c>
      <c r="BH213" s="73">
        <f t="shared" si="47"/>
        <v>83.453613866782945</v>
      </c>
      <c r="BI213" s="73">
        <f t="shared" si="47"/>
        <v>54.74034698288451</v>
      </c>
      <c r="BJ213" s="73">
        <f t="shared" si="47"/>
        <v>89.641158269062018</v>
      </c>
      <c r="BK213" s="73">
        <f t="shared" si="47"/>
        <v>78.806313712594545</v>
      </c>
      <c r="BL213" s="73">
        <f t="shared" si="47"/>
        <v>94.322192481701691</v>
      </c>
      <c r="BM213" s="73">
        <f t="shared" si="49"/>
        <v>89.655480984340045</v>
      </c>
      <c r="BN213" s="73">
        <f t="shared" si="49"/>
        <v>100.429500552215</v>
      </c>
      <c r="BO213" s="73">
        <f t="shared" si="49"/>
        <v>102.43456162642947</v>
      </c>
      <c r="BP213" s="73">
        <f t="shared" si="49"/>
        <v>81.38344644105247</v>
      </c>
      <c r="BQ213" s="73">
        <f t="shared" si="49"/>
        <v>96.629768728997817</v>
      </c>
      <c r="BR213" s="73">
        <f t="shared" si="49"/>
        <v>49.657192305132121</v>
      </c>
      <c r="BS213" s="73">
        <f t="shared" si="49"/>
        <v>101.78429716099635</v>
      </c>
      <c r="BT213" s="73">
        <f t="shared" si="49"/>
        <v>81.839981650228339</v>
      </c>
      <c r="BU213" s="73">
        <f t="shared" si="49"/>
        <v>107.2737547428756</v>
      </c>
      <c r="BV213" s="73">
        <f t="shared" si="49"/>
        <v>103.77004478022664</v>
      </c>
      <c r="BW213" s="73">
        <f t="shared" si="49"/>
        <v>110.26643377970002</v>
      </c>
      <c r="BX213" s="73">
        <f t="shared" si="49"/>
        <v>112.50306247447936</v>
      </c>
      <c r="BY213" s="73">
        <f t="shared" si="49"/>
        <v>121.62021208784842</v>
      </c>
      <c r="BZ213" s="73">
        <f t="shared" si="49"/>
        <v>95.82105415720568</v>
      </c>
      <c r="CA213" s="73">
        <f t="shared" si="48"/>
        <v>78.616352201257868</v>
      </c>
      <c r="CB213" s="73">
        <f t="shared" si="48"/>
        <v>85.117591721542809</v>
      </c>
      <c r="CC213" s="73">
        <f t="shared" si="46"/>
        <v>78.939478305563895</v>
      </c>
      <c r="CD213" s="73">
        <f t="shared" si="46"/>
        <v>78.258049170757033</v>
      </c>
      <c r="CE213" s="73">
        <f t="shared" si="46"/>
        <v>87.512929686560341</v>
      </c>
      <c r="CF213" s="73">
        <f t="shared" si="46"/>
        <v>98.485769403557001</v>
      </c>
      <c r="CG213" s="73">
        <f t="shared" si="46"/>
        <v>94.86809658958731</v>
      </c>
      <c r="CH213" s="73">
        <f t="shared" si="46"/>
        <v>91.488638680591734</v>
      </c>
      <c r="CI213" s="73" t="e">
        <f t="shared" si="46"/>
        <v>#VALUE!</v>
      </c>
      <c r="CJ213" s="73" t="e">
        <f t="shared" si="46"/>
        <v>#VALUE!</v>
      </c>
      <c r="CK213" s="73" t="e">
        <f t="shared" si="46"/>
        <v>#VALUE!</v>
      </c>
    </row>
    <row r="214" spans="2:89" s="72" customFormat="1" ht="14.4">
      <c r="B214" s="70" t="s">
        <v>487</v>
      </c>
      <c r="C214" s="70"/>
      <c r="D214" s="78"/>
      <c r="E214" s="71">
        <v>38261</v>
      </c>
      <c r="F214" s="72">
        <v>100.41</v>
      </c>
      <c r="G214" s="72">
        <v>98.54</v>
      </c>
      <c r="H214" s="72">
        <v>104.06</v>
      </c>
      <c r="I214" s="72">
        <v>98.18</v>
      </c>
      <c r="J214" s="72">
        <v>104.17</v>
      </c>
      <c r="K214" s="72">
        <v>99.93</v>
      </c>
      <c r="L214" s="72">
        <v>100.22</v>
      </c>
      <c r="M214" s="72">
        <v>104.07</v>
      </c>
      <c r="N214" s="72">
        <v>98.79</v>
      </c>
      <c r="O214" s="72">
        <v>101.79</v>
      </c>
      <c r="P214" s="72">
        <v>100.45</v>
      </c>
      <c r="Q214" s="72">
        <v>97.87</v>
      </c>
      <c r="R214" s="72">
        <v>93.92</v>
      </c>
      <c r="S214" s="72">
        <v>98.46</v>
      </c>
      <c r="T214" s="72">
        <v>96.41</v>
      </c>
      <c r="U214" s="72">
        <v>101.72</v>
      </c>
      <c r="V214" s="72">
        <v>100.95</v>
      </c>
      <c r="W214" s="72">
        <v>102.24</v>
      </c>
      <c r="X214" s="72">
        <v>101.26</v>
      </c>
      <c r="Y214" s="72">
        <v>95.26</v>
      </c>
      <c r="Z214" s="72">
        <v>99.21</v>
      </c>
      <c r="AA214" s="72">
        <v>81.680000000000007</v>
      </c>
      <c r="AB214" s="72">
        <v>100.68</v>
      </c>
      <c r="AC214" s="72">
        <v>98.73</v>
      </c>
      <c r="AD214" s="72">
        <v>101.25</v>
      </c>
      <c r="AE214" s="72">
        <v>106.25</v>
      </c>
      <c r="AF214" s="72">
        <v>97.81</v>
      </c>
      <c r="AG214" s="72">
        <v>97.72</v>
      </c>
      <c r="AH214" s="72">
        <v>104.83</v>
      </c>
      <c r="AI214" s="72">
        <v>101.13</v>
      </c>
      <c r="AJ214" s="72">
        <v>96.1</v>
      </c>
      <c r="AK214" s="72">
        <v>88.97</v>
      </c>
      <c r="AL214" s="72">
        <v>98.79</v>
      </c>
      <c r="AM214" s="72">
        <v>94.53</v>
      </c>
      <c r="AN214" s="72">
        <v>94.94</v>
      </c>
      <c r="AO214" s="72">
        <v>94.95</v>
      </c>
      <c r="AP214" s="72">
        <v>104.12</v>
      </c>
      <c r="AQ214" s="72">
        <v>104.2</v>
      </c>
      <c r="AR214" s="72" t="s">
        <v>488</v>
      </c>
      <c r="AS214" s="72" t="s">
        <v>488</v>
      </c>
      <c r="AT214" s="72" t="s">
        <v>488</v>
      </c>
      <c r="AU214" s="72" t="s">
        <v>488</v>
      </c>
      <c r="AV214" s="72" t="s">
        <v>488</v>
      </c>
      <c r="AW214" s="73">
        <f t="shared" si="47"/>
        <v>96.191981606552673</v>
      </c>
      <c r="AX214" s="73">
        <f t="shared" si="47"/>
        <v>96.593638190462201</v>
      </c>
      <c r="AY214" s="73">
        <f t="shared" si="47"/>
        <v>100.06490852705726</v>
      </c>
      <c r="AZ214" s="73">
        <f t="shared" si="47"/>
        <v>88.989599147991228</v>
      </c>
      <c r="BA214" s="73">
        <f t="shared" si="47"/>
        <v>106.84102564102564</v>
      </c>
      <c r="BB214" s="73">
        <f t="shared" si="47"/>
        <v>78.384155309344067</v>
      </c>
      <c r="BC214" s="73">
        <f t="shared" si="47"/>
        <v>85.069179186826233</v>
      </c>
      <c r="BD214" s="73">
        <f t="shared" si="47"/>
        <v>79.447296600950423</v>
      </c>
      <c r="BE214" s="73">
        <f t="shared" si="47"/>
        <v>87.938401281823047</v>
      </c>
      <c r="BF214" s="73">
        <f t="shared" si="47"/>
        <v>96.901328002284743</v>
      </c>
      <c r="BG214" s="73">
        <f t="shared" si="47"/>
        <v>93.902638528593812</v>
      </c>
      <c r="BH214" s="73">
        <f t="shared" si="47"/>
        <v>85.354845742941237</v>
      </c>
      <c r="BI214" s="73">
        <f t="shared" si="47"/>
        <v>54.863017699631989</v>
      </c>
      <c r="BJ214" s="73">
        <f t="shared" si="47"/>
        <v>90.943518219184398</v>
      </c>
      <c r="BK214" s="73">
        <f t="shared" si="47"/>
        <v>79.258467609339036</v>
      </c>
      <c r="BL214" s="73">
        <f t="shared" si="47"/>
        <v>96.378236255536876</v>
      </c>
      <c r="BM214" s="73">
        <f t="shared" si="49"/>
        <v>90.335570469798668</v>
      </c>
      <c r="BN214" s="73">
        <f t="shared" si="49"/>
        <v>100.37059761933982</v>
      </c>
      <c r="BO214" s="73">
        <f t="shared" si="49"/>
        <v>102.93265565438374</v>
      </c>
      <c r="BP214" s="73">
        <f t="shared" si="49"/>
        <v>85.910761391563156</v>
      </c>
      <c r="BQ214" s="73">
        <f t="shared" si="49"/>
        <v>98.052974896224541</v>
      </c>
      <c r="BR214" s="73">
        <f t="shared" si="49"/>
        <v>54.36996605205352</v>
      </c>
      <c r="BS214" s="73">
        <f t="shared" si="49"/>
        <v>103.09500038399509</v>
      </c>
      <c r="BT214" s="73">
        <f t="shared" si="49"/>
        <v>82.348770773818217</v>
      </c>
      <c r="BU214" s="73">
        <f t="shared" si="49"/>
        <v>108.98522644708162</v>
      </c>
      <c r="BV214" s="73">
        <f t="shared" si="49"/>
        <v>106.32176719285518</v>
      </c>
      <c r="BW214" s="73">
        <f t="shared" si="49"/>
        <v>108.46987717984973</v>
      </c>
      <c r="BX214" s="73">
        <f t="shared" si="49"/>
        <v>106.40533551109294</v>
      </c>
      <c r="BY214" s="73">
        <f t="shared" si="49"/>
        <v>121.49272758880454</v>
      </c>
      <c r="BZ214" s="73">
        <f t="shared" si="49"/>
        <v>97.714865452437323</v>
      </c>
      <c r="CA214" s="73">
        <f t="shared" si="48"/>
        <v>81.676015638279793</v>
      </c>
      <c r="CB214" s="73">
        <f t="shared" si="48"/>
        <v>83.697083725305745</v>
      </c>
      <c r="CC214" s="73">
        <f t="shared" si="46"/>
        <v>84.62757527733757</v>
      </c>
      <c r="CD214" s="73">
        <f t="shared" si="46"/>
        <v>81.760979090535614</v>
      </c>
      <c r="CE214" s="73">
        <f t="shared" si="46"/>
        <v>91.352144523826695</v>
      </c>
      <c r="CF214" s="73">
        <f t="shared" si="46"/>
        <v>100.36732644486142</v>
      </c>
      <c r="CG214" s="73">
        <f t="shared" si="46"/>
        <v>96.887358674917408</v>
      </c>
      <c r="CH214" s="73">
        <f t="shared" si="46"/>
        <v>94.424684533653519</v>
      </c>
      <c r="CI214" s="73" t="e">
        <f t="shared" si="46"/>
        <v>#VALUE!</v>
      </c>
      <c r="CJ214" s="73" t="e">
        <f t="shared" si="46"/>
        <v>#VALUE!</v>
      </c>
      <c r="CK214" s="73" t="e">
        <f t="shared" si="46"/>
        <v>#VALUE!</v>
      </c>
    </row>
    <row r="215" spans="2:89" s="72" customFormat="1" ht="14.4">
      <c r="B215" s="70" t="s">
        <v>487</v>
      </c>
      <c r="C215" s="70"/>
      <c r="D215" s="78"/>
      <c r="E215" s="71">
        <v>38353</v>
      </c>
      <c r="F215" s="72">
        <v>100.3</v>
      </c>
      <c r="G215" s="72">
        <v>98.87</v>
      </c>
      <c r="H215" s="72">
        <v>104.53</v>
      </c>
      <c r="I215" s="72">
        <v>99.64</v>
      </c>
      <c r="J215" s="72">
        <v>103.09</v>
      </c>
      <c r="K215" s="72">
        <v>99.91</v>
      </c>
      <c r="L215" s="72">
        <v>101.52</v>
      </c>
      <c r="M215" s="72">
        <v>100.85</v>
      </c>
      <c r="N215" s="72">
        <v>99.66</v>
      </c>
      <c r="O215" s="72">
        <v>101.23</v>
      </c>
      <c r="P215" s="72">
        <v>100.71</v>
      </c>
      <c r="Q215" s="72">
        <v>97.58</v>
      </c>
      <c r="R215" s="72">
        <v>94.58</v>
      </c>
      <c r="S215" s="72">
        <v>99.14</v>
      </c>
      <c r="T215" s="72">
        <v>96.64</v>
      </c>
      <c r="U215" s="72">
        <v>101.76</v>
      </c>
      <c r="V215" s="72">
        <v>100.74</v>
      </c>
      <c r="W215" s="72">
        <v>101.22</v>
      </c>
      <c r="X215" s="72">
        <v>100.97</v>
      </c>
      <c r="Y215" s="72">
        <v>100.67</v>
      </c>
      <c r="Z215" s="72">
        <v>99.75</v>
      </c>
      <c r="AA215" s="72">
        <v>92.65</v>
      </c>
      <c r="AB215" s="72">
        <v>100.66</v>
      </c>
      <c r="AC215" s="72">
        <v>100.87</v>
      </c>
      <c r="AD215" s="72">
        <v>101.65</v>
      </c>
      <c r="AE215" s="72">
        <v>105.41</v>
      </c>
      <c r="AF215" s="72">
        <v>98.62</v>
      </c>
      <c r="AG215" s="72">
        <v>96.82</v>
      </c>
      <c r="AH215" s="72">
        <v>104.22</v>
      </c>
      <c r="AI215" s="72">
        <v>100.57</v>
      </c>
      <c r="AJ215" s="72">
        <v>95.99</v>
      </c>
      <c r="AK215" s="72">
        <v>96.01</v>
      </c>
      <c r="AL215" s="72">
        <v>98.16</v>
      </c>
      <c r="AM215" s="72">
        <v>97.07</v>
      </c>
      <c r="AN215" s="72">
        <v>97.26</v>
      </c>
      <c r="AO215" s="72">
        <v>96.97</v>
      </c>
      <c r="AP215" s="72">
        <v>103.2</v>
      </c>
      <c r="AQ215" s="72">
        <v>104.15</v>
      </c>
      <c r="AR215" s="72" t="s">
        <v>488</v>
      </c>
      <c r="AS215" s="72" t="s">
        <v>488</v>
      </c>
      <c r="AT215" s="72" t="s">
        <v>488</v>
      </c>
      <c r="AU215" s="72" t="s">
        <v>488</v>
      </c>
      <c r="AV215" s="72" t="s">
        <v>488</v>
      </c>
      <c r="AW215" s="73">
        <f t="shared" si="47"/>
        <v>96.086602481199407</v>
      </c>
      <c r="AX215" s="73">
        <f t="shared" si="47"/>
        <v>96.917120031367944</v>
      </c>
      <c r="AY215" s="73">
        <f t="shared" si="47"/>
        <v>100.51686419693728</v>
      </c>
      <c r="AZ215" s="73">
        <f t="shared" si="47"/>
        <v>90.31293195259569</v>
      </c>
      <c r="BA215" s="73">
        <f t="shared" si="47"/>
        <v>105.73333333333335</v>
      </c>
      <c r="BB215" s="73">
        <f t="shared" si="47"/>
        <v>78.368467496813409</v>
      </c>
      <c r="BC215" s="73">
        <f t="shared" si="47"/>
        <v>86.172650878533233</v>
      </c>
      <c r="BD215" s="73">
        <f t="shared" si="47"/>
        <v>76.989140599652643</v>
      </c>
      <c r="BE215" s="73">
        <f t="shared" si="47"/>
        <v>88.712836033469827</v>
      </c>
      <c r="BF215" s="73">
        <f t="shared" si="47"/>
        <v>96.368223142462767</v>
      </c>
      <c r="BG215" s="73">
        <f t="shared" si="47"/>
        <v>94.145691649723062</v>
      </c>
      <c r="BH215" s="73">
        <f t="shared" si="47"/>
        <v>85.101929575929347</v>
      </c>
      <c r="BI215" s="73">
        <f t="shared" si="47"/>
        <v>55.248554237981196</v>
      </c>
      <c r="BJ215" s="73">
        <f t="shared" si="47"/>
        <v>91.571606705768247</v>
      </c>
      <c r="BK215" s="73">
        <f t="shared" si="47"/>
        <v>79.447550147977637</v>
      </c>
      <c r="BL215" s="73">
        <f t="shared" si="47"/>
        <v>96.416135679939373</v>
      </c>
      <c r="BM215" s="73">
        <f t="shared" si="49"/>
        <v>90.147651006711399</v>
      </c>
      <c r="BN215" s="73">
        <f t="shared" si="49"/>
        <v>99.36924776046142</v>
      </c>
      <c r="BO215" s="73">
        <f t="shared" si="49"/>
        <v>102.63786531130876</v>
      </c>
      <c r="BP215" s="73">
        <f t="shared" si="49"/>
        <v>90.789800013527838</v>
      </c>
      <c r="BQ215" s="73">
        <f t="shared" si="49"/>
        <v>98.586677208934574</v>
      </c>
      <c r="BR215" s="73">
        <f t="shared" si="49"/>
        <v>61.672102775743852</v>
      </c>
      <c r="BS215" s="73">
        <f t="shared" si="49"/>
        <v>103.07452064613574</v>
      </c>
      <c r="BT215" s="73">
        <f t="shared" si="49"/>
        <v>84.133703109035181</v>
      </c>
      <c r="BU215" s="73">
        <f t="shared" si="49"/>
        <v>109.41578536637873</v>
      </c>
      <c r="BV215" s="73">
        <f t="shared" si="49"/>
        <v>105.48119980987165</v>
      </c>
      <c r="BW215" s="73">
        <f t="shared" si="49"/>
        <v>109.36815547977487</v>
      </c>
      <c r="BX215" s="73">
        <f t="shared" si="49"/>
        <v>105.42534367769156</v>
      </c>
      <c r="BY215" s="73">
        <f t="shared" si="49"/>
        <v>120.78576809410674</v>
      </c>
      <c r="BZ215" s="73">
        <f t="shared" si="49"/>
        <v>97.17377651094256</v>
      </c>
      <c r="CA215" s="73">
        <f t="shared" si="48"/>
        <v>81.582525922148562</v>
      </c>
      <c r="CB215" s="73">
        <f t="shared" si="48"/>
        <v>90.319849482596439</v>
      </c>
      <c r="CC215" s="73">
        <f t="shared" si="46"/>
        <v>84.087891377907226</v>
      </c>
      <c r="CD215" s="73">
        <f t="shared" si="46"/>
        <v>83.957878348865862</v>
      </c>
      <c r="CE215" s="73">
        <f t="shared" ref="CE215:CK246" si="50">AN215/AVERAGE(AN$227:AN$230)*100</f>
        <v>93.584469942989102</v>
      </c>
      <c r="CF215" s="73">
        <f t="shared" si="50"/>
        <v>102.50257657038662</v>
      </c>
      <c r="CG215" s="73">
        <f t="shared" si="50"/>
        <v>96.031265993579311</v>
      </c>
      <c r="CH215" s="73">
        <f t="shared" si="50"/>
        <v>94.379375184069247</v>
      </c>
      <c r="CI215" s="73" t="e">
        <f t="shared" si="50"/>
        <v>#VALUE!</v>
      </c>
      <c r="CJ215" s="73" t="e">
        <f t="shared" si="50"/>
        <v>#VALUE!</v>
      </c>
      <c r="CK215" s="73" t="e">
        <f t="shared" si="50"/>
        <v>#VALUE!</v>
      </c>
    </row>
    <row r="216" spans="2:89" s="72" customFormat="1" ht="14.4">
      <c r="B216" s="70" t="s">
        <v>487</v>
      </c>
      <c r="C216" s="70"/>
      <c r="D216" s="79"/>
      <c r="E216" s="71">
        <v>38443</v>
      </c>
      <c r="F216" s="72">
        <v>99.76</v>
      </c>
      <c r="G216" s="72">
        <v>99.65</v>
      </c>
      <c r="H216" s="72">
        <v>100.61</v>
      </c>
      <c r="I216" s="72">
        <v>100.22</v>
      </c>
      <c r="J216" s="72">
        <v>101.08</v>
      </c>
      <c r="K216" s="72">
        <v>99.58</v>
      </c>
      <c r="L216" s="72">
        <v>100.75</v>
      </c>
      <c r="M216" s="72">
        <v>98.58</v>
      </c>
      <c r="N216" s="72">
        <v>99.89</v>
      </c>
      <c r="O216" s="72">
        <v>100.01</v>
      </c>
      <c r="P216" s="72">
        <v>100.2</v>
      </c>
      <c r="Q216" s="72">
        <v>98.55</v>
      </c>
      <c r="R216" s="72">
        <v>97.9</v>
      </c>
      <c r="S216" s="72">
        <v>99.66</v>
      </c>
      <c r="T216" s="72">
        <v>97.66</v>
      </c>
      <c r="U216" s="72">
        <v>99.4</v>
      </c>
      <c r="V216" s="72">
        <v>99.79</v>
      </c>
      <c r="W216" s="72">
        <v>99.96</v>
      </c>
      <c r="X216" s="72">
        <v>100.36</v>
      </c>
      <c r="Y216" s="72">
        <v>98.16</v>
      </c>
      <c r="Z216" s="72">
        <v>99.7</v>
      </c>
      <c r="AA216" s="72">
        <v>99.45</v>
      </c>
      <c r="AB216" s="72">
        <v>100.43</v>
      </c>
      <c r="AC216" s="72">
        <v>99.27</v>
      </c>
      <c r="AD216" s="72">
        <v>100.91</v>
      </c>
      <c r="AE216" s="72">
        <v>102.22</v>
      </c>
      <c r="AF216" s="72">
        <v>100.55</v>
      </c>
      <c r="AG216" s="72">
        <v>99.33</v>
      </c>
      <c r="AH216" s="72">
        <v>102.12</v>
      </c>
      <c r="AI216" s="72">
        <v>100.4</v>
      </c>
      <c r="AJ216" s="72">
        <v>98.22</v>
      </c>
      <c r="AK216" s="72">
        <v>96.95</v>
      </c>
      <c r="AL216" s="72">
        <v>97.03</v>
      </c>
      <c r="AM216" s="72">
        <v>99.03</v>
      </c>
      <c r="AN216" s="72">
        <v>100.26</v>
      </c>
      <c r="AO216" s="72">
        <v>99.7</v>
      </c>
      <c r="AP216" s="72">
        <v>100.74</v>
      </c>
      <c r="AQ216" s="72">
        <v>101.31</v>
      </c>
      <c r="AR216" s="72" t="s">
        <v>488</v>
      </c>
      <c r="AS216" s="72" t="s">
        <v>488</v>
      </c>
      <c r="AT216" s="72" t="s">
        <v>488</v>
      </c>
      <c r="AU216" s="72" t="s">
        <v>488</v>
      </c>
      <c r="AV216" s="72" t="s">
        <v>488</v>
      </c>
      <c r="AW216" s="73">
        <f t="shared" si="47"/>
        <v>95.569286774919789</v>
      </c>
      <c r="AX216" s="73">
        <f t="shared" si="47"/>
        <v>97.681713473508808</v>
      </c>
      <c r="AY216" s="73">
        <f t="shared" si="47"/>
        <v>96.747361588576112</v>
      </c>
      <c r="AZ216" s="73">
        <f t="shared" si="47"/>
        <v>90.838639505109796</v>
      </c>
      <c r="BA216" s="73">
        <f t="shared" si="47"/>
        <v>103.67179487179487</v>
      </c>
      <c r="BB216" s="73">
        <f t="shared" si="47"/>
        <v>78.109618590057849</v>
      </c>
      <c r="BC216" s="73">
        <f t="shared" si="47"/>
        <v>85.519056107291405</v>
      </c>
      <c r="BD216" s="73">
        <f t="shared" si="47"/>
        <v>75.256216958986201</v>
      </c>
      <c r="BE216" s="73">
        <f t="shared" si="47"/>
        <v>88.9175716574684</v>
      </c>
      <c r="BF216" s="73">
        <f t="shared" si="47"/>
        <v>95.206816126422012</v>
      </c>
      <c r="BG216" s="73">
        <f t="shared" si="47"/>
        <v>93.668933604431047</v>
      </c>
      <c r="BH216" s="73">
        <f t="shared" si="47"/>
        <v>85.947890548348411</v>
      </c>
      <c r="BI216" s="73">
        <f t="shared" si="47"/>
        <v>57.187919855131732</v>
      </c>
      <c r="BJ216" s="73">
        <f t="shared" si="47"/>
        <v>92.051909666097075</v>
      </c>
      <c r="BK216" s="73">
        <f t="shared" si="47"/>
        <v>80.286090101940147</v>
      </c>
      <c r="BL216" s="73">
        <f t="shared" si="47"/>
        <v>94.180069640192357</v>
      </c>
      <c r="BM216" s="73">
        <f t="shared" si="49"/>
        <v>89.297539149888152</v>
      </c>
      <c r="BN216" s="73">
        <f t="shared" si="49"/>
        <v>98.132286170082224</v>
      </c>
      <c r="BO216" s="73">
        <f t="shared" si="49"/>
        <v>102.01778907242694</v>
      </c>
      <c r="BP216" s="73">
        <f t="shared" si="49"/>
        <v>88.526142538272495</v>
      </c>
      <c r="BQ216" s="73">
        <f t="shared" si="49"/>
        <v>98.537260328128085</v>
      </c>
      <c r="BR216" s="73">
        <f t="shared" si="49"/>
        <v>66.198495640018635</v>
      </c>
      <c r="BS216" s="73">
        <f t="shared" si="49"/>
        <v>102.83900366075316</v>
      </c>
      <c r="BT216" s="73">
        <f t="shared" si="49"/>
        <v>82.799174260274839</v>
      </c>
      <c r="BU216" s="73">
        <f t="shared" si="49"/>
        <v>108.61925136567908</v>
      </c>
      <c r="BV216" s="73">
        <f t="shared" si="49"/>
        <v>102.28904510544616</v>
      </c>
      <c r="BW216" s="73">
        <f t="shared" si="49"/>
        <v>111.50849760181873</v>
      </c>
      <c r="BX216" s="73">
        <f t="shared" si="49"/>
        <v>108.15843201306654</v>
      </c>
      <c r="BY216" s="73">
        <f t="shared" si="49"/>
        <v>118.35197311236021</v>
      </c>
      <c r="BZ216" s="73">
        <f t="shared" si="49"/>
        <v>97.009517367988806</v>
      </c>
      <c r="CA216" s="73">
        <f t="shared" si="48"/>
        <v>83.477817440081594</v>
      </c>
      <c r="CB216" s="73">
        <f t="shared" si="48"/>
        <v>91.204139228598308</v>
      </c>
      <c r="CC216" s="73">
        <f t="shared" si="48"/>
        <v>83.119886923373457</v>
      </c>
      <c r="CD216" s="73">
        <f t="shared" si="48"/>
        <v>85.653123445845154</v>
      </c>
      <c r="CE216" s="73">
        <f t="shared" si="50"/>
        <v>96.471097640181853</v>
      </c>
      <c r="CF216" s="73">
        <f t="shared" si="50"/>
        <v>105.38833540339844</v>
      </c>
      <c r="CG216" s="73">
        <f t="shared" si="50"/>
        <v>93.742148606523045</v>
      </c>
      <c r="CH216" s="73">
        <f t="shared" si="50"/>
        <v>91.805804127681753</v>
      </c>
      <c r="CI216" s="73" t="e">
        <f t="shared" si="50"/>
        <v>#VALUE!</v>
      </c>
      <c r="CJ216" s="73" t="e">
        <f t="shared" si="50"/>
        <v>#VALUE!</v>
      </c>
      <c r="CK216" s="73" t="e">
        <f t="shared" si="50"/>
        <v>#VALUE!</v>
      </c>
    </row>
    <row r="217" spans="2:89" s="72" customFormat="1" ht="14.4">
      <c r="B217" s="70" t="s">
        <v>487</v>
      </c>
      <c r="C217" s="70"/>
      <c r="D217" s="78"/>
      <c r="E217" s="71">
        <v>38534</v>
      </c>
      <c r="F217" s="72">
        <v>99.75</v>
      </c>
      <c r="G217" s="72">
        <v>100.21</v>
      </c>
      <c r="H217" s="72">
        <v>98.37</v>
      </c>
      <c r="I217" s="72">
        <v>100.23</v>
      </c>
      <c r="J217" s="72">
        <v>98.95</v>
      </c>
      <c r="K217" s="72">
        <v>99.72</v>
      </c>
      <c r="L217" s="72">
        <v>99.7</v>
      </c>
      <c r="M217" s="72">
        <v>98.76</v>
      </c>
      <c r="N217" s="72">
        <v>100.11</v>
      </c>
      <c r="O217" s="72">
        <v>99.41</v>
      </c>
      <c r="P217" s="72">
        <v>99.69</v>
      </c>
      <c r="Q217" s="72">
        <v>100.94</v>
      </c>
      <c r="R217" s="72">
        <v>101.83</v>
      </c>
      <c r="S217" s="72">
        <v>100.2</v>
      </c>
      <c r="T217" s="72">
        <v>100.69</v>
      </c>
      <c r="U217" s="72">
        <v>100.68</v>
      </c>
      <c r="V217" s="72">
        <v>99.44</v>
      </c>
      <c r="W217" s="72">
        <v>99.42</v>
      </c>
      <c r="X217" s="72">
        <v>99.63</v>
      </c>
      <c r="Y217" s="72">
        <v>100.03</v>
      </c>
      <c r="Z217" s="72">
        <v>100.03</v>
      </c>
      <c r="AA217" s="72">
        <v>105.09</v>
      </c>
      <c r="AB217" s="72">
        <v>99.77</v>
      </c>
      <c r="AC217" s="72">
        <v>99.67</v>
      </c>
      <c r="AD217" s="72">
        <v>99.61</v>
      </c>
      <c r="AE217" s="72">
        <v>98.19</v>
      </c>
      <c r="AF217" s="72">
        <v>99.85</v>
      </c>
      <c r="AG217" s="72">
        <v>100.88</v>
      </c>
      <c r="AH217" s="72">
        <v>99.33</v>
      </c>
      <c r="AI217" s="72">
        <v>99.36</v>
      </c>
      <c r="AJ217" s="72">
        <v>101.76</v>
      </c>
      <c r="AK217" s="72">
        <v>102.33</v>
      </c>
      <c r="AL217" s="72">
        <v>100.84</v>
      </c>
      <c r="AM217" s="72">
        <v>101.21</v>
      </c>
      <c r="AN217" s="72">
        <v>99.58</v>
      </c>
      <c r="AO217" s="72">
        <v>101.97</v>
      </c>
      <c r="AP217" s="72">
        <v>98.75</v>
      </c>
      <c r="AQ217" s="72">
        <v>98.23</v>
      </c>
      <c r="AR217" s="72" t="s">
        <v>488</v>
      </c>
      <c r="AS217" s="72" t="s">
        <v>488</v>
      </c>
      <c r="AT217" s="72" t="s">
        <v>488</v>
      </c>
      <c r="AU217" s="72" t="s">
        <v>488</v>
      </c>
      <c r="AV217" s="72" t="s">
        <v>488</v>
      </c>
      <c r="AW217" s="73">
        <f t="shared" si="47"/>
        <v>95.559706854433117</v>
      </c>
      <c r="AX217" s="73">
        <f t="shared" si="47"/>
        <v>98.230652355045819</v>
      </c>
      <c r="AY217" s="73">
        <f t="shared" si="47"/>
        <v>94.593360098084005</v>
      </c>
      <c r="AZ217" s="73">
        <f t="shared" si="47"/>
        <v>90.847703428429</v>
      </c>
      <c r="BA217" s="73">
        <f t="shared" si="47"/>
        <v>101.48717948717949</v>
      </c>
      <c r="BB217" s="73">
        <f t="shared" si="47"/>
        <v>78.219433277772339</v>
      </c>
      <c r="BC217" s="73">
        <f t="shared" si="47"/>
        <v>84.627790510143456</v>
      </c>
      <c r="BD217" s="73">
        <f t="shared" si="47"/>
        <v>75.393629406263713</v>
      </c>
      <c r="BE217" s="73">
        <f t="shared" si="47"/>
        <v>89.113405732597471</v>
      </c>
      <c r="BF217" s="73">
        <f t="shared" si="47"/>
        <v>94.635632348041312</v>
      </c>
      <c r="BG217" s="73">
        <f t="shared" si="47"/>
        <v>93.192175559139031</v>
      </c>
      <c r="BH217" s="73">
        <f t="shared" si="47"/>
        <v>88.032268614411862</v>
      </c>
      <c r="BI217" s="73">
        <f t="shared" si="47"/>
        <v>59.48361469712016</v>
      </c>
      <c r="BJ217" s="73">
        <f t="shared" si="47"/>
        <v>92.550685817207778</v>
      </c>
      <c r="BK217" s="73">
        <f t="shared" si="47"/>
        <v>82.777047024005256</v>
      </c>
      <c r="BL217" s="73">
        <f t="shared" ref="BL217:BQ246" si="51">U217/AVERAGE(U$227:U$230)*100</f>
        <v>95.392851221072092</v>
      </c>
      <c r="BM217" s="73">
        <f t="shared" si="49"/>
        <v>88.984340044742723</v>
      </c>
      <c r="BN217" s="73">
        <f t="shared" si="49"/>
        <v>97.602159774205447</v>
      </c>
      <c r="BO217" s="73">
        <f t="shared" si="49"/>
        <v>101.27573062261752</v>
      </c>
      <c r="BP217" s="73">
        <f t="shared" si="49"/>
        <v>90.212612450116126</v>
      </c>
      <c r="BQ217" s="73">
        <f t="shared" si="49"/>
        <v>98.863411741450875</v>
      </c>
      <c r="BR217" s="73">
        <f t="shared" si="49"/>
        <v>69.95273913332889</v>
      </c>
      <c r="BS217" s="73">
        <f t="shared" si="49"/>
        <v>102.1631723113944</v>
      </c>
      <c r="BT217" s="73">
        <f t="shared" si="49"/>
        <v>83.132806472464921</v>
      </c>
      <c r="BU217" s="73">
        <f t="shared" si="49"/>
        <v>107.21993487796344</v>
      </c>
      <c r="BV217" s="73">
        <f t="shared" si="49"/>
        <v>98.256323018037179</v>
      </c>
      <c r="BW217" s="73">
        <f t="shared" si="49"/>
        <v>110.73220771299452</v>
      </c>
      <c r="BX217" s="73">
        <f t="shared" si="49"/>
        <v>109.84619572614672</v>
      </c>
      <c r="BY217" s="73">
        <f t="shared" si="49"/>
        <v>115.11850263661123</v>
      </c>
      <c r="BZ217" s="73">
        <f t="shared" si="49"/>
        <v>96.004637905212817</v>
      </c>
      <c r="CA217" s="73">
        <f t="shared" si="48"/>
        <v>86.486486486486484</v>
      </c>
      <c r="CB217" s="73">
        <f t="shared" si="48"/>
        <v>96.265286923800559</v>
      </c>
      <c r="CC217" s="73">
        <f t="shared" si="48"/>
        <v>86.383689553261661</v>
      </c>
      <c r="CD217" s="73">
        <f t="shared" si="48"/>
        <v>87.538651155750642</v>
      </c>
      <c r="CE217" s="73">
        <f t="shared" si="50"/>
        <v>95.816795362151481</v>
      </c>
      <c r="CF217" s="73">
        <f t="shared" si="50"/>
        <v>107.78784915832036</v>
      </c>
      <c r="CG217" s="73">
        <f t="shared" si="50"/>
        <v>91.890382915367795</v>
      </c>
      <c r="CH217" s="73">
        <f t="shared" si="50"/>
        <v>89.014748193289691</v>
      </c>
      <c r="CI217" s="73" t="e">
        <f t="shared" si="50"/>
        <v>#VALUE!</v>
      </c>
      <c r="CJ217" s="73" t="e">
        <f t="shared" si="50"/>
        <v>#VALUE!</v>
      </c>
      <c r="CK217" s="73" t="e">
        <f t="shared" si="50"/>
        <v>#VALUE!</v>
      </c>
    </row>
    <row r="218" spans="2:89" s="72" customFormat="1" ht="14.4">
      <c r="B218" s="70" t="s">
        <v>487</v>
      </c>
      <c r="C218" s="70"/>
      <c r="D218" s="78"/>
      <c r="E218" s="71">
        <v>38626</v>
      </c>
      <c r="F218" s="72">
        <v>100.19</v>
      </c>
      <c r="G218" s="72">
        <v>101.29</v>
      </c>
      <c r="H218" s="72">
        <v>96.66</v>
      </c>
      <c r="I218" s="72">
        <v>99.9</v>
      </c>
      <c r="J218" s="72">
        <v>96.98</v>
      </c>
      <c r="K218" s="72">
        <v>100.8</v>
      </c>
      <c r="L218" s="72">
        <v>98.06</v>
      </c>
      <c r="M218" s="72">
        <v>101.85</v>
      </c>
      <c r="N218" s="72">
        <v>100.34</v>
      </c>
      <c r="O218" s="72">
        <v>99.36</v>
      </c>
      <c r="P218" s="72">
        <v>99.4</v>
      </c>
      <c r="Q218" s="72">
        <v>103.02</v>
      </c>
      <c r="R218" s="72">
        <v>106.06</v>
      </c>
      <c r="S218" s="72">
        <v>101.01</v>
      </c>
      <c r="T218" s="72">
        <v>105.24</v>
      </c>
      <c r="U218" s="72">
        <v>98.2</v>
      </c>
      <c r="V218" s="72">
        <v>100.03</v>
      </c>
      <c r="W218" s="72">
        <v>99.41</v>
      </c>
      <c r="X218" s="72">
        <v>99.06</v>
      </c>
      <c r="Y218" s="72">
        <v>101.17</v>
      </c>
      <c r="Z218" s="72">
        <v>100.52</v>
      </c>
      <c r="AA218" s="72">
        <v>103.28</v>
      </c>
      <c r="AB218" s="72">
        <v>99.14</v>
      </c>
      <c r="AC218" s="72">
        <v>100.2</v>
      </c>
      <c r="AD218" s="72">
        <v>97.87</v>
      </c>
      <c r="AE218" s="72">
        <v>94.52</v>
      </c>
      <c r="AF218" s="72">
        <v>101</v>
      </c>
      <c r="AG218" s="72">
        <v>103.07</v>
      </c>
      <c r="AH218" s="72">
        <v>94.59</v>
      </c>
      <c r="AI218" s="72">
        <v>99.68</v>
      </c>
      <c r="AJ218" s="72">
        <v>104.23</v>
      </c>
      <c r="AK218" s="72">
        <v>104.99</v>
      </c>
      <c r="AL218" s="72">
        <v>104.12</v>
      </c>
      <c r="AM218" s="72">
        <v>102.78</v>
      </c>
      <c r="AN218" s="72">
        <v>102.99</v>
      </c>
      <c r="AO218" s="72">
        <v>101.43</v>
      </c>
      <c r="AP218" s="72">
        <v>97.41</v>
      </c>
      <c r="AQ218" s="72">
        <v>96.48</v>
      </c>
      <c r="AR218" s="72" t="s">
        <v>488</v>
      </c>
      <c r="AS218" s="72" t="s">
        <v>488</v>
      </c>
      <c r="AT218" s="72" t="s">
        <v>488</v>
      </c>
      <c r="AU218" s="72" t="s">
        <v>488</v>
      </c>
      <c r="AV218" s="72" t="s">
        <v>488</v>
      </c>
      <c r="AW218" s="73">
        <f t="shared" ref="AW218:BK234" si="52">F218/AVERAGE(F$227:F$230)*100</f>
        <v>95.981223355846154</v>
      </c>
      <c r="AX218" s="73">
        <f t="shared" si="52"/>
        <v>99.289320198010103</v>
      </c>
      <c r="AY218" s="73">
        <f t="shared" si="52"/>
        <v>92.949010745967257</v>
      </c>
      <c r="AZ218" s="73">
        <f t="shared" si="52"/>
        <v>90.548593958895125</v>
      </c>
      <c r="BA218" s="73">
        <f t="shared" si="52"/>
        <v>99.466666666666669</v>
      </c>
      <c r="BB218" s="73">
        <f t="shared" si="52"/>
        <v>79.0665751544269</v>
      </c>
      <c r="BC218" s="73">
        <f t="shared" si="52"/>
        <v>83.235718529836177</v>
      </c>
      <c r="BD218" s="73">
        <f t="shared" si="52"/>
        <v>77.75254308452773</v>
      </c>
      <c r="BE218" s="73">
        <f t="shared" si="52"/>
        <v>89.318141356596044</v>
      </c>
      <c r="BF218" s="73">
        <f t="shared" si="52"/>
        <v>94.588033699842924</v>
      </c>
      <c r="BG218" s="73">
        <f t="shared" si="52"/>
        <v>92.92107784711024</v>
      </c>
      <c r="BH218" s="73">
        <f t="shared" si="52"/>
        <v>89.846288019186744</v>
      </c>
      <c r="BI218" s="73">
        <f t="shared" si="52"/>
        <v>61.954553420176417</v>
      </c>
      <c r="BJ218" s="73">
        <f t="shared" si="52"/>
        <v>93.298850043873841</v>
      </c>
      <c r="BK218" s="73">
        <f t="shared" si="52"/>
        <v>86.517592897073328</v>
      </c>
      <c r="BL218" s="73">
        <f t="shared" si="51"/>
        <v>93.043086908117587</v>
      </c>
      <c r="BM218" s="73">
        <f t="shared" si="49"/>
        <v>89.512304250559282</v>
      </c>
      <c r="BN218" s="73">
        <f t="shared" si="49"/>
        <v>97.592342618726235</v>
      </c>
      <c r="BO218" s="73">
        <f t="shared" si="49"/>
        <v>100.69631512071156</v>
      </c>
      <c r="BP218" s="73">
        <f t="shared" si="49"/>
        <v>91.240727797443242</v>
      </c>
      <c r="BQ218" s="73">
        <f t="shared" si="49"/>
        <v>99.347697173354405</v>
      </c>
      <c r="BR218" s="73">
        <f t="shared" si="49"/>
        <v>68.747919856220449</v>
      </c>
      <c r="BS218" s="73">
        <f t="shared" si="49"/>
        <v>101.51806056882474</v>
      </c>
      <c r="BT218" s="73">
        <f t="shared" si="49"/>
        <v>83.574869153616788</v>
      </c>
      <c r="BU218" s="73">
        <f t="shared" si="49"/>
        <v>105.34700357902102</v>
      </c>
      <c r="BV218" s="73">
        <f t="shared" si="49"/>
        <v>94.583844094763961</v>
      </c>
      <c r="BW218" s="73">
        <f t="shared" si="49"/>
        <v>112.00754110177715</v>
      </c>
      <c r="BX218" s="73">
        <f t="shared" si="49"/>
        <v>112.23084252075675</v>
      </c>
      <c r="BY218" s="73">
        <f t="shared" si="49"/>
        <v>109.62507967781193</v>
      </c>
      <c r="BZ218" s="73">
        <f t="shared" si="49"/>
        <v>96.313831586066982</v>
      </c>
      <c r="CA218" s="73">
        <f t="shared" si="48"/>
        <v>88.585755566887642</v>
      </c>
      <c r="CB218" s="73">
        <f t="shared" si="48"/>
        <v>98.767638758231413</v>
      </c>
      <c r="CC218" s="73">
        <f t="shared" si="48"/>
        <v>89.193472394740226</v>
      </c>
      <c r="CD218" s="73">
        <f t="shared" si="48"/>
        <v>88.896577075269761</v>
      </c>
      <c r="CE218" s="73">
        <f t="shared" si="50"/>
        <v>99.097928844627248</v>
      </c>
      <c r="CF218" s="73">
        <f t="shared" si="50"/>
        <v>107.2170397188235</v>
      </c>
      <c r="CG218" s="73">
        <f t="shared" si="50"/>
        <v>90.643465314288363</v>
      </c>
      <c r="CH218" s="73">
        <f t="shared" si="50"/>
        <v>87.428920957839665</v>
      </c>
      <c r="CI218" s="73" t="e">
        <f t="shared" si="50"/>
        <v>#VALUE!</v>
      </c>
      <c r="CJ218" s="73" t="e">
        <f t="shared" si="50"/>
        <v>#VALUE!</v>
      </c>
      <c r="CK218" s="73" t="e">
        <f t="shared" si="50"/>
        <v>#VALUE!</v>
      </c>
    </row>
    <row r="219" spans="2:89" s="72" customFormat="1" ht="14.4">
      <c r="B219" s="70" t="s">
        <v>487</v>
      </c>
      <c r="C219" s="70"/>
      <c r="D219" s="78"/>
      <c r="E219" s="71">
        <v>38718</v>
      </c>
      <c r="F219" s="72">
        <v>101.27</v>
      </c>
      <c r="G219" s="72">
        <v>102.1</v>
      </c>
      <c r="H219" s="72">
        <v>96.87</v>
      </c>
      <c r="I219" s="72">
        <v>99.46</v>
      </c>
      <c r="J219" s="72">
        <v>95.59</v>
      </c>
      <c r="K219" s="72">
        <v>102.6</v>
      </c>
      <c r="L219" s="72">
        <v>97.34</v>
      </c>
      <c r="M219" s="72">
        <v>106.49</v>
      </c>
      <c r="N219" s="72">
        <v>100.97</v>
      </c>
      <c r="O219" s="72">
        <v>99.99</v>
      </c>
      <c r="P219" s="72">
        <v>99.58</v>
      </c>
      <c r="Q219" s="72">
        <v>105.7</v>
      </c>
      <c r="R219" s="72">
        <v>110.95</v>
      </c>
      <c r="S219" s="72">
        <v>102.14</v>
      </c>
      <c r="T219" s="72">
        <v>109.96</v>
      </c>
      <c r="U219" s="72">
        <v>97.47</v>
      </c>
      <c r="V219" s="72">
        <v>101.82</v>
      </c>
      <c r="W219" s="72">
        <v>99.94</v>
      </c>
      <c r="X219" s="72">
        <v>98.66</v>
      </c>
      <c r="Y219" s="72">
        <v>101.36</v>
      </c>
      <c r="Z219" s="72">
        <v>101.39</v>
      </c>
      <c r="AA219" s="72">
        <v>105.82</v>
      </c>
      <c r="AB219" s="72">
        <v>98.55</v>
      </c>
      <c r="AC219" s="72">
        <v>102.9</v>
      </c>
      <c r="AD219" s="72">
        <v>96.04</v>
      </c>
      <c r="AE219" s="72">
        <v>93.89</v>
      </c>
      <c r="AF219" s="72">
        <v>101.42</v>
      </c>
      <c r="AG219" s="72">
        <v>102.45</v>
      </c>
      <c r="AH219" s="72">
        <v>93.75</v>
      </c>
      <c r="AI219" s="72">
        <v>99.43</v>
      </c>
      <c r="AJ219" s="72">
        <v>105.96</v>
      </c>
      <c r="AK219" s="72">
        <v>107.83</v>
      </c>
      <c r="AL219" s="72">
        <v>106.39</v>
      </c>
      <c r="AM219" s="72">
        <v>103.09</v>
      </c>
      <c r="AN219" s="72">
        <v>98.91</v>
      </c>
      <c r="AO219" s="72">
        <v>101.55</v>
      </c>
      <c r="AP219" s="72">
        <v>97.27</v>
      </c>
      <c r="AQ219" s="72">
        <v>96.49</v>
      </c>
      <c r="AR219" s="72" t="s">
        <v>488</v>
      </c>
      <c r="AS219" s="72" t="s">
        <v>488</v>
      </c>
      <c r="AT219" s="72" t="s">
        <v>488</v>
      </c>
      <c r="AU219" s="72" t="s">
        <v>488</v>
      </c>
      <c r="AV219" s="72" t="s">
        <v>488</v>
      </c>
      <c r="AW219" s="73">
        <f t="shared" si="52"/>
        <v>97.015854768405433</v>
      </c>
      <c r="AX219" s="73">
        <f t="shared" si="52"/>
        <v>100.0833210802333</v>
      </c>
      <c r="AY219" s="73">
        <f t="shared" si="52"/>
        <v>93.1509483857009</v>
      </c>
      <c r="AZ219" s="73">
        <f t="shared" si="52"/>
        <v>90.149781332849926</v>
      </c>
      <c r="BA219" s="73">
        <f t="shared" si="52"/>
        <v>98.041025641025641</v>
      </c>
      <c r="BB219" s="73">
        <f t="shared" si="52"/>
        <v>80.478478282184525</v>
      </c>
      <c r="BC219" s="73">
        <f t="shared" si="52"/>
        <v>82.624564977506154</v>
      </c>
      <c r="BD219" s="73">
        <f t="shared" si="52"/>
        <v>81.29473061434814</v>
      </c>
      <c r="BE219" s="73">
        <f t="shared" si="52"/>
        <v>89.878938935374748</v>
      </c>
      <c r="BF219" s="73">
        <f t="shared" si="52"/>
        <v>95.187776667142643</v>
      </c>
      <c r="BG219" s="73">
        <f t="shared" si="52"/>
        <v>93.089345392507411</v>
      </c>
      <c r="BH219" s="73">
        <f t="shared" si="52"/>
        <v>92.18358225226207</v>
      </c>
      <c r="BI219" s="73">
        <f t="shared" si="52"/>
        <v>64.811028681581874</v>
      </c>
      <c r="BJ219" s="73">
        <f t="shared" si="52"/>
        <v>94.342585323049917</v>
      </c>
      <c r="BK219" s="73">
        <f t="shared" si="52"/>
        <v>90.397895429135147</v>
      </c>
      <c r="BL219" s="73">
        <f t="shared" si="51"/>
        <v>92.351422412772109</v>
      </c>
      <c r="BM219" s="73">
        <f t="shared" si="49"/>
        <v>91.114093959731534</v>
      </c>
      <c r="BN219" s="73">
        <f t="shared" si="49"/>
        <v>98.112651859123829</v>
      </c>
      <c r="BO219" s="73">
        <f t="shared" si="49"/>
        <v>100.28970775095299</v>
      </c>
      <c r="BP219" s="73">
        <f t="shared" si="49"/>
        <v>91.412080355331099</v>
      </c>
      <c r="BQ219" s="73">
        <f t="shared" si="49"/>
        <v>100.20755089938721</v>
      </c>
      <c r="BR219" s="73">
        <f t="shared" si="49"/>
        <v>70.438660720228967</v>
      </c>
      <c r="BS219" s="73">
        <f t="shared" si="49"/>
        <v>100.91390830197373</v>
      </c>
      <c r="BT219" s="73">
        <f t="shared" si="49"/>
        <v>85.826886585899871</v>
      </c>
      <c r="BU219" s="73">
        <f t="shared" si="49"/>
        <v>103.37719652323673</v>
      </c>
      <c r="BV219" s="73">
        <f t="shared" si="49"/>
        <v>93.953418557526319</v>
      </c>
      <c r="BW219" s="73">
        <f t="shared" si="49"/>
        <v>112.47331503507168</v>
      </c>
      <c r="BX219" s="73">
        <f t="shared" si="49"/>
        <v>111.5557370355247</v>
      </c>
      <c r="BY219" s="73">
        <f t="shared" si="49"/>
        <v>108.65156168511329</v>
      </c>
      <c r="BZ219" s="73">
        <f t="shared" si="49"/>
        <v>96.072274022899677</v>
      </c>
      <c r="CA219" s="73">
        <f t="shared" si="48"/>
        <v>90.05609382967873</v>
      </c>
      <c r="CB219" s="73">
        <f t="shared" si="48"/>
        <v>101.43932267168393</v>
      </c>
      <c r="CC219" s="73">
        <f t="shared" si="48"/>
        <v>91.138047714909845</v>
      </c>
      <c r="CD219" s="73">
        <f t="shared" si="48"/>
        <v>89.164702575302186</v>
      </c>
      <c r="CE219" s="73">
        <f t="shared" si="50"/>
        <v>95.172115176445104</v>
      </c>
      <c r="CF219" s="73">
        <f t="shared" si="50"/>
        <v>107.34388626093391</v>
      </c>
      <c r="CG219" s="73">
        <f t="shared" si="50"/>
        <v>90.513190341041266</v>
      </c>
      <c r="CH219" s="73">
        <f t="shared" si="50"/>
        <v>87.437982827756514</v>
      </c>
      <c r="CI219" s="73" t="e">
        <f t="shared" si="50"/>
        <v>#VALUE!</v>
      </c>
      <c r="CJ219" s="73" t="e">
        <f t="shared" si="50"/>
        <v>#VALUE!</v>
      </c>
      <c r="CK219" s="73" t="e">
        <f t="shared" si="50"/>
        <v>#VALUE!</v>
      </c>
    </row>
    <row r="220" spans="2:89" s="72" customFormat="1" ht="14.4">
      <c r="B220" s="70" t="s">
        <v>487</v>
      </c>
      <c r="C220" s="70"/>
      <c r="D220" s="79"/>
      <c r="E220" s="71">
        <v>38808</v>
      </c>
      <c r="F220" s="72">
        <v>103.2</v>
      </c>
      <c r="G220" s="72">
        <v>104.02</v>
      </c>
      <c r="H220" s="72">
        <v>97.36</v>
      </c>
      <c r="I220" s="72">
        <v>99.85</v>
      </c>
      <c r="J220" s="72">
        <v>95.58</v>
      </c>
      <c r="K220" s="72">
        <v>105.82</v>
      </c>
      <c r="L220" s="72">
        <v>98.18</v>
      </c>
      <c r="M220" s="72">
        <v>112.4</v>
      </c>
      <c r="N220" s="72">
        <v>102.58</v>
      </c>
      <c r="O220" s="72">
        <v>101.49</v>
      </c>
      <c r="P220" s="72">
        <v>100.94</v>
      </c>
      <c r="Q220" s="72">
        <v>109.14</v>
      </c>
      <c r="R220" s="72">
        <v>116.77</v>
      </c>
      <c r="S220" s="72">
        <v>104.15</v>
      </c>
      <c r="T220" s="72">
        <v>113.21</v>
      </c>
      <c r="U220" s="72">
        <v>94.11</v>
      </c>
      <c r="V220" s="72">
        <v>104.83</v>
      </c>
      <c r="W220" s="72">
        <v>100.98</v>
      </c>
      <c r="X220" s="72">
        <v>99.02</v>
      </c>
      <c r="Y220" s="72">
        <v>97.05</v>
      </c>
      <c r="Z220" s="72">
        <v>102.63</v>
      </c>
      <c r="AA220" s="72">
        <v>108.66</v>
      </c>
      <c r="AB220" s="72">
        <v>98.77</v>
      </c>
      <c r="AC220" s="72">
        <v>103</v>
      </c>
      <c r="AD220" s="72">
        <v>95</v>
      </c>
      <c r="AE220" s="72">
        <v>93.91</v>
      </c>
      <c r="AF220" s="72">
        <v>103.32</v>
      </c>
      <c r="AG220" s="72">
        <v>100.35</v>
      </c>
      <c r="AH220" s="72">
        <v>93.32</v>
      </c>
      <c r="AI220" s="72">
        <v>100.84</v>
      </c>
      <c r="AJ220" s="72">
        <v>112.93</v>
      </c>
      <c r="AK220" s="72">
        <v>97.11</v>
      </c>
      <c r="AL220" s="72">
        <v>110.12</v>
      </c>
      <c r="AM220" s="72">
        <v>103.41</v>
      </c>
      <c r="AN220" s="72">
        <v>91.76</v>
      </c>
      <c r="AO220" s="72">
        <v>95.48</v>
      </c>
      <c r="AP220" s="72">
        <v>99.37</v>
      </c>
      <c r="AQ220" s="72">
        <v>99.95</v>
      </c>
      <c r="AR220" s="72" t="s">
        <v>488</v>
      </c>
      <c r="AS220" s="72" t="s">
        <v>488</v>
      </c>
      <c r="AT220" s="72" t="s">
        <v>488</v>
      </c>
      <c r="AU220" s="72" t="s">
        <v>488</v>
      </c>
      <c r="AV220" s="72" t="s">
        <v>488</v>
      </c>
      <c r="AW220" s="73">
        <f t="shared" si="52"/>
        <v>98.864779422330813</v>
      </c>
      <c r="AX220" s="73">
        <f t="shared" si="52"/>
        <v>101.96539724550311</v>
      </c>
      <c r="AY220" s="73">
        <f t="shared" si="52"/>
        <v>93.622136211746039</v>
      </c>
      <c r="AZ220" s="73">
        <f t="shared" si="52"/>
        <v>90.503274342299065</v>
      </c>
      <c r="BA220" s="73">
        <f t="shared" si="52"/>
        <v>98.030769230769238</v>
      </c>
      <c r="BB220" s="73">
        <f t="shared" si="52"/>
        <v>83.004216099617608</v>
      </c>
      <c r="BC220" s="73">
        <f t="shared" si="52"/>
        <v>83.337577455224519</v>
      </c>
      <c r="BD220" s="73">
        <f t="shared" si="52"/>
        <v>85.806439299959919</v>
      </c>
      <c r="BE220" s="73">
        <f t="shared" si="52"/>
        <v>91.312088303364774</v>
      </c>
      <c r="BF220" s="73">
        <f t="shared" si="52"/>
        <v>96.615736113094385</v>
      </c>
      <c r="BG220" s="73">
        <f t="shared" si="52"/>
        <v>94.360700179952801</v>
      </c>
      <c r="BH220" s="73">
        <f t="shared" si="52"/>
        <v>95.183691267851302</v>
      </c>
      <c r="BI220" s="73">
        <f t="shared" si="52"/>
        <v>68.210759974297559</v>
      </c>
      <c r="BJ220" s="73">
        <f t="shared" si="52"/>
        <v>96.199140996628657</v>
      </c>
      <c r="BK220" s="73">
        <f t="shared" si="52"/>
        <v>93.069713909898056</v>
      </c>
      <c r="BL220" s="73">
        <f t="shared" si="51"/>
        <v>89.167870762962792</v>
      </c>
      <c r="BM220" s="73">
        <f t="shared" si="49"/>
        <v>93.807606263982109</v>
      </c>
      <c r="BN220" s="73">
        <f t="shared" si="49"/>
        <v>99.133636028960623</v>
      </c>
      <c r="BO220" s="73">
        <f t="shared" si="49"/>
        <v>100.65565438373569</v>
      </c>
      <c r="BP220" s="73">
        <f t="shared" si="49"/>
        <v>87.525082857980294</v>
      </c>
      <c r="BQ220" s="73">
        <f t="shared" si="49"/>
        <v>101.43308954338801</v>
      </c>
      <c r="BR220" s="73">
        <f t="shared" si="49"/>
        <v>72.329095387073139</v>
      </c>
      <c r="BS220" s="73">
        <f t="shared" si="49"/>
        <v>101.13918541842664</v>
      </c>
      <c r="BT220" s="73">
        <f t="shared" si="49"/>
        <v>85.910294638947391</v>
      </c>
      <c r="BU220" s="73">
        <f t="shared" si="49"/>
        <v>102.25774333306423</v>
      </c>
      <c r="BV220" s="73">
        <f t="shared" si="49"/>
        <v>93.973432066644975</v>
      </c>
      <c r="BW220" s="73">
        <f t="shared" si="49"/>
        <v>114.58038759045164</v>
      </c>
      <c r="BX220" s="73">
        <f t="shared" si="49"/>
        <v>109.2690894242548</v>
      </c>
      <c r="BY220" s="73">
        <f t="shared" si="49"/>
        <v>108.1532131888509</v>
      </c>
      <c r="BZ220" s="73">
        <f t="shared" si="49"/>
        <v>97.434658679163249</v>
      </c>
      <c r="CA220" s="73">
        <f t="shared" si="48"/>
        <v>95.979942206357308</v>
      </c>
      <c r="CB220" s="73">
        <f t="shared" si="48"/>
        <v>91.354656632173089</v>
      </c>
      <c r="CC220" s="73">
        <f t="shared" si="48"/>
        <v>94.333319055981505</v>
      </c>
      <c r="CD220" s="73">
        <f t="shared" si="48"/>
        <v>89.441477285013079</v>
      </c>
      <c r="CE220" s="73">
        <f t="shared" si="50"/>
        <v>88.292319164802379</v>
      </c>
      <c r="CF220" s="73">
        <f t="shared" si="50"/>
        <v>100.92756533918239</v>
      </c>
      <c r="CG220" s="73">
        <f t="shared" si="50"/>
        <v>92.467314939747823</v>
      </c>
      <c r="CH220" s="73">
        <f t="shared" si="50"/>
        <v>90.573389818989156</v>
      </c>
      <c r="CI220" s="73" t="e">
        <f t="shared" si="50"/>
        <v>#VALUE!</v>
      </c>
      <c r="CJ220" s="73" t="e">
        <f t="shared" si="50"/>
        <v>#VALUE!</v>
      </c>
      <c r="CK220" s="73" t="e">
        <f t="shared" si="50"/>
        <v>#VALUE!</v>
      </c>
    </row>
    <row r="221" spans="2:89" s="72" customFormat="1" ht="14.4">
      <c r="B221" s="70" t="s">
        <v>487</v>
      </c>
      <c r="C221" s="70"/>
      <c r="D221" s="78"/>
      <c r="E221" s="71">
        <v>38899</v>
      </c>
      <c r="F221" s="72">
        <v>104.53</v>
      </c>
      <c r="G221" s="72">
        <v>103.65</v>
      </c>
      <c r="H221" s="72">
        <v>98.3</v>
      </c>
      <c r="I221" s="72">
        <v>100.31</v>
      </c>
      <c r="J221" s="72">
        <v>95.25</v>
      </c>
      <c r="K221" s="72">
        <v>109.54</v>
      </c>
      <c r="L221" s="72">
        <v>99.42</v>
      </c>
      <c r="M221" s="72">
        <v>115.5</v>
      </c>
      <c r="N221" s="72">
        <v>103.68</v>
      </c>
      <c r="O221" s="72">
        <v>101.9</v>
      </c>
      <c r="P221" s="72">
        <v>101.63</v>
      </c>
      <c r="Q221" s="72">
        <v>111.99</v>
      </c>
      <c r="R221" s="72">
        <v>122.31</v>
      </c>
      <c r="S221" s="72">
        <v>105.3</v>
      </c>
      <c r="T221" s="72">
        <v>112.02</v>
      </c>
      <c r="U221" s="72">
        <v>92.12</v>
      </c>
      <c r="V221" s="72">
        <v>106.86</v>
      </c>
      <c r="W221" s="72">
        <v>101.06</v>
      </c>
      <c r="X221" s="72">
        <v>98.86</v>
      </c>
      <c r="Y221" s="72">
        <v>95.48</v>
      </c>
      <c r="Z221" s="72">
        <v>103.01</v>
      </c>
      <c r="AA221" s="72">
        <v>108.21</v>
      </c>
      <c r="AB221" s="72">
        <v>98.98</v>
      </c>
      <c r="AC221" s="72">
        <v>102.48</v>
      </c>
      <c r="AD221" s="72">
        <v>93.5</v>
      </c>
      <c r="AE221" s="72">
        <v>95.1</v>
      </c>
      <c r="AF221" s="72">
        <v>105.51</v>
      </c>
      <c r="AG221" s="72">
        <v>98.97</v>
      </c>
      <c r="AH221" s="72">
        <v>90.64</v>
      </c>
      <c r="AI221" s="72">
        <v>101.19</v>
      </c>
      <c r="AJ221" s="72">
        <v>112.51</v>
      </c>
      <c r="AK221" s="72">
        <v>94.79</v>
      </c>
      <c r="AL221" s="72">
        <v>111.7</v>
      </c>
      <c r="AM221" s="72">
        <v>105.8</v>
      </c>
      <c r="AN221" s="72">
        <v>93.96</v>
      </c>
      <c r="AO221" s="72">
        <v>97.95</v>
      </c>
      <c r="AP221" s="72">
        <v>100.05</v>
      </c>
      <c r="AQ221" s="72">
        <v>101.86</v>
      </c>
      <c r="AR221" s="72" t="s">
        <v>488</v>
      </c>
      <c r="AS221" s="72" t="s">
        <v>488</v>
      </c>
      <c r="AT221" s="72" t="s">
        <v>488</v>
      </c>
      <c r="AU221" s="72" t="s">
        <v>488</v>
      </c>
      <c r="AV221" s="72" t="s">
        <v>488</v>
      </c>
      <c r="AW221" s="73">
        <f t="shared" si="52"/>
        <v>100.13890884705658</v>
      </c>
      <c r="AX221" s="73">
        <f t="shared" si="52"/>
        <v>101.60270548448757</v>
      </c>
      <c r="AY221" s="73">
        <f t="shared" si="52"/>
        <v>94.526047551506124</v>
      </c>
      <c r="AZ221" s="73">
        <f t="shared" si="52"/>
        <v>90.920214814982685</v>
      </c>
      <c r="BA221" s="73">
        <f t="shared" si="52"/>
        <v>97.692307692307693</v>
      </c>
      <c r="BB221" s="73">
        <f t="shared" si="52"/>
        <v>85.922149230316705</v>
      </c>
      <c r="BC221" s="73">
        <f t="shared" si="52"/>
        <v>84.390119684237334</v>
      </c>
      <c r="BD221" s="73">
        <f t="shared" si="52"/>
        <v>88.172987003072691</v>
      </c>
      <c r="BE221" s="73">
        <f t="shared" si="52"/>
        <v>92.291258679010141</v>
      </c>
      <c r="BF221" s="73">
        <f t="shared" si="52"/>
        <v>97.006045028321196</v>
      </c>
      <c r="BG221" s="73">
        <f t="shared" si="52"/>
        <v>95.005725770641988</v>
      </c>
      <c r="BH221" s="73">
        <f t="shared" si="52"/>
        <v>97.669246702278414</v>
      </c>
      <c r="BI221" s="73">
        <f t="shared" si="52"/>
        <v>71.446930311349959</v>
      </c>
      <c r="BJ221" s="73">
        <f t="shared" si="52"/>
        <v>97.261349466586609</v>
      </c>
      <c r="BK221" s="73">
        <f t="shared" si="52"/>
        <v>92.091417296941785</v>
      </c>
      <c r="BL221" s="73">
        <f t="shared" si="51"/>
        <v>87.282374398938828</v>
      </c>
      <c r="BM221" s="73">
        <f t="shared" si="49"/>
        <v>95.624161073825491</v>
      </c>
      <c r="BN221" s="73">
        <f t="shared" si="49"/>
        <v>99.212173272794217</v>
      </c>
      <c r="BO221" s="73">
        <f t="shared" si="49"/>
        <v>100.49301143583227</v>
      </c>
      <c r="BP221" s="73">
        <f t="shared" ref="BP221:BZ244" si="53">Y221/AVERAGE(Y$227:Y$230)*100</f>
        <v>86.109169616485929</v>
      </c>
      <c r="BQ221" s="73">
        <f t="shared" si="53"/>
        <v>101.80865783751729</v>
      </c>
      <c r="BR221" s="73">
        <f t="shared" si="53"/>
        <v>72.029554682819665</v>
      </c>
      <c r="BS221" s="73">
        <f t="shared" si="53"/>
        <v>101.35422266594989</v>
      </c>
      <c r="BT221" s="73">
        <f t="shared" si="53"/>
        <v>85.476572763100279</v>
      </c>
      <c r="BU221" s="73">
        <f t="shared" si="53"/>
        <v>100.64314738570006</v>
      </c>
      <c r="BV221" s="73">
        <f t="shared" si="53"/>
        <v>95.16423585920495</v>
      </c>
      <c r="BW221" s="73">
        <f t="shared" si="53"/>
        <v>117.00906595691592</v>
      </c>
      <c r="BX221" s="73">
        <f t="shared" si="53"/>
        <v>107.766435279706</v>
      </c>
      <c r="BY221" s="73">
        <f t="shared" si="53"/>
        <v>105.04722721214581</v>
      </c>
      <c r="BZ221" s="73">
        <f t="shared" si="53"/>
        <v>97.772839267597476</v>
      </c>
      <c r="CA221" s="73">
        <f t="shared" si="48"/>
        <v>95.622981472038077</v>
      </c>
      <c r="CB221" s="73">
        <f t="shared" si="48"/>
        <v>89.172154280338674</v>
      </c>
      <c r="CC221" s="73">
        <f t="shared" si="48"/>
        <v>95.686812010108369</v>
      </c>
      <c r="CD221" s="73">
        <f t="shared" si="48"/>
        <v>91.508638398166369</v>
      </c>
      <c r="CE221" s="73">
        <f t="shared" si="50"/>
        <v>90.409179476077057</v>
      </c>
      <c r="CF221" s="73">
        <f t="shared" si="50"/>
        <v>103.53848999762162</v>
      </c>
      <c r="CG221" s="73">
        <f t="shared" si="50"/>
        <v>93.100079095519462</v>
      </c>
      <c r="CH221" s="73">
        <f t="shared" si="50"/>
        <v>92.304206973108904</v>
      </c>
      <c r="CI221" s="73" t="e">
        <f t="shared" si="50"/>
        <v>#VALUE!</v>
      </c>
      <c r="CJ221" s="73" t="e">
        <f t="shared" si="50"/>
        <v>#VALUE!</v>
      </c>
      <c r="CK221" s="73" t="e">
        <f t="shared" si="50"/>
        <v>#VALUE!</v>
      </c>
    </row>
    <row r="222" spans="2:89" s="72" customFormat="1" ht="14.4">
      <c r="B222" s="70" t="s">
        <v>487</v>
      </c>
      <c r="C222" s="70"/>
      <c r="D222" s="78"/>
      <c r="E222" s="71">
        <v>38991</v>
      </c>
      <c r="F222" s="72">
        <v>105.48</v>
      </c>
      <c r="G222" s="72">
        <v>101.48</v>
      </c>
      <c r="H222" s="72">
        <v>100.69</v>
      </c>
      <c r="I222" s="72">
        <v>101.26</v>
      </c>
      <c r="J222" s="72">
        <v>94.94</v>
      </c>
      <c r="K222" s="72">
        <v>113.42</v>
      </c>
      <c r="L222" s="72">
        <v>102.02</v>
      </c>
      <c r="M222" s="72">
        <v>115.89</v>
      </c>
      <c r="N222" s="72">
        <v>104.81</v>
      </c>
      <c r="O222" s="72">
        <v>101.73</v>
      </c>
      <c r="P222" s="72">
        <v>102.09</v>
      </c>
      <c r="Q222" s="72">
        <v>114.06</v>
      </c>
      <c r="R222" s="72">
        <v>127.55</v>
      </c>
      <c r="S222" s="72">
        <v>105.77</v>
      </c>
      <c r="T222" s="72">
        <v>107.14</v>
      </c>
      <c r="U222" s="72">
        <v>98.44</v>
      </c>
      <c r="V222" s="72">
        <v>108.39</v>
      </c>
      <c r="W222" s="72">
        <v>100.46</v>
      </c>
      <c r="X222" s="72">
        <v>98.24</v>
      </c>
      <c r="Y222" s="72">
        <v>97</v>
      </c>
      <c r="Z222" s="72">
        <v>102.89</v>
      </c>
      <c r="AA222" s="72">
        <v>110.79</v>
      </c>
      <c r="AB222" s="72">
        <v>99</v>
      </c>
      <c r="AC222" s="72">
        <v>107.06</v>
      </c>
      <c r="AD222" s="72">
        <v>91.93</v>
      </c>
      <c r="AE222" s="72">
        <v>97.79</v>
      </c>
      <c r="AF222" s="72">
        <v>106.66</v>
      </c>
      <c r="AG222" s="72">
        <v>97.67</v>
      </c>
      <c r="AH222" s="72">
        <v>88.16</v>
      </c>
      <c r="AI222" s="72">
        <v>101.29</v>
      </c>
      <c r="AJ222" s="72">
        <v>111.53</v>
      </c>
      <c r="AK222" s="72">
        <v>98.21</v>
      </c>
      <c r="AL222" s="72">
        <v>111.58</v>
      </c>
      <c r="AM222" s="72">
        <v>108.22</v>
      </c>
      <c r="AN222" s="72">
        <v>100.61</v>
      </c>
      <c r="AO222" s="72">
        <v>99.93</v>
      </c>
      <c r="AP222" s="72">
        <v>100.2</v>
      </c>
      <c r="AQ222" s="72">
        <v>103.56</v>
      </c>
      <c r="AR222" s="72" t="s">
        <v>488</v>
      </c>
      <c r="AS222" s="72" t="s">
        <v>488</v>
      </c>
      <c r="AT222" s="72" t="s">
        <v>488</v>
      </c>
      <c r="AU222" s="72" t="s">
        <v>488</v>
      </c>
      <c r="AV222" s="72" t="s">
        <v>488</v>
      </c>
      <c r="AW222" s="73">
        <f t="shared" si="52"/>
        <v>101.04900129328928</v>
      </c>
      <c r="AX222" s="73">
        <f t="shared" si="52"/>
        <v>99.475567318531589</v>
      </c>
      <c r="AY222" s="73">
        <f t="shared" si="52"/>
        <v>96.824290213236537</v>
      </c>
      <c r="AZ222" s="73">
        <f t="shared" si="52"/>
        <v>91.781287530307509</v>
      </c>
      <c r="BA222" s="73">
        <f t="shared" si="52"/>
        <v>97.374358974358984</v>
      </c>
      <c r="BB222" s="73">
        <f t="shared" si="52"/>
        <v>88.965584861260922</v>
      </c>
      <c r="BC222" s="73">
        <f t="shared" si="52"/>
        <v>86.597063067651305</v>
      </c>
      <c r="BD222" s="73">
        <f t="shared" si="52"/>
        <v>88.470713972173982</v>
      </c>
      <c r="BE222" s="73">
        <f t="shared" si="52"/>
        <v>93.297133701264016</v>
      </c>
      <c r="BF222" s="73">
        <f t="shared" si="52"/>
        <v>96.844209624446663</v>
      </c>
      <c r="BG222" s="73">
        <f t="shared" si="52"/>
        <v>95.43574283110145</v>
      </c>
      <c r="BH222" s="73">
        <f t="shared" si="52"/>
        <v>99.474544859914957</v>
      </c>
      <c r="BI222" s="73">
        <f t="shared" si="52"/>
        <v>74.50785676733453</v>
      </c>
      <c r="BJ222" s="73">
        <f t="shared" si="52"/>
        <v>97.69546944996074</v>
      </c>
      <c r="BK222" s="73">
        <f t="shared" si="52"/>
        <v>88.079579085827035</v>
      </c>
      <c r="BL222" s="73">
        <f t="shared" si="51"/>
        <v>93.270483454532538</v>
      </c>
      <c r="BM222" s="73">
        <f t="shared" si="51"/>
        <v>96.993288590604038</v>
      </c>
      <c r="BN222" s="73">
        <f t="shared" si="51"/>
        <v>98.623143944042226</v>
      </c>
      <c r="BO222" s="73">
        <f t="shared" si="51"/>
        <v>99.862770012706477</v>
      </c>
      <c r="BP222" s="73">
        <f t="shared" si="53"/>
        <v>87.479990079588759</v>
      </c>
      <c r="BQ222" s="73">
        <f t="shared" si="53"/>
        <v>101.69005732358174</v>
      </c>
      <c r="BR222" s="73">
        <f t="shared" si="53"/>
        <v>73.746921387206271</v>
      </c>
      <c r="BS222" s="73">
        <f t="shared" si="53"/>
        <v>101.37470240380924</v>
      </c>
      <c r="BT222" s="73">
        <f t="shared" si="53"/>
        <v>89.29666159267677</v>
      </c>
      <c r="BU222" s="73">
        <f t="shared" si="53"/>
        <v>98.95320362745889</v>
      </c>
      <c r="BV222" s="73">
        <f t="shared" si="53"/>
        <v>97.856052835664073</v>
      </c>
      <c r="BW222" s="73">
        <f t="shared" si="53"/>
        <v>118.28439934569852</v>
      </c>
      <c r="BX222" s="73">
        <f t="shared" si="53"/>
        <v>106.35089152034844</v>
      </c>
      <c r="BY222" s="73">
        <f t="shared" si="53"/>
        <v>102.17303123370228</v>
      </c>
      <c r="BZ222" s="73">
        <f t="shared" si="53"/>
        <v>97.869462292864412</v>
      </c>
      <c r="CA222" s="73">
        <f t="shared" si="48"/>
        <v>94.790073091959897</v>
      </c>
      <c r="CB222" s="73">
        <f t="shared" si="48"/>
        <v>92.389463781749754</v>
      </c>
      <c r="CC222" s="73">
        <f t="shared" si="48"/>
        <v>95.584015076883546</v>
      </c>
      <c r="CD222" s="73">
        <f t="shared" si="48"/>
        <v>93.601747140355059</v>
      </c>
      <c r="CE222" s="73">
        <f t="shared" si="50"/>
        <v>96.807870871521004</v>
      </c>
      <c r="CF222" s="73">
        <f t="shared" si="50"/>
        <v>105.63145794244339</v>
      </c>
      <c r="CG222" s="73">
        <f t="shared" si="50"/>
        <v>93.239659423998518</v>
      </c>
      <c r="CH222" s="73">
        <f t="shared" si="50"/>
        <v>93.844724858974658</v>
      </c>
      <c r="CI222" s="73" t="e">
        <f t="shared" si="50"/>
        <v>#VALUE!</v>
      </c>
      <c r="CJ222" s="73" t="e">
        <f t="shared" si="50"/>
        <v>#VALUE!</v>
      </c>
      <c r="CK222" s="73" t="e">
        <f t="shared" si="50"/>
        <v>#VALUE!</v>
      </c>
    </row>
    <row r="223" spans="2:89" s="72" customFormat="1" ht="14.4">
      <c r="B223" s="70" t="s">
        <v>487</v>
      </c>
      <c r="C223" s="70"/>
      <c r="D223" s="78"/>
      <c r="E223" s="71">
        <v>39083</v>
      </c>
      <c r="F223" s="72">
        <v>106.32</v>
      </c>
      <c r="G223" s="72">
        <v>99.46</v>
      </c>
      <c r="H223" s="72">
        <v>102.53</v>
      </c>
      <c r="I223" s="72">
        <v>102.91</v>
      </c>
      <c r="J223" s="72">
        <v>95.12</v>
      </c>
      <c r="K223" s="72">
        <v>117.91</v>
      </c>
      <c r="L223" s="72">
        <v>105.88</v>
      </c>
      <c r="M223" s="72">
        <v>115.76</v>
      </c>
      <c r="N223" s="72">
        <v>106.38</v>
      </c>
      <c r="O223" s="72">
        <v>101.75</v>
      </c>
      <c r="P223" s="72">
        <v>102.87</v>
      </c>
      <c r="Q223" s="72">
        <v>115.76</v>
      </c>
      <c r="R223" s="72">
        <v>133.07</v>
      </c>
      <c r="S223" s="72">
        <v>106.63</v>
      </c>
      <c r="T223" s="72">
        <v>101.68</v>
      </c>
      <c r="U223" s="72">
        <v>102.41</v>
      </c>
      <c r="V223" s="72">
        <v>110.01</v>
      </c>
      <c r="W223" s="72">
        <v>99.95</v>
      </c>
      <c r="X223" s="72">
        <v>97.96</v>
      </c>
      <c r="Y223" s="72">
        <v>95.74</v>
      </c>
      <c r="Z223" s="72">
        <v>102.72</v>
      </c>
      <c r="AA223" s="72">
        <v>116.88</v>
      </c>
      <c r="AB223" s="72">
        <v>99.33</v>
      </c>
      <c r="AC223" s="72">
        <v>111.17</v>
      </c>
      <c r="AD223" s="72">
        <v>90.93</v>
      </c>
      <c r="AE223" s="72">
        <v>99.33</v>
      </c>
      <c r="AF223" s="72">
        <v>107.01</v>
      </c>
      <c r="AG223" s="72">
        <v>96.85</v>
      </c>
      <c r="AH223" s="72">
        <v>85.41</v>
      </c>
      <c r="AI223" s="72">
        <v>101.24</v>
      </c>
      <c r="AJ223" s="72">
        <v>114.45</v>
      </c>
      <c r="AK223" s="72">
        <v>101.64</v>
      </c>
      <c r="AL223" s="72">
        <v>109.85</v>
      </c>
      <c r="AM223" s="72">
        <v>111.29</v>
      </c>
      <c r="AN223" s="72">
        <v>104.93</v>
      </c>
      <c r="AO223" s="72">
        <v>100.41</v>
      </c>
      <c r="AP223" s="72">
        <v>101.03</v>
      </c>
      <c r="AQ223" s="72">
        <v>105.48</v>
      </c>
      <c r="AR223" s="72" t="s">
        <v>488</v>
      </c>
      <c r="AS223" s="72" t="s">
        <v>488</v>
      </c>
      <c r="AT223" s="72" t="s">
        <v>488</v>
      </c>
      <c r="AU223" s="72" t="s">
        <v>488</v>
      </c>
      <c r="AV223" s="72" t="s">
        <v>488</v>
      </c>
      <c r="AW223" s="73">
        <f t="shared" si="52"/>
        <v>101.85371461416869</v>
      </c>
      <c r="AX223" s="73">
        <f t="shared" si="52"/>
        <v>97.495466352987307</v>
      </c>
      <c r="AY223" s="73">
        <f t="shared" si="52"/>
        <v>98.593648580426489</v>
      </c>
      <c r="AZ223" s="73">
        <f t="shared" si="52"/>
        <v>93.276834877976938</v>
      </c>
      <c r="BA223" s="73">
        <f t="shared" si="52"/>
        <v>97.558974358974353</v>
      </c>
      <c r="BB223" s="73">
        <f t="shared" si="52"/>
        <v>92.48749877438965</v>
      </c>
      <c r="BC223" s="73">
        <f t="shared" si="52"/>
        <v>89.873525167642811</v>
      </c>
      <c r="BD223" s="73">
        <f t="shared" si="52"/>
        <v>88.371471649140219</v>
      </c>
      <c r="BE223" s="73">
        <f t="shared" si="52"/>
        <v>94.694676873776032</v>
      </c>
      <c r="BF223" s="73">
        <f t="shared" si="52"/>
        <v>96.863249083726018</v>
      </c>
      <c r="BG223" s="73">
        <f t="shared" si="52"/>
        <v>96.164902194489244</v>
      </c>
      <c r="BH223" s="73">
        <f t="shared" si="52"/>
        <v>100.95715687343289</v>
      </c>
      <c r="BI223" s="73">
        <f t="shared" si="52"/>
        <v>77.732344178982416</v>
      </c>
      <c r="BJ223" s="73">
        <f t="shared" si="52"/>
        <v>98.489816653581485</v>
      </c>
      <c r="BK223" s="73">
        <f t="shared" si="52"/>
        <v>83.59092403814536</v>
      </c>
      <c r="BL223" s="73">
        <f t="shared" si="51"/>
        <v>97.032001326479858</v>
      </c>
      <c r="BM223" s="73">
        <f t="shared" si="51"/>
        <v>98.442953020134226</v>
      </c>
      <c r="BN223" s="73">
        <f t="shared" si="51"/>
        <v>98.122469014603041</v>
      </c>
      <c r="BO223" s="73">
        <f t="shared" si="51"/>
        <v>99.578144853875472</v>
      </c>
      <c r="BP223" s="73">
        <f t="shared" si="53"/>
        <v>86.34365206412194</v>
      </c>
      <c r="BQ223" s="73">
        <f t="shared" si="53"/>
        <v>101.52203992883967</v>
      </c>
      <c r="BR223" s="73">
        <f t="shared" si="53"/>
        <v>77.80070558477</v>
      </c>
      <c r="BS223" s="73">
        <f t="shared" si="53"/>
        <v>101.71261807848859</v>
      </c>
      <c r="BT223" s="73">
        <f t="shared" si="53"/>
        <v>92.724732572929923</v>
      </c>
      <c r="BU223" s="73">
        <f t="shared" si="53"/>
        <v>97.876806329216109</v>
      </c>
      <c r="BV223" s="73">
        <f t="shared" si="53"/>
        <v>99.397093037800516</v>
      </c>
      <c r="BW223" s="73">
        <f t="shared" si="53"/>
        <v>118.67254429011062</v>
      </c>
      <c r="BX223" s="73">
        <f t="shared" si="53"/>
        <v>105.45801007213826</v>
      </c>
      <c r="BY223" s="73">
        <f t="shared" si="53"/>
        <v>98.985918757605603</v>
      </c>
      <c r="BZ223" s="73">
        <f t="shared" si="53"/>
        <v>97.821150780230937</v>
      </c>
      <c r="CA223" s="73">
        <f t="shared" si="48"/>
        <v>97.271800101988788</v>
      </c>
      <c r="CB223" s="73">
        <f t="shared" si="48"/>
        <v>95.616180620884293</v>
      </c>
      <c r="CC223" s="73">
        <f t="shared" si="48"/>
        <v>94.102025956225631</v>
      </c>
      <c r="CD223" s="73">
        <f t="shared" si="48"/>
        <v>96.257054511644014</v>
      </c>
      <c r="CE223" s="73">
        <f t="shared" si="50"/>
        <v>100.96461475547858</v>
      </c>
      <c r="CF223" s="73">
        <f t="shared" si="50"/>
        <v>106.13884411088503</v>
      </c>
      <c r="CG223" s="73">
        <f t="shared" si="50"/>
        <v>94.012003908249199</v>
      </c>
      <c r="CH223" s="73">
        <f t="shared" si="50"/>
        <v>95.584603883011269</v>
      </c>
      <c r="CI223" s="73" t="e">
        <f t="shared" si="50"/>
        <v>#VALUE!</v>
      </c>
      <c r="CJ223" s="73" t="e">
        <f t="shared" si="50"/>
        <v>#VALUE!</v>
      </c>
      <c r="CK223" s="73" t="e">
        <f t="shared" si="50"/>
        <v>#VALUE!</v>
      </c>
    </row>
    <row r="224" spans="2:89" s="72" customFormat="1" ht="14.4">
      <c r="B224" s="70" t="s">
        <v>487</v>
      </c>
      <c r="C224" s="70"/>
      <c r="D224" s="79"/>
      <c r="E224" s="71">
        <v>39173</v>
      </c>
      <c r="F224" s="72">
        <v>106.8</v>
      </c>
      <c r="G224" s="72">
        <v>98.18</v>
      </c>
      <c r="H224" s="72">
        <v>102.71</v>
      </c>
      <c r="I224" s="72">
        <v>105</v>
      </c>
      <c r="J224" s="72">
        <v>95.27</v>
      </c>
      <c r="K224" s="72">
        <v>121.94</v>
      </c>
      <c r="L224" s="72">
        <v>110.62</v>
      </c>
      <c r="M224" s="72">
        <v>116.57</v>
      </c>
      <c r="N224" s="72">
        <v>108.17</v>
      </c>
      <c r="O224" s="72">
        <v>102.14</v>
      </c>
      <c r="P224" s="72">
        <v>103.71</v>
      </c>
      <c r="Q224" s="72">
        <v>116.57</v>
      </c>
      <c r="R224" s="72">
        <v>141.58000000000001</v>
      </c>
      <c r="S224" s="72">
        <v>107.45</v>
      </c>
      <c r="T224" s="72">
        <v>97.95</v>
      </c>
      <c r="U224" s="72">
        <v>104.9</v>
      </c>
      <c r="V224" s="72">
        <v>111.66</v>
      </c>
      <c r="W224" s="72">
        <v>99.73</v>
      </c>
      <c r="X224" s="72">
        <v>97.83</v>
      </c>
      <c r="Y224" s="72">
        <v>98.76</v>
      </c>
      <c r="Z224" s="72">
        <v>102.57</v>
      </c>
      <c r="AA224" s="72">
        <v>127.42</v>
      </c>
      <c r="AB224" s="72">
        <v>99.54</v>
      </c>
      <c r="AC224" s="72">
        <v>112.52</v>
      </c>
      <c r="AD224" s="72">
        <v>90.17</v>
      </c>
      <c r="AE224" s="72">
        <v>100.57</v>
      </c>
      <c r="AF224" s="72">
        <v>105.58</v>
      </c>
      <c r="AG224" s="72">
        <v>93.7</v>
      </c>
      <c r="AH224" s="72">
        <v>81.63</v>
      </c>
      <c r="AI224" s="72">
        <v>100.65</v>
      </c>
      <c r="AJ224" s="72">
        <v>116.6</v>
      </c>
      <c r="AK224" s="72">
        <v>106.1</v>
      </c>
      <c r="AL224" s="72">
        <v>117.94</v>
      </c>
      <c r="AM224" s="72">
        <v>118.06</v>
      </c>
      <c r="AN224" s="72">
        <v>111.47</v>
      </c>
      <c r="AO224" s="72">
        <v>102.31</v>
      </c>
      <c r="AP224" s="72">
        <v>102.04</v>
      </c>
      <c r="AQ224" s="72">
        <v>107.37</v>
      </c>
      <c r="AR224" s="72" t="s">
        <v>488</v>
      </c>
      <c r="AS224" s="72" t="s">
        <v>488</v>
      </c>
      <c r="AT224" s="72" t="s">
        <v>488</v>
      </c>
      <c r="AU224" s="72" t="s">
        <v>488</v>
      </c>
      <c r="AV224" s="72" t="s">
        <v>488</v>
      </c>
      <c r="AW224" s="73">
        <f t="shared" si="52"/>
        <v>102.31355079752839</v>
      </c>
      <c r="AX224" s="73">
        <f t="shared" si="52"/>
        <v>96.240748909474107</v>
      </c>
      <c r="AY224" s="73">
        <f t="shared" si="52"/>
        <v>98.766737985912442</v>
      </c>
      <c r="AZ224" s="73">
        <f t="shared" si="52"/>
        <v>95.171194851691567</v>
      </c>
      <c r="BA224" s="73">
        <f t="shared" si="52"/>
        <v>97.712820512820514</v>
      </c>
      <c r="BB224" s="73">
        <f t="shared" si="52"/>
        <v>95.648592999313664</v>
      </c>
      <c r="BC224" s="73">
        <f t="shared" si="52"/>
        <v>93.896952720482133</v>
      </c>
      <c r="BD224" s="73">
        <f t="shared" si="52"/>
        <v>88.989827661889038</v>
      </c>
      <c r="BE224" s="73">
        <f t="shared" si="52"/>
        <v>96.288054121417119</v>
      </c>
      <c r="BF224" s="73">
        <f t="shared" si="52"/>
        <v>97.234518539673473</v>
      </c>
      <c r="BG224" s="73">
        <f t="shared" si="52"/>
        <v>96.950150739676076</v>
      </c>
      <c r="BH224" s="73">
        <f t="shared" si="52"/>
        <v>101.6635778916385</v>
      </c>
      <c r="BI224" s="73">
        <f t="shared" si="52"/>
        <v>82.703428938606237</v>
      </c>
      <c r="BJ224" s="73">
        <f t="shared" si="52"/>
        <v>99.247217475638479</v>
      </c>
      <c r="BK224" s="73">
        <f t="shared" si="52"/>
        <v>80.524498520223602</v>
      </c>
      <c r="BL224" s="73">
        <f t="shared" si="51"/>
        <v>99.391240495534987</v>
      </c>
      <c r="BM224" s="73">
        <f t="shared" si="51"/>
        <v>99.919463087248317</v>
      </c>
      <c r="BN224" s="73">
        <f t="shared" si="51"/>
        <v>97.90649159406064</v>
      </c>
      <c r="BO224" s="73">
        <f t="shared" si="51"/>
        <v>99.445997458703943</v>
      </c>
      <c r="BP224" s="73">
        <f t="shared" si="53"/>
        <v>89.067255878970997</v>
      </c>
      <c r="BQ224" s="73">
        <f t="shared" si="53"/>
        <v>101.37378928642022</v>
      </c>
      <c r="BR224" s="73">
        <f t="shared" si="53"/>
        <v>84.816614524395916</v>
      </c>
      <c r="BS224" s="73">
        <f t="shared" si="53"/>
        <v>101.92765532601184</v>
      </c>
      <c r="BT224" s="73">
        <f t="shared" si="53"/>
        <v>93.850741289071465</v>
      </c>
      <c r="BU224" s="73">
        <f t="shared" si="53"/>
        <v>97.058744382551595</v>
      </c>
      <c r="BV224" s="73">
        <f t="shared" si="53"/>
        <v>100.63793060315712</v>
      </c>
      <c r="BW224" s="73">
        <f t="shared" si="53"/>
        <v>117.08669494579833</v>
      </c>
      <c r="BX224" s="73">
        <f t="shared" si="53"/>
        <v>102.02803865523342</v>
      </c>
      <c r="BY224" s="73">
        <f t="shared" si="53"/>
        <v>94.605087790461837</v>
      </c>
      <c r="BZ224" s="73">
        <f t="shared" si="53"/>
        <v>97.251074931156111</v>
      </c>
      <c r="CA224" s="73">
        <f t="shared" si="48"/>
        <v>99.099099099099092</v>
      </c>
      <c r="CB224" s="73">
        <f t="shared" si="48"/>
        <v>99.811853245531509</v>
      </c>
      <c r="CC224" s="73">
        <f t="shared" si="48"/>
        <v>101.03225253779928</v>
      </c>
      <c r="CD224" s="73">
        <f t="shared" si="48"/>
        <v>102.11256946396523</v>
      </c>
      <c r="CE224" s="73">
        <f t="shared" si="50"/>
        <v>107.25746313535878</v>
      </c>
      <c r="CF224" s="73">
        <f t="shared" si="50"/>
        <v>108.14724769429984</v>
      </c>
      <c r="CG224" s="73">
        <f t="shared" si="50"/>
        <v>94.951844786674727</v>
      </c>
      <c r="CH224" s="73">
        <f t="shared" si="50"/>
        <v>97.29729729729732</v>
      </c>
      <c r="CI224" s="73" t="e">
        <f t="shared" si="50"/>
        <v>#VALUE!</v>
      </c>
      <c r="CJ224" s="73" t="e">
        <f t="shared" si="50"/>
        <v>#VALUE!</v>
      </c>
      <c r="CK224" s="73" t="e">
        <f t="shared" si="50"/>
        <v>#VALUE!</v>
      </c>
    </row>
    <row r="225" spans="2:89" s="72" customFormat="1" ht="14.4">
      <c r="B225" s="70" t="s">
        <v>487</v>
      </c>
      <c r="C225" s="70"/>
      <c r="D225" s="78"/>
      <c r="E225" s="71">
        <v>39264</v>
      </c>
      <c r="F225" s="72">
        <v>106.18</v>
      </c>
      <c r="G225" s="72">
        <v>98.24</v>
      </c>
      <c r="H225" s="72">
        <v>102.89</v>
      </c>
      <c r="I225" s="72">
        <v>106.64</v>
      </c>
      <c r="J225" s="72">
        <v>94.49</v>
      </c>
      <c r="K225" s="72">
        <v>124.44</v>
      </c>
      <c r="L225" s="72">
        <v>114.39</v>
      </c>
      <c r="M225" s="72">
        <v>119.43</v>
      </c>
      <c r="N225" s="72">
        <v>109.56</v>
      </c>
      <c r="O225" s="72">
        <v>102.47</v>
      </c>
      <c r="P225" s="72">
        <v>103.98</v>
      </c>
      <c r="Q225" s="72">
        <v>116.14</v>
      </c>
      <c r="R225" s="72">
        <v>150.76</v>
      </c>
      <c r="S225" s="72">
        <v>108.47</v>
      </c>
      <c r="T225" s="72">
        <v>97.53</v>
      </c>
      <c r="U225" s="72">
        <v>103.52</v>
      </c>
      <c r="V225" s="72">
        <v>111.94</v>
      </c>
      <c r="W225" s="72">
        <v>99.51</v>
      </c>
      <c r="X225" s="72">
        <v>97.53</v>
      </c>
      <c r="Y225" s="72">
        <v>100.72</v>
      </c>
      <c r="Z225" s="72">
        <v>102.07</v>
      </c>
      <c r="AA225" s="72">
        <v>141.68</v>
      </c>
      <c r="AB225" s="72">
        <v>99.28</v>
      </c>
      <c r="AC225" s="72">
        <v>112.36</v>
      </c>
      <c r="AD225" s="72">
        <v>89.1</v>
      </c>
      <c r="AE225" s="72">
        <v>100.78</v>
      </c>
      <c r="AF225" s="72">
        <v>104.96</v>
      </c>
      <c r="AG225" s="72">
        <v>92.02</v>
      </c>
      <c r="AH225" s="72">
        <v>80.95</v>
      </c>
      <c r="AI225" s="72">
        <v>101</v>
      </c>
      <c r="AJ225" s="72">
        <v>119.72</v>
      </c>
      <c r="AK225" s="72">
        <v>109.71</v>
      </c>
      <c r="AL225" s="72">
        <v>123.58</v>
      </c>
      <c r="AM225" s="72">
        <v>120.23</v>
      </c>
      <c r="AN225" s="72">
        <v>111.51</v>
      </c>
      <c r="AO225" s="72">
        <v>100.81</v>
      </c>
      <c r="AP225" s="72">
        <v>101.93</v>
      </c>
      <c r="AQ225" s="72">
        <v>107.72</v>
      </c>
      <c r="AR225" s="72" t="s">
        <v>488</v>
      </c>
      <c r="AS225" s="72" t="s">
        <v>488</v>
      </c>
      <c r="AT225" s="72" t="s">
        <v>488</v>
      </c>
      <c r="AU225" s="72" t="s">
        <v>488</v>
      </c>
      <c r="AV225" s="72" t="s">
        <v>488</v>
      </c>
      <c r="AW225" s="73">
        <f t="shared" si="52"/>
        <v>101.71959572735547</v>
      </c>
      <c r="AX225" s="73">
        <f t="shared" si="52"/>
        <v>96.299563789638782</v>
      </c>
      <c r="AY225" s="73">
        <f t="shared" si="52"/>
        <v>98.939827391398424</v>
      </c>
      <c r="AZ225" s="73">
        <f t="shared" si="52"/>
        <v>96.657678276041793</v>
      </c>
      <c r="BA225" s="73">
        <f t="shared" si="52"/>
        <v>96.912820512820502</v>
      </c>
      <c r="BB225" s="73">
        <f t="shared" si="52"/>
        <v>97.609569565643696</v>
      </c>
      <c r="BC225" s="73">
        <f t="shared" si="52"/>
        <v>97.097020626432382</v>
      </c>
      <c r="BD225" s="73">
        <f t="shared" si="52"/>
        <v>91.173158768631794</v>
      </c>
      <c r="BE225" s="73">
        <f t="shared" si="52"/>
        <v>97.525369414278089</v>
      </c>
      <c r="BF225" s="73">
        <f t="shared" si="52"/>
        <v>97.548669617782863</v>
      </c>
      <c r="BG225" s="73">
        <f t="shared" si="52"/>
        <v>97.202552057771868</v>
      </c>
      <c r="BH225" s="73">
        <f t="shared" si="52"/>
        <v>101.28856426468984</v>
      </c>
      <c r="BI225" s="73">
        <f t="shared" si="52"/>
        <v>88.065891699281494</v>
      </c>
      <c r="BJ225" s="73">
        <f t="shared" si="52"/>
        <v>100.18935020551424</v>
      </c>
      <c r="BK225" s="73">
        <f t="shared" si="52"/>
        <v>80.179217362709636</v>
      </c>
      <c r="BL225" s="73">
        <f t="shared" si="51"/>
        <v>98.08371035364901</v>
      </c>
      <c r="BM225" s="73">
        <f t="shared" si="51"/>
        <v>100.17002237136465</v>
      </c>
      <c r="BN225" s="73">
        <f t="shared" si="51"/>
        <v>97.690514173518238</v>
      </c>
      <c r="BO225" s="73">
        <f t="shared" si="51"/>
        <v>99.141041931385004</v>
      </c>
      <c r="BP225" s="73">
        <f t="shared" si="53"/>
        <v>90.834892791919373</v>
      </c>
      <c r="BQ225" s="73">
        <f t="shared" si="53"/>
        <v>100.87962047835539</v>
      </c>
      <c r="BR225" s="73">
        <f t="shared" si="53"/>
        <v>94.308726619183915</v>
      </c>
      <c r="BS225" s="73">
        <f t="shared" si="53"/>
        <v>101.66141873384021</v>
      </c>
      <c r="BT225" s="73">
        <f t="shared" si="53"/>
        <v>93.717288404195429</v>
      </c>
      <c r="BU225" s="73">
        <f t="shared" si="53"/>
        <v>95.906999273431808</v>
      </c>
      <c r="BV225" s="73">
        <f t="shared" si="53"/>
        <v>100.84807244890301</v>
      </c>
      <c r="BW225" s="73">
        <f t="shared" si="53"/>
        <v>116.39912390141119</v>
      </c>
      <c r="BX225" s="73">
        <f t="shared" si="53"/>
        <v>100.1987205662175</v>
      </c>
      <c r="BY225" s="73">
        <f t="shared" si="53"/>
        <v>93.817001796372494</v>
      </c>
      <c r="BZ225" s="73">
        <f t="shared" si="53"/>
        <v>97.589255519590324</v>
      </c>
      <c r="CA225" s="73">
        <f t="shared" si="48"/>
        <v>101.75080741118477</v>
      </c>
      <c r="CB225" s="73">
        <f t="shared" si="48"/>
        <v>103.20790216368766</v>
      </c>
      <c r="CC225" s="73">
        <f t="shared" si="48"/>
        <v>105.86370839936608</v>
      </c>
      <c r="CD225" s="73">
        <f t="shared" si="48"/>
        <v>103.98944796419227</v>
      </c>
      <c r="CE225" s="73">
        <f t="shared" si="50"/>
        <v>107.29595150465468</v>
      </c>
      <c r="CF225" s="73">
        <f t="shared" si="50"/>
        <v>106.56166591791974</v>
      </c>
      <c r="CG225" s="73">
        <f t="shared" si="50"/>
        <v>94.849485879123435</v>
      </c>
      <c r="CH225" s="73">
        <f t="shared" si="50"/>
        <v>97.614462744387311</v>
      </c>
      <c r="CI225" s="73" t="e">
        <f t="shared" si="50"/>
        <v>#VALUE!</v>
      </c>
      <c r="CJ225" s="73" t="e">
        <f t="shared" si="50"/>
        <v>#VALUE!</v>
      </c>
      <c r="CK225" s="73" t="e">
        <f t="shared" si="50"/>
        <v>#VALUE!</v>
      </c>
    </row>
    <row r="226" spans="2:89" s="72" customFormat="1" ht="14.4">
      <c r="B226" s="70" t="s">
        <v>487</v>
      </c>
      <c r="C226" s="70"/>
      <c r="D226" s="78"/>
      <c r="E226" s="71">
        <v>39356</v>
      </c>
      <c r="F226" s="72">
        <v>105.82</v>
      </c>
      <c r="G226" s="72">
        <v>100.15</v>
      </c>
      <c r="H226" s="72">
        <v>104.55</v>
      </c>
      <c r="I226" s="72">
        <v>108.77</v>
      </c>
      <c r="J226" s="72">
        <v>94.32</v>
      </c>
      <c r="K226" s="72">
        <v>126.37</v>
      </c>
      <c r="L226" s="72">
        <v>118.97</v>
      </c>
      <c r="M226" s="72">
        <v>125.39</v>
      </c>
      <c r="N226" s="72">
        <v>111.59</v>
      </c>
      <c r="O226" s="72">
        <v>104.07</v>
      </c>
      <c r="P226" s="72">
        <v>105.05</v>
      </c>
      <c r="Q226" s="72">
        <v>116.24</v>
      </c>
      <c r="R226" s="72">
        <v>161.41</v>
      </c>
      <c r="S226" s="72">
        <v>110.09</v>
      </c>
      <c r="T226" s="72">
        <v>101.63</v>
      </c>
      <c r="U226" s="72">
        <v>103.34</v>
      </c>
      <c r="V226" s="72">
        <v>113.27</v>
      </c>
      <c r="W226" s="72">
        <v>100.4</v>
      </c>
      <c r="X226" s="72">
        <v>97.92</v>
      </c>
      <c r="Y226" s="72">
        <v>107.3</v>
      </c>
      <c r="Z226" s="72">
        <v>102.27</v>
      </c>
      <c r="AA226" s="72">
        <v>149.27000000000001</v>
      </c>
      <c r="AB226" s="72">
        <v>98.99</v>
      </c>
      <c r="AC226" s="72">
        <v>112.57</v>
      </c>
      <c r="AD226" s="72">
        <v>89.06</v>
      </c>
      <c r="AE226" s="72">
        <v>100.58</v>
      </c>
      <c r="AF226" s="72">
        <v>101.33</v>
      </c>
      <c r="AG226" s="72">
        <v>89.25</v>
      </c>
      <c r="AH226" s="72">
        <v>79.88</v>
      </c>
      <c r="AI226" s="72">
        <v>101.05</v>
      </c>
      <c r="AJ226" s="72">
        <v>121.69</v>
      </c>
      <c r="AK226" s="72">
        <v>114.79</v>
      </c>
      <c r="AL226" s="72">
        <v>129.76</v>
      </c>
      <c r="AM226" s="72">
        <v>124.38</v>
      </c>
      <c r="AN226" s="72">
        <v>112.21</v>
      </c>
      <c r="AO226" s="72">
        <v>99.47</v>
      </c>
      <c r="AP226" s="72">
        <v>103.54</v>
      </c>
      <c r="AQ226" s="72">
        <v>109.56</v>
      </c>
      <c r="AR226" s="72" t="s">
        <v>488</v>
      </c>
      <c r="AS226" s="72" t="s">
        <v>488</v>
      </c>
      <c r="AT226" s="72" t="s">
        <v>488</v>
      </c>
      <c r="AU226" s="72" t="s">
        <v>488</v>
      </c>
      <c r="AV226" s="72" t="s">
        <v>488</v>
      </c>
      <c r="AW226" s="73">
        <f t="shared" si="52"/>
        <v>101.37471858983571</v>
      </c>
      <c r="AX226" s="73">
        <f t="shared" si="52"/>
        <v>98.171837474881158</v>
      </c>
      <c r="AY226" s="73">
        <f t="shared" si="52"/>
        <v>100.53609635310239</v>
      </c>
      <c r="AZ226" s="73">
        <f t="shared" si="52"/>
        <v>98.58829394303325</v>
      </c>
      <c r="BA226" s="73">
        <f t="shared" si="52"/>
        <v>96.738461538461536</v>
      </c>
      <c r="BB226" s="73">
        <f t="shared" si="52"/>
        <v>99.123443474850475</v>
      </c>
      <c r="BC226" s="73">
        <f t="shared" si="52"/>
        <v>100.98463627875391</v>
      </c>
      <c r="BD226" s="73">
        <f t="shared" si="52"/>
        <v>95.723037578487308</v>
      </c>
      <c r="BE226" s="73">
        <f t="shared" si="52"/>
        <v>99.332383834787251</v>
      </c>
      <c r="BF226" s="73">
        <f t="shared" si="52"/>
        <v>99.071826360131368</v>
      </c>
      <c r="BG226" s="73">
        <f t="shared" si="52"/>
        <v>98.202809133188438</v>
      </c>
      <c r="BH226" s="73">
        <f t="shared" si="52"/>
        <v>101.37577673607325</v>
      </c>
      <c r="BI226" s="73">
        <f t="shared" si="52"/>
        <v>94.287049477189086</v>
      </c>
      <c r="BJ226" s="73">
        <f t="shared" si="52"/>
        <v>101.68567865884634</v>
      </c>
      <c r="BK226" s="73">
        <f t="shared" si="52"/>
        <v>83.549819138441293</v>
      </c>
      <c r="BL226" s="73">
        <f t="shared" si="51"/>
        <v>97.913162943837804</v>
      </c>
      <c r="BM226" s="73">
        <f t="shared" si="51"/>
        <v>101.36017897091722</v>
      </c>
      <c r="BN226" s="73">
        <f t="shared" si="51"/>
        <v>98.564241011167042</v>
      </c>
      <c r="BO226" s="73">
        <f t="shared" si="51"/>
        <v>99.53748411689962</v>
      </c>
      <c r="BP226" s="73">
        <f t="shared" si="53"/>
        <v>96.769102428246129</v>
      </c>
      <c r="BQ226" s="73">
        <f t="shared" si="53"/>
        <v>101.07728800158134</v>
      </c>
      <c r="BR226" s="73">
        <f t="shared" si="53"/>
        <v>99.360979830925913</v>
      </c>
      <c r="BS226" s="73">
        <f t="shared" si="53"/>
        <v>101.36446253487954</v>
      </c>
      <c r="BT226" s="73">
        <f t="shared" si="53"/>
        <v>93.892445315595225</v>
      </c>
      <c r="BU226" s="73">
        <f t="shared" si="53"/>
        <v>95.863943381502111</v>
      </c>
      <c r="BV226" s="73">
        <f t="shared" si="53"/>
        <v>100.64793735771644</v>
      </c>
      <c r="BW226" s="73">
        <f t="shared" si="53"/>
        <v>112.37350633507998</v>
      </c>
      <c r="BX226" s="73">
        <f t="shared" si="53"/>
        <v>97.182523478971007</v>
      </c>
      <c r="BY226" s="73">
        <f t="shared" si="53"/>
        <v>92.576925305673058</v>
      </c>
      <c r="BZ226" s="73">
        <f t="shared" si="53"/>
        <v>97.637567032223785</v>
      </c>
      <c r="CA226" s="73">
        <f t="shared" si="48"/>
        <v>103.42512323644399</v>
      </c>
      <c r="CB226" s="73">
        <f t="shared" si="48"/>
        <v>107.9868297271872</v>
      </c>
      <c r="CC226" s="73">
        <f t="shared" si="48"/>
        <v>111.15775046044459</v>
      </c>
      <c r="CD226" s="73">
        <f t="shared" si="48"/>
        <v>107.57886998075551</v>
      </c>
      <c r="CE226" s="73">
        <f t="shared" si="50"/>
        <v>107.96949796733297</v>
      </c>
      <c r="CF226" s="73">
        <f t="shared" si="50"/>
        <v>105.14521286435348</v>
      </c>
      <c r="CG226" s="73">
        <f t="shared" si="50"/>
        <v>96.34764807146513</v>
      </c>
      <c r="CH226" s="73">
        <f t="shared" si="50"/>
        <v>99.281846809089075</v>
      </c>
      <c r="CI226" s="73" t="e">
        <f t="shared" si="50"/>
        <v>#VALUE!</v>
      </c>
      <c r="CJ226" s="73" t="e">
        <f t="shared" si="50"/>
        <v>#VALUE!</v>
      </c>
      <c r="CK226" s="73" t="e">
        <f t="shared" si="50"/>
        <v>#VALUE!</v>
      </c>
    </row>
    <row r="227" spans="2:89" s="72" customFormat="1" ht="14.4">
      <c r="B227" s="70" t="s">
        <v>487</v>
      </c>
      <c r="C227" s="70"/>
      <c r="D227" s="78"/>
      <c r="E227" s="71">
        <v>39448</v>
      </c>
      <c r="F227" s="72">
        <v>105.22</v>
      </c>
      <c r="G227" s="72">
        <v>102.81</v>
      </c>
      <c r="H227" s="72">
        <v>106.02</v>
      </c>
      <c r="I227" s="72">
        <v>110.66</v>
      </c>
      <c r="J227" s="72">
        <v>94.45</v>
      </c>
      <c r="K227" s="72">
        <v>127.25</v>
      </c>
      <c r="L227" s="72">
        <v>121.82</v>
      </c>
      <c r="M227" s="72">
        <v>131.76</v>
      </c>
      <c r="N227" s="72">
        <v>113.16</v>
      </c>
      <c r="O227" s="72">
        <v>105.56</v>
      </c>
      <c r="P227" s="72">
        <v>106</v>
      </c>
      <c r="Q227" s="72">
        <v>115.69</v>
      </c>
      <c r="R227" s="72">
        <v>172.02</v>
      </c>
      <c r="S227" s="72">
        <v>111.1</v>
      </c>
      <c r="T227" s="72">
        <v>108.87</v>
      </c>
      <c r="U227" s="72">
        <v>101.04</v>
      </c>
      <c r="V227" s="72">
        <v>113.57</v>
      </c>
      <c r="W227" s="72">
        <v>101.52</v>
      </c>
      <c r="X227" s="72">
        <v>98.24</v>
      </c>
      <c r="Y227" s="72">
        <v>112.09</v>
      </c>
      <c r="Z227" s="72">
        <v>102.31</v>
      </c>
      <c r="AA227" s="72">
        <v>154.97</v>
      </c>
      <c r="AB227" s="72">
        <v>98.53</v>
      </c>
      <c r="AC227" s="72">
        <v>113.78</v>
      </c>
      <c r="AD227" s="72">
        <v>89.63</v>
      </c>
      <c r="AE227" s="72">
        <v>99.51</v>
      </c>
      <c r="AF227" s="72">
        <v>95.1</v>
      </c>
      <c r="AG227" s="72">
        <v>88.87</v>
      </c>
      <c r="AH227" s="72">
        <v>82.71</v>
      </c>
      <c r="AI227" s="72">
        <v>104.82</v>
      </c>
      <c r="AJ227" s="72">
        <v>122.26</v>
      </c>
      <c r="AK227" s="72">
        <v>111.5</v>
      </c>
      <c r="AL227" s="72">
        <v>124.75</v>
      </c>
      <c r="AM227" s="72">
        <v>124.07</v>
      </c>
      <c r="AN227" s="72">
        <v>113.93</v>
      </c>
      <c r="AO227" s="72">
        <v>97.53</v>
      </c>
      <c r="AP227" s="72">
        <v>105.22</v>
      </c>
      <c r="AQ227" s="72">
        <v>109.96</v>
      </c>
      <c r="AR227" s="72" t="s">
        <v>488</v>
      </c>
      <c r="AS227" s="72" t="s">
        <v>488</v>
      </c>
      <c r="AT227" s="72" t="s">
        <v>488</v>
      </c>
      <c r="AU227" s="72" t="s">
        <v>488</v>
      </c>
      <c r="AV227" s="72" t="s">
        <v>488</v>
      </c>
      <c r="AW227" s="73">
        <f t="shared" si="52"/>
        <v>100.79992336063613</v>
      </c>
      <c r="AX227" s="73">
        <f t="shared" si="52"/>
        <v>100.77929716218203</v>
      </c>
      <c r="AY227" s="73">
        <f t="shared" si="52"/>
        <v>101.94965983123782</v>
      </c>
      <c r="AZ227" s="73">
        <f t="shared" si="52"/>
        <v>100.30137545036371</v>
      </c>
      <c r="BA227" s="73">
        <f t="shared" si="52"/>
        <v>96.871794871794876</v>
      </c>
      <c r="BB227" s="73">
        <f t="shared" si="52"/>
        <v>99.813707226198645</v>
      </c>
      <c r="BC227" s="73">
        <f t="shared" si="52"/>
        <v>103.40378575672693</v>
      </c>
      <c r="BD227" s="73">
        <f t="shared" si="52"/>
        <v>100.58591140714161</v>
      </c>
      <c r="BE227" s="73">
        <f t="shared" si="52"/>
        <v>100.72992700729925</v>
      </c>
      <c r="BF227" s="73">
        <f t="shared" si="52"/>
        <v>100.49026607644342</v>
      </c>
      <c r="BG227" s="73">
        <f t="shared" si="52"/>
        <v>99.09088784500689</v>
      </c>
      <c r="BH227" s="73">
        <f t="shared" si="52"/>
        <v>100.8961081434645</v>
      </c>
      <c r="BI227" s="73">
        <f t="shared" si="52"/>
        <v>100.48484140428764</v>
      </c>
      <c r="BJ227" s="73">
        <f t="shared" si="52"/>
        <v>102.61857479333116</v>
      </c>
      <c r="BK227" s="73">
        <f t="shared" si="52"/>
        <v>89.501808615586981</v>
      </c>
      <c r="BL227" s="73">
        <f t="shared" si="51"/>
        <v>95.733946040694519</v>
      </c>
      <c r="BM227" s="73">
        <f t="shared" si="51"/>
        <v>101.62863534675614</v>
      </c>
      <c r="BN227" s="73">
        <f t="shared" si="51"/>
        <v>99.663762424837415</v>
      </c>
      <c r="BO227" s="73">
        <f t="shared" si="51"/>
        <v>99.862770012706477</v>
      </c>
      <c r="BP227" s="73">
        <f t="shared" si="53"/>
        <v>101.08899059815573</v>
      </c>
      <c r="BQ227" s="73">
        <f t="shared" si="53"/>
        <v>101.11682150622651</v>
      </c>
      <c r="BR227" s="73">
        <f t="shared" si="53"/>
        <v>103.15516208480329</v>
      </c>
      <c r="BS227" s="73">
        <f t="shared" si="53"/>
        <v>100.89342856411439</v>
      </c>
      <c r="BT227" s="73">
        <f t="shared" si="53"/>
        <v>94.90168275747024</v>
      </c>
      <c r="BU227" s="73">
        <f t="shared" si="53"/>
        <v>96.477489841500486</v>
      </c>
      <c r="BV227" s="73">
        <f t="shared" si="53"/>
        <v>99.577214619868414</v>
      </c>
      <c r="BW227" s="73">
        <f t="shared" si="53"/>
        <v>105.46452632454462</v>
      </c>
      <c r="BX227" s="73">
        <f t="shared" si="53"/>
        <v>96.76874914931264</v>
      </c>
      <c r="BY227" s="73">
        <f t="shared" si="53"/>
        <v>95.856753781074346</v>
      </c>
      <c r="BZ227" s="73">
        <f t="shared" si="53"/>
        <v>101.2802550847867</v>
      </c>
      <c r="CA227" s="73">
        <f t="shared" si="48"/>
        <v>103.9095699473058</v>
      </c>
      <c r="CB227" s="73">
        <f t="shared" si="48"/>
        <v>104.89181561618062</v>
      </c>
      <c r="CC227" s="73">
        <f t="shared" si="48"/>
        <v>106.86597849830815</v>
      </c>
      <c r="CD227" s="73">
        <f t="shared" si="48"/>
        <v>107.31074448072309</v>
      </c>
      <c r="CE227" s="73">
        <f t="shared" si="50"/>
        <v>109.62449784705683</v>
      </c>
      <c r="CF227" s="73">
        <f t="shared" si="50"/>
        <v>103.09452710023521</v>
      </c>
      <c r="CG227" s="73">
        <f t="shared" si="50"/>
        <v>97.910947750430367</v>
      </c>
      <c r="CH227" s="73">
        <f t="shared" si="50"/>
        <v>99.644321605763352</v>
      </c>
      <c r="CI227" s="73" t="e">
        <f t="shared" si="50"/>
        <v>#VALUE!</v>
      </c>
      <c r="CJ227" s="73" t="e">
        <f t="shared" si="50"/>
        <v>#VALUE!</v>
      </c>
      <c r="CK227" s="73" t="e">
        <f t="shared" si="50"/>
        <v>#VALUE!</v>
      </c>
    </row>
    <row r="228" spans="2:89" s="72" customFormat="1" ht="14.4">
      <c r="B228" s="70" t="s">
        <v>487</v>
      </c>
      <c r="C228" s="70"/>
      <c r="D228" s="79"/>
      <c r="E228" s="71">
        <v>39539</v>
      </c>
      <c r="F228" s="72">
        <v>105.05</v>
      </c>
      <c r="G228" s="72">
        <v>104.66</v>
      </c>
      <c r="H228" s="72">
        <v>105.29</v>
      </c>
      <c r="I228" s="72">
        <v>111.61</v>
      </c>
      <c r="J228" s="72">
        <v>96.12</v>
      </c>
      <c r="K228" s="72">
        <v>127.71</v>
      </c>
      <c r="L228" s="72">
        <v>122.68</v>
      </c>
      <c r="M228" s="72">
        <v>135.57</v>
      </c>
      <c r="N228" s="72">
        <v>114.08</v>
      </c>
      <c r="O228" s="72">
        <v>106.88</v>
      </c>
      <c r="P228" s="72">
        <v>107.48</v>
      </c>
      <c r="Q228" s="72">
        <v>115.3</v>
      </c>
      <c r="R228" s="72">
        <v>176.58</v>
      </c>
      <c r="S228" s="72">
        <v>110.66</v>
      </c>
      <c r="T228" s="72">
        <v>117.94</v>
      </c>
      <c r="U228" s="72">
        <v>106.33</v>
      </c>
      <c r="V228" s="72">
        <v>114.6</v>
      </c>
      <c r="W228" s="72">
        <v>102.63</v>
      </c>
      <c r="X228" s="72">
        <v>98.78</v>
      </c>
      <c r="Y228" s="72">
        <v>117.77</v>
      </c>
      <c r="Z228" s="72">
        <v>102.36</v>
      </c>
      <c r="AA228" s="72">
        <v>163.84</v>
      </c>
      <c r="AB228" s="72">
        <v>97.93</v>
      </c>
      <c r="AC228" s="72">
        <v>119.61</v>
      </c>
      <c r="AD228" s="72">
        <v>91.55</v>
      </c>
      <c r="AE228" s="72">
        <v>101.24</v>
      </c>
      <c r="AF228" s="72">
        <v>91.75</v>
      </c>
      <c r="AG228" s="72">
        <v>87.94</v>
      </c>
      <c r="AH228" s="72">
        <v>80.510000000000005</v>
      </c>
      <c r="AI228" s="72">
        <v>104.16</v>
      </c>
      <c r="AJ228" s="72">
        <v>123.39</v>
      </c>
      <c r="AK228" s="72">
        <v>103.44</v>
      </c>
      <c r="AL228" s="72">
        <v>121.68</v>
      </c>
      <c r="AM228" s="72">
        <v>127.43</v>
      </c>
      <c r="AN228" s="72">
        <v>109.4</v>
      </c>
      <c r="AO228" s="72">
        <v>99.07</v>
      </c>
      <c r="AP228" s="72">
        <v>108.25</v>
      </c>
      <c r="AQ228" s="72">
        <v>114.24</v>
      </c>
      <c r="AR228" s="72" t="s">
        <v>488</v>
      </c>
      <c r="AS228" s="72" t="s">
        <v>488</v>
      </c>
      <c r="AT228" s="72" t="s">
        <v>488</v>
      </c>
      <c r="AU228" s="72" t="s">
        <v>488</v>
      </c>
      <c r="AV228" s="72" t="s">
        <v>488</v>
      </c>
      <c r="AW228" s="73">
        <f t="shared" si="52"/>
        <v>100.63706471236289</v>
      </c>
      <c r="AX228" s="73">
        <f t="shared" si="52"/>
        <v>102.59275596725972</v>
      </c>
      <c r="AY228" s="73">
        <f t="shared" si="52"/>
        <v>101.2476861312114</v>
      </c>
      <c r="AZ228" s="73">
        <f t="shared" si="52"/>
        <v>101.16244816568853</v>
      </c>
      <c r="BA228" s="73">
        <f t="shared" si="52"/>
        <v>98.58461538461539</v>
      </c>
      <c r="BB228" s="73">
        <f t="shared" si="52"/>
        <v>100.17452691440336</v>
      </c>
      <c r="BC228" s="73">
        <f t="shared" si="52"/>
        <v>104.13377472201002</v>
      </c>
      <c r="BD228" s="73">
        <f t="shared" si="52"/>
        <v>103.4944748745157</v>
      </c>
      <c r="BE228" s="73">
        <f t="shared" si="52"/>
        <v>101.54886950329356</v>
      </c>
      <c r="BF228" s="73">
        <f t="shared" si="52"/>
        <v>101.74687038888095</v>
      </c>
      <c r="BG228" s="73">
        <f t="shared" si="52"/>
        <v>100.4744209960504</v>
      </c>
      <c r="BH228" s="73">
        <f t="shared" si="52"/>
        <v>100.5559795050692</v>
      </c>
      <c r="BI228" s="73">
        <f t="shared" si="52"/>
        <v>103.14854839651851</v>
      </c>
      <c r="BJ228" s="73">
        <f t="shared" si="52"/>
        <v>102.21216459612987</v>
      </c>
      <c r="BK228" s="73">
        <f t="shared" si="52"/>
        <v>96.958237421900691</v>
      </c>
      <c r="BL228" s="73">
        <f t="shared" si="51"/>
        <v>100.74614491792406</v>
      </c>
      <c r="BM228" s="73">
        <f t="shared" si="51"/>
        <v>102.5503355704698</v>
      </c>
      <c r="BN228" s="73">
        <f t="shared" si="51"/>
        <v>100.75346668302861</v>
      </c>
      <c r="BO228" s="73">
        <f t="shared" si="51"/>
        <v>100.41168996188057</v>
      </c>
      <c r="BP228" s="73">
        <f t="shared" si="53"/>
        <v>106.21153022343472</v>
      </c>
      <c r="BQ228" s="73">
        <f t="shared" si="53"/>
        <v>101.166238387033</v>
      </c>
      <c r="BR228" s="73">
        <f t="shared" si="53"/>
        <v>109.05944218864407</v>
      </c>
      <c r="BS228" s="73">
        <f t="shared" si="53"/>
        <v>100.27903642833374</v>
      </c>
      <c r="BT228" s="73">
        <f t="shared" si="53"/>
        <v>99.764372250140752</v>
      </c>
      <c r="BU228" s="73">
        <f t="shared" si="53"/>
        <v>98.544172654126626</v>
      </c>
      <c r="BV228" s="73">
        <f t="shared" si="53"/>
        <v>101.30838315863207</v>
      </c>
      <c r="BW228" s="73">
        <f t="shared" si="53"/>
        <v>101.74942471374311</v>
      </c>
      <c r="BX228" s="73">
        <f t="shared" si="53"/>
        <v>95.756090921464533</v>
      </c>
      <c r="BY228" s="73">
        <f t="shared" si="53"/>
        <v>93.307063800197028</v>
      </c>
      <c r="BZ228" s="73">
        <f t="shared" si="53"/>
        <v>100.64254311802503</v>
      </c>
      <c r="CA228" s="73">
        <f t="shared" si="48"/>
        <v>104.86996430392657</v>
      </c>
      <c r="CB228" s="73">
        <f t="shared" si="48"/>
        <v>97.309501411100669</v>
      </c>
      <c r="CC228" s="73">
        <f t="shared" si="48"/>
        <v>104.23609028997302</v>
      </c>
      <c r="CD228" s="73">
        <f t="shared" si="48"/>
        <v>110.21687893268755</v>
      </c>
      <c r="CE228" s="73">
        <f t="shared" si="50"/>
        <v>105.26569002429578</v>
      </c>
      <c r="CF228" s="73">
        <f t="shared" si="50"/>
        <v>104.72239105731877</v>
      </c>
      <c r="CG228" s="73">
        <f t="shared" si="50"/>
        <v>100.73047038570697</v>
      </c>
      <c r="CH228" s="73">
        <f t="shared" si="50"/>
        <v>103.52280193017829</v>
      </c>
      <c r="CI228" s="73" t="e">
        <f t="shared" si="50"/>
        <v>#VALUE!</v>
      </c>
      <c r="CJ228" s="73" t="e">
        <f t="shared" si="50"/>
        <v>#VALUE!</v>
      </c>
      <c r="CK228" s="73" t="e">
        <f t="shared" si="50"/>
        <v>#VALUE!</v>
      </c>
    </row>
    <row r="229" spans="2:89" s="72" customFormat="1" ht="14.4">
      <c r="B229" s="70" t="s">
        <v>487</v>
      </c>
      <c r="C229" s="70"/>
      <c r="D229" s="78"/>
      <c r="E229" s="71">
        <v>39630</v>
      </c>
      <c r="F229" s="72">
        <v>103.93</v>
      </c>
      <c r="G229" s="72">
        <v>101.6</v>
      </c>
      <c r="H229" s="72">
        <v>105.1</v>
      </c>
      <c r="I229" s="72">
        <v>110.2</v>
      </c>
      <c r="J229" s="72">
        <v>97.96</v>
      </c>
      <c r="K229" s="72">
        <v>127.03</v>
      </c>
      <c r="L229" s="72">
        <v>117.55</v>
      </c>
      <c r="M229" s="72">
        <v>131.80000000000001</v>
      </c>
      <c r="N229" s="72">
        <v>112.18</v>
      </c>
      <c r="O229" s="72">
        <v>105.29</v>
      </c>
      <c r="P229" s="72">
        <v>107.25</v>
      </c>
      <c r="Q229" s="72">
        <v>113.72</v>
      </c>
      <c r="R229" s="72">
        <v>172.09</v>
      </c>
      <c r="S229" s="72">
        <v>107.24</v>
      </c>
      <c r="T229" s="72">
        <v>125.89</v>
      </c>
      <c r="U229" s="72">
        <v>112.08</v>
      </c>
      <c r="V229" s="72">
        <v>112.33</v>
      </c>
      <c r="W229" s="72">
        <v>101.96</v>
      </c>
      <c r="X229" s="72">
        <v>98.24</v>
      </c>
      <c r="Y229" s="72">
        <v>116.66</v>
      </c>
      <c r="Z229" s="72">
        <v>100.92</v>
      </c>
      <c r="AA229" s="72">
        <v>155.79</v>
      </c>
      <c r="AB229" s="72">
        <v>96.81</v>
      </c>
      <c r="AC229" s="72">
        <v>122.63</v>
      </c>
      <c r="AD229" s="72">
        <v>93.54</v>
      </c>
      <c r="AE229" s="72">
        <v>101.61</v>
      </c>
      <c r="AF229" s="72">
        <v>90.47</v>
      </c>
      <c r="AG229" s="72">
        <v>90.3</v>
      </c>
      <c r="AH229" s="72">
        <v>80.42</v>
      </c>
      <c r="AI229" s="72">
        <v>101.74</v>
      </c>
      <c r="AJ229" s="72">
        <v>119.27</v>
      </c>
      <c r="AK229" s="72">
        <v>111.26</v>
      </c>
      <c r="AL229" s="72">
        <v>117.52</v>
      </c>
      <c r="AM229" s="72">
        <v>120.52</v>
      </c>
      <c r="AN229" s="72">
        <v>102.62</v>
      </c>
      <c r="AO229" s="72">
        <v>100.3</v>
      </c>
      <c r="AP229" s="72">
        <v>108.02</v>
      </c>
      <c r="AQ229" s="72">
        <v>112.77</v>
      </c>
      <c r="AR229" s="72" t="s">
        <v>488</v>
      </c>
      <c r="AS229" s="72" t="s">
        <v>488</v>
      </c>
      <c r="AT229" s="72" t="s">
        <v>488</v>
      </c>
      <c r="AU229" s="72" t="s">
        <v>488</v>
      </c>
      <c r="AV229" s="72" t="s">
        <v>488</v>
      </c>
      <c r="AW229" s="73">
        <f t="shared" si="52"/>
        <v>99.564113617856989</v>
      </c>
      <c r="AX229" s="73">
        <f t="shared" si="52"/>
        <v>99.593197078860953</v>
      </c>
      <c r="AY229" s="73">
        <f t="shared" si="52"/>
        <v>101.06498064764287</v>
      </c>
      <c r="AZ229" s="73">
        <f t="shared" si="52"/>
        <v>99.884434977680101</v>
      </c>
      <c r="BA229" s="73">
        <f t="shared" si="52"/>
        <v>100.47179487179487</v>
      </c>
      <c r="BB229" s="73">
        <f t="shared" si="52"/>
        <v>99.641141288361609</v>
      </c>
      <c r="BC229" s="73">
        <f t="shared" si="52"/>
        <v>99.779305661658597</v>
      </c>
      <c r="BD229" s="73">
        <f t="shared" si="52"/>
        <v>100.61644750653664</v>
      </c>
      <c r="BE229" s="73">
        <f t="shared" si="52"/>
        <v>99.857575218087945</v>
      </c>
      <c r="BF229" s="73">
        <f t="shared" si="52"/>
        <v>100.23323337617211</v>
      </c>
      <c r="BG229" s="73">
        <f t="shared" si="52"/>
        <v>100.25941246582066</v>
      </c>
      <c r="BH229" s="73">
        <f t="shared" si="52"/>
        <v>99.17802245721137</v>
      </c>
      <c r="BI229" s="73">
        <f t="shared" si="52"/>
        <v>100.52573164320347</v>
      </c>
      <c r="BJ229" s="73">
        <f t="shared" si="52"/>
        <v>99.053248972428747</v>
      </c>
      <c r="BK229" s="73">
        <f t="shared" si="52"/>
        <v>103.4939164748438</v>
      </c>
      <c r="BL229" s="73">
        <f t="shared" si="51"/>
        <v>106.19418717578229</v>
      </c>
      <c r="BM229" s="73">
        <f t="shared" si="51"/>
        <v>100.51901565995524</v>
      </c>
      <c r="BN229" s="73">
        <f t="shared" si="51"/>
        <v>100.09571726592222</v>
      </c>
      <c r="BO229" s="73">
        <f t="shared" si="51"/>
        <v>99.862770012706477</v>
      </c>
      <c r="BP229" s="73">
        <f t="shared" si="53"/>
        <v>105.21047054314252</v>
      </c>
      <c r="BQ229" s="73">
        <f t="shared" si="53"/>
        <v>99.743032219806281</v>
      </c>
      <c r="BR229" s="73">
        <f t="shared" si="53"/>
        <v>103.70099181255405</v>
      </c>
      <c r="BS229" s="73">
        <f t="shared" si="53"/>
        <v>99.132171108209818</v>
      </c>
      <c r="BT229" s="73">
        <f t="shared" si="53"/>
        <v>102.28329545217592</v>
      </c>
      <c r="BU229" s="73">
        <f t="shared" si="53"/>
        <v>100.68620327762979</v>
      </c>
      <c r="BV229" s="73">
        <f t="shared" si="53"/>
        <v>101.67863307732719</v>
      </c>
      <c r="BW229" s="73">
        <f t="shared" si="53"/>
        <v>100.32992320275029</v>
      </c>
      <c r="BX229" s="73">
        <f t="shared" si="53"/>
        <v>98.325847284605956</v>
      </c>
      <c r="BY229" s="73">
        <f t="shared" si="53"/>
        <v>93.202758300979312</v>
      </c>
      <c r="BZ229" s="73">
        <f t="shared" si="53"/>
        <v>98.304265906565533</v>
      </c>
      <c r="CA229" s="73">
        <f t="shared" si="48"/>
        <v>101.36834948155702</v>
      </c>
      <c r="CB229" s="73">
        <f t="shared" si="48"/>
        <v>104.66603951081845</v>
      </c>
      <c r="CC229" s="73">
        <f t="shared" si="48"/>
        <v>100.6724632715124</v>
      </c>
      <c r="CD229" s="73">
        <f t="shared" si="48"/>
        <v>104.24027504486777</v>
      </c>
      <c r="CE229" s="73">
        <f t="shared" si="50"/>
        <v>98.741911428640151</v>
      </c>
      <c r="CF229" s="73">
        <f t="shared" si="50"/>
        <v>106.02256811395048</v>
      </c>
      <c r="CG229" s="73">
        <f t="shared" si="50"/>
        <v>100.51644721537245</v>
      </c>
      <c r="CH229" s="73">
        <f t="shared" si="50"/>
        <v>102.19070705240027</v>
      </c>
      <c r="CI229" s="73" t="e">
        <f t="shared" si="50"/>
        <v>#VALUE!</v>
      </c>
      <c r="CJ229" s="73" t="e">
        <f t="shared" si="50"/>
        <v>#VALUE!</v>
      </c>
      <c r="CK229" s="73" t="e">
        <f t="shared" si="50"/>
        <v>#VALUE!</v>
      </c>
    </row>
    <row r="230" spans="2:89" s="72" customFormat="1" ht="14.4">
      <c r="B230" s="70" t="s">
        <v>487</v>
      </c>
      <c r="C230" s="70"/>
      <c r="D230" s="78"/>
      <c r="E230" s="71">
        <v>39722</v>
      </c>
      <c r="F230" s="72">
        <v>103.34</v>
      </c>
      <c r="G230" s="72">
        <v>98.99</v>
      </c>
      <c r="H230" s="72">
        <v>99.56</v>
      </c>
      <c r="I230" s="72">
        <v>108.84</v>
      </c>
      <c r="J230" s="72">
        <v>101.47</v>
      </c>
      <c r="K230" s="72">
        <v>127.96</v>
      </c>
      <c r="L230" s="72">
        <v>109.19</v>
      </c>
      <c r="M230" s="72">
        <v>124.84</v>
      </c>
      <c r="N230" s="72">
        <v>109.94</v>
      </c>
      <c r="O230" s="72">
        <v>102.45</v>
      </c>
      <c r="P230" s="72">
        <v>107.16</v>
      </c>
      <c r="Q230" s="72">
        <v>113.94</v>
      </c>
      <c r="R230" s="72">
        <v>164.07</v>
      </c>
      <c r="S230" s="72">
        <v>104.06</v>
      </c>
      <c r="T230" s="72">
        <v>133.86000000000001</v>
      </c>
      <c r="U230" s="72">
        <v>102.72</v>
      </c>
      <c r="V230" s="72">
        <v>106.5</v>
      </c>
      <c r="W230" s="72">
        <v>101.34</v>
      </c>
      <c r="X230" s="72">
        <v>98.24</v>
      </c>
      <c r="Y230" s="72">
        <v>97.01</v>
      </c>
      <c r="Z230" s="72">
        <v>99.13</v>
      </c>
      <c r="AA230" s="72">
        <v>126.32</v>
      </c>
      <c r="AB230" s="72">
        <v>97.36</v>
      </c>
      <c r="AC230" s="72">
        <v>123.55</v>
      </c>
      <c r="AD230" s="72">
        <v>96.89</v>
      </c>
      <c r="AE230" s="72">
        <v>97.37</v>
      </c>
      <c r="AF230" s="72">
        <v>83.37</v>
      </c>
      <c r="AG230" s="72">
        <v>100.24</v>
      </c>
      <c r="AH230" s="72">
        <v>101.5</v>
      </c>
      <c r="AI230" s="72">
        <v>103.26</v>
      </c>
      <c r="AJ230" s="72">
        <v>105.72</v>
      </c>
      <c r="AK230" s="72">
        <v>99</v>
      </c>
      <c r="AL230" s="72">
        <v>102.99</v>
      </c>
      <c r="AM230" s="72">
        <v>90.45</v>
      </c>
      <c r="AN230" s="72">
        <v>89.76</v>
      </c>
      <c r="AO230" s="72">
        <v>81.510000000000005</v>
      </c>
      <c r="AP230" s="72">
        <v>108.37</v>
      </c>
      <c r="AQ230" s="72">
        <v>104.44</v>
      </c>
      <c r="AR230" s="72" t="s">
        <v>488</v>
      </c>
      <c r="AS230" s="72" t="s">
        <v>488</v>
      </c>
      <c r="AT230" s="72" t="s">
        <v>488</v>
      </c>
      <c r="AU230" s="72" t="s">
        <v>488</v>
      </c>
      <c r="AV230" s="72" t="s">
        <v>488</v>
      </c>
      <c r="AW230" s="73">
        <f t="shared" si="52"/>
        <v>98.998898309144039</v>
      </c>
      <c r="AX230" s="73">
        <f t="shared" si="52"/>
        <v>97.034749791697294</v>
      </c>
      <c r="AY230" s="73">
        <f t="shared" si="52"/>
        <v>95.73767338990794</v>
      </c>
      <c r="AZ230" s="73">
        <f t="shared" si="52"/>
        <v>98.651741406267718</v>
      </c>
      <c r="BA230" s="73">
        <f t="shared" si="52"/>
        <v>104.07179487179488</v>
      </c>
      <c r="BB230" s="73">
        <f t="shared" si="52"/>
        <v>100.37062457103639</v>
      </c>
      <c r="BC230" s="73">
        <f t="shared" si="52"/>
        <v>92.683133859604453</v>
      </c>
      <c r="BD230" s="73">
        <f t="shared" si="52"/>
        <v>95.303166211806015</v>
      </c>
      <c r="BE230" s="73">
        <f t="shared" si="52"/>
        <v>97.8636282713192</v>
      </c>
      <c r="BF230" s="73">
        <f t="shared" si="52"/>
        <v>97.529630158503494</v>
      </c>
      <c r="BG230" s="73">
        <f t="shared" si="52"/>
        <v>100.17527869312207</v>
      </c>
      <c r="BH230" s="73">
        <f t="shared" si="52"/>
        <v>99.369889894254868</v>
      </c>
      <c r="BI230" s="73">
        <f t="shared" si="52"/>
        <v>95.840878555990415</v>
      </c>
      <c r="BJ230" s="73">
        <f t="shared" si="52"/>
        <v>96.116011638110194</v>
      </c>
      <c r="BK230" s="73">
        <f t="shared" si="52"/>
        <v>110.04603748766854</v>
      </c>
      <c r="BL230" s="73">
        <f t="shared" si="51"/>
        <v>97.325721865599178</v>
      </c>
      <c r="BM230" s="73">
        <f t="shared" si="51"/>
        <v>95.302013422818789</v>
      </c>
      <c r="BN230" s="73">
        <f t="shared" si="51"/>
        <v>99.487053626211832</v>
      </c>
      <c r="BO230" s="73">
        <f t="shared" si="51"/>
        <v>99.862770012706477</v>
      </c>
      <c r="BP230" s="73">
        <f t="shared" si="53"/>
        <v>87.489008635267069</v>
      </c>
      <c r="BQ230" s="73">
        <f t="shared" si="53"/>
        <v>97.973907886934171</v>
      </c>
      <c r="BR230" s="73">
        <f t="shared" si="53"/>
        <v>84.084403913998514</v>
      </c>
      <c r="BS230" s="73">
        <f t="shared" si="53"/>
        <v>99.695363899342098</v>
      </c>
      <c r="BT230" s="73">
        <f t="shared" si="53"/>
        <v>103.0506495402131</v>
      </c>
      <c r="BU230" s="73">
        <f t="shared" si="53"/>
        <v>104.29213422674309</v>
      </c>
      <c r="BV230" s="73">
        <f t="shared" si="53"/>
        <v>97.435769144172312</v>
      </c>
      <c r="BW230" s="73">
        <f t="shared" si="53"/>
        <v>92.456125758961988</v>
      </c>
      <c r="BX230" s="73">
        <f t="shared" si="53"/>
        <v>109.14931264461684</v>
      </c>
      <c r="BY230" s="73">
        <f t="shared" si="53"/>
        <v>117.63342411774933</v>
      </c>
      <c r="BZ230" s="73">
        <f t="shared" si="53"/>
        <v>99.772935890622747</v>
      </c>
      <c r="CA230" s="73">
        <f t="shared" si="48"/>
        <v>89.852116267210619</v>
      </c>
      <c r="CB230" s="73">
        <f t="shared" si="48"/>
        <v>93.132643461900287</v>
      </c>
      <c r="CC230" s="73">
        <f t="shared" si="48"/>
        <v>88.225467940206443</v>
      </c>
      <c r="CD230" s="73">
        <f t="shared" si="48"/>
        <v>78.232101541721633</v>
      </c>
      <c r="CE230" s="73">
        <f t="shared" si="50"/>
        <v>86.367900700007212</v>
      </c>
      <c r="CF230" s="73">
        <f t="shared" si="50"/>
        <v>86.160513728495559</v>
      </c>
      <c r="CG230" s="73">
        <f t="shared" si="50"/>
        <v>100.84213464849022</v>
      </c>
      <c r="CH230" s="73">
        <f t="shared" si="50"/>
        <v>94.642169411658102</v>
      </c>
      <c r="CI230" s="73" t="e">
        <f t="shared" si="50"/>
        <v>#VALUE!</v>
      </c>
      <c r="CJ230" s="73" t="e">
        <f t="shared" si="50"/>
        <v>#VALUE!</v>
      </c>
      <c r="CK230" s="73" t="e">
        <f t="shared" si="50"/>
        <v>#VALUE!</v>
      </c>
    </row>
    <row r="231" spans="2:89" s="72" customFormat="1" ht="14.4">
      <c r="B231" s="70" t="s">
        <v>487</v>
      </c>
      <c r="C231" s="70"/>
      <c r="D231" s="78"/>
      <c r="E231" s="71">
        <v>39814</v>
      </c>
      <c r="F231" s="72">
        <v>105.64</v>
      </c>
      <c r="G231" s="72">
        <v>97.94</v>
      </c>
      <c r="H231" s="72">
        <v>93.38</v>
      </c>
      <c r="I231" s="72">
        <v>109.33</v>
      </c>
      <c r="J231" s="72">
        <v>108.75</v>
      </c>
      <c r="K231" s="72">
        <v>130.22</v>
      </c>
      <c r="L231" s="72">
        <v>105.06</v>
      </c>
      <c r="M231" s="72">
        <v>118.75</v>
      </c>
      <c r="N231" s="72">
        <v>109.51</v>
      </c>
      <c r="O231" s="72">
        <v>102.35</v>
      </c>
      <c r="P231" s="72">
        <v>110.18</v>
      </c>
      <c r="Q231" s="72">
        <v>116.83</v>
      </c>
      <c r="R231" s="72">
        <v>156.91999999999999</v>
      </c>
      <c r="S231" s="72">
        <v>101.92</v>
      </c>
      <c r="T231" s="72">
        <v>141.72999999999999</v>
      </c>
      <c r="U231" s="72">
        <v>96.05</v>
      </c>
      <c r="V231" s="72">
        <v>106.64</v>
      </c>
      <c r="W231" s="72">
        <v>102.76</v>
      </c>
      <c r="X231" s="72">
        <v>100.65</v>
      </c>
      <c r="Y231" s="72">
        <v>77.400000000000006</v>
      </c>
      <c r="Z231" s="72">
        <v>99.38</v>
      </c>
      <c r="AA231" s="72">
        <v>95.32</v>
      </c>
      <c r="AB231" s="72">
        <v>99.83</v>
      </c>
      <c r="AC231" s="72">
        <v>127.17</v>
      </c>
      <c r="AD231" s="72">
        <v>103.34</v>
      </c>
      <c r="AE231" s="72">
        <v>96.15</v>
      </c>
      <c r="AF231" s="72">
        <v>77.47</v>
      </c>
      <c r="AG231" s="72">
        <v>100.87</v>
      </c>
      <c r="AH231" s="72">
        <v>108.16</v>
      </c>
      <c r="AI231" s="72">
        <v>104.94</v>
      </c>
      <c r="AJ231" s="72">
        <v>106.61</v>
      </c>
      <c r="AK231" s="72">
        <v>94.66</v>
      </c>
      <c r="AL231" s="72">
        <v>100.54</v>
      </c>
      <c r="AM231" s="72">
        <v>86.3</v>
      </c>
      <c r="AN231" s="72">
        <v>82.26</v>
      </c>
      <c r="AO231" s="72">
        <v>75.48</v>
      </c>
      <c r="AP231" s="72">
        <v>115.49</v>
      </c>
      <c r="AQ231" s="72">
        <v>104.46</v>
      </c>
      <c r="AR231" s="72" t="s">
        <v>488</v>
      </c>
      <c r="AS231" s="72" t="s">
        <v>488</v>
      </c>
      <c r="AT231" s="72" t="s">
        <v>488</v>
      </c>
      <c r="AU231" s="72" t="s">
        <v>488</v>
      </c>
      <c r="AV231" s="72" t="s">
        <v>488</v>
      </c>
      <c r="AW231" s="73">
        <f t="shared" si="52"/>
        <v>101.20228002107584</v>
      </c>
      <c r="AX231" s="73">
        <f t="shared" si="52"/>
        <v>96.005489388815363</v>
      </c>
      <c r="AY231" s="73">
        <f t="shared" si="52"/>
        <v>89.794937134889537</v>
      </c>
      <c r="AZ231" s="73">
        <f t="shared" si="52"/>
        <v>99.095873648908935</v>
      </c>
      <c r="BA231" s="73">
        <f t="shared" si="52"/>
        <v>111.53846153846155</v>
      </c>
      <c r="BB231" s="73">
        <f t="shared" si="52"/>
        <v>102.14334738699873</v>
      </c>
      <c r="BC231" s="73">
        <f t="shared" si="52"/>
        <v>89.177489177489178</v>
      </c>
      <c r="BD231" s="73">
        <f t="shared" si="52"/>
        <v>90.654045078916724</v>
      </c>
      <c r="BE231" s="73">
        <f t="shared" si="52"/>
        <v>97.480861669930576</v>
      </c>
      <c r="BF231" s="73">
        <f t="shared" si="52"/>
        <v>97.434432862106718</v>
      </c>
      <c r="BG231" s="73">
        <f t="shared" si="52"/>
        <v>102.99843417700811</v>
      </c>
      <c r="BH231" s="73">
        <f t="shared" si="52"/>
        <v>101.89033031723535</v>
      </c>
      <c r="BI231" s="73">
        <f t="shared" si="52"/>
        <v>91.664232723874051</v>
      </c>
      <c r="BJ231" s="73">
        <f t="shared" si="52"/>
        <v>94.139380224449269</v>
      </c>
      <c r="BK231" s="73">
        <f t="shared" si="52"/>
        <v>116.51594870108516</v>
      </c>
      <c r="BL231" s="73">
        <f t="shared" si="51"/>
        <v>91.00599284648365</v>
      </c>
      <c r="BM231" s="73">
        <f t="shared" si="51"/>
        <v>95.427293064876963</v>
      </c>
      <c r="BN231" s="73">
        <f t="shared" si="51"/>
        <v>100.88108970425822</v>
      </c>
      <c r="BO231" s="73">
        <f t="shared" si="51"/>
        <v>102.31257941550192</v>
      </c>
      <c r="BP231" s="73">
        <f t="shared" si="53"/>
        <v>69.803620950104843</v>
      </c>
      <c r="BQ231" s="73">
        <f t="shared" si="53"/>
        <v>98.220992290966578</v>
      </c>
      <c r="BR231" s="73">
        <f t="shared" si="53"/>
        <v>63.449377620981153</v>
      </c>
      <c r="BS231" s="73">
        <f t="shared" si="53"/>
        <v>102.22461152497249</v>
      </c>
      <c r="BT231" s="73">
        <f t="shared" si="53"/>
        <v>106.07002106053341</v>
      </c>
      <c r="BU231" s="73">
        <f t="shared" si="53"/>
        <v>111.23489680040903</v>
      </c>
      <c r="BV231" s="73">
        <f t="shared" si="53"/>
        <v>96.214945087934353</v>
      </c>
      <c r="BW231" s="73">
        <f t="shared" si="53"/>
        <v>85.91311098172946</v>
      </c>
      <c r="BX231" s="73">
        <f t="shared" si="53"/>
        <v>109.83530692799781</v>
      </c>
      <c r="BY231" s="73">
        <f t="shared" si="53"/>
        <v>125.35203105985977</v>
      </c>
      <c r="BZ231" s="73">
        <f t="shared" si="53"/>
        <v>101.39620271510701</v>
      </c>
      <c r="CA231" s="73">
        <f t="shared" si="48"/>
        <v>90.608533061363246</v>
      </c>
      <c r="CB231" s="73">
        <f t="shared" si="48"/>
        <v>89.049858889934157</v>
      </c>
      <c r="CC231" s="73">
        <f t="shared" si="48"/>
        <v>86.126697220199603</v>
      </c>
      <c r="CD231" s="73">
        <f t="shared" si="48"/>
        <v>74.6426795251584</v>
      </c>
      <c r="CE231" s="73">
        <f t="shared" si="50"/>
        <v>79.151331457025336</v>
      </c>
      <c r="CF231" s="73">
        <f t="shared" si="50"/>
        <v>79.786474987447491</v>
      </c>
      <c r="CG231" s="73">
        <f t="shared" si="50"/>
        <v>107.46754757362862</v>
      </c>
      <c r="CH231" s="73">
        <f t="shared" si="50"/>
        <v>94.660293151491814</v>
      </c>
      <c r="CI231" s="73" t="e">
        <f t="shared" si="50"/>
        <v>#VALUE!</v>
      </c>
      <c r="CJ231" s="73" t="e">
        <f t="shared" si="50"/>
        <v>#VALUE!</v>
      </c>
      <c r="CK231" s="73" t="e">
        <f t="shared" si="50"/>
        <v>#VALUE!</v>
      </c>
    </row>
    <row r="232" spans="2:89" s="72" customFormat="1" ht="14.4">
      <c r="B232" s="70" t="s">
        <v>487</v>
      </c>
      <c r="C232" s="70"/>
      <c r="D232" s="79"/>
      <c r="E232" s="71">
        <v>39904</v>
      </c>
      <c r="F232" s="72">
        <v>107.06</v>
      </c>
      <c r="G232" s="72">
        <v>96</v>
      </c>
      <c r="H232" s="72">
        <v>97.08</v>
      </c>
      <c r="I232" s="72">
        <v>108.39</v>
      </c>
      <c r="J232" s="72">
        <v>113.2</v>
      </c>
      <c r="K232" s="72">
        <v>129.19999999999999</v>
      </c>
      <c r="L232" s="72">
        <v>101.12</v>
      </c>
      <c r="M232" s="72">
        <v>111.83</v>
      </c>
      <c r="N232" s="72">
        <v>107.91</v>
      </c>
      <c r="O232" s="72">
        <v>101.62</v>
      </c>
      <c r="P232" s="72">
        <v>111.78</v>
      </c>
      <c r="Q232" s="72">
        <v>118.29</v>
      </c>
      <c r="R232" s="72">
        <v>146.1</v>
      </c>
      <c r="S232" s="72">
        <v>98.27</v>
      </c>
      <c r="T232" s="72">
        <v>144.72999999999999</v>
      </c>
      <c r="U232" s="72">
        <v>100.06</v>
      </c>
      <c r="V232" s="72">
        <v>107.99</v>
      </c>
      <c r="W232" s="72">
        <v>102.8</v>
      </c>
      <c r="X232" s="72">
        <v>101.64</v>
      </c>
      <c r="Y232" s="72">
        <v>74.319999999999993</v>
      </c>
      <c r="Z232" s="72">
        <v>99.08</v>
      </c>
      <c r="AA232" s="72">
        <v>82.26</v>
      </c>
      <c r="AB232" s="72">
        <v>100.38</v>
      </c>
      <c r="AC232" s="72">
        <v>124.69</v>
      </c>
      <c r="AD232" s="72">
        <v>107.4</v>
      </c>
      <c r="AE232" s="72">
        <v>100.13</v>
      </c>
      <c r="AF232" s="72">
        <v>81.22</v>
      </c>
      <c r="AG232" s="72">
        <v>94.46</v>
      </c>
      <c r="AH232" s="72">
        <v>100.86</v>
      </c>
      <c r="AI232" s="72">
        <v>104.22</v>
      </c>
      <c r="AJ232" s="72">
        <v>106.31</v>
      </c>
      <c r="AK232" s="72">
        <v>97.36</v>
      </c>
      <c r="AL232" s="72">
        <v>106.96</v>
      </c>
      <c r="AM232" s="72">
        <v>95.61</v>
      </c>
      <c r="AN232" s="72">
        <v>88.64</v>
      </c>
      <c r="AO232" s="72">
        <v>82.2</v>
      </c>
      <c r="AP232" s="72">
        <v>118.52</v>
      </c>
      <c r="AQ232" s="72">
        <v>109.41</v>
      </c>
      <c r="AR232" s="72" t="s">
        <v>488</v>
      </c>
      <c r="AS232" s="72" t="s">
        <v>488</v>
      </c>
      <c r="AT232" s="72" t="s">
        <v>488</v>
      </c>
      <c r="AU232" s="72" t="s">
        <v>488</v>
      </c>
      <c r="AV232" s="72" t="s">
        <v>488</v>
      </c>
      <c r="AW232" s="73">
        <f t="shared" si="52"/>
        <v>102.56262873018156</v>
      </c>
      <c r="AX232" s="73">
        <f t="shared" si="52"/>
        <v>94.103808263490663</v>
      </c>
      <c r="AY232" s="73">
        <f t="shared" si="52"/>
        <v>93.352886025434529</v>
      </c>
      <c r="AZ232" s="73">
        <f t="shared" si="52"/>
        <v>98.243864856903315</v>
      </c>
      <c r="BA232" s="73">
        <f t="shared" si="52"/>
        <v>116.1025641025641</v>
      </c>
      <c r="BB232" s="73">
        <f t="shared" si="52"/>
        <v>101.34326894793605</v>
      </c>
      <c r="BC232" s="73">
        <f t="shared" si="52"/>
        <v>85.833121127238769</v>
      </c>
      <c r="BD232" s="73">
        <f t="shared" si="52"/>
        <v>85.371299883581116</v>
      </c>
      <c r="BE232" s="73">
        <f t="shared" si="52"/>
        <v>96.056613850810038</v>
      </c>
      <c r="BF232" s="73">
        <f t="shared" si="52"/>
        <v>96.739492598410209</v>
      </c>
      <c r="BG232" s="73">
        <f t="shared" si="52"/>
        <v>104.49414569164972</v>
      </c>
      <c r="BH232" s="73">
        <f t="shared" si="52"/>
        <v>103.16363239943311</v>
      </c>
      <c r="BI232" s="73">
        <f t="shared" si="52"/>
        <v>85.343770080028037</v>
      </c>
      <c r="BJ232" s="73">
        <f t="shared" si="52"/>
        <v>90.768022906756556</v>
      </c>
      <c r="BK232" s="73">
        <f t="shared" si="52"/>
        <v>118.98224268332784</v>
      </c>
      <c r="BL232" s="73">
        <f t="shared" si="51"/>
        <v>94.805410142833466</v>
      </c>
      <c r="BM232" s="73">
        <f t="shared" si="51"/>
        <v>96.635346756152117</v>
      </c>
      <c r="BN232" s="73">
        <f t="shared" si="51"/>
        <v>100.92035832617501</v>
      </c>
      <c r="BO232" s="73">
        <f t="shared" si="51"/>
        <v>103.31893265565439</v>
      </c>
      <c r="BP232" s="73">
        <f t="shared" si="53"/>
        <v>67.025905801185942</v>
      </c>
      <c r="BQ232" s="73">
        <f t="shared" si="53"/>
        <v>97.924491006127695</v>
      </c>
      <c r="BR232" s="73">
        <f t="shared" si="53"/>
        <v>54.75604073753577</v>
      </c>
      <c r="BS232" s="73">
        <f t="shared" si="53"/>
        <v>102.78780431610474</v>
      </c>
      <c r="BT232" s="73">
        <f t="shared" si="53"/>
        <v>104.00150134495485</v>
      </c>
      <c r="BU232" s="73">
        <f t="shared" si="53"/>
        <v>115.60506983127472</v>
      </c>
      <c r="BV232" s="73">
        <f t="shared" si="53"/>
        <v>100.1976334025467</v>
      </c>
      <c r="BW232" s="73">
        <f t="shared" si="53"/>
        <v>90.07180681471624</v>
      </c>
      <c r="BX232" s="73">
        <f t="shared" si="53"/>
        <v>102.85558731455014</v>
      </c>
      <c r="BY232" s="73">
        <f t="shared" si="53"/>
        <v>116.89169612331227</v>
      </c>
      <c r="BZ232" s="73">
        <f t="shared" si="53"/>
        <v>100.70051693318518</v>
      </c>
      <c r="CA232" s="73">
        <f t="shared" si="48"/>
        <v>90.353561108278086</v>
      </c>
      <c r="CB232" s="73">
        <f t="shared" si="48"/>
        <v>91.589840075258707</v>
      </c>
      <c r="CC232" s="73">
        <f t="shared" si="48"/>
        <v>91.626333147727763</v>
      </c>
      <c r="CD232" s="73">
        <f t="shared" si="48"/>
        <v>82.695093735809905</v>
      </c>
      <c r="CE232" s="73">
        <f t="shared" si="50"/>
        <v>85.290226359721913</v>
      </c>
      <c r="CF232" s="73">
        <f t="shared" si="50"/>
        <v>86.889881345630414</v>
      </c>
      <c r="CG232" s="73">
        <f t="shared" si="50"/>
        <v>110.28707020890522</v>
      </c>
      <c r="CH232" s="73">
        <f t="shared" si="50"/>
        <v>99.145918760336201</v>
      </c>
      <c r="CI232" s="73" t="e">
        <f t="shared" si="50"/>
        <v>#VALUE!</v>
      </c>
      <c r="CJ232" s="73" t="e">
        <f t="shared" si="50"/>
        <v>#VALUE!</v>
      </c>
      <c r="CK232" s="73" t="e">
        <f t="shared" si="50"/>
        <v>#VALUE!</v>
      </c>
    </row>
    <row r="233" spans="2:89" s="72" customFormat="1" ht="14.4">
      <c r="B233" s="70" t="s">
        <v>487</v>
      </c>
      <c r="C233" s="70"/>
      <c r="D233" s="78"/>
      <c r="E233" s="71">
        <v>39995</v>
      </c>
      <c r="F233" s="72">
        <v>108.42</v>
      </c>
      <c r="G233" s="72">
        <v>96.62</v>
      </c>
      <c r="H233" s="72">
        <v>101.12</v>
      </c>
      <c r="I233" s="72">
        <v>108.31</v>
      </c>
      <c r="J233" s="72">
        <v>114.12</v>
      </c>
      <c r="K233" s="72">
        <v>126.45</v>
      </c>
      <c r="L233" s="72">
        <v>99.59</v>
      </c>
      <c r="M233" s="72">
        <v>108.37</v>
      </c>
      <c r="N233" s="72">
        <v>107.12</v>
      </c>
      <c r="O233" s="72">
        <v>101.74</v>
      </c>
      <c r="P233" s="72">
        <v>112.7</v>
      </c>
      <c r="Q233" s="72">
        <v>120.46</v>
      </c>
      <c r="R233" s="72">
        <v>139.09</v>
      </c>
      <c r="S233" s="72">
        <v>95.9</v>
      </c>
      <c r="T233" s="72">
        <v>144.28</v>
      </c>
      <c r="U233" s="72">
        <v>105.11</v>
      </c>
      <c r="V233" s="72">
        <v>109.85</v>
      </c>
      <c r="W233" s="72">
        <v>103.21</v>
      </c>
      <c r="X233" s="72">
        <v>102.45</v>
      </c>
      <c r="Y233" s="72">
        <v>77.41</v>
      </c>
      <c r="Z233" s="72">
        <v>99.2</v>
      </c>
      <c r="AA233" s="72">
        <v>74.58</v>
      </c>
      <c r="AB233" s="72">
        <v>100.81</v>
      </c>
      <c r="AC233" s="72">
        <v>120.22</v>
      </c>
      <c r="AD233" s="72">
        <v>108.65</v>
      </c>
      <c r="AE233" s="72">
        <v>102.65</v>
      </c>
      <c r="AF233" s="72">
        <v>83.45</v>
      </c>
      <c r="AG233" s="72">
        <v>88.94</v>
      </c>
      <c r="AH233" s="72">
        <v>99.9</v>
      </c>
      <c r="AI233" s="72">
        <v>105.02</v>
      </c>
      <c r="AJ233" s="72">
        <v>107.25</v>
      </c>
      <c r="AK233" s="72">
        <v>100.44</v>
      </c>
      <c r="AL233" s="72">
        <v>114.18</v>
      </c>
      <c r="AM233" s="72">
        <v>101.5</v>
      </c>
      <c r="AN233" s="72">
        <v>95.14</v>
      </c>
      <c r="AO233" s="72">
        <v>82.94</v>
      </c>
      <c r="AP233" s="72">
        <v>119.37</v>
      </c>
      <c r="AQ233" s="72">
        <v>112.46</v>
      </c>
      <c r="AR233" s="72" t="s">
        <v>488</v>
      </c>
      <c r="AS233" s="72" t="s">
        <v>488</v>
      </c>
      <c r="AT233" s="72" t="s">
        <v>488</v>
      </c>
      <c r="AU233" s="72" t="s">
        <v>488</v>
      </c>
      <c r="AV233" s="72" t="s">
        <v>488</v>
      </c>
      <c r="AW233" s="73">
        <f t="shared" si="52"/>
        <v>103.8654979163673</v>
      </c>
      <c r="AX233" s="73">
        <f t="shared" si="52"/>
        <v>94.711562025192379</v>
      </c>
      <c r="AY233" s="73">
        <f t="shared" si="52"/>
        <v>97.237781570786368</v>
      </c>
      <c r="AZ233" s="73">
        <f t="shared" si="52"/>
        <v>98.171353470349658</v>
      </c>
      <c r="BA233" s="73">
        <f t="shared" si="52"/>
        <v>117.04615384615384</v>
      </c>
      <c r="BB233" s="73">
        <f t="shared" si="52"/>
        <v>99.186194724973049</v>
      </c>
      <c r="BC233" s="73">
        <f t="shared" si="52"/>
        <v>84.53441982853748</v>
      </c>
      <c r="BD233" s="73">
        <f t="shared" si="52"/>
        <v>82.72992728591332</v>
      </c>
      <c r="BE233" s="73">
        <f t="shared" si="52"/>
        <v>95.353391490119279</v>
      </c>
      <c r="BF233" s="73">
        <f t="shared" si="52"/>
        <v>96.85372935408634</v>
      </c>
      <c r="BG233" s="73">
        <f t="shared" si="52"/>
        <v>105.35417981256865</v>
      </c>
      <c r="BH233" s="73">
        <f t="shared" si="52"/>
        <v>105.05614302845305</v>
      </c>
      <c r="BI233" s="73">
        <f t="shared" si="52"/>
        <v>81.24890472574333</v>
      </c>
      <c r="BJ233" s="73">
        <f t="shared" si="52"/>
        <v>88.578949799104052</v>
      </c>
      <c r="BK233" s="73">
        <f t="shared" si="52"/>
        <v>118.61229858599145</v>
      </c>
      <c r="BL233" s="73">
        <f t="shared" si="51"/>
        <v>99.590212473648066</v>
      </c>
      <c r="BM233" s="73">
        <f t="shared" si="51"/>
        <v>98.299776286353463</v>
      </c>
      <c r="BN233" s="73">
        <f t="shared" si="51"/>
        <v>101.32286170082219</v>
      </c>
      <c r="BO233" s="73">
        <f t="shared" si="51"/>
        <v>104.1423125794155</v>
      </c>
      <c r="BP233" s="73">
        <f t="shared" si="53"/>
        <v>69.812639505783153</v>
      </c>
      <c r="BQ233" s="73">
        <f t="shared" si="53"/>
        <v>98.043091520063257</v>
      </c>
      <c r="BR233" s="73">
        <f t="shared" si="53"/>
        <v>49.643879384943077</v>
      </c>
      <c r="BS233" s="73">
        <f t="shared" si="53"/>
        <v>103.22811868008091</v>
      </c>
      <c r="BT233" s="73">
        <f t="shared" si="53"/>
        <v>100.27316137373063</v>
      </c>
      <c r="BU233" s="73">
        <f t="shared" si="53"/>
        <v>116.9505664540782</v>
      </c>
      <c r="BV233" s="73">
        <f t="shared" si="53"/>
        <v>102.71933555149727</v>
      </c>
      <c r="BW233" s="73">
        <f t="shared" si="53"/>
        <v>92.544844603399042</v>
      </c>
      <c r="BX233" s="73">
        <f t="shared" si="53"/>
        <v>96.844970736354966</v>
      </c>
      <c r="BY233" s="73">
        <f t="shared" si="53"/>
        <v>115.77910413165672</v>
      </c>
      <c r="BZ233" s="73">
        <f t="shared" si="53"/>
        <v>101.47350113532055</v>
      </c>
      <c r="CA233" s="73">
        <f t="shared" si="48"/>
        <v>91.152473227944924</v>
      </c>
      <c r="CB233" s="73">
        <f t="shared" si="48"/>
        <v>94.487300094073376</v>
      </c>
      <c r="CC233" s="73">
        <f t="shared" si="48"/>
        <v>97.811281963421422</v>
      </c>
      <c r="CD233" s="73">
        <f t="shared" si="48"/>
        <v>87.789478236426149</v>
      </c>
      <c r="CE233" s="73">
        <f t="shared" si="50"/>
        <v>91.54458637030622</v>
      </c>
      <c r="CF233" s="73">
        <f t="shared" si="50"/>
        <v>87.672101688644602</v>
      </c>
      <c r="CG233" s="73">
        <f t="shared" si="50"/>
        <v>111.07802540361978</v>
      </c>
      <c r="CH233" s="73">
        <f t="shared" si="50"/>
        <v>101.9097890849777</v>
      </c>
      <c r="CI233" s="73" t="e">
        <f t="shared" si="50"/>
        <v>#VALUE!</v>
      </c>
      <c r="CJ233" s="73" t="e">
        <f t="shared" si="50"/>
        <v>#VALUE!</v>
      </c>
      <c r="CK233" s="73" t="e">
        <f t="shared" si="50"/>
        <v>#VALUE!</v>
      </c>
    </row>
    <row r="234" spans="2:89" s="72" customFormat="1" ht="14.4">
      <c r="B234" s="70" t="s">
        <v>487</v>
      </c>
      <c r="C234" s="70"/>
      <c r="D234" s="78"/>
      <c r="E234" s="71">
        <v>40087</v>
      </c>
      <c r="F234" s="72">
        <v>110.11</v>
      </c>
      <c r="G234" s="72">
        <v>100.38</v>
      </c>
      <c r="H234" s="72">
        <v>99.96</v>
      </c>
      <c r="I234" s="72">
        <v>110.01</v>
      </c>
      <c r="J234" s="72">
        <v>112.26</v>
      </c>
      <c r="K234" s="72">
        <v>123.44</v>
      </c>
      <c r="L234" s="72">
        <v>100.64</v>
      </c>
      <c r="M234" s="72">
        <v>109.06</v>
      </c>
      <c r="N234" s="72">
        <v>107.53</v>
      </c>
      <c r="O234" s="72">
        <v>103.23</v>
      </c>
      <c r="P234" s="72">
        <v>113.47</v>
      </c>
      <c r="Q234" s="72">
        <v>123.9</v>
      </c>
      <c r="R234" s="72">
        <v>134.51</v>
      </c>
      <c r="S234" s="72">
        <v>96.06</v>
      </c>
      <c r="T234" s="72">
        <v>142.16999999999999</v>
      </c>
      <c r="U234" s="72">
        <v>104.31</v>
      </c>
      <c r="V234" s="72">
        <v>112.92</v>
      </c>
      <c r="W234" s="72">
        <v>104.57</v>
      </c>
      <c r="X234" s="72">
        <v>103.72</v>
      </c>
      <c r="Y234" s="72">
        <v>79.48</v>
      </c>
      <c r="Z234" s="72">
        <v>100.03</v>
      </c>
      <c r="AA234" s="72">
        <v>73.98</v>
      </c>
      <c r="AB234" s="72">
        <v>101.95</v>
      </c>
      <c r="AC234" s="72">
        <v>115.99</v>
      </c>
      <c r="AD234" s="72">
        <v>107.93</v>
      </c>
      <c r="AE234" s="72">
        <v>98.93</v>
      </c>
      <c r="AF234" s="72">
        <v>82.05</v>
      </c>
      <c r="AG234" s="72">
        <v>85.9</v>
      </c>
      <c r="AH234" s="72">
        <v>98.44</v>
      </c>
      <c r="AI234" s="72">
        <v>108.12</v>
      </c>
      <c r="AJ234" s="72">
        <v>113.69</v>
      </c>
      <c r="AK234" s="72">
        <v>102.7</v>
      </c>
      <c r="AL234" s="72">
        <v>120.52</v>
      </c>
      <c r="AM234" s="72">
        <v>111.63</v>
      </c>
      <c r="AN234" s="72">
        <v>101.14</v>
      </c>
      <c r="AO234" s="72">
        <v>84.34</v>
      </c>
      <c r="AP234" s="72">
        <v>119.68</v>
      </c>
      <c r="AQ234" s="72">
        <v>112.1</v>
      </c>
      <c r="AR234" s="72" t="s">
        <v>488</v>
      </c>
      <c r="AS234" s="72" t="s">
        <v>488</v>
      </c>
      <c r="AT234" s="72" t="s">
        <v>488</v>
      </c>
      <c r="AU234" s="72" t="s">
        <v>488</v>
      </c>
      <c r="AV234" s="72" t="s">
        <v>488</v>
      </c>
      <c r="AW234" s="73">
        <f t="shared" si="52"/>
        <v>105.48450447861283</v>
      </c>
      <c r="AX234" s="73">
        <f t="shared" si="52"/>
        <v>98.397294515512428</v>
      </c>
      <c r="AY234" s="73">
        <f t="shared" si="52"/>
        <v>96.122316513210095</v>
      </c>
      <c r="AZ234" s="73">
        <f t="shared" si="52"/>
        <v>99.712220434615134</v>
      </c>
      <c r="BA234" s="73">
        <f t="shared" si="52"/>
        <v>115.13846153846154</v>
      </c>
      <c r="BB234" s="73">
        <f t="shared" si="52"/>
        <v>96.82517893911168</v>
      </c>
      <c r="BC234" s="73">
        <f t="shared" si="52"/>
        <v>85.42568542568543</v>
      </c>
      <c r="BD234" s="73">
        <f t="shared" si="52"/>
        <v>83.256675000477117</v>
      </c>
      <c r="BE234" s="73">
        <f t="shared" si="52"/>
        <v>95.718354993768912</v>
      </c>
      <c r="BF234" s="73">
        <f t="shared" si="52"/>
        <v>98.272169070398405</v>
      </c>
      <c r="BG234" s="73">
        <f t="shared" si="52"/>
        <v>106.07399097898993</v>
      </c>
      <c r="BH234" s="73">
        <f t="shared" si="52"/>
        <v>108.0562520440423</v>
      </c>
      <c r="BI234" s="73">
        <f t="shared" si="52"/>
        <v>78.573514808107944</v>
      </c>
      <c r="BJ234" s="73">
        <f t="shared" si="52"/>
        <v>88.726735325359073</v>
      </c>
      <c r="BK234" s="73">
        <f t="shared" si="52"/>
        <v>116.87767181848075</v>
      </c>
      <c r="BL234" s="73">
        <f t="shared" si="51"/>
        <v>98.832223985598233</v>
      </c>
      <c r="BM234" s="73">
        <f t="shared" si="51"/>
        <v>101.04697986577182</v>
      </c>
      <c r="BN234" s="73">
        <f t="shared" si="51"/>
        <v>102.65799484599339</v>
      </c>
      <c r="BO234" s="73">
        <f t="shared" si="51"/>
        <v>105.43329097839897</v>
      </c>
      <c r="BP234" s="73">
        <f t="shared" si="53"/>
        <v>71.679480531192937</v>
      </c>
      <c r="BQ234" s="73">
        <f t="shared" si="53"/>
        <v>98.863411741450875</v>
      </c>
      <c r="BR234" s="73">
        <f t="shared" si="53"/>
        <v>49.244491779271783</v>
      </c>
      <c r="BS234" s="73">
        <f t="shared" si="53"/>
        <v>104.39546373806417</v>
      </c>
      <c r="BT234" s="73">
        <f t="shared" si="53"/>
        <v>96.745000729820461</v>
      </c>
      <c r="BU234" s="73">
        <f t="shared" si="53"/>
        <v>116.1755603993434</v>
      </c>
      <c r="BV234" s="73">
        <f t="shared" si="53"/>
        <v>98.996822855427411</v>
      </c>
      <c r="BW234" s="73">
        <f t="shared" si="53"/>
        <v>90.992264825750652</v>
      </c>
      <c r="BX234" s="73">
        <f t="shared" si="53"/>
        <v>93.534776099088063</v>
      </c>
      <c r="BY234" s="73">
        <f t="shared" si="53"/>
        <v>114.08703714434722</v>
      </c>
      <c r="BZ234" s="73">
        <f t="shared" si="53"/>
        <v>104.46881491859511</v>
      </c>
      <c r="CA234" s="73">
        <f t="shared" si="48"/>
        <v>96.625871154173041</v>
      </c>
      <c r="CB234" s="73">
        <f t="shared" si="48"/>
        <v>96.613358419567263</v>
      </c>
      <c r="CC234" s="73">
        <f t="shared" si="48"/>
        <v>103.24238660213302</v>
      </c>
      <c r="CD234" s="73">
        <f t="shared" si="48"/>
        <v>96.551127640711826</v>
      </c>
      <c r="CE234" s="73">
        <f t="shared" si="50"/>
        <v>97.317841764691721</v>
      </c>
      <c r="CF234" s="73">
        <f t="shared" si="50"/>
        <v>89.151978013266046</v>
      </c>
      <c r="CG234" s="73">
        <f t="shared" si="50"/>
        <v>111.3664914158098</v>
      </c>
      <c r="CH234" s="73">
        <f t="shared" si="50"/>
        <v>101.58356176797083</v>
      </c>
      <c r="CI234" s="73" t="e">
        <f t="shared" si="50"/>
        <v>#VALUE!</v>
      </c>
      <c r="CJ234" s="73" t="e">
        <f t="shared" si="50"/>
        <v>#VALUE!</v>
      </c>
      <c r="CK234" s="73" t="e">
        <f t="shared" si="50"/>
        <v>#VALUE!</v>
      </c>
    </row>
    <row r="235" spans="2:89" s="72" customFormat="1" ht="14.4">
      <c r="B235" s="70" t="s">
        <v>487</v>
      </c>
      <c r="C235" s="70"/>
      <c r="D235" s="78"/>
      <c r="E235" s="71">
        <v>40179</v>
      </c>
      <c r="F235" s="72">
        <v>109.4</v>
      </c>
      <c r="G235" s="72">
        <v>103.24</v>
      </c>
      <c r="H235" s="72">
        <v>98.6</v>
      </c>
      <c r="I235" s="72">
        <v>109.31</v>
      </c>
      <c r="J235" s="72">
        <v>105.54</v>
      </c>
      <c r="K235" s="72">
        <v>117.5</v>
      </c>
      <c r="L235" s="72">
        <v>98.9</v>
      </c>
      <c r="M235" s="72">
        <v>109.67</v>
      </c>
      <c r="N235" s="72">
        <v>106.18</v>
      </c>
      <c r="O235" s="72">
        <v>102.64</v>
      </c>
      <c r="P235" s="72">
        <v>111.02</v>
      </c>
      <c r="Q235" s="72">
        <v>124.82</v>
      </c>
      <c r="R235" s="72">
        <v>131.43</v>
      </c>
      <c r="S235" s="72">
        <v>95.5</v>
      </c>
      <c r="T235" s="72">
        <v>137.72</v>
      </c>
      <c r="U235" s="72">
        <v>102.14</v>
      </c>
      <c r="V235" s="72">
        <v>112.97</v>
      </c>
      <c r="W235" s="72">
        <v>103.92</v>
      </c>
      <c r="X235" s="72">
        <v>102.93</v>
      </c>
      <c r="Y235" s="72">
        <v>85.21</v>
      </c>
      <c r="Z235" s="72">
        <v>99.41</v>
      </c>
      <c r="AA235" s="72">
        <v>79.95</v>
      </c>
      <c r="AB235" s="72">
        <v>101.76</v>
      </c>
      <c r="AC235" s="72">
        <v>110.05</v>
      </c>
      <c r="AD235" s="72">
        <v>103</v>
      </c>
      <c r="AE235" s="72">
        <v>94.67</v>
      </c>
      <c r="AF235" s="72">
        <v>83.14</v>
      </c>
      <c r="AG235" s="72">
        <v>88.36</v>
      </c>
      <c r="AH235" s="72">
        <v>96.21</v>
      </c>
      <c r="AI235" s="72">
        <v>111.29</v>
      </c>
      <c r="AJ235" s="72">
        <v>117.16</v>
      </c>
      <c r="AK235" s="72">
        <v>111.32</v>
      </c>
      <c r="AL235" s="72">
        <v>126.47</v>
      </c>
      <c r="AM235" s="72">
        <v>119.75</v>
      </c>
      <c r="AN235" s="72">
        <v>103.64</v>
      </c>
      <c r="AO235" s="72">
        <v>87.02</v>
      </c>
      <c r="AP235" s="72">
        <v>112.64</v>
      </c>
      <c r="AQ235" s="72">
        <v>104.67</v>
      </c>
      <c r="AR235" s="72" t="s">
        <v>488</v>
      </c>
      <c r="AS235" s="72" t="s">
        <v>488</v>
      </c>
      <c r="AT235" s="72" t="s">
        <v>488</v>
      </c>
      <c r="AU235" s="72" t="s">
        <v>488</v>
      </c>
      <c r="AV235" s="72" t="s">
        <v>488</v>
      </c>
      <c r="AW235" s="73">
        <f t="shared" ref="AW235:BL250" si="54">F235/AVERAGE(F$227:F$230)*100</f>
        <v>104.80433012405999</v>
      </c>
      <c r="AX235" s="73">
        <f t="shared" si="54"/>
        <v>101.20080380336225</v>
      </c>
      <c r="AY235" s="73">
        <f t="shared" si="54"/>
        <v>94.814529893982737</v>
      </c>
      <c r="AZ235" s="73">
        <f t="shared" si="54"/>
        <v>99.077745802270528</v>
      </c>
      <c r="BA235" s="73">
        <f t="shared" si="54"/>
        <v>108.24615384615386</v>
      </c>
      <c r="BB235" s="73">
        <f t="shared" si="54"/>
        <v>92.165898617511516</v>
      </c>
      <c r="BC235" s="73">
        <f t="shared" si="54"/>
        <v>83.948731007554542</v>
      </c>
      <c r="BD235" s="73">
        <f t="shared" si="54"/>
        <v>83.722350516250927</v>
      </c>
      <c r="BE235" s="73">
        <f t="shared" si="54"/>
        <v>94.516645896385981</v>
      </c>
      <c r="BF235" s="73">
        <f t="shared" si="54"/>
        <v>97.710505021657383</v>
      </c>
      <c r="BG235" s="73">
        <f t="shared" si="54"/>
        <v>103.78368272219495</v>
      </c>
      <c r="BH235" s="73">
        <f t="shared" si="54"/>
        <v>108.85860678076963</v>
      </c>
      <c r="BI235" s="73">
        <f t="shared" si="54"/>
        <v>76.774344295811687</v>
      </c>
      <c r="BJ235" s="73">
        <f t="shared" si="54"/>
        <v>88.209485983466493</v>
      </c>
      <c r="BK235" s="73">
        <f t="shared" si="54"/>
        <v>113.21933574482077</v>
      </c>
      <c r="BL235" s="73">
        <f t="shared" si="51"/>
        <v>96.776180211763034</v>
      </c>
      <c r="BM235" s="73">
        <f t="shared" si="51"/>
        <v>101.09172259507831</v>
      </c>
      <c r="BN235" s="73">
        <f t="shared" si="51"/>
        <v>102.01987973984541</v>
      </c>
      <c r="BO235" s="73">
        <f t="shared" si="51"/>
        <v>104.6302414231258</v>
      </c>
      <c r="BP235" s="73">
        <f t="shared" si="53"/>
        <v>76.847112934863475</v>
      </c>
      <c r="BQ235" s="73">
        <f t="shared" si="53"/>
        <v>98.250642419450472</v>
      </c>
      <c r="BR235" s="73">
        <f t="shared" si="53"/>
        <v>53.218398455701255</v>
      </c>
      <c r="BS235" s="73">
        <f t="shared" si="53"/>
        <v>104.20090622840029</v>
      </c>
      <c r="BT235" s="73">
        <f t="shared" si="53"/>
        <v>91.790562378797674</v>
      </c>
      <c r="BU235" s="73">
        <f t="shared" si="53"/>
        <v>110.86892171900648</v>
      </c>
      <c r="BV235" s="73">
        <f t="shared" si="53"/>
        <v>94.733945413153876</v>
      </c>
      <c r="BW235" s="73">
        <f t="shared" si="53"/>
        <v>92.201059081205472</v>
      </c>
      <c r="BX235" s="73">
        <f t="shared" si="53"/>
        <v>96.213420443718519</v>
      </c>
      <c r="BY235" s="73">
        <f t="shared" si="53"/>
        <v>111.50257866373066</v>
      </c>
      <c r="BZ235" s="73">
        <f t="shared" si="53"/>
        <v>107.53176481955651</v>
      </c>
      <c r="CA235" s="73">
        <f t="shared" si="48"/>
        <v>99.575046744858071</v>
      </c>
      <c r="CB235" s="73">
        <f t="shared" si="48"/>
        <v>104.72248353715898</v>
      </c>
      <c r="CC235" s="73">
        <f t="shared" si="48"/>
        <v>108.33940120786396</v>
      </c>
      <c r="CD235" s="73">
        <f t="shared" si="48"/>
        <v>103.57428589962592</v>
      </c>
      <c r="CE235" s="73">
        <f t="shared" si="50"/>
        <v>99.723364845685694</v>
      </c>
      <c r="CF235" s="73">
        <f t="shared" si="50"/>
        <v>91.984884120398519</v>
      </c>
      <c r="CG235" s="73">
        <f t="shared" si="50"/>
        <v>104.81552133252687</v>
      </c>
      <c r="CH235" s="73">
        <f t="shared" si="50"/>
        <v>94.850592419745823</v>
      </c>
      <c r="CI235" s="73" t="e">
        <f t="shared" si="50"/>
        <v>#VALUE!</v>
      </c>
      <c r="CJ235" s="73" t="e">
        <f t="shared" si="50"/>
        <v>#VALUE!</v>
      </c>
      <c r="CK235" s="73" t="e">
        <f t="shared" si="50"/>
        <v>#VALUE!</v>
      </c>
    </row>
    <row r="236" spans="2:89" s="72" customFormat="1" ht="14.4">
      <c r="B236" s="70" t="s">
        <v>487</v>
      </c>
      <c r="C236" s="70"/>
      <c r="D236" s="79"/>
      <c r="E236" s="71">
        <v>40269</v>
      </c>
      <c r="F236" s="72">
        <v>108.3</v>
      </c>
      <c r="G236" s="72">
        <v>105.72</v>
      </c>
      <c r="H236" s="72">
        <v>98.23</v>
      </c>
      <c r="I236" s="72">
        <v>108.03</v>
      </c>
      <c r="J236" s="72">
        <v>98.68</v>
      </c>
      <c r="K236" s="72">
        <v>111.61</v>
      </c>
      <c r="L236" s="72">
        <v>96.32</v>
      </c>
      <c r="M236" s="72">
        <v>111.19</v>
      </c>
      <c r="N236" s="72">
        <v>104.69</v>
      </c>
      <c r="O236" s="72">
        <v>101.66</v>
      </c>
      <c r="P236" s="72">
        <v>108.36</v>
      </c>
      <c r="Q236" s="72">
        <v>124.91</v>
      </c>
      <c r="R236" s="72">
        <v>129.93</v>
      </c>
      <c r="S236" s="72">
        <v>95.37</v>
      </c>
      <c r="T236" s="72">
        <v>135.25</v>
      </c>
      <c r="U236" s="72">
        <v>97.96</v>
      </c>
      <c r="V236" s="72">
        <v>112.13</v>
      </c>
      <c r="W236" s="72">
        <v>102.79</v>
      </c>
      <c r="X236" s="72">
        <v>101.65</v>
      </c>
      <c r="Y236" s="72">
        <v>86.69</v>
      </c>
      <c r="Z236" s="72">
        <v>98.57</v>
      </c>
      <c r="AA236" s="72">
        <v>83.42</v>
      </c>
      <c r="AB236" s="72">
        <v>101.42</v>
      </c>
      <c r="AC236" s="72">
        <v>105.63</v>
      </c>
      <c r="AD236" s="72">
        <v>98.02</v>
      </c>
      <c r="AE236" s="72">
        <v>90.05</v>
      </c>
      <c r="AF236" s="72">
        <v>85.25</v>
      </c>
      <c r="AG236" s="72">
        <v>92.14</v>
      </c>
      <c r="AH236" s="72">
        <v>95.17</v>
      </c>
      <c r="AI236" s="72">
        <v>114.8</v>
      </c>
      <c r="AJ236" s="72">
        <v>119.01</v>
      </c>
      <c r="AK236" s="72">
        <v>120</v>
      </c>
      <c r="AL236" s="72">
        <v>132.38999999999999</v>
      </c>
      <c r="AM236" s="72">
        <v>126.68</v>
      </c>
      <c r="AN236" s="72">
        <v>108.69</v>
      </c>
      <c r="AO236" s="72">
        <v>89.11</v>
      </c>
      <c r="AP236" s="72">
        <v>105.17</v>
      </c>
      <c r="AQ236" s="72">
        <v>96.27</v>
      </c>
      <c r="AR236" s="72" t="s">
        <v>488</v>
      </c>
      <c r="AS236" s="72" t="s">
        <v>488</v>
      </c>
      <c r="AT236" s="72" t="s">
        <v>488</v>
      </c>
      <c r="AU236" s="72" t="s">
        <v>488</v>
      </c>
      <c r="AV236" s="72" t="s">
        <v>488</v>
      </c>
      <c r="AW236" s="73">
        <f t="shared" si="54"/>
        <v>103.75053887052739</v>
      </c>
      <c r="AX236" s="73">
        <f t="shared" si="54"/>
        <v>103.6318188501691</v>
      </c>
      <c r="AY236" s="73">
        <f t="shared" si="54"/>
        <v>94.458735004928258</v>
      </c>
      <c r="AZ236" s="73">
        <f t="shared" si="54"/>
        <v>97.917563617411801</v>
      </c>
      <c r="BA236" s="73">
        <f t="shared" si="54"/>
        <v>101.21025641025642</v>
      </c>
      <c r="BB236" s="73">
        <f t="shared" si="54"/>
        <v>87.545837827237975</v>
      </c>
      <c r="BC236" s="73">
        <f t="shared" si="54"/>
        <v>81.75876411170529</v>
      </c>
      <c r="BD236" s="73">
        <f t="shared" si="54"/>
        <v>84.882722293261054</v>
      </c>
      <c r="BE236" s="73">
        <f t="shared" si="54"/>
        <v>93.190315114829986</v>
      </c>
      <c r="BF236" s="73">
        <f t="shared" si="54"/>
        <v>96.777571516968919</v>
      </c>
      <c r="BG236" s="73">
        <f t="shared" si="54"/>
        <v>101.29706232910327</v>
      </c>
      <c r="BH236" s="73">
        <f t="shared" si="54"/>
        <v>108.9370980050147</v>
      </c>
      <c r="BI236" s="73">
        <f t="shared" si="54"/>
        <v>75.898124890472587</v>
      </c>
      <c r="BJ236" s="73">
        <f t="shared" si="54"/>
        <v>88.089410243384293</v>
      </c>
      <c r="BK236" s="73">
        <f t="shared" si="54"/>
        <v>111.18875369944097</v>
      </c>
      <c r="BL236" s="73">
        <f t="shared" si="51"/>
        <v>92.815690361702636</v>
      </c>
      <c r="BM236" s="73">
        <f t="shared" si="51"/>
        <v>100.3400447427293</v>
      </c>
      <c r="BN236" s="73">
        <f t="shared" si="51"/>
        <v>100.91054117069582</v>
      </c>
      <c r="BO236" s="73">
        <f t="shared" si="51"/>
        <v>103.32909783989834</v>
      </c>
      <c r="BP236" s="73">
        <f t="shared" si="53"/>
        <v>78.181859175253095</v>
      </c>
      <c r="BQ236" s="73">
        <f t="shared" si="53"/>
        <v>97.420438821901541</v>
      </c>
      <c r="BR236" s="73">
        <f t="shared" si="53"/>
        <v>55.528190108500297</v>
      </c>
      <c r="BS236" s="73">
        <f t="shared" si="53"/>
        <v>103.85275068479123</v>
      </c>
      <c r="BT236" s="73">
        <f t="shared" si="53"/>
        <v>88.103926434097218</v>
      </c>
      <c r="BU236" s="73">
        <f t="shared" si="53"/>
        <v>105.50846317375742</v>
      </c>
      <c r="BV236" s="73">
        <f t="shared" si="53"/>
        <v>90.110824806744546</v>
      </c>
      <c r="BW236" s="73">
        <f t="shared" si="53"/>
        <v>94.5410186032327</v>
      </c>
      <c r="BX236" s="73">
        <f t="shared" si="53"/>
        <v>100.32938614400435</v>
      </c>
      <c r="BY236" s="73">
        <f t="shared" si="53"/>
        <v>110.29727067277048</v>
      </c>
      <c r="BZ236" s="73">
        <f t="shared" si="53"/>
        <v>110.92323300642543</v>
      </c>
      <c r="CA236" s="73">
        <f t="shared" si="48"/>
        <v>101.14737378888323</v>
      </c>
      <c r="CB236" s="73">
        <f t="shared" si="48"/>
        <v>112.88805268109125</v>
      </c>
      <c r="CC236" s="73">
        <f t="shared" si="48"/>
        <v>113.41071658028868</v>
      </c>
      <c r="CD236" s="73">
        <f t="shared" si="48"/>
        <v>109.5681882068026</v>
      </c>
      <c r="CE236" s="73">
        <f t="shared" si="50"/>
        <v>104.58252146929348</v>
      </c>
      <c r="CF236" s="73">
        <f t="shared" si="50"/>
        <v>94.194128062154817</v>
      </c>
      <c r="CG236" s="73">
        <f t="shared" si="50"/>
        <v>97.864420974270701</v>
      </c>
      <c r="CH236" s="73">
        <f t="shared" si="50"/>
        <v>87.238621689585642</v>
      </c>
      <c r="CI236" s="73" t="e">
        <f t="shared" si="50"/>
        <v>#VALUE!</v>
      </c>
      <c r="CJ236" s="73" t="e">
        <f t="shared" si="50"/>
        <v>#VALUE!</v>
      </c>
      <c r="CK236" s="73" t="e">
        <f t="shared" si="50"/>
        <v>#VALUE!</v>
      </c>
    </row>
    <row r="237" spans="2:89" s="72" customFormat="1" ht="14.4">
      <c r="B237" s="70" t="s">
        <v>487</v>
      </c>
      <c r="C237" s="70"/>
      <c r="D237" s="78"/>
      <c r="E237" s="71">
        <v>40360</v>
      </c>
      <c r="F237" s="72">
        <v>108.8</v>
      </c>
      <c r="G237" s="72">
        <v>107.26</v>
      </c>
      <c r="H237" s="72">
        <v>99.95</v>
      </c>
      <c r="I237" s="72">
        <v>107.52</v>
      </c>
      <c r="J237" s="72">
        <v>95.04</v>
      </c>
      <c r="K237" s="72">
        <v>107.7</v>
      </c>
      <c r="L237" s="72">
        <v>95.52</v>
      </c>
      <c r="M237" s="72">
        <v>114.02</v>
      </c>
      <c r="N237" s="72">
        <v>104.6</v>
      </c>
      <c r="O237" s="72">
        <v>102.07</v>
      </c>
      <c r="P237" s="72">
        <v>108.05</v>
      </c>
      <c r="Q237" s="72">
        <v>125.92</v>
      </c>
      <c r="R237" s="72">
        <v>129.31</v>
      </c>
      <c r="S237" s="72">
        <v>95.8</v>
      </c>
      <c r="T237" s="72">
        <v>138.22999999999999</v>
      </c>
      <c r="U237" s="72">
        <v>95.78</v>
      </c>
      <c r="V237" s="72">
        <v>113</v>
      </c>
      <c r="W237" s="72">
        <v>102.51</v>
      </c>
      <c r="X237" s="72">
        <v>100.91</v>
      </c>
      <c r="Y237" s="72">
        <v>88.06</v>
      </c>
      <c r="Z237" s="72">
        <v>98.7</v>
      </c>
      <c r="AA237" s="72">
        <v>86.56</v>
      </c>
      <c r="AB237" s="72">
        <v>101.36</v>
      </c>
      <c r="AC237" s="72">
        <v>103.86</v>
      </c>
      <c r="AD237" s="72">
        <v>96.29</v>
      </c>
      <c r="AE237" s="72">
        <v>88.65</v>
      </c>
      <c r="AF237" s="72">
        <v>87.82</v>
      </c>
      <c r="AG237" s="72">
        <v>91.26</v>
      </c>
      <c r="AH237" s="72">
        <v>99.91</v>
      </c>
      <c r="AI237" s="72">
        <v>122.77</v>
      </c>
      <c r="AJ237" s="72">
        <v>119.09</v>
      </c>
      <c r="AK237" s="72">
        <v>120.09</v>
      </c>
      <c r="AL237" s="72">
        <v>131.36000000000001</v>
      </c>
      <c r="AM237" s="72">
        <v>128.68</v>
      </c>
      <c r="AN237" s="72">
        <v>110.31</v>
      </c>
      <c r="AO237" s="72">
        <v>86.62</v>
      </c>
      <c r="AP237" s="72">
        <v>102.42</v>
      </c>
      <c r="AQ237" s="72">
        <v>94.29</v>
      </c>
      <c r="AR237" s="72" t="s">
        <v>488</v>
      </c>
      <c r="AS237" s="72" t="s">
        <v>488</v>
      </c>
      <c r="AT237" s="72" t="s">
        <v>488</v>
      </c>
      <c r="AU237" s="72" t="s">
        <v>488</v>
      </c>
      <c r="AV237" s="72" t="s">
        <v>488</v>
      </c>
      <c r="AW237" s="73">
        <f t="shared" si="54"/>
        <v>104.22953489486038</v>
      </c>
      <c r="AX237" s="73">
        <f t="shared" si="54"/>
        <v>105.14140077439593</v>
      </c>
      <c r="AY237" s="73">
        <f t="shared" si="54"/>
        <v>96.112700435127536</v>
      </c>
      <c r="AZ237" s="73">
        <f t="shared" si="54"/>
        <v>97.455303528132163</v>
      </c>
      <c r="BA237" s="73">
        <f t="shared" si="54"/>
        <v>97.476923076923086</v>
      </c>
      <c r="BB237" s="73">
        <f t="shared" si="54"/>
        <v>84.478870477497807</v>
      </c>
      <c r="BC237" s="73">
        <f t="shared" si="54"/>
        <v>81.079704609116362</v>
      </c>
      <c r="BD237" s="73">
        <f t="shared" si="54"/>
        <v>87.043151325457558</v>
      </c>
      <c r="BE237" s="73">
        <f t="shared" si="54"/>
        <v>93.110201175004448</v>
      </c>
      <c r="BF237" s="73">
        <f t="shared" si="54"/>
        <v>97.167880432195716</v>
      </c>
      <c r="BG237" s="73">
        <f t="shared" si="54"/>
        <v>101.00726822314145</v>
      </c>
      <c r="BH237" s="73">
        <f t="shared" si="54"/>
        <v>109.81794396598713</v>
      </c>
      <c r="BI237" s="73">
        <f t="shared" si="54"/>
        <v>75.535954202932416</v>
      </c>
      <c r="BJ237" s="73">
        <f t="shared" si="54"/>
        <v>88.486583845194659</v>
      </c>
      <c r="BK237" s="73">
        <f t="shared" si="54"/>
        <v>113.63860572180202</v>
      </c>
      <c r="BL237" s="73">
        <f t="shared" si="51"/>
        <v>90.750171731766841</v>
      </c>
      <c r="BM237" s="73">
        <f t="shared" si="51"/>
        <v>101.11856823266218</v>
      </c>
      <c r="BN237" s="73">
        <f t="shared" si="51"/>
        <v>100.63566081727822</v>
      </c>
      <c r="BO237" s="73">
        <f t="shared" si="51"/>
        <v>102.57687420584499</v>
      </c>
      <c r="BP237" s="73">
        <f t="shared" si="53"/>
        <v>79.417401303181308</v>
      </c>
      <c r="BQ237" s="73">
        <f t="shared" si="53"/>
        <v>97.548922711998415</v>
      </c>
      <c r="BR237" s="73">
        <f t="shared" si="53"/>
        <v>57.618318578180116</v>
      </c>
      <c r="BS237" s="73">
        <f t="shared" si="53"/>
        <v>103.79131147121316</v>
      </c>
      <c r="BT237" s="73">
        <f t="shared" si="53"/>
        <v>86.627603895156085</v>
      </c>
      <c r="BU237" s="73">
        <f t="shared" si="53"/>
        <v>103.64629584779743</v>
      </c>
      <c r="BV237" s="73">
        <f t="shared" si="53"/>
        <v>88.709879168438704</v>
      </c>
      <c r="BW237" s="73">
        <f t="shared" si="53"/>
        <v>97.391111480772949</v>
      </c>
      <c r="BX237" s="73">
        <f t="shared" si="53"/>
        <v>99.371171906900784</v>
      </c>
      <c r="BY237" s="73">
        <f t="shared" si="53"/>
        <v>115.79069363156979</v>
      </c>
      <c r="BZ237" s="73">
        <f t="shared" si="53"/>
        <v>118.62408812019905</v>
      </c>
      <c r="CA237" s="73">
        <f t="shared" si="48"/>
        <v>101.21536630970593</v>
      </c>
      <c r="CB237" s="73">
        <f t="shared" si="48"/>
        <v>112.97271872060209</v>
      </c>
      <c r="CC237" s="73">
        <f t="shared" si="48"/>
        <v>112.52837623677561</v>
      </c>
      <c r="CD237" s="73">
        <f t="shared" si="48"/>
        <v>111.29803014249575</v>
      </c>
      <c r="CE237" s="73">
        <f t="shared" si="50"/>
        <v>106.14130042577759</v>
      </c>
      <c r="CF237" s="73">
        <f t="shared" si="50"/>
        <v>91.562062313363825</v>
      </c>
      <c r="CG237" s="73">
        <f t="shared" si="50"/>
        <v>95.305448285488296</v>
      </c>
      <c r="CH237" s="73">
        <f t="shared" si="50"/>
        <v>85.44437144604791</v>
      </c>
      <c r="CI237" s="73" t="e">
        <f t="shared" si="50"/>
        <v>#VALUE!</v>
      </c>
      <c r="CJ237" s="73" t="e">
        <f t="shared" si="50"/>
        <v>#VALUE!</v>
      </c>
      <c r="CK237" s="73" t="e">
        <f t="shared" si="50"/>
        <v>#VALUE!</v>
      </c>
    </row>
    <row r="238" spans="2:89" s="72" customFormat="1" ht="14.4">
      <c r="B238" s="70" t="s">
        <v>487</v>
      </c>
      <c r="C238" s="70"/>
      <c r="D238" s="78"/>
      <c r="E238" s="71">
        <v>40452</v>
      </c>
      <c r="F238" s="72">
        <v>110.53</v>
      </c>
      <c r="G238" s="72">
        <v>106.91</v>
      </c>
      <c r="H238" s="72">
        <v>100.28</v>
      </c>
      <c r="I238" s="72">
        <v>107.29</v>
      </c>
      <c r="J238" s="72">
        <v>94.35</v>
      </c>
      <c r="K238" s="72">
        <v>105.21</v>
      </c>
      <c r="L238" s="72">
        <v>95.3</v>
      </c>
      <c r="M238" s="72">
        <v>116.71</v>
      </c>
      <c r="N238" s="72">
        <v>105.24</v>
      </c>
      <c r="O238" s="72">
        <v>103.33</v>
      </c>
      <c r="P238" s="72">
        <v>109.53</v>
      </c>
      <c r="Q238" s="72">
        <v>127.89</v>
      </c>
      <c r="R238" s="72">
        <v>129.26</v>
      </c>
      <c r="S238" s="72">
        <v>96.15</v>
      </c>
      <c r="T238" s="72">
        <v>146.75</v>
      </c>
      <c r="U238" s="72">
        <v>101.21</v>
      </c>
      <c r="V238" s="72">
        <v>115.06</v>
      </c>
      <c r="W238" s="72">
        <v>102.81</v>
      </c>
      <c r="X238" s="72">
        <v>100.52</v>
      </c>
      <c r="Y238" s="72">
        <v>89.13</v>
      </c>
      <c r="Z238" s="72">
        <v>99.39</v>
      </c>
      <c r="AA238" s="72">
        <v>88.7</v>
      </c>
      <c r="AB238" s="72">
        <v>101.38</v>
      </c>
      <c r="AC238" s="72">
        <v>104.67</v>
      </c>
      <c r="AD238" s="72">
        <v>97.29</v>
      </c>
      <c r="AE238" s="72">
        <v>89.85</v>
      </c>
      <c r="AF238" s="72">
        <v>86.05</v>
      </c>
      <c r="AG238" s="72">
        <v>88.09</v>
      </c>
      <c r="AH238" s="72">
        <v>101.37</v>
      </c>
      <c r="AI238" s="72">
        <v>125.74</v>
      </c>
      <c r="AJ238" s="72">
        <v>120.15</v>
      </c>
      <c r="AK238" s="72">
        <v>116.78</v>
      </c>
      <c r="AL238" s="72">
        <v>133.47</v>
      </c>
      <c r="AM238" s="72">
        <v>136.72999999999999</v>
      </c>
      <c r="AN238" s="72">
        <v>111.54</v>
      </c>
      <c r="AO238" s="72">
        <v>88.12</v>
      </c>
      <c r="AP238" s="72">
        <v>103.38</v>
      </c>
      <c r="AQ238" s="72">
        <v>95.4</v>
      </c>
      <c r="AR238" s="72" t="s">
        <v>488</v>
      </c>
      <c r="AS238" s="72" t="s">
        <v>488</v>
      </c>
      <c r="AT238" s="72" t="s">
        <v>488</v>
      </c>
      <c r="AU238" s="72" t="s">
        <v>488</v>
      </c>
      <c r="AV238" s="72" t="s">
        <v>488</v>
      </c>
      <c r="AW238" s="73">
        <f t="shared" si="54"/>
        <v>105.88686113905254</v>
      </c>
      <c r="AX238" s="73">
        <f t="shared" si="54"/>
        <v>104.79831397343527</v>
      </c>
      <c r="AY238" s="73">
        <f t="shared" si="54"/>
        <v>96.430031011851824</v>
      </c>
      <c r="AZ238" s="73">
        <f t="shared" si="54"/>
        <v>97.246833291790367</v>
      </c>
      <c r="BA238" s="73">
        <f t="shared" si="54"/>
        <v>96.769230769230759</v>
      </c>
      <c r="BB238" s="73">
        <f t="shared" si="54"/>
        <v>82.525737817433082</v>
      </c>
      <c r="BC238" s="73">
        <f t="shared" si="54"/>
        <v>80.892963245904411</v>
      </c>
      <c r="BD238" s="73">
        <f t="shared" si="54"/>
        <v>89.096704009771543</v>
      </c>
      <c r="BE238" s="73">
        <f t="shared" si="54"/>
        <v>93.679900302652655</v>
      </c>
      <c r="BF238" s="73">
        <f t="shared" si="54"/>
        <v>98.367366366795181</v>
      </c>
      <c r="BG238" s="73">
        <f t="shared" si="54"/>
        <v>102.39080137418495</v>
      </c>
      <c r="BH238" s="73">
        <f t="shared" si="54"/>
        <v>111.53602965224026</v>
      </c>
      <c r="BI238" s="73">
        <f t="shared" si="54"/>
        <v>75.506746889421109</v>
      </c>
      <c r="BJ238" s="73">
        <f t="shared" si="54"/>
        <v>88.809864683877521</v>
      </c>
      <c r="BK238" s="73">
        <f t="shared" si="54"/>
        <v>120.64288063137126</v>
      </c>
      <c r="BL238" s="73">
        <f t="shared" si="51"/>
        <v>95.895018594405101</v>
      </c>
      <c r="BM238" s="73">
        <f t="shared" si="51"/>
        <v>102.96196868008948</v>
      </c>
      <c r="BN238" s="73">
        <f t="shared" si="51"/>
        <v>100.93017548165422</v>
      </c>
      <c r="BO238" s="73">
        <f t="shared" si="51"/>
        <v>102.18043202033036</v>
      </c>
      <c r="BP238" s="73">
        <f t="shared" si="53"/>
        <v>80.382386760760255</v>
      </c>
      <c r="BQ238" s="73">
        <f t="shared" si="53"/>
        <v>98.230875667127876</v>
      </c>
      <c r="BR238" s="73">
        <f t="shared" si="53"/>
        <v>59.042801038407767</v>
      </c>
      <c r="BS238" s="73">
        <f t="shared" si="53"/>
        <v>103.81179120907251</v>
      </c>
      <c r="BT238" s="73">
        <f t="shared" si="53"/>
        <v>87.303209124841004</v>
      </c>
      <c r="BU238" s="73">
        <f t="shared" si="53"/>
        <v>104.72269314604021</v>
      </c>
      <c r="BV238" s="73">
        <f t="shared" si="53"/>
        <v>89.910689715557993</v>
      </c>
      <c r="BW238" s="73">
        <f t="shared" si="53"/>
        <v>95.428207047603195</v>
      </c>
      <c r="BX238" s="73">
        <f t="shared" si="53"/>
        <v>95.919422893698098</v>
      </c>
      <c r="BY238" s="73">
        <f t="shared" si="53"/>
        <v>117.4827606188793</v>
      </c>
      <c r="BZ238" s="73">
        <f t="shared" si="53"/>
        <v>121.4937919706266</v>
      </c>
      <c r="CA238" s="73">
        <f t="shared" si="48"/>
        <v>102.11626721060685</v>
      </c>
      <c r="CB238" s="73">
        <f t="shared" si="48"/>
        <v>109.85888993414864</v>
      </c>
      <c r="CC238" s="73">
        <f t="shared" si="48"/>
        <v>114.3358889793121</v>
      </c>
      <c r="CD238" s="73">
        <f t="shared" si="48"/>
        <v>118.26064393366056</v>
      </c>
      <c r="CE238" s="73">
        <f t="shared" si="50"/>
        <v>107.32481778162662</v>
      </c>
      <c r="CF238" s="73">
        <f t="shared" si="50"/>
        <v>93.147644089743949</v>
      </c>
      <c r="CG238" s="73">
        <f t="shared" si="50"/>
        <v>96.198762387754144</v>
      </c>
      <c r="CH238" s="73">
        <f t="shared" si="50"/>
        <v>86.450239006819075</v>
      </c>
      <c r="CI238" s="73" t="e">
        <f t="shared" si="50"/>
        <v>#VALUE!</v>
      </c>
      <c r="CJ238" s="73" t="e">
        <f t="shared" si="50"/>
        <v>#VALUE!</v>
      </c>
      <c r="CK238" s="73" t="e">
        <f t="shared" si="50"/>
        <v>#VALUE!</v>
      </c>
    </row>
    <row r="239" spans="2:89" s="72" customFormat="1" ht="14.4">
      <c r="B239" s="70" t="s">
        <v>487</v>
      </c>
      <c r="C239" s="70"/>
      <c r="D239" s="78"/>
      <c r="E239" s="71">
        <v>40544</v>
      </c>
      <c r="F239" s="72">
        <v>111.32</v>
      </c>
      <c r="G239" s="72">
        <v>104.93</v>
      </c>
      <c r="H239" s="72">
        <v>101.31</v>
      </c>
      <c r="I239" s="72">
        <v>104.92</v>
      </c>
      <c r="J239" s="72">
        <v>93.78</v>
      </c>
      <c r="K239" s="72">
        <v>102.47</v>
      </c>
      <c r="L239" s="72">
        <v>92.46</v>
      </c>
      <c r="M239" s="72">
        <v>117.28</v>
      </c>
      <c r="N239" s="72">
        <v>104.7</v>
      </c>
      <c r="O239" s="72">
        <v>103.21</v>
      </c>
      <c r="P239" s="72">
        <v>110.23</v>
      </c>
      <c r="Q239" s="72">
        <v>128.51</v>
      </c>
      <c r="R239" s="72">
        <v>129.13</v>
      </c>
      <c r="S239" s="72">
        <v>95.23</v>
      </c>
      <c r="T239" s="72">
        <v>156.21</v>
      </c>
      <c r="U239" s="72">
        <v>105.7</v>
      </c>
      <c r="V239" s="72">
        <v>115.44</v>
      </c>
      <c r="W239" s="72">
        <v>101.89</v>
      </c>
      <c r="X239" s="72">
        <v>99.23</v>
      </c>
      <c r="Y239" s="72">
        <v>88.12</v>
      </c>
      <c r="Z239" s="72">
        <v>99.04</v>
      </c>
      <c r="AA239" s="72">
        <v>91.25</v>
      </c>
      <c r="AB239" s="72">
        <v>100.89</v>
      </c>
      <c r="AC239" s="72">
        <v>106.24</v>
      </c>
      <c r="AD239" s="72">
        <v>98.21</v>
      </c>
      <c r="AE239" s="72">
        <v>93.58</v>
      </c>
      <c r="AF239" s="72">
        <v>86.42</v>
      </c>
      <c r="AG239" s="72">
        <v>87.25</v>
      </c>
      <c r="AH239" s="72">
        <v>103.05</v>
      </c>
      <c r="AI239" s="72">
        <v>129.41999999999999</v>
      </c>
      <c r="AJ239" s="72">
        <v>123.88</v>
      </c>
      <c r="AK239" s="72">
        <v>104.33</v>
      </c>
      <c r="AL239" s="72">
        <v>136.15</v>
      </c>
      <c r="AM239" s="72">
        <v>137.16999999999999</v>
      </c>
      <c r="AN239" s="72">
        <v>109.37</v>
      </c>
      <c r="AO239" s="72">
        <v>89.55</v>
      </c>
      <c r="AP239" s="72">
        <v>102.85</v>
      </c>
      <c r="AQ239" s="72">
        <v>95.67</v>
      </c>
      <c r="AR239" s="72" t="s">
        <v>488</v>
      </c>
      <c r="AS239" s="72" t="s">
        <v>488</v>
      </c>
      <c r="AT239" s="72" t="s">
        <v>488</v>
      </c>
      <c r="AU239" s="72" t="s">
        <v>488</v>
      </c>
      <c r="AV239" s="72" t="s">
        <v>488</v>
      </c>
      <c r="AW239" s="73">
        <f t="shared" si="54"/>
        <v>106.64367485749868</v>
      </c>
      <c r="AX239" s="73">
        <f t="shared" si="54"/>
        <v>102.8574229280008</v>
      </c>
      <c r="AY239" s="73">
        <f t="shared" si="54"/>
        <v>97.420487054354894</v>
      </c>
      <c r="AZ239" s="73">
        <f t="shared" si="54"/>
        <v>95.098683465137896</v>
      </c>
      <c r="BA239" s="73">
        <f t="shared" si="54"/>
        <v>96.184615384615384</v>
      </c>
      <c r="BB239" s="73">
        <f t="shared" si="54"/>
        <v>80.376507500735372</v>
      </c>
      <c r="BC239" s="73">
        <f t="shared" si="54"/>
        <v>78.48230201171377</v>
      </c>
      <c r="BD239" s="73">
        <f t="shared" si="54"/>
        <v>89.531843426150346</v>
      </c>
      <c r="BE239" s="73">
        <f t="shared" si="54"/>
        <v>93.199216663699474</v>
      </c>
      <c r="BF239" s="73">
        <f t="shared" si="54"/>
        <v>98.253129611119036</v>
      </c>
      <c r="BG239" s="73">
        <f t="shared" si="54"/>
        <v>103.04517516184066</v>
      </c>
      <c r="BH239" s="73">
        <f t="shared" si="54"/>
        <v>112.07674697481738</v>
      </c>
      <c r="BI239" s="73">
        <f t="shared" si="54"/>
        <v>75.430807874291716</v>
      </c>
      <c r="BJ239" s="73">
        <f t="shared" si="54"/>
        <v>87.960097907911148</v>
      </c>
      <c r="BK239" s="73">
        <f t="shared" si="54"/>
        <v>128.41992765537654</v>
      </c>
      <c r="BL239" s="73">
        <f t="shared" si="51"/>
        <v>100.14922898358482</v>
      </c>
      <c r="BM239" s="73">
        <f t="shared" si="51"/>
        <v>103.30201342281879</v>
      </c>
      <c r="BN239" s="73">
        <f t="shared" si="51"/>
        <v>100.02699717756782</v>
      </c>
      <c r="BO239" s="73">
        <f t="shared" si="51"/>
        <v>100.86912325285897</v>
      </c>
      <c r="BP239" s="73">
        <f t="shared" si="53"/>
        <v>79.471512637251152</v>
      </c>
      <c r="BQ239" s="73">
        <f t="shared" si="53"/>
        <v>97.884957501482504</v>
      </c>
      <c r="BR239" s="73">
        <f t="shared" si="53"/>
        <v>60.74019836251081</v>
      </c>
      <c r="BS239" s="73">
        <f t="shared" si="53"/>
        <v>103.31003763151831</v>
      </c>
      <c r="BT239" s="73">
        <f t="shared" si="53"/>
        <v>88.612715557687096</v>
      </c>
      <c r="BU239" s="73">
        <f t="shared" si="53"/>
        <v>105.71297866042354</v>
      </c>
      <c r="BV239" s="73">
        <f t="shared" si="53"/>
        <v>93.643209166187162</v>
      </c>
      <c r="BW239" s="73">
        <f t="shared" si="53"/>
        <v>95.838531703124573</v>
      </c>
      <c r="BX239" s="73">
        <f t="shared" si="53"/>
        <v>95.004763849190141</v>
      </c>
      <c r="BY239" s="73">
        <f t="shared" si="53"/>
        <v>119.42979660427653</v>
      </c>
      <c r="BZ239" s="73">
        <f t="shared" si="53"/>
        <v>125.04951930044929</v>
      </c>
      <c r="CA239" s="73">
        <f t="shared" si="48"/>
        <v>105.28641849396567</v>
      </c>
      <c r="CB239" s="73">
        <f t="shared" si="48"/>
        <v>98.146754468485426</v>
      </c>
      <c r="CC239" s="73">
        <f t="shared" si="48"/>
        <v>116.63168715466657</v>
      </c>
      <c r="CD239" s="73">
        <f t="shared" si="48"/>
        <v>118.64120915951304</v>
      </c>
      <c r="CE239" s="73">
        <f t="shared" si="50"/>
        <v>105.23682374732385</v>
      </c>
      <c r="CF239" s="73">
        <f t="shared" si="50"/>
        <v>94.659232049892978</v>
      </c>
      <c r="CG239" s="73">
        <f t="shared" si="50"/>
        <v>95.705578560461532</v>
      </c>
      <c r="CH239" s="73">
        <f t="shared" si="50"/>
        <v>86.694909494574219</v>
      </c>
      <c r="CI239" s="73" t="e">
        <f t="shared" si="50"/>
        <v>#VALUE!</v>
      </c>
      <c r="CJ239" s="73" t="e">
        <f t="shared" si="50"/>
        <v>#VALUE!</v>
      </c>
      <c r="CK239" s="73" t="e">
        <f t="shared" si="50"/>
        <v>#VALUE!</v>
      </c>
    </row>
    <row r="240" spans="2:89" s="72" customFormat="1" ht="14.4">
      <c r="B240" s="70" t="s">
        <v>487</v>
      </c>
      <c r="C240" s="70"/>
      <c r="D240" s="79"/>
      <c r="E240" s="71">
        <v>40634</v>
      </c>
      <c r="F240" s="72">
        <v>113.46</v>
      </c>
      <c r="G240" s="72">
        <v>103.02</v>
      </c>
      <c r="H240" s="72">
        <v>101.78</v>
      </c>
      <c r="I240" s="72">
        <v>104.29</v>
      </c>
      <c r="J240" s="72">
        <v>95.23</v>
      </c>
      <c r="K240" s="72">
        <v>102.04</v>
      </c>
      <c r="L240" s="72">
        <v>91.46</v>
      </c>
      <c r="M240" s="72">
        <v>116.76</v>
      </c>
      <c r="N240" s="72">
        <v>104.86</v>
      </c>
      <c r="O240" s="72">
        <v>104.39</v>
      </c>
      <c r="P240" s="72">
        <v>112.19</v>
      </c>
      <c r="Q240" s="72">
        <v>130.81</v>
      </c>
      <c r="R240" s="72">
        <v>128.66999999999999</v>
      </c>
      <c r="S240" s="72">
        <v>95.11</v>
      </c>
      <c r="T240" s="72">
        <v>165.85</v>
      </c>
      <c r="U240" s="72">
        <v>111.8</v>
      </c>
      <c r="V240" s="72">
        <v>117.03</v>
      </c>
      <c r="W240" s="72">
        <v>102</v>
      </c>
      <c r="X240" s="72">
        <v>98.9</v>
      </c>
      <c r="Y240" s="72">
        <v>86.65</v>
      </c>
      <c r="Z240" s="72">
        <v>99.27</v>
      </c>
      <c r="AA240" s="72">
        <v>93.91</v>
      </c>
      <c r="AB240" s="72">
        <v>100.97</v>
      </c>
      <c r="AC240" s="72">
        <v>108.74</v>
      </c>
      <c r="AD240" s="72">
        <v>101.71</v>
      </c>
      <c r="AE240" s="72">
        <v>94.34</v>
      </c>
      <c r="AF240" s="72">
        <v>84.41</v>
      </c>
      <c r="AG240" s="72">
        <v>84.59</v>
      </c>
      <c r="AH240" s="72">
        <v>102.86</v>
      </c>
      <c r="AI240" s="72">
        <v>134.94999999999999</v>
      </c>
      <c r="AJ240" s="72">
        <v>126.16</v>
      </c>
      <c r="AK240" s="72">
        <v>98.63</v>
      </c>
      <c r="AL240" s="72">
        <v>136.75</v>
      </c>
      <c r="AM240" s="72">
        <v>140.22</v>
      </c>
      <c r="AN240" s="72">
        <v>110.15</v>
      </c>
      <c r="AO240" s="72">
        <v>91.05</v>
      </c>
      <c r="AP240" s="72">
        <v>105.41</v>
      </c>
      <c r="AQ240" s="72">
        <v>98.24</v>
      </c>
      <c r="AR240" s="72" t="s">
        <v>488</v>
      </c>
      <c r="AS240" s="72" t="s">
        <v>488</v>
      </c>
      <c r="AT240" s="72" t="s">
        <v>488</v>
      </c>
      <c r="AU240" s="72" t="s">
        <v>488</v>
      </c>
      <c r="AV240" s="72" t="s">
        <v>488</v>
      </c>
      <c r="AW240" s="73">
        <f t="shared" si="54"/>
        <v>108.69377784164391</v>
      </c>
      <c r="AX240" s="73">
        <f t="shared" si="54"/>
        <v>100.98514924275841</v>
      </c>
      <c r="AY240" s="73">
        <f t="shared" si="54"/>
        <v>97.872442724234929</v>
      </c>
      <c r="AZ240" s="73">
        <f t="shared" si="54"/>
        <v>94.527656296027757</v>
      </c>
      <c r="BA240" s="73">
        <f t="shared" si="54"/>
        <v>97.671794871794887</v>
      </c>
      <c r="BB240" s="73">
        <f t="shared" si="54"/>
        <v>80.039219531326609</v>
      </c>
      <c r="BC240" s="73">
        <f t="shared" si="54"/>
        <v>77.633477633477639</v>
      </c>
      <c r="BD240" s="73">
        <f t="shared" si="54"/>
        <v>89.134874134015305</v>
      </c>
      <c r="BE240" s="73">
        <f t="shared" si="54"/>
        <v>93.341641445611529</v>
      </c>
      <c r="BF240" s="73">
        <f t="shared" si="54"/>
        <v>99.37645770860108</v>
      </c>
      <c r="BG240" s="73">
        <f t="shared" si="54"/>
        <v>104.87742176727663</v>
      </c>
      <c r="BH240" s="73">
        <f t="shared" si="54"/>
        <v>114.08263381663576</v>
      </c>
      <c r="BI240" s="73">
        <f t="shared" si="54"/>
        <v>75.16210058998773</v>
      </c>
      <c r="BJ240" s="73">
        <f t="shared" si="54"/>
        <v>87.849258763219879</v>
      </c>
      <c r="BK240" s="73">
        <f t="shared" si="54"/>
        <v>136.34495231831633</v>
      </c>
      <c r="BL240" s="73">
        <f t="shared" si="51"/>
        <v>105.92889120496483</v>
      </c>
      <c r="BM240" s="73">
        <f t="shared" si="51"/>
        <v>104.7248322147651</v>
      </c>
      <c r="BN240" s="73">
        <f t="shared" si="51"/>
        <v>100.13498588783902</v>
      </c>
      <c r="BO240" s="73">
        <f t="shared" si="51"/>
        <v>100.53367217280812</v>
      </c>
      <c r="BP240" s="73">
        <f t="shared" si="53"/>
        <v>78.14578495253987</v>
      </c>
      <c r="BQ240" s="73">
        <f t="shared" si="53"/>
        <v>98.112275153192314</v>
      </c>
      <c r="BR240" s="73">
        <f t="shared" si="53"/>
        <v>62.510816747653585</v>
      </c>
      <c r="BS240" s="73">
        <f t="shared" si="53"/>
        <v>103.39195658295574</v>
      </c>
      <c r="BT240" s="73">
        <f t="shared" si="53"/>
        <v>90.697916883875138</v>
      </c>
      <c r="BU240" s="73">
        <f t="shared" si="53"/>
        <v>109.48036920427329</v>
      </c>
      <c r="BV240" s="73">
        <f t="shared" si="53"/>
        <v>94.403722512696064</v>
      </c>
      <c r="BW240" s="73">
        <f t="shared" si="53"/>
        <v>93.609470736643658</v>
      </c>
      <c r="BX240" s="73">
        <f t="shared" si="53"/>
        <v>92.10834354158159</v>
      </c>
      <c r="BY240" s="73">
        <f t="shared" si="53"/>
        <v>119.20959610592803</v>
      </c>
      <c r="BZ240" s="73">
        <f t="shared" si="53"/>
        <v>130.39277259771004</v>
      </c>
      <c r="CA240" s="73">
        <f t="shared" si="48"/>
        <v>107.22420533741288</v>
      </c>
      <c r="CB240" s="73">
        <f t="shared" si="48"/>
        <v>92.784571966133583</v>
      </c>
      <c r="CC240" s="73">
        <f t="shared" si="48"/>
        <v>117.14567182079068</v>
      </c>
      <c r="CD240" s="73">
        <f t="shared" si="48"/>
        <v>121.27921811144506</v>
      </c>
      <c r="CE240" s="73">
        <f t="shared" si="50"/>
        <v>105.98734694859398</v>
      </c>
      <c r="CF240" s="73">
        <f t="shared" si="50"/>
        <v>96.244813826273088</v>
      </c>
      <c r="CG240" s="73">
        <f t="shared" si="50"/>
        <v>98.087749499837145</v>
      </c>
      <c r="CH240" s="73">
        <f t="shared" si="50"/>
        <v>89.02381006320654</v>
      </c>
      <c r="CI240" s="73" t="e">
        <f t="shared" si="50"/>
        <v>#VALUE!</v>
      </c>
      <c r="CJ240" s="73" t="e">
        <f t="shared" si="50"/>
        <v>#VALUE!</v>
      </c>
      <c r="CK240" s="73" t="e">
        <f t="shared" si="50"/>
        <v>#VALUE!</v>
      </c>
    </row>
    <row r="241" spans="2:89" s="72" customFormat="1" ht="14.4">
      <c r="B241" s="70" t="s">
        <v>487</v>
      </c>
      <c r="C241" s="70"/>
      <c r="D241" s="78"/>
      <c r="E241" s="71">
        <v>40725</v>
      </c>
      <c r="F241" s="72">
        <v>113.97</v>
      </c>
      <c r="G241" s="72">
        <v>101.8</v>
      </c>
      <c r="H241" s="72">
        <v>101.53</v>
      </c>
      <c r="I241" s="72">
        <v>102.26</v>
      </c>
      <c r="J241" s="72">
        <v>95.3</v>
      </c>
      <c r="K241" s="72">
        <v>102.02</v>
      </c>
      <c r="L241" s="72">
        <v>88.16</v>
      </c>
      <c r="M241" s="72">
        <v>113.27</v>
      </c>
      <c r="N241" s="72">
        <v>103.35</v>
      </c>
      <c r="O241" s="72">
        <v>103.84</v>
      </c>
      <c r="P241" s="72">
        <v>112.05</v>
      </c>
      <c r="Q241" s="72">
        <v>131.94999999999999</v>
      </c>
      <c r="R241" s="72">
        <v>128.62</v>
      </c>
      <c r="S241" s="72">
        <v>94.37</v>
      </c>
      <c r="T241" s="72">
        <v>169.03</v>
      </c>
      <c r="U241" s="72">
        <v>109.55</v>
      </c>
      <c r="V241" s="72">
        <v>117</v>
      </c>
      <c r="W241" s="72">
        <v>100.96</v>
      </c>
      <c r="X241" s="72">
        <v>98.05</v>
      </c>
      <c r="Y241" s="72">
        <v>81.61</v>
      </c>
      <c r="Z241" s="72">
        <v>98.11</v>
      </c>
      <c r="AA241" s="72">
        <v>91.57</v>
      </c>
      <c r="AB241" s="72">
        <v>101.16</v>
      </c>
      <c r="AC241" s="72">
        <v>110.57</v>
      </c>
      <c r="AD241" s="72">
        <v>103.77</v>
      </c>
      <c r="AE241" s="72">
        <v>93.78</v>
      </c>
      <c r="AF241" s="72">
        <v>84.37</v>
      </c>
      <c r="AG241" s="72">
        <v>85.26</v>
      </c>
      <c r="AH241" s="72">
        <v>109.97</v>
      </c>
      <c r="AI241" s="72">
        <v>143.84</v>
      </c>
      <c r="AJ241" s="72">
        <v>126.41</v>
      </c>
      <c r="AK241" s="72">
        <v>90.02</v>
      </c>
      <c r="AL241" s="72">
        <v>134.91</v>
      </c>
      <c r="AM241" s="72">
        <v>135.88</v>
      </c>
      <c r="AN241" s="72">
        <v>112.01</v>
      </c>
      <c r="AO241" s="72">
        <v>86.83</v>
      </c>
      <c r="AP241" s="72">
        <v>104.6</v>
      </c>
      <c r="AQ241" s="72">
        <v>96.13</v>
      </c>
      <c r="AR241" s="72" t="s">
        <v>488</v>
      </c>
      <c r="AS241" s="72" t="s">
        <v>488</v>
      </c>
      <c r="AT241" s="72" t="s">
        <v>488</v>
      </c>
      <c r="AU241" s="72" t="s">
        <v>488</v>
      </c>
      <c r="AV241" s="72" t="s">
        <v>488</v>
      </c>
      <c r="AW241" s="73">
        <f t="shared" si="54"/>
        <v>109.18235378646357</v>
      </c>
      <c r="AX241" s="73">
        <f t="shared" si="54"/>
        <v>99.789246679409885</v>
      </c>
      <c r="AY241" s="73">
        <f t="shared" si="54"/>
        <v>97.632040772171081</v>
      </c>
      <c r="AZ241" s="73">
        <f t="shared" si="54"/>
        <v>92.687679862228379</v>
      </c>
      <c r="BA241" s="73">
        <f t="shared" si="54"/>
        <v>97.743589743589737</v>
      </c>
      <c r="BB241" s="73">
        <f t="shared" si="54"/>
        <v>80.023531718795965</v>
      </c>
      <c r="BC241" s="73">
        <f t="shared" si="54"/>
        <v>74.832357185298363</v>
      </c>
      <c r="BD241" s="73">
        <f t="shared" si="54"/>
        <v>86.470599461801243</v>
      </c>
      <c r="BE241" s="73">
        <f t="shared" si="54"/>
        <v>91.997507566316528</v>
      </c>
      <c r="BF241" s="73">
        <f t="shared" si="54"/>
        <v>98.852872578418769</v>
      </c>
      <c r="BG241" s="73">
        <f t="shared" si="54"/>
        <v>104.74654700974551</v>
      </c>
      <c r="BH241" s="73">
        <f t="shared" si="54"/>
        <v>115.0768559904066</v>
      </c>
      <c r="BI241" s="73">
        <f t="shared" si="54"/>
        <v>75.132893276476437</v>
      </c>
      <c r="BJ241" s="73">
        <f t="shared" si="54"/>
        <v>87.165750704290403</v>
      </c>
      <c r="BK241" s="73">
        <f t="shared" si="54"/>
        <v>138.95922393949357</v>
      </c>
      <c r="BL241" s="73">
        <f t="shared" si="51"/>
        <v>103.79704858232466</v>
      </c>
      <c r="BM241" s="73">
        <f t="shared" si="51"/>
        <v>104.69798657718121</v>
      </c>
      <c r="BN241" s="73">
        <f t="shared" si="51"/>
        <v>99.114001718002214</v>
      </c>
      <c r="BO241" s="73">
        <f t="shared" si="51"/>
        <v>99.669631512071149</v>
      </c>
      <c r="BP241" s="73">
        <f t="shared" si="53"/>
        <v>73.600432890672565</v>
      </c>
      <c r="BQ241" s="73">
        <f t="shared" si="53"/>
        <v>96.965803518481906</v>
      </c>
      <c r="BR241" s="73">
        <f t="shared" si="53"/>
        <v>60.953205085535501</v>
      </c>
      <c r="BS241" s="73">
        <f t="shared" si="53"/>
        <v>103.58651409261961</v>
      </c>
      <c r="BT241" s="73">
        <f t="shared" si="53"/>
        <v>92.224284254644786</v>
      </c>
      <c r="BU241" s="73">
        <f t="shared" si="53"/>
        <v>111.69774763865341</v>
      </c>
      <c r="BV241" s="73">
        <f t="shared" si="53"/>
        <v>93.84334425737373</v>
      </c>
      <c r="BW241" s="73">
        <f t="shared" si="53"/>
        <v>93.565111314425138</v>
      </c>
      <c r="BX241" s="73">
        <f t="shared" si="53"/>
        <v>92.837893017558187</v>
      </c>
      <c r="BY241" s="73">
        <f t="shared" si="53"/>
        <v>127.44973054412702</v>
      </c>
      <c r="BZ241" s="73">
        <f t="shared" si="53"/>
        <v>138.98255954393935</v>
      </c>
      <c r="CA241" s="73">
        <f t="shared" si="48"/>
        <v>107.43668196498386</v>
      </c>
      <c r="CB241" s="73">
        <f t="shared" si="48"/>
        <v>84.684854186265284</v>
      </c>
      <c r="CC241" s="73">
        <f t="shared" si="48"/>
        <v>115.56945217801002</v>
      </c>
      <c r="CD241" s="73">
        <f t="shared" si="48"/>
        <v>117.52546111099097</v>
      </c>
      <c r="CE241" s="73">
        <f t="shared" si="50"/>
        <v>107.77705612085346</v>
      </c>
      <c r="CF241" s="73">
        <f t="shared" si="50"/>
        <v>91.784043762057038</v>
      </c>
      <c r="CG241" s="73">
        <f t="shared" si="50"/>
        <v>97.334015726050339</v>
      </c>
      <c r="CH241" s="73">
        <f t="shared" si="50"/>
        <v>87.111755510749646</v>
      </c>
      <c r="CI241" s="73" t="e">
        <f t="shared" si="50"/>
        <v>#VALUE!</v>
      </c>
      <c r="CJ241" s="73" t="e">
        <f t="shared" si="50"/>
        <v>#VALUE!</v>
      </c>
      <c r="CK241" s="73" t="e">
        <f t="shared" si="50"/>
        <v>#VALUE!</v>
      </c>
    </row>
    <row r="242" spans="2:89" s="72" customFormat="1" ht="14.4">
      <c r="B242" s="70" t="s">
        <v>487</v>
      </c>
      <c r="C242" s="70"/>
      <c r="D242" s="78"/>
      <c r="E242" s="71">
        <v>40817</v>
      </c>
      <c r="F242" s="72">
        <v>114.27</v>
      </c>
      <c r="G242" s="72">
        <v>101.24</v>
      </c>
      <c r="H242" s="72">
        <v>98.35</v>
      </c>
      <c r="I242" s="72">
        <v>100.38</v>
      </c>
      <c r="J242" s="72">
        <v>95.62</v>
      </c>
      <c r="K242" s="72">
        <v>102.59</v>
      </c>
      <c r="L242" s="72">
        <v>85.24</v>
      </c>
      <c r="M242" s="72">
        <v>107.66</v>
      </c>
      <c r="N242" s="72">
        <v>101.43</v>
      </c>
      <c r="O242" s="72">
        <v>103.46</v>
      </c>
      <c r="P242" s="72">
        <v>111.68</v>
      </c>
      <c r="Q242" s="72">
        <v>133.26</v>
      </c>
      <c r="R242" s="72">
        <v>130.27000000000001</v>
      </c>
      <c r="S242" s="72">
        <v>93.64</v>
      </c>
      <c r="T242" s="72">
        <v>166.81</v>
      </c>
      <c r="U242" s="72">
        <v>98.72</v>
      </c>
      <c r="V242" s="72">
        <v>116.83</v>
      </c>
      <c r="W242" s="72">
        <v>100.08</v>
      </c>
      <c r="X242" s="72">
        <v>98.11</v>
      </c>
      <c r="Y242" s="72">
        <v>76.260000000000005</v>
      </c>
      <c r="Z242" s="72">
        <v>96.54</v>
      </c>
      <c r="AA242" s="72">
        <v>90.38</v>
      </c>
      <c r="AB242" s="72">
        <v>101.87</v>
      </c>
      <c r="AC242" s="72">
        <v>111.8</v>
      </c>
      <c r="AD242" s="72">
        <v>105.58</v>
      </c>
      <c r="AE242" s="72">
        <v>94.68</v>
      </c>
      <c r="AF242" s="72">
        <v>86.23</v>
      </c>
      <c r="AG242" s="72">
        <v>88.96</v>
      </c>
      <c r="AH242" s="72">
        <v>113.11</v>
      </c>
      <c r="AI242" s="72">
        <v>134.69999999999999</v>
      </c>
      <c r="AJ242" s="72">
        <v>124.85</v>
      </c>
      <c r="AK242" s="72">
        <v>90.54</v>
      </c>
      <c r="AL242" s="72">
        <v>130.75</v>
      </c>
      <c r="AM242" s="72">
        <v>134.1</v>
      </c>
      <c r="AN242" s="72">
        <v>104.65</v>
      </c>
      <c r="AO242" s="72">
        <v>79.27</v>
      </c>
      <c r="AP242" s="72">
        <v>103.89</v>
      </c>
      <c r="AQ242" s="72">
        <v>94.31</v>
      </c>
      <c r="AR242" s="72" t="s">
        <v>488</v>
      </c>
      <c r="AS242" s="72" t="s">
        <v>488</v>
      </c>
      <c r="AT242" s="72" t="s">
        <v>488</v>
      </c>
      <c r="AU242" s="72" t="s">
        <v>488</v>
      </c>
      <c r="AV242" s="72" t="s">
        <v>488</v>
      </c>
      <c r="AW242" s="73">
        <f t="shared" si="54"/>
        <v>109.46975140106339</v>
      </c>
      <c r="AX242" s="73">
        <f t="shared" si="54"/>
        <v>99.240307797872845</v>
      </c>
      <c r="AY242" s="73">
        <f t="shared" si="54"/>
        <v>94.574127941918888</v>
      </c>
      <c r="AZ242" s="73">
        <f t="shared" si="54"/>
        <v>90.983662278217139</v>
      </c>
      <c r="BA242" s="73">
        <f t="shared" si="54"/>
        <v>98.071794871794879</v>
      </c>
      <c r="BB242" s="73">
        <f t="shared" si="54"/>
        <v>80.470634375919218</v>
      </c>
      <c r="BC242" s="73">
        <f t="shared" si="54"/>
        <v>72.353790000848818</v>
      </c>
      <c r="BD242" s="73">
        <f t="shared" si="54"/>
        <v>82.187911521651984</v>
      </c>
      <c r="BE242" s="73">
        <f t="shared" si="54"/>
        <v>90.288410183371909</v>
      </c>
      <c r="BF242" s="73">
        <f t="shared" si="54"/>
        <v>98.49112285211099</v>
      </c>
      <c r="BG242" s="73">
        <f t="shared" si="54"/>
        <v>104.40066372198461</v>
      </c>
      <c r="BH242" s="73">
        <f t="shared" si="54"/>
        <v>116.21933936552927</v>
      </c>
      <c r="BI242" s="73">
        <f t="shared" si="54"/>
        <v>76.096734622349445</v>
      </c>
      <c r="BJ242" s="73">
        <f t="shared" si="54"/>
        <v>86.491479240751858</v>
      </c>
      <c r="BK242" s="73">
        <f t="shared" si="54"/>
        <v>137.134166392634</v>
      </c>
      <c r="BL242" s="73">
        <f t="shared" si="51"/>
        <v>93.535779425349986</v>
      </c>
      <c r="BM242" s="73">
        <f t="shared" si="51"/>
        <v>104.54586129753916</v>
      </c>
      <c r="BN242" s="73">
        <f t="shared" si="51"/>
        <v>98.250092035832637</v>
      </c>
      <c r="BO242" s="73">
        <f t="shared" si="51"/>
        <v>99.730622617534948</v>
      </c>
      <c r="BP242" s="73">
        <f t="shared" si="53"/>
        <v>68.775505602777713</v>
      </c>
      <c r="BQ242" s="73">
        <f t="shared" si="53"/>
        <v>95.414113461158337</v>
      </c>
      <c r="BR242" s="73">
        <f t="shared" si="53"/>
        <v>60.161086334287418</v>
      </c>
      <c r="BS242" s="73">
        <f t="shared" si="53"/>
        <v>104.31354478662674</v>
      </c>
      <c r="BT242" s="73">
        <f t="shared" si="53"/>
        <v>93.250203307129297</v>
      </c>
      <c r="BU242" s="73">
        <f t="shared" si="53"/>
        <v>113.64602674847286</v>
      </c>
      <c r="BV242" s="73">
        <f t="shared" si="53"/>
        <v>94.743952167713203</v>
      </c>
      <c r="BW242" s="73">
        <f t="shared" si="53"/>
        <v>95.627824447586576</v>
      </c>
      <c r="BX242" s="73">
        <f t="shared" si="53"/>
        <v>96.866748332652776</v>
      </c>
      <c r="BY242" s="73">
        <f t="shared" si="53"/>
        <v>131.08883351683374</v>
      </c>
      <c r="BZ242" s="73">
        <f t="shared" si="53"/>
        <v>130.15121503454273</v>
      </c>
      <c r="CA242" s="73">
        <f t="shared" si="48"/>
        <v>106.11082780894101</v>
      </c>
      <c r="CB242" s="73">
        <f t="shared" si="48"/>
        <v>85.174035747883352</v>
      </c>
      <c r="CC242" s="73">
        <f t="shared" si="48"/>
        <v>112.0058251595494</v>
      </c>
      <c r="CD242" s="73">
        <f t="shared" si="48"/>
        <v>115.9859017882241</v>
      </c>
      <c r="CE242" s="73">
        <f t="shared" si="50"/>
        <v>100.69519617040726</v>
      </c>
      <c r="CF242" s="73">
        <f t="shared" si="50"/>
        <v>83.792711609101246</v>
      </c>
      <c r="CG242" s="73">
        <f t="shared" si="50"/>
        <v>96.67333550458288</v>
      </c>
      <c r="CH242" s="73">
        <f t="shared" si="50"/>
        <v>85.462495185881622</v>
      </c>
      <c r="CI242" s="73" t="e">
        <f t="shared" si="50"/>
        <v>#VALUE!</v>
      </c>
      <c r="CJ242" s="73" t="e">
        <f t="shared" si="50"/>
        <v>#VALUE!</v>
      </c>
      <c r="CK242" s="73" t="e">
        <f t="shared" si="50"/>
        <v>#VALUE!</v>
      </c>
    </row>
    <row r="243" spans="2:89" s="72" customFormat="1" ht="14.4">
      <c r="B243" s="70" t="s">
        <v>487</v>
      </c>
      <c r="C243" s="70"/>
      <c r="D243" s="78"/>
      <c r="E243" s="71">
        <v>40909</v>
      </c>
      <c r="F243" s="72">
        <v>113.82</v>
      </c>
      <c r="G243" s="72">
        <v>100.3</v>
      </c>
      <c r="H243" s="72">
        <v>98.41</v>
      </c>
      <c r="I243" s="72">
        <v>97.85</v>
      </c>
      <c r="J243" s="72">
        <v>94.83</v>
      </c>
      <c r="K243" s="72">
        <v>102.67</v>
      </c>
      <c r="L243" s="72">
        <v>82.91</v>
      </c>
      <c r="M243" s="72">
        <v>100.27</v>
      </c>
      <c r="N243" s="72">
        <v>98.62</v>
      </c>
      <c r="O243" s="72">
        <v>102.56</v>
      </c>
      <c r="P243" s="72">
        <v>110.23</v>
      </c>
      <c r="Q243" s="72">
        <v>133.9</v>
      </c>
      <c r="R243" s="72">
        <v>129.83000000000001</v>
      </c>
      <c r="S243" s="72">
        <v>91.81</v>
      </c>
      <c r="T243" s="72">
        <v>160.19999999999999</v>
      </c>
      <c r="U243" s="72">
        <v>98.77</v>
      </c>
      <c r="V243" s="72">
        <v>116.51</v>
      </c>
      <c r="W243" s="72">
        <v>98.79</v>
      </c>
      <c r="X243" s="72">
        <v>97.4</v>
      </c>
      <c r="Y243" s="72">
        <v>79.16</v>
      </c>
      <c r="Z243" s="72">
        <v>94.31</v>
      </c>
      <c r="AA243" s="72">
        <v>89.62</v>
      </c>
      <c r="AB243" s="72">
        <v>101.56</v>
      </c>
      <c r="AC243" s="72">
        <v>110.28</v>
      </c>
      <c r="AD243" s="72">
        <v>106.28</v>
      </c>
      <c r="AE243" s="72">
        <v>96.5</v>
      </c>
      <c r="AF243" s="72">
        <v>88.09</v>
      </c>
      <c r="AG243" s="72">
        <v>88.49</v>
      </c>
      <c r="AH243" s="72">
        <v>108.66</v>
      </c>
      <c r="AI243" s="72">
        <v>135.18</v>
      </c>
      <c r="AJ243" s="72">
        <v>125.31</v>
      </c>
      <c r="AK243" s="72">
        <v>97.68</v>
      </c>
      <c r="AL243" s="72">
        <v>134.44999999999999</v>
      </c>
      <c r="AM243" s="72">
        <v>143.34</v>
      </c>
      <c r="AN243" s="72">
        <v>107.7</v>
      </c>
      <c r="AO243" s="72">
        <v>84.06</v>
      </c>
      <c r="AP243" s="72">
        <v>101.29</v>
      </c>
      <c r="AQ243" s="72">
        <v>92.3</v>
      </c>
      <c r="AR243" s="72" t="s">
        <v>488</v>
      </c>
      <c r="AS243" s="72" t="s">
        <v>488</v>
      </c>
      <c r="AT243" s="72" t="s">
        <v>488</v>
      </c>
      <c r="AU243" s="72" t="s">
        <v>488</v>
      </c>
      <c r="AV243" s="72" t="s">
        <v>488</v>
      </c>
      <c r="AW243" s="73">
        <f t="shared" si="54"/>
        <v>109.03865497916368</v>
      </c>
      <c r="AX243" s="73">
        <f t="shared" si="54"/>
        <v>98.318874675292847</v>
      </c>
      <c r="AY243" s="73">
        <f t="shared" si="54"/>
        <v>94.631824410414211</v>
      </c>
      <c r="AZ243" s="73">
        <f t="shared" si="54"/>
        <v>88.690489678457325</v>
      </c>
      <c r="BA243" s="73">
        <f t="shared" si="54"/>
        <v>97.26153846153845</v>
      </c>
      <c r="BB243" s="73">
        <f t="shared" si="54"/>
        <v>80.533385626041778</v>
      </c>
      <c r="BC243" s="73">
        <f t="shared" si="54"/>
        <v>70.376029199558616</v>
      </c>
      <c r="BD243" s="73">
        <f t="shared" si="54"/>
        <v>76.546367158425085</v>
      </c>
      <c r="BE243" s="73">
        <f t="shared" si="54"/>
        <v>87.787074951041475</v>
      </c>
      <c r="BF243" s="73">
        <f t="shared" si="54"/>
        <v>97.634347184539962</v>
      </c>
      <c r="BG243" s="73">
        <f t="shared" si="54"/>
        <v>103.04517516184066</v>
      </c>
      <c r="BH243" s="73">
        <f t="shared" si="54"/>
        <v>116.77749918238307</v>
      </c>
      <c r="BI243" s="73">
        <f t="shared" si="54"/>
        <v>75.839710263449973</v>
      </c>
      <c r="BJ243" s="73">
        <f t="shared" si="54"/>
        <v>84.801182284210043</v>
      </c>
      <c r="BK243" s="73">
        <f t="shared" si="54"/>
        <v>131.70009865175928</v>
      </c>
      <c r="BL243" s="73">
        <f t="shared" si="51"/>
        <v>93.583153705853093</v>
      </c>
      <c r="BM243" s="73">
        <f t="shared" si="51"/>
        <v>104.25950782997764</v>
      </c>
      <c r="BN243" s="73">
        <f t="shared" si="51"/>
        <v>96.983678979015849</v>
      </c>
      <c r="BO243" s="73">
        <f t="shared" si="51"/>
        <v>99.008894536213475</v>
      </c>
      <c r="BP243" s="73">
        <f t="shared" si="53"/>
        <v>71.390886749487066</v>
      </c>
      <c r="BQ243" s="73">
        <f t="shared" si="53"/>
        <v>93.210120577189159</v>
      </c>
      <c r="BR243" s="73">
        <f t="shared" si="53"/>
        <v>59.655195367103772</v>
      </c>
      <c r="BS243" s="73">
        <f t="shared" si="53"/>
        <v>103.99610884980672</v>
      </c>
      <c r="BT243" s="73">
        <f t="shared" si="53"/>
        <v>91.982400900806965</v>
      </c>
      <c r="BU243" s="73">
        <f t="shared" si="53"/>
        <v>114.39950485724279</v>
      </c>
      <c r="BV243" s="73">
        <f t="shared" si="53"/>
        <v>96.565181497510807</v>
      </c>
      <c r="BW243" s="73">
        <f t="shared" si="53"/>
        <v>97.690537580748014</v>
      </c>
      <c r="BX243" s="73">
        <f t="shared" si="53"/>
        <v>96.354974819654274</v>
      </c>
      <c r="BY243" s="73">
        <f t="shared" si="53"/>
        <v>125.93150605551371</v>
      </c>
      <c r="BZ243" s="73">
        <f t="shared" si="53"/>
        <v>130.61500555582398</v>
      </c>
      <c r="CA243" s="73">
        <f t="shared" si="48"/>
        <v>106.50178480367161</v>
      </c>
      <c r="CB243" s="73">
        <f t="shared" si="48"/>
        <v>91.890874882408298</v>
      </c>
      <c r="CC243" s="73">
        <f t="shared" si="48"/>
        <v>115.17539726731485</v>
      </c>
      <c r="CD243" s="73">
        <f t="shared" si="48"/>
        <v>123.97777153112635</v>
      </c>
      <c r="CE243" s="73">
        <f t="shared" si="50"/>
        <v>103.62993432921988</v>
      </c>
      <c r="CF243" s="73">
        <f t="shared" si="50"/>
        <v>88.856002748341751</v>
      </c>
      <c r="CG243" s="73">
        <f t="shared" si="50"/>
        <v>94.253943144279546</v>
      </c>
      <c r="CH243" s="73">
        <f t="shared" si="50"/>
        <v>83.641059332593287</v>
      </c>
      <c r="CI243" s="73" t="e">
        <f t="shared" si="50"/>
        <v>#VALUE!</v>
      </c>
      <c r="CJ243" s="73" t="e">
        <f t="shared" si="50"/>
        <v>#VALUE!</v>
      </c>
      <c r="CK243" s="73" t="e">
        <f t="shared" si="50"/>
        <v>#VALUE!</v>
      </c>
    </row>
    <row r="244" spans="2:89" s="72" customFormat="1" ht="14.4">
      <c r="B244" s="70" t="s">
        <v>487</v>
      </c>
      <c r="C244" s="70"/>
      <c r="D244" s="79"/>
      <c r="E244" s="71">
        <v>41000</v>
      </c>
      <c r="F244" s="72">
        <v>113.77</v>
      </c>
      <c r="G244" s="72">
        <v>100.67</v>
      </c>
      <c r="H244" s="72">
        <v>97.62</v>
      </c>
      <c r="I244" s="72">
        <v>96.29</v>
      </c>
      <c r="J244" s="72">
        <v>94.86</v>
      </c>
      <c r="K244" s="72">
        <v>103.86</v>
      </c>
      <c r="L244" s="72">
        <v>81.8</v>
      </c>
      <c r="M244" s="72">
        <v>94.09</v>
      </c>
      <c r="N244" s="72">
        <v>96.49</v>
      </c>
      <c r="O244" s="72">
        <v>102.33</v>
      </c>
      <c r="P244" s="72">
        <v>109.88</v>
      </c>
      <c r="Q244" s="72">
        <v>134.21</v>
      </c>
      <c r="R244" s="72">
        <v>130.51</v>
      </c>
      <c r="S244" s="72">
        <v>91.03</v>
      </c>
      <c r="T244" s="72">
        <v>154.29</v>
      </c>
      <c r="U244" s="72">
        <v>98.56</v>
      </c>
      <c r="V244" s="72">
        <v>116.66</v>
      </c>
      <c r="W244" s="72">
        <v>98.32</v>
      </c>
      <c r="X244" s="72">
        <v>97.45</v>
      </c>
      <c r="Y244" s="72">
        <v>78.64</v>
      </c>
      <c r="Z244" s="72">
        <v>92.54</v>
      </c>
      <c r="AA244" s="72">
        <v>88.27</v>
      </c>
      <c r="AB244" s="72">
        <v>101.68</v>
      </c>
      <c r="AC244" s="72">
        <v>109.08</v>
      </c>
      <c r="AD244" s="72">
        <v>107.56</v>
      </c>
      <c r="AE244" s="72">
        <v>95.54</v>
      </c>
      <c r="AF244" s="72">
        <v>90.93</v>
      </c>
      <c r="AG244" s="72">
        <v>89.87</v>
      </c>
      <c r="AH244" s="72">
        <v>107.07</v>
      </c>
      <c r="AI244" s="72">
        <v>134.80000000000001</v>
      </c>
      <c r="AJ244" s="72">
        <v>124.15</v>
      </c>
      <c r="AK244" s="72">
        <v>102.82</v>
      </c>
      <c r="AL244" s="72">
        <v>134.65</v>
      </c>
      <c r="AM244" s="72">
        <v>140.43</v>
      </c>
      <c r="AN244" s="72">
        <v>104.26</v>
      </c>
      <c r="AO244" s="72">
        <v>81.63</v>
      </c>
      <c r="AP244" s="72">
        <v>100.38</v>
      </c>
      <c r="AQ244" s="72">
        <v>91.77</v>
      </c>
      <c r="AR244" s="72" t="s">
        <v>488</v>
      </c>
      <c r="AS244" s="72" t="s">
        <v>488</v>
      </c>
      <c r="AT244" s="72" t="s">
        <v>488</v>
      </c>
      <c r="AU244" s="72" t="s">
        <v>488</v>
      </c>
      <c r="AV244" s="72" t="s">
        <v>488</v>
      </c>
      <c r="AW244" s="73">
        <f t="shared" si="54"/>
        <v>108.99075537673038</v>
      </c>
      <c r="AX244" s="73">
        <f t="shared" si="54"/>
        <v>98.681566436308387</v>
      </c>
      <c r="AY244" s="73">
        <f t="shared" si="54"/>
        <v>93.87215424189246</v>
      </c>
      <c r="AZ244" s="73">
        <f t="shared" si="54"/>
        <v>87.276517640660785</v>
      </c>
      <c r="BA244" s="73">
        <f t="shared" si="54"/>
        <v>97.292307692307688</v>
      </c>
      <c r="BB244" s="73">
        <f t="shared" si="54"/>
        <v>81.466810471614863</v>
      </c>
      <c r="BC244" s="73">
        <f t="shared" si="54"/>
        <v>69.433834139716481</v>
      </c>
      <c r="BD244" s="73">
        <f t="shared" si="54"/>
        <v>71.828539801897051</v>
      </c>
      <c r="BE244" s="73">
        <f t="shared" si="54"/>
        <v>85.891045041837273</v>
      </c>
      <c r="BF244" s="73">
        <f t="shared" si="54"/>
        <v>97.415393402827348</v>
      </c>
      <c r="BG244" s="73">
        <f t="shared" si="54"/>
        <v>102.71798826801282</v>
      </c>
      <c r="BH244" s="73">
        <f t="shared" si="54"/>
        <v>117.04785784367164</v>
      </c>
      <c r="BI244" s="73">
        <f t="shared" si="54"/>
        <v>76.236929727203687</v>
      </c>
      <c r="BJ244" s="73">
        <f t="shared" si="54"/>
        <v>84.080727843716801</v>
      </c>
      <c r="BK244" s="73">
        <f t="shared" si="54"/>
        <v>126.8414995067412</v>
      </c>
      <c r="BL244" s="73">
        <f t="shared" si="51"/>
        <v>93.384181727740028</v>
      </c>
      <c r="BM244" s="73">
        <f t="shared" si="51"/>
        <v>104.3937360178971</v>
      </c>
      <c r="BN244" s="73">
        <f t="shared" si="51"/>
        <v>96.522272671493454</v>
      </c>
      <c r="BO244" s="73">
        <f t="shared" si="51"/>
        <v>99.059720457433301</v>
      </c>
      <c r="BP244" s="73">
        <f t="shared" si="53"/>
        <v>70.921921854215057</v>
      </c>
      <c r="BQ244" s="73">
        <f t="shared" si="53"/>
        <v>91.460762996639659</v>
      </c>
      <c r="BR244" s="73">
        <f t="shared" ref="BR244:CG251" si="55">AA244/AVERAGE(AA$227:AA$230)*100</f>
        <v>58.756573254343323</v>
      </c>
      <c r="BS244" s="73">
        <f t="shared" si="55"/>
        <v>104.11898727696287</v>
      </c>
      <c r="BT244" s="73">
        <f t="shared" si="55"/>
        <v>90.981504264236719</v>
      </c>
      <c r="BU244" s="73">
        <f t="shared" si="55"/>
        <v>115.77729339899356</v>
      </c>
      <c r="BV244" s="73">
        <f t="shared" si="55"/>
        <v>95.604533059815381</v>
      </c>
      <c r="BW244" s="73">
        <f t="shared" si="55"/>
        <v>100.84005655826334</v>
      </c>
      <c r="BX244" s="73">
        <f t="shared" si="55"/>
        <v>97.857628964203073</v>
      </c>
      <c r="BY244" s="73">
        <f t="shared" si="55"/>
        <v>124.08877556933417</v>
      </c>
      <c r="BZ244" s="73">
        <f t="shared" si="55"/>
        <v>130.24783805980968</v>
      </c>
      <c r="CA244" s="73">
        <f t="shared" si="48"/>
        <v>105.51589325174231</v>
      </c>
      <c r="CB244" s="73">
        <f t="shared" si="48"/>
        <v>96.726246472248349</v>
      </c>
      <c r="CC244" s="73">
        <f t="shared" si="48"/>
        <v>115.34672548935625</v>
      </c>
      <c r="CD244" s="73">
        <f t="shared" si="48"/>
        <v>121.46085151469286</v>
      </c>
      <c r="CE244" s="73">
        <f t="shared" si="50"/>
        <v>100.3199345697722</v>
      </c>
      <c r="CF244" s="73">
        <f t="shared" si="50"/>
        <v>86.287360270605959</v>
      </c>
      <c r="CG244" s="73">
        <f t="shared" si="50"/>
        <v>93.407155818173351</v>
      </c>
      <c r="CH244" s="73">
        <f t="shared" si="50"/>
        <v>83.160780226999847</v>
      </c>
      <c r="CI244" s="73" t="e">
        <f t="shared" si="50"/>
        <v>#VALUE!</v>
      </c>
      <c r="CJ244" s="73" t="e">
        <f t="shared" si="50"/>
        <v>#VALUE!</v>
      </c>
      <c r="CK244" s="73" t="e">
        <f t="shared" si="50"/>
        <v>#VALUE!</v>
      </c>
    </row>
    <row r="245" spans="2:89" s="72" customFormat="1" ht="14.4">
      <c r="B245" s="70" t="s">
        <v>487</v>
      </c>
      <c r="C245" s="70"/>
      <c r="D245" s="78"/>
      <c r="E245" s="71">
        <v>41091</v>
      </c>
      <c r="F245" s="72">
        <v>112.74</v>
      </c>
      <c r="G245" s="72">
        <v>100.82</v>
      </c>
      <c r="H245" s="72">
        <v>97.52</v>
      </c>
      <c r="I245" s="72">
        <v>93.38</v>
      </c>
      <c r="J245" s="72">
        <v>94.02</v>
      </c>
      <c r="K245" s="72">
        <v>103.53</v>
      </c>
      <c r="L245" s="72">
        <v>80.959999999999994</v>
      </c>
      <c r="M245" s="72">
        <v>88.44</v>
      </c>
      <c r="N245" s="72">
        <v>93.98</v>
      </c>
      <c r="O245" s="72">
        <v>101.2</v>
      </c>
      <c r="P245" s="72">
        <v>109.22</v>
      </c>
      <c r="Q245" s="72">
        <v>132.09</v>
      </c>
      <c r="R245" s="72">
        <v>130.69</v>
      </c>
      <c r="S245" s="72">
        <v>89.8</v>
      </c>
      <c r="T245" s="72">
        <v>149.9</v>
      </c>
      <c r="U245" s="72">
        <v>102.24</v>
      </c>
      <c r="V245" s="72">
        <v>115.98</v>
      </c>
      <c r="W245" s="72">
        <v>97.6</v>
      </c>
      <c r="X245" s="72">
        <v>96.86</v>
      </c>
      <c r="Y245" s="72">
        <v>80.319999999999993</v>
      </c>
      <c r="Z245" s="72">
        <v>90.49</v>
      </c>
      <c r="AA245" s="72">
        <v>85.8</v>
      </c>
      <c r="AB245" s="72">
        <v>101.01</v>
      </c>
      <c r="AC245" s="72">
        <v>106.98</v>
      </c>
      <c r="AD245" s="72">
        <v>106.65</v>
      </c>
      <c r="AE245" s="72">
        <v>99.5</v>
      </c>
      <c r="AF245" s="72">
        <v>92.34</v>
      </c>
      <c r="AG245" s="72">
        <v>89.22</v>
      </c>
      <c r="AH245" s="72">
        <v>107.84</v>
      </c>
      <c r="AI245" s="72">
        <v>132.05000000000001</v>
      </c>
      <c r="AJ245" s="72">
        <v>124.91</v>
      </c>
      <c r="AK245" s="72">
        <v>107.82</v>
      </c>
      <c r="AL245" s="72">
        <v>137.26</v>
      </c>
      <c r="AM245" s="72">
        <v>145.11000000000001</v>
      </c>
      <c r="AN245" s="72">
        <v>105.27</v>
      </c>
      <c r="AO245" s="72">
        <v>84.74</v>
      </c>
      <c r="AP245" s="72">
        <v>98.03</v>
      </c>
      <c r="AQ245" s="72">
        <v>89.95</v>
      </c>
      <c r="AR245" s="72" t="s">
        <v>488</v>
      </c>
      <c r="AS245" s="72" t="s">
        <v>488</v>
      </c>
      <c r="AT245" s="72" t="s">
        <v>488</v>
      </c>
      <c r="AU245" s="72" t="s">
        <v>488</v>
      </c>
      <c r="AV245" s="72" t="s">
        <v>488</v>
      </c>
      <c r="AW245" s="73">
        <f t="shared" si="54"/>
        <v>108.00402356660442</v>
      </c>
      <c r="AX245" s="73">
        <f t="shared" si="54"/>
        <v>98.828603636720075</v>
      </c>
      <c r="AY245" s="73">
        <f t="shared" si="54"/>
        <v>93.775993461066903</v>
      </c>
      <c r="AZ245" s="73">
        <f t="shared" si="54"/>
        <v>84.638915954771036</v>
      </c>
      <c r="BA245" s="73">
        <f t="shared" si="54"/>
        <v>96.430769230769229</v>
      </c>
      <c r="BB245" s="73">
        <f t="shared" si="54"/>
        <v>81.207961564859303</v>
      </c>
      <c r="BC245" s="73">
        <f t="shared" si="54"/>
        <v>68.720821661998116</v>
      </c>
      <c r="BD245" s="73">
        <f t="shared" si="54"/>
        <v>67.515315762352799</v>
      </c>
      <c r="BE245" s="73">
        <f t="shared" si="54"/>
        <v>83.65675627559196</v>
      </c>
      <c r="BF245" s="73">
        <f t="shared" si="54"/>
        <v>96.33966395354372</v>
      </c>
      <c r="BG245" s="73">
        <f t="shared" si="54"/>
        <v>102.10100726822316</v>
      </c>
      <c r="BH245" s="73">
        <f t="shared" si="54"/>
        <v>115.1989534503434</v>
      </c>
      <c r="BI245" s="73">
        <f t="shared" si="54"/>
        <v>76.342076055844387</v>
      </c>
      <c r="BJ245" s="73">
        <f t="shared" si="54"/>
        <v>82.944626610631317</v>
      </c>
      <c r="BK245" s="73">
        <f t="shared" si="54"/>
        <v>123.23248931272607</v>
      </c>
      <c r="BL245" s="73">
        <f t="shared" si="51"/>
        <v>96.870928772769275</v>
      </c>
      <c r="BM245" s="73">
        <f t="shared" si="51"/>
        <v>103.78523489932887</v>
      </c>
      <c r="BN245" s="73">
        <f t="shared" si="51"/>
        <v>95.81543747699105</v>
      </c>
      <c r="BO245" s="73">
        <f t="shared" si="51"/>
        <v>98.459974587039383</v>
      </c>
      <c r="BP245" s="73">
        <f t="shared" si="51"/>
        <v>72.437039208170802</v>
      </c>
      <c r="BQ245" s="73">
        <f t="shared" si="51"/>
        <v>89.434670883573816</v>
      </c>
      <c r="BR245" s="73">
        <f t="shared" si="55"/>
        <v>57.112427610996463</v>
      </c>
      <c r="BS245" s="73">
        <f t="shared" si="55"/>
        <v>103.43291605867446</v>
      </c>
      <c r="BT245" s="73">
        <f t="shared" si="55"/>
        <v>89.229935150238759</v>
      </c>
      <c r="BU245" s="73">
        <f t="shared" si="55"/>
        <v>114.79777185759264</v>
      </c>
      <c r="BV245" s="73">
        <f t="shared" si="55"/>
        <v>99.567207865309086</v>
      </c>
      <c r="BW245" s="73">
        <f t="shared" si="55"/>
        <v>102.40372619146636</v>
      </c>
      <c r="BX245" s="73">
        <f t="shared" si="55"/>
        <v>97.149857084524299</v>
      </c>
      <c r="BY245" s="73">
        <f t="shared" si="55"/>
        <v>124.98116706264126</v>
      </c>
      <c r="BZ245" s="73">
        <f t="shared" si="55"/>
        <v>127.59070486496935</v>
      </c>
      <c r="CA245" s="73">
        <f t="shared" si="48"/>
        <v>106.16182219955806</v>
      </c>
      <c r="CB245" s="73">
        <f t="shared" si="48"/>
        <v>101.42991533396048</v>
      </c>
      <c r="CC245" s="73">
        <f t="shared" si="48"/>
        <v>117.58255878699617</v>
      </c>
      <c r="CD245" s="73">
        <f t="shared" si="48"/>
        <v>125.50868164421478</v>
      </c>
      <c r="CE245" s="73">
        <f t="shared" si="50"/>
        <v>101.29176589449374</v>
      </c>
      <c r="CF245" s="73">
        <f t="shared" si="50"/>
        <v>89.574799820300726</v>
      </c>
      <c r="CG245" s="73">
        <f t="shared" si="50"/>
        <v>91.220397338668405</v>
      </c>
      <c r="CH245" s="73">
        <f t="shared" si="50"/>
        <v>81.511519902131809</v>
      </c>
      <c r="CI245" s="73" t="e">
        <f t="shared" si="50"/>
        <v>#VALUE!</v>
      </c>
      <c r="CJ245" s="73" t="e">
        <f t="shared" si="50"/>
        <v>#VALUE!</v>
      </c>
      <c r="CK245" s="73" t="e">
        <f t="shared" si="50"/>
        <v>#VALUE!</v>
      </c>
    </row>
    <row r="246" spans="2:89" s="72" customFormat="1" ht="14.4">
      <c r="B246" s="70" t="s">
        <v>487</v>
      </c>
      <c r="C246" s="70"/>
      <c r="D246" s="78"/>
      <c r="E246" s="71">
        <v>41183</v>
      </c>
      <c r="F246" s="72">
        <v>113.73</v>
      </c>
      <c r="G246" s="72">
        <v>102.58</v>
      </c>
      <c r="H246" s="72">
        <v>97.51</v>
      </c>
      <c r="I246" s="72">
        <v>93.18</v>
      </c>
      <c r="J246" s="72">
        <v>95.67</v>
      </c>
      <c r="K246" s="72">
        <v>105.24</v>
      </c>
      <c r="L246" s="72">
        <v>83.3</v>
      </c>
      <c r="M246" s="72">
        <v>85.96</v>
      </c>
      <c r="N246" s="72">
        <v>93.59</v>
      </c>
      <c r="O246" s="72">
        <v>102.45</v>
      </c>
      <c r="P246" s="72">
        <v>111.68</v>
      </c>
      <c r="Q246" s="72">
        <v>131.07</v>
      </c>
      <c r="R246" s="72">
        <v>133.38</v>
      </c>
      <c r="S246" s="72">
        <v>90.5</v>
      </c>
      <c r="T246" s="72">
        <v>150.63999999999999</v>
      </c>
      <c r="U246" s="72">
        <v>105.05</v>
      </c>
      <c r="V246" s="72">
        <v>117.37</v>
      </c>
      <c r="W246" s="72">
        <v>98.96</v>
      </c>
      <c r="X246" s="72">
        <v>97.82</v>
      </c>
      <c r="Y246" s="72">
        <v>81.14</v>
      </c>
      <c r="Z246" s="72">
        <v>90.04</v>
      </c>
      <c r="AA246" s="72">
        <v>86.38</v>
      </c>
      <c r="AB246" s="72">
        <v>101.27</v>
      </c>
      <c r="AC246" s="72">
        <v>106.14</v>
      </c>
      <c r="AD246" s="72">
        <v>108.33</v>
      </c>
      <c r="AE246" s="72">
        <v>98.03</v>
      </c>
      <c r="AF246" s="72">
        <v>91.84</v>
      </c>
      <c r="AG246" s="72">
        <v>87.89</v>
      </c>
      <c r="AH246" s="72">
        <v>101.91</v>
      </c>
      <c r="AI246" s="72">
        <v>132.88999999999999</v>
      </c>
      <c r="AJ246" s="72">
        <v>127.3</v>
      </c>
      <c r="AK246" s="72">
        <v>108.19</v>
      </c>
      <c r="AL246" s="72">
        <v>137.66</v>
      </c>
      <c r="AM246" s="72">
        <v>145.63999999999999</v>
      </c>
      <c r="AN246" s="72">
        <v>106.79</v>
      </c>
      <c r="AO246" s="72">
        <v>86.67</v>
      </c>
      <c r="AP246" s="72">
        <v>100.76</v>
      </c>
      <c r="AQ246" s="72">
        <v>93.14</v>
      </c>
      <c r="AR246" s="72" t="s">
        <v>488</v>
      </c>
      <c r="AS246" s="72" t="s">
        <v>488</v>
      </c>
      <c r="AT246" s="72" t="s">
        <v>488</v>
      </c>
      <c r="AU246" s="72" t="s">
        <v>488</v>
      </c>
      <c r="AV246" s="72" t="s">
        <v>488</v>
      </c>
      <c r="AW246" s="73">
        <f t="shared" si="54"/>
        <v>108.95243569478374</v>
      </c>
      <c r="AX246" s="73">
        <f t="shared" si="54"/>
        <v>100.55384012155075</v>
      </c>
      <c r="AY246" s="73">
        <f t="shared" si="54"/>
        <v>93.766377382984359</v>
      </c>
      <c r="AZ246" s="73">
        <f t="shared" si="54"/>
        <v>84.457637488386865</v>
      </c>
      <c r="BA246" s="73">
        <f t="shared" si="54"/>
        <v>98.123076923076923</v>
      </c>
      <c r="BB246" s="73">
        <f t="shared" si="54"/>
        <v>82.549269536229048</v>
      </c>
      <c r="BC246" s="73">
        <f t="shared" si="54"/>
        <v>70.707070707070713</v>
      </c>
      <c r="BD246" s="73">
        <f t="shared" si="54"/>
        <v>65.622077599862578</v>
      </c>
      <c r="BE246" s="73">
        <f t="shared" si="54"/>
        <v>83.309595869681331</v>
      </c>
      <c r="BF246" s="73">
        <f t="shared" si="54"/>
        <v>97.529630158503494</v>
      </c>
      <c r="BG246" s="73">
        <f t="shared" si="54"/>
        <v>104.40066372198461</v>
      </c>
      <c r="BH246" s="73">
        <f t="shared" si="54"/>
        <v>114.30938624223263</v>
      </c>
      <c r="BI246" s="73">
        <f t="shared" si="54"/>
        <v>77.913429522752494</v>
      </c>
      <c r="BJ246" s="73">
        <f t="shared" si="54"/>
        <v>83.591188287997042</v>
      </c>
      <c r="BK246" s="73">
        <f t="shared" si="54"/>
        <v>123.84084182834594</v>
      </c>
      <c r="BL246" s="73">
        <f t="shared" si="51"/>
        <v>99.533363337044321</v>
      </c>
      <c r="BM246" s="73">
        <f t="shared" si="51"/>
        <v>105.02908277404923</v>
      </c>
      <c r="BN246" s="73">
        <f t="shared" si="51"/>
        <v>97.150570622162235</v>
      </c>
      <c r="BO246" s="73">
        <f t="shared" si="51"/>
        <v>99.435832274459969</v>
      </c>
      <c r="BP246" s="73">
        <f t="shared" si="51"/>
        <v>73.17656077379209</v>
      </c>
      <c r="BQ246" s="73">
        <f t="shared" si="51"/>
        <v>88.989918956315478</v>
      </c>
      <c r="BR246" s="73">
        <f t="shared" si="55"/>
        <v>57.498502296478726</v>
      </c>
      <c r="BS246" s="73">
        <f t="shared" si="55"/>
        <v>103.69915265084606</v>
      </c>
      <c r="BT246" s="73">
        <f t="shared" si="55"/>
        <v>88.529307504639576</v>
      </c>
      <c r="BU246" s="73">
        <f t="shared" si="55"/>
        <v>116.60611931864051</v>
      </c>
      <c r="BV246" s="73">
        <f t="shared" si="55"/>
        <v>98.096214945087937</v>
      </c>
      <c r="BW246" s="73">
        <f t="shared" si="55"/>
        <v>101.84923341373479</v>
      </c>
      <c r="BX246" s="73">
        <f t="shared" si="55"/>
        <v>95.701646930720017</v>
      </c>
      <c r="BY246" s="73">
        <f t="shared" si="55"/>
        <v>118.10859361418555</v>
      </c>
      <c r="BZ246" s="73">
        <f t="shared" si="55"/>
        <v>128.40233827721147</v>
      </c>
      <c r="CA246" s="73">
        <f t="shared" si="48"/>
        <v>108.19309875913649</v>
      </c>
      <c r="CB246" s="73">
        <f t="shared" si="48"/>
        <v>101.77798682972718</v>
      </c>
      <c r="CC246" s="73">
        <f t="shared" si="48"/>
        <v>117.92521523107892</v>
      </c>
      <c r="CD246" s="73">
        <f t="shared" si="48"/>
        <v>125.96708975717344</v>
      </c>
      <c r="CE246" s="73">
        <f t="shared" si="50"/>
        <v>102.75432392773808</v>
      </c>
      <c r="CF246" s="73">
        <f t="shared" si="50"/>
        <v>91.614915039243158</v>
      </c>
      <c r="CG246" s="73">
        <f t="shared" si="50"/>
        <v>93.760759316986935</v>
      </c>
      <c r="CH246" s="73">
        <f t="shared" si="50"/>
        <v>84.402256405609293</v>
      </c>
      <c r="CI246" s="73" t="e">
        <f t="shared" si="50"/>
        <v>#VALUE!</v>
      </c>
      <c r="CJ246" s="73" t="e">
        <f t="shared" si="50"/>
        <v>#VALUE!</v>
      </c>
      <c r="CK246" s="73" t="e">
        <f t="shared" si="50"/>
        <v>#VALUE!</v>
      </c>
    </row>
    <row r="247" spans="2:89" s="72" customFormat="1" ht="14.4">
      <c r="B247" s="70"/>
      <c r="C247" s="70"/>
      <c r="D247" s="78"/>
      <c r="E247" s="71">
        <v>41275</v>
      </c>
      <c r="F247" s="72">
        <v>115</v>
      </c>
      <c r="G247" s="72">
        <v>104.42</v>
      </c>
      <c r="H247" s="72">
        <v>96.64</v>
      </c>
      <c r="I247" s="72">
        <v>93.49</v>
      </c>
      <c r="J247" s="72">
        <v>97.83</v>
      </c>
      <c r="K247" s="72">
        <v>106.5</v>
      </c>
      <c r="L247" s="72">
        <v>86.25</v>
      </c>
      <c r="M247" s="72">
        <v>84.43</v>
      </c>
      <c r="N247" s="72">
        <v>93.75</v>
      </c>
      <c r="O247" s="72">
        <v>104.12</v>
      </c>
      <c r="P247" s="72">
        <v>114.78</v>
      </c>
      <c r="Q247" s="72">
        <v>129.88</v>
      </c>
      <c r="R247" s="72">
        <v>135.88</v>
      </c>
      <c r="S247" s="72">
        <v>91.7</v>
      </c>
      <c r="T247" s="72">
        <v>153.54</v>
      </c>
      <c r="U247" s="72">
        <v>104.17</v>
      </c>
      <c r="V247" s="72">
        <v>118.98</v>
      </c>
      <c r="W247" s="72">
        <v>100.8</v>
      </c>
      <c r="X247" s="72">
        <v>99.03</v>
      </c>
      <c r="Y247" s="72">
        <v>80.67</v>
      </c>
      <c r="Z247" s="72">
        <v>90</v>
      </c>
      <c r="AA247" s="72">
        <v>89.95</v>
      </c>
      <c r="AB247" s="72">
        <v>101.63</v>
      </c>
      <c r="AC247" s="72">
        <v>105.83</v>
      </c>
      <c r="AD247" s="72">
        <v>109.79</v>
      </c>
      <c r="AE247" s="72">
        <v>100.72</v>
      </c>
      <c r="AF247" s="72">
        <v>88.3</v>
      </c>
      <c r="AG247" s="72">
        <v>89.15</v>
      </c>
      <c r="AH247" s="72">
        <v>88.88</v>
      </c>
      <c r="AI247" s="72">
        <v>132.66</v>
      </c>
      <c r="AJ247" s="72">
        <v>129.29</v>
      </c>
      <c r="AK247" s="72">
        <v>110.35</v>
      </c>
      <c r="AL247" s="72">
        <v>136.26</v>
      </c>
      <c r="AM247" s="72">
        <v>152.44999999999999</v>
      </c>
      <c r="AN247" s="72">
        <v>111.25</v>
      </c>
      <c r="AO247" s="72">
        <v>89.66</v>
      </c>
      <c r="AP247" s="72">
        <v>104.46</v>
      </c>
      <c r="AQ247" s="72">
        <v>96.58</v>
      </c>
      <c r="AR247" s="72" t="s">
        <v>488</v>
      </c>
      <c r="AS247" s="72" t="s">
        <v>488</v>
      </c>
      <c r="AT247" s="72" t="s">
        <v>488</v>
      </c>
      <c r="AU247" s="72" t="s">
        <v>488</v>
      </c>
      <c r="AV247" s="72" t="s">
        <v>488</v>
      </c>
      <c r="AW247" s="73">
        <f t="shared" si="54"/>
        <v>110.16908559658955</v>
      </c>
      <c r="AX247" s="73">
        <f t="shared" si="54"/>
        <v>102.35749644660099</v>
      </c>
      <c r="AY247" s="73">
        <f t="shared" si="54"/>
        <v>92.929778589802154</v>
      </c>
      <c r="AZ247" s="73">
        <f t="shared" si="54"/>
        <v>84.738619111282318</v>
      </c>
      <c r="BA247" s="73">
        <f t="shared" si="54"/>
        <v>100.33846153846153</v>
      </c>
      <c r="BB247" s="73">
        <f t="shared" si="54"/>
        <v>83.537601725659385</v>
      </c>
      <c r="BC247" s="73">
        <f t="shared" si="54"/>
        <v>73.21110262286733</v>
      </c>
      <c r="BD247" s="73">
        <f t="shared" si="54"/>
        <v>64.45407179800371</v>
      </c>
      <c r="BE247" s="73">
        <f t="shared" si="54"/>
        <v>83.452020651593372</v>
      </c>
      <c r="BF247" s="73">
        <f t="shared" si="54"/>
        <v>99.11942500832977</v>
      </c>
      <c r="BG247" s="73">
        <f t="shared" si="54"/>
        <v>107.29860478160276</v>
      </c>
      <c r="BH247" s="73">
        <f t="shared" si="54"/>
        <v>113.27155783277007</v>
      </c>
      <c r="BI247" s="73">
        <f t="shared" si="54"/>
        <v>79.373795198317652</v>
      </c>
      <c r="BJ247" s="73">
        <f t="shared" si="54"/>
        <v>84.699579734909719</v>
      </c>
      <c r="BK247" s="73">
        <f t="shared" si="54"/>
        <v>126.22492601118051</v>
      </c>
      <c r="BL247" s="73">
        <f t="shared" si="54"/>
        <v>98.699576000189509</v>
      </c>
      <c r="BM247" s="73">
        <f t="shared" ref="BM247:BQ251" si="56">V247/AVERAGE(V$227:V$230)*100</f>
        <v>106.46979865771813</v>
      </c>
      <c r="BN247" s="73">
        <f t="shared" si="56"/>
        <v>98.956927230335026</v>
      </c>
      <c r="BO247" s="73">
        <f t="shared" si="56"/>
        <v>100.66581956797967</v>
      </c>
      <c r="BP247" s="73">
        <f t="shared" si="56"/>
        <v>72.752688656911602</v>
      </c>
      <c r="BQ247" s="73">
        <f t="shared" si="56"/>
        <v>88.950385451670286</v>
      </c>
      <c r="BR247" s="73">
        <f t="shared" si="55"/>
        <v>59.874858550222989</v>
      </c>
      <c r="BS247" s="73">
        <f t="shared" si="55"/>
        <v>104.06778793231446</v>
      </c>
      <c r="BT247" s="73">
        <f t="shared" si="55"/>
        <v>88.270742540192259</v>
      </c>
      <c r="BU247" s="73">
        <f t="shared" si="55"/>
        <v>118.17765937407498</v>
      </c>
      <c r="BV247" s="73">
        <f t="shared" si="55"/>
        <v>100.78803192154705</v>
      </c>
      <c r="BW247" s="73">
        <f t="shared" si="55"/>
        <v>97.923424547395271</v>
      </c>
      <c r="BX247" s="73">
        <f t="shared" si="55"/>
        <v>97.073635497481973</v>
      </c>
      <c r="BY247" s="73">
        <f t="shared" si="55"/>
        <v>103.00747522744393</v>
      </c>
      <c r="BZ247" s="73">
        <f t="shared" si="55"/>
        <v>128.18010531909755</v>
      </c>
      <c r="CA247" s="73">
        <f t="shared" si="55"/>
        <v>109.88441271460138</v>
      </c>
      <c r="CB247" s="73">
        <f t="shared" si="55"/>
        <v>103.80997177798683</v>
      </c>
      <c r="CC247" s="73">
        <f t="shared" si="55"/>
        <v>116.72591767678931</v>
      </c>
      <c r="CD247" s="73">
        <f t="shared" si="55"/>
        <v>131.85720154820854</v>
      </c>
      <c r="CE247" s="73">
        <f t="shared" si="55"/>
        <v>107.04577710423131</v>
      </c>
      <c r="CF247" s="73">
        <f t="shared" si="55"/>
        <v>94.775508046827511</v>
      </c>
      <c r="CG247" s="73">
        <f t="shared" si="55"/>
        <v>97.203740752803228</v>
      </c>
      <c r="CH247" s="73">
        <f t="shared" ref="CH247:CK251" si="57">AQ247/AVERAGE(AQ$227:AQ$230)*100</f>
        <v>87.519539657008224</v>
      </c>
      <c r="CI247" s="73" t="e">
        <f t="shared" si="57"/>
        <v>#VALUE!</v>
      </c>
      <c r="CJ247" s="73" t="e">
        <f t="shared" si="57"/>
        <v>#VALUE!</v>
      </c>
      <c r="CK247" s="73" t="e">
        <f t="shared" si="57"/>
        <v>#VALUE!</v>
      </c>
    </row>
    <row r="248" spans="2:89" s="72" customFormat="1" ht="14.4">
      <c r="B248" s="70"/>
      <c r="C248" s="70"/>
      <c r="D248" s="79"/>
      <c r="E248" s="71">
        <v>41365</v>
      </c>
      <c r="F248" s="72">
        <v>114.79</v>
      </c>
      <c r="G248" s="72">
        <v>105.65</v>
      </c>
      <c r="H248" s="72">
        <v>95.56</v>
      </c>
      <c r="I248" s="72">
        <v>93.08</v>
      </c>
      <c r="J248" s="72">
        <v>98.57</v>
      </c>
      <c r="K248" s="72">
        <v>107.37</v>
      </c>
      <c r="L248" s="72">
        <v>87.54</v>
      </c>
      <c r="M248" s="72">
        <v>82.84</v>
      </c>
      <c r="N248" s="72">
        <v>93.11</v>
      </c>
      <c r="O248" s="72">
        <v>104.3</v>
      </c>
      <c r="P248" s="72">
        <v>116.35</v>
      </c>
      <c r="Q248" s="72">
        <v>126.94</v>
      </c>
      <c r="R248" s="72">
        <v>137.85</v>
      </c>
      <c r="S248" s="72">
        <v>92.26</v>
      </c>
      <c r="T248" s="72">
        <v>155.84</v>
      </c>
      <c r="U248" s="72">
        <v>107.79</v>
      </c>
      <c r="V248" s="72">
        <v>119.2</v>
      </c>
      <c r="W248" s="72">
        <v>101.54</v>
      </c>
      <c r="X248" s="72">
        <v>99.34</v>
      </c>
      <c r="Y248" s="72">
        <v>79.62</v>
      </c>
      <c r="Z248" s="72">
        <v>89.31</v>
      </c>
      <c r="AA248" s="72">
        <v>89.93</v>
      </c>
      <c r="AB248" s="72">
        <v>101.33</v>
      </c>
      <c r="AC248" s="72">
        <v>105.19</v>
      </c>
      <c r="AD248" s="72">
        <v>109.88</v>
      </c>
      <c r="AE248" s="72">
        <v>99.89</v>
      </c>
      <c r="AF248" s="72">
        <v>88.61</v>
      </c>
      <c r="AG248" s="72">
        <v>90.78</v>
      </c>
      <c r="AH248" s="72">
        <v>83.84</v>
      </c>
      <c r="AI248" s="72">
        <v>132.34</v>
      </c>
      <c r="AJ248" s="72">
        <v>127.08</v>
      </c>
      <c r="AK248" s="72">
        <v>109.84</v>
      </c>
      <c r="AL248" s="72">
        <v>135.16</v>
      </c>
      <c r="AM248" s="72">
        <v>149.53</v>
      </c>
      <c r="AN248" s="72">
        <v>113.09</v>
      </c>
      <c r="AO248" s="72">
        <v>91.9</v>
      </c>
      <c r="AP248" s="72">
        <v>105.49</v>
      </c>
      <c r="AQ248" s="72">
        <v>97.75</v>
      </c>
      <c r="AR248" s="72" t="s">
        <v>488</v>
      </c>
      <c r="AS248" s="72" t="s">
        <v>488</v>
      </c>
      <c r="AT248" s="72" t="s">
        <v>488</v>
      </c>
      <c r="AU248" s="72" t="s">
        <v>488</v>
      </c>
      <c r="AV248" s="72" t="s">
        <v>488</v>
      </c>
      <c r="AW248" s="73">
        <f t="shared" si="54"/>
        <v>109.96790726636971</v>
      </c>
      <c r="AX248" s="73">
        <f t="shared" si="54"/>
        <v>103.56320148997698</v>
      </c>
      <c r="AY248" s="73">
        <f t="shared" si="54"/>
        <v>91.891242156886321</v>
      </c>
      <c r="AZ248" s="73">
        <f t="shared" si="54"/>
        <v>84.366998255194773</v>
      </c>
      <c r="BA248" s="73">
        <f t="shared" si="54"/>
        <v>101.0974358974359</v>
      </c>
      <c r="BB248" s="73">
        <f t="shared" si="54"/>
        <v>84.220021570742233</v>
      </c>
      <c r="BC248" s="73">
        <f t="shared" si="54"/>
        <v>74.306086070791949</v>
      </c>
      <c r="BD248" s="73">
        <f t="shared" si="54"/>
        <v>63.240261847052317</v>
      </c>
      <c r="BE248" s="73">
        <f t="shared" si="54"/>
        <v>82.882321523945166</v>
      </c>
      <c r="BF248" s="73">
        <f t="shared" si="54"/>
        <v>99.290780141843967</v>
      </c>
      <c r="BG248" s="73">
        <f t="shared" si="54"/>
        <v>108.76627170534483</v>
      </c>
      <c r="BH248" s="73">
        <f t="shared" si="54"/>
        <v>110.70751117409789</v>
      </c>
      <c r="BI248" s="73">
        <f t="shared" si="54"/>
        <v>80.524563350663001</v>
      </c>
      <c r="BJ248" s="73">
        <f t="shared" si="54"/>
        <v>85.216829076802298</v>
      </c>
      <c r="BK248" s="73">
        <f t="shared" si="54"/>
        <v>128.11575139756658</v>
      </c>
      <c r="BL248" s="73">
        <f t="shared" si="54"/>
        <v>102.12947390861503</v>
      </c>
      <c r="BM248" s="73">
        <f t="shared" si="56"/>
        <v>106.66666666666667</v>
      </c>
      <c r="BN248" s="73">
        <f t="shared" si="56"/>
        <v>99.683396735795824</v>
      </c>
      <c r="BO248" s="73">
        <f t="shared" si="56"/>
        <v>100.98094027954257</v>
      </c>
      <c r="BP248" s="73">
        <f t="shared" si="56"/>
        <v>71.805740310689245</v>
      </c>
      <c r="BQ248" s="73">
        <f t="shared" si="56"/>
        <v>88.268432496540811</v>
      </c>
      <c r="BR248" s="73">
        <f t="shared" si="55"/>
        <v>59.861545630033945</v>
      </c>
      <c r="BS248" s="73">
        <f t="shared" si="55"/>
        <v>103.76059186442414</v>
      </c>
      <c r="BT248" s="73">
        <f t="shared" si="55"/>
        <v>87.736931000688116</v>
      </c>
      <c r="BU248" s="73">
        <f t="shared" si="55"/>
        <v>118.27453513091682</v>
      </c>
      <c r="BV248" s="73">
        <f t="shared" si="55"/>
        <v>99.95747129312285</v>
      </c>
      <c r="BW248" s="73">
        <f t="shared" si="55"/>
        <v>98.267210069588842</v>
      </c>
      <c r="BX248" s="73">
        <f t="shared" si="55"/>
        <v>98.84850959575337</v>
      </c>
      <c r="BY248" s="73">
        <f t="shared" si="55"/>
        <v>97.166367271252255</v>
      </c>
      <c r="BZ248" s="73">
        <f t="shared" si="55"/>
        <v>127.8709116382434</v>
      </c>
      <c r="CA248" s="73">
        <f t="shared" si="55"/>
        <v>108.00611932687406</v>
      </c>
      <c r="CB248" s="73">
        <f t="shared" si="55"/>
        <v>103.33019755409221</v>
      </c>
      <c r="CC248" s="73">
        <f t="shared" si="55"/>
        <v>115.78361245556175</v>
      </c>
      <c r="CD248" s="73">
        <f t="shared" si="55"/>
        <v>129.33163232209657</v>
      </c>
      <c r="CE248" s="73">
        <f t="shared" si="55"/>
        <v>108.81624209184287</v>
      </c>
      <c r="CF248" s="73">
        <f t="shared" si="55"/>
        <v>97.143310166221838</v>
      </c>
      <c r="CG248" s="73">
        <f t="shared" si="55"/>
        <v>98.162192341692631</v>
      </c>
      <c r="CH248" s="73">
        <f t="shared" si="57"/>
        <v>88.579778437280538</v>
      </c>
      <c r="CI248" s="73" t="e">
        <f t="shared" si="57"/>
        <v>#VALUE!</v>
      </c>
      <c r="CJ248" s="73" t="e">
        <f t="shared" si="57"/>
        <v>#VALUE!</v>
      </c>
      <c r="CK248" s="73" t="e">
        <f t="shared" si="57"/>
        <v>#VALUE!</v>
      </c>
    </row>
    <row r="249" spans="2:89" s="72" customFormat="1" ht="14.4">
      <c r="B249" s="70"/>
      <c r="C249" s="70"/>
      <c r="D249" s="78"/>
      <c r="E249" s="71">
        <v>41456</v>
      </c>
      <c r="F249" s="72">
        <v>115.07</v>
      </c>
      <c r="G249" s="72">
        <v>107.53</v>
      </c>
      <c r="H249" s="72">
        <v>95.75</v>
      </c>
      <c r="I249" s="72">
        <v>93.46</v>
      </c>
      <c r="J249" s="72">
        <v>99.85</v>
      </c>
      <c r="K249" s="72">
        <v>108.89</v>
      </c>
      <c r="L249" s="72">
        <v>89.08</v>
      </c>
      <c r="M249" s="72">
        <v>82.65</v>
      </c>
      <c r="N249" s="72">
        <v>93.26</v>
      </c>
      <c r="O249" s="72">
        <v>105.05</v>
      </c>
      <c r="P249" s="72">
        <v>118.24</v>
      </c>
      <c r="Q249" s="72">
        <v>125.5</v>
      </c>
      <c r="R249" s="72">
        <v>139.76</v>
      </c>
      <c r="S249" s="72">
        <v>93.12</v>
      </c>
      <c r="T249" s="72">
        <v>158.35</v>
      </c>
      <c r="U249" s="72">
        <v>109.61</v>
      </c>
      <c r="V249" s="72">
        <v>120.23</v>
      </c>
      <c r="W249" s="72">
        <v>102.47</v>
      </c>
      <c r="X249" s="72">
        <v>100</v>
      </c>
      <c r="Y249" s="72">
        <v>78.900000000000006</v>
      </c>
      <c r="Z249" s="72">
        <v>89.16</v>
      </c>
      <c r="AA249" s="72">
        <v>89.95</v>
      </c>
      <c r="AB249" s="72">
        <v>101.43</v>
      </c>
      <c r="AC249" s="72">
        <v>105.16</v>
      </c>
      <c r="AD249" s="72">
        <v>110.74</v>
      </c>
      <c r="AE249" s="72">
        <v>99.42</v>
      </c>
      <c r="AF249" s="72">
        <v>89.05</v>
      </c>
      <c r="AG249" s="72">
        <v>91.56</v>
      </c>
      <c r="AH249" s="72">
        <v>84.07</v>
      </c>
      <c r="AI249" s="72">
        <v>133.07</v>
      </c>
      <c r="AJ249" s="72">
        <v>123.38</v>
      </c>
      <c r="AK249" s="72">
        <v>103.14</v>
      </c>
      <c r="AL249" s="72">
        <v>133.33000000000001</v>
      </c>
      <c r="AM249" s="72">
        <v>138.16999999999999</v>
      </c>
      <c r="AN249" s="72">
        <v>111.89</v>
      </c>
      <c r="AO249" s="72">
        <v>89.36</v>
      </c>
      <c r="AP249" s="72">
        <v>107.57</v>
      </c>
      <c r="AQ249" s="72">
        <v>100.44</v>
      </c>
      <c r="AR249" s="72" t="s">
        <v>488</v>
      </c>
      <c r="AS249" s="72" t="s">
        <v>488</v>
      </c>
      <c r="AT249" s="72" t="s">
        <v>488</v>
      </c>
      <c r="AU249" s="72" t="s">
        <v>488</v>
      </c>
      <c r="AV249" s="72" t="s">
        <v>488</v>
      </c>
      <c r="AW249" s="73">
        <f t="shared" si="54"/>
        <v>110.23614503999617</v>
      </c>
      <c r="AX249" s="73">
        <f t="shared" si="54"/>
        <v>105.40606773513699</v>
      </c>
      <c r="AY249" s="73">
        <f t="shared" si="54"/>
        <v>92.073947640454847</v>
      </c>
      <c r="AZ249" s="73">
        <f t="shared" si="54"/>
        <v>84.711427341324693</v>
      </c>
      <c r="BA249" s="73">
        <f t="shared" si="54"/>
        <v>102.41025641025641</v>
      </c>
      <c r="BB249" s="73">
        <f t="shared" si="54"/>
        <v>85.412295323070893</v>
      </c>
      <c r="BC249" s="73">
        <f t="shared" si="54"/>
        <v>75.613275613275604</v>
      </c>
      <c r="BD249" s="73">
        <f t="shared" si="54"/>
        <v>63.095215374926049</v>
      </c>
      <c r="BE249" s="73">
        <f t="shared" si="54"/>
        <v>83.015844756987718</v>
      </c>
      <c r="BF249" s="73">
        <f t="shared" si="54"/>
        <v>100.00475986481983</v>
      </c>
      <c r="BG249" s="73">
        <f t="shared" si="54"/>
        <v>110.53308093201524</v>
      </c>
      <c r="BH249" s="73">
        <f t="shared" si="54"/>
        <v>109.45165158617682</v>
      </c>
      <c r="BI249" s="73">
        <f t="shared" si="54"/>
        <v>81.640282726794794</v>
      </c>
      <c r="BJ249" s="73">
        <f t="shared" si="54"/>
        <v>86.011176280423044</v>
      </c>
      <c r="BK249" s="73">
        <f t="shared" si="54"/>
        <v>130.17921736270964</v>
      </c>
      <c r="BL249" s="73">
        <f t="shared" si="54"/>
        <v>103.85389771892841</v>
      </c>
      <c r="BM249" s="73">
        <f t="shared" si="56"/>
        <v>107.58836689038031</v>
      </c>
      <c r="BN249" s="73">
        <f t="shared" si="56"/>
        <v>100.5963921953614</v>
      </c>
      <c r="BO249" s="73">
        <f t="shared" si="56"/>
        <v>101.65184243964423</v>
      </c>
      <c r="BP249" s="73">
        <f t="shared" si="56"/>
        <v>71.156404301851069</v>
      </c>
      <c r="BQ249" s="73">
        <f t="shared" si="56"/>
        <v>88.120181854121356</v>
      </c>
      <c r="BR249" s="73">
        <f t="shared" si="55"/>
        <v>59.874858550222989</v>
      </c>
      <c r="BS249" s="73">
        <f t="shared" si="55"/>
        <v>103.86299055372092</v>
      </c>
      <c r="BT249" s="73">
        <f t="shared" si="55"/>
        <v>87.711908584773852</v>
      </c>
      <c r="BU249" s="73">
        <f t="shared" si="55"/>
        <v>119.20023680740562</v>
      </c>
      <c r="BV249" s="73">
        <f t="shared" si="55"/>
        <v>99.487153828834465</v>
      </c>
      <c r="BW249" s="73">
        <f t="shared" si="55"/>
        <v>98.755163713992616</v>
      </c>
      <c r="BX249" s="73">
        <f t="shared" si="55"/>
        <v>99.697835851367898</v>
      </c>
      <c r="BY249" s="73">
        <f t="shared" si="55"/>
        <v>97.43292576925306</v>
      </c>
      <c r="BZ249" s="73">
        <f t="shared" si="55"/>
        <v>128.57625972269193</v>
      </c>
      <c r="CA249" s="73">
        <f t="shared" si="55"/>
        <v>104.86146523882374</v>
      </c>
      <c r="CB249" s="73">
        <f t="shared" si="55"/>
        <v>97.02728127939794</v>
      </c>
      <c r="CC249" s="73">
        <f t="shared" si="55"/>
        <v>114.21595922388317</v>
      </c>
      <c r="CD249" s="73">
        <f t="shared" si="55"/>
        <v>119.5061301273596</v>
      </c>
      <c r="CE249" s="73">
        <f t="shared" si="55"/>
        <v>107.66159101296576</v>
      </c>
      <c r="CF249" s="73">
        <f t="shared" si="55"/>
        <v>94.458391691551498</v>
      </c>
      <c r="CG249" s="73">
        <f t="shared" si="55"/>
        <v>100.09770622993533</v>
      </c>
      <c r="CH249" s="73">
        <f t="shared" si="57"/>
        <v>91.017421444915158</v>
      </c>
      <c r="CI249" s="73" t="e">
        <f t="shared" si="57"/>
        <v>#VALUE!</v>
      </c>
      <c r="CJ249" s="73" t="e">
        <f t="shared" si="57"/>
        <v>#VALUE!</v>
      </c>
      <c r="CK249" s="73" t="e">
        <f t="shared" si="57"/>
        <v>#VALUE!</v>
      </c>
    </row>
    <row r="250" spans="2:89" s="72" customFormat="1" ht="14.4">
      <c r="B250" s="70"/>
      <c r="C250" s="70"/>
      <c r="D250" s="78"/>
      <c r="E250" s="71">
        <v>41548</v>
      </c>
      <c r="F250" s="72">
        <v>115.22</v>
      </c>
      <c r="G250" s="72">
        <v>108.83</v>
      </c>
      <c r="H250" s="72">
        <v>92.76</v>
      </c>
      <c r="I250" s="72">
        <v>94.14</v>
      </c>
      <c r="J250" s="72">
        <v>100.91</v>
      </c>
      <c r="K250" s="72">
        <v>110.53</v>
      </c>
      <c r="L250" s="72">
        <v>90.04</v>
      </c>
      <c r="M250" s="72">
        <v>82.49</v>
      </c>
      <c r="N250" s="72">
        <v>93.45</v>
      </c>
      <c r="O250" s="72">
        <v>105.75</v>
      </c>
      <c r="P250" s="72">
        <v>119.39</v>
      </c>
      <c r="Q250" s="72">
        <v>124.7</v>
      </c>
      <c r="R250" s="72">
        <v>141</v>
      </c>
      <c r="S250" s="72">
        <v>93.62</v>
      </c>
      <c r="T250" s="72">
        <v>159.66</v>
      </c>
      <c r="U250" s="72">
        <v>111.08</v>
      </c>
      <c r="V250" s="72">
        <v>121.09</v>
      </c>
      <c r="W250" s="72">
        <v>102.97</v>
      </c>
      <c r="X250" s="72">
        <v>100.6</v>
      </c>
      <c r="Y250" s="72">
        <v>80.36</v>
      </c>
      <c r="Z250" s="72">
        <v>89.08</v>
      </c>
      <c r="AA250" s="72">
        <v>90.73</v>
      </c>
      <c r="AB250" s="72">
        <v>101.61</v>
      </c>
      <c r="AC250" s="72">
        <v>105.29</v>
      </c>
      <c r="AD250" s="72">
        <v>111.8</v>
      </c>
      <c r="AE250" s="72">
        <v>98.2</v>
      </c>
      <c r="AF250" s="72">
        <v>91.48</v>
      </c>
      <c r="AG250" s="72">
        <v>90.9</v>
      </c>
      <c r="AH250" s="72">
        <v>81.63</v>
      </c>
      <c r="AI250" s="72">
        <v>135.26</v>
      </c>
      <c r="AJ250" s="72">
        <v>119.61</v>
      </c>
      <c r="AK250" s="72">
        <v>99.78</v>
      </c>
      <c r="AL250" s="72">
        <v>131.68</v>
      </c>
      <c r="AM250" s="72">
        <v>139.58000000000001</v>
      </c>
      <c r="AN250" s="72">
        <v>114.62</v>
      </c>
      <c r="AO250" s="72">
        <v>88.92</v>
      </c>
      <c r="AP250" s="72">
        <v>109.15</v>
      </c>
      <c r="AQ250" s="72">
        <v>103.31</v>
      </c>
      <c r="AR250" s="72" t="s">
        <v>488</v>
      </c>
      <c r="AS250" s="72" t="s">
        <v>488</v>
      </c>
      <c r="AT250" s="72" t="s">
        <v>488</v>
      </c>
      <c r="AU250" s="72" t="s">
        <v>488</v>
      </c>
      <c r="AV250" s="72" t="s">
        <v>488</v>
      </c>
      <c r="AW250" s="73">
        <f t="shared" si="54"/>
        <v>110.37984384729607</v>
      </c>
      <c r="AX250" s="73">
        <f t="shared" si="54"/>
        <v>106.68039013870509</v>
      </c>
      <c r="AY250" s="73">
        <f t="shared" si="54"/>
        <v>89.198740293771195</v>
      </c>
      <c r="AZ250" s="73">
        <f t="shared" si="54"/>
        <v>85.327774127030892</v>
      </c>
      <c r="BA250" s="73">
        <f t="shared" si="54"/>
        <v>103.49743589743589</v>
      </c>
      <c r="BB250" s="73">
        <f t="shared" si="54"/>
        <v>86.698695950583399</v>
      </c>
      <c r="BC250" s="73">
        <f t="shared" si="54"/>
        <v>76.428147016382326</v>
      </c>
      <c r="BD250" s="73">
        <f t="shared" si="54"/>
        <v>62.973070977346026</v>
      </c>
      <c r="BE250" s="73">
        <f t="shared" si="54"/>
        <v>83.184974185508281</v>
      </c>
      <c r="BF250" s="73">
        <f t="shared" si="54"/>
        <v>100.67114093959731</v>
      </c>
      <c r="BG250" s="73">
        <f t="shared" si="54"/>
        <v>111.6081235831639</v>
      </c>
      <c r="BH250" s="73">
        <f t="shared" si="54"/>
        <v>108.75395181510956</v>
      </c>
      <c r="BI250" s="73">
        <f t="shared" si="54"/>
        <v>82.364624101875108</v>
      </c>
      <c r="BJ250" s="73">
        <f t="shared" si="54"/>
        <v>86.473006049969982</v>
      </c>
      <c r="BK250" s="73">
        <f t="shared" si="54"/>
        <v>131.2561657349556</v>
      </c>
      <c r="BL250" s="73">
        <f t="shared" si="54"/>
        <v>105.24670156571997</v>
      </c>
      <c r="BM250" s="73">
        <f t="shared" si="56"/>
        <v>108.35794183445191</v>
      </c>
      <c r="BN250" s="73">
        <f t="shared" si="56"/>
        <v>101.08724996932142</v>
      </c>
      <c r="BO250" s="73">
        <f t="shared" si="56"/>
        <v>102.26175349428208</v>
      </c>
      <c r="BP250" s="73">
        <f t="shared" si="56"/>
        <v>72.473113430884055</v>
      </c>
      <c r="BQ250" s="73">
        <f t="shared" si="56"/>
        <v>88.041114844830986</v>
      </c>
      <c r="BR250" s="73">
        <f t="shared" si="55"/>
        <v>60.394062437595686</v>
      </c>
      <c r="BS250" s="73">
        <f t="shared" si="55"/>
        <v>104.04730819445511</v>
      </c>
      <c r="BT250" s="73">
        <f t="shared" si="55"/>
        <v>87.820339053735637</v>
      </c>
      <c r="BU250" s="73">
        <f t="shared" si="55"/>
        <v>120.34121794354296</v>
      </c>
      <c r="BV250" s="73">
        <f t="shared" si="55"/>
        <v>98.266329772596507</v>
      </c>
      <c r="BW250" s="73">
        <f t="shared" si="55"/>
        <v>101.44999861376806</v>
      </c>
      <c r="BX250" s="73">
        <f t="shared" si="55"/>
        <v>98.979175173540227</v>
      </c>
      <c r="BY250" s="73">
        <f t="shared" si="55"/>
        <v>94.605087790461837</v>
      </c>
      <c r="BZ250" s="73">
        <f t="shared" si="55"/>
        <v>130.69230397603749</v>
      </c>
      <c r="CA250" s="73">
        <f t="shared" si="55"/>
        <v>101.65731769505355</v>
      </c>
      <c r="CB250" s="73">
        <f t="shared" si="55"/>
        <v>93.866415804327374</v>
      </c>
      <c r="CC250" s="73">
        <f t="shared" si="55"/>
        <v>112.80250139204182</v>
      </c>
      <c r="CD250" s="73">
        <f t="shared" si="55"/>
        <v>120.72566869202328</v>
      </c>
      <c r="CE250" s="73">
        <f t="shared" si="55"/>
        <v>110.28842221741118</v>
      </c>
      <c r="CF250" s="73">
        <f t="shared" si="55"/>
        <v>93.993287703813337</v>
      </c>
      <c r="CG250" s="73">
        <f t="shared" si="55"/>
        <v>101.5679523565812</v>
      </c>
      <c r="CH250" s="73">
        <f t="shared" si="57"/>
        <v>93.618178111053226</v>
      </c>
      <c r="CI250" s="73" t="e">
        <f t="shared" si="57"/>
        <v>#VALUE!</v>
      </c>
      <c r="CJ250" s="73" t="e">
        <f t="shared" si="57"/>
        <v>#VALUE!</v>
      </c>
      <c r="CK250" s="73" t="e">
        <f t="shared" si="57"/>
        <v>#VALUE!</v>
      </c>
    </row>
    <row r="251" spans="2:89" s="72" customFormat="1" ht="14.4">
      <c r="B251" s="70"/>
      <c r="C251" s="70"/>
      <c r="D251" s="78"/>
      <c r="E251" s="71">
        <v>41640</v>
      </c>
      <c r="F251" s="72">
        <v>115.26</v>
      </c>
      <c r="G251" s="72">
        <v>110.35</v>
      </c>
      <c r="H251" s="72">
        <v>90.37</v>
      </c>
      <c r="I251" s="72">
        <v>94.6</v>
      </c>
      <c r="J251" s="72">
        <v>101.79</v>
      </c>
      <c r="K251" s="72">
        <v>111.93</v>
      </c>
      <c r="L251" s="72">
        <v>90.22</v>
      </c>
      <c r="M251" s="72">
        <v>82.94</v>
      </c>
      <c r="N251" s="72">
        <v>93.71</v>
      </c>
      <c r="O251" s="72">
        <v>106.32</v>
      </c>
      <c r="P251" s="72">
        <v>120.01</v>
      </c>
      <c r="Q251" s="72">
        <v>124.66</v>
      </c>
      <c r="R251" s="72">
        <v>141.78</v>
      </c>
      <c r="S251" s="72">
        <v>94.05</v>
      </c>
      <c r="T251" s="72">
        <v>160.25</v>
      </c>
      <c r="U251" s="72">
        <v>107.63</v>
      </c>
      <c r="V251" s="72">
        <v>122.16</v>
      </c>
      <c r="W251" s="72">
        <v>103.15</v>
      </c>
      <c r="X251" s="72">
        <v>101.15</v>
      </c>
      <c r="Y251" s="72">
        <v>80.75</v>
      </c>
      <c r="Z251" s="72">
        <v>89</v>
      </c>
      <c r="AA251" s="72">
        <v>91.01</v>
      </c>
      <c r="AB251" s="72">
        <v>101.95</v>
      </c>
      <c r="AC251" s="72">
        <v>105.8</v>
      </c>
      <c r="AD251" s="72">
        <v>112.65</v>
      </c>
      <c r="AE251" s="72">
        <v>98.9</v>
      </c>
      <c r="AF251" s="72">
        <v>93.65</v>
      </c>
      <c r="AG251" s="72">
        <v>92.34</v>
      </c>
      <c r="AH251" s="72">
        <v>79.77</v>
      </c>
      <c r="AI251" s="72">
        <v>137.4</v>
      </c>
      <c r="AJ251" s="72">
        <v>118.76</v>
      </c>
      <c r="AK251" s="72">
        <v>92.32</v>
      </c>
      <c r="AL251" s="72">
        <v>125.59</v>
      </c>
      <c r="AM251" s="72">
        <v>136.63</v>
      </c>
      <c r="AN251" s="72">
        <v>116.31</v>
      </c>
      <c r="AO251" s="72">
        <v>88.28</v>
      </c>
      <c r="AP251" s="72">
        <v>110.41</v>
      </c>
      <c r="AQ251" s="72">
        <v>105.76</v>
      </c>
      <c r="AR251" s="72" t="s">
        <v>488</v>
      </c>
      <c r="AS251" s="72" t="s">
        <v>488</v>
      </c>
      <c r="AT251" s="72" t="s">
        <v>488</v>
      </c>
      <c r="AU251" s="72" t="s">
        <v>488</v>
      </c>
      <c r="AV251" s="72" t="s">
        <v>488</v>
      </c>
      <c r="AW251" s="73">
        <f t="shared" ref="AW251:BL251" si="58">F251/AVERAGE(F$227:F$230)*100</f>
        <v>110.41816352924272</v>
      </c>
      <c r="AX251" s="73">
        <f t="shared" si="58"/>
        <v>108.17036710287702</v>
      </c>
      <c r="AY251" s="73">
        <f t="shared" si="58"/>
        <v>86.900497632040782</v>
      </c>
      <c r="AZ251" s="73">
        <f t="shared" si="58"/>
        <v>85.744714599714484</v>
      </c>
      <c r="BA251" s="73">
        <f t="shared" si="58"/>
        <v>104.4</v>
      </c>
      <c r="BB251" s="73">
        <f t="shared" si="58"/>
        <v>87.796842827728213</v>
      </c>
      <c r="BC251" s="73">
        <f t="shared" si="58"/>
        <v>76.58093540446481</v>
      </c>
      <c r="BD251" s="73">
        <f t="shared" si="58"/>
        <v>63.316602095539821</v>
      </c>
      <c r="BE251" s="73">
        <f t="shared" si="58"/>
        <v>83.416414456115348</v>
      </c>
      <c r="BF251" s="73">
        <f t="shared" si="58"/>
        <v>101.21376552905896</v>
      </c>
      <c r="BG251" s="73">
        <f t="shared" si="58"/>
        <v>112.18771179508752</v>
      </c>
      <c r="BH251" s="73">
        <f t="shared" si="58"/>
        <v>108.71906682655619</v>
      </c>
      <c r="BI251" s="73">
        <f t="shared" si="58"/>
        <v>82.820258192651437</v>
      </c>
      <c r="BJ251" s="73">
        <f t="shared" si="58"/>
        <v>86.870179651780361</v>
      </c>
      <c r="BK251" s="73">
        <f t="shared" si="58"/>
        <v>131.74120355146331</v>
      </c>
      <c r="BL251" s="73">
        <f t="shared" si="58"/>
        <v>101.97787621100505</v>
      </c>
      <c r="BM251" s="73">
        <f t="shared" si="56"/>
        <v>109.31543624161073</v>
      </c>
      <c r="BN251" s="73">
        <f t="shared" si="56"/>
        <v>101.263958767947</v>
      </c>
      <c r="BO251" s="73">
        <f t="shared" si="56"/>
        <v>102.82083862770013</v>
      </c>
      <c r="BP251" s="73">
        <f t="shared" si="56"/>
        <v>72.824837102338066</v>
      </c>
      <c r="BQ251" s="73">
        <f t="shared" si="56"/>
        <v>87.962047835540616</v>
      </c>
      <c r="BR251" s="73">
        <f t="shared" si="55"/>
        <v>60.580443320242296</v>
      </c>
      <c r="BS251" s="73">
        <f t="shared" si="55"/>
        <v>104.39546373806417</v>
      </c>
      <c r="BT251" s="73">
        <f t="shared" si="55"/>
        <v>88.245720124277995</v>
      </c>
      <c r="BU251" s="73">
        <f t="shared" si="55"/>
        <v>121.25615564704933</v>
      </c>
      <c r="BV251" s="73">
        <f t="shared" si="55"/>
        <v>98.966802591749442</v>
      </c>
      <c r="BW251" s="73">
        <f t="shared" si="55"/>
        <v>103.85649726912307</v>
      </c>
      <c r="BX251" s="73">
        <f t="shared" si="55"/>
        <v>100.54716210698244</v>
      </c>
      <c r="BY251" s="73">
        <f t="shared" si="55"/>
        <v>92.449440806629184</v>
      </c>
      <c r="BZ251" s="73">
        <f t="shared" si="55"/>
        <v>132.76003671674962</v>
      </c>
      <c r="CA251" s="73">
        <f t="shared" si="55"/>
        <v>100.93489716131225</v>
      </c>
      <c r="CB251" s="73">
        <f t="shared" si="55"/>
        <v>86.848541862652866</v>
      </c>
      <c r="CC251" s="73">
        <f t="shared" si="55"/>
        <v>107.5855570308819</v>
      </c>
      <c r="CD251" s="73">
        <f t="shared" si="55"/>
        <v>118.17415183687592</v>
      </c>
      <c r="CE251" s="73">
        <f t="shared" si="55"/>
        <v>111.9145558201631</v>
      </c>
      <c r="CF251" s="73">
        <f t="shared" si="55"/>
        <v>93.316772812557815</v>
      </c>
      <c r="CG251" s="73">
        <f t="shared" si="55"/>
        <v>102.74042711580513</v>
      </c>
      <c r="CH251" s="73">
        <f t="shared" si="57"/>
        <v>95.838336240683276</v>
      </c>
      <c r="CI251" s="73" t="e">
        <f t="shared" si="57"/>
        <v>#VALUE!</v>
      </c>
      <c r="CJ251" s="73" t="e">
        <f t="shared" si="57"/>
        <v>#VALUE!</v>
      </c>
      <c r="CK251" s="73" t="e">
        <f t="shared" si="57"/>
        <v>#VALUE!</v>
      </c>
    </row>
    <row r="252" spans="2:89" s="72" customFormat="1" ht="14.4">
      <c r="B252" s="70"/>
      <c r="C252" s="70"/>
      <c r="D252" s="79"/>
      <c r="E252" s="71"/>
      <c r="F252" s="72" t="s">
        <v>488</v>
      </c>
      <c r="G252" s="72" t="s">
        <v>488</v>
      </c>
      <c r="H252" s="72" t="s">
        <v>488</v>
      </c>
      <c r="I252" s="72" t="s">
        <v>488</v>
      </c>
      <c r="J252" s="72" t="s">
        <v>488</v>
      </c>
      <c r="K252" s="72" t="s">
        <v>488</v>
      </c>
      <c r="L252" s="72" t="s">
        <v>488</v>
      </c>
      <c r="M252" s="72" t="s">
        <v>488</v>
      </c>
      <c r="N252" s="72" t="s">
        <v>488</v>
      </c>
      <c r="O252" s="72" t="s">
        <v>488</v>
      </c>
      <c r="P252" s="72" t="s">
        <v>488</v>
      </c>
      <c r="Q252" s="72" t="s">
        <v>488</v>
      </c>
      <c r="R252" s="72" t="s">
        <v>488</v>
      </c>
      <c r="S252" s="72" t="s">
        <v>488</v>
      </c>
      <c r="T252" s="72" t="s">
        <v>488</v>
      </c>
      <c r="U252" s="72" t="s">
        <v>488</v>
      </c>
      <c r="V252" s="72" t="s">
        <v>488</v>
      </c>
      <c r="W252" s="72" t="s">
        <v>488</v>
      </c>
      <c r="X252" s="72" t="s">
        <v>488</v>
      </c>
      <c r="Y252" s="72" t="s">
        <v>488</v>
      </c>
      <c r="Z252" s="72" t="s">
        <v>488</v>
      </c>
      <c r="AA252" s="72" t="s">
        <v>488</v>
      </c>
      <c r="AB252" s="72" t="s">
        <v>488</v>
      </c>
      <c r="AC252" s="72" t="s">
        <v>488</v>
      </c>
      <c r="AD252" s="72" t="s">
        <v>488</v>
      </c>
      <c r="AE252" s="72" t="s">
        <v>488</v>
      </c>
      <c r="AF252" s="72" t="s">
        <v>488</v>
      </c>
      <c r="AG252" s="72" t="s">
        <v>488</v>
      </c>
      <c r="AH252" s="72" t="s">
        <v>488</v>
      </c>
      <c r="AI252" s="72" t="s">
        <v>488</v>
      </c>
      <c r="AJ252" s="72" t="s">
        <v>488</v>
      </c>
      <c r="AK252" s="72" t="s">
        <v>488</v>
      </c>
      <c r="AL252" s="72" t="s">
        <v>488</v>
      </c>
      <c r="AM252" s="72" t="s">
        <v>488</v>
      </c>
      <c r="AN252" s="72" t="s">
        <v>488</v>
      </c>
      <c r="AO252" s="72" t="s">
        <v>488</v>
      </c>
      <c r="AP252" s="72" t="s">
        <v>488</v>
      </c>
      <c r="AQ252" s="72" t="s">
        <v>488</v>
      </c>
      <c r="AR252" s="72" t="s">
        <v>488</v>
      </c>
      <c r="AS252" s="72" t="s">
        <v>488</v>
      </c>
      <c r="AT252" s="72" t="s">
        <v>488</v>
      </c>
      <c r="AU252" s="72" t="s">
        <v>488</v>
      </c>
      <c r="AV252" s="72" t="s">
        <v>488</v>
      </c>
      <c r="AW252" s="73"/>
      <c r="AX252" s="73"/>
      <c r="AY252" s="73"/>
      <c r="AZ252" s="73"/>
      <c r="BA252" s="73"/>
      <c r="BB252" s="73"/>
      <c r="BC252" s="73"/>
      <c r="BD252" s="73"/>
      <c r="BE252" s="73"/>
      <c r="BF252" s="73"/>
      <c r="BG252" s="73"/>
      <c r="BH252" s="73"/>
      <c r="BI252" s="73"/>
      <c r="BJ252" s="73"/>
      <c r="BK252" s="73"/>
      <c r="BL252" s="73"/>
      <c r="BM252" s="73"/>
      <c r="BN252" s="73"/>
      <c r="BO252" s="73"/>
      <c r="BP252" s="73"/>
      <c r="BQ252" s="73"/>
      <c r="BR252" s="73"/>
      <c r="BS252" s="73"/>
      <c r="BT252" s="73"/>
      <c r="BU252" s="73"/>
      <c r="BV252" s="73"/>
      <c r="BW252" s="73"/>
      <c r="BX252" s="73"/>
      <c r="BY252" s="73"/>
      <c r="BZ252" s="73"/>
      <c r="CA252" s="73"/>
      <c r="CB252" s="73"/>
      <c r="CC252" s="73"/>
      <c r="CD252" s="73"/>
      <c r="CE252" s="73"/>
      <c r="CF252" s="73"/>
      <c r="CG252" s="73"/>
      <c r="CH252" s="73"/>
      <c r="CI252" s="73"/>
      <c r="CJ252" s="73"/>
      <c r="CK252" s="73"/>
    </row>
    <row r="253" spans="2:89" s="72" customFormat="1" ht="14.4">
      <c r="B253" s="70"/>
      <c r="C253" s="70"/>
      <c r="D253" s="78"/>
      <c r="E253" s="71"/>
      <c r="F253" s="72" t="s">
        <v>488</v>
      </c>
      <c r="G253" s="72" t="s">
        <v>488</v>
      </c>
      <c r="H253" s="72" t="s">
        <v>488</v>
      </c>
      <c r="I253" s="72" t="s">
        <v>488</v>
      </c>
      <c r="J253" s="72" t="s">
        <v>488</v>
      </c>
      <c r="K253" s="72" t="s">
        <v>488</v>
      </c>
      <c r="L253" s="72" t="s">
        <v>488</v>
      </c>
      <c r="M253" s="72" t="s">
        <v>488</v>
      </c>
      <c r="N253" s="72" t="s">
        <v>488</v>
      </c>
      <c r="O253" s="72" t="s">
        <v>488</v>
      </c>
      <c r="P253" s="72" t="s">
        <v>488</v>
      </c>
      <c r="Q253" s="72" t="s">
        <v>488</v>
      </c>
      <c r="R253" s="72" t="s">
        <v>488</v>
      </c>
      <c r="S253" s="72" t="s">
        <v>488</v>
      </c>
      <c r="T253" s="72" t="s">
        <v>488</v>
      </c>
      <c r="U253" s="72" t="s">
        <v>488</v>
      </c>
      <c r="V253" s="72" t="s">
        <v>488</v>
      </c>
      <c r="W253" s="72" t="s">
        <v>488</v>
      </c>
      <c r="X253" s="72" t="s">
        <v>488</v>
      </c>
      <c r="Y253" s="72" t="s">
        <v>488</v>
      </c>
      <c r="Z253" s="72" t="s">
        <v>488</v>
      </c>
      <c r="AA253" s="72" t="s">
        <v>488</v>
      </c>
      <c r="AB253" s="72" t="s">
        <v>488</v>
      </c>
      <c r="AC253" s="72" t="s">
        <v>488</v>
      </c>
      <c r="AD253" s="72" t="s">
        <v>488</v>
      </c>
      <c r="AE253" s="72" t="s">
        <v>488</v>
      </c>
      <c r="AF253" s="72" t="s">
        <v>488</v>
      </c>
      <c r="AG253" s="72" t="s">
        <v>488</v>
      </c>
      <c r="AH253" s="72" t="s">
        <v>488</v>
      </c>
      <c r="AI253" s="72" t="s">
        <v>488</v>
      </c>
      <c r="AJ253" s="72" t="s">
        <v>488</v>
      </c>
      <c r="AK253" s="72" t="s">
        <v>488</v>
      </c>
      <c r="AL253" s="72" t="s">
        <v>488</v>
      </c>
      <c r="AM253" s="72" t="s">
        <v>488</v>
      </c>
      <c r="AN253" s="72" t="s">
        <v>488</v>
      </c>
      <c r="AO253" s="72" t="s">
        <v>488</v>
      </c>
      <c r="AP253" s="72" t="s">
        <v>488</v>
      </c>
      <c r="AQ253" s="72" t="s">
        <v>488</v>
      </c>
      <c r="AR253" s="72" t="s">
        <v>488</v>
      </c>
      <c r="AS253" s="72" t="s">
        <v>488</v>
      </c>
      <c r="AT253" s="72" t="s">
        <v>488</v>
      </c>
      <c r="AU253" s="72" t="s">
        <v>488</v>
      </c>
      <c r="AV253" s="72" t="s">
        <v>488</v>
      </c>
      <c r="AW253" s="73"/>
      <c r="AX253" s="73"/>
      <c r="AY253" s="73"/>
      <c r="AZ253" s="73"/>
      <c r="BA253" s="73"/>
      <c r="BB253" s="73"/>
      <c r="BC253" s="73"/>
      <c r="BD253" s="73"/>
      <c r="BE253" s="73"/>
      <c r="BF253" s="73"/>
      <c r="BG253" s="73"/>
      <c r="BH253" s="73"/>
      <c r="BI253" s="73"/>
      <c r="BJ253" s="73"/>
      <c r="BK253" s="73"/>
      <c r="BL253" s="73"/>
      <c r="BM253" s="73"/>
      <c r="BN253" s="73"/>
      <c r="BO253" s="73"/>
      <c r="BP253" s="73"/>
      <c r="BQ253" s="73"/>
      <c r="BR253" s="73"/>
      <c r="BS253" s="73"/>
      <c r="BT253" s="73"/>
      <c r="BU253" s="73"/>
      <c r="BV253" s="73"/>
      <c r="BW253" s="73"/>
      <c r="BX253" s="73"/>
      <c r="BY253" s="73"/>
      <c r="BZ253" s="73"/>
      <c r="CA253" s="73"/>
      <c r="CB253" s="73"/>
      <c r="CC253" s="73"/>
      <c r="CD253" s="73"/>
      <c r="CE253" s="73"/>
      <c r="CF253" s="73"/>
      <c r="CG253" s="73"/>
      <c r="CH253" s="73"/>
      <c r="CI253" s="73"/>
      <c r="CJ253" s="73"/>
      <c r="CK253" s="73"/>
    </row>
    <row r="254" spans="2:89" s="72" customFormat="1" ht="14.4">
      <c r="B254" s="70"/>
      <c r="C254" s="70"/>
      <c r="D254" s="78"/>
      <c r="E254" s="71"/>
      <c r="F254" s="72" t="s">
        <v>488</v>
      </c>
      <c r="G254" s="72" t="s">
        <v>488</v>
      </c>
      <c r="H254" s="72" t="s">
        <v>488</v>
      </c>
      <c r="I254" s="72" t="s">
        <v>488</v>
      </c>
      <c r="J254" s="72" t="s">
        <v>488</v>
      </c>
      <c r="K254" s="72" t="s">
        <v>488</v>
      </c>
      <c r="L254" s="72" t="s">
        <v>488</v>
      </c>
      <c r="M254" s="72" t="s">
        <v>488</v>
      </c>
      <c r="N254" s="72" t="s">
        <v>488</v>
      </c>
      <c r="O254" s="72" t="s">
        <v>488</v>
      </c>
      <c r="P254" s="72" t="s">
        <v>488</v>
      </c>
      <c r="Q254" s="72" t="s">
        <v>488</v>
      </c>
      <c r="R254" s="72" t="s">
        <v>488</v>
      </c>
      <c r="S254" s="72" t="s">
        <v>488</v>
      </c>
      <c r="T254" s="72" t="s">
        <v>488</v>
      </c>
      <c r="U254" s="72" t="s">
        <v>488</v>
      </c>
      <c r="V254" s="72" t="s">
        <v>488</v>
      </c>
      <c r="W254" s="72" t="s">
        <v>488</v>
      </c>
      <c r="X254" s="72" t="s">
        <v>488</v>
      </c>
      <c r="Y254" s="72" t="s">
        <v>488</v>
      </c>
      <c r="Z254" s="72" t="s">
        <v>488</v>
      </c>
      <c r="AA254" s="72" t="s">
        <v>488</v>
      </c>
      <c r="AB254" s="72" t="s">
        <v>488</v>
      </c>
      <c r="AC254" s="72" t="s">
        <v>488</v>
      </c>
      <c r="AD254" s="72" t="s">
        <v>488</v>
      </c>
      <c r="AE254" s="72" t="s">
        <v>488</v>
      </c>
      <c r="AF254" s="72" t="s">
        <v>488</v>
      </c>
      <c r="AG254" s="72" t="s">
        <v>488</v>
      </c>
      <c r="AH254" s="72" t="s">
        <v>488</v>
      </c>
      <c r="AI254" s="72" t="s">
        <v>488</v>
      </c>
      <c r="AJ254" s="72" t="s">
        <v>488</v>
      </c>
      <c r="AK254" s="72" t="s">
        <v>488</v>
      </c>
      <c r="AL254" s="72" t="s">
        <v>488</v>
      </c>
      <c r="AM254" s="72" t="s">
        <v>488</v>
      </c>
      <c r="AN254" s="72" t="s">
        <v>488</v>
      </c>
      <c r="AO254" s="72" t="s">
        <v>488</v>
      </c>
      <c r="AP254" s="72" t="s">
        <v>488</v>
      </c>
      <c r="AQ254" s="72" t="s">
        <v>488</v>
      </c>
      <c r="AR254" s="72" t="s">
        <v>488</v>
      </c>
      <c r="AS254" s="72" t="s">
        <v>488</v>
      </c>
      <c r="AT254" s="72" t="s">
        <v>488</v>
      </c>
      <c r="AU254" s="72" t="s">
        <v>488</v>
      </c>
      <c r="AV254" s="72" t="s">
        <v>488</v>
      </c>
      <c r="AW254" s="73"/>
      <c r="AX254" s="73"/>
      <c r="AY254" s="73"/>
      <c r="AZ254" s="73"/>
      <c r="BA254" s="73"/>
      <c r="BB254" s="73"/>
      <c r="BC254" s="73"/>
      <c r="BD254" s="73"/>
      <c r="BE254" s="73"/>
      <c r="BF254" s="73"/>
      <c r="BG254" s="73"/>
      <c r="BH254" s="73"/>
      <c r="BI254" s="73"/>
      <c r="BJ254" s="73"/>
      <c r="BK254" s="73"/>
      <c r="BL254" s="73"/>
      <c r="BM254" s="73"/>
      <c r="BN254" s="73"/>
      <c r="BO254" s="73"/>
      <c r="BP254" s="73"/>
      <c r="BQ254" s="73"/>
      <c r="BR254" s="73"/>
      <c r="BS254" s="73"/>
      <c r="BT254" s="73"/>
      <c r="BU254" s="73"/>
      <c r="BV254" s="73"/>
      <c r="BW254" s="73"/>
      <c r="BX254" s="73"/>
      <c r="BY254" s="73"/>
      <c r="BZ254" s="73"/>
      <c r="CA254" s="73"/>
      <c r="CB254" s="73"/>
      <c r="CC254" s="73"/>
      <c r="CD254" s="73"/>
      <c r="CE254" s="73"/>
      <c r="CF254" s="73"/>
      <c r="CG254" s="73"/>
      <c r="CH254" s="73"/>
      <c r="CI254" s="73"/>
      <c r="CJ254" s="73"/>
      <c r="CK254" s="73"/>
    </row>
    <row r="255" spans="2:89" s="72" customFormat="1" ht="14.4">
      <c r="B255" s="70" t="s">
        <v>491</v>
      </c>
      <c r="C255" s="70"/>
      <c r="D255" s="79"/>
      <c r="E255" s="71">
        <v>34335</v>
      </c>
      <c r="F255" s="72">
        <v>101.79</v>
      </c>
      <c r="G255" s="72">
        <v>68.22</v>
      </c>
      <c r="H255" s="72">
        <v>63.67</v>
      </c>
      <c r="I255" s="72">
        <v>93.79</v>
      </c>
      <c r="J255" s="72">
        <v>114.02</v>
      </c>
      <c r="K255" s="72">
        <v>43.99</v>
      </c>
      <c r="L255" s="72">
        <v>78.86</v>
      </c>
      <c r="M255" s="72">
        <v>88.5</v>
      </c>
      <c r="N255" s="72">
        <v>84.18</v>
      </c>
      <c r="O255" s="72">
        <v>71.3</v>
      </c>
      <c r="P255" s="72">
        <v>87.89</v>
      </c>
      <c r="Q255" s="72">
        <v>94.75</v>
      </c>
      <c r="R255" s="72">
        <v>62.08</v>
      </c>
      <c r="S255" s="72">
        <v>41.65</v>
      </c>
      <c r="T255" s="72">
        <v>94.73</v>
      </c>
      <c r="U255" s="72">
        <v>71.02</v>
      </c>
      <c r="V255" s="72">
        <v>90.28</v>
      </c>
      <c r="W255" s="72">
        <v>91.3</v>
      </c>
      <c r="X255" s="72">
        <v>108.34</v>
      </c>
      <c r="Y255" s="72">
        <v>72.36</v>
      </c>
      <c r="Z255" s="72">
        <v>84.53</v>
      </c>
      <c r="AA255" s="72">
        <v>52.59</v>
      </c>
      <c r="AB255" s="72">
        <v>79.849999999999994</v>
      </c>
      <c r="AC255" s="72">
        <v>69.16</v>
      </c>
      <c r="AD255" s="72">
        <v>95.62</v>
      </c>
      <c r="AE255" s="72">
        <v>106.26</v>
      </c>
      <c r="AF255" s="72">
        <v>84.33</v>
      </c>
      <c r="AG255" s="72">
        <v>100.31</v>
      </c>
      <c r="AH255" s="72">
        <v>150.26</v>
      </c>
      <c r="AI255" s="72">
        <v>103.65</v>
      </c>
      <c r="AJ255" s="72">
        <v>73.040000000000006</v>
      </c>
      <c r="AK255" s="72">
        <v>102.92</v>
      </c>
      <c r="AL255" s="72">
        <v>89.41</v>
      </c>
      <c r="AM255" s="72">
        <v>77.760000000000005</v>
      </c>
      <c r="AN255" s="72">
        <v>78.540000000000006</v>
      </c>
      <c r="AO255" s="72" t="s">
        <v>488</v>
      </c>
      <c r="AP255" s="72">
        <v>99.25</v>
      </c>
      <c r="AQ255" s="72">
        <v>91.94</v>
      </c>
      <c r="AR255" s="72">
        <v>91.94</v>
      </c>
      <c r="AS255" s="72" t="s">
        <v>488</v>
      </c>
      <c r="AT255" s="72" t="s">
        <v>488</v>
      </c>
      <c r="AU255" s="72" t="s">
        <v>488</v>
      </c>
      <c r="AV255" s="72" t="s">
        <v>488</v>
      </c>
      <c r="AW255" s="73">
        <f>F255/AVERAGE(F$311:F$324)*100</f>
        <v>98.024460372270923</v>
      </c>
      <c r="AX255" s="73">
        <f t="shared" ref="AX255:BM270" si="59">G255/AVERAGE(G$311:G$324)*100</f>
        <v>55.663505866034114</v>
      </c>
      <c r="AY255" s="73">
        <f t="shared" si="59"/>
        <v>54.274336929783964</v>
      </c>
      <c r="AZ255" s="73">
        <f t="shared" si="59"/>
        <v>88.571852571366918</v>
      </c>
      <c r="BA255" s="73">
        <f t="shared" si="59"/>
        <v>116.15644897216661</v>
      </c>
      <c r="BB255" s="73">
        <f t="shared" si="59"/>
        <v>37.057584692219756</v>
      </c>
      <c r="BC255" s="73">
        <f t="shared" si="59"/>
        <v>81.594584207881255</v>
      </c>
      <c r="BD255" s="73">
        <f t="shared" si="59"/>
        <v>84.064972249738773</v>
      </c>
      <c r="BE255" s="73">
        <f t="shared" si="59"/>
        <v>80.413215245841258</v>
      </c>
      <c r="BF255" s="73">
        <f t="shared" si="59"/>
        <v>68.905532737376177</v>
      </c>
      <c r="BG255" s="73">
        <f t="shared" si="59"/>
        <v>85.696177847113901</v>
      </c>
      <c r="BH255" s="73">
        <f t="shared" si="59"/>
        <v>88.60226832493953</v>
      </c>
      <c r="BI255" s="73">
        <f t="shared" si="59"/>
        <v>45.538951648397706</v>
      </c>
      <c r="BJ255" s="73">
        <f t="shared" si="59"/>
        <v>36.118458136408961</v>
      </c>
      <c r="BK255" s="73">
        <f t="shared" si="59"/>
        <v>86.557715150961371</v>
      </c>
      <c r="BL255" s="73">
        <f t="shared" si="59"/>
        <v>69.276218611521401</v>
      </c>
      <c r="BM255" s="73">
        <f t="shared" si="59"/>
        <v>82.464164312418035</v>
      </c>
      <c r="BN255" s="73">
        <f t="shared" ref="BN255:CC270" si="60">W255/AVERAGE(W$311:W$324)*100</f>
        <v>90.094027094464096</v>
      </c>
      <c r="BO255" s="73">
        <f t="shared" si="60"/>
        <v>107.23850733183447</v>
      </c>
      <c r="BP255" s="73">
        <f t="shared" si="60"/>
        <v>66.984494330016204</v>
      </c>
      <c r="BQ255" s="73">
        <f t="shared" si="60"/>
        <v>82.710949894813368</v>
      </c>
      <c r="BR255" s="73">
        <f t="shared" si="60"/>
        <v>41.133452146173319</v>
      </c>
      <c r="BS255" s="73">
        <f t="shared" si="60"/>
        <v>76.43499367542988</v>
      </c>
      <c r="BT255" s="73">
        <f t="shared" si="60"/>
        <v>54.990203038477922</v>
      </c>
      <c r="BU255" s="73">
        <f t="shared" si="60"/>
        <v>93.375649565793594</v>
      </c>
      <c r="BV255" s="73">
        <f t="shared" si="60"/>
        <v>107.69932454444759</v>
      </c>
      <c r="BW255" s="73">
        <f t="shared" si="60"/>
        <v>99.143447372398853</v>
      </c>
      <c r="BX255" s="73">
        <f t="shared" si="60"/>
        <v>108.77334304104349</v>
      </c>
      <c r="BY255" s="73">
        <f t="shared" si="60"/>
        <v>153.63334940040602</v>
      </c>
      <c r="BZ255" s="73">
        <f t="shared" si="60"/>
        <v>94.737254441114843</v>
      </c>
      <c r="CA255" s="73">
        <f t="shared" si="60"/>
        <v>62.021070763557404</v>
      </c>
      <c r="CB255" s="73">
        <f t="shared" si="60"/>
        <v>95.1101019168823</v>
      </c>
      <c r="CC255" s="73">
        <f t="shared" si="60"/>
        <v>77.921576683412098</v>
      </c>
      <c r="CD255" s="73">
        <f t="shared" ref="CD255:CK270" si="61">AM255/AVERAGE(AM$311:AM$324)*100</f>
        <v>64.140649395794441</v>
      </c>
      <c r="CE255" s="73">
        <f t="shared" si="61"/>
        <v>82.40663713829619</v>
      </c>
      <c r="CF255" s="73" t="e">
        <f t="shared" si="61"/>
        <v>#VALUE!</v>
      </c>
      <c r="CG255" s="73">
        <f t="shared" si="61"/>
        <v>96.056133559157985</v>
      </c>
      <c r="CH255" s="73">
        <f t="shared" si="61"/>
        <v>90.939021202337116</v>
      </c>
      <c r="CI255" s="73" t="e">
        <f t="shared" si="61"/>
        <v>#DIV/0!</v>
      </c>
      <c r="CJ255" s="73" t="e">
        <f t="shared" si="61"/>
        <v>#VALUE!</v>
      </c>
      <c r="CK255" s="73" t="e">
        <f t="shared" si="61"/>
        <v>#VALUE!</v>
      </c>
    </row>
    <row r="256" spans="2:89" s="72" customFormat="1" ht="14.4">
      <c r="B256" s="70" t="s">
        <v>487</v>
      </c>
      <c r="C256" s="70"/>
      <c r="D256" s="79"/>
      <c r="E256" s="71">
        <v>34425</v>
      </c>
      <c r="F256" s="72">
        <v>103.19</v>
      </c>
      <c r="G256" s="72">
        <v>55.69</v>
      </c>
      <c r="H256" s="72">
        <v>64.38</v>
      </c>
      <c r="I256" s="72">
        <v>94.32</v>
      </c>
      <c r="J256" s="72">
        <v>116.05</v>
      </c>
      <c r="K256" s="72">
        <v>47.45</v>
      </c>
      <c r="L256" s="72">
        <v>79</v>
      </c>
      <c r="M256" s="72">
        <v>89.6</v>
      </c>
      <c r="N256" s="72">
        <v>85.43</v>
      </c>
      <c r="O256" s="72">
        <v>103.13</v>
      </c>
      <c r="P256" s="72">
        <v>90.94</v>
      </c>
      <c r="Q256" s="72">
        <v>97.24</v>
      </c>
      <c r="R256" s="72">
        <v>67.34</v>
      </c>
      <c r="S256" s="72">
        <v>42.36</v>
      </c>
      <c r="T256" s="72">
        <v>96.26</v>
      </c>
      <c r="U256" s="72">
        <v>72.069999999999993</v>
      </c>
      <c r="V256" s="72">
        <v>90.05</v>
      </c>
      <c r="W256" s="72">
        <v>92.32</v>
      </c>
      <c r="X256" s="72">
        <v>109.23</v>
      </c>
      <c r="Y256" s="72">
        <v>73.81</v>
      </c>
      <c r="Z256" s="72">
        <v>85.5</v>
      </c>
      <c r="AA256" s="72">
        <v>56.65</v>
      </c>
      <c r="AB256" s="72">
        <v>81.99</v>
      </c>
      <c r="AC256" s="72">
        <v>70.41</v>
      </c>
      <c r="AD256" s="72">
        <v>96.16</v>
      </c>
      <c r="AE256" s="72">
        <v>106.78</v>
      </c>
      <c r="AF256" s="72">
        <v>83.2</v>
      </c>
      <c r="AG256" s="72">
        <v>99.53</v>
      </c>
      <c r="AH256" s="72">
        <v>154.16</v>
      </c>
      <c r="AI256" s="72">
        <v>104.14</v>
      </c>
      <c r="AJ256" s="72">
        <v>73.2</v>
      </c>
      <c r="AK256" s="72">
        <v>65.64</v>
      </c>
      <c r="AL256" s="72">
        <v>86.1</v>
      </c>
      <c r="AM256" s="72">
        <v>78.099999999999994</v>
      </c>
      <c r="AN256" s="72">
        <v>78.7</v>
      </c>
      <c r="AO256" s="72">
        <v>88.48</v>
      </c>
      <c r="AP256" s="72">
        <v>102.73</v>
      </c>
      <c r="AQ256" s="72">
        <v>89.71</v>
      </c>
      <c r="AR256" s="72" t="s">
        <v>488</v>
      </c>
      <c r="AS256" s="72" t="s">
        <v>488</v>
      </c>
      <c r="AT256" s="72" t="s">
        <v>488</v>
      </c>
      <c r="AU256" s="72" t="s">
        <v>488</v>
      </c>
      <c r="AV256" s="72" t="s">
        <v>488</v>
      </c>
      <c r="AW256" s="73">
        <f t="shared" ref="AW256:BL285" si="62">F256/AVERAGE(F$311:F$324)*100</f>
        <v>99.372669867517786</v>
      </c>
      <c r="AX256" s="73">
        <f t="shared" si="59"/>
        <v>45.439763143937846</v>
      </c>
      <c r="AY256" s="73">
        <f t="shared" si="59"/>
        <v>54.879563554884427</v>
      </c>
      <c r="AZ256" s="73">
        <f t="shared" si="59"/>
        <v>89.072365225837785</v>
      </c>
      <c r="BA256" s="73">
        <f t="shared" si="59"/>
        <v>118.22448608331814</v>
      </c>
      <c r="BB256" s="73">
        <f t="shared" si="59"/>
        <v>39.972320837595532</v>
      </c>
      <c r="BC256" s="73">
        <f t="shared" si="59"/>
        <v>81.739438909746639</v>
      </c>
      <c r="BD256" s="73">
        <f t="shared" si="59"/>
        <v>85.109847611034951</v>
      </c>
      <c r="BE256" s="73">
        <f t="shared" si="59"/>
        <v>81.607281758757637</v>
      </c>
      <c r="BF256" s="73">
        <f t="shared" si="59"/>
        <v>99.666586131915921</v>
      </c>
      <c r="BG256" s="73">
        <f t="shared" si="59"/>
        <v>88.670046801872076</v>
      </c>
      <c r="BH256" s="73">
        <f t="shared" si="59"/>
        <v>90.930707883030294</v>
      </c>
      <c r="BI256" s="73">
        <f t="shared" si="59"/>
        <v>49.397438853142752</v>
      </c>
      <c r="BJ256" s="73">
        <f t="shared" si="59"/>
        <v>36.734162944976802</v>
      </c>
      <c r="BK256" s="73">
        <f t="shared" si="59"/>
        <v>87.955723217898679</v>
      </c>
      <c r="BL256" s="73">
        <f t="shared" si="59"/>
        <v>70.300437557481658</v>
      </c>
      <c r="BM256" s="73">
        <f t="shared" si="59"/>
        <v>82.254076166739523</v>
      </c>
      <c r="BN256" s="73">
        <f t="shared" si="60"/>
        <v>91.100554012715506</v>
      </c>
      <c r="BO256" s="73">
        <f t="shared" si="60"/>
        <v>108.11945870275316</v>
      </c>
      <c r="BP256" s="73">
        <f t="shared" si="60"/>
        <v>68.32677620921082</v>
      </c>
      <c r="BQ256" s="73">
        <f t="shared" si="60"/>
        <v>83.660075902124021</v>
      </c>
      <c r="BR256" s="73">
        <f t="shared" si="60"/>
        <v>44.308995323839476</v>
      </c>
      <c r="BS256" s="73">
        <f t="shared" si="60"/>
        <v>78.483470650576038</v>
      </c>
      <c r="BT256" s="73">
        <f t="shared" si="60"/>
        <v>55.984097685645317</v>
      </c>
      <c r="BU256" s="73">
        <f t="shared" si="60"/>
        <v>93.902974924144658</v>
      </c>
      <c r="BV256" s="73">
        <f t="shared" si="60"/>
        <v>108.22636810517704</v>
      </c>
      <c r="BW256" s="73">
        <f t="shared" si="60"/>
        <v>97.814951042139029</v>
      </c>
      <c r="BX256" s="73">
        <f t="shared" si="60"/>
        <v>107.92753297652335</v>
      </c>
      <c r="BY256" s="73">
        <f t="shared" si="60"/>
        <v>157.62090472225873</v>
      </c>
      <c r="BZ256" s="73">
        <f t="shared" si="60"/>
        <v>95.185119898675339</v>
      </c>
      <c r="CA256" s="73">
        <f t="shared" si="60"/>
        <v>62.156932911998929</v>
      </c>
      <c r="CB256" s="73">
        <f t="shared" si="60"/>
        <v>60.659027301050848</v>
      </c>
      <c r="CC256" s="73">
        <f t="shared" si="60"/>
        <v>75.036883485536094</v>
      </c>
      <c r="CD256" s="73">
        <f t="shared" si="61"/>
        <v>64.421099766094969</v>
      </c>
      <c r="CE256" s="73">
        <f t="shared" si="61"/>
        <v>82.574514168371664</v>
      </c>
      <c r="CF256" s="73">
        <f t="shared" si="61"/>
        <v>87.498763862400224</v>
      </c>
      <c r="CG256" s="73">
        <f t="shared" si="61"/>
        <v>99.424147108637783</v>
      </c>
      <c r="CH256" s="73">
        <f t="shared" si="61"/>
        <v>88.733299891904096</v>
      </c>
      <c r="CI256" s="73" t="e">
        <f t="shared" si="61"/>
        <v>#VALUE!</v>
      </c>
      <c r="CJ256" s="73" t="e">
        <f t="shared" si="61"/>
        <v>#VALUE!</v>
      </c>
      <c r="CK256" s="73" t="e">
        <f t="shared" si="61"/>
        <v>#VALUE!</v>
      </c>
    </row>
    <row r="257" spans="2:89" s="72" customFormat="1" ht="14.4">
      <c r="B257" s="70" t="s">
        <v>487</v>
      </c>
      <c r="C257" s="70"/>
      <c r="D257" s="78"/>
      <c r="E257" s="71">
        <v>34516</v>
      </c>
      <c r="F257" s="72">
        <v>104.32</v>
      </c>
      <c r="G257" s="72">
        <v>60.81</v>
      </c>
      <c r="H257" s="72">
        <v>64.48</v>
      </c>
      <c r="I257" s="72">
        <v>95.35</v>
      </c>
      <c r="J257" s="72">
        <v>118.17</v>
      </c>
      <c r="K257" s="72">
        <v>51.1</v>
      </c>
      <c r="L257" s="72">
        <v>79.180000000000007</v>
      </c>
      <c r="M257" s="72">
        <v>90.47</v>
      </c>
      <c r="N257" s="72">
        <v>86.48</v>
      </c>
      <c r="O257" s="72">
        <v>104.57</v>
      </c>
      <c r="P257" s="72">
        <v>88.79</v>
      </c>
      <c r="Q257" s="72">
        <v>97.29</v>
      </c>
      <c r="R257" s="72">
        <v>69.760000000000005</v>
      </c>
      <c r="S257" s="72">
        <v>43.63</v>
      </c>
      <c r="T257" s="72">
        <v>97.42</v>
      </c>
      <c r="U257" s="72">
        <v>69.91</v>
      </c>
      <c r="V257" s="72">
        <v>90.77</v>
      </c>
      <c r="W257" s="72">
        <v>93.68</v>
      </c>
      <c r="X257" s="72">
        <v>110.42</v>
      </c>
      <c r="Y257" s="72">
        <v>74.17</v>
      </c>
      <c r="Z257" s="72">
        <v>88.31</v>
      </c>
      <c r="AA257" s="72">
        <v>60.25</v>
      </c>
      <c r="AB257" s="72">
        <v>86.35</v>
      </c>
      <c r="AC257" s="72">
        <v>70.81</v>
      </c>
      <c r="AD257" s="72">
        <v>98.78</v>
      </c>
      <c r="AE257" s="72">
        <v>104.14</v>
      </c>
      <c r="AF257" s="72">
        <v>82.1</v>
      </c>
      <c r="AG257" s="72">
        <v>95.95</v>
      </c>
      <c r="AH257" s="72">
        <v>155.91</v>
      </c>
      <c r="AI257" s="72">
        <v>106.81</v>
      </c>
      <c r="AJ257" s="72">
        <v>73.709999999999994</v>
      </c>
      <c r="AK257" s="72">
        <v>75.27</v>
      </c>
      <c r="AL257" s="72">
        <v>85.96</v>
      </c>
      <c r="AM257" s="72">
        <v>77.239999999999995</v>
      </c>
      <c r="AN257" s="72">
        <v>79.040000000000006</v>
      </c>
      <c r="AO257" s="72">
        <v>90.56</v>
      </c>
      <c r="AP257" s="72">
        <v>105.06</v>
      </c>
      <c r="AQ257" s="72">
        <v>91.52</v>
      </c>
      <c r="AR257" s="72" t="s">
        <v>488</v>
      </c>
      <c r="AS257" s="72" t="s">
        <v>488</v>
      </c>
      <c r="AT257" s="72" t="s">
        <v>488</v>
      </c>
      <c r="AU257" s="72" t="s">
        <v>488</v>
      </c>
      <c r="AV257" s="72" t="s">
        <v>488</v>
      </c>
      <c r="AW257" s="73">
        <f t="shared" si="62"/>
        <v>100.46086753153847</v>
      </c>
      <c r="AX257" s="73">
        <f t="shared" si="59"/>
        <v>49.617381877946862</v>
      </c>
      <c r="AY257" s="73">
        <f t="shared" si="59"/>
        <v>54.964806741518302</v>
      </c>
      <c r="AZ257" s="73">
        <f t="shared" si="59"/>
        <v>90.045059629809515</v>
      </c>
      <c r="BA257" s="73">
        <f t="shared" si="59"/>
        <v>120.38420956885571</v>
      </c>
      <c r="BB257" s="73">
        <f t="shared" si="59"/>
        <v>43.047114748179801</v>
      </c>
      <c r="BC257" s="73">
        <f t="shared" si="59"/>
        <v>81.925680669287843</v>
      </c>
      <c r="BD257" s="73">
        <f t="shared" si="59"/>
        <v>85.936249033151029</v>
      </c>
      <c r="BE257" s="73">
        <f t="shared" si="59"/>
        <v>82.610297629607402</v>
      </c>
      <c r="BF257" s="73">
        <f t="shared" si="59"/>
        <v>101.0582266247886</v>
      </c>
      <c r="BG257" s="73">
        <f t="shared" si="59"/>
        <v>86.573712948517951</v>
      </c>
      <c r="BH257" s="73">
        <f t="shared" si="59"/>
        <v>90.977463697449792</v>
      </c>
      <c r="BI257" s="73">
        <f t="shared" si="59"/>
        <v>51.172636388405678</v>
      </c>
      <c r="BJ257" s="73">
        <f t="shared" si="59"/>
        <v>37.835494081429125</v>
      </c>
      <c r="BK257" s="73">
        <f t="shared" si="59"/>
        <v>89.015650902635457</v>
      </c>
      <c r="BL257" s="73">
        <f t="shared" si="59"/>
        <v>68.193472868649124</v>
      </c>
      <c r="BM257" s="73">
        <f t="shared" si="59"/>
        <v>82.911743405385295</v>
      </c>
      <c r="BN257" s="73">
        <f t="shared" si="60"/>
        <v>92.442589903717391</v>
      </c>
      <c r="BO257" s="73">
        <f t="shared" si="60"/>
        <v>109.29735997398153</v>
      </c>
      <c r="BP257" s="73">
        <f t="shared" si="60"/>
        <v>68.660032399907422</v>
      </c>
      <c r="BQ257" s="73">
        <f t="shared" si="60"/>
        <v>86.409605882065179</v>
      </c>
      <c r="BR257" s="73">
        <f t="shared" si="60"/>
        <v>47.124747895169087</v>
      </c>
      <c r="BS257" s="73">
        <f t="shared" si="60"/>
        <v>82.657003179378464</v>
      </c>
      <c r="BT257" s="73">
        <f t="shared" si="60"/>
        <v>56.302143972738897</v>
      </c>
      <c r="BU257" s="73">
        <f t="shared" si="60"/>
        <v>96.46147944058869</v>
      </c>
      <c r="BV257" s="73">
        <f t="shared" si="60"/>
        <v>105.55060848916594</v>
      </c>
      <c r="BW257" s="73">
        <f t="shared" si="60"/>
        <v>96.521724525956898</v>
      </c>
      <c r="BX257" s="73">
        <f t="shared" si="60"/>
        <v>104.0454816547515</v>
      </c>
      <c r="BY257" s="73">
        <f t="shared" si="60"/>
        <v>159.41019236667978</v>
      </c>
      <c r="BZ257" s="73">
        <f t="shared" si="60"/>
        <v>97.625529636811152</v>
      </c>
      <c r="CA257" s="73">
        <f t="shared" si="60"/>
        <v>62.589993510156297</v>
      </c>
      <c r="CB257" s="73">
        <f t="shared" si="60"/>
        <v>69.558272165601736</v>
      </c>
      <c r="CC257" s="73">
        <f t="shared" si="60"/>
        <v>74.91487229287668</v>
      </c>
      <c r="CD257" s="73">
        <f t="shared" si="61"/>
        <v>63.711725300040655</v>
      </c>
      <c r="CE257" s="73">
        <f t="shared" si="61"/>
        <v>82.931252857282033</v>
      </c>
      <c r="CF257" s="73">
        <f t="shared" si="61"/>
        <v>89.55569682842409</v>
      </c>
      <c r="CG257" s="73">
        <f t="shared" si="61"/>
        <v>101.67916767481246</v>
      </c>
      <c r="CH257" s="73">
        <f t="shared" si="61"/>
        <v>90.523593870327304</v>
      </c>
      <c r="CI257" s="73" t="e">
        <f t="shared" si="61"/>
        <v>#VALUE!</v>
      </c>
      <c r="CJ257" s="73" t="e">
        <f t="shared" si="61"/>
        <v>#VALUE!</v>
      </c>
      <c r="CK257" s="73" t="e">
        <f t="shared" si="61"/>
        <v>#VALUE!</v>
      </c>
    </row>
    <row r="258" spans="2:89" s="72" customFormat="1" ht="14.4">
      <c r="B258" s="70" t="s">
        <v>487</v>
      </c>
      <c r="C258" s="70"/>
      <c r="D258" s="78"/>
      <c r="E258" s="71">
        <v>34608</v>
      </c>
      <c r="F258" s="72">
        <v>104.38</v>
      </c>
      <c r="G258" s="72">
        <v>62.09</v>
      </c>
      <c r="H258" s="72">
        <v>64.92</v>
      </c>
      <c r="I258" s="72">
        <v>95.4</v>
      </c>
      <c r="J258" s="72">
        <v>118.4</v>
      </c>
      <c r="K258" s="72">
        <v>53.29</v>
      </c>
      <c r="L258" s="72">
        <v>80.13</v>
      </c>
      <c r="M258" s="72">
        <v>90.88</v>
      </c>
      <c r="N258" s="72">
        <v>86.43</v>
      </c>
      <c r="O258" s="72">
        <v>104.14</v>
      </c>
      <c r="P258" s="72">
        <v>87.3</v>
      </c>
      <c r="Q258" s="72">
        <v>96.16</v>
      </c>
      <c r="R258" s="72">
        <v>71.03</v>
      </c>
      <c r="S258" s="72">
        <v>47.38</v>
      </c>
      <c r="T258" s="72">
        <v>97.53</v>
      </c>
      <c r="U258" s="72">
        <v>70.56</v>
      </c>
      <c r="V258" s="72">
        <v>91.9</v>
      </c>
      <c r="W258" s="72">
        <v>93.88</v>
      </c>
      <c r="X258" s="72">
        <v>110.23</v>
      </c>
      <c r="Y258" s="72">
        <v>75.13</v>
      </c>
      <c r="Z258" s="72">
        <v>89.28</v>
      </c>
      <c r="AA258" s="72">
        <v>62.84</v>
      </c>
      <c r="AB258" s="72">
        <v>89.79</v>
      </c>
      <c r="AC258" s="72">
        <v>71.89</v>
      </c>
      <c r="AD258" s="72">
        <v>105.62</v>
      </c>
      <c r="AE258" s="72">
        <v>107.63</v>
      </c>
      <c r="AF258" s="72">
        <v>83.1</v>
      </c>
      <c r="AG258" s="72">
        <v>95.18</v>
      </c>
      <c r="AH258" s="72">
        <v>153.94</v>
      </c>
      <c r="AI258" s="72">
        <v>106.72</v>
      </c>
      <c r="AJ258" s="72">
        <v>73.760000000000005</v>
      </c>
      <c r="AK258" s="72">
        <v>77.680000000000007</v>
      </c>
      <c r="AL258" s="72">
        <v>86.1</v>
      </c>
      <c r="AM258" s="72">
        <v>78.760000000000005</v>
      </c>
      <c r="AN258" s="72">
        <v>81.02</v>
      </c>
      <c r="AO258" s="72">
        <v>91.81</v>
      </c>
      <c r="AP258" s="72">
        <v>104.95</v>
      </c>
      <c r="AQ258" s="72">
        <v>92.39</v>
      </c>
      <c r="AR258" s="72" t="s">
        <v>488</v>
      </c>
      <c r="AS258" s="72" t="s">
        <v>488</v>
      </c>
      <c r="AT258" s="72" t="s">
        <v>488</v>
      </c>
      <c r="AU258" s="72" t="s">
        <v>488</v>
      </c>
      <c r="AV258" s="72" t="s">
        <v>488</v>
      </c>
      <c r="AW258" s="73">
        <f t="shared" si="62"/>
        <v>100.51864793847763</v>
      </c>
      <c r="AX258" s="73">
        <f t="shared" si="59"/>
        <v>50.661786561449119</v>
      </c>
      <c r="AY258" s="73">
        <f t="shared" si="59"/>
        <v>55.33987676270732</v>
      </c>
      <c r="AZ258" s="73">
        <f t="shared" si="59"/>
        <v>90.092277804759604</v>
      </c>
      <c r="BA258" s="73">
        <f t="shared" si="59"/>
        <v>120.61851919228668</v>
      </c>
      <c r="BB258" s="73">
        <f t="shared" si="59"/>
        <v>44.891991094530361</v>
      </c>
      <c r="BC258" s="73">
        <f t="shared" si="59"/>
        <v>82.908623289088581</v>
      </c>
      <c r="BD258" s="73">
        <f t="shared" si="59"/>
        <v>86.325702576906878</v>
      </c>
      <c r="BE258" s="73">
        <f t="shared" si="59"/>
        <v>82.562534969090748</v>
      </c>
      <c r="BF258" s="73">
        <f t="shared" si="59"/>
        <v>100.64266731094469</v>
      </c>
      <c r="BG258" s="73">
        <f t="shared" si="59"/>
        <v>85.120904836193461</v>
      </c>
      <c r="BH258" s="73">
        <f t="shared" si="59"/>
        <v>89.920782291569239</v>
      </c>
      <c r="BI258" s="73">
        <f t="shared" si="59"/>
        <v>52.10424831806845</v>
      </c>
      <c r="BJ258" s="73">
        <f t="shared" si="59"/>
        <v>41.087456098512767</v>
      </c>
      <c r="BK258" s="73">
        <f t="shared" si="59"/>
        <v>89.116161286532915</v>
      </c>
      <c r="BL258" s="73">
        <f t="shared" si="59"/>
        <v>68.827513168529293</v>
      </c>
      <c r="BM258" s="73">
        <f t="shared" si="59"/>
        <v>83.943915599371039</v>
      </c>
      <c r="BN258" s="73">
        <f t="shared" si="60"/>
        <v>92.639948122982361</v>
      </c>
      <c r="BO258" s="73">
        <f t="shared" si="60"/>
        <v>109.10929170378543</v>
      </c>
      <c r="BP258" s="73">
        <f t="shared" si="60"/>
        <v>69.548715575098356</v>
      </c>
      <c r="BQ258" s="73">
        <f t="shared" si="60"/>
        <v>87.358731889375818</v>
      </c>
      <c r="BR258" s="73">
        <f t="shared" si="60"/>
        <v>49.150525439542328</v>
      </c>
      <c r="BS258" s="73">
        <f t="shared" si="60"/>
        <v>85.949882055314347</v>
      </c>
      <c r="BT258" s="73">
        <f t="shared" si="60"/>
        <v>57.16086894789153</v>
      </c>
      <c r="BU258" s="73">
        <f t="shared" si="60"/>
        <v>103.14093397970214</v>
      </c>
      <c r="BV258" s="73">
        <f t="shared" si="60"/>
        <v>109.0878816179079</v>
      </c>
      <c r="BW258" s="73">
        <f t="shared" si="60"/>
        <v>97.697384995213383</v>
      </c>
      <c r="BX258" s="73">
        <f t="shared" si="60"/>
        <v>103.21051530900726</v>
      </c>
      <c r="BY258" s="73">
        <f t="shared" si="60"/>
        <v>157.39596570410293</v>
      </c>
      <c r="BZ258" s="73">
        <f t="shared" si="60"/>
        <v>97.543268634402082</v>
      </c>
      <c r="CA258" s="73">
        <f t="shared" si="60"/>
        <v>62.632450431544285</v>
      </c>
      <c r="CB258" s="73">
        <f t="shared" si="60"/>
        <v>71.785393673760368</v>
      </c>
      <c r="CC258" s="73">
        <f t="shared" si="60"/>
        <v>75.036883485536094</v>
      </c>
      <c r="CD258" s="73">
        <f t="shared" si="61"/>
        <v>64.965503426090137</v>
      </c>
      <c r="CE258" s="73">
        <f t="shared" si="61"/>
        <v>85.008731104465966</v>
      </c>
      <c r="CF258" s="73">
        <f t="shared" si="61"/>
        <v>90.791834428198058</v>
      </c>
      <c r="CG258" s="73">
        <f t="shared" si="61"/>
        <v>101.57270747640936</v>
      </c>
      <c r="CH258" s="73">
        <f t="shared" si="61"/>
        <v>91.384121915204759</v>
      </c>
      <c r="CI258" s="73" t="e">
        <f t="shared" si="61"/>
        <v>#VALUE!</v>
      </c>
      <c r="CJ258" s="73" t="e">
        <f t="shared" si="61"/>
        <v>#VALUE!</v>
      </c>
      <c r="CK258" s="73" t="e">
        <f t="shared" si="61"/>
        <v>#VALUE!</v>
      </c>
    </row>
    <row r="259" spans="2:89" s="72" customFormat="1" ht="14.4">
      <c r="B259" s="70" t="s">
        <v>487</v>
      </c>
      <c r="C259" s="70"/>
      <c r="D259" s="78"/>
      <c r="E259" s="71">
        <v>34700</v>
      </c>
      <c r="F259" s="72">
        <v>106.5</v>
      </c>
      <c r="G259" s="72">
        <v>68.88</v>
      </c>
      <c r="H259" s="72">
        <v>65.819999999999993</v>
      </c>
      <c r="I259" s="72">
        <v>96.22</v>
      </c>
      <c r="J259" s="72">
        <v>121.82</v>
      </c>
      <c r="K259" s="72">
        <v>57.58</v>
      </c>
      <c r="L259" s="72">
        <v>79.959999999999994</v>
      </c>
      <c r="M259" s="72">
        <v>92.17</v>
      </c>
      <c r="N259" s="72">
        <v>85.13</v>
      </c>
      <c r="O259" s="72">
        <v>105.23</v>
      </c>
      <c r="P259" s="72">
        <v>83.5</v>
      </c>
      <c r="Q259" s="72">
        <v>95.13</v>
      </c>
      <c r="R259" s="72">
        <v>71.41</v>
      </c>
      <c r="S259" s="72">
        <v>51.26</v>
      </c>
      <c r="T259" s="72">
        <v>99.54</v>
      </c>
      <c r="U259" s="72">
        <v>70.5</v>
      </c>
      <c r="V259" s="72">
        <v>93.6</v>
      </c>
      <c r="W259" s="72">
        <v>95.86</v>
      </c>
      <c r="X259" s="72">
        <v>112.3</v>
      </c>
      <c r="Y259" s="72">
        <v>75.739999999999995</v>
      </c>
      <c r="Z259" s="72">
        <v>91.02</v>
      </c>
      <c r="AA259" s="72">
        <v>63.7</v>
      </c>
      <c r="AB259" s="72">
        <v>95.21</v>
      </c>
      <c r="AC259" s="72">
        <v>73.11</v>
      </c>
      <c r="AD259" s="72">
        <v>108.42</v>
      </c>
      <c r="AE259" s="72">
        <v>106.39</v>
      </c>
      <c r="AF259" s="72">
        <v>81.7</v>
      </c>
      <c r="AG259" s="72">
        <v>98.59</v>
      </c>
      <c r="AH259" s="72">
        <v>156.41</v>
      </c>
      <c r="AI259" s="72">
        <v>109.21</v>
      </c>
      <c r="AJ259" s="72">
        <v>75.27</v>
      </c>
      <c r="AK259" s="72">
        <v>77.73</v>
      </c>
      <c r="AL259" s="72">
        <v>83.89</v>
      </c>
      <c r="AM259" s="72">
        <v>77.22</v>
      </c>
      <c r="AN259" s="72">
        <v>83.11</v>
      </c>
      <c r="AO259" s="72">
        <v>60.38</v>
      </c>
      <c r="AP259" s="72">
        <v>107.11</v>
      </c>
      <c r="AQ259" s="72">
        <v>94.21</v>
      </c>
      <c r="AR259" s="72" t="s">
        <v>488</v>
      </c>
      <c r="AS259" s="72" t="s">
        <v>488</v>
      </c>
      <c r="AT259" s="72" t="s">
        <v>488</v>
      </c>
      <c r="AU259" s="72" t="s">
        <v>488</v>
      </c>
      <c r="AV259" s="72" t="s">
        <v>488</v>
      </c>
      <c r="AW259" s="73">
        <f t="shared" si="62"/>
        <v>102.56022231699433</v>
      </c>
      <c r="AX259" s="73">
        <f t="shared" si="59"/>
        <v>56.202027030964963</v>
      </c>
      <c r="AY259" s="73">
        <f t="shared" si="59"/>
        <v>56.107065442412122</v>
      </c>
      <c r="AZ259" s="73">
        <f t="shared" si="59"/>
        <v>90.866655873940971</v>
      </c>
      <c r="BA259" s="73">
        <f t="shared" si="59"/>
        <v>124.10260141895577</v>
      </c>
      <c r="BB259" s="73">
        <f t="shared" si="59"/>
        <v>48.505926951080092</v>
      </c>
      <c r="BC259" s="73">
        <f t="shared" si="59"/>
        <v>82.732728293966346</v>
      </c>
      <c r="BD259" s="73">
        <f t="shared" si="59"/>
        <v>87.551056409699697</v>
      </c>
      <c r="BE259" s="73">
        <f t="shared" si="59"/>
        <v>81.320705795657688</v>
      </c>
      <c r="BF259" s="73">
        <f t="shared" si="59"/>
        <v>101.69606185068858</v>
      </c>
      <c r="BG259" s="73">
        <f t="shared" si="59"/>
        <v>81.415756630265221</v>
      </c>
      <c r="BH259" s="73">
        <f t="shared" si="59"/>
        <v>88.957612514527668</v>
      </c>
      <c r="BI259" s="73">
        <f t="shared" si="59"/>
        <v>52.38299834426676</v>
      </c>
      <c r="BJ259" s="73">
        <f t="shared" si="59"/>
        <v>44.452152798855302</v>
      </c>
      <c r="BK259" s="73">
        <f t="shared" si="59"/>
        <v>90.952760119568197</v>
      </c>
      <c r="BL259" s="73">
        <f t="shared" si="59"/>
        <v>68.768986371617274</v>
      </c>
      <c r="BM259" s="73">
        <f t="shared" si="59"/>
        <v>85.496741023951344</v>
      </c>
      <c r="BN259" s="73">
        <f t="shared" si="60"/>
        <v>94.593794493705687</v>
      </c>
      <c r="BO259" s="73">
        <f t="shared" si="60"/>
        <v>111.15824601592217</v>
      </c>
      <c r="BP259" s="73">
        <f t="shared" si="60"/>
        <v>70.113399676000924</v>
      </c>
      <c r="BQ259" s="73">
        <f t="shared" si="60"/>
        <v>89.061287820015536</v>
      </c>
      <c r="BR259" s="73">
        <f t="shared" si="60"/>
        <v>49.823177442693293</v>
      </c>
      <c r="BS259" s="73">
        <f t="shared" si="60"/>
        <v>91.138080749376073</v>
      </c>
      <c r="BT259" s="73">
        <f t="shared" si="60"/>
        <v>58.130910123526903</v>
      </c>
      <c r="BU259" s="73">
        <f t="shared" si="60"/>
        <v>105.87521361559655</v>
      </c>
      <c r="BV259" s="73">
        <f t="shared" si="60"/>
        <v>107.83108543462994</v>
      </c>
      <c r="BW259" s="73">
        <f t="shared" si="60"/>
        <v>96.051460338254316</v>
      </c>
      <c r="BX259" s="73">
        <f t="shared" si="60"/>
        <v>106.90822341158885</v>
      </c>
      <c r="BY259" s="73">
        <f t="shared" si="60"/>
        <v>159.92141740794295</v>
      </c>
      <c r="BZ259" s="73">
        <f t="shared" si="60"/>
        <v>99.819156367719728</v>
      </c>
      <c r="CA259" s="73">
        <f t="shared" si="60"/>
        <v>63.914649457461195</v>
      </c>
      <c r="CB259" s="73">
        <f t="shared" si="60"/>
        <v>71.831599514178606</v>
      </c>
      <c r="CC259" s="73">
        <f t="shared" si="60"/>
        <v>73.110849658555438</v>
      </c>
      <c r="CD259" s="73">
        <f t="shared" si="61"/>
        <v>63.695228219434753</v>
      </c>
      <c r="CE259" s="73">
        <f t="shared" si="61"/>
        <v>87.201624809826782</v>
      </c>
      <c r="CF259" s="73">
        <f t="shared" si="61"/>
        <v>59.710390619481522</v>
      </c>
      <c r="CG259" s="73">
        <f t="shared" si="61"/>
        <v>103.66319864505201</v>
      </c>
      <c r="CH259" s="73">
        <f t="shared" si="61"/>
        <v>93.184307020580576</v>
      </c>
      <c r="CI259" s="73" t="e">
        <f t="shared" si="61"/>
        <v>#VALUE!</v>
      </c>
      <c r="CJ259" s="73" t="e">
        <f t="shared" si="61"/>
        <v>#VALUE!</v>
      </c>
      <c r="CK259" s="73" t="e">
        <f t="shared" si="61"/>
        <v>#VALUE!</v>
      </c>
    </row>
    <row r="260" spans="2:89" s="72" customFormat="1" ht="14.4">
      <c r="B260" s="70" t="s">
        <v>487</v>
      </c>
      <c r="C260" s="70"/>
      <c r="D260" s="79"/>
      <c r="E260" s="71">
        <v>34790</v>
      </c>
      <c r="F260" s="72">
        <v>108.08</v>
      </c>
      <c r="G260" s="72">
        <v>73.13</v>
      </c>
      <c r="H260" s="72">
        <v>66.430000000000007</v>
      </c>
      <c r="I260" s="72">
        <v>98.54</v>
      </c>
      <c r="J260" s="72">
        <v>123.83</v>
      </c>
      <c r="K260" s="72">
        <v>61.76</v>
      </c>
      <c r="L260" s="72">
        <v>79.88</v>
      </c>
      <c r="M260" s="72">
        <v>93.2</v>
      </c>
      <c r="N260" s="72">
        <v>87.38</v>
      </c>
      <c r="O260" s="72">
        <v>105.92</v>
      </c>
      <c r="P260" s="72">
        <v>78.83</v>
      </c>
      <c r="Q260" s="72">
        <v>94.08</v>
      </c>
      <c r="R260" s="72">
        <v>72.5</v>
      </c>
      <c r="S260" s="72">
        <v>53.78</v>
      </c>
      <c r="T260" s="72">
        <v>101.27</v>
      </c>
      <c r="U260" s="72">
        <v>65.56</v>
      </c>
      <c r="V260" s="72">
        <v>95.16</v>
      </c>
      <c r="W260" s="72">
        <v>97.31</v>
      </c>
      <c r="X260" s="72">
        <v>113.71</v>
      </c>
      <c r="Y260" s="72">
        <v>77.39</v>
      </c>
      <c r="Z260" s="72">
        <v>91.49</v>
      </c>
      <c r="AA260" s="72">
        <v>59.56</v>
      </c>
      <c r="AB260" s="72">
        <v>101.84</v>
      </c>
      <c r="AC260" s="72">
        <v>73.25</v>
      </c>
      <c r="AD260" s="72">
        <v>111.87</v>
      </c>
      <c r="AE260" s="72">
        <v>103.36</v>
      </c>
      <c r="AF260" s="72">
        <v>79.12</v>
      </c>
      <c r="AG260" s="72">
        <v>93.13</v>
      </c>
      <c r="AH260" s="72">
        <v>173.73</v>
      </c>
      <c r="AI260" s="72">
        <v>112.28</v>
      </c>
      <c r="AJ260" s="72">
        <v>76.180000000000007</v>
      </c>
      <c r="AK260" s="72">
        <v>82.06</v>
      </c>
      <c r="AL260" s="72">
        <v>84.99</v>
      </c>
      <c r="AM260" s="72">
        <v>70.27</v>
      </c>
      <c r="AN260" s="72">
        <v>83.31</v>
      </c>
      <c r="AO260" s="72">
        <v>63.5</v>
      </c>
      <c r="AP260" s="72">
        <v>108.08</v>
      </c>
      <c r="AQ260" s="72">
        <v>93.57</v>
      </c>
      <c r="AR260" s="72" t="s">
        <v>488</v>
      </c>
      <c r="AS260" s="72" t="s">
        <v>488</v>
      </c>
      <c r="AT260" s="72" t="s">
        <v>488</v>
      </c>
      <c r="AU260" s="72" t="s">
        <v>488</v>
      </c>
      <c r="AV260" s="72" t="s">
        <v>488</v>
      </c>
      <c r="AW260" s="73">
        <f t="shared" si="62"/>
        <v>104.08177303305865</v>
      </c>
      <c r="AX260" s="73">
        <f t="shared" si="59"/>
        <v>59.669776956656037</v>
      </c>
      <c r="AY260" s="73">
        <f t="shared" si="59"/>
        <v>56.627048880878725</v>
      </c>
      <c r="AZ260" s="73">
        <f t="shared" si="59"/>
        <v>93.057579191624868</v>
      </c>
      <c r="BA260" s="73">
        <f t="shared" si="59"/>
        <v>126.15026378024375</v>
      </c>
      <c r="BB260" s="73">
        <f t="shared" si="59"/>
        <v>52.027197785667013</v>
      </c>
      <c r="BC260" s="73">
        <f t="shared" si="59"/>
        <v>82.649954178614692</v>
      </c>
      <c r="BD260" s="73">
        <f t="shared" si="59"/>
        <v>88.529439702549766</v>
      </c>
      <c r="BE260" s="73">
        <f t="shared" si="59"/>
        <v>83.470025518907192</v>
      </c>
      <c r="BF260" s="73">
        <f t="shared" si="59"/>
        <v>102.36288958685674</v>
      </c>
      <c r="BG260" s="73">
        <f t="shared" si="59"/>
        <v>76.862324492979724</v>
      </c>
      <c r="BH260" s="73">
        <f t="shared" si="59"/>
        <v>87.975740411718334</v>
      </c>
      <c r="BI260" s="73">
        <f t="shared" si="59"/>
        <v>53.182570787835601</v>
      </c>
      <c r="BJ260" s="73">
        <f t="shared" si="59"/>
        <v>46.63747127433551</v>
      </c>
      <c r="BK260" s="73">
        <f t="shared" si="59"/>
        <v>92.53351433904632</v>
      </c>
      <c r="BL260" s="73">
        <f t="shared" si="59"/>
        <v>63.950280092528068</v>
      </c>
      <c r="BM260" s="73">
        <f t="shared" si="59"/>
        <v>86.921686707683861</v>
      </c>
      <c r="BN260" s="73">
        <f t="shared" si="60"/>
        <v>96.024641583376805</v>
      </c>
      <c r="BO260" s="73">
        <f t="shared" si="60"/>
        <v>112.55391054737764</v>
      </c>
      <c r="BP260" s="73">
        <f t="shared" si="60"/>
        <v>71.640823883360326</v>
      </c>
      <c r="BQ260" s="73">
        <f t="shared" si="60"/>
        <v>89.521173617372227</v>
      </c>
      <c r="BR260" s="73">
        <f t="shared" si="60"/>
        <v>46.585061985664247</v>
      </c>
      <c r="BS260" s="73">
        <f t="shared" si="60"/>
        <v>97.484530443403642</v>
      </c>
      <c r="BT260" s="73">
        <f t="shared" si="60"/>
        <v>58.242226324009664</v>
      </c>
      <c r="BU260" s="73">
        <f t="shared" si="60"/>
        <v>109.244236738395</v>
      </c>
      <c r="BV260" s="73">
        <f t="shared" si="60"/>
        <v>104.76004314807173</v>
      </c>
      <c r="BW260" s="73">
        <f t="shared" si="60"/>
        <v>93.018256327572601</v>
      </c>
      <c r="BX260" s="73">
        <f t="shared" si="60"/>
        <v>100.98755295994795</v>
      </c>
      <c r="BY260" s="73">
        <f t="shared" si="60"/>
        <v>177.63025283729894</v>
      </c>
      <c r="BZ260" s="73">
        <f t="shared" si="60"/>
        <v>102.62517056100697</v>
      </c>
      <c r="CA260" s="73">
        <f t="shared" si="60"/>
        <v>64.687365426722394</v>
      </c>
      <c r="CB260" s="73">
        <f t="shared" si="60"/>
        <v>75.833025294397217</v>
      </c>
      <c r="CC260" s="73">
        <f t="shared" si="60"/>
        <v>74.069509029450771</v>
      </c>
      <c r="CD260" s="73">
        <f t="shared" si="61"/>
        <v>57.962492708879566</v>
      </c>
      <c r="CE260" s="73">
        <f t="shared" si="61"/>
        <v>87.411471097421128</v>
      </c>
      <c r="CF260" s="73">
        <f t="shared" si="61"/>
        <v>62.795790068517334</v>
      </c>
      <c r="CG260" s="73">
        <f t="shared" si="61"/>
        <v>104.60198403097023</v>
      </c>
      <c r="CH260" s="73">
        <f t="shared" si="61"/>
        <v>92.551274895613261</v>
      </c>
      <c r="CI260" s="73" t="e">
        <f t="shared" si="61"/>
        <v>#VALUE!</v>
      </c>
      <c r="CJ260" s="73" t="e">
        <f t="shared" si="61"/>
        <v>#VALUE!</v>
      </c>
      <c r="CK260" s="73" t="e">
        <f t="shared" si="61"/>
        <v>#VALUE!</v>
      </c>
    </row>
    <row r="261" spans="2:89" s="72" customFormat="1" ht="14.4">
      <c r="B261" s="70" t="s">
        <v>487</v>
      </c>
      <c r="C261" s="70"/>
      <c r="D261" s="78"/>
      <c r="E261" s="71">
        <v>34881</v>
      </c>
      <c r="F261" s="72">
        <v>106.5</v>
      </c>
      <c r="G261" s="72">
        <v>73.510000000000005</v>
      </c>
      <c r="H261" s="72">
        <v>67.48</v>
      </c>
      <c r="I261" s="72">
        <v>98.16</v>
      </c>
      <c r="J261" s="72">
        <v>121.91</v>
      </c>
      <c r="K261" s="72">
        <v>64.27</v>
      </c>
      <c r="L261" s="72">
        <v>80.180000000000007</v>
      </c>
      <c r="M261" s="72">
        <v>93.48</v>
      </c>
      <c r="N261" s="72">
        <v>88.96</v>
      </c>
      <c r="O261" s="72">
        <v>106.53</v>
      </c>
      <c r="P261" s="72">
        <v>83.93</v>
      </c>
      <c r="Q261" s="72">
        <v>93.6</v>
      </c>
      <c r="R261" s="72">
        <v>72.42</v>
      </c>
      <c r="S261" s="72">
        <v>58.36</v>
      </c>
      <c r="T261" s="72">
        <v>100.52</v>
      </c>
      <c r="U261" s="72">
        <v>66.17</v>
      </c>
      <c r="V261" s="72">
        <v>94.05</v>
      </c>
      <c r="W261" s="72">
        <v>96.08</v>
      </c>
      <c r="X261" s="72">
        <v>112.27</v>
      </c>
      <c r="Y261" s="72">
        <v>80.62</v>
      </c>
      <c r="Z261" s="72">
        <v>91.47</v>
      </c>
      <c r="AA261" s="72">
        <v>57.56</v>
      </c>
      <c r="AB261" s="72">
        <v>103.68</v>
      </c>
      <c r="AC261" s="72">
        <v>73.69</v>
      </c>
      <c r="AD261" s="72">
        <v>112.98</v>
      </c>
      <c r="AE261" s="72">
        <v>106.8</v>
      </c>
      <c r="AF261" s="72">
        <v>79.290000000000006</v>
      </c>
      <c r="AG261" s="72">
        <v>94.93</v>
      </c>
      <c r="AH261" s="72">
        <v>155.05000000000001</v>
      </c>
      <c r="AI261" s="72">
        <v>111.11</v>
      </c>
      <c r="AJ261" s="72">
        <v>76.77</v>
      </c>
      <c r="AK261" s="72">
        <v>88.3</v>
      </c>
      <c r="AL261" s="72">
        <v>86.76</v>
      </c>
      <c r="AM261" s="72">
        <v>75.150000000000006</v>
      </c>
      <c r="AN261" s="72">
        <v>85.02</v>
      </c>
      <c r="AO261" s="72">
        <v>68.91</v>
      </c>
      <c r="AP261" s="72">
        <v>109.12</v>
      </c>
      <c r="AQ261" s="72">
        <v>95.27</v>
      </c>
      <c r="AR261" s="72" t="s">
        <v>488</v>
      </c>
      <c r="AS261" s="72" t="s">
        <v>488</v>
      </c>
      <c r="AT261" s="72" t="s">
        <v>488</v>
      </c>
      <c r="AU261" s="72" t="s">
        <v>488</v>
      </c>
      <c r="AV261" s="72" t="s">
        <v>488</v>
      </c>
      <c r="AW261" s="73">
        <f t="shared" si="62"/>
        <v>102.56022231699433</v>
      </c>
      <c r="AX261" s="73">
        <f t="shared" si="59"/>
        <v>59.97983459707077</v>
      </c>
      <c r="AY261" s="73">
        <f t="shared" si="59"/>
        <v>57.522102340534346</v>
      </c>
      <c r="AZ261" s="73">
        <f t="shared" si="59"/>
        <v>92.698721062004225</v>
      </c>
      <c r="BA261" s="73">
        <f t="shared" si="59"/>
        <v>124.19428779334179</v>
      </c>
      <c r="BB261" s="73">
        <f t="shared" si="59"/>
        <v>54.1416451050003</v>
      </c>
      <c r="BC261" s="73">
        <f t="shared" si="59"/>
        <v>82.96035711118337</v>
      </c>
      <c r="BD261" s="73">
        <f t="shared" si="59"/>
        <v>88.795407976334246</v>
      </c>
      <c r="BE261" s="73">
        <f t="shared" si="59"/>
        <v>84.979325591233504</v>
      </c>
      <c r="BF261" s="73">
        <f t="shared" si="59"/>
        <v>102.95240396230973</v>
      </c>
      <c r="BG261" s="73">
        <f t="shared" si="59"/>
        <v>81.835023400936052</v>
      </c>
      <c r="BH261" s="73">
        <f t="shared" si="59"/>
        <v>87.526884593291186</v>
      </c>
      <c r="BI261" s="73">
        <f t="shared" si="59"/>
        <v>53.123886571793854</v>
      </c>
      <c r="BJ261" s="73">
        <f t="shared" si="59"/>
        <v>50.609200884533664</v>
      </c>
      <c r="BK261" s="73">
        <f t="shared" si="59"/>
        <v>91.84821626701823</v>
      </c>
      <c r="BL261" s="73">
        <f t="shared" si="59"/>
        <v>64.545302527800217</v>
      </c>
      <c r="BM261" s="73">
        <f t="shared" si="59"/>
        <v>85.90778304810496</v>
      </c>
      <c r="BN261" s="73">
        <f t="shared" si="60"/>
        <v>94.81088853489716</v>
      </c>
      <c r="BO261" s="73">
        <f t="shared" si="60"/>
        <v>111.12855102589121</v>
      </c>
      <c r="BP261" s="73">
        <f t="shared" si="60"/>
        <v>74.630872483221481</v>
      </c>
      <c r="BQ261" s="73">
        <f t="shared" si="60"/>
        <v>89.501604008974084</v>
      </c>
      <c r="BR261" s="73">
        <f t="shared" si="60"/>
        <v>45.020755001592242</v>
      </c>
      <c r="BS261" s="73">
        <f t="shared" si="60"/>
        <v>99.245837749136783</v>
      </c>
      <c r="BT261" s="73">
        <f t="shared" si="60"/>
        <v>58.592077239812582</v>
      </c>
      <c r="BU261" s="73">
        <f t="shared" si="60"/>
        <v>110.32818330833885</v>
      </c>
      <c r="BV261" s="73">
        <f t="shared" si="60"/>
        <v>108.24663901135894</v>
      </c>
      <c r="BW261" s="73">
        <f t="shared" si="60"/>
        <v>93.218118607346213</v>
      </c>
      <c r="BX261" s="73">
        <f t="shared" si="60"/>
        <v>102.93942233960979</v>
      </c>
      <c r="BY261" s="73">
        <f t="shared" si="60"/>
        <v>158.53088529570715</v>
      </c>
      <c r="BZ261" s="73">
        <f t="shared" si="60"/>
        <v>101.55577752968905</v>
      </c>
      <c r="CA261" s="73">
        <f t="shared" si="60"/>
        <v>65.188357099100514</v>
      </c>
      <c r="CB261" s="73">
        <f t="shared" si="60"/>
        <v>81.599514178592173</v>
      </c>
      <c r="CC261" s="73">
        <f t="shared" si="60"/>
        <v>75.612079108073303</v>
      </c>
      <c r="CD261" s="73">
        <f t="shared" si="61"/>
        <v>61.987780376722633</v>
      </c>
      <c r="CE261" s="73">
        <f t="shared" si="61"/>
        <v>89.205656856352704</v>
      </c>
      <c r="CF261" s="73">
        <f t="shared" si="61"/>
        <v>68.145793600339047</v>
      </c>
      <c r="CG261" s="73">
        <f t="shared" si="61"/>
        <v>105.60851681587225</v>
      </c>
      <c r="CH261" s="73">
        <f t="shared" si="61"/>
        <v>94.232766477557718</v>
      </c>
      <c r="CI261" s="73" t="e">
        <f t="shared" si="61"/>
        <v>#VALUE!</v>
      </c>
      <c r="CJ261" s="73" t="e">
        <f t="shared" si="61"/>
        <v>#VALUE!</v>
      </c>
      <c r="CK261" s="73" t="e">
        <f t="shared" si="61"/>
        <v>#VALUE!</v>
      </c>
    </row>
    <row r="262" spans="2:89" s="72" customFormat="1" ht="14.4">
      <c r="B262" s="70" t="s">
        <v>487</v>
      </c>
      <c r="C262" s="70"/>
      <c r="D262" s="78"/>
      <c r="E262" s="71">
        <v>34973</v>
      </c>
      <c r="F262" s="72">
        <v>106.7</v>
      </c>
      <c r="G262" s="72">
        <v>70.67</v>
      </c>
      <c r="H262" s="72">
        <v>69.040000000000006</v>
      </c>
      <c r="I262" s="72">
        <v>98.61</v>
      </c>
      <c r="J262" s="72">
        <v>122.51</v>
      </c>
      <c r="K262" s="72">
        <v>67.81</v>
      </c>
      <c r="L262" s="72">
        <v>79.52</v>
      </c>
      <c r="M262" s="72">
        <v>93.43</v>
      </c>
      <c r="N262" s="72">
        <v>90.02</v>
      </c>
      <c r="O262" s="72">
        <v>107.05</v>
      </c>
      <c r="P262" s="72">
        <v>85.63</v>
      </c>
      <c r="Q262" s="72">
        <v>93.45</v>
      </c>
      <c r="R262" s="72">
        <v>73.12</v>
      </c>
      <c r="S262" s="72">
        <v>60.81</v>
      </c>
      <c r="T262" s="72">
        <v>101.65</v>
      </c>
      <c r="U262" s="72">
        <v>66.22</v>
      </c>
      <c r="V262" s="72">
        <v>93.66</v>
      </c>
      <c r="W262" s="72">
        <v>96.34</v>
      </c>
      <c r="X262" s="72">
        <v>112.41</v>
      </c>
      <c r="Y262" s="72">
        <v>81.91</v>
      </c>
      <c r="Z262" s="72">
        <v>91.26</v>
      </c>
      <c r="AA262" s="72">
        <v>51.49</v>
      </c>
      <c r="AB262" s="72">
        <v>101.81</v>
      </c>
      <c r="AC262" s="72">
        <v>73.760000000000005</v>
      </c>
      <c r="AD262" s="72">
        <v>112.53</v>
      </c>
      <c r="AE262" s="72">
        <v>114.76</v>
      </c>
      <c r="AF262" s="72">
        <v>79.03</v>
      </c>
      <c r="AG262" s="72">
        <v>97.45</v>
      </c>
      <c r="AH262" s="72">
        <v>142.57</v>
      </c>
      <c r="AI262" s="72">
        <v>114.1</v>
      </c>
      <c r="AJ262" s="72">
        <v>77.260000000000005</v>
      </c>
      <c r="AK262" s="72">
        <v>88.66</v>
      </c>
      <c r="AL262" s="72">
        <v>87.26</v>
      </c>
      <c r="AM262" s="72">
        <v>78.430000000000007</v>
      </c>
      <c r="AN262" s="72">
        <v>85.73</v>
      </c>
      <c r="AO262" s="72">
        <v>62.86</v>
      </c>
      <c r="AP262" s="72">
        <v>110.73</v>
      </c>
      <c r="AQ262" s="72">
        <v>97.67</v>
      </c>
      <c r="AR262" s="72" t="s">
        <v>488</v>
      </c>
      <c r="AS262" s="72" t="s">
        <v>488</v>
      </c>
      <c r="AT262" s="72" t="s">
        <v>488</v>
      </c>
      <c r="AU262" s="72" t="s">
        <v>488</v>
      </c>
      <c r="AV262" s="72" t="s">
        <v>488</v>
      </c>
      <c r="AW262" s="73">
        <f t="shared" si="62"/>
        <v>102.75282367345817</v>
      </c>
      <c r="AX262" s="73">
        <f t="shared" si="59"/>
        <v>57.662561705550154</v>
      </c>
      <c r="AY262" s="73">
        <f t="shared" si="59"/>
        <v>58.851896052022688</v>
      </c>
      <c r="AZ262" s="73">
        <f t="shared" si="59"/>
        <v>93.12368463655497</v>
      </c>
      <c r="BA262" s="73">
        <f t="shared" si="59"/>
        <v>124.80553028924865</v>
      </c>
      <c r="BB262" s="73">
        <f t="shared" si="59"/>
        <v>57.123773993621761</v>
      </c>
      <c r="BC262" s="73">
        <f t="shared" si="59"/>
        <v>82.277470659532312</v>
      </c>
      <c r="BD262" s="73">
        <f t="shared" si="59"/>
        <v>88.747913641729866</v>
      </c>
      <c r="BE262" s="73">
        <f t="shared" si="59"/>
        <v>85.991893994186611</v>
      </c>
      <c r="BF262" s="73">
        <f t="shared" si="59"/>
        <v>103.45494080695821</v>
      </c>
      <c r="BG262" s="73">
        <f t="shared" si="59"/>
        <v>83.492589703588152</v>
      </c>
      <c r="BH262" s="73">
        <f t="shared" si="59"/>
        <v>87.38661715003272</v>
      </c>
      <c r="BI262" s="73">
        <f t="shared" si="59"/>
        <v>53.637373462159168</v>
      </c>
      <c r="BJ262" s="73">
        <f t="shared" si="59"/>
        <v>52.733816069028308</v>
      </c>
      <c r="BK262" s="73">
        <f t="shared" si="59"/>
        <v>92.880732028873894</v>
      </c>
      <c r="BL262" s="73">
        <f t="shared" si="59"/>
        <v>64.594074858560234</v>
      </c>
      <c r="BM262" s="73">
        <f t="shared" si="59"/>
        <v>85.551546627171831</v>
      </c>
      <c r="BN262" s="73">
        <f t="shared" si="60"/>
        <v>95.067454219941638</v>
      </c>
      <c r="BO262" s="73">
        <f t="shared" si="60"/>
        <v>111.26712764603572</v>
      </c>
      <c r="BP262" s="73">
        <f t="shared" si="60"/>
        <v>75.825040499884281</v>
      </c>
      <c r="BQ262" s="73">
        <f t="shared" si="60"/>
        <v>89.296123120793439</v>
      </c>
      <c r="BR262" s="73">
        <f t="shared" si="60"/>
        <v>40.273083304933714</v>
      </c>
      <c r="BS262" s="73">
        <f t="shared" si="60"/>
        <v>97.455813476462339</v>
      </c>
      <c r="BT262" s="73">
        <f t="shared" si="60"/>
        <v>58.647735340053963</v>
      </c>
      <c r="BU262" s="73">
        <f t="shared" si="60"/>
        <v>109.88874550971298</v>
      </c>
      <c r="BV262" s="73">
        <f t="shared" si="60"/>
        <v>116.31445967175611</v>
      </c>
      <c r="BW262" s="73">
        <f t="shared" si="60"/>
        <v>92.91244688533952</v>
      </c>
      <c r="BX262" s="73">
        <f t="shared" si="60"/>
        <v>105.67203947113637</v>
      </c>
      <c r="BY262" s="73">
        <f t="shared" si="60"/>
        <v>145.77070826577858</v>
      </c>
      <c r="BZ262" s="73">
        <f t="shared" si="60"/>
        <v>104.28867083194599</v>
      </c>
      <c r="CA262" s="73">
        <f t="shared" si="60"/>
        <v>65.604434928702702</v>
      </c>
      <c r="CB262" s="73">
        <f t="shared" si="60"/>
        <v>81.93219622960342</v>
      </c>
      <c r="CC262" s="73">
        <f t="shared" si="60"/>
        <v>76.047833367571201</v>
      </c>
      <c r="CD262" s="73">
        <f t="shared" si="61"/>
        <v>64.693301596092567</v>
      </c>
      <c r="CE262" s="73">
        <f t="shared" si="61"/>
        <v>89.950611177312609</v>
      </c>
      <c r="CF262" s="73">
        <f t="shared" si="61"/>
        <v>62.162887617433057</v>
      </c>
      <c r="CG262" s="73">
        <f t="shared" si="61"/>
        <v>107.16670699249937</v>
      </c>
      <c r="CH262" s="73">
        <f t="shared" si="61"/>
        <v>96.606636946185191</v>
      </c>
      <c r="CI262" s="73" t="e">
        <f t="shared" si="61"/>
        <v>#VALUE!</v>
      </c>
      <c r="CJ262" s="73" t="e">
        <f t="shared" si="61"/>
        <v>#VALUE!</v>
      </c>
      <c r="CK262" s="73" t="e">
        <f t="shared" si="61"/>
        <v>#VALUE!</v>
      </c>
    </row>
    <row r="263" spans="2:89" s="72" customFormat="1" ht="14.4">
      <c r="B263" s="70" t="s">
        <v>487</v>
      </c>
      <c r="C263" s="70"/>
      <c r="D263" s="78"/>
      <c r="E263" s="71">
        <v>35065</v>
      </c>
      <c r="F263" s="72">
        <v>105.28</v>
      </c>
      <c r="G263" s="72">
        <v>70.06</v>
      </c>
      <c r="H263" s="72">
        <v>70.290000000000006</v>
      </c>
      <c r="I263" s="72">
        <v>98.14</v>
      </c>
      <c r="J263" s="72">
        <v>120.51</v>
      </c>
      <c r="K263" s="72">
        <v>71.06</v>
      </c>
      <c r="L263" s="72">
        <v>79.290000000000006</v>
      </c>
      <c r="M263" s="72">
        <v>93.69</v>
      </c>
      <c r="N263" s="72">
        <v>90.97</v>
      </c>
      <c r="O263" s="72">
        <v>106.76</v>
      </c>
      <c r="P263" s="72">
        <v>89.81</v>
      </c>
      <c r="Q263" s="72">
        <v>93.56</v>
      </c>
      <c r="R263" s="72">
        <v>75.97</v>
      </c>
      <c r="S263" s="72">
        <v>63.84</v>
      </c>
      <c r="T263" s="72">
        <v>101.31</v>
      </c>
      <c r="U263" s="72">
        <v>66.819999999999993</v>
      </c>
      <c r="V263" s="72">
        <v>92.49</v>
      </c>
      <c r="W263" s="72">
        <v>95.32</v>
      </c>
      <c r="X263" s="72">
        <v>111.28</v>
      </c>
      <c r="Y263" s="72">
        <v>84.56</v>
      </c>
      <c r="Z263" s="72">
        <v>91.24</v>
      </c>
      <c r="AA263" s="72">
        <v>48.15</v>
      </c>
      <c r="AB263" s="72">
        <v>97.74</v>
      </c>
      <c r="AC263" s="72">
        <v>74.13</v>
      </c>
      <c r="AD263" s="72">
        <v>107.33</v>
      </c>
      <c r="AE263" s="72">
        <v>115.17</v>
      </c>
      <c r="AF263" s="72">
        <v>79.31</v>
      </c>
      <c r="AG263" s="72">
        <v>99.38</v>
      </c>
      <c r="AH263" s="72">
        <v>137.15</v>
      </c>
      <c r="AI263" s="72">
        <v>111.99</v>
      </c>
      <c r="AJ263" s="72">
        <v>77.62</v>
      </c>
      <c r="AK263" s="72">
        <v>85.75</v>
      </c>
      <c r="AL263" s="72">
        <v>86.83</v>
      </c>
      <c r="AM263" s="72">
        <v>81.010000000000005</v>
      </c>
      <c r="AN263" s="72">
        <v>89.72</v>
      </c>
      <c r="AO263" s="72">
        <v>65.39</v>
      </c>
      <c r="AP263" s="72">
        <v>110.3</v>
      </c>
      <c r="AQ263" s="72">
        <v>97.53</v>
      </c>
      <c r="AR263" s="72" t="s">
        <v>488</v>
      </c>
      <c r="AS263" s="72" t="s">
        <v>488</v>
      </c>
      <c r="AT263" s="72" t="s">
        <v>488</v>
      </c>
      <c r="AU263" s="72" t="s">
        <v>488</v>
      </c>
      <c r="AV263" s="72" t="s">
        <v>488</v>
      </c>
      <c r="AW263" s="73">
        <f t="shared" si="62"/>
        <v>101.3853540425649</v>
      </c>
      <c r="AX263" s="73">
        <f t="shared" si="59"/>
        <v>57.16483759856861</v>
      </c>
      <c r="AY263" s="73">
        <f t="shared" si="59"/>
        <v>59.917435884946045</v>
      </c>
      <c r="AZ263" s="73">
        <f t="shared" si="59"/>
        <v>92.679833792024183</v>
      </c>
      <c r="BA263" s="73">
        <f t="shared" si="59"/>
        <v>122.76805530289248</v>
      </c>
      <c r="BB263" s="73">
        <f t="shared" si="59"/>
        <v>59.861604187977626</v>
      </c>
      <c r="BC263" s="73">
        <f t="shared" si="59"/>
        <v>82.039495077896348</v>
      </c>
      <c r="BD263" s="73">
        <f t="shared" si="59"/>
        <v>88.994884181672589</v>
      </c>
      <c r="BE263" s="73">
        <f t="shared" si="59"/>
        <v>86.89938454400307</v>
      </c>
      <c r="BF263" s="73">
        <f t="shared" si="59"/>
        <v>103.17467987436579</v>
      </c>
      <c r="BG263" s="73">
        <f t="shared" si="59"/>
        <v>87.568252730109222</v>
      </c>
      <c r="BH263" s="73">
        <f t="shared" si="59"/>
        <v>87.489479941755604</v>
      </c>
      <c r="BI263" s="73">
        <f t="shared" si="59"/>
        <v>55.727998658646491</v>
      </c>
      <c r="BJ263" s="73">
        <f t="shared" si="59"/>
        <v>55.361401378831886</v>
      </c>
      <c r="BK263" s="73">
        <f t="shared" si="59"/>
        <v>92.570063569554492</v>
      </c>
      <c r="BL263" s="73">
        <f t="shared" si="59"/>
        <v>65.179342827680372</v>
      </c>
      <c r="BM263" s="73">
        <f t="shared" si="59"/>
        <v>84.482837364372429</v>
      </c>
      <c r="BN263" s="73">
        <f t="shared" si="60"/>
        <v>94.060927301690228</v>
      </c>
      <c r="BO263" s="73">
        <f t="shared" si="60"/>
        <v>110.14861635486928</v>
      </c>
      <c r="BP263" s="73">
        <f t="shared" si="60"/>
        <v>78.278176348067575</v>
      </c>
      <c r="BQ263" s="73">
        <f t="shared" si="60"/>
        <v>89.276553512395267</v>
      </c>
      <c r="BR263" s="73">
        <f t="shared" si="60"/>
        <v>37.660690641533471</v>
      </c>
      <c r="BS263" s="73">
        <f t="shared" si="60"/>
        <v>93.55987829475913</v>
      </c>
      <c r="BT263" s="73">
        <f t="shared" si="60"/>
        <v>58.941928155615507</v>
      </c>
      <c r="BU263" s="73">
        <f t="shared" si="60"/>
        <v>104.81079761448051</v>
      </c>
      <c r="BV263" s="73">
        <f t="shared" si="60"/>
        <v>116.73001324848511</v>
      </c>
      <c r="BW263" s="73">
        <f t="shared" si="60"/>
        <v>93.241631816731328</v>
      </c>
      <c r="BX263" s="73">
        <f t="shared" si="60"/>
        <v>107.76487719488487</v>
      </c>
      <c r="BY263" s="73">
        <f t="shared" si="60"/>
        <v>140.22902881848589</v>
      </c>
      <c r="BZ263" s="73">
        <f t="shared" si="60"/>
        <v>102.36010733102219</v>
      </c>
      <c r="CA263" s="73">
        <f t="shared" si="60"/>
        <v>65.910124762696128</v>
      </c>
      <c r="CB263" s="73">
        <f t="shared" si="60"/>
        <v>79.243016317262502</v>
      </c>
      <c r="CC263" s="73">
        <f t="shared" si="60"/>
        <v>75.67308470440301</v>
      </c>
      <c r="CD263" s="73">
        <f t="shared" si="61"/>
        <v>66.821424994255494</v>
      </c>
      <c r="CE263" s="73">
        <f t="shared" si="61"/>
        <v>94.137044614819629</v>
      </c>
      <c r="CF263" s="73">
        <f t="shared" si="61"/>
        <v>64.664830119375566</v>
      </c>
      <c r="CG263" s="73">
        <f t="shared" si="61"/>
        <v>106.75054439874181</v>
      </c>
      <c r="CH263" s="73">
        <f t="shared" si="61"/>
        <v>96.468161168848582</v>
      </c>
      <c r="CI263" s="73" t="e">
        <f t="shared" si="61"/>
        <v>#VALUE!</v>
      </c>
      <c r="CJ263" s="73" t="e">
        <f t="shared" si="61"/>
        <v>#VALUE!</v>
      </c>
      <c r="CK263" s="73" t="e">
        <f t="shared" si="61"/>
        <v>#VALUE!</v>
      </c>
    </row>
    <row r="264" spans="2:89" s="72" customFormat="1" ht="14.4">
      <c r="B264" s="70" t="s">
        <v>487</v>
      </c>
      <c r="C264" s="70"/>
      <c r="D264" s="79"/>
      <c r="E264" s="71">
        <v>35156</v>
      </c>
      <c r="F264" s="72">
        <v>103.3</v>
      </c>
      <c r="G264" s="72">
        <v>58.07</v>
      </c>
      <c r="H264" s="72">
        <v>71.97</v>
      </c>
      <c r="I264" s="72">
        <v>96.86</v>
      </c>
      <c r="J264" s="72">
        <v>117.64</v>
      </c>
      <c r="K264" s="72">
        <v>73.430000000000007</v>
      </c>
      <c r="L264" s="72">
        <v>79.67</v>
      </c>
      <c r="M264" s="72">
        <v>96.66</v>
      </c>
      <c r="N264" s="72">
        <v>90.11</v>
      </c>
      <c r="O264" s="72">
        <v>106.03</v>
      </c>
      <c r="P264" s="72">
        <v>93.49</v>
      </c>
      <c r="Q264" s="72">
        <v>94.93</v>
      </c>
      <c r="R264" s="72">
        <v>79.11</v>
      </c>
      <c r="S264" s="72">
        <v>66.599999999999994</v>
      </c>
      <c r="T264" s="72">
        <v>100.17</v>
      </c>
      <c r="U264" s="72">
        <v>67.89</v>
      </c>
      <c r="V264" s="72">
        <v>91.29</v>
      </c>
      <c r="W264" s="72">
        <v>93.93</v>
      </c>
      <c r="X264" s="72">
        <v>109.45</v>
      </c>
      <c r="Y264" s="72">
        <v>85.34</v>
      </c>
      <c r="Z264" s="72">
        <v>90.83</v>
      </c>
      <c r="AA264" s="72">
        <v>51.43</v>
      </c>
      <c r="AB264" s="72">
        <v>97.13</v>
      </c>
      <c r="AC264" s="72">
        <v>73.86</v>
      </c>
      <c r="AD264" s="72">
        <v>103.73</v>
      </c>
      <c r="AE264" s="72">
        <v>117.65</v>
      </c>
      <c r="AF264" s="72">
        <v>80.58</v>
      </c>
      <c r="AG264" s="72">
        <v>100.19</v>
      </c>
      <c r="AH264" s="72">
        <v>135.13</v>
      </c>
      <c r="AI264" s="72">
        <v>108.72</v>
      </c>
      <c r="AJ264" s="72">
        <v>77.95</v>
      </c>
      <c r="AK264" s="72">
        <v>84.7</v>
      </c>
      <c r="AL264" s="72">
        <v>87.31</v>
      </c>
      <c r="AM264" s="72">
        <v>85.87</v>
      </c>
      <c r="AN264" s="72">
        <v>91.25</v>
      </c>
      <c r="AO264" s="72">
        <v>69.45</v>
      </c>
      <c r="AP264" s="72">
        <v>108.44</v>
      </c>
      <c r="AQ264" s="72">
        <v>96.39</v>
      </c>
      <c r="AR264" s="72" t="s">
        <v>488</v>
      </c>
      <c r="AS264" s="72" t="s">
        <v>488</v>
      </c>
      <c r="AT264" s="72" t="s">
        <v>488</v>
      </c>
      <c r="AU264" s="72" t="s">
        <v>488</v>
      </c>
      <c r="AV264" s="72" t="s">
        <v>488</v>
      </c>
      <c r="AW264" s="73">
        <f t="shared" si="62"/>
        <v>99.478600613572894</v>
      </c>
      <c r="AX264" s="73">
        <f t="shared" si="59"/>
        <v>47.381703102324849</v>
      </c>
      <c r="AY264" s="73">
        <f t="shared" si="59"/>
        <v>61.349521420395028</v>
      </c>
      <c r="AZ264" s="73">
        <f t="shared" si="59"/>
        <v>91.471048513302051</v>
      </c>
      <c r="BA264" s="73">
        <f t="shared" si="59"/>
        <v>119.84427869747132</v>
      </c>
      <c r="BB264" s="73">
        <f t="shared" si="59"/>
        <v>61.858114206630979</v>
      </c>
      <c r="BC264" s="73">
        <f t="shared" si="59"/>
        <v>82.432672125816637</v>
      </c>
      <c r="BD264" s="73">
        <f t="shared" si="59"/>
        <v>91.816047657172305</v>
      </c>
      <c r="BE264" s="73">
        <f t="shared" si="59"/>
        <v>86.07786678311659</v>
      </c>
      <c r="BF264" s="73">
        <f t="shared" si="59"/>
        <v>102.46919545784006</v>
      </c>
      <c r="BG264" s="73">
        <f t="shared" si="59"/>
        <v>91.15639625585024</v>
      </c>
      <c r="BH264" s="73">
        <f t="shared" si="59"/>
        <v>88.770589256849718</v>
      </c>
      <c r="BI264" s="73">
        <f t="shared" si="59"/>
        <v>58.03135413828516</v>
      </c>
      <c r="BJ264" s="73">
        <f t="shared" si="59"/>
        <v>57.754845423405442</v>
      </c>
      <c r="BK264" s="73">
        <f t="shared" si="59"/>
        <v>91.528410500071786</v>
      </c>
      <c r="BL264" s="73">
        <f t="shared" si="59"/>
        <v>66.223070705944636</v>
      </c>
      <c r="BM264" s="73">
        <f t="shared" si="59"/>
        <v>83.386725299962819</v>
      </c>
      <c r="BN264" s="73">
        <f t="shared" si="60"/>
        <v>92.689287677798617</v>
      </c>
      <c r="BO264" s="73">
        <f t="shared" si="60"/>
        <v>108.33722196298025</v>
      </c>
      <c r="BP264" s="73">
        <f t="shared" si="60"/>
        <v>79.000231427910208</v>
      </c>
      <c r="BQ264" s="73">
        <f t="shared" si="60"/>
        <v>88.875376540233034</v>
      </c>
      <c r="BR264" s="73">
        <f t="shared" si="60"/>
        <v>40.226154095411552</v>
      </c>
      <c r="BS264" s="73">
        <f t="shared" si="60"/>
        <v>92.97596663361935</v>
      </c>
      <c r="BT264" s="73">
        <f t="shared" si="60"/>
        <v>58.727246911827343</v>
      </c>
      <c r="BU264" s="73">
        <f t="shared" si="60"/>
        <v>101.29529522547342</v>
      </c>
      <c r="BV264" s="73">
        <f t="shared" si="60"/>
        <v>119.24360561504102</v>
      </c>
      <c r="BW264" s="73">
        <f t="shared" si="60"/>
        <v>94.734720612687056</v>
      </c>
      <c r="BX264" s="73">
        <f t="shared" si="60"/>
        <v>108.6432184157327</v>
      </c>
      <c r="BY264" s="73">
        <f t="shared" si="60"/>
        <v>138.1636796517827</v>
      </c>
      <c r="BZ264" s="73">
        <f t="shared" si="60"/>
        <v>99.371290910159232</v>
      </c>
      <c r="CA264" s="73">
        <f t="shared" si="60"/>
        <v>66.190340443856783</v>
      </c>
      <c r="CB264" s="73">
        <f t="shared" si="60"/>
        <v>78.272693668479704</v>
      </c>
      <c r="CC264" s="73">
        <f t="shared" si="60"/>
        <v>76.091408793520969</v>
      </c>
      <c r="CD264" s="73">
        <f t="shared" si="61"/>
        <v>70.830215581492652</v>
      </c>
      <c r="CE264" s="73">
        <f t="shared" si="61"/>
        <v>95.74236871491631</v>
      </c>
      <c r="CF264" s="73">
        <f t="shared" si="61"/>
        <v>68.679805043441405</v>
      </c>
      <c r="CG264" s="73">
        <f t="shared" si="61"/>
        <v>104.95039922574398</v>
      </c>
      <c r="CH264" s="73">
        <f t="shared" si="61"/>
        <v>95.340572696250533</v>
      </c>
      <c r="CI264" s="73" t="e">
        <f t="shared" si="61"/>
        <v>#VALUE!</v>
      </c>
      <c r="CJ264" s="73" t="e">
        <f t="shared" si="61"/>
        <v>#VALUE!</v>
      </c>
      <c r="CK264" s="73" t="e">
        <f t="shared" si="61"/>
        <v>#VALUE!</v>
      </c>
    </row>
    <row r="265" spans="2:89" s="72" customFormat="1" ht="14.4">
      <c r="B265" s="70" t="s">
        <v>487</v>
      </c>
      <c r="C265" s="70"/>
      <c r="D265" s="78"/>
      <c r="E265" s="71">
        <v>35247</v>
      </c>
      <c r="F265" s="72">
        <v>103.05</v>
      </c>
      <c r="G265" s="72">
        <v>53.54</v>
      </c>
      <c r="H265" s="72">
        <v>74.72</v>
      </c>
      <c r="I265" s="72">
        <v>97.41</v>
      </c>
      <c r="J265" s="72">
        <v>117.65</v>
      </c>
      <c r="K265" s="72">
        <v>75.78</v>
      </c>
      <c r="L265" s="72">
        <v>80.319999999999993</v>
      </c>
      <c r="M265" s="72">
        <v>98.2</v>
      </c>
      <c r="N265" s="72">
        <v>89.77</v>
      </c>
      <c r="O265" s="72">
        <v>105.9</v>
      </c>
      <c r="P265" s="72">
        <v>94.96</v>
      </c>
      <c r="Q265" s="72">
        <v>95.66</v>
      </c>
      <c r="R265" s="72">
        <v>80.010000000000005</v>
      </c>
      <c r="S265" s="72">
        <v>66.98</v>
      </c>
      <c r="T265" s="72">
        <v>100.12</v>
      </c>
      <c r="U265" s="72">
        <v>68.14</v>
      </c>
      <c r="V265" s="72">
        <v>90.75</v>
      </c>
      <c r="W265" s="72">
        <v>94.05</v>
      </c>
      <c r="X265" s="72">
        <v>109.17</v>
      </c>
      <c r="Y265" s="72">
        <v>84.45</v>
      </c>
      <c r="Z265" s="72">
        <v>91.57</v>
      </c>
      <c r="AA265" s="72">
        <v>57.11</v>
      </c>
      <c r="AB265" s="72">
        <v>99.37</v>
      </c>
      <c r="AC265" s="72">
        <v>73.150000000000006</v>
      </c>
      <c r="AD265" s="72">
        <v>106.07</v>
      </c>
      <c r="AE265" s="72">
        <v>117.65</v>
      </c>
      <c r="AF265" s="72">
        <v>81.52</v>
      </c>
      <c r="AG265" s="72">
        <v>99.73</v>
      </c>
      <c r="AH265" s="72">
        <v>131.94999999999999</v>
      </c>
      <c r="AI265" s="72">
        <v>109.05</v>
      </c>
      <c r="AJ265" s="72">
        <v>78.91</v>
      </c>
      <c r="AK265" s="72">
        <v>86.19</v>
      </c>
      <c r="AL265" s="72">
        <v>86.83</v>
      </c>
      <c r="AM265" s="72">
        <v>85.43</v>
      </c>
      <c r="AN265" s="72">
        <v>92.48</v>
      </c>
      <c r="AO265" s="72">
        <v>71.75</v>
      </c>
      <c r="AP265" s="72">
        <v>109.12</v>
      </c>
      <c r="AQ265" s="72">
        <v>97.94</v>
      </c>
      <c r="AR265" s="72" t="s">
        <v>488</v>
      </c>
      <c r="AS265" s="72" t="s">
        <v>488</v>
      </c>
      <c r="AT265" s="72" t="s">
        <v>488</v>
      </c>
      <c r="AU265" s="72" t="s">
        <v>488</v>
      </c>
      <c r="AV265" s="72" t="s">
        <v>488</v>
      </c>
      <c r="AW265" s="73">
        <f t="shared" si="62"/>
        <v>99.237848917993105</v>
      </c>
      <c r="AX265" s="73">
        <f t="shared" si="59"/>
        <v>43.68548965211766</v>
      </c>
      <c r="AY265" s="73">
        <f t="shared" si="59"/>
        <v>63.693709052826406</v>
      </c>
      <c r="AZ265" s="73">
        <f t="shared" si="59"/>
        <v>91.99044843775296</v>
      </c>
      <c r="BA265" s="73">
        <f t="shared" si="59"/>
        <v>119.85446607240311</v>
      </c>
      <c r="BB265" s="73">
        <f t="shared" si="59"/>
        <v>63.837776039472907</v>
      </c>
      <c r="BC265" s="73">
        <f t="shared" si="59"/>
        <v>83.105211813048726</v>
      </c>
      <c r="BD265" s="73">
        <f t="shared" si="59"/>
        <v>93.278873162986969</v>
      </c>
      <c r="BE265" s="73">
        <f t="shared" si="59"/>
        <v>85.753080691603316</v>
      </c>
      <c r="BF265" s="73">
        <f t="shared" si="59"/>
        <v>102.34356124667796</v>
      </c>
      <c r="BG265" s="73">
        <f t="shared" si="59"/>
        <v>92.589703588143536</v>
      </c>
      <c r="BH265" s="73">
        <f t="shared" si="59"/>
        <v>89.453224147374314</v>
      </c>
      <c r="BI265" s="73">
        <f t="shared" si="59"/>
        <v>58.691551568754853</v>
      </c>
      <c r="BJ265" s="73">
        <f t="shared" si="59"/>
        <v>58.084377574469926</v>
      </c>
      <c r="BK265" s="73">
        <f t="shared" si="59"/>
        <v>91.482723961936586</v>
      </c>
      <c r="BL265" s="73">
        <f t="shared" si="59"/>
        <v>66.466932359744703</v>
      </c>
      <c r="BM265" s="73">
        <f t="shared" si="59"/>
        <v>82.893474870978466</v>
      </c>
      <c r="BN265" s="73">
        <f t="shared" si="60"/>
        <v>92.807702609357605</v>
      </c>
      <c r="BO265" s="73">
        <f t="shared" si="60"/>
        <v>108.06006872269123</v>
      </c>
      <c r="BP265" s="73">
        <f t="shared" si="60"/>
        <v>78.176348067576953</v>
      </c>
      <c r="BQ265" s="73">
        <f t="shared" si="60"/>
        <v>89.599452050964871</v>
      </c>
      <c r="BR265" s="73">
        <f t="shared" si="60"/>
        <v>44.668785930176043</v>
      </c>
      <c r="BS265" s="73">
        <f t="shared" si="60"/>
        <v>95.120166831903177</v>
      </c>
      <c r="BT265" s="73">
        <f t="shared" si="60"/>
        <v>58.162714752236269</v>
      </c>
      <c r="BU265" s="73">
        <f t="shared" si="60"/>
        <v>103.58037177832801</v>
      </c>
      <c r="BV265" s="73">
        <f t="shared" si="60"/>
        <v>119.24360561504102</v>
      </c>
      <c r="BW265" s="73">
        <f t="shared" si="60"/>
        <v>95.839841453788139</v>
      </c>
      <c r="BX265" s="73">
        <f t="shared" si="60"/>
        <v>108.14440735204134</v>
      </c>
      <c r="BY265" s="73">
        <f t="shared" si="60"/>
        <v>134.91228838934896</v>
      </c>
      <c r="BZ265" s="73">
        <f t="shared" si="60"/>
        <v>99.672914585659171</v>
      </c>
      <c r="CA265" s="73">
        <f t="shared" si="60"/>
        <v>67.005513334505949</v>
      </c>
      <c r="CB265" s="73">
        <f t="shared" si="60"/>
        <v>79.649627712942916</v>
      </c>
      <c r="CC265" s="73">
        <f t="shared" si="60"/>
        <v>75.67308470440301</v>
      </c>
      <c r="CD265" s="73">
        <f t="shared" si="61"/>
        <v>70.467279808162544</v>
      </c>
      <c r="CE265" s="73">
        <f t="shared" si="61"/>
        <v>97.03292338362148</v>
      </c>
      <c r="CF265" s="73">
        <f t="shared" si="61"/>
        <v>70.95429822702549</v>
      </c>
      <c r="CG265" s="73">
        <f t="shared" si="61"/>
        <v>105.60851681587225</v>
      </c>
      <c r="CH265" s="73">
        <f t="shared" si="61"/>
        <v>96.87369737390577</v>
      </c>
      <c r="CI265" s="73" t="e">
        <f t="shared" si="61"/>
        <v>#VALUE!</v>
      </c>
      <c r="CJ265" s="73" t="e">
        <f t="shared" si="61"/>
        <v>#VALUE!</v>
      </c>
      <c r="CK265" s="73" t="e">
        <f t="shared" si="61"/>
        <v>#VALUE!</v>
      </c>
    </row>
    <row r="266" spans="2:89" s="72" customFormat="1" ht="14.4">
      <c r="B266" s="70" t="s">
        <v>487</v>
      </c>
      <c r="C266" s="70"/>
      <c r="D266" s="78"/>
      <c r="E266" s="71">
        <v>35339</v>
      </c>
      <c r="F266" s="72">
        <v>101.32</v>
      </c>
      <c r="G266" s="72">
        <v>67.87</v>
      </c>
      <c r="H266" s="72">
        <v>75.52</v>
      </c>
      <c r="I266" s="72">
        <v>96.89</v>
      </c>
      <c r="J266" s="72">
        <v>115.5</v>
      </c>
      <c r="K266" s="72">
        <v>76.349999999999994</v>
      </c>
      <c r="L266" s="72">
        <v>82.24</v>
      </c>
      <c r="M266" s="72">
        <v>98.09</v>
      </c>
      <c r="N266" s="72">
        <v>89</v>
      </c>
      <c r="O266" s="72">
        <v>104.8</v>
      </c>
      <c r="P266" s="72">
        <v>96.11</v>
      </c>
      <c r="Q266" s="72">
        <v>93.54</v>
      </c>
      <c r="R266" s="72">
        <v>80.650000000000006</v>
      </c>
      <c r="S266" s="72">
        <v>69.05</v>
      </c>
      <c r="T266" s="72">
        <v>98.11</v>
      </c>
      <c r="U266" s="72">
        <v>69.08</v>
      </c>
      <c r="V266" s="72">
        <v>91.04</v>
      </c>
      <c r="W266" s="72">
        <v>93.12</v>
      </c>
      <c r="X266" s="72">
        <v>107.68</v>
      </c>
      <c r="Y266" s="72">
        <v>85.12</v>
      </c>
      <c r="Z266" s="72">
        <v>92.25</v>
      </c>
      <c r="AA266" s="72">
        <v>65.44</v>
      </c>
      <c r="AB266" s="72">
        <v>98.49</v>
      </c>
      <c r="AC266" s="72">
        <v>73.14</v>
      </c>
      <c r="AD266" s="72">
        <v>105.27</v>
      </c>
      <c r="AE266" s="72">
        <v>117.61</v>
      </c>
      <c r="AF266" s="72">
        <v>87</v>
      </c>
      <c r="AG266" s="72">
        <v>100.51</v>
      </c>
      <c r="AH266" s="72">
        <v>127.3</v>
      </c>
      <c r="AI266" s="72">
        <v>104.39</v>
      </c>
      <c r="AJ266" s="72">
        <v>79.25</v>
      </c>
      <c r="AK266" s="72">
        <v>86.43</v>
      </c>
      <c r="AL266" s="72">
        <v>88.37</v>
      </c>
      <c r="AM266" s="72">
        <v>87.41</v>
      </c>
      <c r="AN266" s="72">
        <v>94.94</v>
      </c>
      <c r="AO266" s="72">
        <v>72.13</v>
      </c>
      <c r="AP266" s="72">
        <v>106.87</v>
      </c>
      <c r="AQ266" s="72">
        <v>98.93</v>
      </c>
      <c r="AR266" s="72" t="s">
        <v>488</v>
      </c>
      <c r="AS266" s="72" t="s">
        <v>488</v>
      </c>
      <c r="AT266" s="72" t="s">
        <v>488</v>
      </c>
      <c r="AU266" s="72" t="s">
        <v>488</v>
      </c>
      <c r="AV266" s="72" t="s">
        <v>488</v>
      </c>
      <c r="AW266" s="73">
        <f t="shared" si="62"/>
        <v>97.571847184580889</v>
      </c>
      <c r="AX266" s="73">
        <f t="shared" si="59"/>
        <v>55.37792646038897</v>
      </c>
      <c r="AY266" s="73">
        <f t="shared" si="59"/>
        <v>64.375654545897348</v>
      </c>
      <c r="AZ266" s="73">
        <f t="shared" si="59"/>
        <v>91.499379418272099</v>
      </c>
      <c r="BA266" s="73">
        <f t="shared" si="59"/>
        <v>117.66418046207019</v>
      </c>
      <c r="BB266" s="73">
        <f t="shared" si="59"/>
        <v>64.31794933509839</v>
      </c>
      <c r="BC266" s="73">
        <f t="shared" si="59"/>
        <v>85.091790581488141</v>
      </c>
      <c r="BD266" s="73">
        <f t="shared" si="59"/>
        <v>93.174385626857358</v>
      </c>
      <c r="BE266" s="73">
        <f t="shared" si="59"/>
        <v>85.01753571964683</v>
      </c>
      <c r="BF266" s="73">
        <f t="shared" si="59"/>
        <v>101.28050253684464</v>
      </c>
      <c r="BG266" s="73">
        <f t="shared" si="59"/>
        <v>93.710998439937612</v>
      </c>
      <c r="BH266" s="73">
        <f t="shared" si="59"/>
        <v>87.470777615987799</v>
      </c>
      <c r="BI266" s="73">
        <f t="shared" si="59"/>
        <v>59.161025297088841</v>
      </c>
      <c r="BJ266" s="73">
        <f t="shared" si="59"/>
        <v>59.879460607900093</v>
      </c>
      <c r="BK266" s="73">
        <f t="shared" si="59"/>
        <v>89.646125128901303</v>
      </c>
      <c r="BL266" s="73">
        <f t="shared" si="59"/>
        <v>67.383852178032939</v>
      </c>
      <c r="BM266" s="73">
        <f t="shared" si="59"/>
        <v>83.158368619877479</v>
      </c>
      <c r="BN266" s="73">
        <f t="shared" si="60"/>
        <v>91.889986889775443</v>
      </c>
      <c r="BO266" s="73">
        <f t="shared" si="60"/>
        <v>106.58521755115318</v>
      </c>
      <c r="BP266" s="73">
        <f t="shared" si="60"/>
        <v>78.79657486692895</v>
      </c>
      <c r="BQ266" s="73">
        <f t="shared" si="60"/>
        <v>90.264818736502235</v>
      </c>
      <c r="BR266" s="73">
        <f t="shared" si="60"/>
        <v>51.18412451883593</v>
      </c>
      <c r="BS266" s="73">
        <f t="shared" si="60"/>
        <v>94.277802468291654</v>
      </c>
      <c r="BT266" s="73">
        <f t="shared" si="60"/>
        <v>58.154763595058924</v>
      </c>
      <c r="BU266" s="73">
        <f t="shared" si="60"/>
        <v>102.79914902521534</v>
      </c>
      <c r="BV266" s="73">
        <f t="shared" si="60"/>
        <v>119.20306380267721</v>
      </c>
      <c r="BW266" s="73">
        <f t="shared" si="60"/>
        <v>102.28246082531365</v>
      </c>
      <c r="BX266" s="73">
        <f t="shared" si="60"/>
        <v>108.99021741656148</v>
      </c>
      <c r="BY266" s="73">
        <f t="shared" si="60"/>
        <v>130.15789550560154</v>
      </c>
      <c r="BZ266" s="73">
        <f t="shared" si="60"/>
        <v>95.413622683144979</v>
      </c>
      <c r="CA266" s="73">
        <f t="shared" si="60"/>
        <v>67.294220399944194</v>
      </c>
      <c r="CB266" s="73">
        <f t="shared" si="60"/>
        <v>79.871415746950419</v>
      </c>
      <c r="CC266" s="73">
        <f t="shared" si="60"/>
        <v>77.015207823656496</v>
      </c>
      <c r="CD266" s="73">
        <f t="shared" si="61"/>
        <v>72.100490788148036</v>
      </c>
      <c r="CE266" s="73">
        <f t="shared" si="61"/>
        <v>99.614032721031819</v>
      </c>
      <c r="CF266" s="73">
        <f t="shared" si="61"/>
        <v>71.330084057356771</v>
      </c>
      <c r="CG266" s="73">
        <f t="shared" si="61"/>
        <v>103.43092184853614</v>
      </c>
      <c r="CH266" s="73">
        <f t="shared" si="61"/>
        <v>97.852918942214615</v>
      </c>
      <c r="CI266" s="73" t="e">
        <f t="shared" si="61"/>
        <v>#VALUE!</v>
      </c>
      <c r="CJ266" s="73" t="e">
        <f t="shared" si="61"/>
        <v>#VALUE!</v>
      </c>
      <c r="CK266" s="73" t="e">
        <f t="shared" si="61"/>
        <v>#VALUE!</v>
      </c>
    </row>
    <row r="267" spans="2:89" s="72" customFormat="1" ht="14.4">
      <c r="B267" s="70" t="s">
        <v>487</v>
      </c>
      <c r="C267" s="70"/>
      <c r="D267" s="78"/>
      <c r="E267" s="71">
        <v>35431</v>
      </c>
      <c r="F267" s="72">
        <v>99.23</v>
      </c>
      <c r="G267" s="72">
        <v>32.369999999999997</v>
      </c>
      <c r="H267" s="72">
        <v>78.34</v>
      </c>
      <c r="I267" s="72">
        <v>95.72</v>
      </c>
      <c r="J267" s="72">
        <v>112.6</v>
      </c>
      <c r="K267" s="72">
        <v>76.28</v>
      </c>
      <c r="L267" s="72">
        <v>84.39</v>
      </c>
      <c r="M267" s="72">
        <v>99.6</v>
      </c>
      <c r="N267" s="72">
        <v>87.08</v>
      </c>
      <c r="O267" s="72">
        <v>102.61</v>
      </c>
      <c r="P267" s="72">
        <v>95.05</v>
      </c>
      <c r="Q267" s="72">
        <v>99.26</v>
      </c>
      <c r="R267" s="72">
        <v>83.51</v>
      </c>
      <c r="S267" s="72">
        <v>76.05</v>
      </c>
      <c r="T267" s="72">
        <v>95.34</v>
      </c>
      <c r="U267" s="72">
        <v>72.64</v>
      </c>
      <c r="V267" s="72">
        <v>91.64</v>
      </c>
      <c r="W267" s="72">
        <v>91.87</v>
      </c>
      <c r="X267" s="72">
        <v>105.89</v>
      </c>
      <c r="Y267" s="72">
        <v>88.25</v>
      </c>
      <c r="Z267" s="72">
        <v>92.09</v>
      </c>
      <c r="AA267" s="72">
        <v>49.78</v>
      </c>
      <c r="AB267" s="72">
        <v>99.11</v>
      </c>
      <c r="AC267" s="72">
        <v>75.38</v>
      </c>
      <c r="AD267" s="72">
        <v>103.72</v>
      </c>
      <c r="AE267" s="72">
        <v>112.56</v>
      </c>
      <c r="AF267" s="72">
        <v>92.01</v>
      </c>
      <c r="AG267" s="72">
        <v>105.2</v>
      </c>
      <c r="AH267" s="72">
        <v>121.92</v>
      </c>
      <c r="AI267" s="72">
        <v>98.86</v>
      </c>
      <c r="AJ267" s="72">
        <v>81.58</v>
      </c>
      <c r="AK267" s="72">
        <v>89.33</v>
      </c>
      <c r="AL267" s="72">
        <v>88.84</v>
      </c>
      <c r="AM267" s="72">
        <v>90.01</v>
      </c>
      <c r="AN267" s="72">
        <v>97.71</v>
      </c>
      <c r="AO267" s="72">
        <v>75.040000000000006</v>
      </c>
      <c r="AP267" s="72">
        <v>102.8</v>
      </c>
      <c r="AQ267" s="72">
        <v>95.37</v>
      </c>
      <c r="AR267" s="72" t="s">
        <v>488</v>
      </c>
      <c r="AS267" s="72" t="s">
        <v>488</v>
      </c>
      <c r="AT267" s="72" t="s">
        <v>488</v>
      </c>
      <c r="AU267" s="72" t="s">
        <v>488</v>
      </c>
      <c r="AV267" s="72" t="s">
        <v>488</v>
      </c>
      <c r="AW267" s="73">
        <f t="shared" si="62"/>
        <v>95.559163009533776</v>
      </c>
      <c r="AX267" s="73">
        <f t="shared" si="59"/>
        <v>26.412015316381183</v>
      </c>
      <c r="AY267" s="73">
        <f t="shared" si="59"/>
        <v>66.779512408972437</v>
      </c>
      <c r="AZ267" s="73">
        <f t="shared" si="59"/>
        <v>90.394474124440137</v>
      </c>
      <c r="BA267" s="73">
        <f t="shared" si="59"/>
        <v>114.7098417318537</v>
      </c>
      <c r="BB267" s="73">
        <f t="shared" si="59"/>
        <v>64.258980684758413</v>
      </c>
      <c r="BC267" s="73">
        <f t="shared" si="59"/>
        <v>87.316344931563521</v>
      </c>
      <c r="BD267" s="73">
        <f t="shared" si="59"/>
        <v>94.608714531909385</v>
      </c>
      <c r="BE267" s="73">
        <f t="shared" si="59"/>
        <v>83.183449555807272</v>
      </c>
      <c r="BF267" s="73">
        <f t="shared" si="59"/>
        <v>99.16404928726746</v>
      </c>
      <c r="BG267" s="73">
        <f t="shared" si="59"/>
        <v>92.677457098283938</v>
      </c>
      <c r="BH267" s="73">
        <f t="shared" si="59"/>
        <v>92.819642785577813</v>
      </c>
      <c r="BI267" s="73">
        <f t="shared" si="59"/>
        <v>61.258986020581396</v>
      </c>
      <c r="BJ267" s="73">
        <f t="shared" si="59"/>
        <v>65.949789706456215</v>
      </c>
      <c r="BK267" s="73">
        <f t="shared" si="59"/>
        <v>87.115090916210889</v>
      </c>
      <c r="BL267" s="73">
        <f t="shared" si="59"/>
        <v>70.856442128145801</v>
      </c>
      <c r="BM267" s="73">
        <f t="shared" si="59"/>
        <v>83.706424652082291</v>
      </c>
      <c r="BN267" s="73">
        <f t="shared" si="60"/>
        <v>90.656498019369309</v>
      </c>
      <c r="BO267" s="73">
        <f t="shared" si="60"/>
        <v>104.81341647930542</v>
      </c>
      <c r="BP267" s="73">
        <f t="shared" si="60"/>
        <v>81.694052302707703</v>
      </c>
      <c r="BQ267" s="73">
        <f t="shared" si="60"/>
        <v>90.108261869316976</v>
      </c>
      <c r="BR267" s="73">
        <f t="shared" si="60"/>
        <v>38.935600833552151</v>
      </c>
      <c r="BS267" s="73">
        <f t="shared" si="60"/>
        <v>94.871286451745235</v>
      </c>
      <c r="BT267" s="73">
        <f t="shared" si="60"/>
        <v>59.935822802782901</v>
      </c>
      <c r="BU267" s="73">
        <f t="shared" si="60"/>
        <v>101.28552994105952</v>
      </c>
      <c r="BV267" s="73">
        <f t="shared" si="60"/>
        <v>114.08465999174683</v>
      </c>
      <c r="BW267" s="73">
        <f t="shared" si="60"/>
        <v>108.17251977628861</v>
      </c>
      <c r="BX267" s="73">
        <f t="shared" si="60"/>
        <v>114.07592152245813</v>
      </c>
      <c r="BY267" s="73">
        <f t="shared" si="60"/>
        <v>124.6571140616099</v>
      </c>
      <c r="BZ267" s="73">
        <f t="shared" si="60"/>
        <v>90.359141090676431</v>
      </c>
      <c r="CA267" s="73">
        <f t="shared" si="60"/>
        <v>69.272712936623932</v>
      </c>
      <c r="CB267" s="73">
        <f t="shared" si="60"/>
        <v>82.55135449120769</v>
      </c>
      <c r="CC267" s="73">
        <f t="shared" si="60"/>
        <v>77.424816827584507</v>
      </c>
      <c r="CD267" s="73">
        <f t="shared" si="61"/>
        <v>74.245111266916879</v>
      </c>
      <c r="CE267" s="73">
        <f t="shared" si="61"/>
        <v>102.52040380421339</v>
      </c>
      <c r="CF267" s="73">
        <f t="shared" si="61"/>
        <v>74.207812389630561</v>
      </c>
      <c r="CG267" s="73">
        <f t="shared" si="61"/>
        <v>99.491894507621552</v>
      </c>
      <c r="CH267" s="73">
        <f t="shared" si="61"/>
        <v>94.331677747083873</v>
      </c>
      <c r="CI267" s="73" t="e">
        <f t="shared" si="61"/>
        <v>#VALUE!</v>
      </c>
      <c r="CJ267" s="73" t="e">
        <f t="shared" si="61"/>
        <v>#VALUE!</v>
      </c>
      <c r="CK267" s="73" t="e">
        <f t="shared" si="61"/>
        <v>#VALUE!</v>
      </c>
    </row>
    <row r="268" spans="2:89" s="72" customFormat="1" ht="14.4">
      <c r="B268" s="70" t="s">
        <v>487</v>
      </c>
      <c r="C268" s="70"/>
      <c r="D268" s="79"/>
      <c r="E268" s="71">
        <v>35521</v>
      </c>
      <c r="F268" s="72">
        <v>98.1</v>
      </c>
      <c r="G268" s="72">
        <v>65.180000000000007</v>
      </c>
      <c r="H268" s="72">
        <v>73.959999999999994</v>
      </c>
      <c r="I268" s="72">
        <v>95.09</v>
      </c>
      <c r="J268" s="72">
        <v>110.55</v>
      </c>
      <c r="K268" s="72">
        <v>76.59</v>
      </c>
      <c r="L268" s="72">
        <v>82.76</v>
      </c>
      <c r="M268" s="72">
        <v>97.36</v>
      </c>
      <c r="N268" s="72">
        <v>86.4</v>
      </c>
      <c r="O268" s="72">
        <v>101.11</v>
      </c>
      <c r="P268" s="72">
        <v>93.98</v>
      </c>
      <c r="Q268" s="72">
        <v>92.62</v>
      </c>
      <c r="R268" s="72">
        <v>84.58</v>
      </c>
      <c r="S268" s="72">
        <v>79.11</v>
      </c>
      <c r="T268" s="72">
        <v>93.21</v>
      </c>
      <c r="U268" s="72">
        <v>73.19</v>
      </c>
      <c r="V268" s="72">
        <v>91.61</v>
      </c>
      <c r="W268" s="72">
        <v>91.32</v>
      </c>
      <c r="X268" s="72">
        <v>104.48</v>
      </c>
      <c r="Y268" s="72">
        <v>88.12</v>
      </c>
      <c r="Z268" s="72">
        <v>91.65</v>
      </c>
      <c r="AA268" s="72">
        <v>57.35</v>
      </c>
      <c r="AB268" s="72">
        <v>100.02</v>
      </c>
      <c r="AC268" s="72">
        <v>77.66</v>
      </c>
      <c r="AD268" s="72">
        <v>101.97</v>
      </c>
      <c r="AE268" s="72">
        <v>110.24</v>
      </c>
      <c r="AF268" s="72">
        <v>94.27</v>
      </c>
      <c r="AG268" s="72">
        <v>106.3</v>
      </c>
      <c r="AH268" s="72">
        <v>124.9</v>
      </c>
      <c r="AI268" s="72">
        <v>99.98</v>
      </c>
      <c r="AJ268" s="72">
        <v>78.06</v>
      </c>
      <c r="AK268" s="72">
        <v>90.58</v>
      </c>
      <c r="AL268" s="72">
        <v>87.08</v>
      </c>
      <c r="AM268" s="72">
        <v>89.29</v>
      </c>
      <c r="AN268" s="72">
        <v>97.16</v>
      </c>
      <c r="AO268" s="72">
        <v>77.17</v>
      </c>
      <c r="AP268" s="72">
        <v>99.6</v>
      </c>
      <c r="AQ268" s="72">
        <v>93.22</v>
      </c>
      <c r="AR268" s="72" t="s">
        <v>488</v>
      </c>
      <c r="AS268" s="72" t="s">
        <v>488</v>
      </c>
      <c r="AT268" s="72" t="s">
        <v>488</v>
      </c>
      <c r="AU268" s="72" t="s">
        <v>488</v>
      </c>
      <c r="AV268" s="72" t="s">
        <v>488</v>
      </c>
      <c r="AW268" s="73">
        <f t="shared" si="62"/>
        <v>94.470965345513079</v>
      </c>
      <c r="AX268" s="73">
        <f t="shared" si="59"/>
        <v>53.18304474271627</v>
      </c>
      <c r="AY268" s="73">
        <f t="shared" si="59"/>
        <v>63.045860834409005</v>
      </c>
      <c r="AZ268" s="73">
        <f t="shared" si="59"/>
        <v>89.799525120069077</v>
      </c>
      <c r="BA268" s="73">
        <f t="shared" si="59"/>
        <v>112.62142987083861</v>
      </c>
      <c r="BB268" s="73">
        <f t="shared" si="59"/>
        <v>64.520127564835434</v>
      </c>
      <c r="BC268" s="73">
        <f t="shared" si="59"/>
        <v>85.629822331273829</v>
      </c>
      <c r="BD268" s="73">
        <f t="shared" si="59"/>
        <v>92.480968341633513</v>
      </c>
      <c r="BE268" s="73">
        <f t="shared" si="59"/>
        <v>82.533877372780751</v>
      </c>
      <c r="BF268" s="73">
        <f t="shared" si="59"/>
        <v>97.714423773858428</v>
      </c>
      <c r="BG268" s="73">
        <f t="shared" si="59"/>
        <v>91.634165366614681</v>
      </c>
      <c r="BH268" s="73">
        <f t="shared" si="59"/>
        <v>86.610470630669141</v>
      </c>
      <c r="BI268" s="73">
        <f t="shared" si="59"/>
        <v>62.043887410139789</v>
      </c>
      <c r="BJ268" s="73">
        <f t="shared" si="59"/>
        <v>68.603390712396475</v>
      </c>
      <c r="BK268" s="73">
        <f t="shared" si="59"/>
        <v>85.168844391651106</v>
      </c>
      <c r="BL268" s="73">
        <f t="shared" si="59"/>
        <v>71.392937766505938</v>
      </c>
      <c r="BM268" s="73">
        <f t="shared" si="59"/>
        <v>83.67902185047204</v>
      </c>
      <c r="BN268" s="73">
        <f t="shared" si="60"/>
        <v>90.113762916390598</v>
      </c>
      <c r="BO268" s="73">
        <f t="shared" si="60"/>
        <v>103.41775194784995</v>
      </c>
      <c r="BP268" s="73">
        <f t="shared" si="60"/>
        <v>81.57370978940061</v>
      </c>
      <c r="BQ268" s="73">
        <f t="shared" si="60"/>
        <v>89.6777304845575</v>
      </c>
      <c r="BR268" s="73">
        <f t="shared" si="60"/>
        <v>44.856502768264683</v>
      </c>
      <c r="BS268" s="73">
        <f t="shared" si="60"/>
        <v>95.742367782298018</v>
      </c>
      <c r="BT268" s="73">
        <f t="shared" si="60"/>
        <v>61.748686639216245</v>
      </c>
      <c r="BU268" s="73">
        <f t="shared" si="60"/>
        <v>99.57660516862552</v>
      </c>
      <c r="BV268" s="73">
        <f t="shared" si="60"/>
        <v>111.73323487464614</v>
      </c>
      <c r="BW268" s="73">
        <f t="shared" si="60"/>
        <v>110.82951243680826</v>
      </c>
      <c r="BX268" s="73">
        <f t="shared" si="60"/>
        <v>115.26873058780703</v>
      </c>
      <c r="BY268" s="73">
        <f t="shared" si="60"/>
        <v>127.70401530753837</v>
      </c>
      <c r="BZ268" s="73">
        <f t="shared" si="60"/>
        <v>91.382833565100455</v>
      </c>
      <c r="CA268" s="73">
        <f t="shared" si="60"/>
        <v>66.283745670910335</v>
      </c>
      <c r="CB268" s="73">
        <f t="shared" si="60"/>
        <v>83.706500501663399</v>
      </c>
      <c r="CC268" s="73">
        <f t="shared" si="60"/>
        <v>75.890961834151952</v>
      </c>
      <c r="CD268" s="73">
        <f t="shared" si="61"/>
        <v>73.651216365103977</v>
      </c>
      <c r="CE268" s="73">
        <f t="shared" si="61"/>
        <v>101.94332651332896</v>
      </c>
      <c r="CF268" s="73">
        <f t="shared" si="61"/>
        <v>76.314190859645407</v>
      </c>
      <c r="CG268" s="73">
        <f t="shared" si="61"/>
        <v>96.394870554076917</v>
      </c>
      <c r="CH268" s="73">
        <f t="shared" si="61"/>
        <v>92.20508545227176</v>
      </c>
      <c r="CI268" s="73" t="e">
        <f t="shared" si="61"/>
        <v>#VALUE!</v>
      </c>
      <c r="CJ268" s="73" t="e">
        <f t="shared" si="61"/>
        <v>#VALUE!</v>
      </c>
      <c r="CK268" s="73" t="e">
        <f t="shared" si="61"/>
        <v>#VALUE!</v>
      </c>
    </row>
    <row r="269" spans="2:89" s="72" customFormat="1" ht="14.4">
      <c r="B269" s="70" t="s">
        <v>487</v>
      </c>
      <c r="C269" s="70"/>
      <c r="D269" s="78"/>
      <c r="E269" s="71">
        <v>35612</v>
      </c>
      <c r="F269" s="72">
        <v>96.54</v>
      </c>
      <c r="G269" s="72">
        <v>89.09</v>
      </c>
      <c r="H269" s="72">
        <v>72.12</v>
      </c>
      <c r="I269" s="72">
        <v>93.17</v>
      </c>
      <c r="J269" s="72">
        <v>107.63</v>
      </c>
      <c r="K269" s="72">
        <v>75.45</v>
      </c>
      <c r="L269" s="72">
        <v>83.5</v>
      </c>
      <c r="M269" s="72">
        <v>96.97</v>
      </c>
      <c r="N269" s="72">
        <v>85.21</v>
      </c>
      <c r="O269" s="72">
        <v>98.96</v>
      </c>
      <c r="P269" s="72">
        <v>93.23</v>
      </c>
      <c r="Q269" s="72">
        <v>89.09</v>
      </c>
      <c r="R269" s="72">
        <v>86.86</v>
      </c>
      <c r="S269" s="72">
        <v>83.19</v>
      </c>
      <c r="T269" s="72">
        <v>90.57</v>
      </c>
      <c r="U269" s="72">
        <v>73.64</v>
      </c>
      <c r="V269" s="72">
        <v>91.47</v>
      </c>
      <c r="W269" s="72">
        <v>90.12</v>
      </c>
      <c r="X269" s="72">
        <v>102.59</v>
      </c>
      <c r="Y269" s="72">
        <v>86.88</v>
      </c>
      <c r="Z269" s="72">
        <v>90.4</v>
      </c>
      <c r="AA269" s="72">
        <v>67.75</v>
      </c>
      <c r="AB269" s="72">
        <v>99.24</v>
      </c>
      <c r="AC269" s="72">
        <v>79.47</v>
      </c>
      <c r="AD269" s="72">
        <v>100.82</v>
      </c>
      <c r="AE269" s="72">
        <v>111.82</v>
      </c>
      <c r="AF269" s="72">
        <v>96.7</v>
      </c>
      <c r="AG269" s="72">
        <v>107.59</v>
      </c>
      <c r="AH269" s="72">
        <v>128.99</v>
      </c>
      <c r="AI269" s="72">
        <v>99.74</v>
      </c>
      <c r="AJ269" s="72">
        <v>76.02</v>
      </c>
      <c r="AK269" s="72">
        <v>91.69</v>
      </c>
      <c r="AL269" s="72">
        <v>87.19</v>
      </c>
      <c r="AM269" s="72">
        <v>86.35</v>
      </c>
      <c r="AN269" s="72">
        <v>92.41</v>
      </c>
      <c r="AO269" s="72">
        <v>81.040000000000006</v>
      </c>
      <c r="AP269" s="72">
        <v>95.64</v>
      </c>
      <c r="AQ269" s="72">
        <v>90.22</v>
      </c>
      <c r="AR269" s="72" t="s">
        <v>488</v>
      </c>
      <c r="AS269" s="72" t="s">
        <v>488</v>
      </c>
      <c r="AT269" s="72" t="s">
        <v>488</v>
      </c>
      <c r="AU269" s="72" t="s">
        <v>488</v>
      </c>
      <c r="AV269" s="72" t="s">
        <v>488</v>
      </c>
      <c r="AW269" s="73">
        <f t="shared" si="62"/>
        <v>92.968674765095145</v>
      </c>
      <c r="AX269" s="73">
        <f t="shared" si="59"/>
        <v>72.692197854074763</v>
      </c>
      <c r="AY269" s="73">
        <f t="shared" si="59"/>
        <v>61.47738620034584</v>
      </c>
      <c r="AZ269" s="73">
        <f t="shared" si="59"/>
        <v>87.986347201985865</v>
      </c>
      <c r="BA269" s="73">
        <f t="shared" si="59"/>
        <v>109.64671639075856</v>
      </c>
      <c r="BB269" s="73">
        <f t="shared" si="59"/>
        <v>63.559780973584466</v>
      </c>
      <c r="BC269" s="73">
        <f t="shared" si="59"/>
        <v>86.395482898276512</v>
      </c>
      <c r="BD269" s="73">
        <f t="shared" si="59"/>
        <v>92.110512531719408</v>
      </c>
      <c r="BE269" s="73">
        <f t="shared" si="59"/>
        <v>81.397126052484339</v>
      </c>
      <c r="BF269" s="73">
        <f t="shared" si="59"/>
        <v>95.636627204638799</v>
      </c>
      <c r="BG269" s="73">
        <f t="shared" si="59"/>
        <v>90.90288611544463</v>
      </c>
      <c r="BH269" s="73">
        <f t="shared" si="59"/>
        <v>83.309510132652903</v>
      </c>
      <c r="BI269" s="73">
        <f t="shared" si="59"/>
        <v>63.716387567329654</v>
      </c>
      <c r="BJ269" s="73">
        <f t="shared" si="59"/>
        <v>72.141525386983474</v>
      </c>
      <c r="BK269" s="73">
        <f t="shared" si="59"/>
        <v>82.756595178112221</v>
      </c>
      <c r="BL269" s="73">
        <f t="shared" si="59"/>
        <v>71.831888743346056</v>
      </c>
      <c r="BM269" s="73">
        <f t="shared" si="59"/>
        <v>83.551142109624251</v>
      </c>
      <c r="BN269" s="73">
        <f t="shared" si="60"/>
        <v>88.929613600800721</v>
      </c>
      <c r="BO269" s="73">
        <f t="shared" si="60"/>
        <v>101.54696757589899</v>
      </c>
      <c r="BP269" s="73">
        <f t="shared" si="60"/>
        <v>80.425827354778974</v>
      </c>
      <c r="BQ269" s="73">
        <f t="shared" si="60"/>
        <v>88.454629959672644</v>
      </c>
      <c r="BR269" s="73">
        <f t="shared" si="60"/>
        <v>52.990899085439104</v>
      </c>
      <c r="BS269" s="73">
        <f t="shared" si="60"/>
        <v>94.995726641824191</v>
      </c>
      <c r="BT269" s="73">
        <f t="shared" si="60"/>
        <v>63.187846088314636</v>
      </c>
      <c r="BU269" s="73">
        <f t="shared" si="60"/>
        <v>98.453597461026035</v>
      </c>
      <c r="BV269" s="73">
        <f t="shared" si="60"/>
        <v>113.33463646301645</v>
      </c>
      <c r="BW269" s="73">
        <f t="shared" si="60"/>
        <v>113.68636737710149</v>
      </c>
      <c r="BX269" s="73">
        <f t="shared" si="60"/>
        <v>116.66757030989801</v>
      </c>
      <c r="BY269" s="73">
        <f t="shared" si="60"/>
        <v>131.88583614507107</v>
      </c>
      <c r="BZ269" s="73">
        <f t="shared" si="60"/>
        <v>91.163470892009585</v>
      </c>
      <c r="CA269" s="73">
        <f t="shared" si="60"/>
        <v>64.551503278280848</v>
      </c>
      <c r="CB269" s="73">
        <f t="shared" si="60"/>
        <v>84.732270158948083</v>
      </c>
      <c r="CC269" s="73">
        <f t="shared" si="60"/>
        <v>75.986827771241479</v>
      </c>
      <c r="CD269" s="73">
        <f t="shared" si="61"/>
        <v>71.226145516034578</v>
      </c>
      <c r="CE269" s="73">
        <f t="shared" si="61"/>
        <v>96.959477182963454</v>
      </c>
      <c r="CF269" s="73">
        <f t="shared" si="61"/>
        <v>80.141272868545599</v>
      </c>
      <c r="CG269" s="73">
        <f t="shared" si="61"/>
        <v>92.562303411565438</v>
      </c>
      <c r="CH269" s="73">
        <f t="shared" si="61"/>
        <v>89.237747366487426</v>
      </c>
      <c r="CI269" s="73" t="e">
        <f t="shared" si="61"/>
        <v>#VALUE!</v>
      </c>
      <c r="CJ269" s="73" t="e">
        <f t="shared" si="61"/>
        <v>#VALUE!</v>
      </c>
      <c r="CK269" s="73" t="e">
        <f t="shared" si="61"/>
        <v>#VALUE!</v>
      </c>
    </row>
    <row r="270" spans="2:89" s="72" customFormat="1" ht="14.4">
      <c r="B270" s="70" t="s">
        <v>487</v>
      </c>
      <c r="C270" s="70"/>
      <c r="D270" s="78"/>
      <c r="E270" s="71">
        <v>35704</v>
      </c>
      <c r="F270" s="72">
        <v>97.66</v>
      </c>
      <c r="G270" s="72">
        <v>101.55</v>
      </c>
      <c r="H270" s="72">
        <v>72.67</v>
      </c>
      <c r="I270" s="72">
        <v>94.25</v>
      </c>
      <c r="J270" s="72">
        <v>108.9</v>
      </c>
      <c r="K270" s="72">
        <v>76.53</v>
      </c>
      <c r="L270" s="72">
        <v>83.14</v>
      </c>
      <c r="M270" s="72">
        <v>98.62</v>
      </c>
      <c r="N270" s="72">
        <v>86.08</v>
      </c>
      <c r="O270" s="72">
        <v>100.74</v>
      </c>
      <c r="P270" s="72">
        <v>94.34</v>
      </c>
      <c r="Q270" s="72">
        <v>89.34</v>
      </c>
      <c r="R270" s="72">
        <v>86.28</v>
      </c>
      <c r="S270" s="72">
        <v>82.11</v>
      </c>
      <c r="T270" s="72">
        <v>90.47</v>
      </c>
      <c r="U270" s="72">
        <v>73.42</v>
      </c>
      <c r="V270" s="72">
        <v>92.34</v>
      </c>
      <c r="W270" s="72">
        <v>90.96</v>
      </c>
      <c r="X270" s="72">
        <v>103.12</v>
      </c>
      <c r="Y270" s="72">
        <v>86.23</v>
      </c>
      <c r="Z270" s="72">
        <v>90.89</v>
      </c>
      <c r="AA270" s="72">
        <v>69.459999999999994</v>
      </c>
      <c r="AB270" s="72">
        <v>98.35</v>
      </c>
      <c r="AC270" s="72">
        <v>79.45</v>
      </c>
      <c r="AD270" s="72">
        <v>102.04</v>
      </c>
      <c r="AE270" s="72">
        <v>112.72</v>
      </c>
      <c r="AF270" s="72">
        <v>97.63</v>
      </c>
      <c r="AG270" s="72">
        <v>108.53</v>
      </c>
      <c r="AH270" s="72">
        <v>120.29</v>
      </c>
      <c r="AI270" s="72">
        <v>101.96</v>
      </c>
      <c r="AJ270" s="72">
        <v>77.64</v>
      </c>
      <c r="AK270" s="72">
        <v>89.72</v>
      </c>
      <c r="AL270" s="72">
        <v>85.46</v>
      </c>
      <c r="AM270" s="72">
        <v>82.42</v>
      </c>
      <c r="AN270" s="72">
        <v>89.9</v>
      </c>
      <c r="AO270" s="72">
        <v>81.099999999999994</v>
      </c>
      <c r="AP270" s="72">
        <v>98.22</v>
      </c>
      <c r="AQ270" s="72">
        <v>94.2</v>
      </c>
      <c r="AR270" s="72" t="s">
        <v>488</v>
      </c>
      <c r="AS270" s="72" t="s">
        <v>488</v>
      </c>
      <c r="AT270" s="72" t="s">
        <v>488</v>
      </c>
      <c r="AU270" s="72" t="s">
        <v>488</v>
      </c>
      <c r="AV270" s="72" t="s">
        <v>488</v>
      </c>
      <c r="AW270" s="73">
        <f t="shared" si="62"/>
        <v>94.047242361292632</v>
      </c>
      <c r="AX270" s="73">
        <f t="shared" si="59"/>
        <v>82.858824695041989</v>
      </c>
      <c r="AY270" s="73">
        <f t="shared" si="59"/>
        <v>61.946223726832109</v>
      </c>
      <c r="AZ270" s="73">
        <f t="shared" si="59"/>
        <v>89.006259780907669</v>
      </c>
      <c r="BA270" s="73">
        <f t="shared" si="59"/>
        <v>110.94051300709475</v>
      </c>
      <c r="BB270" s="73">
        <f t="shared" si="59"/>
        <v>64.469583007401184</v>
      </c>
      <c r="BC270" s="73">
        <f t="shared" si="59"/>
        <v>86.022999379194118</v>
      </c>
      <c r="BD270" s="73">
        <f t="shared" si="59"/>
        <v>93.677825573663711</v>
      </c>
      <c r="BE270" s="73">
        <f t="shared" si="59"/>
        <v>82.228196345474146</v>
      </c>
      <c r="BF270" s="73">
        <f t="shared" si="59"/>
        <v>97.356849480550849</v>
      </c>
      <c r="BG270" s="73">
        <f t="shared" si="59"/>
        <v>91.985179407176304</v>
      </c>
      <c r="BH270" s="73">
        <f t="shared" si="59"/>
        <v>83.54328920475038</v>
      </c>
      <c r="BI270" s="73">
        <f t="shared" si="59"/>
        <v>63.290927001026972</v>
      </c>
      <c r="BJ270" s="73">
        <f t="shared" si="59"/>
        <v>71.204960326063386</v>
      </c>
      <c r="BK270" s="73">
        <f t="shared" si="59"/>
        <v>82.66522210184182</v>
      </c>
      <c r="BL270" s="73">
        <f t="shared" si="59"/>
        <v>71.617290488001998</v>
      </c>
      <c r="BM270" s="73">
        <f t="shared" ref="BM270:CB286" si="63">V270/AVERAGE(V$311:V$324)*100</f>
        <v>84.345823356321233</v>
      </c>
      <c r="BN270" s="73">
        <f t="shared" si="60"/>
        <v>89.758518121713621</v>
      </c>
      <c r="BO270" s="73">
        <f t="shared" si="60"/>
        <v>102.07157906644608</v>
      </c>
      <c r="BP270" s="73">
        <f t="shared" si="60"/>
        <v>79.824114788243463</v>
      </c>
      <c r="BQ270" s="73">
        <f t="shared" si="60"/>
        <v>88.934085365427507</v>
      </c>
      <c r="BR270" s="73">
        <f t="shared" si="60"/>
        <v>54.328381556820659</v>
      </c>
      <c r="BS270" s="73">
        <f t="shared" si="60"/>
        <v>94.143789955898924</v>
      </c>
      <c r="BT270" s="73">
        <f t="shared" si="60"/>
        <v>63.17194377395996</v>
      </c>
      <c r="BU270" s="73">
        <f t="shared" si="60"/>
        <v>99.64496215952289</v>
      </c>
      <c r="BV270" s="73">
        <f t="shared" si="60"/>
        <v>114.24682724120206</v>
      </c>
      <c r="BW270" s="73">
        <f t="shared" si="60"/>
        <v>114.77973161351001</v>
      </c>
      <c r="BX270" s="73">
        <f t="shared" si="60"/>
        <v>117.68687987483253</v>
      </c>
      <c r="BY270" s="73">
        <f t="shared" si="60"/>
        <v>122.99052042709199</v>
      </c>
      <c r="BZ270" s="73">
        <f t="shared" si="60"/>
        <v>93.192575618100022</v>
      </c>
      <c r="CA270" s="73">
        <f t="shared" si="60"/>
        <v>65.927107531251323</v>
      </c>
      <c r="CB270" s="73">
        <f t="shared" si="60"/>
        <v>82.91176004646988</v>
      </c>
      <c r="CC270" s="73">
        <f t="shared" ref="CC270:CK299" si="64">AL270/AVERAGE(AL$311:AL$324)*100</f>
        <v>74.479118033378782</v>
      </c>
      <c r="CD270" s="73">
        <f t="shared" si="61"/>
        <v>67.984469176972439</v>
      </c>
      <c r="CE270" s="73">
        <f t="shared" si="61"/>
        <v>94.325906273654539</v>
      </c>
      <c r="CF270" s="73">
        <f t="shared" si="61"/>
        <v>80.200607473334728</v>
      </c>
      <c r="CG270" s="73">
        <f t="shared" si="61"/>
        <v>95.059278974110796</v>
      </c>
      <c r="CH270" s="73">
        <f t="shared" si="61"/>
        <v>93.17441589362798</v>
      </c>
      <c r="CI270" s="73" t="e">
        <f t="shared" si="61"/>
        <v>#VALUE!</v>
      </c>
      <c r="CJ270" s="73" t="e">
        <f t="shared" si="61"/>
        <v>#VALUE!</v>
      </c>
      <c r="CK270" s="73" t="e">
        <f t="shared" si="61"/>
        <v>#VALUE!</v>
      </c>
    </row>
    <row r="271" spans="2:89" s="72" customFormat="1" ht="14.4">
      <c r="B271" s="70" t="s">
        <v>487</v>
      </c>
      <c r="C271" s="70"/>
      <c r="D271" s="78"/>
      <c r="E271" s="71">
        <v>35796</v>
      </c>
      <c r="F271" s="72">
        <v>97.32</v>
      </c>
      <c r="G271" s="72">
        <v>94.34</v>
      </c>
      <c r="H271" s="72">
        <v>74.349999999999994</v>
      </c>
      <c r="I271" s="72">
        <v>93.7</v>
      </c>
      <c r="J271" s="72">
        <v>107.61</v>
      </c>
      <c r="K271" s="72">
        <v>76.61</v>
      </c>
      <c r="L271" s="72">
        <v>80.34</v>
      </c>
      <c r="M271" s="72">
        <v>96.53</v>
      </c>
      <c r="N271" s="72">
        <v>85.41</v>
      </c>
      <c r="O271" s="72">
        <v>99.88</v>
      </c>
      <c r="P271" s="72">
        <v>93.37</v>
      </c>
      <c r="Q271" s="72">
        <v>89.71</v>
      </c>
      <c r="R271" s="72">
        <v>88.7</v>
      </c>
      <c r="S271" s="72">
        <v>84.74</v>
      </c>
      <c r="T271" s="72">
        <v>89.51</v>
      </c>
      <c r="U271" s="72">
        <v>73.959999999999994</v>
      </c>
      <c r="V271" s="72">
        <v>92.53</v>
      </c>
      <c r="W271" s="72">
        <v>90.5</v>
      </c>
      <c r="X271" s="72">
        <v>102.33</v>
      </c>
      <c r="Y271" s="72">
        <v>90.47</v>
      </c>
      <c r="Z271" s="72">
        <v>90.61</v>
      </c>
      <c r="AA271" s="72">
        <v>72.28</v>
      </c>
      <c r="AB271" s="72">
        <v>99.03</v>
      </c>
      <c r="AC271" s="72">
        <v>79.23</v>
      </c>
      <c r="AD271" s="72">
        <v>101.31</v>
      </c>
      <c r="AE271" s="72">
        <v>110.09</v>
      </c>
      <c r="AF271" s="72">
        <v>99.73</v>
      </c>
      <c r="AG271" s="72">
        <v>111.26</v>
      </c>
      <c r="AH271" s="72">
        <v>119.34</v>
      </c>
      <c r="AI271" s="72">
        <v>101.18</v>
      </c>
      <c r="AJ271" s="72">
        <v>74.7</v>
      </c>
      <c r="AK271" s="72">
        <v>89.48</v>
      </c>
      <c r="AL271" s="72">
        <v>84.2</v>
      </c>
      <c r="AM271" s="72">
        <v>80.959999999999994</v>
      </c>
      <c r="AN271" s="72">
        <v>86.19</v>
      </c>
      <c r="AO271" s="72">
        <v>80.84</v>
      </c>
      <c r="AP271" s="72">
        <v>96.21</v>
      </c>
      <c r="AQ271" s="72">
        <v>92.98</v>
      </c>
      <c r="AR271" s="72" t="s">
        <v>488</v>
      </c>
      <c r="AS271" s="72" t="s">
        <v>488</v>
      </c>
      <c r="AT271" s="72" t="s">
        <v>488</v>
      </c>
      <c r="AU271" s="72" t="s">
        <v>488</v>
      </c>
      <c r="AV271" s="72" t="s">
        <v>488</v>
      </c>
      <c r="AW271" s="73">
        <f t="shared" si="62"/>
        <v>93.719820055304098</v>
      </c>
      <c r="AX271" s="73">
        <f t="shared" si="62"/>
        <v>76.97588893875195</v>
      </c>
      <c r="AY271" s="73">
        <f t="shared" si="62"/>
        <v>63.378309262281093</v>
      </c>
      <c r="AZ271" s="73">
        <f t="shared" si="62"/>
        <v>88.486859856456761</v>
      </c>
      <c r="BA271" s="73">
        <f t="shared" si="62"/>
        <v>109.62634164089502</v>
      </c>
      <c r="BB271" s="73">
        <f t="shared" si="62"/>
        <v>64.53697575064686</v>
      </c>
      <c r="BC271" s="73">
        <f t="shared" si="62"/>
        <v>83.12590534188665</v>
      </c>
      <c r="BD271" s="73">
        <f t="shared" si="62"/>
        <v>91.692562387200937</v>
      </c>
      <c r="BE271" s="73">
        <f t="shared" si="62"/>
        <v>81.588176694550967</v>
      </c>
      <c r="BF271" s="73">
        <f t="shared" si="62"/>
        <v>96.525730852863006</v>
      </c>
      <c r="BG271" s="73">
        <f t="shared" si="62"/>
        <v>91.039391575663046</v>
      </c>
      <c r="BH271" s="73">
        <f t="shared" si="62"/>
        <v>83.889282231454615</v>
      </c>
      <c r="BI271" s="73">
        <f t="shared" si="62"/>
        <v>65.066124536289905</v>
      </c>
      <c r="BJ271" s="73">
        <f t="shared" si="62"/>
        <v>73.485669687378035</v>
      </c>
      <c r="BK271" s="73">
        <f t="shared" si="62"/>
        <v>81.788040569645872</v>
      </c>
      <c r="BL271" s="73">
        <f t="shared" si="62"/>
        <v>72.144031660210118</v>
      </c>
      <c r="BM271" s="73">
        <f t="shared" si="63"/>
        <v>84.519374433186101</v>
      </c>
      <c r="BN271" s="73">
        <f t="shared" si="63"/>
        <v>89.304594217404173</v>
      </c>
      <c r="BO271" s="73">
        <f t="shared" si="63"/>
        <v>101.28961099563061</v>
      </c>
      <c r="BP271" s="73">
        <f t="shared" si="63"/>
        <v>83.749132145336731</v>
      </c>
      <c r="BQ271" s="73">
        <f t="shared" si="63"/>
        <v>88.660110847853304</v>
      </c>
      <c r="BR271" s="73">
        <f t="shared" si="63"/>
        <v>56.534054404362188</v>
      </c>
      <c r="BS271" s="73">
        <f t="shared" si="63"/>
        <v>94.794707873235097</v>
      </c>
      <c r="BT271" s="73">
        <f t="shared" si="63"/>
        <v>62.997018316058508</v>
      </c>
      <c r="BU271" s="73">
        <f t="shared" si="63"/>
        <v>98.932096397307561</v>
      </c>
      <c r="BV271" s="73">
        <f t="shared" si="63"/>
        <v>111.5812030782819</v>
      </c>
      <c r="BW271" s="73">
        <f t="shared" si="63"/>
        <v>117.24861859894864</v>
      </c>
      <c r="BX271" s="73">
        <f t="shared" si="63"/>
        <v>120.64721510065297</v>
      </c>
      <c r="BY271" s="73">
        <f t="shared" si="63"/>
        <v>122.01919284869199</v>
      </c>
      <c r="BZ271" s="73">
        <f t="shared" si="63"/>
        <v>92.47964693055475</v>
      </c>
      <c r="CA271" s="73">
        <f t="shared" si="63"/>
        <v>63.430640553638248</v>
      </c>
      <c r="CB271" s="73">
        <f t="shared" si="63"/>
        <v>82.689972012462377</v>
      </c>
      <c r="CC271" s="73">
        <f t="shared" si="64"/>
        <v>73.381017299444125</v>
      </c>
      <c r="CD271" s="73">
        <f t="shared" si="64"/>
        <v>66.780182292740704</v>
      </c>
      <c r="CE271" s="73">
        <f t="shared" si="64"/>
        <v>90.43325763877958</v>
      </c>
      <c r="CF271" s="73">
        <f t="shared" si="64"/>
        <v>79.94349085258176</v>
      </c>
      <c r="CG271" s="73">
        <f t="shared" si="64"/>
        <v>93.113960803290567</v>
      </c>
      <c r="CH271" s="73">
        <f t="shared" si="64"/>
        <v>91.967698405409024</v>
      </c>
      <c r="CI271" s="73" t="e">
        <f t="shared" si="64"/>
        <v>#VALUE!</v>
      </c>
      <c r="CJ271" s="73" t="e">
        <f t="shared" si="64"/>
        <v>#VALUE!</v>
      </c>
      <c r="CK271" s="73" t="e">
        <f t="shared" si="64"/>
        <v>#VALUE!</v>
      </c>
    </row>
    <row r="272" spans="2:89" s="72" customFormat="1" ht="14.4">
      <c r="B272" s="70" t="s">
        <v>487</v>
      </c>
      <c r="C272" s="70"/>
      <c r="D272" s="79"/>
      <c r="E272" s="71">
        <v>35886</v>
      </c>
      <c r="F272" s="72">
        <v>98.19</v>
      </c>
      <c r="G272" s="72">
        <v>82.98</v>
      </c>
      <c r="H272" s="72">
        <v>78.34</v>
      </c>
      <c r="I272" s="72">
        <v>94.39</v>
      </c>
      <c r="J272" s="72">
        <v>108.53</v>
      </c>
      <c r="K272" s="72">
        <v>77.64</v>
      </c>
      <c r="L272" s="72">
        <v>82.75</v>
      </c>
      <c r="M272" s="72">
        <v>91.73</v>
      </c>
      <c r="N272" s="72">
        <v>86.15</v>
      </c>
      <c r="O272" s="72">
        <v>100.75</v>
      </c>
      <c r="P272" s="72">
        <v>94.68</v>
      </c>
      <c r="Q272" s="72">
        <v>91.47</v>
      </c>
      <c r="R272" s="72">
        <v>88.46</v>
      </c>
      <c r="S272" s="72">
        <v>83.69</v>
      </c>
      <c r="T272" s="72">
        <v>89.87</v>
      </c>
      <c r="U272" s="72">
        <v>73.31</v>
      </c>
      <c r="V272" s="72">
        <v>93.21</v>
      </c>
      <c r="W272" s="72">
        <v>91.15</v>
      </c>
      <c r="X272" s="72">
        <v>102.7</v>
      </c>
      <c r="Y272" s="72">
        <v>93.42</v>
      </c>
      <c r="Z272" s="72">
        <v>91.55</v>
      </c>
      <c r="AA272" s="72">
        <v>73.569999999999993</v>
      </c>
      <c r="AB272" s="72">
        <v>101.27</v>
      </c>
      <c r="AC272" s="72">
        <v>79.45</v>
      </c>
      <c r="AD272" s="72">
        <v>102.59</v>
      </c>
      <c r="AE272" s="72">
        <v>112.54</v>
      </c>
      <c r="AF272" s="72">
        <v>100.18</v>
      </c>
      <c r="AG272" s="72">
        <v>112.73</v>
      </c>
      <c r="AH272" s="72">
        <v>112.08</v>
      </c>
      <c r="AI272" s="72">
        <v>99.31</v>
      </c>
      <c r="AJ272" s="72">
        <v>73.959999999999994</v>
      </c>
      <c r="AK272" s="72">
        <v>90.01</v>
      </c>
      <c r="AL272" s="72">
        <v>83.13</v>
      </c>
      <c r="AM272" s="72">
        <v>78.13</v>
      </c>
      <c r="AN272" s="72">
        <v>81.36</v>
      </c>
      <c r="AO272" s="72">
        <v>81.42</v>
      </c>
      <c r="AP272" s="72">
        <v>98.13</v>
      </c>
      <c r="AQ272" s="72">
        <v>96.11</v>
      </c>
      <c r="AR272" s="72" t="s">
        <v>488</v>
      </c>
      <c r="AS272" s="72" t="s">
        <v>488</v>
      </c>
      <c r="AT272" s="72" t="s">
        <v>488</v>
      </c>
      <c r="AU272" s="72" t="s">
        <v>488</v>
      </c>
      <c r="AV272" s="72" t="s">
        <v>488</v>
      </c>
      <c r="AW272" s="73">
        <f t="shared" si="62"/>
        <v>94.55763595592181</v>
      </c>
      <c r="AX272" s="73">
        <f t="shared" si="62"/>
        <v>67.70679737266947</v>
      </c>
      <c r="AY272" s="73">
        <f t="shared" si="62"/>
        <v>66.779512408972437</v>
      </c>
      <c r="AZ272" s="73">
        <f t="shared" si="62"/>
        <v>89.138470670767916</v>
      </c>
      <c r="BA272" s="73">
        <f t="shared" si="62"/>
        <v>110.56358013461886</v>
      </c>
      <c r="BB272" s="73">
        <f t="shared" si="62"/>
        <v>65.404657319935026</v>
      </c>
      <c r="BC272" s="73">
        <f t="shared" si="62"/>
        <v>85.619475566854859</v>
      </c>
      <c r="BD272" s="73">
        <f t="shared" si="62"/>
        <v>87.133106265181212</v>
      </c>
      <c r="BE272" s="73">
        <f t="shared" si="62"/>
        <v>82.295064070197483</v>
      </c>
      <c r="BF272" s="73">
        <f t="shared" si="62"/>
        <v>97.366513650640258</v>
      </c>
      <c r="BG272" s="73">
        <f t="shared" si="62"/>
        <v>92.316692667706718</v>
      </c>
      <c r="BH272" s="73">
        <f t="shared" si="62"/>
        <v>85.535086899020783</v>
      </c>
      <c r="BI272" s="73">
        <f t="shared" si="62"/>
        <v>64.890071888164641</v>
      </c>
      <c r="BJ272" s="73">
        <f t="shared" si="62"/>
        <v>72.575120322594628</v>
      </c>
      <c r="BK272" s="73">
        <f t="shared" si="62"/>
        <v>82.11698364421936</v>
      </c>
      <c r="BL272" s="73">
        <f t="shared" si="62"/>
        <v>71.509991360329977</v>
      </c>
      <c r="BM272" s="73">
        <f t="shared" si="63"/>
        <v>85.140504603018215</v>
      </c>
      <c r="BN272" s="73">
        <f t="shared" si="63"/>
        <v>89.946008430015368</v>
      </c>
      <c r="BO272" s="73">
        <f t="shared" si="63"/>
        <v>101.65584920601253</v>
      </c>
      <c r="BP272" s="73">
        <f t="shared" si="63"/>
        <v>86.479981485767183</v>
      </c>
      <c r="BQ272" s="73">
        <f t="shared" si="63"/>
        <v>89.579882442566699</v>
      </c>
      <c r="BR272" s="73">
        <f t="shared" si="63"/>
        <v>57.543032409088624</v>
      </c>
      <c r="BS272" s="73">
        <f t="shared" si="63"/>
        <v>96.93890807151891</v>
      </c>
      <c r="BT272" s="73">
        <f t="shared" si="63"/>
        <v>63.17194377395996</v>
      </c>
      <c r="BU272" s="73">
        <f t="shared" si="63"/>
        <v>100.18205280228787</v>
      </c>
      <c r="BV272" s="73">
        <f t="shared" si="63"/>
        <v>114.06438908556495</v>
      </c>
      <c r="BW272" s="73">
        <f t="shared" si="63"/>
        <v>117.77766581011404</v>
      </c>
      <c r="BX272" s="73">
        <f t="shared" si="63"/>
        <v>122.24124176071012</v>
      </c>
      <c r="BY272" s="73">
        <f t="shared" si="63"/>
        <v>114.59620524955083</v>
      </c>
      <c r="BZ272" s="73">
        <f t="shared" si="63"/>
        <v>90.770446102721806</v>
      </c>
      <c r="CA272" s="73">
        <f t="shared" si="63"/>
        <v>62.802278117096179</v>
      </c>
      <c r="CB272" s="73">
        <f t="shared" si="63"/>
        <v>83.179753920895607</v>
      </c>
      <c r="CC272" s="73">
        <f t="shared" si="64"/>
        <v>72.448503184118636</v>
      </c>
      <c r="CD272" s="73">
        <f t="shared" si="64"/>
        <v>64.445845387003843</v>
      </c>
      <c r="CE272" s="73">
        <f t="shared" si="64"/>
        <v>85.365469793376334</v>
      </c>
      <c r="CF272" s="73">
        <f t="shared" si="64"/>
        <v>80.51705869887688</v>
      </c>
      <c r="CG272" s="73">
        <f t="shared" si="64"/>
        <v>94.972175175417348</v>
      </c>
      <c r="CH272" s="73">
        <f t="shared" si="64"/>
        <v>95.063621141577343</v>
      </c>
      <c r="CI272" s="73" t="e">
        <f t="shared" si="64"/>
        <v>#VALUE!</v>
      </c>
      <c r="CJ272" s="73" t="e">
        <f t="shared" si="64"/>
        <v>#VALUE!</v>
      </c>
      <c r="CK272" s="73" t="e">
        <f t="shared" si="64"/>
        <v>#VALUE!</v>
      </c>
    </row>
    <row r="273" spans="2:89" s="72" customFormat="1" ht="14.4">
      <c r="B273" s="70" t="s">
        <v>487</v>
      </c>
      <c r="C273" s="70"/>
      <c r="D273" s="78"/>
      <c r="E273" s="71">
        <v>35977</v>
      </c>
      <c r="F273" s="72">
        <v>99</v>
      </c>
      <c r="G273" s="72">
        <v>75.540000000000006</v>
      </c>
      <c r="H273" s="72">
        <v>82.7</v>
      </c>
      <c r="I273" s="72">
        <v>95.85</v>
      </c>
      <c r="J273" s="72">
        <v>109.66</v>
      </c>
      <c r="K273" s="72">
        <v>79.56</v>
      </c>
      <c r="L273" s="72">
        <v>84.25</v>
      </c>
      <c r="M273" s="72">
        <v>94.98</v>
      </c>
      <c r="N273" s="72">
        <v>87.12</v>
      </c>
      <c r="O273" s="72">
        <v>101.68</v>
      </c>
      <c r="P273" s="72">
        <v>96.05</v>
      </c>
      <c r="Q273" s="72">
        <v>92.93</v>
      </c>
      <c r="R273" s="72">
        <v>88.53</v>
      </c>
      <c r="S273" s="72">
        <v>82.37</v>
      </c>
      <c r="T273" s="72">
        <v>90.99</v>
      </c>
      <c r="U273" s="72">
        <v>71.400000000000006</v>
      </c>
      <c r="V273" s="72">
        <v>93.68</v>
      </c>
      <c r="W273" s="72">
        <v>91.89</v>
      </c>
      <c r="X273" s="72">
        <v>103.24</v>
      </c>
      <c r="Y273" s="72">
        <v>90.83</v>
      </c>
      <c r="Z273" s="72">
        <v>92.71</v>
      </c>
      <c r="AA273" s="72">
        <v>74.790000000000006</v>
      </c>
      <c r="AB273" s="72">
        <v>102.44</v>
      </c>
      <c r="AC273" s="72">
        <v>78.010000000000005</v>
      </c>
      <c r="AD273" s="72">
        <v>104.2</v>
      </c>
      <c r="AE273" s="72">
        <v>108.97</v>
      </c>
      <c r="AF273" s="72">
        <v>99.92</v>
      </c>
      <c r="AG273" s="72">
        <v>115.07</v>
      </c>
      <c r="AH273" s="72">
        <v>108.14</v>
      </c>
      <c r="AI273" s="72">
        <v>99.89</v>
      </c>
      <c r="AJ273" s="72">
        <v>72.3</v>
      </c>
      <c r="AK273" s="72">
        <v>93.69</v>
      </c>
      <c r="AL273" s="72">
        <v>79.319999999999993</v>
      </c>
      <c r="AM273" s="72">
        <v>75.37</v>
      </c>
      <c r="AN273" s="72">
        <v>78.64</v>
      </c>
      <c r="AO273" s="72">
        <v>77.13</v>
      </c>
      <c r="AP273" s="72">
        <v>100.44</v>
      </c>
      <c r="AQ273" s="72">
        <v>98.31</v>
      </c>
      <c r="AR273" s="72" t="s">
        <v>488</v>
      </c>
      <c r="AS273" s="72" t="s">
        <v>488</v>
      </c>
      <c r="AT273" s="72" t="s">
        <v>488</v>
      </c>
      <c r="AU273" s="72" t="s">
        <v>488</v>
      </c>
      <c r="AV273" s="72" t="s">
        <v>488</v>
      </c>
      <c r="AW273" s="73">
        <f t="shared" si="62"/>
        <v>95.337671449600364</v>
      </c>
      <c r="AX273" s="73">
        <f t="shared" si="62"/>
        <v>61.636195149812636</v>
      </c>
      <c r="AY273" s="73">
        <f t="shared" si="62"/>
        <v>70.496115346209095</v>
      </c>
      <c r="AZ273" s="73">
        <f t="shared" si="62"/>
        <v>90.517241379310349</v>
      </c>
      <c r="BA273" s="73">
        <f t="shared" si="62"/>
        <v>111.71475350191011</v>
      </c>
      <c r="BB273" s="73">
        <f t="shared" si="62"/>
        <v>67.022083157831418</v>
      </c>
      <c r="BC273" s="73">
        <f t="shared" si="62"/>
        <v>87.171490229698151</v>
      </c>
      <c r="BD273" s="73">
        <f t="shared" si="62"/>
        <v>90.220238014465409</v>
      </c>
      <c r="BE273" s="73">
        <f t="shared" si="62"/>
        <v>83.221659684220597</v>
      </c>
      <c r="BF273" s="73">
        <f t="shared" si="62"/>
        <v>98.265281468953873</v>
      </c>
      <c r="BG273" s="73">
        <f t="shared" si="62"/>
        <v>93.652496099844001</v>
      </c>
      <c r="BH273" s="73">
        <f t="shared" si="62"/>
        <v>86.90035668006999</v>
      </c>
      <c r="BI273" s="73">
        <f t="shared" si="62"/>
        <v>64.941420577201185</v>
      </c>
      <c r="BJ273" s="73">
        <f t="shared" si="62"/>
        <v>71.430429692581185</v>
      </c>
      <c r="BK273" s="73">
        <f t="shared" si="62"/>
        <v>83.140362098447966</v>
      </c>
      <c r="BL273" s="73">
        <f t="shared" si="62"/>
        <v>69.64688832529751</v>
      </c>
      <c r="BM273" s="73">
        <f t="shared" si="63"/>
        <v>85.56981516157866</v>
      </c>
      <c r="BN273" s="73">
        <f t="shared" si="63"/>
        <v>90.676233841295797</v>
      </c>
      <c r="BO273" s="73">
        <f t="shared" si="63"/>
        <v>102.19035902656995</v>
      </c>
      <c r="BP273" s="73">
        <f t="shared" si="63"/>
        <v>84.082388336033318</v>
      </c>
      <c r="BQ273" s="73">
        <f t="shared" si="63"/>
        <v>90.714919729659854</v>
      </c>
      <c r="BR273" s="73">
        <f t="shared" si="63"/>
        <v>58.497259669372546</v>
      </c>
      <c r="BS273" s="73">
        <f t="shared" si="63"/>
        <v>98.05886978222965</v>
      </c>
      <c r="BT273" s="73">
        <f t="shared" si="63"/>
        <v>62.026977140423121</v>
      </c>
      <c r="BU273" s="73">
        <f t="shared" si="63"/>
        <v>101.75426359292715</v>
      </c>
      <c r="BV273" s="73">
        <f t="shared" si="63"/>
        <v>110.44603233209536</v>
      </c>
      <c r="BW273" s="73">
        <f t="shared" si="63"/>
        <v>117.47199408810735</v>
      </c>
      <c r="BX273" s="73">
        <f t="shared" si="63"/>
        <v>124.77867195427051</v>
      </c>
      <c r="BY273" s="73">
        <f t="shared" si="63"/>
        <v>110.56775192439711</v>
      </c>
      <c r="BZ273" s="73">
        <f t="shared" si="63"/>
        <v>91.300572562691372</v>
      </c>
      <c r="CA273" s="73">
        <f t="shared" si="63"/>
        <v>61.392708327015335</v>
      </c>
      <c r="CB273" s="73">
        <f t="shared" si="63"/>
        <v>86.580503775677244</v>
      </c>
      <c r="CC273" s="73">
        <f t="shared" si="64"/>
        <v>69.128055726744748</v>
      </c>
      <c r="CD273" s="73">
        <f t="shared" si="64"/>
        <v>62.169248263387686</v>
      </c>
      <c r="CE273" s="73">
        <f t="shared" si="64"/>
        <v>82.511560282093356</v>
      </c>
      <c r="CF273" s="73">
        <f t="shared" si="64"/>
        <v>76.274634456452631</v>
      </c>
      <c r="CG273" s="73">
        <f t="shared" si="64"/>
        <v>97.207839341882391</v>
      </c>
      <c r="CH273" s="73">
        <f t="shared" si="64"/>
        <v>97.23966907115252</v>
      </c>
      <c r="CI273" s="73" t="e">
        <f t="shared" si="64"/>
        <v>#VALUE!</v>
      </c>
      <c r="CJ273" s="73" t="e">
        <f t="shared" si="64"/>
        <v>#VALUE!</v>
      </c>
      <c r="CK273" s="73" t="e">
        <f t="shared" si="64"/>
        <v>#VALUE!</v>
      </c>
    </row>
    <row r="274" spans="2:89" s="72" customFormat="1" ht="14.4">
      <c r="B274" s="70" t="s">
        <v>487</v>
      </c>
      <c r="C274" s="70"/>
      <c r="D274" s="78"/>
      <c r="E274" s="71">
        <v>36069</v>
      </c>
      <c r="F274" s="72">
        <v>99.63</v>
      </c>
      <c r="G274" s="72">
        <v>75.58</v>
      </c>
      <c r="H274" s="72">
        <v>84.62</v>
      </c>
      <c r="I274" s="72">
        <v>97.33</v>
      </c>
      <c r="J274" s="72">
        <v>110.87</v>
      </c>
      <c r="K274" s="72">
        <v>82.18</v>
      </c>
      <c r="L274" s="72">
        <v>85.41</v>
      </c>
      <c r="M274" s="72">
        <v>96.32</v>
      </c>
      <c r="N274" s="72">
        <v>88.09</v>
      </c>
      <c r="O274" s="72">
        <v>102.36</v>
      </c>
      <c r="P274" s="72">
        <v>96.88</v>
      </c>
      <c r="Q274" s="72">
        <v>94.07</v>
      </c>
      <c r="R274" s="72">
        <v>88.83</v>
      </c>
      <c r="S274" s="72">
        <v>77.849999999999994</v>
      </c>
      <c r="T274" s="72">
        <v>92.8</v>
      </c>
      <c r="U274" s="72">
        <v>69.95</v>
      </c>
      <c r="V274" s="72">
        <v>92.7</v>
      </c>
      <c r="W274" s="72">
        <v>92.81</v>
      </c>
      <c r="X274" s="72">
        <v>103.89</v>
      </c>
      <c r="Y274" s="72">
        <v>91.29</v>
      </c>
      <c r="Z274" s="72">
        <v>94.45</v>
      </c>
      <c r="AA274" s="72">
        <v>69.760000000000005</v>
      </c>
      <c r="AB274" s="72">
        <v>103.79</v>
      </c>
      <c r="AC274" s="72">
        <v>72.650000000000006</v>
      </c>
      <c r="AD274" s="72">
        <v>105.66</v>
      </c>
      <c r="AE274" s="72">
        <v>104.48</v>
      </c>
      <c r="AF274" s="72">
        <v>96.91</v>
      </c>
      <c r="AG274" s="72">
        <v>109.79</v>
      </c>
      <c r="AH274" s="72">
        <v>122.87</v>
      </c>
      <c r="AI274" s="72">
        <v>102.46</v>
      </c>
      <c r="AJ274" s="72">
        <v>71.03</v>
      </c>
      <c r="AK274" s="72">
        <v>92.76</v>
      </c>
      <c r="AL274" s="72">
        <v>76.709999999999994</v>
      </c>
      <c r="AM274" s="72">
        <v>73.12</v>
      </c>
      <c r="AN274" s="72">
        <v>76.62</v>
      </c>
      <c r="AO274" s="72">
        <v>74.59</v>
      </c>
      <c r="AP274" s="72">
        <v>102.36</v>
      </c>
      <c r="AQ274" s="72">
        <v>98.51</v>
      </c>
      <c r="AR274" s="72" t="s">
        <v>488</v>
      </c>
      <c r="AS274" s="72" t="s">
        <v>488</v>
      </c>
      <c r="AT274" s="72" t="s">
        <v>488</v>
      </c>
      <c r="AU274" s="72" t="s">
        <v>488</v>
      </c>
      <c r="AV274" s="72" t="s">
        <v>488</v>
      </c>
      <c r="AW274" s="73">
        <f t="shared" si="62"/>
        <v>95.944365722461441</v>
      </c>
      <c r="AX274" s="73">
        <f t="shared" si="62"/>
        <v>61.668832796172069</v>
      </c>
      <c r="AY274" s="73">
        <f t="shared" si="62"/>
        <v>72.132784529579368</v>
      </c>
      <c r="AZ274" s="73">
        <f t="shared" si="62"/>
        <v>91.914899357832823</v>
      </c>
      <c r="BA274" s="73">
        <f t="shared" si="62"/>
        <v>112.9474258686556</v>
      </c>
      <c r="BB274" s="73">
        <f t="shared" si="62"/>
        <v>69.229195499127513</v>
      </c>
      <c r="BC274" s="73">
        <f t="shared" si="62"/>
        <v>88.371714902296958</v>
      </c>
      <c r="BD274" s="73">
        <f t="shared" si="62"/>
        <v>91.493086181862566</v>
      </c>
      <c r="BE274" s="73">
        <f t="shared" si="62"/>
        <v>84.148255298243711</v>
      </c>
      <c r="BF274" s="73">
        <f t="shared" si="62"/>
        <v>98.922445035032624</v>
      </c>
      <c r="BG274" s="73">
        <f t="shared" si="62"/>
        <v>94.461778471138857</v>
      </c>
      <c r="BH274" s="73">
        <f t="shared" si="62"/>
        <v>87.966389248834417</v>
      </c>
      <c r="BI274" s="73">
        <f t="shared" si="62"/>
        <v>65.161486387357741</v>
      </c>
      <c r="BJ274" s="73">
        <f t="shared" si="62"/>
        <v>67.510731474656353</v>
      </c>
      <c r="BK274" s="73">
        <f t="shared" si="62"/>
        <v>84.794214778942418</v>
      </c>
      <c r="BL274" s="73">
        <f t="shared" si="62"/>
        <v>68.232490733257151</v>
      </c>
      <c r="BM274" s="73">
        <f t="shared" si="63"/>
        <v>84.674656975644126</v>
      </c>
      <c r="BN274" s="73">
        <f t="shared" si="63"/>
        <v>91.584081649914722</v>
      </c>
      <c r="BO274" s="73">
        <f t="shared" si="63"/>
        <v>102.83375047724093</v>
      </c>
      <c r="BP274" s="73">
        <f t="shared" si="63"/>
        <v>84.508215690812321</v>
      </c>
      <c r="BQ274" s="73">
        <f t="shared" si="63"/>
        <v>92.417475660299573</v>
      </c>
      <c r="BR274" s="73">
        <f t="shared" si="63"/>
        <v>54.563027604431468</v>
      </c>
      <c r="BS274" s="73">
        <f t="shared" si="63"/>
        <v>99.351133294588209</v>
      </c>
      <c r="BT274" s="73">
        <f t="shared" si="63"/>
        <v>57.765156893369308</v>
      </c>
      <c r="BU274" s="73">
        <f t="shared" si="63"/>
        <v>103.17999511735778</v>
      </c>
      <c r="BV274" s="73">
        <f t="shared" si="63"/>
        <v>105.89521389425826</v>
      </c>
      <c r="BW274" s="73">
        <f t="shared" si="63"/>
        <v>113.93325607564535</v>
      </c>
      <c r="BX274" s="73">
        <f t="shared" si="63"/>
        <v>119.0531884405958</v>
      </c>
      <c r="BY274" s="73">
        <f t="shared" si="63"/>
        <v>125.62844164000992</v>
      </c>
      <c r="BZ274" s="73">
        <f t="shared" si="63"/>
        <v>93.649581187039317</v>
      </c>
      <c r="CA274" s="73">
        <f t="shared" si="63"/>
        <v>60.314302523760709</v>
      </c>
      <c r="CB274" s="73">
        <f t="shared" si="63"/>
        <v>85.72107514389819</v>
      </c>
      <c r="CC274" s="73">
        <f t="shared" si="64"/>
        <v>66.853418492165773</v>
      </c>
      <c r="CD274" s="73">
        <f t="shared" si="64"/>
        <v>60.313326695222337</v>
      </c>
      <c r="CE274" s="73">
        <f t="shared" si="64"/>
        <v>80.392112777390551</v>
      </c>
      <c r="CF274" s="73">
        <f t="shared" si="64"/>
        <v>73.762802853711946</v>
      </c>
      <c r="CG274" s="73">
        <f t="shared" si="64"/>
        <v>99.066053714009172</v>
      </c>
      <c r="CH274" s="73">
        <f t="shared" si="64"/>
        <v>97.437491610204802</v>
      </c>
      <c r="CI274" s="73" t="e">
        <f t="shared" si="64"/>
        <v>#VALUE!</v>
      </c>
      <c r="CJ274" s="73" t="e">
        <f t="shared" si="64"/>
        <v>#VALUE!</v>
      </c>
      <c r="CK274" s="73" t="e">
        <f t="shared" si="64"/>
        <v>#VALUE!</v>
      </c>
    </row>
    <row r="275" spans="2:89" s="72" customFormat="1" ht="14.4">
      <c r="B275" s="70" t="s">
        <v>487</v>
      </c>
      <c r="C275" s="70"/>
      <c r="D275" s="78"/>
      <c r="E275" s="71">
        <v>36161</v>
      </c>
      <c r="F275" s="72">
        <v>98.15</v>
      </c>
      <c r="G275" s="72">
        <v>78.180000000000007</v>
      </c>
      <c r="H275" s="72">
        <v>79.319999999999993</v>
      </c>
      <c r="I275" s="72">
        <v>95.79</v>
      </c>
      <c r="J275" s="72">
        <v>109.01</v>
      </c>
      <c r="K275" s="72">
        <v>82.28</v>
      </c>
      <c r="L275" s="72">
        <v>84.05</v>
      </c>
      <c r="M275" s="72">
        <v>98.28</v>
      </c>
      <c r="N275" s="72">
        <v>87.39</v>
      </c>
      <c r="O275" s="72">
        <v>100.44</v>
      </c>
      <c r="P275" s="72">
        <v>95.6</v>
      </c>
      <c r="Q275" s="72">
        <v>92.52</v>
      </c>
      <c r="R275" s="72">
        <v>90.68</v>
      </c>
      <c r="S275" s="72">
        <v>80.09</v>
      </c>
      <c r="T275" s="72">
        <v>93.41</v>
      </c>
      <c r="U275" s="72">
        <v>71.67</v>
      </c>
      <c r="V275" s="72">
        <v>91.91</v>
      </c>
      <c r="W275" s="72">
        <v>92.01</v>
      </c>
      <c r="X275" s="72">
        <v>102.91</v>
      </c>
      <c r="Y275" s="72">
        <v>86.76</v>
      </c>
      <c r="Z275" s="72">
        <v>93.72</v>
      </c>
      <c r="AA275" s="72">
        <v>64.010000000000005</v>
      </c>
      <c r="AB275" s="72">
        <v>103.18</v>
      </c>
      <c r="AC275" s="72">
        <v>72.52</v>
      </c>
      <c r="AD275" s="72">
        <v>103.47</v>
      </c>
      <c r="AE275" s="72">
        <v>107.23</v>
      </c>
      <c r="AF275" s="72">
        <v>97.56</v>
      </c>
      <c r="AG275" s="72">
        <v>110.29</v>
      </c>
      <c r="AH275" s="72">
        <v>127.46</v>
      </c>
      <c r="AI275" s="72">
        <v>100.48</v>
      </c>
      <c r="AJ275" s="72">
        <v>72.28</v>
      </c>
      <c r="AK275" s="72">
        <v>90.88</v>
      </c>
      <c r="AL275" s="72">
        <v>78.48</v>
      </c>
      <c r="AM275" s="72">
        <v>74.989999999999995</v>
      </c>
      <c r="AN275" s="72">
        <v>78.38</v>
      </c>
      <c r="AO275" s="72">
        <v>77.59</v>
      </c>
      <c r="AP275" s="72">
        <v>99.24</v>
      </c>
      <c r="AQ275" s="72">
        <v>94.69</v>
      </c>
      <c r="AR275" s="72" t="s">
        <v>488</v>
      </c>
      <c r="AS275" s="72" t="s">
        <v>488</v>
      </c>
      <c r="AT275" s="72" t="s">
        <v>488</v>
      </c>
      <c r="AU275" s="72" t="s">
        <v>488</v>
      </c>
      <c r="AV275" s="72" t="s">
        <v>488</v>
      </c>
      <c r="AW275" s="73">
        <f t="shared" si="62"/>
        <v>94.519115684629057</v>
      </c>
      <c r="AX275" s="73">
        <f t="shared" si="62"/>
        <v>63.790279809536024</v>
      </c>
      <c r="AY275" s="73">
        <f t="shared" si="62"/>
        <v>67.614895637984347</v>
      </c>
      <c r="AZ275" s="73">
        <f t="shared" si="62"/>
        <v>90.460579569370253</v>
      </c>
      <c r="BA275" s="73">
        <f t="shared" si="62"/>
        <v>111.05257413134436</v>
      </c>
      <c r="BB275" s="73">
        <f t="shared" si="62"/>
        <v>69.313436428184616</v>
      </c>
      <c r="BC275" s="73">
        <f t="shared" si="62"/>
        <v>86.964554941319051</v>
      </c>
      <c r="BD275" s="73">
        <f t="shared" si="62"/>
        <v>93.354864098353971</v>
      </c>
      <c r="BE275" s="73">
        <f t="shared" si="62"/>
        <v>83.479578051010535</v>
      </c>
      <c r="BF275" s="73">
        <f t="shared" si="62"/>
        <v>97.066924377869057</v>
      </c>
      <c r="BG275" s="73">
        <f t="shared" si="62"/>
        <v>93.213728549141976</v>
      </c>
      <c r="BH275" s="73">
        <f t="shared" si="62"/>
        <v>86.516959001830145</v>
      </c>
      <c r="BI275" s="73">
        <f t="shared" si="62"/>
        <v>66.518558883323209</v>
      </c>
      <c r="BJ275" s="73">
        <f t="shared" si="62"/>
        <v>69.453236786194324</v>
      </c>
      <c r="BK275" s="73">
        <f t="shared" si="62"/>
        <v>85.351590544191936</v>
      </c>
      <c r="BL275" s="73">
        <f t="shared" si="62"/>
        <v>69.91025891140157</v>
      </c>
      <c r="BM275" s="73">
        <f t="shared" si="63"/>
        <v>83.953049866574446</v>
      </c>
      <c r="BN275" s="73">
        <f t="shared" si="63"/>
        <v>90.794648772854785</v>
      </c>
      <c r="BO275" s="73">
        <f t="shared" si="63"/>
        <v>101.86371413622931</v>
      </c>
      <c r="BP275" s="73">
        <f t="shared" si="63"/>
        <v>80.314741957880116</v>
      </c>
      <c r="BQ275" s="73">
        <f t="shared" si="63"/>
        <v>91.703184953766808</v>
      </c>
      <c r="BR275" s="73">
        <f t="shared" si="63"/>
        <v>50.065645025224455</v>
      </c>
      <c r="BS275" s="73">
        <f t="shared" si="63"/>
        <v>98.767221633448415</v>
      </c>
      <c r="BT275" s="73">
        <f t="shared" si="63"/>
        <v>57.661791850063892</v>
      </c>
      <c r="BU275" s="73">
        <f t="shared" si="63"/>
        <v>101.0413978307118</v>
      </c>
      <c r="BV275" s="73">
        <f t="shared" si="63"/>
        <v>108.68246349426984</v>
      </c>
      <c r="BW275" s="73">
        <f t="shared" si="63"/>
        <v>114.69743538066206</v>
      </c>
      <c r="BX275" s="73">
        <f t="shared" si="63"/>
        <v>119.59537437939076</v>
      </c>
      <c r="BY275" s="73">
        <f t="shared" si="63"/>
        <v>130.32148751880578</v>
      </c>
      <c r="BZ275" s="73">
        <f t="shared" si="63"/>
        <v>91.839839134039735</v>
      </c>
      <c r="CA275" s="73">
        <f t="shared" si="63"/>
        <v>61.375725558460147</v>
      </c>
      <c r="CB275" s="73">
        <f t="shared" si="63"/>
        <v>83.983735544172774</v>
      </c>
      <c r="CC275" s="73">
        <f t="shared" si="64"/>
        <v>68.395988570788305</v>
      </c>
      <c r="CD275" s="73">
        <f t="shared" si="64"/>
        <v>61.855803731875312</v>
      </c>
      <c r="CE275" s="73">
        <f t="shared" si="64"/>
        <v>82.238760108220703</v>
      </c>
      <c r="CF275" s="73">
        <f t="shared" si="64"/>
        <v>76.729533093169451</v>
      </c>
      <c r="CG275" s="73">
        <f t="shared" si="64"/>
        <v>96.046455359303152</v>
      </c>
      <c r="CH275" s="73">
        <f t="shared" si="64"/>
        <v>93.65908111430609</v>
      </c>
      <c r="CI275" s="73" t="e">
        <f t="shared" si="64"/>
        <v>#VALUE!</v>
      </c>
      <c r="CJ275" s="73" t="e">
        <f t="shared" si="64"/>
        <v>#VALUE!</v>
      </c>
      <c r="CK275" s="73" t="e">
        <f t="shared" si="64"/>
        <v>#VALUE!</v>
      </c>
    </row>
    <row r="276" spans="2:89" s="72" customFormat="1" ht="14.4">
      <c r="B276" s="70" t="s">
        <v>487</v>
      </c>
      <c r="C276" s="70"/>
      <c r="D276" s="79"/>
      <c r="E276" s="71">
        <v>36251</v>
      </c>
      <c r="F276" s="72">
        <v>96.47</v>
      </c>
      <c r="G276" s="72">
        <v>82.21</v>
      </c>
      <c r="H276" s="72">
        <v>77.8</v>
      </c>
      <c r="I276" s="72">
        <v>94.35</v>
      </c>
      <c r="J276" s="72">
        <v>106.56</v>
      </c>
      <c r="K276" s="72">
        <v>82.3</v>
      </c>
      <c r="L276" s="72">
        <v>82.5</v>
      </c>
      <c r="M276" s="72">
        <v>96.51</v>
      </c>
      <c r="N276" s="72">
        <v>86.4</v>
      </c>
      <c r="O276" s="72">
        <v>98.28</v>
      </c>
      <c r="P276" s="72">
        <v>93.98</v>
      </c>
      <c r="Q276" s="72">
        <v>91.26</v>
      </c>
      <c r="R276" s="72">
        <v>92.25</v>
      </c>
      <c r="S276" s="72">
        <v>83.41</v>
      </c>
      <c r="T276" s="72">
        <v>93.66</v>
      </c>
      <c r="U276" s="72">
        <v>72.400000000000006</v>
      </c>
      <c r="V276" s="72">
        <v>91.84</v>
      </c>
      <c r="W276" s="72">
        <v>90.98</v>
      </c>
      <c r="X276" s="72">
        <v>101.69</v>
      </c>
      <c r="Y276" s="72">
        <v>87.51</v>
      </c>
      <c r="Z276" s="72">
        <v>92.94</v>
      </c>
      <c r="AA276" s="72">
        <v>62.05</v>
      </c>
      <c r="AB276" s="72">
        <v>101.88</v>
      </c>
      <c r="AC276" s="72">
        <v>70.260000000000005</v>
      </c>
      <c r="AD276" s="72">
        <v>101.19</v>
      </c>
      <c r="AE276" s="72">
        <v>105.7</v>
      </c>
      <c r="AF276" s="72">
        <v>100.25</v>
      </c>
      <c r="AG276" s="72">
        <v>111.82</v>
      </c>
      <c r="AH276" s="72">
        <v>124.22</v>
      </c>
      <c r="AI276" s="72">
        <v>98.5</v>
      </c>
      <c r="AJ276" s="72">
        <v>75.599999999999994</v>
      </c>
      <c r="AK276" s="72">
        <v>90.26</v>
      </c>
      <c r="AL276" s="72">
        <v>81.209999999999994</v>
      </c>
      <c r="AM276" s="72">
        <v>80.13</v>
      </c>
      <c r="AN276" s="72">
        <v>80.3</v>
      </c>
      <c r="AO276" s="72">
        <v>84.8</v>
      </c>
      <c r="AP276" s="72">
        <v>95.32</v>
      </c>
      <c r="AQ276" s="72">
        <v>90.95</v>
      </c>
      <c r="AR276" s="72" t="s">
        <v>488</v>
      </c>
      <c r="AS276" s="72" t="s">
        <v>488</v>
      </c>
      <c r="AT276" s="72" t="s">
        <v>488</v>
      </c>
      <c r="AU276" s="72" t="s">
        <v>488</v>
      </c>
      <c r="AV276" s="72" t="s">
        <v>488</v>
      </c>
      <c r="AW276" s="73">
        <f t="shared" si="62"/>
        <v>92.90126429033279</v>
      </c>
      <c r="AX276" s="73">
        <f t="shared" si="62"/>
        <v>67.078522680250146</v>
      </c>
      <c r="AY276" s="73">
        <f t="shared" si="62"/>
        <v>66.319199201149544</v>
      </c>
      <c r="AZ276" s="73">
        <f t="shared" si="62"/>
        <v>89.100696130807833</v>
      </c>
      <c r="BA276" s="73">
        <f t="shared" si="62"/>
        <v>108.55666727305801</v>
      </c>
      <c r="BB276" s="73">
        <f t="shared" si="62"/>
        <v>69.330284613996042</v>
      </c>
      <c r="BC276" s="73">
        <f t="shared" si="62"/>
        <v>85.360806456380985</v>
      </c>
      <c r="BD276" s="73">
        <f t="shared" si="62"/>
        <v>91.673564653359193</v>
      </c>
      <c r="BE276" s="73">
        <f t="shared" si="62"/>
        <v>82.533877372780751</v>
      </c>
      <c r="BF276" s="73">
        <f t="shared" si="62"/>
        <v>94.979463638560048</v>
      </c>
      <c r="BG276" s="73">
        <f t="shared" si="62"/>
        <v>91.634165366614681</v>
      </c>
      <c r="BH276" s="73">
        <f t="shared" si="62"/>
        <v>85.338712478458916</v>
      </c>
      <c r="BI276" s="73">
        <f t="shared" si="62"/>
        <v>67.670236623142543</v>
      </c>
      <c r="BJ276" s="73">
        <f t="shared" si="62"/>
        <v>72.33230715865237</v>
      </c>
      <c r="BK276" s="73">
        <f t="shared" si="62"/>
        <v>85.580023234867966</v>
      </c>
      <c r="BL276" s="73">
        <f t="shared" si="62"/>
        <v>70.622334940497751</v>
      </c>
      <c r="BM276" s="73">
        <f t="shared" si="63"/>
        <v>83.889109996150552</v>
      </c>
      <c r="BN276" s="73">
        <f t="shared" si="63"/>
        <v>89.778253943640138</v>
      </c>
      <c r="BO276" s="73">
        <f t="shared" si="63"/>
        <v>100.65611787496995</v>
      </c>
      <c r="BP276" s="73">
        <f t="shared" si="63"/>
        <v>81.009025688498042</v>
      </c>
      <c r="BQ276" s="73">
        <f t="shared" si="63"/>
        <v>90.939970226238671</v>
      </c>
      <c r="BR276" s="73">
        <f t="shared" si="63"/>
        <v>48.532624180833892</v>
      </c>
      <c r="BS276" s="73">
        <f t="shared" si="63"/>
        <v>97.522819732658689</v>
      </c>
      <c r="BT276" s="73">
        <f t="shared" si="63"/>
        <v>55.864830327985239</v>
      </c>
      <c r="BU276" s="73">
        <f t="shared" si="63"/>
        <v>98.814912984340651</v>
      </c>
      <c r="BV276" s="73">
        <f t="shared" si="63"/>
        <v>107.13173917135433</v>
      </c>
      <c r="BW276" s="73">
        <f t="shared" si="63"/>
        <v>117.85996204296198</v>
      </c>
      <c r="BX276" s="73">
        <f t="shared" si="63"/>
        <v>121.2544633521033</v>
      </c>
      <c r="BY276" s="73">
        <f t="shared" si="63"/>
        <v>127.00874925142045</v>
      </c>
      <c r="BZ276" s="73">
        <f t="shared" si="63"/>
        <v>90.030097081040154</v>
      </c>
      <c r="CA276" s="73">
        <f t="shared" si="63"/>
        <v>64.194865138621836</v>
      </c>
      <c r="CB276" s="73">
        <f t="shared" si="63"/>
        <v>83.410783122986757</v>
      </c>
      <c r="CC276" s="73">
        <f t="shared" si="64"/>
        <v>70.775206827646755</v>
      </c>
      <c r="CD276" s="73">
        <f t="shared" si="64"/>
        <v>66.095553447595265</v>
      </c>
      <c r="CE276" s="73">
        <f t="shared" si="64"/>
        <v>84.253284469126342</v>
      </c>
      <c r="CF276" s="73">
        <f t="shared" si="64"/>
        <v>83.859574768665667</v>
      </c>
      <c r="CG276" s="73">
        <f t="shared" si="64"/>
        <v>92.25260101621096</v>
      </c>
      <c r="CH276" s="73">
        <f t="shared" si="64"/>
        <v>89.959799634028286</v>
      </c>
      <c r="CI276" s="73" t="e">
        <f t="shared" si="64"/>
        <v>#VALUE!</v>
      </c>
      <c r="CJ276" s="73" t="e">
        <f t="shared" si="64"/>
        <v>#VALUE!</v>
      </c>
      <c r="CK276" s="73" t="e">
        <f t="shared" si="64"/>
        <v>#VALUE!</v>
      </c>
    </row>
    <row r="277" spans="2:89" s="72" customFormat="1" ht="14.4">
      <c r="B277" s="70" t="s">
        <v>487</v>
      </c>
      <c r="C277" s="70"/>
      <c r="D277" s="78"/>
      <c r="E277" s="71">
        <v>36342</v>
      </c>
      <c r="F277" s="72">
        <v>95.88</v>
      </c>
      <c r="G277" s="72">
        <v>85.65</v>
      </c>
      <c r="H277" s="72">
        <v>79.62</v>
      </c>
      <c r="I277" s="72">
        <v>93.73</v>
      </c>
      <c r="J277" s="72">
        <v>105.1</v>
      </c>
      <c r="K277" s="72">
        <v>82.56</v>
      </c>
      <c r="L277" s="72">
        <v>82.49</v>
      </c>
      <c r="M277" s="72">
        <v>95.92</v>
      </c>
      <c r="N277" s="72">
        <v>86.31</v>
      </c>
      <c r="O277" s="72">
        <v>97.43</v>
      </c>
      <c r="P277" s="72">
        <v>93.38</v>
      </c>
      <c r="Q277" s="72">
        <v>90.79</v>
      </c>
      <c r="R277" s="72">
        <v>92.85</v>
      </c>
      <c r="S277" s="72">
        <v>83.33</v>
      </c>
      <c r="T277" s="72">
        <v>94.23</v>
      </c>
      <c r="U277" s="72">
        <v>72.55</v>
      </c>
      <c r="V277" s="72">
        <v>91.74</v>
      </c>
      <c r="W277" s="72">
        <v>90.91</v>
      </c>
      <c r="X277" s="72">
        <v>101.03</v>
      </c>
      <c r="Y277" s="72">
        <v>88.67</v>
      </c>
      <c r="Z277" s="72">
        <v>93.03</v>
      </c>
      <c r="AA277" s="72">
        <v>65.349999999999994</v>
      </c>
      <c r="AB277" s="72">
        <v>101.04</v>
      </c>
      <c r="AC277" s="72">
        <v>72.900000000000006</v>
      </c>
      <c r="AD277" s="72">
        <v>100.22</v>
      </c>
      <c r="AE277" s="72">
        <v>107.05</v>
      </c>
      <c r="AF277" s="72">
        <v>99.86</v>
      </c>
      <c r="AG277" s="72">
        <v>110.56</v>
      </c>
      <c r="AH277" s="72">
        <v>131.97</v>
      </c>
      <c r="AI277" s="72">
        <v>97.52</v>
      </c>
      <c r="AJ277" s="72">
        <v>77.67</v>
      </c>
      <c r="AK277" s="72">
        <v>89.59</v>
      </c>
      <c r="AL277" s="72">
        <v>80.7</v>
      </c>
      <c r="AM277" s="72">
        <v>79.05</v>
      </c>
      <c r="AN277" s="72">
        <v>76.790000000000006</v>
      </c>
      <c r="AO277" s="72">
        <v>88.07</v>
      </c>
      <c r="AP277" s="72">
        <v>93.71</v>
      </c>
      <c r="AQ277" s="72">
        <v>89.27</v>
      </c>
      <c r="AR277" s="72" t="s">
        <v>488</v>
      </c>
      <c r="AS277" s="72" t="s">
        <v>488</v>
      </c>
      <c r="AT277" s="72" t="s">
        <v>488</v>
      </c>
      <c r="AU277" s="72" t="s">
        <v>488</v>
      </c>
      <c r="AV277" s="72" t="s">
        <v>488</v>
      </c>
      <c r="AW277" s="73">
        <f t="shared" si="62"/>
        <v>92.333090288764467</v>
      </c>
      <c r="AX277" s="73">
        <f t="shared" si="62"/>
        <v>69.885360267162454</v>
      </c>
      <c r="AY277" s="73">
        <f t="shared" si="62"/>
        <v>67.870625197885957</v>
      </c>
      <c r="AZ277" s="73">
        <f t="shared" si="62"/>
        <v>88.515190761426808</v>
      </c>
      <c r="BA277" s="73">
        <f t="shared" si="62"/>
        <v>107.06931053301798</v>
      </c>
      <c r="BB277" s="73">
        <f t="shared" si="62"/>
        <v>69.549311029544512</v>
      </c>
      <c r="BC277" s="73">
        <f t="shared" si="62"/>
        <v>85.350459691962016</v>
      </c>
      <c r="BD277" s="73">
        <f t="shared" si="62"/>
        <v>91.113131505027596</v>
      </c>
      <c r="BE277" s="73">
        <f t="shared" si="62"/>
        <v>82.447904583850772</v>
      </c>
      <c r="BF277" s="73">
        <f t="shared" si="62"/>
        <v>94.158009180961599</v>
      </c>
      <c r="BG277" s="73">
        <f t="shared" si="62"/>
        <v>91.049141965678643</v>
      </c>
      <c r="BH277" s="73">
        <f t="shared" si="62"/>
        <v>84.899207822915685</v>
      </c>
      <c r="BI277" s="73">
        <f t="shared" si="62"/>
        <v>68.110368243455653</v>
      </c>
      <c r="BJ277" s="73">
        <f t="shared" si="62"/>
        <v>72.262931968954589</v>
      </c>
      <c r="BK277" s="73">
        <f t="shared" si="62"/>
        <v>86.100849769609312</v>
      </c>
      <c r="BL277" s="73">
        <f t="shared" si="62"/>
        <v>70.768651932777786</v>
      </c>
      <c r="BM277" s="73">
        <f t="shared" si="63"/>
        <v>83.797767324116407</v>
      </c>
      <c r="BN277" s="73">
        <f t="shared" si="63"/>
        <v>89.709178566897378</v>
      </c>
      <c r="BO277" s="73">
        <f t="shared" si="63"/>
        <v>100.00282809428866</v>
      </c>
      <c r="BP277" s="73">
        <f t="shared" si="63"/>
        <v>82.082851191853734</v>
      </c>
      <c r="BQ277" s="73">
        <f t="shared" si="63"/>
        <v>91.028033464030372</v>
      </c>
      <c r="BR277" s="73">
        <f t="shared" si="63"/>
        <v>51.113730704552687</v>
      </c>
      <c r="BS277" s="73">
        <f t="shared" si="63"/>
        <v>96.718744658302271</v>
      </c>
      <c r="BT277" s="73">
        <f t="shared" si="63"/>
        <v>57.963935822802796</v>
      </c>
      <c r="BU277" s="73">
        <f t="shared" si="63"/>
        <v>97.867680396191531</v>
      </c>
      <c r="BV277" s="73">
        <f t="shared" si="63"/>
        <v>108.50002533863272</v>
      </c>
      <c r="BW277" s="73">
        <f t="shared" si="63"/>
        <v>117.40145445995196</v>
      </c>
      <c r="BX277" s="73">
        <f t="shared" si="63"/>
        <v>119.88815478634002</v>
      </c>
      <c r="BY277" s="73">
        <f t="shared" si="63"/>
        <v>134.93273739099948</v>
      </c>
      <c r="BZ277" s="73">
        <f t="shared" si="63"/>
        <v>89.134366165919133</v>
      </c>
      <c r="CA277" s="73">
        <f t="shared" si="63"/>
        <v>65.952581684084109</v>
      </c>
      <c r="CB277" s="73">
        <f t="shared" si="63"/>
        <v>82.791624861382488</v>
      </c>
      <c r="CC277" s="73">
        <f t="shared" si="64"/>
        <v>70.330737482958909</v>
      </c>
      <c r="CD277" s="73">
        <f t="shared" si="64"/>
        <v>65.204711094875904</v>
      </c>
      <c r="CE277" s="73">
        <f t="shared" si="64"/>
        <v>80.570482121845743</v>
      </c>
      <c r="CF277" s="73">
        <f t="shared" si="64"/>
        <v>87.093310729674357</v>
      </c>
      <c r="CG277" s="73">
        <f t="shared" si="64"/>
        <v>90.69441083958381</v>
      </c>
      <c r="CH277" s="73">
        <f t="shared" si="64"/>
        <v>88.298090305989064</v>
      </c>
      <c r="CI277" s="73" t="e">
        <f t="shared" si="64"/>
        <v>#VALUE!</v>
      </c>
      <c r="CJ277" s="73" t="e">
        <f t="shared" si="64"/>
        <v>#VALUE!</v>
      </c>
      <c r="CK277" s="73" t="e">
        <f t="shared" si="64"/>
        <v>#VALUE!</v>
      </c>
    </row>
    <row r="278" spans="2:89" s="72" customFormat="1" ht="14.4">
      <c r="B278" s="70" t="s">
        <v>487</v>
      </c>
      <c r="C278" s="70"/>
      <c r="D278" s="78"/>
      <c r="E278" s="71">
        <v>36434</v>
      </c>
      <c r="F278" s="72">
        <v>95.25</v>
      </c>
      <c r="G278" s="72">
        <v>86.9</v>
      </c>
      <c r="H278" s="72">
        <v>79.19</v>
      </c>
      <c r="I278" s="72">
        <v>93.12</v>
      </c>
      <c r="J278" s="72">
        <v>103.31</v>
      </c>
      <c r="K278" s="72">
        <v>82.51</v>
      </c>
      <c r="L278" s="72">
        <v>82.21</v>
      </c>
      <c r="M278" s="72">
        <v>94.89</v>
      </c>
      <c r="N278" s="72">
        <v>86.06</v>
      </c>
      <c r="O278" s="72">
        <v>96.45</v>
      </c>
      <c r="P278" s="72">
        <v>92.64</v>
      </c>
      <c r="Q278" s="72">
        <v>90.06</v>
      </c>
      <c r="R278" s="72">
        <v>95.5</v>
      </c>
      <c r="S278" s="72">
        <v>83.67</v>
      </c>
      <c r="T278" s="72">
        <v>94.18</v>
      </c>
      <c r="U278" s="72">
        <v>72.89</v>
      </c>
      <c r="V278" s="72">
        <v>91.42</v>
      </c>
      <c r="W278" s="72">
        <v>90.8</v>
      </c>
      <c r="X278" s="72">
        <v>100.4</v>
      </c>
      <c r="Y278" s="72">
        <v>86.21</v>
      </c>
      <c r="Z278" s="72">
        <v>92.81</v>
      </c>
      <c r="AA278" s="72">
        <v>66.55</v>
      </c>
      <c r="AB278" s="72">
        <v>101.31</v>
      </c>
      <c r="AC278" s="72">
        <v>76.73</v>
      </c>
      <c r="AD278" s="72">
        <v>99.36</v>
      </c>
      <c r="AE278" s="72">
        <v>106.37</v>
      </c>
      <c r="AF278" s="72">
        <v>101.58</v>
      </c>
      <c r="AG278" s="72">
        <v>108.76</v>
      </c>
      <c r="AH278" s="72">
        <v>142.15</v>
      </c>
      <c r="AI278" s="72">
        <v>96.66</v>
      </c>
      <c r="AJ278" s="72">
        <v>80.290000000000006</v>
      </c>
      <c r="AK278" s="72">
        <v>86.95</v>
      </c>
      <c r="AL278" s="72">
        <v>81.739999999999995</v>
      </c>
      <c r="AM278" s="72">
        <v>77.2</v>
      </c>
      <c r="AN278" s="72">
        <v>73.83</v>
      </c>
      <c r="AO278" s="72">
        <v>89.55</v>
      </c>
      <c r="AP278" s="72">
        <v>91.81</v>
      </c>
      <c r="AQ278" s="72">
        <v>87.51</v>
      </c>
      <c r="AR278" s="72" t="s">
        <v>488</v>
      </c>
      <c r="AS278" s="72" t="s">
        <v>488</v>
      </c>
      <c r="AT278" s="72" t="s">
        <v>488</v>
      </c>
      <c r="AU278" s="72" t="s">
        <v>488</v>
      </c>
      <c r="AV278" s="72" t="s">
        <v>488</v>
      </c>
      <c r="AW278" s="73">
        <f t="shared" si="62"/>
        <v>91.726396015903376</v>
      </c>
      <c r="AX278" s="73">
        <f t="shared" si="62"/>
        <v>70.905286715895116</v>
      </c>
      <c r="AY278" s="73">
        <f t="shared" si="62"/>
        <v>67.50407949536033</v>
      </c>
      <c r="AZ278" s="73">
        <f t="shared" si="62"/>
        <v>87.93912902703579</v>
      </c>
      <c r="BA278" s="73">
        <f t="shared" si="62"/>
        <v>105.24577042022921</v>
      </c>
      <c r="BB278" s="73">
        <f t="shared" si="62"/>
        <v>69.507190565015961</v>
      </c>
      <c r="BC278" s="73">
        <f t="shared" si="62"/>
        <v>85.060750288231276</v>
      </c>
      <c r="BD278" s="73">
        <f t="shared" si="62"/>
        <v>90.134748212177541</v>
      </c>
      <c r="BE278" s="73">
        <f t="shared" si="62"/>
        <v>82.20909128126749</v>
      </c>
      <c r="BF278" s="73">
        <f t="shared" si="62"/>
        <v>93.210920512201028</v>
      </c>
      <c r="BG278" s="73">
        <f t="shared" si="62"/>
        <v>90.32761310452419</v>
      </c>
      <c r="BH278" s="73">
        <f t="shared" si="62"/>
        <v>84.216572932391074</v>
      </c>
      <c r="BI278" s="73">
        <f t="shared" si="62"/>
        <v>70.054282899838611</v>
      </c>
      <c r="BJ278" s="73">
        <f t="shared" si="62"/>
        <v>72.557776525170183</v>
      </c>
      <c r="BK278" s="73">
        <f t="shared" si="62"/>
        <v>86.055163231474111</v>
      </c>
      <c r="BL278" s="73">
        <f t="shared" si="62"/>
        <v>71.100303781945868</v>
      </c>
      <c r="BM278" s="73">
        <f t="shared" si="63"/>
        <v>83.505470773607186</v>
      </c>
      <c r="BN278" s="73">
        <f t="shared" si="63"/>
        <v>89.600631546301642</v>
      </c>
      <c r="BO278" s="73">
        <f t="shared" si="63"/>
        <v>99.379233303638358</v>
      </c>
      <c r="BP278" s="73">
        <f t="shared" si="63"/>
        <v>79.805600555426963</v>
      </c>
      <c r="BQ278" s="73">
        <f t="shared" si="63"/>
        <v>90.812767771650655</v>
      </c>
      <c r="BR278" s="73">
        <f t="shared" si="63"/>
        <v>52.052314894995902</v>
      </c>
      <c r="BS278" s="73">
        <f t="shared" si="63"/>
        <v>96.977197360773985</v>
      </c>
      <c r="BT278" s="73">
        <f t="shared" si="63"/>
        <v>61.009229021723698</v>
      </c>
      <c r="BU278" s="73">
        <f t="shared" si="63"/>
        <v>97.02786593659539</v>
      </c>
      <c r="BV278" s="73">
        <f t="shared" si="63"/>
        <v>107.81081452844805</v>
      </c>
      <c r="BW278" s="73">
        <f t="shared" si="63"/>
        <v>119.42359046707311</v>
      </c>
      <c r="BX278" s="73">
        <f t="shared" si="63"/>
        <v>117.93628540667819</v>
      </c>
      <c r="BY278" s="73">
        <f t="shared" si="63"/>
        <v>145.34127923111754</v>
      </c>
      <c r="BZ278" s="73">
        <f t="shared" si="63"/>
        <v>88.348316587343561</v>
      </c>
      <c r="CA278" s="73">
        <f t="shared" si="63"/>
        <v>68.177324364814126</v>
      </c>
      <c r="CB278" s="73">
        <f t="shared" si="63"/>
        <v>80.351956487300001</v>
      </c>
      <c r="CC278" s="73">
        <f t="shared" si="64"/>
        <v>71.237106342714512</v>
      </c>
      <c r="CD278" s="73">
        <f t="shared" si="64"/>
        <v>63.678731138828837</v>
      </c>
      <c r="CE278" s="73">
        <f t="shared" si="64"/>
        <v>77.464757065449547</v>
      </c>
      <c r="CF278" s="73">
        <f t="shared" si="64"/>
        <v>88.556897647806736</v>
      </c>
      <c r="CG278" s="73">
        <f t="shared" si="64"/>
        <v>88.855552867166693</v>
      </c>
      <c r="CH278" s="73">
        <f t="shared" si="64"/>
        <v>86.557251962328934</v>
      </c>
      <c r="CI278" s="73" t="e">
        <f t="shared" si="64"/>
        <v>#VALUE!</v>
      </c>
      <c r="CJ278" s="73" t="e">
        <f t="shared" si="64"/>
        <v>#VALUE!</v>
      </c>
      <c r="CK278" s="73" t="e">
        <f t="shared" si="64"/>
        <v>#VALUE!</v>
      </c>
    </row>
    <row r="279" spans="2:89" s="72" customFormat="1" ht="14.4">
      <c r="B279" s="70" t="s">
        <v>487</v>
      </c>
      <c r="C279" s="70"/>
      <c r="D279" s="78"/>
      <c r="E279" s="71">
        <v>36526</v>
      </c>
      <c r="F279" s="72">
        <v>94.25</v>
      </c>
      <c r="G279" s="72">
        <v>85.9</v>
      </c>
      <c r="H279" s="72">
        <v>79.5</v>
      </c>
      <c r="I279" s="72">
        <v>91.85</v>
      </c>
      <c r="J279" s="72">
        <v>100.6</v>
      </c>
      <c r="K279" s="72">
        <v>81.58</v>
      </c>
      <c r="L279" s="72">
        <v>81.36</v>
      </c>
      <c r="M279" s="72">
        <v>93.08</v>
      </c>
      <c r="N279" s="72">
        <v>85.35</v>
      </c>
      <c r="O279" s="72">
        <v>94.99</v>
      </c>
      <c r="P279" s="72">
        <v>91.24</v>
      </c>
      <c r="Q279" s="72">
        <v>89.13</v>
      </c>
      <c r="R279" s="72">
        <v>98.23</v>
      </c>
      <c r="S279" s="72">
        <v>86.73</v>
      </c>
      <c r="T279" s="72">
        <v>93.3</v>
      </c>
      <c r="U279" s="72">
        <v>73.59</v>
      </c>
      <c r="V279" s="72">
        <v>91.68</v>
      </c>
      <c r="W279" s="72">
        <v>90.42</v>
      </c>
      <c r="X279" s="72">
        <v>99.27</v>
      </c>
      <c r="Y279" s="72">
        <v>92.89</v>
      </c>
      <c r="Z279" s="72">
        <v>92.16</v>
      </c>
      <c r="AA279" s="72">
        <v>69.569999999999993</v>
      </c>
      <c r="AB279" s="72">
        <v>99.17</v>
      </c>
      <c r="AC279" s="72">
        <v>79.61</v>
      </c>
      <c r="AD279" s="72">
        <v>97.89</v>
      </c>
      <c r="AE279" s="72">
        <v>106.03</v>
      </c>
      <c r="AF279" s="72">
        <v>103.02</v>
      </c>
      <c r="AG279" s="72">
        <v>110.65</v>
      </c>
      <c r="AH279" s="72">
        <v>140.13</v>
      </c>
      <c r="AI279" s="72">
        <v>94.72</v>
      </c>
      <c r="AJ279" s="72">
        <v>82.92</v>
      </c>
      <c r="AK279" s="72">
        <v>87.81</v>
      </c>
      <c r="AL279" s="72">
        <v>83.76</v>
      </c>
      <c r="AM279" s="72">
        <v>78.39</v>
      </c>
      <c r="AN279" s="72">
        <v>73.63</v>
      </c>
      <c r="AO279" s="72">
        <v>92.67</v>
      </c>
      <c r="AP279" s="72">
        <v>88.63</v>
      </c>
      <c r="AQ279" s="72">
        <v>84.67</v>
      </c>
      <c r="AR279" s="72" t="s">
        <v>488</v>
      </c>
      <c r="AS279" s="72" t="s">
        <v>488</v>
      </c>
      <c r="AT279" s="72" t="s">
        <v>488</v>
      </c>
      <c r="AU279" s="72" t="s">
        <v>488</v>
      </c>
      <c r="AV279" s="72" t="s">
        <v>488</v>
      </c>
      <c r="AW279" s="73">
        <f t="shared" si="62"/>
        <v>90.763389233584178</v>
      </c>
      <c r="AX279" s="73">
        <f t="shared" si="62"/>
        <v>70.089345556908995</v>
      </c>
      <c r="AY279" s="73">
        <f t="shared" si="62"/>
        <v>67.768333373925316</v>
      </c>
      <c r="AZ279" s="73">
        <f t="shared" si="62"/>
        <v>86.73978738330365</v>
      </c>
      <c r="BA279" s="73">
        <f t="shared" si="62"/>
        <v>102.48499181371655</v>
      </c>
      <c r="BB279" s="73">
        <f t="shared" si="62"/>
        <v>68.723749924784897</v>
      </c>
      <c r="BC279" s="73">
        <f t="shared" si="62"/>
        <v>84.181275312620087</v>
      </c>
      <c r="BD279" s="73">
        <f t="shared" si="62"/>
        <v>88.415453299499262</v>
      </c>
      <c r="BE279" s="73">
        <f t="shared" si="62"/>
        <v>81.530861501930971</v>
      </c>
      <c r="BF279" s="73">
        <f t="shared" si="62"/>
        <v>91.799951679149544</v>
      </c>
      <c r="BG279" s="73">
        <f t="shared" si="62"/>
        <v>88.962558502340102</v>
      </c>
      <c r="BH279" s="73">
        <f t="shared" si="62"/>
        <v>83.346914784188499</v>
      </c>
      <c r="BI279" s="73">
        <f t="shared" si="62"/>
        <v>72.056881772263324</v>
      </c>
      <c r="BJ279" s="73">
        <f t="shared" si="62"/>
        <v>75.211377531110429</v>
      </c>
      <c r="BK279" s="73">
        <f t="shared" si="62"/>
        <v>85.251080160294478</v>
      </c>
      <c r="BL279" s="73">
        <f t="shared" si="62"/>
        <v>71.78311641258604</v>
      </c>
      <c r="BM279" s="73">
        <f t="shared" si="63"/>
        <v>83.742961720895948</v>
      </c>
      <c r="BN279" s="73">
        <f t="shared" si="63"/>
        <v>89.22565092969819</v>
      </c>
      <c r="BO279" s="73">
        <f t="shared" si="63"/>
        <v>98.260722012471902</v>
      </c>
      <c r="BP279" s="73">
        <f t="shared" si="63"/>
        <v>85.989354316130516</v>
      </c>
      <c r="BQ279" s="73">
        <f t="shared" si="63"/>
        <v>90.17675549871052</v>
      </c>
      <c r="BR279" s="73">
        <f t="shared" si="63"/>
        <v>54.414418440944615</v>
      </c>
      <c r="BS279" s="73">
        <f t="shared" si="63"/>
        <v>94.928720385627827</v>
      </c>
      <c r="BT279" s="73">
        <f t="shared" si="63"/>
        <v>63.299162288797383</v>
      </c>
      <c r="BU279" s="73">
        <f t="shared" si="63"/>
        <v>95.592369127750828</v>
      </c>
      <c r="BV279" s="73">
        <f t="shared" si="63"/>
        <v>107.4662091233557</v>
      </c>
      <c r="BW279" s="73">
        <f t="shared" si="63"/>
        <v>121.11654154280245</v>
      </c>
      <c r="BX279" s="73">
        <f t="shared" si="63"/>
        <v>119.98574825532313</v>
      </c>
      <c r="BY279" s="73">
        <f t="shared" si="63"/>
        <v>143.27593006441433</v>
      </c>
      <c r="BZ279" s="73">
        <f t="shared" si="63"/>
        <v>86.575134979859115</v>
      </c>
      <c r="CA279" s="73">
        <f t="shared" si="63"/>
        <v>70.410558429821734</v>
      </c>
      <c r="CB279" s="73">
        <f t="shared" si="63"/>
        <v>81.146696942493534</v>
      </c>
      <c r="CC279" s="73">
        <f t="shared" si="64"/>
        <v>72.997553551085986</v>
      </c>
      <c r="CD279" s="73">
        <f t="shared" si="64"/>
        <v>64.660307434880721</v>
      </c>
      <c r="CE279" s="73">
        <f t="shared" si="64"/>
        <v>77.254910777855201</v>
      </c>
      <c r="CF279" s="73">
        <f t="shared" si="64"/>
        <v>91.64229709684254</v>
      </c>
      <c r="CG279" s="73">
        <f t="shared" si="64"/>
        <v>85.777885313331709</v>
      </c>
      <c r="CH279" s="73">
        <f t="shared" si="64"/>
        <v>83.748171907786428</v>
      </c>
      <c r="CI279" s="73" t="e">
        <f t="shared" si="64"/>
        <v>#VALUE!</v>
      </c>
      <c r="CJ279" s="73" t="e">
        <f t="shared" si="64"/>
        <v>#VALUE!</v>
      </c>
      <c r="CK279" s="73" t="e">
        <f t="shared" si="64"/>
        <v>#VALUE!</v>
      </c>
    </row>
    <row r="280" spans="2:89" s="72" customFormat="1" ht="14.4">
      <c r="B280" s="70" t="s">
        <v>487</v>
      </c>
      <c r="C280" s="70"/>
      <c r="D280" s="79"/>
      <c r="E280" s="71">
        <v>36617</v>
      </c>
      <c r="F280" s="72">
        <v>93.41</v>
      </c>
      <c r="G280" s="72">
        <v>84.16</v>
      </c>
      <c r="H280" s="72">
        <v>78</v>
      </c>
      <c r="I280" s="72">
        <v>90.71</v>
      </c>
      <c r="J280" s="72">
        <v>98.17</v>
      </c>
      <c r="K280" s="72">
        <v>80.75</v>
      </c>
      <c r="L280" s="72">
        <v>80.8</v>
      </c>
      <c r="M280" s="72">
        <v>91.34</v>
      </c>
      <c r="N280" s="72">
        <v>84.78</v>
      </c>
      <c r="O280" s="72">
        <v>93.64</v>
      </c>
      <c r="P280" s="72">
        <v>89.93</v>
      </c>
      <c r="Q280" s="72">
        <v>88.6</v>
      </c>
      <c r="R280" s="72">
        <v>101.98</v>
      </c>
      <c r="S280" s="72">
        <v>90.48</v>
      </c>
      <c r="T280" s="72">
        <v>92.33</v>
      </c>
      <c r="U280" s="72">
        <v>73.75</v>
      </c>
      <c r="V280" s="72">
        <v>91.42</v>
      </c>
      <c r="W280" s="72">
        <v>90.29</v>
      </c>
      <c r="X280" s="72">
        <v>98.25</v>
      </c>
      <c r="Y280" s="72">
        <v>93.04</v>
      </c>
      <c r="Z280" s="72">
        <v>91.71</v>
      </c>
      <c r="AA280" s="72">
        <v>72.27</v>
      </c>
      <c r="AB280" s="72">
        <v>97.43</v>
      </c>
      <c r="AC280" s="72">
        <v>80.5</v>
      </c>
      <c r="AD280" s="72">
        <v>96.66</v>
      </c>
      <c r="AE280" s="72">
        <v>107.06</v>
      </c>
      <c r="AF280" s="72">
        <v>101.57</v>
      </c>
      <c r="AG280" s="72">
        <v>113.75</v>
      </c>
      <c r="AH280" s="72">
        <v>142.94</v>
      </c>
      <c r="AI280" s="72">
        <v>95.77</v>
      </c>
      <c r="AJ280" s="72">
        <v>83.52</v>
      </c>
      <c r="AK280" s="72">
        <v>93.23</v>
      </c>
      <c r="AL280" s="72">
        <v>83.06</v>
      </c>
      <c r="AM280" s="72">
        <v>75.2</v>
      </c>
      <c r="AN280" s="72">
        <v>73.17</v>
      </c>
      <c r="AO280" s="72">
        <v>93.49</v>
      </c>
      <c r="AP280" s="72">
        <v>85.83</v>
      </c>
      <c r="AQ280" s="72">
        <v>80.819999999999993</v>
      </c>
      <c r="AR280" s="72" t="s">
        <v>488</v>
      </c>
      <c r="AS280" s="72" t="s">
        <v>488</v>
      </c>
      <c r="AT280" s="72" t="s">
        <v>488</v>
      </c>
      <c r="AU280" s="72" t="s">
        <v>488</v>
      </c>
      <c r="AV280" s="72" t="s">
        <v>488</v>
      </c>
      <c r="AW280" s="73">
        <f t="shared" si="62"/>
        <v>89.954463536436052</v>
      </c>
      <c r="AX280" s="73">
        <f t="shared" si="62"/>
        <v>68.669607940273096</v>
      </c>
      <c r="AY280" s="73">
        <f t="shared" si="62"/>
        <v>66.489685574417294</v>
      </c>
      <c r="AZ280" s="73">
        <f t="shared" si="62"/>
        <v>85.66321299444175</v>
      </c>
      <c r="BA280" s="73">
        <f t="shared" si="62"/>
        <v>100.00945970529378</v>
      </c>
      <c r="BB280" s="73">
        <f t="shared" si="62"/>
        <v>68.024550213610937</v>
      </c>
      <c r="BC280" s="73">
        <f t="shared" si="62"/>
        <v>83.601856505158594</v>
      </c>
      <c r="BD280" s="73">
        <f t="shared" si="62"/>
        <v>86.762650455267107</v>
      </c>
      <c r="BE280" s="73">
        <f t="shared" si="62"/>
        <v>80.986367172041113</v>
      </c>
      <c r="BF280" s="73">
        <f t="shared" si="62"/>
        <v>90.495288717081422</v>
      </c>
      <c r="BG280" s="73">
        <f t="shared" si="62"/>
        <v>87.68525741029643</v>
      </c>
      <c r="BH280" s="73">
        <f t="shared" si="62"/>
        <v>82.851303151341867</v>
      </c>
      <c r="BI280" s="73">
        <f t="shared" si="62"/>
        <v>74.807704399220341</v>
      </c>
      <c r="BJ280" s="73">
        <f t="shared" si="62"/>
        <v>78.463339548194071</v>
      </c>
      <c r="BK280" s="73">
        <f t="shared" si="62"/>
        <v>84.364761320471487</v>
      </c>
      <c r="BL280" s="73">
        <f t="shared" si="62"/>
        <v>71.939187871018078</v>
      </c>
      <c r="BM280" s="73">
        <f t="shared" si="63"/>
        <v>83.505470773607186</v>
      </c>
      <c r="BN280" s="73">
        <f t="shared" si="63"/>
        <v>89.097368087175951</v>
      </c>
      <c r="BO280" s="73">
        <f t="shared" si="63"/>
        <v>97.251092351419004</v>
      </c>
      <c r="BP280" s="73">
        <f t="shared" si="63"/>
        <v>86.12821106225411</v>
      </c>
      <c r="BQ280" s="73">
        <f t="shared" si="63"/>
        <v>89.736439309751972</v>
      </c>
      <c r="BR280" s="73">
        <f t="shared" si="63"/>
        <v>56.52623286944182</v>
      </c>
      <c r="BS280" s="73">
        <f t="shared" si="63"/>
        <v>93.263136303032368</v>
      </c>
      <c r="BT280" s="73">
        <f t="shared" si="63"/>
        <v>64.006815277580571</v>
      </c>
      <c r="BU280" s="73">
        <f t="shared" si="63"/>
        <v>94.391239144840071</v>
      </c>
      <c r="BV280" s="73">
        <f t="shared" si="63"/>
        <v>108.51016079172369</v>
      </c>
      <c r="BW280" s="73">
        <f t="shared" si="63"/>
        <v>119.41183386238055</v>
      </c>
      <c r="BX280" s="73">
        <f t="shared" si="63"/>
        <v>123.34730107585183</v>
      </c>
      <c r="BY280" s="73">
        <f t="shared" si="63"/>
        <v>146.14901479631334</v>
      </c>
      <c r="BZ280" s="73">
        <f t="shared" si="63"/>
        <v>87.534846674631623</v>
      </c>
      <c r="CA280" s="73">
        <f t="shared" si="63"/>
        <v>70.920041486477459</v>
      </c>
      <c r="CB280" s="73">
        <f t="shared" si="63"/>
        <v>86.155410043829548</v>
      </c>
      <c r="CC280" s="73">
        <f t="shared" si="64"/>
        <v>72.387497587788943</v>
      </c>
      <c r="CD280" s="73">
        <f t="shared" si="64"/>
        <v>62.029023078237422</v>
      </c>
      <c r="CE280" s="73">
        <f t="shared" si="64"/>
        <v>76.772264316388245</v>
      </c>
      <c r="CF280" s="73">
        <f t="shared" si="64"/>
        <v>92.453203362294261</v>
      </c>
      <c r="CG280" s="73">
        <f t="shared" si="64"/>
        <v>83.067989353980138</v>
      </c>
      <c r="CH280" s="73">
        <f t="shared" si="64"/>
        <v>79.940088031029859</v>
      </c>
      <c r="CI280" s="73" t="e">
        <f t="shared" si="64"/>
        <v>#VALUE!</v>
      </c>
      <c r="CJ280" s="73" t="e">
        <f t="shared" si="64"/>
        <v>#VALUE!</v>
      </c>
      <c r="CK280" s="73" t="e">
        <f t="shared" si="64"/>
        <v>#VALUE!</v>
      </c>
    </row>
    <row r="281" spans="2:89" s="72" customFormat="1" ht="14.4">
      <c r="B281" s="70" t="s">
        <v>487</v>
      </c>
      <c r="C281" s="70"/>
      <c r="D281" s="78"/>
      <c r="E281" s="71">
        <v>36708</v>
      </c>
      <c r="F281" s="72">
        <v>93.02</v>
      </c>
      <c r="G281" s="72">
        <v>83.19</v>
      </c>
      <c r="H281" s="72">
        <v>79.790000000000006</v>
      </c>
      <c r="I281" s="72">
        <v>90.34</v>
      </c>
      <c r="J281" s="72">
        <v>96.68</v>
      </c>
      <c r="K281" s="72">
        <v>81.02</v>
      </c>
      <c r="L281" s="72">
        <v>80.989999999999995</v>
      </c>
      <c r="M281" s="72">
        <v>90.54</v>
      </c>
      <c r="N281" s="72">
        <v>84.65</v>
      </c>
      <c r="O281" s="72">
        <v>92.94</v>
      </c>
      <c r="P281" s="72">
        <v>89.27</v>
      </c>
      <c r="Q281" s="72">
        <v>88.67</v>
      </c>
      <c r="R281" s="72">
        <v>103.68</v>
      </c>
      <c r="S281" s="72">
        <v>92.34</v>
      </c>
      <c r="T281" s="72">
        <v>91.6</v>
      </c>
      <c r="U281" s="72">
        <v>74.489999999999995</v>
      </c>
      <c r="V281" s="72">
        <v>91.29</v>
      </c>
      <c r="W281" s="72">
        <v>90.67</v>
      </c>
      <c r="X281" s="72">
        <v>97.64</v>
      </c>
      <c r="Y281" s="72">
        <v>96.21</v>
      </c>
      <c r="Z281" s="72">
        <v>91.67</v>
      </c>
      <c r="AA281" s="72">
        <v>72.510000000000005</v>
      </c>
      <c r="AB281" s="72">
        <v>96.45</v>
      </c>
      <c r="AC281" s="72">
        <v>80.17</v>
      </c>
      <c r="AD281" s="72">
        <v>96.29</v>
      </c>
      <c r="AE281" s="72">
        <v>104.33</v>
      </c>
      <c r="AF281" s="72">
        <v>99.72</v>
      </c>
      <c r="AG281" s="72">
        <v>115.3</v>
      </c>
      <c r="AH281" s="72">
        <v>142.41</v>
      </c>
      <c r="AI281" s="72">
        <v>96.11</v>
      </c>
      <c r="AJ281" s="72">
        <v>85.82</v>
      </c>
      <c r="AK281" s="72">
        <v>99.98</v>
      </c>
      <c r="AL281" s="72">
        <v>83.32</v>
      </c>
      <c r="AM281" s="72">
        <v>75.11</v>
      </c>
      <c r="AN281" s="72">
        <v>69.12</v>
      </c>
      <c r="AO281" s="72">
        <v>97.08</v>
      </c>
      <c r="AP281" s="72">
        <v>84.4</v>
      </c>
      <c r="AQ281" s="72">
        <v>78.44</v>
      </c>
      <c r="AR281" s="72" t="s">
        <v>488</v>
      </c>
      <c r="AS281" s="72" t="s">
        <v>488</v>
      </c>
      <c r="AT281" s="72" t="s">
        <v>488</v>
      </c>
      <c r="AU281" s="72" t="s">
        <v>488</v>
      </c>
      <c r="AV281" s="72" t="s">
        <v>488</v>
      </c>
      <c r="AW281" s="73">
        <f t="shared" si="62"/>
        <v>89.578890891331568</v>
      </c>
      <c r="AX281" s="73">
        <f t="shared" si="62"/>
        <v>67.87814501605655</v>
      </c>
      <c r="AY281" s="73">
        <f t="shared" si="62"/>
        <v>68.015538615163535</v>
      </c>
      <c r="AZ281" s="73">
        <f t="shared" si="62"/>
        <v>85.313798499811128</v>
      </c>
      <c r="BA281" s="73">
        <f t="shared" si="62"/>
        <v>98.491540840458413</v>
      </c>
      <c r="BB281" s="73">
        <f t="shared" si="62"/>
        <v>68.252000722065105</v>
      </c>
      <c r="BC281" s="73">
        <f t="shared" si="62"/>
        <v>83.798445029118724</v>
      </c>
      <c r="BD281" s="73">
        <f t="shared" si="62"/>
        <v>86.002741101597152</v>
      </c>
      <c r="BE281" s="73">
        <f t="shared" si="62"/>
        <v>80.862184254697809</v>
      </c>
      <c r="BF281" s="73">
        <f t="shared" si="62"/>
        <v>89.818796810823869</v>
      </c>
      <c r="BG281" s="73">
        <f t="shared" si="62"/>
        <v>87.041731669266781</v>
      </c>
      <c r="BH281" s="73">
        <f t="shared" si="62"/>
        <v>82.916761291529156</v>
      </c>
      <c r="BI281" s="73">
        <f t="shared" si="62"/>
        <v>76.054743990107525</v>
      </c>
      <c r="BJ281" s="73">
        <f t="shared" si="62"/>
        <v>80.076312708667558</v>
      </c>
      <c r="BK281" s="73">
        <f t="shared" si="62"/>
        <v>83.697737863697469</v>
      </c>
      <c r="BL281" s="73">
        <f t="shared" si="62"/>
        <v>72.661018366266248</v>
      </c>
      <c r="BM281" s="73">
        <f t="shared" si="63"/>
        <v>83.386725299962819</v>
      </c>
      <c r="BN281" s="73">
        <f t="shared" si="63"/>
        <v>89.472348703779417</v>
      </c>
      <c r="BO281" s="73">
        <f t="shared" si="63"/>
        <v>96.64729422078932</v>
      </c>
      <c r="BP281" s="73">
        <f t="shared" si="63"/>
        <v>89.062716963665807</v>
      </c>
      <c r="BQ281" s="73">
        <f t="shared" si="63"/>
        <v>89.697300092955658</v>
      </c>
      <c r="BR281" s="73">
        <f t="shared" si="63"/>
        <v>56.713949707530467</v>
      </c>
      <c r="BS281" s="73">
        <f t="shared" si="63"/>
        <v>92.325048716283192</v>
      </c>
      <c r="BT281" s="73">
        <f t="shared" si="63"/>
        <v>63.744427090728387</v>
      </c>
      <c r="BU281" s="73">
        <f t="shared" si="63"/>
        <v>94.029923621525469</v>
      </c>
      <c r="BV281" s="73">
        <f t="shared" si="63"/>
        <v>105.74318209789399</v>
      </c>
      <c r="BW281" s="73">
        <f t="shared" si="63"/>
        <v>117.23686199425607</v>
      </c>
      <c r="BX281" s="73">
        <f t="shared" si="63"/>
        <v>125.02807748611617</v>
      </c>
      <c r="BY281" s="73">
        <f t="shared" si="63"/>
        <v>145.60711625257437</v>
      </c>
      <c r="BZ281" s="73">
        <f t="shared" si="63"/>
        <v>87.845610461510333</v>
      </c>
      <c r="CA281" s="73">
        <f t="shared" si="63"/>
        <v>72.873059870324425</v>
      </c>
      <c r="CB281" s="73">
        <f t="shared" si="63"/>
        <v>92.393198500290438</v>
      </c>
      <c r="CC281" s="73">
        <f t="shared" si="64"/>
        <v>72.614089802727833</v>
      </c>
      <c r="CD281" s="73">
        <f t="shared" si="64"/>
        <v>61.954786215510808</v>
      </c>
      <c r="CE281" s="73">
        <f t="shared" si="64"/>
        <v>72.522876992602917</v>
      </c>
      <c r="CF281" s="73">
        <f t="shared" si="64"/>
        <v>96.003390548845076</v>
      </c>
      <c r="CG281" s="73">
        <f t="shared" si="64"/>
        <v>81.684006774739899</v>
      </c>
      <c r="CH281" s="73">
        <f t="shared" si="64"/>
        <v>77.585999816307634</v>
      </c>
      <c r="CI281" s="73" t="e">
        <f t="shared" si="64"/>
        <v>#VALUE!</v>
      </c>
      <c r="CJ281" s="73" t="e">
        <f t="shared" si="64"/>
        <v>#VALUE!</v>
      </c>
      <c r="CK281" s="73" t="e">
        <f t="shared" si="64"/>
        <v>#VALUE!</v>
      </c>
    </row>
    <row r="282" spans="2:89" s="72" customFormat="1" ht="14.4">
      <c r="B282" s="70" t="s">
        <v>487</v>
      </c>
      <c r="C282" s="70"/>
      <c r="D282" s="78"/>
      <c r="E282" s="71">
        <v>36800</v>
      </c>
      <c r="F282" s="72">
        <v>92.25</v>
      </c>
      <c r="G282" s="72">
        <v>83.21</v>
      </c>
      <c r="H282" s="72">
        <v>81.28</v>
      </c>
      <c r="I282" s="72">
        <v>89.87</v>
      </c>
      <c r="J282" s="72">
        <v>95.17</v>
      </c>
      <c r="K282" s="72">
        <v>81.510000000000005</v>
      </c>
      <c r="L282" s="72">
        <v>80.69</v>
      </c>
      <c r="M282" s="72">
        <v>89.08</v>
      </c>
      <c r="N282" s="72">
        <v>84.34</v>
      </c>
      <c r="O282" s="72">
        <v>91.88</v>
      </c>
      <c r="P282" s="72">
        <v>88.45</v>
      </c>
      <c r="Q282" s="72">
        <v>88.38</v>
      </c>
      <c r="R282" s="72">
        <v>104.08</v>
      </c>
      <c r="S282" s="72">
        <v>94.66</v>
      </c>
      <c r="T282" s="72">
        <v>90.6</v>
      </c>
      <c r="U282" s="72">
        <v>74.91</v>
      </c>
      <c r="V282" s="72">
        <v>91.41</v>
      </c>
      <c r="W282" s="72">
        <v>90.77</v>
      </c>
      <c r="X282" s="72">
        <v>96.93</v>
      </c>
      <c r="Y282" s="72">
        <v>97.47</v>
      </c>
      <c r="Z282" s="72">
        <v>91.32</v>
      </c>
      <c r="AA282" s="72">
        <v>72.989999999999995</v>
      </c>
      <c r="AB282" s="72">
        <v>96.04</v>
      </c>
      <c r="AC282" s="72">
        <v>79.099999999999994</v>
      </c>
      <c r="AD282" s="72">
        <v>95.7</v>
      </c>
      <c r="AE282" s="72">
        <v>100.82</v>
      </c>
      <c r="AF282" s="72">
        <v>100.53</v>
      </c>
      <c r="AG282" s="72">
        <v>118.91</v>
      </c>
      <c r="AH282" s="72">
        <v>141.09</v>
      </c>
      <c r="AI282" s="72">
        <v>96.7</v>
      </c>
      <c r="AJ282" s="72">
        <v>86.03</v>
      </c>
      <c r="AK282" s="72">
        <v>108.85</v>
      </c>
      <c r="AL282" s="72">
        <v>81.099999999999994</v>
      </c>
      <c r="AM282" s="72">
        <v>71.66</v>
      </c>
      <c r="AN282" s="72">
        <v>66.84</v>
      </c>
      <c r="AO282" s="72">
        <v>96.98</v>
      </c>
      <c r="AP282" s="72">
        <v>82.6</v>
      </c>
      <c r="AQ282" s="72">
        <v>76.38</v>
      </c>
      <c r="AR282" s="72" t="s">
        <v>488</v>
      </c>
      <c r="AS282" s="72" t="s">
        <v>488</v>
      </c>
      <c r="AT282" s="72" t="s">
        <v>488</v>
      </c>
      <c r="AU282" s="72" t="s">
        <v>488</v>
      </c>
      <c r="AV282" s="72" t="s">
        <v>488</v>
      </c>
      <c r="AW282" s="73">
        <f t="shared" si="62"/>
        <v>88.837375668945782</v>
      </c>
      <c r="AX282" s="73">
        <f t="shared" si="62"/>
        <v>67.89446383923628</v>
      </c>
      <c r="AY282" s="73">
        <f t="shared" si="62"/>
        <v>69.285662096008167</v>
      </c>
      <c r="AZ282" s="73">
        <f t="shared" si="62"/>
        <v>84.869947655280356</v>
      </c>
      <c r="BA282" s="73">
        <f t="shared" si="62"/>
        <v>96.953247225759483</v>
      </c>
      <c r="BB282" s="73">
        <f t="shared" si="62"/>
        <v>68.664781274444934</v>
      </c>
      <c r="BC282" s="73">
        <f t="shared" si="62"/>
        <v>83.488042096550075</v>
      </c>
      <c r="BD282" s="73">
        <f t="shared" si="62"/>
        <v>84.615906531149491</v>
      </c>
      <c r="BE282" s="73">
        <f t="shared" si="62"/>
        <v>80.566055759494546</v>
      </c>
      <c r="BF282" s="73">
        <f t="shared" si="62"/>
        <v>88.794394781348146</v>
      </c>
      <c r="BG282" s="73">
        <f t="shared" si="62"/>
        <v>86.242199687987537</v>
      </c>
      <c r="BH282" s="73">
        <f t="shared" si="62"/>
        <v>82.645577567896098</v>
      </c>
      <c r="BI282" s="73">
        <f t="shared" si="62"/>
        <v>76.34816507031627</v>
      </c>
      <c r="BJ282" s="73">
        <f t="shared" si="62"/>
        <v>82.088193209903295</v>
      </c>
      <c r="BK282" s="73">
        <f t="shared" si="62"/>
        <v>82.78400710099335</v>
      </c>
      <c r="BL282" s="73">
        <f t="shared" si="62"/>
        <v>73.070705944650356</v>
      </c>
      <c r="BM282" s="73">
        <f t="shared" si="63"/>
        <v>83.496336506403765</v>
      </c>
      <c r="BN282" s="73">
        <f t="shared" si="63"/>
        <v>89.571027813411902</v>
      </c>
      <c r="BO282" s="73">
        <f t="shared" si="63"/>
        <v>95.944512790056436</v>
      </c>
      <c r="BP282" s="73">
        <f t="shared" si="63"/>
        <v>90.229113631103914</v>
      </c>
      <c r="BQ282" s="73">
        <f t="shared" si="63"/>
        <v>89.354831945987883</v>
      </c>
      <c r="BR282" s="73">
        <f t="shared" si="63"/>
        <v>57.089383383707734</v>
      </c>
      <c r="BS282" s="73">
        <f t="shared" si="63"/>
        <v>91.932583501418748</v>
      </c>
      <c r="BT282" s="73">
        <f t="shared" si="63"/>
        <v>62.893653272753077</v>
      </c>
      <c r="BU282" s="73">
        <f t="shared" si="63"/>
        <v>93.453771841104867</v>
      </c>
      <c r="BV282" s="73">
        <f t="shared" si="63"/>
        <v>102.18563806297011</v>
      </c>
      <c r="BW282" s="73">
        <f t="shared" si="63"/>
        <v>118.1891469743538</v>
      </c>
      <c r="BX282" s="73">
        <f t="shared" si="63"/>
        <v>128.94265996421575</v>
      </c>
      <c r="BY282" s="73">
        <f t="shared" si="63"/>
        <v>144.25748214363963</v>
      </c>
      <c r="BZ282" s="73">
        <f t="shared" si="63"/>
        <v>88.384877032858711</v>
      </c>
      <c r="CA282" s="73">
        <f t="shared" si="63"/>
        <v>73.051378940153938</v>
      </c>
      <c r="CB282" s="73">
        <f t="shared" si="63"/>
        <v>100.59011459048423</v>
      </c>
      <c r="CC282" s="73">
        <f t="shared" si="64"/>
        <v>70.679340890557214</v>
      </c>
      <c r="CD282" s="73">
        <f t="shared" si="64"/>
        <v>59.109039810990595</v>
      </c>
      <c r="CE282" s="73">
        <f t="shared" si="64"/>
        <v>70.130629314027473</v>
      </c>
      <c r="CF282" s="73">
        <f t="shared" si="64"/>
        <v>95.904499540863171</v>
      </c>
      <c r="CG282" s="73">
        <f t="shared" si="64"/>
        <v>79.94193080087102</v>
      </c>
      <c r="CH282" s="73">
        <f t="shared" si="64"/>
        <v>75.548427664069052</v>
      </c>
      <c r="CI282" s="73" t="e">
        <f t="shared" si="64"/>
        <v>#VALUE!</v>
      </c>
      <c r="CJ282" s="73" t="e">
        <f t="shared" si="64"/>
        <v>#VALUE!</v>
      </c>
      <c r="CK282" s="73" t="e">
        <f t="shared" si="64"/>
        <v>#VALUE!</v>
      </c>
    </row>
    <row r="283" spans="2:89" s="72" customFormat="1" ht="14.4">
      <c r="B283" s="70" t="s">
        <v>487</v>
      </c>
      <c r="C283" s="70"/>
      <c r="D283" s="78"/>
      <c r="E283" s="71">
        <v>36892</v>
      </c>
      <c r="F283" s="72">
        <v>94.28</v>
      </c>
      <c r="G283" s="72">
        <v>86.36</v>
      </c>
      <c r="H283" s="72">
        <v>83.09</v>
      </c>
      <c r="I283" s="72">
        <v>92.38</v>
      </c>
      <c r="J283" s="72">
        <v>97.7</v>
      </c>
      <c r="K283" s="72">
        <v>84.3</v>
      </c>
      <c r="L283" s="72">
        <v>84.37</v>
      </c>
      <c r="M283" s="72">
        <v>91.38</v>
      </c>
      <c r="N283" s="72">
        <v>86.62</v>
      </c>
      <c r="O283" s="72">
        <v>94.35</v>
      </c>
      <c r="P283" s="72">
        <v>91.12</v>
      </c>
      <c r="Q283" s="72">
        <v>90.62</v>
      </c>
      <c r="R283" s="72">
        <v>100.82</v>
      </c>
      <c r="S283" s="72">
        <v>90.25</v>
      </c>
      <c r="T283" s="72">
        <v>91.52</v>
      </c>
      <c r="U283" s="72">
        <v>77.2</v>
      </c>
      <c r="V283" s="72">
        <v>92.98</v>
      </c>
      <c r="W283" s="72">
        <v>93.37</v>
      </c>
      <c r="X283" s="72">
        <v>98.56</v>
      </c>
      <c r="Y283" s="72">
        <v>102.77</v>
      </c>
      <c r="Z283" s="72">
        <v>93.25</v>
      </c>
      <c r="AA283" s="72">
        <v>71.19</v>
      </c>
      <c r="AB283" s="72">
        <v>97.01</v>
      </c>
      <c r="AC283" s="72">
        <v>79.42</v>
      </c>
      <c r="AD283" s="72">
        <v>98.89</v>
      </c>
      <c r="AE283" s="72">
        <v>99.41</v>
      </c>
      <c r="AF283" s="72">
        <v>98.41</v>
      </c>
      <c r="AG283" s="72">
        <v>119.06</v>
      </c>
      <c r="AH283" s="72">
        <v>127.58</v>
      </c>
      <c r="AI283" s="72">
        <v>98.48</v>
      </c>
      <c r="AJ283" s="72">
        <v>86.41</v>
      </c>
      <c r="AK283" s="72">
        <v>99.2</v>
      </c>
      <c r="AL283" s="72">
        <v>80.67</v>
      </c>
      <c r="AM283" s="72">
        <v>72.3</v>
      </c>
      <c r="AN283" s="72">
        <v>71.569999999999993</v>
      </c>
      <c r="AO283" s="72">
        <v>95.28</v>
      </c>
      <c r="AP283" s="72">
        <v>87.45</v>
      </c>
      <c r="AQ283" s="72">
        <v>81.55</v>
      </c>
      <c r="AR283" s="72" t="s">
        <v>488</v>
      </c>
      <c r="AS283" s="72" t="s">
        <v>488</v>
      </c>
      <c r="AT283" s="72" t="s">
        <v>488</v>
      </c>
      <c r="AU283" s="72" t="s">
        <v>488</v>
      </c>
      <c r="AV283" s="72" t="s">
        <v>488</v>
      </c>
      <c r="AW283" s="73">
        <f t="shared" si="62"/>
        <v>90.792279437053764</v>
      </c>
      <c r="AX283" s="73">
        <f t="shared" si="62"/>
        <v>70.464678490042601</v>
      </c>
      <c r="AY283" s="73">
        <f t="shared" si="62"/>
        <v>70.828563774081189</v>
      </c>
      <c r="AZ283" s="73">
        <f t="shared" si="62"/>
        <v>87.240300037774546</v>
      </c>
      <c r="BA283" s="73">
        <f t="shared" si="62"/>
        <v>99.53065308350007</v>
      </c>
      <c r="BB283" s="73">
        <f t="shared" si="62"/>
        <v>71.01510319513811</v>
      </c>
      <c r="BC283" s="73">
        <f t="shared" si="62"/>
        <v>87.295651402725625</v>
      </c>
      <c r="BD283" s="73">
        <f t="shared" si="62"/>
        <v>86.800645922950608</v>
      </c>
      <c r="BE283" s="73">
        <f t="shared" si="62"/>
        <v>82.744033079054034</v>
      </c>
      <c r="BF283" s="73">
        <f t="shared" si="62"/>
        <v>91.181444793428369</v>
      </c>
      <c r="BG283" s="73">
        <f t="shared" si="62"/>
        <v>88.845553822152894</v>
      </c>
      <c r="BH283" s="73">
        <f t="shared" si="62"/>
        <v>84.740238053889399</v>
      </c>
      <c r="BI283" s="73">
        <f t="shared" si="62"/>
        <v>73.956783266614963</v>
      </c>
      <c r="BJ283" s="73">
        <f t="shared" si="62"/>
        <v>78.263885877812939</v>
      </c>
      <c r="BK283" s="73">
        <f t="shared" si="62"/>
        <v>83.62463940268114</v>
      </c>
      <c r="BL283" s="73">
        <f t="shared" si="62"/>
        <v>75.304478693458918</v>
      </c>
      <c r="BM283" s="73">
        <f t="shared" si="63"/>
        <v>84.930416457339703</v>
      </c>
      <c r="BN283" s="73">
        <f t="shared" si="63"/>
        <v>92.13668466385667</v>
      </c>
      <c r="BO283" s="73">
        <f t="shared" si="63"/>
        <v>97.557940581739018</v>
      </c>
      <c r="BP283" s="73">
        <f t="shared" si="63"/>
        <v>95.135385327470487</v>
      </c>
      <c r="BQ283" s="73">
        <f t="shared" si="63"/>
        <v>91.243299156410117</v>
      </c>
      <c r="BR283" s="73">
        <f t="shared" si="63"/>
        <v>55.681507098042935</v>
      </c>
      <c r="BS283" s="73">
        <f t="shared" si="63"/>
        <v>92.861098765854152</v>
      </c>
      <c r="BT283" s="73">
        <f t="shared" si="63"/>
        <v>63.148090302427953</v>
      </c>
      <c r="BU283" s="73">
        <f t="shared" si="63"/>
        <v>96.568897569141683</v>
      </c>
      <c r="BV283" s="73">
        <f t="shared" si="63"/>
        <v>100.756539177146</v>
      </c>
      <c r="BW283" s="73">
        <f t="shared" si="63"/>
        <v>115.69674677953007</v>
      </c>
      <c r="BX283" s="73">
        <f t="shared" si="63"/>
        <v>129.10531574585423</v>
      </c>
      <c r="BY283" s="73">
        <f t="shared" si="63"/>
        <v>130.44418152870892</v>
      </c>
      <c r="BZ283" s="73">
        <f t="shared" si="63"/>
        <v>90.011816858282572</v>
      </c>
      <c r="CA283" s="73">
        <f t="shared" si="63"/>
        <v>73.37405154270256</v>
      </c>
      <c r="CB283" s="73">
        <f t="shared" si="63"/>
        <v>91.672387389766072</v>
      </c>
      <c r="CC283" s="73">
        <f t="shared" si="64"/>
        <v>70.304592227389037</v>
      </c>
      <c r="CD283" s="73">
        <f t="shared" si="64"/>
        <v>59.636946390379855</v>
      </c>
      <c r="CE283" s="73">
        <f t="shared" si="64"/>
        <v>75.093494015633539</v>
      </c>
      <c r="CF283" s="73">
        <f t="shared" si="64"/>
        <v>94.223352405170573</v>
      </c>
      <c r="CG283" s="73">
        <f t="shared" si="64"/>
        <v>84.635857730462121</v>
      </c>
      <c r="CH283" s="73">
        <f t="shared" si="64"/>
        <v>80.662140298570719</v>
      </c>
      <c r="CI283" s="73" t="e">
        <f t="shared" si="64"/>
        <v>#VALUE!</v>
      </c>
      <c r="CJ283" s="73" t="e">
        <f t="shared" si="64"/>
        <v>#VALUE!</v>
      </c>
      <c r="CK283" s="73" t="e">
        <f t="shared" si="64"/>
        <v>#VALUE!</v>
      </c>
    </row>
    <row r="284" spans="2:89" s="72" customFormat="1" ht="14.4">
      <c r="B284" s="70" t="s">
        <v>487</v>
      </c>
      <c r="C284" s="70"/>
      <c r="D284" s="79"/>
      <c r="E284" s="71">
        <v>36982</v>
      </c>
      <c r="F284" s="72">
        <v>93.24</v>
      </c>
      <c r="G284" s="72">
        <v>89.09</v>
      </c>
      <c r="H284" s="72">
        <v>84.11</v>
      </c>
      <c r="I284" s="72">
        <v>91.42</v>
      </c>
      <c r="J284" s="72">
        <v>96.17</v>
      </c>
      <c r="K284" s="72">
        <v>84.64</v>
      </c>
      <c r="L284" s="72">
        <v>83.59</v>
      </c>
      <c r="M284" s="72">
        <v>91.32</v>
      </c>
      <c r="N284" s="72">
        <v>86.34</v>
      </c>
      <c r="O284" s="72">
        <v>93.09</v>
      </c>
      <c r="P284" s="72">
        <v>90.2</v>
      </c>
      <c r="Q284" s="72">
        <v>90.39</v>
      </c>
      <c r="R284" s="72">
        <v>102.99</v>
      </c>
      <c r="S284" s="72">
        <v>93.6</v>
      </c>
      <c r="T284" s="72">
        <v>90.27</v>
      </c>
      <c r="U284" s="72">
        <v>80.709999999999994</v>
      </c>
      <c r="V284" s="72">
        <v>92.78</v>
      </c>
      <c r="W284" s="72">
        <v>93.21</v>
      </c>
      <c r="X284" s="72">
        <v>97.54</v>
      </c>
      <c r="Y284" s="72">
        <v>110.38</v>
      </c>
      <c r="Z284" s="72">
        <v>92.62</v>
      </c>
      <c r="AA284" s="72">
        <v>76.5</v>
      </c>
      <c r="AB284" s="72">
        <v>97.1</v>
      </c>
      <c r="AC284" s="72">
        <v>79.88</v>
      </c>
      <c r="AD284" s="72">
        <v>97.93</v>
      </c>
      <c r="AE284" s="72">
        <v>96.7</v>
      </c>
      <c r="AF284" s="72">
        <v>100.02</v>
      </c>
      <c r="AG284" s="72">
        <v>122.23</v>
      </c>
      <c r="AH284" s="72">
        <v>124.61</v>
      </c>
      <c r="AI284" s="72">
        <v>97.16</v>
      </c>
      <c r="AJ284" s="72">
        <v>85.99</v>
      </c>
      <c r="AK284" s="72">
        <v>76.569999999999993</v>
      </c>
      <c r="AL284" s="72">
        <v>79.95</v>
      </c>
      <c r="AM284" s="72">
        <v>72.400000000000006</v>
      </c>
      <c r="AN284" s="72">
        <v>70.989999999999995</v>
      </c>
      <c r="AO284" s="72">
        <v>101.58</v>
      </c>
      <c r="AP284" s="72">
        <v>85.53</v>
      </c>
      <c r="AQ284" s="72">
        <v>80.53</v>
      </c>
      <c r="AR284" s="72" t="s">
        <v>488</v>
      </c>
      <c r="AS284" s="72" t="s">
        <v>488</v>
      </c>
      <c r="AT284" s="72" t="s">
        <v>488</v>
      </c>
      <c r="AU284" s="72" t="s">
        <v>488</v>
      </c>
      <c r="AV284" s="72" t="s">
        <v>488</v>
      </c>
      <c r="AW284" s="73">
        <f t="shared" si="62"/>
        <v>89.790752383441784</v>
      </c>
      <c r="AX284" s="73">
        <f t="shared" si="62"/>
        <v>72.692197854074763</v>
      </c>
      <c r="AY284" s="73">
        <f t="shared" si="62"/>
        <v>71.698044277746646</v>
      </c>
      <c r="AZ284" s="73">
        <f t="shared" si="62"/>
        <v>86.333711078732946</v>
      </c>
      <c r="BA284" s="73">
        <f t="shared" si="62"/>
        <v>97.971984718937591</v>
      </c>
      <c r="BB284" s="73">
        <f t="shared" si="62"/>
        <v>71.301522353932256</v>
      </c>
      <c r="BC284" s="73">
        <f t="shared" si="62"/>
        <v>86.488603778047107</v>
      </c>
      <c r="BD284" s="73">
        <f t="shared" si="62"/>
        <v>86.743652721425363</v>
      </c>
      <c r="BE284" s="73">
        <f t="shared" si="62"/>
        <v>82.476562180160755</v>
      </c>
      <c r="BF284" s="73">
        <f t="shared" si="62"/>
        <v>89.96375936216478</v>
      </c>
      <c r="BG284" s="73">
        <f t="shared" si="62"/>
        <v>87.948517940717636</v>
      </c>
      <c r="BH284" s="73">
        <f t="shared" si="62"/>
        <v>84.525161307559728</v>
      </c>
      <c r="BI284" s="73">
        <f t="shared" si="62"/>
        <v>75.548592626747421</v>
      </c>
      <c r="BJ284" s="73">
        <f t="shared" si="62"/>
        <v>81.168971946407652</v>
      </c>
      <c r="BK284" s="73">
        <f t="shared" si="62"/>
        <v>82.482475949300991</v>
      </c>
      <c r="BL284" s="73">
        <f t="shared" si="62"/>
        <v>78.728296312811779</v>
      </c>
      <c r="BM284" s="73">
        <f t="shared" si="63"/>
        <v>84.747731113271442</v>
      </c>
      <c r="BN284" s="73">
        <f t="shared" si="63"/>
        <v>91.978798088444663</v>
      </c>
      <c r="BO284" s="73">
        <f t="shared" si="63"/>
        <v>96.548310920686106</v>
      </c>
      <c r="BP284" s="73">
        <f t="shared" si="63"/>
        <v>102.18005091414024</v>
      </c>
      <c r="BQ284" s="73">
        <f t="shared" si="63"/>
        <v>90.626856491868153</v>
      </c>
      <c r="BR284" s="73">
        <f t="shared" si="63"/>
        <v>59.834742140754116</v>
      </c>
      <c r="BS284" s="73">
        <f t="shared" si="63"/>
        <v>92.947249666678047</v>
      </c>
      <c r="BT284" s="73">
        <f t="shared" si="63"/>
        <v>63.513843532585547</v>
      </c>
      <c r="BU284" s="73">
        <f t="shared" si="63"/>
        <v>95.631430265406479</v>
      </c>
      <c r="BV284" s="73">
        <f t="shared" si="63"/>
        <v>98.009831389498231</v>
      </c>
      <c r="BW284" s="73">
        <f t="shared" si="63"/>
        <v>117.58956013503301</v>
      </c>
      <c r="BX284" s="73">
        <f t="shared" si="63"/>
        <v>132.54277459781423</v>
      </c>
      <c r="BY284" s="73">
        <f t="shared" si="63"/>
        <v>127.40750478360572</v>
      </c>
      <c r="BZ284" s="73">
        <f t="shared" si="63"/>
        <v>88.805322156282855</v>
      </c>
      <c r="CA284" s="73">
        <f t="shared" si="63"/>
        <v>73.017413403043548</v>
      </c>
      <c r="CB284" s="73">
        <f t="shared" si="63"/>
        <v>70.759624016475669</v>
      </c>
      <c r="CC284" s="73">
        <f t="shared" si="64"/>
        <v>69.677106093712084</v>
      </c>
      <c r="CD284" s="73">
        <f t="shared" si="64"/>
        <v>59.719431793409427</v>
      </c>
      <c r="CE284" s="73">
        <f t="shared" si="64"/>
        <v>74.484939781609953</v>
      </c>
      <c r="CF284" s="73">
        <f t="shared" si="64"/>
        <v>100.45348590803135</v>
      </c>
      <c r="CG284" s="73">
        <f t="shared" si="64"/>
        <v>82.777643358335339</v>
      </c>
      <c r="CH284" s="73">
        <f t="shared" si="64"/>
        <v>79.653245349404045</v>
      </c>
      <c r="CI284" s="73" t="e">
        <f t="shared" si="64"/>
        <v>#VALUE!</v>
      </c>
      <c r="CJ284" s="73" t="e">
        <f t="shared" si="64"/>
        <v>#VALUE!</v>
      </c>
      <c r="CK284" s="73" t="e">
        <f t="shared" si="64"/>
        <v>#VALUE!</v>
      </c>
    </row>
    <row r="285" spans="2:89" s="72" customFormat="1" ht="14.4">
      <c r="B285" s="70" t="s">
        <v>487</v>
      </c>
      <c r="C285" s="70"/>
      <c r="D285" s="78"/>
      <c r="E285" s="71">
        <v>37073</v>
      </c>
      <c r="F285" s="72">
        <v>93.71</v>
      </c>
      <c r="G285" s="72">
        <v>91.39</v>
      </c>
      <c r="H285" s="72">
        <v>85.87</v>
      </c>
      <c r="I285" s="72">
        <v>92.55</v>
      </c>
      <c r="J285" s="72">
        <v>96.85</v>
      </c>
      <c r="K285" s="72">
        <v>86.24</v>
      </c>
      <c r="L285" s="72">
        <v>85.08</v>
      </c>
      <c r="M285" s="72">
        <v>92.37</v>
      </c>
      <c r="N285" s="72">
        <v>87.35</v>
      </c>
      <c r="O285" s="72">
        <v>93.71</v>
      </c>
      <c r="P285" s="72">
        <v>91.16</v>
      </c>
      <c r="Q285" s="72">
        <v>91.56</v>
      </c>
      <c r="R285" s="72">
        <v>102.67</v>
      </c>
      <c r="S285" s="72">
        <v>92.21</v>
      </c>
      <c r="T285" s="72">
        <v>90.16</v>
      </c>
      <c r="U285" s="72">
        <v>84.55</v>
      </c>
      <c r="V285" s="72">
        <v>93.09</v>
      </c>
      <c r="W285" s="72">
        <v>94.32</v>
      </c>
      <c r="X285" s="72">
        <v>97.82</v>
      </c>
      <c r="Y285" s="72">
        <v>102.8</v>
      </c>
      <c r="Z285" s="72">
        <v>93.37</v>
      </c>
      <c r="AA285" s="72">
        <v>76.540000000000006</v>
      </c>
      <c r="AB285" s="72">
        <v>98.15</v>
      </c>
      <c r="AC285" s="72">
        <v>80.540000000000006</v>
      </c>
      <c r="AD285" s="72">
        <v>99</v>
      </c>
      <c r="AE285" s="72">
        <v>94.49</v>
      </c>
      <c r="AF285" s="72">
        <v>100.29</v>
      </c>
      <c r="AG285" s="72">
        <v>121.39</v>
      </c>
      <c r="AH285" s="72">
        <v>123.73</v>
      </c>
      <c r="AI285" s="72">
        <v>99.08</v>
      </c>
      <c r="AJ285" s="72">
        <v>85.55</v>
      </c>
      <c r="AK285" s="72">
        <v>70.290000000000006</v>
      </c>
      <c r="AL285" s="72">
        <v>79.36</v>
      </c>
      <c r="AM285" s="72">
        <v>72.150000000000006</v>
      </c>
      <c r="AN285" s="72">
        <v>71.42</v>
      </c>
      <c r="AO285" s="72">
        <v>102.03</v>
      </c>
      <c r="AP285" s="72">
        <v>87.11</v>
      </c>
      <c r="AQ285" s="72">
        <v>82.16</v>
      </c>
      <c r="AR285" s="72" t="s">
        <v>488</v>
      </c>
      <c r="AS285" s="72" t="s">
        <v>488</v>
      </c>
      <c r="AT285" s="72" t="s">
        <v>488</v>
      </c>
      <c r="AU285" s="72" t="s">
        <v>488</v>
      </c>
      <c r="AV285" s="72" t="s">
        <v>488</v>
      </c>
      <c r="AW285" s="73">
        <f t="shared" si="62"/>
        <v>90.243365571131804</v>
      </c>
      <c r="AX285" s="73">
        <f t="shared" si="62"/>
        <v>74.568862519742865</v>
      </c>
      <c r="AY285" s="73">
        <f t="shared" si="62"/>
        <v>73.198324362502731</v>
      </c>
      <c r="AZ285" s="73">
        <f t="shared" si="62"/>
        <v>87.400841832604826</v>
      </c>
      <c r="BA285" s="73">
        <f t="shared" si="62"/>
        <v>98.664726214298682</v>
      </c>
      <c r="BB285" s="73">
        <f t="shared" si="62"/>
        <v>72.649377218845899</v>
      </c>
      <c r="BC285" s="73">
        <f t="shared" si="62"/>
        <v>88.030271676471443</v>
      </c>
      <c r="BD285" s="73">
        <f t="shared" si="62"/>
        <v>87.741033748117175</v>
      </c>
      <c r="BE285" s="73">
        <f t="shared" si="62"/>
        <v>83.441367922597195</v>
      </c>
      <c r="BF285" s="73">
        <f t="shared" si="62"/>
        <v>90.56293790770718</v>
      </c>
      <c r="BG285" s="73">
        <f t="shared" si="62"/>
        <v>88.884555382215297</v>
      </c>
      <c r="BH285" s="73">
        <f t="shared" si="62"/>
        <v>85.619247364975877</v>
      </c>
      <c r="BI285" s="73">
        <f t="shared" si="62"/>
        <v>75.313855762580431</v>
      </c>
      <c r="BJ285" s="73">
        <f t="shared" si="62"/>
        <v>79.963578025408651</v>
      </c>
      <c r="BK285" s="73">
        <f t="shared" si="62"/>
        <v>82.381965565403533</v>
      </c>
      <c r="BL285" s="73">
        <f t="shared" si="62"/>
        <v>82.474011315180718</v>
      </c>
      <c r="BM285" s="73">
        <f t="shared" si="63"/>
        <v>85.030893396577255</v>
      </c>
      <c r="BN285" s="73">
        <f t="shared" si="63"/>
        <v>93.074136205365321</v>
      </c>
      <c r="BO285" s="73">
        <f t="shared" si="63"/>
        <v>96.82546416097513</v>
      </c>
      <c r="BP285" s="73">
        <f t="shared" si="63"/>
        <v>95.163156676695209</v>
      </c>
      <c r="BQ285" s="73">
        <f t="shared" si="63"/>
        <v>91.360716806799076</v>
      </c>
      <c r="BR285" s="73">
        <f t="shared" si="63"/>
        <v>59.866028280435557</v>
      </c>
      <c r="BS285" s="73">
        <f t="shared" si="63"/>
        <v>93.952343509623589</v>
      </c>
      <c r="BT285" s="73">
        <f t="shared" si="63"/>
        <v>64.038619906289938</v>
      </c>
      <c r="BU285" s="73">
        <f t="shared" si="63"/>
        <v>96.676315697694676</v>
      </c>
      <c r="BV285" s="73">
        <f t="shared" si="63"/>
        <v>95.769896256397999</v>
      </c>
      <c r="BW285" s="73">
        <f t="shared" si="63"/>
        <v>117.90698846173227</v>
      </c>
      <c r="BX285" s="73">
        <f t="shared" si="63"/>
        <v>131.63190222063872</v>
      </c>
      <c r="BY285" s="73">
        <f t="shared" si="63"/>
        <v>126.50774871098255</v>
      </c>
      <c r="BZ285" s="73">
        <f t="shared" si="63"/>
        <v>90.560223541009719</v>
      </c>
      <c r="CA285" s="73">
        <f t="shared" si="63"/>
        <v>72.643792494829356</v>
      </c>
      <c r="CB285" s="73">
        <f t="shared" si="63"/>
        <v>64.956170459946136</v>
      </c>
      <c r="CC285" s="73">
        <f t="shared" si="64"/>
        <v>69.162916067504582</v>
      </c>
      <c r="CD285" s="73">
        <f t="shared" si="64"/>
        <v>59.513218285835499</v>
      </c>
      <c r="CE285" s="73">
        <f t="shared" si="64"/>
        <v>74.936109299937783</v>
      </c>
      <c r="CF285" s="73">
        <f t="shared" si="64"/>
        <v>100.89849544394997</v>
      </c>
      <c r="CG285" s="73">
        <f t="shared" si="64"/>
        <v>84.306798935397993</v>
      </c>
      <c r="CH285" s="73">
        <f t="shared" si="64"/>
        <v>81.265499042680204</v>
      </c>
      <c r="CI285" s="73" t="e">
        <f t="shared" si="64"/>
        <v>#VALUE!</v>
      </c>
      <c r="CJ285" s="73" t="e">
        <f t="shared" si="64"/>
        <v>#VALUE!</v>
      </c>
      <c r="CK285" s="73" t="e">
        <f t="shared" si="64"/>
        <v>#VALUE!</v>
      </c>
    </row>
    <row r="286" spans="2:89" s="72" customFormat="1" ht="14.4">
      <c r="B286" s="70" t="s">
        <v>487</v>
      </c>
      <c r="C286" s="70"/>
      <c r="D286" s="78"/>
      <c r="E286" s="71">
        <v>37165</v>
      </c>
      <c r="F286" s="72">
        <v>93.83</v>
      </c>
      <c r="G286" s="72">
        <v>92.3</v>
      </c>
      <c r="H286" s="72">
        <v>88.54</v>
      </c>
      <c r="I286" s="72">
        <v>92.96</v>
      </c>
      <c r="J286" s="72">
        <v>96.82</v>
      </c>
      <c r="K286" s="72">
        <v>87.01</v>
      </c>
      <c r="L286" s="72">
        <v>86.17</v>
      </c>
      <c r="M286" s="72">
        <v>92.74</v>
      </c>
      <c r="N286" s="72">
        <v>87.94</v>
      </c>
      <c r="O286" s="72">
        <v>93.9</v>
      </c>
      <c r="P286" s="72">
        <v>91.59</v>
      </c>
      <c r="Q286" s="72">
        <v>91.15</v>
      </c>
      <c r="R286" s="72">
        <v>102.87</v>
      </c>
      <c r="S286" s="72">
        <v>91.3</v>
      </c>
      <c r="T286" s="72">
        <v>89.84</v>
      </c>
      <c r="U286" s="72">
        <v>86.32</v>
      </c>
      <c r="V286" s="72">
        <v>93.42</v>
      </c>
      <c r="W286" s="72">
        <v>94.93</v>
      </c>
      <c r="X286" s="72">
        <v>97.6</v>
      </c>
      <c r="Y286" s="72">
        <v>106.07</v>
      </c>
      <c r="Z286" s="72">
        <v>93.82</v>
      </c>
      <c r="AA286" s="72">
        <v>76.11</v>
      </c>
      <c r="AB286" s="72">
        <v>99.28</v>
      </c>
      <c r="AC286" s="72">
        <v>80.16</v>
      </c>
      <c r="AD286" s="72">
        <v>99.28</v>
      </c>
      <c r="AE286" s="72">
        <v>93.99</v>
      </c>
      <c r="AF286" s="72">
        <v>100.53</v>
      </c>
      <c r="AG286" s="72">
        <v>122.08</v>
      </c>
      <c r="AH286" s="72">
        <v>120.54</v>
      </c>
      <c r="AI286" s="72">
        <v>101.34</v>
      </c>
      <c r="AJ286" s="72">
        <v>85.15</v>
      </c>
      <c r="AK286" s="72">
        <v>69.84</v>
      </c>
      <c r="AL286" s="72">
        <v>77.33</v>
      </c>
      <c r="AM286" s="72">
        <v>72.790000000000006</v>
      </c>
      <c r="AN286" s="72">
        <v>70.760000000000005</v>
      </c>
      <c r="AO286" s="72">
        <v>103.03</v>
      </c>
      <c r="AP286" s="72">
        <v>87.59</v>
      </c>
      <c r="AQ286" s="72">
        <v>83.08</v>
      </c>
      <c r="AR286" s="72" t="s">
        <v>488</v>
      </c>
      <c r="AS286" s="72" t="s">
        <v>488</v>
      </c>
      <c r="AT286" s="72" t="s">
        <v>488</v>
      </c>
      <c r="AU286" s="72" t="s">
        <v>488</v>
      </c>
      <c r="AV286" s="72" t="s">
        <v>488</v>
      </c>
      <c r="AW286" s="73">
        <f t="shared" ref="AW286:BL301" si="65">F286/AVERAGE(F$311:F$324)*100</f>
        <v>90.358926385010122</v>
      </c>
      <c r="AX286" s="73">
        <f t="shared" si="65"/>
        <v>75.311368974420247</v>
      </c>
      <c r="AY286" s="73">
        <f t="shared" si="65"/>
        <v>75.474317445627008</v>
      </c>
      <c r="AZ286" s="73">
        <f t="shared" si="65"/>
        <v>87.788030867195516</v>
      </c>
      <c r="BA286" s="73">
        <f t="shared" si="65"/>
        <v>98.634164089503344</v>
      </c>
      <c r="BB286" s="73">
        <f t="shared" si="65"/>
        <v>73.29803237258561</v>
      </c>
      <c r="BC286" s="73">
        <f t="shared" si="65"/>
        <v>89.15806899813758</v>
      </c>
      <c r="BD286" s="73">
        <f t="shared" si="65"/>
        <v>88.092491824189523</v>
      </c>
      <c r="BE286" s="73">
        <f t="shared" si="65"/>
        <v>84.004967316693737</v>
      </c>
      <c r="BF286" s="73">
        <f t="shared" si="65"/>
        <v>90.746557139405652</v>
      </c>
      <c r="BG286" s="73">
        <f t="shared" si="65"/>
        <v>89.303822152886127</v>
      </c>
      <c r="BH286" s="73">
        <f t="shared" si="65"/>
        <v>85.235849686736032</v>
      </c>
      <c r="BI286" s="73">
        <f t="shared" si="65"/>
        <v>75.460566302684811</v>
      </c>
      <c r="BJ286" s="73">
        <f t="shared" si="65"/>
        <v>79.17443524259636</v>
      </c>
      <c r="BK286" s="73">
        <f t="shared" si="65"/>
        <v>82.089571721338231</v>
      </c>
      <c r="BL286" s="73">
        <f t="shared" si="65"/>
        <v>84.200551824085153</v>
      </c>
      <c r="BM286" s="73">
        <f t="shared" si="63"/>
        <v>85.332324214289912</v>
      </c>
      <c r="BN286" s="73">
        <f t="shared" si="63"/>
        <v>93.676078774123525</v>
      </c>
      <c r="BO286" s="73">
        <f t="shared" si="63"/>
        <v>96.607700900748029</v>
      </c>
      <c r="BP286" s="73">
        <f t="shared" si="63"/>
        <v>98.190233742189292</v>
      </c>
      <c r="BQ286" s="73">
        <f t="shared" si="63"/>
        <v>91.801032995757609</v>
      </c>
      <c r="BR286" s="73">
        <f t="shared" si="63"/>
        <v>59.529702278860064</v>
      </c>
      <c r="BS286" s="73">
        <f t="shared" si="63"/>
        <v>95.034015931079267</v>
      </c>
      <c r="BT286" s="73">
        <f t="shared" si="63"/>
        <v>63.736475933551041</v>
      </c>
      <c r="BU286" s="73">
        <f t="shared" si="63"/>
        <v>96.949743661284131</v>
      </c>
      <c r="BV286" s="73">
        <f t="shared" si="63"/>
        <v>95.263123601850438</v>
      </c>
      <c r="BW286" s="73">
        <f t="shared" si="63"/>
        <v>118.1891469743538</v>
      </c>
      <c r="BX286" s="73">
        <f t="shared" si="63"/>
        <v>132.38011881617575</v>
      </c>
      <c r="BY286" s="73">
        <f t="shared" si="63"/>
        <v>123.24613294772358</v>
      </c>
      <c r="BZ286" s="73">
        <f t="shared" si="63"/>
        <v>92.625888712615321</v>
      </c>
      <c r="CA286" s="73">
        <f t="shared" ref="CA286:CD330" si="66">AJ286/AVERAGE(AJ$311:AJ$324)*100</f>
        <v>72.304137123725525</v>
      </c>
      <c r="CB286" s="73">
        <f t="shared" si="66"/>
        <v>64.540317896182088</v>
      </c>
      <c r="CC286" s="73">
        <f t="shared" si="64"/>
        <v>67.39375377394316</v>
      </c>
      <c r="CD286" s="73">
        <f t="shared" si="64"/>
        <v>60.041124865224759</v>
      </c>
      <c r="CE286" s="73">
        <f t="shared" si="64"/>
        <v>74.243616550876482</v>
      </c>
      <c r="CF286" s="73">
        <f t="shared" si="64"/>
        <v>101.88740552376916</v>
      </c>
      <c r="CG286" s="73">
        <f t="shared" si="64"/>
        <v>84.771352528429702</v>
      </c>
      <c r="CH286" s="73">
        <f t="shared" si="64"/>
        <v>82.175482722320723</v>
      </c>
      <c r="CI286" s="73" t="e">
        <f t="shared" si="64"/>
        <v>#VALUE!</v>
      </c>
      <c r="CJ286" s="73" t="e">
        <f t="shared" si="64"/>
        <v>#VALUE!</v>
      </c>
      <c r="CK286" s="73" t="e">
        <f t="shared" si="64"/>
        <v>#VALUE!</v>
      </c>
    </row>
    <row r="287" spans="2:89" s="72" customFormat="1" ht="14.4">
      <c r="B287" s="70" t="s">
        <v>487</v>
      </c>
      <c r="C287" s="70"/>
      <c r="D287" s="78"/>
      <c r="E287" s="71">
        <v>37257</v>
      </c>
      <c r="F287" s="72">
        <v>93.34</v>
      </c>
      <c r="G287" s="72">
        <v>90.7</v>
      </c>
      <c r="H287" s="72">
        <v>92</v>
      </c>
      <c r="I287" s="72">
        <v>92.59</v>
      </c>
      <c r="J287" s="72">
        <v>95.88</v>
      </c>
      <c r="K287" s="72">
        <v>86.77</v>
      </c>
      <c r="L287" s="72">
        <v>86.37</v>
      </c>
      <c r="M287" s="72">
        <v>91.83</v>
      </c>
      <c r="N287" s="72">
        <v>87.81</v>
      </c>
      <c r="O287" s="72">
        <v>93.33</v>
      </c>
      <c r="P287" s="72">
        <v>91.12</v>
      </c>
      <c r="Q287" s="72">
        <v>89.48</v>
      </c>
      <c r="R287" s="72">
        <v>102.26</v>
      </c>
      <c r="S287" s="72">
        <v>92.75</v>
      </c>
      <c r="T287" s="72">
        <v>89.24</v>
      </c>
      <c r="U287" s="72">
        <v>89.78</v>
      </c>
      <c r="V287" s="72">
        <v>93.8</v>
      </c>
      <c r="W287" s="72">
        <v>94.82</v>
      </c>
      <c r="X287" s="72">
        <v>96.78</v>
      </c>
      <c r="Y287" s="72">
        <v>106.65</v>
      </c>
      <c r="Z287" s="72">
        <v>93.69</v>
      </c>
      <c r="AA287" s="72">
        <v>77.05</v>
      </c>
      <c r="AB287" s="72">
        <v>99.01</v>
      </c>
      <c r="AC287" s="72">
        <v>81.739999999999995</v>
      </c>
      <c r="AD287" s="72">
        <v>98.34</v>
      </c>
      <c r="AE287" s="72">
        <v>96.56</v>
      </c>
      <c r="AF287" s="72">
        <v>100.96</v>
      </c>
      <c r="AG287" s="72">
        <v>124.13</v>
      </c>
      <c r="AH287" s="72">
        <v>112.14</v>
      </c>
      <c r="AI287" s="72">
        <v>100.51</v>
      </c>
      <c r="AJ287" s="72">
        <v>85.37</v>
      </c>
      <c r="AK287" s="72">
        <v>85.55</v>
      </c>
      <c r="AL287" s="72">
        <v>76.84</v>
      </c>
      <c r="AM287" s="72">
        <v>76.2</v>
      </c>
      <c r="AN287" s="72">
        <v>73.239999999999995</v>
      </c>
      <c r="AO287" s="72">
        <v>106.45</v>
      </c>
      <c r="AP287" s="72">
        <v>86.44</v>
      </c>
      <c r="AQ287" s="72">
        <v>82.2</v>
      </c>
      <c r="AR287" s="72" t="s">
        <v>488</v>
      </c>
      <c r="AS287" s="72" t="s">
        <v>488</v>
      </c>
      <c r="AT287" s="72" t="s">
        <v>488</v>
      </c>
      <c r="AU287" s="72" t="s">
        <v>488</v>
      </c>
      <c r="AV287" s="72" t="s">
        <v>488</v>
      </c>
      <c r="AW287" s="73">
        <f t="shared" si="65"/>
        <v>89.887053061673711</v>
      </c>
      <c r="AX287" s="73">
        <f t="shared" si="65"/>
        <v>74.00586312004242</v>
      </c>
      <c r="AY287" s="73">
        <f t="shared" si="65"/>
        <v>78.42373170315885</v>
      </c>
      <c r="AZ287" s="73">
        <f t="shared" si="65"/>
        <v>87.438616372564908</v>
      </c>
      <c r="BA287" s="73">
        <f t="shared" si="65"/>
        <v>97.676550845915926</v>
      </c>
      <c r="BB287" s="73">
        <f t="shared" si="65"/>
        <v>73.095854142848552</v>
      </c>
      <c r="BC287" s="73">
        <f t="shared" si="65"/>
        <v>89.36500428651668</v>
      </c>
      <c r="BD287" s="73">
        <f t="shared" si="65"/>
        <v>87.228094934389958</v>
      </c>
      <c r="BE287" s="73">
        <f t="shared" si="65"/>
        <v>83.880784399350432</v>
      </c>
      <c r="BF287" s="73">
        <f t="shared" si="65"/>
        <v>90.195699444310222</v>
      </c>
      <c r="BG287" s="73">
        <f t="shared" si="65"/>
        <v>88.845553822152894</v>
      </c>
      <c r="BH287" s="73">
        <f t="shared" si="65"/>
        <v>83.674205485124958</v>
      </c>
      <c r="BI287" s="73">
        <f t="shared" si="65"/>
        <v>75.013099155366476</v>
      </c>
      <c r="BJ287" s="73">
        <f t="shared" si="65"/>
        <v>80.431860555868695</v>
      </c>
      <c r="BK287" s="73">
        <f t="shared" si="65"/>
        <v>81.541333263715742</v>
      </c>
      <c r="BL287" s="73">
        <f t="shared" si="65"/>
        <v>87.575597112678011</v>
      </c>
      <c r="BM287" s="73">
        <f t="shared" ref="BM287:BZ305" si="67">V287/AVERAGE(V$311:V$324)*100</f>
        <v>85.67942636801962</v>
      </c>
      <c r="BN287" s="73">
        <f t="shared" si="67"/>
        <v>93.567531753527774</v>
      </c>
      <c r="BO287" s="73">
        <f t="shared" si="67"/>
        <v>95.796037839901587</v>
      </c>
      <c r="BP287" s="73">
        <f t="shared" si="67"/>
        <v>98.727146493867153</v>
      </c>
      <c r="BQ287" s="73">
        <f t="shared" si="67"/>
        <v>91.673830541169579</v>
      </c>
      <c r="BR287" s="73">
        <f t="shared" si="67"/>
        <v>60.264926561373912</v>
      </c>
      <c r="BS287" s="73">
        <f t="shared" si="67"/>
        <v>94.775563228607567</v>
      </c>
      <c r="BT287" s="73">
        <f t="shared" si="67"/>
        <v>64.992758767570635</v>
      </c>
      <c r="BU287" s="73">
        <f t="shared" si="67"/>
        <v>96.031806926376731</v>
      </c>
      <c r="BV287" s="73">
        <f t="shared" si="67"/>
        <v>97.867935046224915</v>
      </c>
      <c r="BW287" s="73">
        <f t="shared" si="67"/>
        <v>118.69468097613409</v>
      </c>
      <c r="BX287" s="73">
        <f t="shared" si="67"/>
        <v>134.60308116523504</v>
      </c>
      <c r="BY287" s="73">
        <f t="shared" si="67"/>
        <v>114.65755225450242</v>
      </c>
      <c r="BZ287" s="73">
        <f t="shared" si="67"/>
        <v>91.867259468176101</v>
      </c>
      <c r="CA287" s="73">
        <f t="shared" si="66"/>
        <v>72.490947577832628</v>
      </c>
      <c r="CB287" s="73">
        <f t="shared" si="66"/>
        <v>79.05819295558959</v>
      </c>
      <c r="CC287" s="73">
        <f t="shared" si="64"/>
        <v>66.966714599635239</v>
      </c>
      <c r="CD287" s="73">
        <f t="shared" si="64"/>
        <v>62.853877108533126</v>
      </c>
      <c r="CE287" s="73">
        <f t="shared" si="64"/>
        <v>76.845710517046243</v>
      </c>
      <c r="CF287" s="73">
        <f t="shared" si="64"/>
        <v>105.26947799675072</v>
      </c>
      <c r="CG287" s="73">
        <f t="shared" si="64"/>
        <v>83.658359545124597</v>
      </c>
      <c r="CH287" s="73">
        <f t="shared" si="64"/>
        <v>81.305063550490658</v>
      </c>
      <c r="CI287" s="73" t="e">
        <f t="shared" si="64"/>
        <v>#VALUE!</v>
      </c>
      <c r="CJ287" s="73" t="e">
        <f t="shared" si="64"/>
        <v>#VALUE!</v>
      </c>
      <c r="CK287" s="73" t="e">
        <f t="shared" si="64"/>
        <v>#VALUE!</v>
      </c>
    </row>
    <row r="288" spans="2:89" s="72" customFormat="1" ht="14.4">
      <c r="B288" s="70" t="s">
        <v>487</v>
      </c>
      <c r="C288" s="70"/>
      <c r="D288" s="79"/>
      <c r="E288" s="71">
        <v>37347</v>
      </c>
      <c r="F288" s="72">
        <v>94.08</v>
      </c>
      <c r="G288" s="72">
        <v>91.64</v>
      </c>
      <c r="H288" s="72">
        <v>96.65</v>
      </c>
      <c r="I288" s="72">
        <v>93.35</v>
      </c>
      <c r="J288" s="72">
        <v>96.72</v>
      </c>
      <c r="K288" s="72">
        <v>87.65</v>
      </c>
      <c r="L288" s="72">
        <v>88.41</v>
      </c>
      <c r="M288" s="72">
        <v>93.06</v>
      </c>
      <c r="N288" s="72">
        <v>89.05</v>
      </c>
      <c r="O288" s="72">
        <v>94.38</v>
      </c>
      <c r="P288" s="72">
        <v>92.42</v>
      </c>
      <c r="Q288" s="72">
        <v>89.63</v>
      </c>
      <c r="R288" s="72">
        <v>101.07</v>
      </c>
      <c r="S288" s="72">
        <v>93.99</v>
      </c>
      <c r="T288" s="72">
        <v>89.94</v>
      </c>
      <c r="U288" s="72">
        <v>91.96</v>
      </c>
      <c r="V288" s="72">
        <v>93.78</v>
      </c>
      <c r="W288" s="72">
        <v>95.84</v>
      </c>
      <c r="X288" s="72">
        <v>97.1</v>
      </c>
      <c r="Y288" s="72">
        <v>104.27</v>
      </c>
      <c r="Z288" s="72">
        <v>94.68</v>
      </c>
      <c r="AA288" s="72">
        <v>74.459999999999994</v>
      </c>
      <c r="AB288" s="72">
        <v>99.07</v>
      </c>
      <c r="AC288" s="72">
        <v>80.819999999999993</v>
      </c>
      <c r="AD288" s="72">
        <v>99.06</v>
      </c>
      <c r="AE288" s="72">
        <v>97.3</v>
      </c>
      <c r="AF288" s="72">
        <v>99.92</v>
      </c>
      <c r="AG288" s="72">
        <v>120.34</v>
      </c>
      <c r="AH288" s="72">
        <v>113.52</v>
      </c>
      <c r="AI288" s="72">
        <v>101.86</v>
      </c>
      <c r="AJ288" s="72">
        <v>89.04</v>
      </c>
      <c r="AK288" s="72">
        <v>84.63</v>
      </c>
      <c r="AL288" s="72">
        <v>78.45</v>
      </c>
      <c r="AM288" s="72">
        <v>78.900000000000006</v>
      </c>
      <c r="AN288" s="72">
        <v>76.930000000000007</v>
      </c>
      <c r="AO288" s="72">
        <v>103.69</v>
      </c>
      <c r="AP288" s="72">
        <v>88.4</v>
      </c>
      <c r="AQ288" s="72">
        <v>84.29</v>
      </c>
      <c r="AR288" s="72" t="s">
        <v>488</v>
      </c>
      <c r="AS288" s="72" t="s">
        <v>488</v>
      </c>
      <c r="AT288" s="72" t="s">
        <v>488</v>
      </c>
      <c r="AU288" s="72" t="s">
        <v>488</v>
      </c>
      <c r="AV288" s="72" t="s">
        <v>488</v>
      </c>
      <c r="AW288" s="73">
        <f t="shared" si="65"/>
        <v>90.599678080589925</v>
      </c>
      <c r="AX288" s="73">
        <f t="shared" si="65"/>
        <v>74.772847809489392</v>
      </c>
      <c r="AY288" s="73">
        <f t="shared" si="65"/>
        <v>82.387539881633728</v>
      </c>
      <c r="AZ288" s="73">
        <f t="shared" si="65"/>
        <v>88.156332631806166</v>
      </c>
      <c r="BA288" s="73">
        <f t="shared" si="65"/>
        <v>98.53229034018554</v>
      </c>
      <c r="BB288" s="73">
        <f t="shared" si="65"/>
        <v>73.837174318551064</v>
      </c>
      <c r="BC288" s="73">
        <f t="shared" si="65"/>
        <v>91.47574422798354</v>
      </c>
      <c r="BD288" s="73">
        <f t="shared" si="65"/>
        <v>88.396455565657519</v>
      </c>
      <c r="BE288" s="73">
        <f t="shared" si="65"/>
        <v>85.065298380163483</v>
      </c>
      <c r="BF288" s="73">
        <f t="shared" si="65"/>
        <v>91.210437303696551</v>
      </c>
      <c r="BG288" s="73">
        <f t="shared" si="65"/>
        <v>90.113104524180983</v>
      </c>
      <c r="BH288" s="73">
        <f t="shared" si="65"/>
        <v>83.814472928383438</v>
      </c>
      <c r="BI288" s="73">
        <f t="shared" si="65"/>
        <v>74.140171441745423</v>
      </c>
      <c r="BJ288" s="73">
        <f t="shared" si="65"/>
        <v>81.507175996184358</v>
      </c>
      <c r="BK288" s="73">
        <f t="shared" si="65"/>
        <v>82.180944797608632</v>
      </c>
      <c r="BL288" s="73">
        <f t="shared" si="65"/>
        <v>89.702070733814537</v>
      </c>
      <c r="BM288" s="73">
        <f t="shared" si="67"/>
        <v>85.661157833612805</v>
      </c>
      <c r="BN288" s="73">
        <f t="shared" si="67"/>
        <v>94.574058671779198</v>
      </c>
      <c r="BO288" s="73">
        <f t="shared" si="67"/>
        <v>96.112784400231916</v>
      </c>
      <c r="BP288" s="73">
        <f t="shared" si="67"/>
        <v>96.52395278870631</v>
      </c>
      <c r="BQ288" s="73">
        <f t="shared" si="67"/>
        <v>92.64252615687839</v>
      </c>
      <c r="BR288" s="73">
        <f t="shared" si="67"/>
        <v>58.239149017000656</v>
      </c>
      <c r="BS288" s="73">
        <f t="shared" si="67"/>
        <v>94.832997162490145</v>
      </c>
      <c r="BT288" s="73">
        <f t="shared" si="67"/>
        <v>64.261252307255418</v>
      </c>
      <c r="BU288" s="73">
        <f t="shared" si="67"/>
        <v>96.734907404178145</v>
      </c>
      <c r="BV288" s="73">
        <f t="shared" si="67"/>
        <v>98.617958574955296</v>
      </c>
      <c r="BW288" s="73">
        <f t="shared" si="67"/>
        <v>117.47199408810735</v>
      </c>
      <c r="BX288" s="73">
        <f t="shared" si="67"/>
        <v>130.49331174916932</v>
      </c>
      <c r="BY288" s="73">
        <f t="shared" si="67"/>
        <v>116.06853336838874</v>
      </c>
      <c r="BZ288" s="73">
        <f t="shared" si="67"/>
        <v>93.101174504312183</v>
      </c>
      <c r="CA288" s="73">
        <f t="shared" si="66"/>
        <v>75.607285607710182</v>
      </c>
      <c r="CB288" s="73">
        <f t="shared" si="66"/>
        <v>78.20800549189417</v>
      </c>
      <c r="CC288" s="73">
        <f t="shared" si="64"/>
        <v>68.369843315218432</v>
      </c>
      <c r="CD288" s="73">
        <f t="shared" si="64"/>
        <v>65.080982990331549</v>
      </c>
      <c r="CE288" s="73">
        <f t="shared" si="64"/>
        <v>80.71737452316178</v>
      </c>
      <c r="CF288" s="73">
        <f t="shared" si="64"/>
        <v>102.5400861764498</v>
      </c>
      <c r="CG288" s="73">
        <f t="shared" si="64"/>
        <v>85.555286716670693</v>
      </c>
      <c r="CH288" s="73">
        <f t="shared" si="64"/>
        <v>83.372309083587083</v>
      </c>
      <c r="CI288" s="73" t="e">
        <f t="shared" si="64"/>
        <v>#VALUE!</v>
      </c>
      <c r="CJ288" s="73" t="e">
        <f t="shared" si="64"/>
        <v>#VALUE!</v>
      </c>
      <c r="CK288" s="73" t="e">
        <f t="shared" si="64"/>
        <v>#VALUE!</v>
      </c>
    </row>
    <row r="289" spans="2:89" s="72" customFormat="1" ht="14.4">
      <c r="B289" s="70" t="s">
        <v>487</v>
      </c>
      <c r="C289" s="70"/>
      <c r="D289" s="78"/>
      <c r="E289" s="71">
        <v>37438</v>
      </c>
      <c r="F289" s="72">
        <v>95.31</v>
      </c>
      <c r="G289" s="72">
        <v>93.97</v>
      </c>
      <c r="H289" s="72">
        <v>98.02</v>
      </c>
      <c r="I289" s="72">
        <v>94.83</v>
      </c>
      <c r="J289" s="72">
        <v>98.47</v>
      </c>
      <c r="K289" s="72">
        <v>89.17</v>
      </c>
      <c r="L289" s="72">
        <v>90.95</v>
      </c>
      <c r="M289" s="72">
        <v>95.29</v>
      </c>
      <c r="N289" s="72">
        <v>90.86</v>
      </c>
      <c r="O289" s="72">
        <v>96.1</v>
      </c>
      <c r="P289" s="72">
        <v>94.6</v>
      </c>
      <c r="Q289" s="72">
        <v>91.81</v>
      </c>
      <c r="R289" s="72">
        <v>99.21</v>
      </c>
      <c r="S289" s="72">
        <v>95.27</v>
      </c>
      <c r="T289" s="72">
        <v>91.5</v>
      </c>
      <c r="U289" s="72">
        <v>93.06</v>
      </c>
      <c r="V289" s="72">
        <v>94.56</v>
      </c>
      <c r="W289" s="72">
        <v>97.26</v>
      </c>
      <c r="X289" s="72">
        <v>98.06</v>
      </c>
      <c r="Y289" s="72">
        <v>95.47</v>
      </c>
      <c r="Z289" s="72">
        <v>96.01</v>
      </c>
      <c r="AA289" s="72">
        <v>74.31</v>
      </c>
      <c r="AB289" s="72">
        <v>100.18</v>
      </c>
      <c r="AC289" s="72">
        <v>80.67</v>
      </c>
      <c r="AD289" s="72">
        <v>100.45</v>
      </c>
      <c r="AE289" s="72">
        <v>98.29</v>
      </c>
      <c r="AF289" s="72">
        <v>101.19</v>
      </c>
      <c r="AG289" s="72">
        <v>116.54</v>
      </c>
      <c r="AH289" s="72">
        <v>116.64</v>
      </c>
      <c r="AI289" s="72">
        <v>103.62</v>
      </c>
      <c r="AJ289" s="72">
        <v>91.62</v>
      </c>
      <c r="AK289" s="72">
        <v>73.08</v>
      </c>
      <c r="AL289" s="72">
        <v>77.650000000000006</v>
      </c>
      <c r="AM289" s="72">
        <v>75.569999999999993</v>
      </c>
      <c r="AN289" s="72">
        <v>75.69</v>
      </c>
      <c r="AO289" s="72">
        <v>100</v>
      </c>
      <c r="AP289" s="72">
        <v>91.91</v>
      </c>
      <c r="AQ289" s="72">
        <v>88.93</v>
      </c>
      <c r="AR289" s="72" t="s">
        <v>488</v>
      </c>
      <c r="AS289" s="72" t="s">
        <v>488</v>
      </c>
      <c r="AT289" s="72" t="s">
        <v>488</v>
      </c>
      <c r="AU289" s="72" t="s">
        <v>488</v>
      </c>
      <c r="AV289" s="72" t="s">
        <v>488</v>
      </c>
      <c r="AW289" s="73">
        <f t="shared" si="65"/>
        <v>91.784176422842535</v>
      </c>
      <c r="AX289" s="73">
        <f t="shared" si="65"/>
        <v>76.673990709927082</v>
      </c>
      <c r="AY289" s="73">
        <f t="shared" si="65"/>
        <v>83.555371538517718</v>
      </c>
      <c r="AZ289" s="73">
        <f t="shared" si="65"/>
        <v>89.553990610328654</v>
      </c>
      <c r="BA289" s="73">
        <f t="shared" si="65"/>
        <v>100.31508095324719</v>
      </c>
      <c r="BB289" s="73">
        <f t="shared" si="65"/>
        <v>75.117636440219044</v>
      </c>
      <c r="BC289" s="73">
        <f t="shared" si="65"/>
        <v>94.103822390398193</v>
      </c>
      <c r="BD289" s="73">
        <f t="shared" si="65"/>
        <v>90.514702889012526</v>
      </c>
      <c r="BE289" s="73">
        <f t="shared" si="65"/>
        <v>86.794306690866421</v>
      </c>
      <c r="BF289" s="73">
        <f t="shared" si="65"/>
        <v>92.872674559072237</v>
      </c>
      <c r="BG289" s="73">
        <f t="shared" si="65"/>
        <v>92.238689547581913</v>
      </c>
      <c r="BH289" s="73">
        <f t="shared" si="65"/>
        <v>85.853026437073339</v>
      </c>
      <c r="BI289" s="73">
        <f t="shared" si="65"/>
        <v>72.775763418774758</v>
      </c>
      <c r="BJ289" s="73">
        <f t="shared" si="65"/>
        <v>82.617179031348897</v>
      </c>
      <c r="BK289" s="73">
        <f t="shared" si="65"/>
        <v>83.606364787427069</v>
      </c>
      <c r="BL289" s="73">
        <f t="shared" si="65"/>
        <v>90.77506201053481</v>
      </c>
      <c r="BM289" s="73">
        <f t="shared" si="67"/>
        <v>86.373630675479063</v>
      </c>
      <c r="BN289" s="73">
        <f t="shared" si="67"/>
        <v>95.975302028560563</v>
      </c>
      <c r="BO289" s="73">
        <f t="shared" si="67"/>
        <v>97.063024081222878</v>
      </c>
      <c r="BP289" s="73">
        <f t="shared" si="67"/>
        <v>88.377690349456145</v>
      </c>
      <c r="BQ289" s="73">
        <f t="shared" si="67"/>
        <v>93.943905115355875</v>
      </c>
      <c r="BR289" s="73">
        <f t="shared" si="67"/>
        <v>58.121825993195266</v>
      </c>
      <c r="BS289" s="73">
        <f t="shared" si="67"/>
        <v>95.895524939318307</v>
      </c>
      <c r="BT289" s="73">
        <f t="shared" si="67"/>
        <v>64.14198494959534</v>
      </c>
      <c r="BU289" s="73">
        <f t="shared" si="67"/>
        <v>98.092281937711419</v>
      </c>
      <c r="BV289" s="73">
        <f t="shared" si="67"/>
        <v>99.621368430959464</v>
      </c>
      <c r="BW289" s="73">
        <f t="shared" si="67"/>
        <v>118.96508288406309</v>
      </c>
      <c r="BX289" s="73">
        <f t="shared" si="67"/>
        <v>126.37269861432767</v>
      </c>
      <c r="BY289" s="73">
        <f t="shared" si="67"/>
        <v>119.25857762587088</v>
      </c>
      <c r="BZ289" s="73">
        <f t="shared" si="67"/>
        <v>94.709834106978491</v>
      </c>
      <c r="CA289" s="73">
        <f t="shared" si="66"/>
        <v>77.798062751329809</v>
      </c>
      <c r="CB289" s="73">
        <f t="shared" si="66"/>
        <v>67.534456355283311</v>
      </c>
      <c r="CC289" s="73">
        <f t="shared" si="64"/>
        <v>67.67263650002181</v>
      </c>
      <c r="CD289" s="73">
        <f t="shared" si="64"/>
        <v>62.334219069446817</v>
      </c>
      <c r="CE289" s="73">
        <f t="shared" si="64"/>
        <v>79.416327540076878</v>
      </c>
      <c r="CF289" s="73">
        <f t="shared" si="64"/>
        <v>98.89100798191707</v>
      </c>
      <c r="CG289" s="73">
        <f t="shared" si="64"/>
        <v>88.95233486571496</v>
      </c>
      <c r="CH289" s="73">
        <f t="shared" si="64"/>
        <v>87.961791989600187</v>
      </c>
      <c r="CI289" s="73" t="e">
        <f t="shared" si="64"/>
        <v>#VALUE!</v>
      </c>
      <c r="CJ289" s="73" t="e">
        <f t="shared" si="64"/>
        <v>#VALUE!</v>
      </c>
      <c r="CK289" s="73" t="e">
        <f t="shared" si="64"/>
        <v>#VALUE!</v>
      </c>
    </row>
    <row r="290" spans="2:89" s="72" customFormat="1" ht="14.4">
      <c r="B290" s="70" t="s">
        <v>487</v>
      </c>
      <c r="C290" s="70"/>
      <c r="D290" s="78"/>
      <c r="E290" s="71">
        <v>37530</v>
      </c>
      <c r="F290" s="72">
        <v>95.6</v>
      </c>
      <c r="G290" s="72">
        <v>93.55</v>
      </c>
      <c r="H290" s="72">
        <v>95.33</v>
      </c>
      <c r="I290" s="72">
        <v>95.03</v>
      </c>
      <c r="J290" s="72">
        <v>98.67</v>
      </c>
      <c r="K290" s="72">
        <v>89.8</v>
      </c>
      <c r="L290" s="72">
        <v>92.05</v>
      </c>
      <c r="M290" s="72">
        <v>95.8</v>
      </c>
      <c r="N290" s="72">
        <v>91.61</v>
      </c>
      <c r="O290" s="72">
        <v>96.54</v>
      </c>
      <c r="P290" s="72">
        <v>95.3</v>
      </c>
      <c r="Q290" s="72">
        <v>93.01</v>
      </c>
      <c r="R290" s="72">
        <v>98.22</v>
      </c>
      <c r="S290" s="72">
        <v>94.51</v>
      </c>
      <c r="T290" s="72">
        <v>92.79</v>
      </c>
      <c r="U290" s="72">
        <v>96.33</v>
      </c>
      <c r="V290" s="72">
        <v>95.7</v>
      </c>
      <c r="W290" s="72">
        <v>97.72</v>
      </c>
      <c r="X290" s="72">
        <v>98.03</v>
      </c>
      <c r="Y290" s="72">
        <v>97.03</v>
      </c>
      <c r="Z290" s="72">
        <v>96.44</v>
      </c>
      <c r="AA290" s="72">
        <v>75.89</v>
      </c>
      <c r="AB290" s="72">
        <v>100.3</v>
      </c>
      <c r="AC290" s="72">
        <v>85.39</v>
      </c>
      <c r="AD290" s="72">
        <v>100.11</v>
      </c>
      <c r="AE290" s="72">
        <v>100.35</v>
      </c>
      <c r="AF290" s="72">
        <v>101.62</v>
      </c>
      <c r="AG290" s="72">
        <v>116.53</v>
      </c>
      <c r="AH290" s="72">
        <v>111.55</v>
      </c>
      <c r="AI290" s="72">
        <v>103.74</v>
      </c>
      <c r="AJ290" s="72">
        <v>92.97</v>
      </c>
      <c r="AK290" s="72">
        <v>77.73</v>
      </c>
      <c r="AL290" s="72">
        <v>77.56</v>
      </c>
      <c r="AM290" s="72">
        <v>77.58</v>
      </c>
      <c r="AN290" s="72">
        <v>79.64</v>
      </c>
      <c r="AO290" s="72">
        <v>98.62</v>
      </c>
      <c r="AP290" s="72">
        <v>92.81</v>
      </c>
      <c r="AQ290" s="72">
        <v>90.45</v>
      </c>
      <c r="AR290" s="72" t="s">
        <v>488</v>
      </c>
      <c r="AS290" s="72" t="s">
        <v>488</v>
      </c>
      <c r="AT290" s="72" t="s">
        <v>488</v>
      </c>
      <c r="AU290" s="72" t="s">
        <v>488</v>
      </c>
      <c r="AV290" s="72" t="s">
        <v>488</v>
      </c>
      <c r="AW290" s="73">
        <f t="shared" si="65"/>
        <v>92.063448389715091</v>
      </c>
      <c r="AX290" s="73">
        <f t="shared" si="65"/>
        <v>76.331295423152909</v>
      </c>
      <c r="AY290" s="73">
        <f t="shared" si="65"/>
        <v>81.262329818066675</v>
      </c>
      <c r="AZ290" s="73">
        <f t="shared" si="65"/>
        <v>89.742863310128982</v>
      </c>
      <c r="BA290" s="73">
        <f t="shared" si="65"/>
        <v>100.51882845188283</v>
      </c>
      <c r="BB290" s="73">
        <f t="shared" si="65"/>
        <v>75.648354293278786</v>
      </c>
      <c r="BC290" s="73">
        <f t="shared" si="65"/>
        <v>95.24196647648327</v>
      </c>
      <c r="BD290" s="73">
        <f t="shared" si="65"/>
        <v>90.999145101977106</v>
      </c>
      <c r="BE290" s="73">
        <f t="shared" si="65"/>
        <v>87.510746598616251</v>
      </c>
      <c r="BF290" s="73">
        <f t="shared" si="65"/>
        <v>93.297898043005574</v>
      </c>
      <c r="BG290" s="73">
        <f t="shared" si="65"/>
        <v>92.921216848673964</v>
      </c>
      <c r="BH290" s="73">
        <f t="shared" si="65"/>
        <v>86.975165983141181</v>
      </c>
      <c r="BI290" s="73">
        <f t="shared" si="65"/>
        <v>72.049546245258099</v>
      </c>
      <c r="BJ290" s="73">
        <f t="shared" si="65"/>
        <v>81.958114729219957</v>
      </c>
      <c r="BK290" s="73">
        <f t="shared" si="65"/>
        <v>84.78507747131539</v>
      </c>
      <c r="BL290" s="73">
        <f t="shared" si="65"/>
        <v>93.964772442239607</v>
      </c>
      <c r="BM290" s="73">
        <f t="shared" si="67"/>
        <v>87.414937136668215</v>
      </c>
      <c r="BN290" s="73">
        <f t="shared" si="67"/>
        <v>96.429225932870011</v>
      </c>
      <c r="BO290" s="73">
        <f t="shared" si="67"/>
        <v>97.033329091191916</v>
      </c>
      <c r="BP290" s="73">
        <f t="shared" si="67"/>
        <v>89.821800509141397</v>
      </c>
      <c r="BQ290" s="73">
        <f t="shared" si="67"/>
        <v>94.364651695916251</v>
      </c>
      <c r="BR290" s="73">
        <f t="shared" si="67"/>
        <v>59.357628510612145</v>
      </c>
      <c r="BS290" s="73">
        <f t="shared" si="67"/>
        <v>96.010392807083505</v>
      </c>
      <c r="BT290" s="73">
        <f t="shared" si="67"/>
        <v>67.894931137299452</v>
      </c>
      <c r="BU290" s="73">
        <f t="shared" si="67"/>
        <v>97.760262267638538</v>
      </c>
      <c r="BV290" s="73">
        <f t="shared" si="67"/>
        <v>101.7092717676954</v>
      </c>
      <c r="BW290" s="73">
        <f t="shared" si="67"/>
        <v>119.47061688584337</v>
      </c>
      <c r="BX290" s="73">
        <f t="shared" si="67"/>
        <v>126.36185489555176</v>
      </c>
      <c r="BY290" s="73">
        <f t="shared" si="67"/>
        <v>114.0543067058119</v>
      </c>
      <c r="BZ290" s="73">
        <f t="shared" si="67"/>
        <v>94.819515443523912</v>
      </c>
      <c r="CA290" s="73">
        <f t="shared" si="66"/>
        <v>78.944399628805201</v>
      </c>
      <c r="CB290" s="73">
        <f t="shared" si="66"/>
        <v>71.831599514178606</v>
      </c>
      <c r="CC290" s="73">
        <f t="shared" si="64"/>
        <v>67.594200733312178</v>
      </c>
      <c r="CD290" s="73">
        <f t="shared" si="64"/>
        <v>63.992175670341197</v>
      </c>
      <c r="CE290" s="73">
        <f t="shared" si="64"/>
        <v>83.560791720065041</v>
      </c>
      <c r="CF290" s="73">
        <f t="shared" si="64"/>
        <v>97.526312071766611</v>
      </c>
      <c r="CG290" s="73">
        <f t="shared" si="64"/>
        <v>89.823372852649399</v>
      </c>
      <c r="CH290" s="73">
        <f t="shared" si="64"/>
        <v>89.465243286397566</v>
      </c>
      <c r="CI290" s="73" t="e">
        <f t="shared" si="64"/>
        <v>#VALUE!</v>
      </c>
      <c r="CJ290" s="73" t="e">
        <f t="shared" si="64"/>
        <v>#VALUE!</v>
      </c>
      <c r="CK290" s="73" t="e">
        <f t="shared" si="64"/>
        <v>#VALUE!</v>
      </c>
    </row>
    <row r="291" spans="2:89" s="72" customFormat="1" ht="14.4">
      <c r="B291" s="70" t="s">
        <v>487</v>
      </c>
      <c r="C291" s="70"/>
      <c r="D291" s="78"/>
      <c r="E291" s="71">
        <v>37622</v>
      </c>
      <c r="F291" s="72">
        <v>97.41</v>
      </c>
      <c r="G291" s="72">
        <v>94.77</v>
      </c>
      <c r="H291" s="72">
        <v>93.74</v>
      </c>
      <c r="I291" s="72">
        <v>96.9</v>
      </c>
      <c r="J291" s="72">
        <v>100.8</v>
      </c>
      <c r="K291" s="72">
        <v>91.73</v>
      </c>
      <c r="L291" s="72">
        <v>95.26</v>
      </c>
      <c r="M291" s="72">
        <v>98.12</v>
      </c>
      <c r="N291" s="72">
        <v>93.78</v>
      </c>
      <c r="O291" s="72">
        <v>98.61</v>
      </c>
      <c r="P291" s="72">
        <v>97.73</v>
      </c>
      <c r="Q291" s="72">
        <v>95.01</v>
      </c>
      <c r="R291" s="72">
        <v>96.79</v>
      </c>
      <c r="S291" s="72">
        <v>95.57</v>
      </c>
      <c r="T291" s="72">
        <v>95.22</v>
      </c>
      <c r="U291" s="72">
        <v>96.45</v>
      </c>
      <c r="V291" s="72">
        <v>97.5</v>
      </c>
      <c r="W291" s="72">
        <v>99.48</v>
      </c>
      <c r="X291" s="72">
        <v>99.26</v>
      </c>
      <c r="Y291" s="72">
        <v>93.01</v>
      </c>
      <c r="Z291" s="72">
        <v>98.09</v>
      </c>
      <c r="AA291" s="72">
        <v>76.38</v>
      </c>
      <c r="AB291" s="72">
        <v>101.53</v>
      </c>
      <c r="AC291" s="72">
        <v>86.94</v>
      </c>
      <c r="AD291" s="72">
        <v>101.63</v>
      </c>
      <c r="AE291" s="72">
        <v>101.94</v>
      </c>
      <c r="AF291" s="72">
        <v>98.69</v>
      </c>
      <c r="AG291" s="72">
        <v>112.71</v>
      </c>
      <c r="AH291" s="72">
        <v>110.39</v>
      </c>
      <c r="AI291" s="72">
        <v>105.88</v>
      </c>
      <c r="AJ291" s="72">
        <v>92.3</v>
      </c>
      <c r="AK291" s="72">
        <v>75.599999999999994</v>
      </c>
      <c r="AL291" s="72">
        <v>80.52</v>
      </c>
      <c r="AM291" s="72">
        <v>79.92</v>
      </c>
      <c r="AN291" s="72">
        <v>85.54</v>
      </c>
      <c r="AO291" s="72">
        <v>93.41</v>
      </c>
      <c r="AP291" s="72">
        <v>97.15</v>
      </c>
      <c r="AQ291" s="72">
        <v>94.5</v>
      </c>
      <c r="AR291" s="72" t="s">
        <v>488</v>
      </c>
      <c r="AS291" s="72" t="s">
        <v>488</v>
      </c>
      <c r="AT291" s="72" t="s">
        <v>488</v>
      </c>
      <c r="AU291" s="72" t="s">
        <v>488</v>
      </c>
      <c r="AV291" s="72" t="s">
        <v>488</v>
      </c>
      <c r="AW291" s="73">
        <f t="shared" si="65"/>
        <v>93.806490665712843</v>
      </c>
      <c r="AX291" s="73">
        <f t="shared" si="65"/>
        <v>77.326743637115996</v>
      </c>
      <c r="AY291" s="73">
        <f t="shared" si="65"/>
        <v>79.906963150588155</v>
      </c>
      <c r="AZ291" s="73">
        <f t="shared" si="65"/>
        <v>91.508823053262105</v>
      </c>
      <c r="BA291" s="73">
        <f t="shared" si="65"/>
        <v>102.68873931235217</v>
      </c>
      <c r="BB291" s="73">
        <f t="shared" si="65"/>
        <v>77.27420422408089</v>
      </c>
      <c r="BC291" s="73">
        <f t="shared" si="65"/>
        <v>98.563277854967907</v>
      </c>
      <c r="BD291" s="73">
        <f t="shared" si="65"/>
        <v>93.20288222761998</v>
      </c>
      <c r="BE291" s="73">
        <f t="shared" si="65"/>
        <v>89.583646065039105</v>
      </c>
      <c r="BF291" s="73">
        <f t="shared" si="65"/>
        <v>95.298381251510037</v>
      </c>
      <c r="BG291" s="73">
        <f t="shared" si="65"/>
        <v>95.290561622464907</v>
      </c>
      <c r="BH291" s="73">
        <f t="shared" si="65"/>
        <v>88.845398559920909</v>
      </c>
      <c r="BI291" s="73">
        <f t="shared" si="65"/>
        <v>71.00056588351184</v>
      </c>
      <c r="BJ291" s="73">
        <f t="shared" si="65"/>
        <v>82.877335992715601</v>
      </c>
      <c r="BK291" s="73">
        <f t="shared" si="65"/>
        <v>87.005443224686402</v>
      </c>
      <c r="BL291" s="73">
        <f t="shared" si="65"/>
        <v>94.081826036063646</v>
      </c>
      <c r="BM291" s="73">
        <f t="shared" si="67"/>
        <v>89.059105233282651</v>
      </c>
      <c r="BN291" s="73">
        <f t="shared" si="67"/>
        <v>98.16597826240185</v>
      </c>
      <c r="BO291" s="73">
        <f t="shared" si="67"/>
        <v>98.250823682461586</v>
      </c>
      <c r="BP291" s="73">
        <f t="shared" si="67"/>
        <v>86.100439713029388</v>
      </c>
      <c r="BQ291" s="73">
        <f t="shared" si="67"/>
        <v>95.979144388764269</v>
      </c>
      <c r="BR291" s="73">
        <f t="shared" si="67"/>
        <v>59.740883721709793</v>
      </c>
      <c r="BS291" s="73">
        <f t="shared" si="67"/>
        <v>97.187788451676866</v>
      </c>
      <c r="BT291" s="73">
        <f t="shared" si="67"/>
        <v>69.127360499787031</v>
      </c>
      <c r="BU291" s="73">
        <f t="shared" si="67"/>
        <v>99.244585498552624</v>
      </c>
      <c r="BV291" s="73">
        <f t="shared" si="67"/>
        <v>103.32080880915666</v>
      </c>
      <c r="BW291" s="73">
        <f t="shared" si="67"/>
        <v>116.02593171092188</v>
      </c>
      <c r="BX291" s="73">
        <f t="shared" si="67"/>
        <v>122.21955432315832</v>
      </c>
      <c r="BY291" s="73">
        <f t="shared" si="67"/>
        <v>112.86826461008135</v>
      </c>
      <c r="BZ291" s="73">
        <f t="shared" si="67"/>
        <v>96.775499278584064</v>
      </c>
      <c r="CA291" s="73">
        <f t="shared" si="66"/>
        <v>78.3754768822063</v>
      </c>
      <c r="CB291" s="73">
        <f t="shared" si="66"/>
        <v>69.863230712362039</v>
      </c>
      <c r="CC291" s="73">
        <f t="shared" si="64"/>
        <v>70.173865949539675</v>
      </c>
      <c r="CD291" s="73">
        <f t="shared" si="64"/>
        <v>65.922334101233176</v>
      </c>
      <c r="CE291" s="73">
        <f t="shared" si="64"/>
        <v>89.751257204097996</v>
      </c>
      <c r="CF291" s="73">
        <f t="shared" si="64"/>
        <v>92.374090555908722</v>
      </c>
      <c r="CG291" s="73">
        <f t="shared" si="64"/>
        <v>94.023711589644321</v>
      </c>
      <c r="CH291" s="73">
        <f t="shared" si="64"/>
        <v>93.471149702206418</v>
      </c>
      <c r="CI291" s="73" t="e">
        <f t="shared" si="64"/>
        <v>#VALUE!</v>
      </c>
      <c r="CJ291" s="73" t="e">
        <f t="shared" si="64"/>
        <v>#VALUE!</v>
      </c>
      <c r="CK291" s="73" t="e">
        <f t="shared" si="64"/>
        <v>#VALUE!</v>
      </c>
    </row>
    <row r="292" spans="2:89" s="72" customFormat="1" ht="14.4">
      <c r="B292" s="70" t="s">
        <v>487</v>
      </c>
      <c r="C292" s="70"/>
      <c r="D292" s="79"/>
      <c r="E292" s="71">
        <v>37712</v>
      </c>
      <c r="F292" s="72">
        <v>98.85</v>
      </c>
      <c r="G292" s="72">
        <v>95.31</v>
      </c>
      <c r="H292" s="72">
        <v>94.91</v>
      </c>
      <c r="I292" s="72">
        <v>98.54</v>
      </c>
      <c r="J292" s="72">
        <v>102.4</v>
      </c>
      <c r="K292" s="72">
        <v>93.35</v>
      </c>
      <c r="L292" s="72">
        <v>97.98</v>
      </c>
      <c r="M292" s="72">
        <v>99.58</v>
      </c>
      <c r="N292" s="72">
        <v>95.42</v>
      </c>
      <c r="O292" s="72">
        <v>100.23</v>
      </c>
      <c r="P292" s="72">
        <v>99.6</v>
      </c>
      <c r="Q292" s="72">
        <v>96.73</v>
      </c>
      <c r="R292" s="72">
        <v>95.2</v>
      </c>
      <c r="S292" s="72">
        <v>96.19</v>
      </c>
      <c r="T292" s="72">
        <v>97.26</v>
      </c>
      <c r="U292" s="72">
        <v>95.21</v>
      </c>
      <c r="V292" s="72">
        <v>98.99</v>
      </c>
      <c r="W292" s="72">
        <v>100.75</v>
      </c>
      <c r="X292" s="72">
        <v>100.26</v>
      </c>
      <c r="Y292" s="72">
        <v>89.8</v>
      </c>
      <c r="Z292" s="72">
        <v>99.39</v>
      </c>
      <c r="AA292" s="72">
        <v>77</v>
      </c>
      <c r="AB292" s="72">
        <v>102.27</v>
      </c>
      <c r="AC292" s="72">
        <v>89.69</v>
      </c>
      <c r="AD292" s="72">
        <v>102.69</v>
      </c>
      <c r="AE292" s="72">
        <v>104.49</v>
      </c>
      <c r="AF292" s="72">
        <v>95.81</v>
      </c>
      <c r="AG292" s="72">
        <v>107.7</v>
      </c>
      <c r="AH292" s="72">
        <v>106.67</v>
      </c>
      <c r="AI292" s="72">
        <v>103.82</v>
      </c>
      <c r="AJ292" s="72">
        <v>89.92</v>
      </c>
      <c r="AK292" s="72">
        <v>82.95</v>
      </c>
      <c r="AL292" s="72">
        <v>86.78</v>
      </c>
      <c r="AM292" s="72">
        <v>84.9</v>
      </c>
      <c r="AN292" s="72">
        <v>86.38</v>
      </c>
      <c r="AO292" s="72">
        <v>97.47</v>
      </c>
      <c r="AP292" s="72">
        <v>100.54</v>
      </c>
      <c r="AQ292" s="72">
        <v>97.36</v>
      </c>
      <c r="AR292" s="72" t="s">
        <v>488</v>
      </c>
      <c r="AS292" s="72" t="s">
        <v>488</v>
      </c>
      <c r="AT292" s="72" t="s">
        <v>488</v>
      </c>
      <c r="AU292" s="72" t="s">
        <v>488</v>
      </c>
      <c r="AV292" s="72" t="s">
        <v>488</v>
      </c>
      <c r="AW292" s="73">
        <f t="shared" si="65"/>
        <v>95.193220432252474</v>
      </c>
      <c r="AX292" s="73">
        <f t="shared" si="65"/>
        <v>77.767351862968511</v>
      </c>
      <c r="AY292" s="73">
        <f t="shared" si="65"/>
        <v>80.904308434204424</v>
      </c>
      <c r="AZ292" s="73">
        <f t="shared" si="65"/>
        <v>93.057579191624868</v>
      </c>
      <c r="BA292" s="73">
        <f t="shared" si="65"/>
        <v>104.31871930143713</v>
      </c>
      <c r="BB292" s="73">
        <f t="shared" si="65"/>
        <v>78.638907274805945</v>
      </c>
      <c r="BC292" s="73">
        <f t="shared" si="65"/>
        <v>101.37759777692375</v>
      </c>
      <c r="BD292" s="73">
        <f t="shared" si="65"/>
        <v>94.589716798067641</v>
      </c>
      <c r="BE292" s="73">
        <f t="shared" si="65"/>
        <v>91.150261329985398</v>
      </c>
      <c r="BF292" s="73">
        <f t="shared" si="65"/>
        <v>96.863976805991797</v>
      </c>
      <c r="BG292" s="73">
        <f t="shared" si="65"/>
        <v>97.113884555382228</v>
      </c>
      <c r="BH292" s="73">
        <f t="shared" si="65"/>
        <v>90.453798575951467</v>
      </c>
      <c r="BI292" s="73">
        <f t="shared" si="65"/>
        <v>69.834217089682056</v>
      </c>
      <c r="BJ292" s="73">
        <f t="shared" si="65"/>
        <v>83.414993712873425</v>
      </c>
      <c r="BK292" s="73">
        <f t="shared" si="65"/>
        <v>88.869453980602813</v>
      </c>
      <c r="BL292" s="73">
        <f t="shared" si="65"/>
        <v>92.872272233215341</v>
      </c>
      <c r="BM292" s="73">
        <f t="shared" si="67"/>
        <v>90.420111046591273</v>
      </c>
      <c r="BN292" s="73">
        <f t="shared" si="67"/>
        <v>99.419202954734487</v>
      </c>
      <c r="BO292" s="73">
        <f t="shared" si="67"/>
        <v>99.240656683493839</v>
      </c>
      <c r="BP292" s="73">
        <f t="shared" si="67"/>
        <v>83.12890534598472</v>
      </c>
      <c r="BQ292" s="73">
        <f t="shared" si="67"/>
        <v>97.251168934644511</v>
      </c>
      <c r="BR292" s="73">
        <f t="shared" si="67"/>
        <v>60.22581888677211</v>
      </c>
      <c r="BS292" s="73">
        <f t="shared" si="67"/>
        <v>97.896140302895603</v>
      </c>
      <c r="BT292" s="73">
        <f t="shared" si="67"/>
        <v>71.313928723555307</v>
      </c>
      <c r="BU292" s="73">
        <f t="shared" si="67"/>
        <v>100.27970564642695</v>
      </c>
      <c r="BV292" s="73">
        <f t="shared" si="67"/>
        <v>105.90534934734922</v>
      </c>
      <c r="BW292" s="73">
        <f t="shared" si="67"/>
        <v>112.64002955946324</v>
      </c>
      <c r="BX292" s="73">
        <f t="shared" si="67"/>
        <v>116.78685121643291</v>
      </c>
      <c r="BY292" s="73">
        <f t="shared" si="67"/>
        <v>109.0647503030834</v>
      </c>
      <c r="BZ292" s="73">
        <f t="shared" si="67"/>
        <v>94.892636334554197</v>
      </c>
      <c r="CA292" s="73">
        <f t="shared" si="66"/>
        <v>76.354527424138581</v>
      </c>
      <c r="CB292" s="73">
        <f t="shared" si="66"/>
        <v>76.655489253841694</v>
      </c>
      <c r="CC292" s="73">
        <f t="shared" si="64"/>
        <v>75.629509278453227</v>
      </c>
      <c r="CD292" s="73">
        <f t="shared" si="64"/>
        <v>70.030107172105801</v>
      </c>
      <c r="CE292" s="73">
        <f t="shared" si="64"/>
        <v>90.632611611994193</v>
      </c>
      <c r="CF292" s="73">
        <f t="shared" si="64"/>
        <v>96.389065479974562</v>
      </c>
      <c r="CG292" s="73">
        <f t="shared" si="64"/>
        <v>97.304621340430671</v>
      </c>
      <c r="CH292" s="73">
        <f t="shared" si="64"/>
        <v>96.300012010654129</v>
      </c>
      <c r="CI292" s="73" t="e">
        <f t="shared" si="64"/>
        <v>#VALUE!</v>
      </c>
      <c r="CJ292" s="73" t="e">
        <f t="shared" si="64"/>
        <v>#VALUE!</v>
      </c>
      <c r="CK292" s="73" t="e">
        <f t="shared" si="64"/>
        <v>#VALUE!</v>
      </c>
    </row>
    <row r="293" spans="2:89" s="72" customFormat="1" ht="14.4">
      <c r="B293" s="70" t="s">
        <v>487</v>
      </c>
      <c r="C293" s="70"/>
      <c r="D293" s="78"/>
      <c r="E293" s="71">
        <v>37803</v>
      </c>
      <c r="F293" s="72">
        <v>98.57</v>
      </c>
      <c r="G293" s="72">
        <v>94.19</v>
      </c>
      <c r="H293" s="72">
        <v>93.06</v>
      </c>
      <c r="I293" s="72">
        <v>98.33</v>
      </c>
      <c r="J293" s="72">
        <v>101.81</v>
      </c>
      <c r="K293" s="72">
        <v>93.86</v>
      </c>
      <c r="L293" s="72">
        <v>97.76</v>
      </c>
      <c r="M293" s="72">
        <v>99.12</v>
      </c>
      <c r="N293" s="72">
        <v>95.57</v>
      </c>
      <c r="O293" s="72">
        <v>99.75</v>
      </c>
      <c r="P293" s="72">
        <v>99.32</v>
      </c>
      <c r="Q293" s="72">
        <v>97.03</v>
      </c>
      <c r="R293" s="72">
        <v>96.23</v>
      </c>
      <c r="S293" s="72">
        <v>95.38</v>
      </c>
      <c r="T293" s="72">
        <v>97.67</v>
      </c>
      <c r="U293" s="72">
        <v>92.61</v>
      </c>
      <c r="V293" s="72">
        <v>98.55</v>
      </c>
      <c r="W293" s="72">
        <v>100.26</v>
      </c>
      <c r="X293" s="72">
        <v>100.01</v>
      </c>
      <c r="Y293" s="72">
        <v>88.37</v>
      </c>
      <c r="Z293" s="72">
        <v>99.28</v>
      </c>
      <c r="AA293" s="72">
        <v>79.91</v>
      </c>
      <c r="AB293" s="72">
        <v>101.91</v>
      </c>
      <c r="AC293" s="72">
        <v>89.71</v>
      </c>
      <c r="AD293" s="72">
        <v>101.77</v>
      </c>
      <c r="AE293" s="72">
        <v>103.87</v>
      </c>
      <c r="AF293" s="72">
        <v>95.81</v>
      </c>
      <c r="AG293" s="72">
        <v>107.77</v>
      </c>
      <c r="AH293" s="72">
        <v>106.82</v>
      </c>
      <c r="AI293" s="72">
        <v>101.26</v>
      </c>
      <c r="AJ293" s="72">
        <v>87.03</v>
      </c>
      <c r="AK293" s="72">
        <v>93.83</v>
      </c>
      <c r="AL293" s="72">
        <v>88.2</v>
      </c>
      <c r="AM293" s="72">
        <v>87.56</v>
      </c>
      <c r="AN293" s="72">
        <v>88.71</v>
      </c>
      <c r="AO293" s="72">
        <v>97</v>
      </c>
      <c r="AP293" s="72">
        <v>99.64</v>
      </c>
      <c r="AQ293" s="72">
        <v>95.71</v>
      </c>
      <c r="AR293" s="72" t="s">
        <v>488</v>
      </c>
      <c r="AS293" s="72" t="s">
        <v>488</v>
      </c>
      <c r="AT293" s="72" t="s">
        <v>488</v>
      </c>
      <c r="AU293" s="72" t="s">
        <v>488</v>
      </c>
      <c r="AV293" s="72" t="s">
        <v>488</v>
      </c>
      <c r="AW293" s="73">
        <f t="shared" si="65"/>
        <v>94.923578533203099</v>
      </c>
      <c r="AX293" s="73">
        <f t="shared" si="65"/>
        <v>76.853497764904034</v>
      </c>
      <c r="AY293" s="73">
        <f t="shared" si="65"/>
        <v>79.327309481477855</v>
      </c>
      <c r="AZ293" s="73">
        <f t="shared" si="65"/>
        <v>92.859262856834505</v>
      </c>
      <c r="BA293" s="73">
        <f t="shared" si="65"/>
        <v>103.71766418046204</v>
      </c>
      <c r="BB293" s="73">
        <f t="shared" si="65"/>
        <v>79.068536012997185</v>
      </c>
      <c r="BC293" s="73">
        <f t="shared" si="65"/>
        <v>101.14996895970674</v>
      </c>
      <c r="BD293" s="73">
        <f t="shared" si="65"/>
        <v>94.152768919707427</v>
      </c>
      <c r="BE293" s="73">
        <f t="shared" si="65"/>
        <v>91.293549311535358</v>
      </c>
      <c r="BF293" s="73">
        <f t="shared" si="65"/>
        <v>96.400096641700898</v>
      </c>
      <c r="BG293" s="73">
        <f t="shared" si="65"/>
        <v>96.840873634945396</v>
      </c>
      <c r="BH293" s="73">
        <f t="shared" si="65"/>
        <v>90.734333462468413</v>
      </c>
      <c r="BI293" s="73">
        <f t="shared" si="65"/>
        <v>70.589776371219585</v>
      </c>
      <c r="BJ293" s="73">
        <f t="shared" si="65"/>
        <v>82.712569917183359</v>
      </c>
      <c r="BK293" s="73">
        <f t="shared" si="65"/>
        <v>89.244083593311487</v>
      </c>
      <c r="BL293" s="73">
        <f t="shared" si="65"/>
        <v>90.336111033694692</v>
      </c>
      <c r="BM293" s="73">
        <f t="shared" si="67"/>
        <v>90.018203289641079</v>
      </c>
      <c r="BN293" s="73">
        <f t="shared" si="67"/>
        <v>98.935675317535285</v>
      </c>
      <c r="BO293" s="73">
        <f t="shared" si="67"/>
        <v>98.993198433235776</v>
      </c>
      <c r="BP293" s="73">
        <f t="shared" si="67"/>
        <v>81.805137699606561</v>
      </c>
      <c r="BQ293" s="73">
        <f t="shared" si="67"/>
        <v>97.143536088454653</v>
      </c>
      <c r="BR293" s="73">
        <f t="shared" si="67"/>
        <v>62.501885548596867</v>
      </c>
      <c r="BS293" s="73">
        <f t="shared" si="67"/>
        <v>97.551536699599993</v>
      </c>
      <c r="BT293" s="73">
        <f t="shared" si="67"/>
        <v>71.329831037909969</v>
      </c>
      <c r="BU293" s="73">
        <f t="shared" si="67"/>
        <v>99.381299480347352</v>
      </c>
      <c r="BV293" s="73">
        <f t="shared" si="67"/>
        <v>105.27695125571024</v>
      </c>
      <c r="BW293" s="73">
        <f t="shared" si="67"/>
        <v>112.64002955946324</v>
      </c>
      <c r="BX293" s="73">
        <f t="shared" si="67"/>
        <v>116.8627572478642</v>
      </c>
      <c r="BY293" s="73">
        <f t="shared" si="67"/>
        <v>109.21811781546236</v>
      </c>
      <c r="BZ293" s="73">
        <f t="shared" si="67"/>
        <v>92.552767821585036</v>
      </c>
      <c r="CA293" s="73">
        <f t="shared" si="66"/>
        <v>73.900517367913494</v>
      </c>
      <c r="CB293" s="73">
        <f t="shared" si="66"/>
        <v>86.709880128848283</v>
      </c>
      <c r="CC293" s="73">
        <f t="shared" si="64"/>
        <v>76.867051375427224</v>
      </c>
      <c r="CD293" s="73">
        <f t="shared" si="64"/>
        <v>72.224218892692392</v>
      </c>
      <c r="CE293" s="73">
        <f t="shared" si="64"/>
        <v>93.077320862468213</v>
      </c>
      <c r="CF293" s="73">
        <f t="shared" si="64"/>
        <v>95.924277742459552</v>
      </c>
      <c r="CG293" s="73">
        <f t="shared" si="64"/>
        <v>96.433583353496232</v>
      </c>
      <c r="CH293" s="73">
        <f t="shared" si="64"/>
        <v>94.66797606347275</v>
      </c>
      <c r="CI293" s="73" t="e">
        <f t="shared" si="64"/>
        <v>#VALUE!</v>
      </c>
      <c r="CJ293" s="73" t="e">
        <f t="shared" si="64"/>
        <v>#VALUE!</v>
      </c>
      <c r="CK293" s="73" t="e">
        <f t="shared" si="64"/>
        <v>#VALUE!</v>
      </c>
    </row>
    <row r="294" spans="2:89" s="72" customFormat="1" ht="14.4">
      <c r="B294" s="70" t="s">
        <v>487</v>
      </c>
      <c r="C294" s="70"/>
      <c r="D294" s="78"/>
      <c r="E294" s="71">
        <v>37895</v>
      </c>
      <c r="F294" s="72">
        <v>99.3</v>
      </c>
      <c r="G294" s="72">
        <v>95.31</v>
      </c>
      <c r="H294" s="72">
        <v>94.46</v>
      </c>
      <c r="I294" s="72">
        <v>98.74</v>
      </c>
      <c r="J294" s="72">
        <v>102.55</v>
      </c>
      <c r="K294" s="72">
        <v>94.69</v>
      </c>
      <c r="L294" s="72">
        <v>98.92</v>
      </c>
      <c r="M294" s="72">
        <v>100.21</v>
      </c>
      <c r="N294" s="72">
        <v>96.72</v>
      </c>
      <c r="O294" s="72">
        <v>100.44</v>
      </c>
      <c r="P294" s="72">
        <v>100.46</v>
      </c>
      <c r="Q294" s="72">
        <v>98.14</v>
      </c>
      <c r="R294" s="72">
        <v>95.83</v>
      </c>
      <c r="S294" s="72">
        <v>95.79</v>
      </c>
      <c r="T294" s="72">
        <v>97.94</v>
      </c>
      <c r="U294" s="72">
        <v>93.87</v>
      </c>
      <c r="V294" s="72">
        <v>99.06</v>
      </c>
      <c r="W294" s="72">
        <v>100.34</v>
      </c>
      <c r="X294" s="72">
        <v>100.46</v>
      </c>
      <c r="Y294" s="72">
        <v>85.24</v>
      </c>
      <c r="Z294" s="72">
        <v>99.86</v>
      </c>
      <c r="AA294" s="72">
        <v>78.31</v>
      </c>
      <c r="AB294" s="72">
        <v>102.39</v>
      </c>
      <c r="AC294" s="72">
        <v>92.43</v>
      </c>
      <c r="AD294" s="72">
        <v>102.1</v>
      </c>
      <c r="AE294" s="72">
        <v>106.14</v>
      </c>
      <c r="AF294" s="72">
        <v>97.34</v>
      </c>
      <c r="AG294" s="72">
        <v>103.08</v>
      </c>
      <c r="AH294" s="72">
        <v>110.88</v>
      </c>
      <c r="AI294" s="72">
        <v>101.47</v>
      </c>
      <c r="AJ294" s="72">
        <v>88.61</v>
      </c>
      <c r="AK294" s="72">
        <v>88.75</v>
      </c>
      <c r="AL294" s="72">
        <v>91.96</v>
      </c>
      <c r="AM294" s="72">
        <v>91.13</v>
      </c>
      <c r="AN294" s="72">
        <v>90.77</v>
      </c>
      <c r="AO294" s="72">
        <v>93.83</v>
      </c>
      <c r="AP294" s="72">
        <v>101.27</v>
      </c>
      <c r="AQ294" s="72">
        <v>98.52</v>
      </c>
      <c r="AR294" s="72" t="s">
        <v>488</v>
      </c>
      <c r="AS294" s="72" t="s">
        <v>488</v>
      </c>
      <c r="AT294" s="72" t="s">
        <v>488</v>
      </c>
      <c r="AU294" s="72" t="s">
        <v>488</v>
      </c>
      <c r="AV294" s="72" t="s">
        <v>488</v>
      </c>
      <c r="AW294" s="73">
        <f t="shared" si="65"/>
        <v>95.626573484296117</v>
      </c>
      <c r="AX294" s="73">
        <f t="shared" si="65"/>
        <v>77.767351862968511</v>
      </c>
      <c r="AY294" s="73">
        <f t="shared" si="65"/>
        <v>80.520714094352002</v>
      </c>
      <c r="AZ294" s="73">
        <f t="shared" si="65"/>
        <v>93.246451891425181</v>
      </c>
      <c r="BA294" s="73">
        <f t="shared" si="65"/>
        <v>104.47152992541385</v>
      </c>
      <c r="BB294" s="73">
        <f t="shared" si="65"/>
        <v>79.767735724171146</v>
      </c>
      <c r="BC294" s="73">
        <f t="shared" si="65"/>
        <v>102.35019363230553</v>
      </c>
      <c r="BD294" s="73">
        <f t="shared" si="65"/>
        <v>95.188145414082726</v>
      </c>
      <c r="BE294" s="73">
        <f t="shared" si="65"/>
        <v>92.392090503418444</v>
      </c>
      <c r="BF294" s="73">
        <f t="shared" si="65"/>
        <v>97.066924377869057</v>
      </c>
      <c r="BG294" s="73">
        <f t="shared" si="65"/>
        <v>97.952418096723875</v>
      </c>
      <c r="BH294" s="73">
        <f t="shared" si="65"/>
        <v>91.772312542581176</v>
      </c>
      <c r="BI294" s="73">
        <f t="shared" si="65"/>
        <v>70.29635529101084</v>
      </c>
      <c r="BJ294" s="73">
        <f t="shared" si="65"/>
        <v>83.06811776438451</v>
      </c>
      <c r="BK294" s="73">
        <f t="shared" si="65"/>
        <v>89.490790899241603</v>
      </c>
      <c r="BL294" s="73">
        <f t="shared" si="65"/>
        <v>91.565173768847004</v>
      </c>
      <c r="BM294" s="73">
        <f t="shared" si="67"/>
        <v>90.484050917015182</v>
      </c>
      <c r="BN294" s="73">
        <f t="shared" si="67"/>
        <v>99.014618605241282</v>
      </c>
      <c r="BO294" s="73">
        <f t="shared" si="67"/>
        <v>99.438623283700281</v>
      </c>
      <c r="BP294" s="73">
        <f t="shared" si="67"/>
        <v>78.907660263827808</v>
      </c>
      <c r="BQ294" s="73">
        <f t="shared" si="67"/>
        <v>97.71105473200123</v>
      </c>
      <c r="BR294" s="73">
        <f t="shared" si="67"/>
        <v>61.250439961339275</v>
      </c>
      <c r="BS294" s="73">
        <f t="shared" si="67"/>
        <v>98.011008170660816</v>
      </c>
      <c r="BT294" s="73">
        <f t="shared" si="67"/>
        <v>73.492545790146252</v>
      </c>
      <c r="BU294" s="73">
        <f t="shared" si="67"/>
        <v>99.703553866006331</v>
      </c>
      <c r="BV294" s="73">
        <f t="shared" si="67"/>
        <v>107.57769910735617</v>
      </c>
      <c r="BW294" s="73">
        <f t="shared" si="67"/>
        <v>114.43879007742565</v>
      </c>
      <c r="BX294" s="73">
        <f t="shared" si="67"/>
        <v>111.77705314196753</v>
      </c>
      <c r="BY294" s="73">
        <f t="shared" si="67"/>
        <v>113.36926515051924</v>
      </c>
      <c r="BZ294" s="73">
        <f t="shared" si="67"/>
        <v>92.74471016053954</v>
      </c>
      <c r="CA294" s="73">
        <f t="shared" si="66"/>
        <v>75.242156083773565</v>
      </c>
      <c r="CB294" s="73">
        <f t="shared" si="66"/>
        <v>82.015366742356235</v>
      </c>
      <c r="CC294" s="73">
        <f t="shared" si="64"/>
        <v>80.143923406851314</v>
      </c>
      <c r="CD294" s="73">
        <f t="shared" si="64"/>
        <v>75.168947780848072</v>
      </c>
      <c r="CE294" s="73">
        <f t="shared" si="64"/>
        <v>95.23873762468989</v>
      </c>
      <c r="CF294" s="73">
        <f t="shared" si="64"/>
        <v>92.78943278943278</v>
      </c>
      <c r="CG294" s="73">
        <f t="shared" si="64"/>
        <v>98.011129929833032</v>
      </c>
      <c r="CH294" s="73">
        <f t="shared" si="64"/>
        <v>97.447382737157412</v>
      </c>
      <c r="CI294" s="73" t="e">
        <f t="shared" si="64"/>
        <v>#VALUE!</v>
      </c>
      <c r="CJ294" s="73" t="e">
        <f t="shared" si="64"/>
        <v>#VALUE!</v>
      </c>
      <c r="CK294" s="73" t="e">
        <f t="shared" si="64"/>
        <v>#VALUE!</v>
      </c>
    </row>
    <row r="295" spans="2:89" s="72" customFormat="1" ht="14.4">
      <c r="B295" s="70" t="s">
        <v>487</v>
      </c>
      <c r="C295" s="70"/>
      <c r="D295" s="78"/>
      <c r="E295" s="71">
        <v>37987</v>
      </c>
      <c r="F295" s="72">
        <v>99.9</v>
      </c>
      <c r="G295" s="72">
        <v>95.61</v>
      </c>
      <c r="H295" s="72">
        <v>93.37</v>
      </c>
      <c r="I295" s="72">
        <v>99.67</v>
      </c>
      <c r="J295" s="72">
        <v>103.18</v>
      </c>
      <c r="K295" s="72">
        <v>95.94</v>
      </c>
      <c r="L295" s="72">
        <v>100.05</v>
      </c>
      <c r="M295" s="72">
        <v>100.62</v>
      </c>
      <c r="N295" s="72">
        <v>97.54</v>
      </c>
      <c r="O295" s="72">
        <v>100.95</v>
      </c>
      <c r="P295" s="72">
        <v>101.26</v>
      </c>
      <c r="Q295" s="72">
        <v>97.67</v>
      </c>
      <c r="R295" s="72">
        <v>95.31</v>
      </c>
      <c r="S295" s="72">
        <v>96.43</v>
      </c>
      <c r="T295" s="72">
        <v>97.79</v>
      </c>
      <c r="U295" s="72">
        <v>95.05</v>
      </c>
      <c r="V295" s="72">
        <v>100.12</v>
      </c>
      <c r="W295" s="72">
        <v>100.26</v>
      </c>
      <c r="X295" s="72">
        <v>100.91</v>
      </c>
      <c r="Y295" s="72">
        <v>83.44</v>
      </c>
      <c r="Z295" s="72">
        <v>100.24</v>
      </c>
      <c r="AA295" s="72">
        <v>79.010000000000005</v>
      </c>
      <c r="AB295" s="72">
        <v>102.39</v>
      </c>
      <c r="AC295" s="72">
        <v>95.44</v>
      </c>
      <c r="AD295" s="72">
        <v>102.85</v>
      </c>
      <c r="AE295" s="72">
        <v>104.81</v>
      </c>
      <c r="AF295" s="72">
        <v>101.43</v>
      </c>
      <c r="AG295" s="72">
        <v>100.08</v>
      </c>
      <c r="AH295" s="72">
        <v>108.44</v>
      </c>
      <c r="AI295" s="72">
        <v>101.39</v>
      </c>
      <c r="AJ295" s="72">
        <v>85.69</v>
      </c>
      <c r="AK295" s="72">
        <v>94.47</v>
      </c>
      <c r="AL295" s="72">
        <v>91.32</v>
      </c>
      <c r="AM295" s="72">
        <v>95.03</v>
      </c>
      <c r="AN295" s="72">
        <v>94.93</v>
      </c>
      <c r="AO295" s="72">
        <v>96.69</v>
      </c>
      <c r="AP295" s="72">
        <v>102.58</v>
      </c>
      <c r="AQ295" s="72">
        <v>101.64</v>
      </c>
      <c r="AR295" s="72" t="s">
        <v>488</v>
      </c>
      <c r="AS295" s="72" t="s">
        <v>488</v>
      </c>
      <c r="AT295" s="72" t="s">
        <v>488</v>
      </c>
      <c r="AU295" s="72" t="s">
        <v>488</v>
      </c>
      <c r="AV295" s="72" t="s">
        <v>488</v>
      </c>
      <c r="AW295" s="73">
        <f t="shared" si="65"/>
        <v>96.204377553687635</v>
      </c>
      <c r="AX295" s="73">
        <f t="shared" si="65"/>
        <v>78.012134210664357</v>
      </c>
      <c r="AY295" s="73">
        <f t="shared" si="65"/>
        <v>79.591563360042855</v>
      </c>
      <c r="AZ295" s="73">
        <f t="shared" si="65"/>
        <v>94.124709945496747</v>
      </c>
      <c r="BA295" s="73">
        <f t="shared" si="65"/>
        <v>105.11333454611605</v>
      </c>
      <c r="BB295" s="73">
        <f t="shared" si="65"/>
        <v>80.82074733738493</v>
      </c>
      <c r="BC295" s="73">
        <f t="shared" si="65"/>
        <v>103.51937801164748</v>
      </c>
      <c r="BD295" s="73">
        <f t="shared" si="65"/>
        <v>95.577598957838589</v>
      </c>
      <c r="BE295" s="73">
        <f t="shared" si="65"/>
        <v>93.175398135891612</v>
      </c>
      <c r="BF295" s="73">
        <f t="shared" si="65"/>
        <v>97.559797052428138</v>
      </c>
      <c r="BG295" s="73">
        <f t="shared" si="65"/>
        <v>98.732449297971939</v>
      </c>
      <c r="BH295" s="73">
        <f t="shared" si="65"/>
        <v>91.33280788703793</v>
      </c>
      <c r="BI295" s="73">
        <f t="shared" si="65"/>
        <v>69.914907886739456</v>
      </c>
      <c r="BJ295" s="73">
        <f t="shared" si="65"/>
        <v>83.62311928196678</v>
      </c>
      <c r="BK295" s="73">
        <f t="shared" si="65"/>
        <v>89.353731284835987</v>
      </c>
      <c r="BL295" s="73">
        <f t="shared" si="65"/>
        <v>92.716200774783303</v>
      </c>
      <c r="BM295" s="73">
        <f t="shared" si="67"/>
        <v>91.452283240577032</v>
      </c>
      <c r="BN295" s="73">
        <f t="shared" si="67"/>
        <v>98.935675317535285</v>
      </c>
      <c r="BO295" s="73">
        <f t="shared" si="67"/>
        <v>99.8840481341648</v>
      </c>
      <c r="BP295" s="73">
        <f t="shared" si="67"/>
        <v>77.241379310344826</v>
      </c>
      <c r="BQ295" s="73">
        <f t="shared" si="67"/>
        <v>98.08287729156622</v>
      </c>
      <c r="BR295" s="73">
        <f t="shared" si="67"/>
        <v>61.797947405764475</v>
      </c>
      <c r="BS295" s="73">
        <f t="shared" si="67"/>
        <v>98.011008170660816</v>
      </c>
      <c r="BT295" s="73">
        <f t="shared" si="67"/>
        <v>75.885844100525347</v>
      </c>
      <c r="BU295" s="73">
        <f t="shared" si="67"/>
        <v>100.43595019704948</v>
      </c>
      <c r="BV295" s="73">
        <f t="shared" si="67"/>
        <v>106.22968384625966</v>
      </c>
      <c r="BW295" s="73">
        <f t="shared" si="67"/>
        <v>119.24724139668466</v>
      </c>
      <c r="BX295" s="73">
        <f t="shared" si="67"/>
        <v>108.52393750919779</v>
      </c>
      <c r="BY295" s="73">
        <f t="shared" si="67"/>
        <v>110.874486949155</v>
      </c>
      <c r="BZ295" s="73">
        <f t="shared" si="67"/>
        <v>92.671589269509241</v>
      </c>
      <c r="CA295" s="73">
        <f t="shared" si="66"/>
        <v>72.762671874715693</v>
      </c>
      <c r="CB295" s="73">
        <f t="shared" si="66"/>
        <v>87.301314886201624</v>
      </c>
      <c r="CC295" s="73">
        <f t="shared" si="64"/>
        <v>79.586157954694031</v>
      </c>
      <c r="CD295" s="73">
        <f t="shared" si="64"/>
        <v>78.38587849900135</v>
      </c>
      <c r="CE295" s="73">
        <f t="shared" si="64"/>
        <v>99.603540406652115</v>
      </c>
      <c r="CF295" s="73">
        <f t="shared" si="64"/>
        <v>95.617715617715604</v>
      </c>
      <c r="CG295" s="73">
        <f t="shared" si="64"/>
        <v>99.278974110815369</v>
      </c>
      <c r="CH295" s="73">
        <f t="shared" si="64"/>
        <v>100.53341434637314</v>
      </c>
      <c r="CI295" s="73" t="e">
        <f t="shared" si="64"/>
        <v>#VALUE!</v>
      </c>
      <c r="CJ295" s="73" t="e">
        <f t="shared" si="64"/>
        <v>#VALUE!</v>
      </c>
      <c r="CK295" s="73" t="e">
        <f t="shared" si="64"/>
        <v>#VALUE!</v>
      </c>
    </row>
    <row r="296" spans="2:89" s="72" customFormat="1" ht="14.4">
      <c r="B296" s="70" t="s">
        <v>487</v>
      </c>
      <c r="C296" s="70"/>
      <c r="D296" s="79"/>
      <c r="E296" s="71">
        <v>38078</v>
      </c>
      <c r="F296" s="72">
        <v>99.27</v>
      </c>
      <c r="G296" s="72">
        <v>96.12</v>
      </c>
      <c r="H296" s="72">
        <v>95.84</v>
      </c>
      <c r="I296" s="72">
        <v>99.04</v>
      </c>
      <c r="J296" s="72">
        <v>101.85</v>
      </c>
      <c r="K296" s="72">
        <v>95.86</v>
      </c>
      <c r="L296" s="72">
        <v>98.72</v>
      </c>
      <c r="M296" s="72">
        <v>100.14</v>
      </c>
      <c r="N296" s="72">
        <v>97.42</v>
      </c>
      <c r="O296" s="72">
        <v>100</v>
      </c>
      <c r="P296" s="72">
        <v>100.43</v>
      </c>
      <c r="Q296" s="72">
        <v>96.99</v>
      </c>
      <c r="R296" s="72">
        <v>97.82</v>
      </c>
      <c r="S296" s="72">
        <v>95.98</v>
      </c>
      <c r="T296" s="72">
        <v>96.94</v>
      </c>
      <c r="U296" s="72">
        <v>98.38</v>
      </c>
      <c r="V296" s="72">
        <v>99.36</v>
      </c>
      <c r="W296" s="72">
        <v>99.23</v>
      </c>
      <c r="X296" s="72">
        <v>100.14</v>
      </c>
      <c r="Y296" s="72">
        <v>85.2</v>
      </c>
      <c r="Z296" s="72">
        <v>99.63</v>
      </c>
      <c r="AA296" s="72">
        <v>80.400000000000006</v>
      </c>
      <c r="AB296" s="72">
        <v>101.32</v>
      </c>
      <c r="AC296" s="72">
        <v>96.73</v>
      </c>
      <c r="AD296" s="72">
        <v>101.61</v>
      </c>
      <c r="AE296" s="72">
        <v>103.32</v>
      </c>
      <c r="AF296" s="72">
        <v>102.58</v>
      </c>
      <c r="AG296" s="72">
        <v>103.43</v>
      </c>
      <c r="AH296" s="72">
        <v>107.2</v>
      </c>
      <c r="AI296" s="72">
        <v>102.23</v>
      </c>
      <c r="AJ296" s="72">
        <v>89.61</v>
      </c>
      <c r="AK296" s="72">
        <v>90.67</v>
      </c>
      <c r="AL296" s="72">
        <v>89.15</v>
      </c>
      <c r="AM296" s="72">
        <v>91.52</v>
      </c>
      <c r="AN296" s="72">
        <v>91.45</v>
      </c>
      <c r="AO296" s="72">
        <v>95.07</v>
      </c>
      <c r="AP296" s="72">
        <v>100.51</v>
      </c>
      <c r="AQ296" s="72">
        <v>100</v>
      </c>
      <c r="AR296" s="72" t="s">
        <v>488</v>
      </c>
      <c r="AS296" s="72" t="s">
        <v>488</v>
      </c>
      <c r="AT296" s="72" t="s">
        <v>488</v>
      </c>
      <c r="AU296" s="72" t="s">
        <v>488</v>
      </c>
      <c r="AV296" s="72" t="s">
        <v>488</v>
      </c>
      <c r="AW296" s="73">
        <f t="shared" si="65"/>
        <v>95.597683280826544</v>
      </c>
      <c r="AX296" s="73">
        <f t="shared" si="65"/>
        <v>78.428264201747282</v>
      </c>
      <c r="AY296" s="73">
        <f t="shared" si="65"/>
        <v>81.697070069899397</v>
      </c>
      <c r="AZ296" s="73">
        <f t="shared" si="65"/>
        <v>93.529760941125701</v>
      </c>
      <c r="BA296" s="73">
        <f t="shared" si="65"/>
        <v>103.75841368018916</v>
      </c>
      <c r="BB296" s="73">
        <f t="shared" si="65"/>
        <v>80.753354594139253</v>
      </c>
      <c r="BC296" s="73">
        <f t="shared" si="65"/>
        <v>102.14325834392643</v>
      </c>
      <c r="BD296" s="73">
        <f t="shared" si="65"/>
        <v>95.121653345636616</v>
      </c>
      <c r="BE296" s="73">
        <f t="shared" si="65"/>
        <v>93.060767750651635</v>
      </c>
      <c r="BF296" s="73">
        <f t="shared" si="65"/>
        <v>96.641700893935734</v>
      </c>
      <c r="BG296" s="73">
        <f t="shared" si="65"/>
        <v>97.923166926677084</v>
      </c>
      <c r="BH296" s="73">
        <f t="shared" si="65"/>
        <v>90.696928810932818</v>
      </c>
      <c r="BI296" s="73">
        <f t="shared" si="65"/>
        <v>71.756125165049355</v>
      </c>
      <c r="BJ296" s="73">
        <f t="shared" si="65"/>
        <v>83.232883839916752</v>
      </c>
      <c r="BK296" s="73">
        <f t="shared" si="65"/>
        <v>88.577060136537483</v>
      </c>
      <c r="BL296" s="73">
        <f t="shared" si="65"/>
        <v>95.964438003400105</v>
      </c>
      <c r="BM296" s="73">
        <f t="shared" si="67"/>
        <v>90.758078933117588</v>
      </c>
      <c r="BN296" s="73">
        <f t="shared" si="67"/>
        <v>97.919280488320624</v>
      </c>
      <c r="BO296" s="73">
        <f t="shared" si="67"/>
        <v>99.121876723369965</v>
      </c>
      <c r="BP296" s="73">
        <f t="shared" si="67"/>
        <v>78.87063179819485</v>
      </c>
      <c r="BQ296" s="73">
        <f t="shared" si="67"/>
        <v>97.486004235422413</v>
      </c>
      <c r="BR296" s="73">
        <f t="shared" si="67"/>
        <v>62.885140759694522</v>
      </c>
      <c r="BS296" s="73">
        <f t="shared" si="67"/>
        <v>96.986769683087743</v>
      </c>
      <c r="BT296" s="73">
        <f t="shared" si="67"/>
        <v>76.911543376402108</v>
      </c>
      <c r="BU296" s="73">
        <f t="shared" si="67"/>
        <v>99.22505492972482</v>
      </c>
      <c r="BV296" s="73">
        <f t="shared" si="67"/>
        <v>104.7195013357079</v>
      </c>
      <c r="BW296" s="73">
        <f t="shared" si="67"/>
        <v>120.5992509363296</v>
      </c>
      <c r="BX296" s="73">
        <f t="shared" si="67"/>
        <v>112.15658329912401</v>
      </c>
      <c r="BY296" s="73">
        <f t="shared" si="67"/>
        <v>109.60664884682237</v>
      </c>
      <c r="BZ296" s="73">
        <f t="shared" si="67"/>
        <v>93.439358625327245</v>
      </c>
      <c r="CA296" s="73">
        <f t="shared" si="66"/>
        <v>76.091294511533107</v>
      </c>
      <c r="CB296" s="73">
        <f t="shared" si="66"/>
        <v>83.789671014416228</v>
      </c>
      <c r="CC296" s="73">
        <f t="shared" si="64"/>
        <v>77.694984468473208</v>
      </c>
      <c r="CD296" s="73">
        <f t="shared" si="64"/>
        <v>75.490640852663404</v>
      </c>
      <c r="CE296" s="73">
        <f t="shared" si="64"/>
        <v>95.952215002510641</v>
      </c>
      <c r="CF296" s="73">
        <f t="shared" si="64"/>
        <v>94.015681288408544</v>
      </c>
      <c r="CG296" s="73">
        <f t="shared" si="64"/>
        <v>97.275586740866189</v>
      </c>
      <c r="CH296" s="73">
        <f t="shared" si="64"/>
        <v>98.911269526144352</v>
      </c>
      <c r="CI296" s="73" t="e">
        <f t="shared" si="64"/>
        <v>#VALUE!</v>
      </c>
      <c r="CJ296" s="73" t="e">
        <f t="shared" si="64"/>
        <v>#VALUE!</v>
      </c>
      <c r="CK296" s="73" t="e">
        <f t="shared" si="64"/>
        <v>#VALUE!</v>
      </c>
    </row>
    <row r="297" spans="2:89" s="72" customFormat="1" ht="14.4">
      <c r="B297" s="70" t="s">
        <v>487</v>
      </c>
      <c r="C297" s="70"/>
      <c r="D297" s="78"/>
      <c r="E297" s="71">
        <v>38169</v>
      </c>
      <c r="F297" s="72">
        <v>99.62</v>
      </c>
      <c r="G297" s="72">
        <v>96.98</v>
      </c>
      <c r="H297" s="72">
        <v>97.21</v>
      </c>
      <c r="I297" s="72">
        <v>99.59</v>
      </c>
      <c r="J297" s="72">
        <v>101.79</v>
      </c>
      <c r="K297" s="72">
        <v>96.64</v>
      </c>
      <c r="L297" s="72">
        <v>99.26</v>
      </c>
      <c r="M297" s="72">
        <v>100.46</v>
      </c>
      <c r="N297" s="72">
        <v>98.17</v>
      </c>
      <c r="O297" s="72">
        <v>100.2</v>
      </c>
      <c r="P297" s="72">
        <v>100.67</v>
      </c>
      <c r="Q297" s="72">
        <v>98.49</v>
      </c>
      <c r="R297" s="72">
        <v>98.86</v>
      </c>
      <c r="S297" s="72">
        <v>96.68</v>
      </c>
      <c r="T297" s="72">
        <v>97.06</v>
      </c>
      <c r="U297" s="72">
        <v>100.17</v>
      </c>
      <c r="V297" s="72">
        <v>99.64</v>
      </c>
      <c r="W297" s="72">
        <v>99.32</v>
      </c>
      <c r="X297" s="72">
        <v>100.22</v>
      </c>
      <c r="Y297" s="72">
        <v>91.03</v>
      </c>
      <c r="Z297" s="72">
        <v>99.87</v>
      </c>
      <c r="AA297" s="72">
        <v>81.86</v>
      </c>
      <c r="AB297" s="72">
        <v>100.78</v>
      </c>
      <c r="AC297" s="72">
        <v>97.07</v>
      </c>
      <c r="AD297" s="72">
        <v>101.61</v>
      </c>
      <c r="AE297" s="72">
        <v>103.01</v>
      </c>
      <c r="AF297" s="72">
        <v>102.14</v>
      </c>
      <c r="AG297" s="72">
        <v>102.37</v>
      </c>
      <c r="AH297" s="72">
        <v>105.16</v>
      </c>
      <c r="AI297" s="72">
        <v>102.29</v>
      </c>
      <c r="AJ297" s="72">
        <v>89.63</v>
      </c>
      <c r="AK297" s="72">
        <v>89.35</v>
      </c>
      <c r="AL297" s="72">
        <v>92.49</v>
      </c>
      <c r="AM297" s="72">
        <v>91.01</v>
      </c>
      <c r="AN297" s="72">
        <v>94.93</v>
      </c>
      <c r="AO297" s="72">
        <v>95.03</v>
      </c>
      <c r="AP297" s="72">
        <v>100.92</v>
      </c>
      <c r="AQ297" s="72">
        <v>101.12</v>
      </c>
      <c r="AR297" s="72" t="s">
        <v>488</v>
      </c>
      <c r="AS297" s="72" t="s">
        <v>488</v>
      </c>
      <c r="AT297" s="72" t="s">
        <v>488</v>
      </c>
      <c r="AU297" s="72" t="s">
        <v>488</v>
      </c>
      <c r="AV297" s="72" t="s">
        <v>488</v>
      </c>
      <c r="AW297" s="73">
        <f t="shared" si="65"/>
        <v>95.93473565463826</v>
      </c>
      <c r="AX297" s="73">
        <f t="shared" si="65"/>
        <v>79.12997359847536</v>
      </c>
      <c r="AY297" s="73">
        <f t="shared" si="65"/>
        <v>82.864901726783387</v>
      </c>
      <c r="AZ297" s="73">
        <f t="shared" si="65"/>
        <v>94.04916086557661</v>
      </c>
      <c r="BA297" s="73">
        <f t="shared" si="65"/>
        <v>103.69728943059849</v>
      </c>
      <c r="BB297" s="73">
        <f t="shared" si="65"/>
        <v>81.410433840784663</v>
      </c>
      <c r="BC297" s="73">
        <f t="shared" si="65"/>
        <v>102.70198362255003</v>
      </c>
      <c r="BD297" s="73">
        <f t="shared" si="65"/>
        <v>95.425617087104584</v>
      </c>
      <c r="BE297" s="73">
        <f t="shared" si="65"/>
        <v>93.777207658401466</v>
      </c>
      <c r="BF297" s="73">
        <f t="shared" si="65"/>
        <v>96.834984295723615</v>
      </c>
      <c r="BG297" s="73">
        <f t="shared" si="65"/>
        <v>98.157176287051499</v>
      </c>
      <c r="BH297" s="73">
        <f t="shared" si="65"/>
        <v>92.09960324351762</v>
      </c>
      <c r="BI297" s="73">
        <f t="shared" si="65"/>
        <v>72.519019973592108</v>
      </c>
      <c r="BJ297" s="73">
        <f t="shared" si="65"/>
        <v>83.839916749772357</v>
      </c>
      <c r="BK297" s="73">
        <f t="shared" si="65"/>
        <v>88.686707828061969</v>
      </c>
      <c r="BL297" s="73">
        <f t="shared" si="65"/>
        <v>97.710487444608546</v>
      </c>
      <c r="BM297" s="73">
        <f t="shared" si="67"/>
        <v>91.013838414813165</v>
      </c>
      <c r="BN297" s="73">
        <f t="shared" si="67"/>
        <v>98.008091686989857</v>
      </c>
      <c r="BO297" s="73">
        <f t="shared" si="67"/>
        <v>99.201063363452548</v>
      </c>
      <c r="BP297" s="73">
        <f t="shared" si="67"/>
        <v>84.267530664198091</v>
      </c>
      <c r="BQ297" s="73">
        <f t="shared" si="67"/>
        <v>97.720839536200316</v>
      </c>
      <c r="BR297" s="73">
        <f t="shared" si="67"/>
        <v>64.02708485806707</v>
      </c>
      <c r="BS297" s="73">
        <f t="shared" si="67"/>
        <v>96.469864278144328</v>
      </c>
      <c r="BT297" s="73">
        <f t="shared" si="67"/>
        <v>77.181882720431631</v>
      </c>
      <c r="BU297" s="73">
        <f t="shared" si="67"/>
        <v>99.22505492972482</v>
      </c>
      <c r="BV297" s="73">
        <f t="shared" si="67"/>
        <v>104.40530228988845</v>
      </c>
      <c r="BW297" s="73">
        <f t="shared" si="67"/>
        <v>120.08196032985674</v>
      </c>
      <c r="BX297" s="73">
        <f t="shared" si="67"/>
        <v>111.00714910887871</v>
      </c>
      <c r="BY297" s="73">
        <f t="shared" si="67"/>
        <v>107.52085067846863</v>
      </c>
      <c r="BZ297" s="73">
        <f t="shared" si="67"/>
        <v>93.494199293599962</v>
      </c>
      <c r="CA297" s="73">
        <f t="shared" si="66"/>
        <v>76.108277280088302</v>
      </c>
      <c r="CB297" s="73">
        <f t="shared" si="66"/>
        <v>82.569836827374971</v>
      </c>
      <c r="CC297" s="73">
        <f t="shared" si="64"/>
        <v>80.605822921919085</v>
      </c>
      <c r="CD297" s="73">
        <f t="shared" si="64"/>
        <v>75.069965297212605</v>
      </c>
      <c r="CE297" s="73">
        <f t="shared" si="64"/>
        <v>99.603540406652115</v>
      </c>
      <c r="CF297" s="73">
        <f t="shared" si="64"/>
        <v>93.976124885215782</v>
      </c>
      <c r="CG297" s="73">
        <f t="shared" si="64"/>
        <v>97.672392934914086</v>
      </c>
      <c r="CH297" s="73">
        <f t="shared" si="64"/>
        <v>100.01907574483717</v>
      </c>
      <c r="CI297" s="73" t="e">
        <f t="shared" si="64"/>
        <v>#VALUE!</v>
      </c>
      <c r="CJ297" s="73" t="e">
        <f t="shared" si="64"/>
        <v>#VALUE!</v>
      </c>
      <c r="CK297" s="73" t="e">
        <f t="shared" si="64"/>
        <v>#VALUE!</v>
      </c>
    </row>
    <row r="298" spans="2:89" s="72" customFormat="1" ht="14.4">
      <c r="B298" s="70" t="s">
        <v>487</v>
      </c>
      <c r="C298" s="70"/>
      <c r="D298" s="78"/>
      <c r="E298" s="71">
        <v>38261</v>
      </c>
      <c r="F298" s="72">
        <v>100.66</v>
      </c>
      <c r="G298" s="72">
        <v>98.9</v>
      </c>
      <c r="H298" s="72">
        <v>98.44</v>
      </c>
      <c r="I298" s="72">
        <v>100.52</v>
      </c>
      <c r="J298" s="72">
        <v>102.57</v>
      </c>
      <c r="K298" s="72">
        <v>97.75</v>
      </c>
      <c r="L298" s="72">
        <v>101.22</v>
      </c>
      <c r="M298" s="72">
        <v>101.41</v>
      </c>
      <c r="N298" s="72">
        <v>99.61</v>
      </c>
      <c r="O298" s="72">
        <v>101.24</v>
      </c>
      <c r="P298" s="72">
        <v>101.68</v>
      </c>
      <c r="Q298" s="72">
        <v>100.39</v>
      </c>
      <c r="R298" s="72">
        <v>98.43</v>
      </c>
      <c r="S298" s="72">
        <v>98.11</v>
      </c>
      <c r="T298" s="72">
        <v>98.04</v>
      </c>
      <c r="U298" s="72">
        <v>101.82</v>
      </c>
      <c r="V298" s="72">
        <v>100.5</v>
      </c>
      <c r="W298" s="72">
        <v>100.26</v>
      </c>
      <c r="X298" s="72">
        <v>100.82</v>
      </c>
      <c r="Y298" s="72">
        <v>95.77</v>
      </c>
      <c r="Z298" s="72">
        <v>100.72</v>
      </c>
      <c r="AA298" s="72">
        <v>86.91</v>
      </c>
      <c r="AB298" s="72">
        <v>101.21</v>
      </c>
      <c r="AC298" s="72">
        <v>98.66</v>
      </c>
      <c r="AD298" s="72">
        <v>102.17</v>
      </c>
      <c r="AE298" s="72">
        <v>105.28</v>
      </c>
      <c r="AF298" s="72">
        <v>99.89</v>
      </c>
      <c r="AG298" s="72">
        <v>97.76</v>
      </c>
      <c r="AH298" s="72">
        <v>104.92</v>
      </c>
      <c r="AI298" s="72">
        <v>103.2</v>
      </c>
      <c r="AJ298" s="72">
        <v>94.18</v>
      </c>
      <c r="AK298" s="72">
        <v>87.92</v>
      </c>
      <c r="AL298" s="72">
        <v>98.55</v>
      </c>
      <c r="AM298" s="72">
        <v>94.33</v>
      </c>
      <c r="AN298" s="72">
        <v>97.73</v>
      </c>
      <c r="AO298" s="72">
        <v>95.46</v>
      </c>
      <c r="AP298" s="72">
        <v>103.11</v>
      </c>
      <c r="AQ298" s="72">
        <v>103.95</v>
      </c>
      <c r="AR298" s="72" t="s">
        <v>488</v>
      </c>
      <c r="AS298" s="72" t="s">
        <v>488</v>
      </c>
      <c r="AT298" s="72" t="s">
        <v>488</v>
      </c>
      <c r="AU298" s="72" t="s">
        <v>488</v>
      </c>
      <c r="AV298" s="72" t="s">
        <v>488</v>
      </c>
      <c r="AW298" s="73">
        <f t="shared" si="65"/>
        <v>96.936262708250226</v>
      </c>
      <c r="AX298" s="73">
        <f t="shared" si="65"/>
        <v>80.696580623728735</v>
      </c>
      <c r="AY298" s="73">
        <f t="shared" si="65"/>
        <v>83.91339292237997</v>
      </c>
      <c r="AZ298" s="73">
        <f t="shared" si="65"/>
        <v>94.927418919648161</v>
      </c>
      <c r="BA298" s="73">
        <f t="shared" si="65"/>
        <v>104.4919046752774</v>
      </c>
      <c r="BB298" s="73">
        <f t="shared" si="65"/>
        <v>82.345508153318505</v>
      </c>
      <c r="BC298" s="73">
        <f t="shared" si="65"/>
        <v>104.72994944866525</v>
      </c>
      <c r="BD298" s="73">
        <f t="shared" si="65"/>
        <v>96.328009444587664</v>
      </c>
      <c r="BE298" s="73">
        <f t="shared" si="65"/>
        <v>95.152772281281145</v>
      </c>
      <c r="BF298" s="73">
        <f t="shared" si="65"/>
        <v>97.840057985020536</v>
      </c>
      <c r="BG298" s="73">
        <f t="shared" si="65"/>
        <v>99.141965678627159</v>
      </c>
      <c r="BH298" s="73">
        <f t="shared" si="65"/>
        <v>93.876324191458366</v>
      </c>
      <c r="BI298" s="73">
        <f t="shared" si="65"/>
        <v>72.203592312367704</v>
      </c>
      <c r="BJ298" s="73">
        <f t="shared" si="65"/>
        <v>85.079998265620247</v>
      </c>
      <c r="BK298" s="73">
        <f t="shared" si="65"/>
        <v>89.582163975512017</v>
      </c>
      <c r="BL298" s="73">
        <f t="shared" si="65"/>
        <v>99.319974359688956</v>
      </c>
      <c r="BM298" s="73">
        <f t="shared" si="67"/>
        <v>91.799385394306739</v>
      </c>
      <c r="BN298" s="73">
        <f t="shared" si="67"/>
        <v>98.935675317535285</v>
      </c>
      <c r="BO298" s="73">
        <f t="shared" si="67"/>
        <v>99.794963164071888</v>
      </c>
      <c r="BP298" s="73">
        <f t="shared" si="67"/>
        <v>88.655403841703304</v>
      </c>
      <c r="BQ298" s="73">
        <f t="shared" si="67"/>
        <v>98.552547893121996</v>
      </c>
      <c r="BR298" s="73">
        <f t="shared" si="67"/>
        <v>67.97695999284889</v>
      </c>
      <c r="BS298" s="73">
        <f t="shared" si="67"/>
        <v>96.881474137636303</v>
      </c>
      <c r="BT298" s="73">
        <f t="shared" si="67"/>
        <v>78.446116711628562</v>
      </c>
      <c r="BU298" s="73">
        <f t="shared" si="67"/>
        <v>99.771910856903702</v>
      </c>
      <c r="BV298" s="73">
        <f t="shared" si="67"/>
        <v>106.70605014153436</v>
      </c>
      <c r="BW298" s="73">
        <f t="shared" si="67"/>
        <v>117.43672427402967</v>
      </c>
      <c r="BX298" s="73">
        <f t="shared" si="67"/>
        <v>106.00819475318923</v>
      </c>
      <c r="BY298" s="73">
        <f t="shared" si="67"/>
        <v>107.27546265866232</v>
      </c>
      <c r="BZ298" s="73">
        <f t="shared" si="67"/>
        <v>94.325949429069482</v>
      </c>
      <c r="CA298" s="73">
        <f t="shared" si="66"/>
        <v>79.971857126394255</v>
      </c>
      <c r="CB298" s="73">
        <f t="shared" si="66"/>
        <v>81.248349791413631</v>
      </c>
      <c r="CC298" s="73">
        <f t="shared" si="64"/>
        <v>85.887164547033464</v>
      </c>
      <c r="CD298" s="73">
        <f t="shared" si="64"/>
        <v>77.80848067779435</v>
      </c>
      <c r="CE298" s="73">
        <f t="shared" si="64"/>
        <v>102.54138843297282</v>
      </c>
      <c r="CF298" s="73">
        <f t="shared" si="64"/>
        <v>94.40135621953803</v>
      </c>
      <c r="CG298" s="73">
        <f t="shared" si="64"/>
        <v>99.791918703121212</v>
      </c>
      <c r="CH298" s="73">
        <f t="shared" si="64"/>
        <v>102.81826467242705</v>
      </c>
      <c r="CI298" s="73" t="e">
        <f t="shared" si="64"/>
        <v>#VALUE!</v>
      </c>
      <c r="CJ298" s="73" t="e">
        <f t="shared" si="64"/>
        <v>#VALUE!</v>
      </c>
      <c r="CK298" s="73" t="e">
        <f t="shared" si="64"/>
        <v>#VALUE!</v>
      </c>
    </row>
    <row r="299" spans="2:89" s="72" customFormat="1" ht="14.4">
      <c r="B299" s="70" t="s">
        <v>487</v>
      </c>
      <c r="C299" s="70"/>
      <c r="D299" s="78"/>
      <c r="E299" s="71">
        <v>38353</v>
      </c>
      <c r="F299" s="72">
        <v>100.67</v>
      </c>
      <c r="G299" s="72">
        <v>99.27</v>
      </c>
      <c r="H299" s="72">
        <v>100.84</v>
      </c>
      <c r="I299" s="72">
        <v>100.61</v>
      </c>
      <c r="J299" s="72">
        <v>101.93</v>
      </c>
      <c r="K299" s="72">
        <v>98.67</v>
      </c>
      <c r="L299" s="72">
        <v>101.39</v>
      </c>
      <c r="M299" s="72">
        <v>100.94</v>
      </c>
      <c r="N299" s="72">
        <v>100</v>
      </c>
      <c r="O299" s="72">
        <v>101.05</v>
      </c>
      <c r="P299" s="72">
        <v>101.33</v>
      </c>
      <c r="Q299" s="72">
        <v>99.52</v>
      </c>
      <c r="R299" s="72">
        <v>97.85</v>
      </c>
      <c r="S299" s="72">
        <v>98.98</v>
      </c>
      <c r="T299" s="72">
        <v>98.71</v>
      </c>
      <c r="U299" s="72">
        <v>101.68</v>
      </c>
      <c r="V299" s="72">
        <v>100.74</v>
      </c>
      <c r="W299" s="72">
        <v>100.4</v>
      </c>
      <c r="X299" s="72">
        <v>100.63</v>
      </c>
      <c r="Y299" s="72">
        <v>100.58</v>
      </c>
      <c r="Z299" s="72">
        <v>100.7</v>
      </c>
      <c r="AA299" s="72">
        <v>95.24</v>
      </c>
      <c r="AB299" s="72">
        <v>100.68</v>
      </c>
      <c r="AC299" s="72">
        <v>100.96</v>
      </c>
      <c r="AD299" s="72">
        <v>101.64</v>
      </c>
      <c r="AE299" s="72">
        <v>104.14</v>
      </c>
      <c r="AF299" s="72">
        <v>99.96</v>
      </c>
      <c r="AG299" s="72">
        <v>97.18</v>
      </c>
      <c r="AH299" s="72">
        <v>104.31</v>
      </c>
      <c r="AI299" s="72">
        <v>101.53</v>
      </c>
      <c r="AJ299" s="72">
        <v>95.25</v>
      </c>
      <c r="AK299" s="72">
        <v>95.19</v>
      </c>
      <c r="AL299" s="72">
        <v>97.98</v>
      </c>
      <c r="AM299" s="72">
        <v>96.78</v>
      </c>
      <c r="AN299" s="72">
        <v>98.8</v>
      </c>
      <c r="AO299" s="72">
        <v>96.4</v>
      </c>
      <c r="AP299" s="72">
        <v>102.54</v>
      </c>
      <c r="AQ299" s="72">
        <v>103.78</v>
      </c>
      <c r="AR299" s="72" t="s">
        <v>488</v>
      </c>
      <c r="AS299" s="72" t="s">
        <v>488</v>
      </c>
      <c r="AT299" s="72" t="s">
        <v>488</v>
      </c>
      <c r="AU299" s="72" t="s">
        <v>488</v>
      </c>
      <c r="AV299" s="72" t="s">
        <v>488</v>
      </c>
      <c r="AW299" s="73">
        <f t="shared" si="65"/>
        <v>96.945892776073421</v>
      </c>
      <c r="AX299" s="73">
        <f t="shared" si="65"/>
        <v>80.998478852553603</v>
      </c>
      <c r="AY299" s="73">
        <f t="shared" si="65"/>
        <v>85.959229401592822</v>
      </c>
      <c r="AZ299" s="73">
        <f t="shared" si="65"/>
        <v>95.012411634558319</v>
      </c>
      <c r="BA299" s="73">
        <f t="shared" si="65"/>
        <v>103.83991267964343</v>
      </c>
      <c r="BB299" s="73">
        <f t="shared" si="65"/>
        <v>83.120524700643855</v>
      </c>
      <c r="BC299" s="73">
        <f t="shared" si="65"/>
        <v>104.9058444437875</v>
      </c>
      <c r="BD299" s="73">
        <f t="shared" si="65"/>
        <v>95.881562699306571</v>
      </c>
      <c r="BE299" s="73">
        <f t="shared" si="65"/>
        <v>95.525321033311045</v>
      </c>
      <c r="BF299" s="73">
        <f t="shared" si="65"/>
        <v>97.656438753322064</v>
      </c>
      <c r="BG299" s="73">
        <f t="shared" si="65"/>
        <v>98.800702028081133</v>
      </c>
      <c r="BH299" s="73">
        <f t="shared" si="65"/>
        <v>93.062773020559177</v>
      </c>
      <c r="BI299" s="73">
        <f t="shared" si="65"/>
        <v>71.778131746065014</v>
      </c>
      <c r="BJ299" s="73">
        <f t="shared" si="65"/>
        <v>85.834453453583663</v>
      </c>
      <c r="BK299" s="73">
        <f t="shared" si="65"/>
        <v>90.194363586523778</v>
      </c>
      <c r="BL299" s="73">
        <f t="shared" si="65"/>
        <v>99.183411833560925</v>
      </c>
      <c r="BM299" s="73">
        <f t="shared" si="67"/>
        <v>92.018607807188658</v>
      </c>
      <c r="BN299" s="73">
        <f t="shared" si="67"/>
        <v>99.073826071020775</v>
      </c>
      <c r="BO299" s="73">
        <f t="shared" si="67"/>
        <v>99.606894893875761</v>
      </c>
      <c r="BP299" s="73">
        <f t="shared" si="67"/>
        <v>93.108076834066182</v>
      </c>
      <c r="BQ299" s="73">
        <f t="shared" si="67"/>
        <v>98.532978284723853</v>
      </c>
      <c r="BR299" s="73">
        <f t="shared" si="67"/>
        <v>74.492298581508777</v>
      </c>
      <c r="BS299" s="73">
        <f t="shared" si="67"/>
        <v>96.37414105500666</v>
      </c>
      <c r="BT299" s="73">
        <f t="shared" si="67"/>
        <v>80.27488286241659</v>
      </c>
      <c r="BU299" s="73">
        <f t="shared" si="67"/>
        <v>99.254350782966554</v>
      </c>
      <c r="BV299" s="73">
        <f t="shared" si="67"/>
        <v>105.55060848916594</v>
      </c>
      <c r="BW299" s="73">
        <f t="shared" si="67"/>
        <v>117.51902050687761</v>
      </c>
      <c r="BX299" s="73">
        <f t="shared" si="67"/>
        <v>105.37925906418708</v>
      </c>
      <c r="BY299" s="73">
        <f t="shared" si="67"/>
        <v>106.65176810832126</v>
      </c>
      <c r="BZ299" s="73">
        <f t="shared" si="67"/>
        <v>92.799550828812244</v>
      </c>
      <c r="CA299" s="73">
        <f t="shared" si="66"/>
        <v>80.880435244096972</v>
      </c>
      <c r="CB299" s="73">
        <f t="shared" si="66"/>
        <v>87.966678988224118</v>
      </c>
      <c r="CC299" s="73">
        <f t="shared" si="64"/>
        <v>85.390404691205873</v>
      </c>
      <c r="CD299" s="73">
        <f t="shared" si="64"/>
        <v>79.829373052018852</v>
      </c>
      <c r="CE299" s="73">
        <f t="shared" ref="CE299:CK330" si="68">AN299/AVERAGE(AN$311:AN$324)*100</f>
        <v>103.66406607160252</v>
      </c>
      <c r="CF299" s="73">
        <f t="shared" si="68"/>
        <v>95.330931694568051</v>
      </c>
      <c r="CG299" s="73">
        <f t="shared" si="68"/>
        <v>99.240261311396068</v>
      </c>
      <c r="CH299" s="73">
        <f t="shared" si="68"/>
        <v>102.6501155142326</v>
      </c>
      <c r="CI299" s="73" t="e">
        <f t="shared" si="68"/>
        <v>#VALUE!</v>
      </c>
      <c r="CJ299" s="73" t="e">
        <f t="shared" si="68"/>
        <v>#VALUE!</v>
      </c>
      <c r="CK299" s="73" t="e">
        <f t="shared" si="68"/>
        <v>#VALUE!</v>
      </c>
    </row>
    <row r="300" spans="2:89" s="72" customFormat="1" ht="14.4">
      <c r="B300" s="70" t="s">
        <v>487</v>
      </c>
      <c r="C300" s="70"/>
      <c r="D300" s="79"/>
      <c r="E300" s="71">
        <v>38443</v>
      </c>
      <c r="F300" s="72">
        <v>100.07</v>
      </c>
      <c r="G300" s="72">
        <v>99.94</v>
      </c>
      <c r="H300" s="72">
        <v>99.37</v>
      </c>
      <c r="I300" s="72">
        <v>100.09</v>
      </c>
      <c r="J300" s="72">
        <v>100.57</v>
      </c>
      <c r="K300" s="72">
        <v>99.46</v>
      </c>
      <c r="L300" s="72">
        <v>100.05</v>
      </c>
      <c r="M300" s="72">
        <v>100.26</v>
      </c>
      <c r="N300" s="72">
        <v>99.87</v>
      </c>
      <c r="O300" s="72">
        <v>100.16</v>
      </c>
      <c r="P300" s="72">
        <v>100.32</v>
      </c>
      <c r="Q300" s="72">
        <v>99.56</v>
      </c>
      <c r="R300" s="72">
        <v>99.38</v>
      </c>
      <c r="S300" s="72">
        <v>99.72</v>
      </c>
      <c r="T300" s="72">
        <v>99.36</v>
      </c>
      <c r="U300" s="72">
        <v>99.35</v>
      </c>
      <c r="V300" s="72">
        <v>100.14</v>
      </c>
      <c r="W300" s="72">
        <v>100.07</v>
      </c>
      <c r="X300" s="72">
        <v>100.17</v>
      </c>
      <c r="Y300" s="72">
        <v>97.66</v>
      </c>
      <c r="Z300" s="72">
        <v>100.07</v>
      </c>
      <c r="AA300" s="72">
        <v>99.35</v>
      </c>
      <c r="AB300" s="72">
        <v>100.25</v>
      </c>
      <c r="AC300" s="72">
        <v>99.18</v>
      </c>
      <c r="AD300" s="72">
        <v>100.4</v>
      </c>
      <c r="AE300" s="72">
        <v>101.16</v>
      </c>
      <c r="AF300" s="72">
        <v>101.03</v>
      </c>
      <c r="AG300" s="72">
        <v>99.59</v>
      </c>
      <c r="AH300" s="72">
        <v>102.21</v>
      </c>
      <c r="AI300" s="72">
        <v>100.48</v>
      </c>
      <c r="AJ300" s="72">
        <v>98.41</v>
      </c>
      <c r="AK300" s="72">
        <v>96.62</v>
      </c>
      <c r="AL300" s="72">
        <v>97.13</v>
      </c>
      <c r="AM300" s="72">
        <v>98.98</v>
      </c>
      <c r="AN300" s="72">
        <v>100.64</v>
      </c>
      <c r="AO300" s="72">
        <v>98.76</v>
      </c>
      <c r="AP300" s="72">
        <v>100.56</v>
      </c>
      <c r="AQ300" s="72">
        <v>101.07</v>
      </c>
      <c r="AR300" s="72" t="s">
        <v>488</v>
      </c>
      <c r="AS300" s="72" t="s">
        <v>488</v>
      </c>
      <c r="AT300" s="72" t="s">
        <v>488</v>
      </c>
      <c r="AU300" s="72" t="s">
        <v>488</v>
      </c>
      <c r="AV300" s="72" t="s">
        <v>488</v>
      </c>
      <c r="AW300" s="73">
        <f t="shared" si="65"/>
        <v>96.368088706681888</v>
      </c>
      <c r="AX300" s="73">
        <f t="shared" si="65"/>
        <v>81.545159429074303</v>
      </c>
      <c r="AY300" s="73">
        <f t="shared" si="65"/>
        <v>84.706154558074957</v>
      </c>
      <c r="AZ300" s="73">
        <f t="shared" si="65"/>
        <v>94.521342615077458</v>
      </c>
      <c r="BA300" s="73">
        <f t="shared" si="65"/>
        <v>102.45442968892119</v>
      </c>
      <c r="BB300" s="73">
        <f t="shared" si="65"/>
        <v>83.786028040194964</v>
      </c>
      <c r="BC300" s="73">
        <f t="shared" si="65"/>
        <v>103.51937801164748</v>
      </c>
      <c r="BD300" s="73">
        <f t="shared" si="65"/>
        <v>95.23563974868712</v>
      </c>
      <c r="BE300" s="73">
        <f t="shared" si="65"/>
        <v>95.401138115967754</v>
      </c>
      <c r="BF300" s="73">
        <f t="shared" si="65"/>
        <v>96.796327615366025</v>
      </c>
      <c r="BG300" s="73">
        <f t="shared" si="65"/>
        <v>97.815912636505459</v>
      </c>
      <c r="BH300" s="73">
        <f t="shared" si="65"/>
        <v>93.100177672094773</v>
      </c>
      <c r="BI300" s="73">
        <f t="shared" si="65"/>
        <v>72.900467377863478</v>
      </c>
      <c r="BJ300" s="73">
        <f t="shared" si="65"/>
        <v>86.476173958288157</v>
      </c>
      <c r="BK300" s="73">
        <f t="shared" si="65"/>
        <v>90.788288582281453</v>
      </c>
      <c r="BL300" s="73">
        <f t="shared" si="65"/>
        <v>96.91062122014435</v>
      </c>
      <c r="BM300" s="73">
        <f t="shared" si="67"/>
        <v>91.470551774983846</v>
      </c>
      <c r="BN300" s="73">
        <f t="shared" si="67"/>
        <v>98.748185009233538</v>
      </c>
      <c r="BO300" s="73">
        <f t="shared" si="67"/>
        <v>99.151571713400926</v>
      </c>
      <c r="BP300" s="73">
        <f t="shared" si="67"/>
        <v>90.404998842860437</v>
      </c>
      <c r="BQ300" s="73">
        <f t="shared" si="67"/>
        <v>97.916535620181861</v>
      </c>
      <c r="BR300" s="73">
        <f t="shared" si="67"/>
        <v>77.706949433776742</v>
      </c>
      <c r="BS300" s="73">
        <f t="shared" si="67"/>
        <v>95.962531195514671</v>
      </c>
      <c r="BT300" s="73">
        <f t="shared" si="67"/>
        <v>78.859576884850213</v>
      </c>
      <c r="BU300" s="73">
        <f t="shared" si="67"/>
        <v>98.043455515641881</v>
      </c>
      <c r="BV300" s="73">
        <f t="shared" si="67"/>
        <v>102.53024346806245</v>
      </c>
      <c r="BW300" s="73">
        <f t="shared" si="67"/>
        <v>118.77697720898206</v>
      </c>
      <c r="BX300" s="73">
        <f t="shared" si="67"/>
        <v>107.99259528917875</v>
      </c>
      <c r="BY300" s="73">
        <f t="shared" si="67"/>
        <v>104.50462293501597</v>
      </c>
      <c r="BZ300" s="73">
        <f t="shared" si="67"/>
        <v>91.839839134039735</v>
      </c>
      <c r="CA300" s="73">
        <f t="shared" si="66"/>
        <v>83.563712675817143</v>
      </c>
      <c r="CB300" s="73">
        <f t="shared" si="66"/>
        <v>89.288166024185472</v>
      </c>
      <c r="CC300" s="73">
        <f t="shared" si="66"/>
        <v>84.649622450059468</v>
      </c>
      <c r="CD300" s="73">
        <f t="shared" si="66"/>
        <v>81.644051918669419</v>
      </c>
      <c r="CE300" s="73">
        <f t="shared" si="68"/>
        <v>105.59465191747044</v>
      </c>
      <c r="CF300" s="73">
        <f t="shared" si="68"/>
        <v>97.664759482941292</v>
      </c>
      <c r="CG300" s="73">
        <f t="shared" si="68"/>
        <v>97.323977740140322</v>
      </c>
      <c r="CH300" s="73">
        <f t="shared" si="68"/>
        <v>99.969620110074089</v>
      </c>
      <c r="CI300" s="73" t="e">
        <f t="shared" si="68"/>
        <v>#VALUE!</v>
      </c>
      <c r="CJ300" s="73" t="e">
        <f t="shared" si="68"/>
        <v>#VALUE!</v>
      </c>
      <c r="CK300" s="73" t="e">
        <f t="shared" si="68"/>
        <v>#VALUE!</v>
      </c>
    </row>
    <row r="301" spans="2:89" s="72" customFormat="1" ht="14.4">
      <c r="B301" s="70" t="s">
        <v>487</v>
      </c>
      <c r="C301" s="70"/>
      <c r="D301" s="78"/>
      <c r="E301" s="71">
        <v>38534</v>
      </c>
      <c r="F301" s="72">
        <v>99.72</v>
      </c>
      <c r="G301" s="72">
        <v>100.11</v>
      </c>
      <c r="H301" s="72">
        <v>99.62</v>
      </c>
      <c r="I301" s="72">
        <v>99.69</v>
      </c>
      <c r="J301" s="72">
        <v>99.28</v>
      </c>
      <c r="K301" s="72">
        <v>100.35</v>
      </c>
      <c r="L301" s="72">
        <v>99.45</v>
      </c>
      <c r="M301" s="72">
        <v>99.56</v>
      </c>
      <c r="N301" s="72">
        <v>99.94</v>
      </c>
      <c r="O301" s="72">
        <v>99.57</v>
      </c>
      <c r="P301" s="72">
        <v>99.46</v>
      </c>
      <c r="Q301" s="72">
        <v>100.46</v>
      </c>
      <c r="R301" s="72">
        <v>100.81</v>
      </c>
      <c r="S301" s="72">
        <v>100.32</v>
      </c>
      <c r="T301" s="72">
        <v>100.4</v>
      </c>
      <c r="U301" s="72">
        <v>100.71</v>
      </c>
      <c r="V301" s="72">
        <v>99.64</v>
      </c>
      <c r="W301" s="72">
        <v>99.88</v>
      </c>
      <c r="X301" s="72">
        <v>99.7</v>
      </c>
      <c r="Y301" s="72">
        <v>99.79</v>
      </c>
      <c r="Z301" s="72">
        <v>99.73</v>
      </c>
      <c r="AA301" s="72">
        <v>103.55</v>
      </c>
      <c r="AB301" s="72">
        <v>99.69</v>
      </c>
      <c r="AC301" s="72">
        <v>99.55</v>
      </c>
      <c r="AD301" s="72">
        <v>99.36</v>
      </c>
      <c r="AE301" s="72">
        <v>98.31</v>
      </c>
      <c r="AF301" s="72">
        <v>99.4</v>
      </c>
      <c r="AG301" s="72">
        <v>100.78</v>
      </c>
      <c r="AH301" s="72">
        <v>99.34</v>
      </c>
      <c r="AI301" s="72">
        <v>98.93</v>
      </c>
      <c r="AJ301" s="72">
        <v>102.29</v>
      </c>
      <c r="AK301" s="72">
        <v>102.63</v>
      </c>
      <c r="AL301" s="72">
        <v>101.04</v>
      </c>
      <c r="AM301" s="72">
        <v>101.38</v>
      </c>
      <c r="AN301" s="72">
        <v>98.98</v>
      </c>
      <c r="AO301" s="72">
        <v>101.84</v>
      </c>
      <c r="AP301" s="72">
        <v>99</v>
      </c>
      <c r="AQ301" s="72">
        <v>98.31</v>
      </c>
      <c r="AR301" s="72" t="s">
        <v>488</v>
      </c>
      <c r="AS301" s="72" t="s">
        <v>488</v>
      </c>
      <c r="AT301" s="72" t="s">
        <v>488</v>
      </c>
      <c r="AU301" s="72" t="s">
        <v>488</v>
      </c>
      <c r="AV301" s="72" t="s">
        <v>488</v>
      </c>
      <c r="AW301" s="73">
        <f t="shared" si="65"/>
        <v>96.031036332870173</v>
      </c>
      <c r="AX301" s="73">
        <f t="shared" si="65"/>
        <v>81.68386942610195</v>
      </c>
      <c r="AY301" s="73">
        <f t="shared" si="65"/>
        <v>84.919262524659615</v>
      </c>
      <c r="AZ301" s="73">
        <f t="shared" si="65"/>
        <v>94.143597215476774</v>
      </c>
      <c r="BA301" s="73">
        <f t="shared" si="65"/>
        <v>101.14025832272146</v>
      </c>
      <c r="BB301" s="73">
        <f t="shared" si="65"/>
        <v>84.535772308803175</v>
      </c>
      <c r="BC301" s="73">
        <f t="shared" si="65"/>
        <v>102.89857214651018</v>
      </c>
      <c r="BD301" s="73">
        <f t="shared" si="65"/>
        <v>94.570719064225898</v>
      </c>
      <c r="BE301" s="73">
        <f t="shared" si="65"/>
        <v>95.468005840691063</v>
      </c>
      <c r="BF301" s="73">
        <f t="shared" si="65"/>
        <v>96.226141580091806</v>
      </c>
      <c r="BG301" s="73">
        <f t="shared" si="65"/>
        <v>96.977379095163812</v>
      </c>
      <c r="BH301" s="73">
        <f t="shared" si="65"/>
        <v>93.941782331645655</v>
      </c>
      <c r="BI301" s="73">
        <f t="shared" si="65"/>
        <v>73.949447739609752</v>
      </c>
      <c r="BJ301" s="73">
        <f t="shared" si="65"/>
        <v>86.996487881021537</v>
      </c>
      <c r="BK301" s="73">
        <f t="shared" si="65"/>
        <v>91.738568575493744</v>
      </c>
      <c r="BL301" s="73">
        <f t="shared" ref="BL301:BQ330" si="69">U301/AVERAGE(U$311:U$324)*100</f>
        <v>98.23722861681668</v>
      </c>
      <c r="BM301" s="73">
        <f t="shared" si="67"/>
        <v>91.013838414813165</v>
      </c>
      <c r="BN301" s="73">
        <f t="shared" si="67"/>
        <v>98.560694700931805</v>
      </c>
      <c r="BO301" s="73">
        <f t="shared" si="67"/>
        <v>98.686350202915776</v>
      </c>
      <c r="BP301" s="73">
        <f t="shared" si="67"/>
        <v>92.376764637815327</v>
      </c>
      <c r="BQ301" s="73">
        <f t="shared" si="67"/>
        <v>97.5838522774132</v>
      </c>
      <c r="BR301" s="73">
        <f t="shared" si="67"/>
        <v>80.991994100327943</v>
      </c>
      <c r="BS301" s="73">
        <f t="shared" si="67"/>
        <v>95.426481145943711</v>
      </c>
      <c r="BT301" s="73">
        <f t="shared" si="67"/>
        <v>79.153769700411758</v>
      </c>
      <c r="BU301" s="73">
        <f t="shared" si="67"/>
        <v>97.02786593659539</v>
      </c>
      <c r="BV301" s="73">
        <f t="shared" si="67"/>
        <v>99.641639337141356</v>
      </c>
      <c r="BW301" s="73">
        <f t="shared" si="67"/>
        <v>116.86065064409399</v>
      </c>
      <c r="BX301" s="73">
        <f t="shared" si="67"/>
        <v>109.28299782351074</v>
      </c>
      <c r="BY301" s="73">
        <f t="shared" si="67"/>
        <v>101.57019119816542</v>
      </c>
      <c r="BZ301" s="73">
        <f t="shared" si="67"/>
        <v>90.423121870327932</v>
      </c>
      <c r="CA301" s="73">
        <f t="shared" si="66"/>
        <v>86.858369775524196</v>
      </c>
      <c r="CB301" s="73">
        <f t="shared" si="66"/>
        <v>94.842108042456559</v>
      </c>
      <c r="CC301" s="73">
        <f t="shared" si="66"/>
        <v>88.057220759332949</v>
      </c>
      <c r="CD301" s="73">
        <f t="shared" si="66"/>
        <v>83.623701591379103</v>
      </c>
      <c r="CE301" s="73">
        <f t="shared" si="68"/>
        <v>103.85292773043744</v>
      </c>
      <c r="CF301" s="73">
        <f t="shared" si="68"/>
        <v>100.71060252878435</v>
      </c>
      <c r="CG301" s="73">
        <f t="shared" si="68"/>
        <v>95.814178562787305</v>
      </c>
      <c r="CH301" s="73">
        <f t="shared" si="68"/>
        <v>97.23966907115252</v>
      </c>
      <c r="CI301" s="73" t="e">
        <f t="shared" si="68"/>
        <v>#VALUE!</v>
      </c>
      <c r="CJ301" s="73" t="e">
        <f t="shared" si="68"/>
        <v>#VALUE!</v>
      </c>
      <c r="CK301" s="73" t="e">
        <f t="shared" si="68"/>
        <v>#VALUE!</v>
      </c>
    </row>
    <row r="302" spans="2:89" s="72" customFormat="1" ht="14.4">
      <c r="B302" s="70" t="s">
        <v>487</v>
      </c>
      <c r="C302" s="70"/>
      <c r="D302" s="78"/>
      <c r="E302" s="71">
        <v>38626</v>
      </c>
      <c r="F302" s="72">
        <v>99.54</v>
      </c>
      <c r="G302" s="72">
        <v>100.69</v>
      </c>
      <c r="H302" s="72">
        <v>100.18</v>
      </c>
      <c r="I302" s="72">
        <v>99.62</v>
      </c>
      <c r="J302" s="72">
        <v>98.26</v>
      </c>
      <c r="K302" s="72">
        <v>101.54</v>
      </c>
      <c r="L302" s="72">
        <v>99.12</v>
      </c>
      <c r="M302" s="72">
        <v>99.24</v>
      </c>
      <c r="N302" s="72">
        <v>100.19</v>
      </c>
      <c r="O302" s="72">
        <v>99.22</v>
      </c>
      <c r="P302" s="72">
        <v>98.92</v>
      </c>
      <c r="Q302" s="72">
        <v>100.47</v>
      </c>
      <c r="R302" s="72">
        <v>102.02</v>
      </c>
      <c r="S302" s="72">
        <v>100.98</v>
      </c>
      <c r="T302" s="72">
        <v>101.55</v>
      </c>
      <c r="U302" s="72">
        <v>98.3</v>
      </c>
      <c r="V302" s="72">
        <v>99.49</v>
      </c>
      <c r="W302" s="72">
        <v>99.66</v>
      </c>
      <c r="X302" s="72">
        <v>99.5</v>
      </c>
      <c r="Y302" s="72">
        <v>102.02</v>
      </c>
      <c r="Z302" s="72">
        <v>99.49</v>
      </c>
      <c r="AA302" s="72">
        <v>102.06</v>
      </c>
      <c r="AB302" s="72">
        <v>99.38</v>
      </c>
      <c r="AC302" s="72">
        <v>100.32</v>
      </c>
      <c r="AD302" s="72">
        <v>98.63</v>
      </c>
      <c r="AE302" s="72">
        <v>96.56</v>
      </c>
      <c r="AF302" s="72">
        <v>99.62</v>
      </c>
      <c r="AG302" s="72">
        <v>102.53</v>
      </c>
      <c r="AH302" s="72">
        <v>94.41</v>
      </c>
      <c r="AI302" s="72">
        <v>99.08</v>
      </c>
      <c r="AJ302" s="72">
        <v>104.3</v>
      </c>
      <c r="AK302" s="72">
        <v>105.94</v>
      </c>
      <c r="AL302" s="72">
        <v>104</v>
      </c>
      <c r="AM302" s="72">
        <v>102.97</v>
      </c>
      <c r="AN302" s="72">
        <v>101.6</v>
      </c>
      <c r="AO302" s="72">
        <v>103.14</v>
      </c>
      <c r="AP302" s="72">
        <v>97.96</v>
      </c>
      <c r="AQ302" s="72">
        <v>96.98</v>
      </c>
      <c r="AR302" s="72" t="s">
        <v>488</v>
      </c>
      <c r="AS302" s="72" t="s">
        <v>488</v>
      </c>
      <c r="AT302" s="72" t="s">
        <v>488</v>
      </c>
      <c r="AU302" s="72" t="s">
        <v>488</v>
      </c>
      <c r="AV302" s="72" t="s">
        <v>488</v>
      </c>
      <c r="AW302" s="73">
        <f t="shared" ref="AW302:BK318" si="70">F302/AVERAGE(F$311:F$324)*100</f>
        <v>95.857695112052738</v>
      </c>
      <c r="AX302" s="73">
        <f t="shared" si="70"/>
        <v>82.157115298313911</v>
      </c>
      <c r="AY302" s="73">
        <f t="shared" si="70"/>
        <v>85.396624369809288</v>
      </c>
      <c r="AZ302" s="73">
        <f t="shared" si="70"/>
        <v>94.077491770546658</v>
      </c>
      <c r="BA302" s="73">
        <f t="shared" si="70"/>
        <v>100.10114607967981</v>
      </c>
      <c r="BB302" s="73">
        <f t="shared" si="70"/>
        <v>85.538239364582722</v>
      </c>
      <c r="BC302" s="73">
        <f t="shared" si="70"/>
        <v>102.55712892068465</v>
      </c>
      <c r="BD302" s="73">
        <f t="shared" si="70"/>
        <v>94.266755322757916</v>
      </c>
      <c r="BE302" s="73">
        <f t="shared" si="70"/>
        <v>95.70681914327433</v>
      </c>
      <c r="BF302" s="73">
        <f t="shared" si="70"/>
        <v>95.887895626963044</v>
      </c>
      <c r="BG302" s="73">
        <f t="shared" si="70"/>
        <v>96.450858034321385</v>
      </c>
      <c r="BH302" s="73">
        <f t="shared" si="70"/>
        <v>93.951133494529543</v>
      </c>
      <c r="BI302" s="73">
        <f t="shared" si="70"/>
        <v>74.837046507241212</v>
      </c>
      <c r="BJ302" s="73">
        <f t="shared" si="70"/>
        <v>87.568833196028265</v>
      </c>
      <c r="BK302" s="73">
        <f t="shared" si="70"/>
        <v>92.789358952603479</v>
      </c>
      <c r="BL302" s="73">
        <f t="shared" si="69"/>
        <v>95.886402274184093</v>
      </c>
      <c r="BM302" s="73">
        <f t="shared" si="67"/>
        <v>90.876824406761955</v>
      </c>
      <c r="BN302" s="73">
        <f t="shared" si="67"/>
        <v>98.343600659740332</v>
      </c>
      <c r="BO302" s="73">
        <f t="shared" si="67"/>
        <v>98.48838360270932</v>
      </c>
      <c r="BP302" s="73">
        <f t="shared" si="67"/>
        <v>94.441101596852576</v>
      </c>
      <c r="BQ302" s="73">
        <f t="shared" si="67"/>
        <v>97.349016976635312</v>
      </c>
      <c r="BR302" s="73">
        <f t="shared" si="67"/>
        <v>79.826585397194307</v>
      </c>
      <c r="BS302" s="73">
        <f t="shared" si="67"/>
        <v>95.129739154216935</v>
      </c>
      <c r="BT302" s="73">
        <f t="shared" si="67"/>
        <v>79.766008803066867</v>
      </c>
      <c r="BU302" s="73">
        <f t="shared" si="67"/>
        <v>96.31500017438006</v>
      </c>
      <c r="BV302" s="73">
        <f t="shared" si="67"/>
        <v>97.867935046224915</v>
      </c>
      <c r="BW302" s="73">
        <f t="shared" si="67"/>
        <v>117.11929594733041</v>
      </c>
      <c r="BX302" s="73">
        <f t="shared" si="67"/>
        <v>111.18064860929309</v>
      </c>
      <c r="BY302" s="73">
        <f t="shared" si="67"/>
        <v>96.52951229131061</v>
      </c>
      <c r="BZ302" s="73">
        <f t="shared" si="67"/>
        <v>90.560223541009719</v>
      </c>
      <c r="CA302" s="73">
        <f t="shared" si="66"/>
        <v>88.565138015320883</v>
      </c>
      <c r="CB302" s="73">
        <f t="shared" si="66"/>
        <v>97.900934678143315</v>
      </c>
      <c r="CC302" s="73">
        <f t="shared" si="66"/>
        <v>90.636885975560432</v>
      </c>
      <c r="CD302" s="73">
        <f t="shared" si="66"/>
        <v>84.935219499549291</v>
      </c>
      <c r="CE302" s="73">
        <f t="shared" si="68"/>
        <v>106.60191409792326</v>
      </c>
      <c r="CF302" s="73">
        <f t="shared" si="68"/>
        <v>101.99618563254927</v>
      </c>
      <c r="CG302" s="73">
        <f t="shared" si="68"/>
        <v>94.807645777885298</v>
      </c>
      <c r="CH302" s="73">
        <f t="shared" si="68"/>
        <v>95.924149186454798</v>
      </c>
      <c r="CI302" s="73" t="e">
        <f t="shared" si="68"/>
        <v>#VALUE!</v>
      </c>
      <c r="CJ302" s="73" t="e">
        <f t="shared" si="68"/>
        <v>#VALUE!</v>
      </c>
      <c r="CK302" s="73" t="e">
        <f t="shared" si="68"/>
        <v>#VALUE!</v>
      </c>
    </row>
    <row r="303" spans="2:89" s="72" customFormat="1" ht="14.4">
      <c r="B303" s="70" t="s">
        <v>487</v>
      </c>
      <c r="C303" s="70"/>
      <c r="D303" s="78"/>
      <c r="E303" s="71">
        <v>38718</v>
      </c>
      <c r="F303" s="72">
        <v>99.8</v>
      </c>
      <c r="G303" s="72">
        <v>101.38</v>
      </c>
      <c r="H303" s="72">
        <v>102.23</v>
      </c>
      <c r="I303" s="72">
        <v>99.69</v>
      </c>
      <c r="J303" s="72">
        <v>97.78</v>
      </c>
      <c r="K303" s="72">
        <v>102.92</v>
      </c>
      <c r="L303" s="72">
        <v>99.85</v>
      </c>
      <c r="M303" s="72">
        <v>99.2</v>
      </c>
      <c r="N303" s="72">
        <v>100.83</v>
      </c>
      <c r="O303" s="72">
        <v>99.42</v>
      </c>
      <c r="P303" s="72">
        <v>98.89</v>
      </c>
      <c r="Q303" s="72">
        <v>100.75</v>
      </c>
      <c r="R303" s="72">
        <v>103.74</v>
      </c>
      <c r="S303" s="72">
        <v>101.85</v>
      </c>
      <c r="T303" s="72">
        <v>102.92</v>
      </c>
      <c r="U303" s="72">
        <v>97.59</v>
      </c>
      <c r="V303" s="72">
        <v>100.1</v>
      </c>
      <c r="W303" s="72">
        <v>99.68</v>
      </c>
      <c r="X303" s="72">
        <v>99.54</v>
      </c>
      <c r="Y303" s="72">
        <v>103.89</v>
      </c>
      <c r="Z303" s="72">
        <v>99.7</v>
      </c>
      <c r="AA303" s="72">
        <v>106.09</v>
      </c>
      <c r="AB303" s="72">
        <v>99.23</v>
      </c>
      <c r="AC303" s="72">
        <v>103.46</v>
      </c>
      <c r="AD303" s="72">
        <v>98.3</v>
      </c>
      <c r="AE303" s="72">
        <v>97.98</v>
      </c>
      <c r="AF303" s="72">
        <v>99.24</v>
      </c>
      <c r="AG303" s="72">
        <v>101.66</v>
      </c>
      <c r="AH303" s="72">
        <v>93.32</v>
      </c>
      <c r="AI303" s="72">
        <v>98.78</v>
      </c>
      <c r="AJ303" s="72">
        <v>104.82</v>
      </c>
      <c r="AK303" s="72">
        <v>109.18</v>
      </c>
      <c r="AL303" s="72">
        <v>105.5</v>
      </c>
      <c r="AM303" s="72">
        <v>103.13</v>
      </c>
      <c r="AN303" s="72">
        <v>96.98</v>
      </c>
      <c r="AO303" s="72">
        <v>105.41</v>
      </c>
      <c r="AP303" s="72">
        <v>97.98</v>
      </c>
      <c r="AQ303" s="72">
        <v>97.39</v>
      </c>
      <c r="AR303" s="72" t="s">
        <v>488</v>
      </c>
      <c r="AS303" s="72" t="s">
        <v>488</v>
      </c>
      <c r="AT303" s="72" t="s">
        <v>488</v>
      </c>
      <c r="AU303" s="72" t="s">
        <v>488</v>
      </c>
      <c r="AV303" s="72" t="s">
        <v>488</v>
      </c>
      <c r="AW303" s="73">
        <f t="shared" si="70"/>
        <v>96.108076875455723</v>
      </c>
      <c r="AX303" s="73">
        <f t="shared" si="70"/>
        <v>82.720114698014342</v>
      </c>
      <c r="AY303" s="73">
        <f t="shared" si="70"/>
        <v>87.144109695803579</v>
      </c>
      <c r="AZ303" s="73">
        <f t="shared" si="70"/>
        <v>94.143597215476774</v>
      </c>
      <c r="BA303" s="73">
        <f t="shared" si="70"/>
        <v>99.612152082954324</v>
      </c>
      <c r="BB303" s="73">
        <f t="shared" si="70"/>
        <v>86.700764185570748</v>
      </c>
      <c r="BC303" s="73">
        <f t="shared" si="70"/>
        <v>103.31244272326839</v>
      </c>
      <c r="BD303" s="73">
        <f t="shared" si="70"/>
        <v>94.228759855074415</v>
      </c>
      <c r="BE303" s="73">
        <f t="shared" si="70"/>
        <v>96.318181197887526</v>
      </c>
      <c r="BF303" s="73">
        <f t="shared" si="70"/>
        <v>96.081179028750924</v>
      </c>
      <c r="BG303" s="73">
        <f t="shared" si="70"/>
        <v>96.42160686427458</v>
      </c>
      <c r="BH303" s="73">
        <f t="shared" si="70"/>
        <v>94.212966055278713</v>
      </c>
      <c r="BI303" s="73">
        <f t="shared" si="70"/>
        <v>76.09875715213883</v>
      </c>
      <c r="BJ303" s="73">
        <f t="shared" si="70"/>
        <v>88.323288383991667</v>
      </c>
      <c r="BK303" s="73">
        <f t="shared" si="70"/>
        <v>94.041170097508115</v>
      </c>
      <c r="BL303" s="73">
        <f t="shared" si="69"/>
        <v>95.193835177391932</v>
      </c>
      <c r="BM303" s="73">
        <f t="shared" si="67"/>
        <v>91.434014706170188</v>
      </c>
      <c r="BN303" s="73">
        <f t="shared" si="67"/>
        <v>98.363336481666835</v>
      </c>
      <c r="BO303" s="73">
        <f t="shared" si="67"/>
        <v>98.527976922750611</v>
      </c>
      <c r="BP303" s="73">
        <f t="shared" si="67"/>
        <v>96.172182365193237</v>
      </c>
      <c r="BQ303" s="73">
        <f t="shared" si="67"/>
        <v>97.554497864815957</v>
      </c>
      <c r="BR303" s="73">
        <f t="shared" si="67"/>
        <v>82.978663970099404</v>
      </c>
      <c r="BS303" s="73">
        <f t="shared" si="67"/>
        <v>94.986154319510447</v>
      </c>
      <c r="BT303" s="73">
        <f t="shared" si="67"/>
        <v>82.262672156751378</v>
      </c>
      <c r="BU303" s="73">
        <f t="shared" si="67"/>
        <v>95.992745788721081</v>
      </c>
      <c r="BV303" s="73">
        <f t="shared" si="67"/>
        <v>99.307169385139986</v>
      </c>
      <c r="BW303" s="73">
        <f t="shared" si="67"/>
        <v>116.67254496901293</v>
      </c>
      <c r="BX303" s="73">
        <f t="shared" si="67"/>
        <v>110.23724507578984</v>
      </c>
      <c r="BY303" s="73">
        <f t="shared" si="67"/>
        <v>95.415041701356913</v>
      </c>
      <c r="BZ303" s="73">
        <f t="shared" si="67"/>
        <v>90.28602019964616</v>
      </c>
      <c r="CA303" s="73">
        <f t="shared" si="66"/>
        <v>89.006689997755842</v>
      </c>
      <c r="CB303" s="73">
        <f t="shared" si="66"/>
        <v>100.89507313724455</v>
      </c>
      <c r="CC303" s="73">
        <f t="shared" si="66"/>
        <v>91.944148754054083</v>
      </c>
      <c r="CD303" s="73">
        <f t="shared" si="66"/>
        <v>85.06719614439659</v>
      </c>
      <c r="CE303" s="73">
        <f t="shared" si="68"/>
        <v>101.75446485449406</v>
      </c>
      <c r="CF303" s="73">
        <f t="shared" si="68"/>
        <v>104.24101151373877</v>
      </c>
      <c r="CG303" s="73">
        <f t="shared" si="68"/>
        <v>94.827002177594949</v>
      </c>
      <c r="CH303" s="73">
        <f t="shared" si="68"/>
        <v>96.329685391511987</v>
      </c>
      <c r="CI303" s="73" t="e">
        <f t="shared" si="68"/>
        <v>#VALUE!</v>
      </c>
      <c r="CJ303" s="73" t="e">
        <f t="shared" si="68"/>
        <v>#VALUE!</v>
      </c>
      <c r="CK303" s="73" t="e">
        <f t="shared" si="68"/>
        <v>#VALUE!</v>
      </c>
    </row>
    <row r="304" spans="2:89" s="72" customFormat="1" ht="14.4">
      <c r="B304" s="70" t="s">
        <v>487</v>
      </c>
      <c r="C304" s="70"/>
      <c r="D304" s="79"/>
      <c r="E304" s="71">
        <v>38808</v>
      </c>
      <c r="F304" s="72">
        <v>100.75</v>
      </c>
      <c r="G304" s="72">
        <v>104.13</v>
      </c>
      <c r="H304" s="72">
        <v>103.65</v>
      </c>
      <c r="I304" s="72">
        <v>100.36</v>
      </c>
      <c r="J304" s="72">
        <v>98.53</v>
      </c>
      <c r="K304" s="72">
        <v>105.2</v>
      </c>
      <c r="L304" s="72">
        <v>101.52</v>
      </c>
      <c r="M304" s="72">
        <v>100.46</v>
      </c>
      <c r="N304" s="72">
        <v>102.28</v>
      </c>
      <c r="O304" s="72">
        <v>100.57</v>
      </c>
      <c r="P304" s="72">
        <v>99.99</v>
      </c>
      <c r="Q304" s="72">
        <v>101.58</v>
      </c>
      <c r="R304" s="72">
        <v>106.7</v>
      </c>
      <c r="S304" s="72">
        <v>103.62</v>
      </c>
      <c r="T304" s="72">
        <v>104.66</v>
      </c>
      <c r="U304" s="72">
        <v>94.14</v>
      </c>
      <c r="V304" s="72">
        <v>101.75</v>
      </c>
      <c r="W304" s="72">
        <v>100.27</v>
      </c>
      <c r="X304" s="72">
        <v>100.38</v>
      </c>
      <c r="Y304" s="72">
        <v>101.36</v>
      </c>
      <c r="Z304" s="72">
        <v>100.48</v>
      </c>
      <c r="AA304" s="72">
        <v>111.18</v>
      </c>
      <c r="AB304" s="72">
        <v>99.89</v>
      </c>
      <c r="AC304" s="72">
        <v>103.96</v>
      </c>
      <c r="AD304" s="72">
        <v>99.06</v>
      </c>
      <c r="AE304" s="72">
        <v>99.43</v>
      </c>
      <c r="AF304" s="72">
        <v>100.55</v>
      </c>
      <c r="AG304" s="72">
        <v>99.76</v>
      </c>
      <c r="AH304" s="72">
        <v>92.63</v>
      </c>
      <c r="AI304" s="72">
        <v>99.97</v>
      </c>
      <c r="AJ304" s="72">
        <v>109.71</v>
      </c>
      <c r="AK304" s="72">
        <v>98.18</v>
      </c>
      <c r="AL304" s="72">
        <v>107.94</v>
      </c>
      <c r="AM304" s="72">
        <v>103.21</v>
      </c>
      <c r="AN304" s="72">
        <v>89.46</v>
      </c>
      <c r="AO304" s="72">
        <v>100.64</v>
      </c>
      <c r="AP304" s="72">
        <v>100.16</v>
      </c>
      <c r="AQ304" s="72">
        <v>101.17</v>
      </c>
      <c r="AR304" s="72" t="s">
        <v>488</v>
      </c>
      <c r="AS304" s="72" t="s">
        <v>488</v>
      </c>
      <c r="AT304" s="72" t="s">
        <v>488</v>
      </c>
      <c r="AU304" s="72" t="s">
        <v>488</v>
      </c>
      <c r="AV304" s="72" t="s">
        <v>488</v>
      </c>
      <c r="AW304" s="73">
        <f t="shared" si="70"/>
        <v>97.022933318658957</v>
      </c>
      <c r="AX304" s="73">
        <f t="shared" si="70"/>
        <v>84.963952885226206</v>
      </c>
      <c r="AY304" s="73">
        <f t="shared" si="70"/>
        <v>88.354562946004521</v>
      </c>
      <c r="AZ304" s="73">
        <f t="shared" si="70"/>
        <v>94.776320759807902</v>
      </c>
      <c r="BA304" s="73">
        <f t="shared" si="70"/>
        <v>100.37620520283789</v>
      </c>
      <c r="BB304" s="73">
        <f t="shared" si="70"/>
        <v>88.621457368072697</v>
      </c>
      <c r="BC304" s="73">
        <f t="shared" si="70"/>
        <v>105.0403523812339</v>
      </c>
      <c r="BD304" s="73">
        <f t="shared" si="70"/>
        <v>95.425617087104584</v>
      </c>
      <c r="BE304" s="73">
        <f t="shared" si="70"/>
        <v>97.703298352870547</v>
      </c>
      <c r="BF304" s="73">
        <f t="shared" si="70"/>
        <v>97.192558589031165</v>
      </c>
      <c r="BG304" s="73">
        <f t="shared" si="70"/>
        <v>97.494149765990642</v>
      </c>
      <c r="BH304" s="73">
        <f t="shared" si="70"/>
        <v>94.989112574642292</v>
      </c>
      <c r="BI304" s="73">
        <f t="shared" si="70"/>
        <v>78.270073145683568</v>
      </c>
      <c r="BJ304" s="73">
        <f t="shared" si="70"/>
        <v>89.858214456055151</v>
      </c>
      <c r="BK304" s="73">
        <f t="shared" si="70"/>
        <v>95.631061624613295</v>
      </c>
      <c r="BL304" s="73">
        <f t="shared" si="69"/>
        <v>91.828544354951077</v>
      </c>
      <c r="BM304" s="73">
        <f t="shared" si="67"/>
        <v>92.941168794733443</v>
      </c>
      <c r="BN304" s="73">
        <f t="shared" si="67"/>
        <v>98.945543228498522</v>
      </c>
      <c r="BO304" s="73">
        <f t="shared" si="67"/>
        <v>99.359436643617698</v>
      </c>
      <c r="BP304" s="73">
        <f t="shared" si="67"/>
        <v>93.830131913908815</v>
      </c>
      <c r="BQ304" s="73">
        <f t="shared" si="67"/>
        <v>98.317712592344108</v>
      </c>
      <c r="BR304" s="73">
        <f t="shared" si="67"/>
        <v>86.959825244562651</v>
      </c>
      <c r="BS304" s="73">
        <f t="shared" si="67"/>
        <v>95.617927592219047</v>
      </c>
      <c r="BT304" s="73">
        <f t="shared" si="67"/>
        <v>82.660230015618339</v>
      </c>
      <c r="BU304" s="73">
        <f t="shared" si="67"/>
        <v>96.734907404178145</v>
      </c>
      <c r="BV304" s="73">
        <f t="shared" si="67"/>
        <v>100.7768100833279</v>
      </c>
      <c r="BW304" s="73">
        <f t="shared" si="67"/>
        <v>118.21266018373893</v>
      </c>
      <c r="BX304" s="73">
        <f t="shared" si="67"/>
        <v>108.17693850836905</v>
      </c>
      <c r="BY304" s="73">
        <f t="shared" si="67"/>
        <v>94.709551144413751</v>
      </c>
      <c r="BZ304" s="73">
        <f t="shared" si="67"/>
        <v>91.373693453721657</v>
      </c>
      <c r="CA304" s="73">
        <f t="shared" si="66"/>
        <v>93.158976909500041</v>
      </c>
      <c r="CB304" s="73">
        <f t="shared" si="66"/>
        <v>90.729788245234204</v>
      </c>
      <c r="CC304" s="73">
        <f t="shared" si="66"/>
        <v>94.070629540403786</v>
      </c>
      <c r="CD304" s="73">
        <f t="shared" si="66"/>
        <v>85.133184466820254</v>
      </c>
      <c r="CE304" s="73">
        <f t="shared" si="68"/>
        <v>93.86424444094699</v>
      </c>
      <c r="CF304" s="73">
        <f t="shared" si="68"/>
        <v>99.523910433001333</v>
      </c>
      <c r="CG304" s="73">
        <f t="shared" si="68"/>
        <v>96.936849745947242</v>
      </c>
      <c r="CH304" s="73">
        <f t="shared" si="68"/>
        <v>100.06853137960023</v>
      </c>
      <c r="CI304" s="73" t="e">
        <f t="shared" si="68"/>
        <v>#VALUE!</v>
      </c>
      <c r="CJ304" s="73" t="e">
        <f t="shared" si="68"/>
        <v>#VALUE!</v>
      </c>
      <c r="CK304" s="73" t="e">
        <f t="shared" si="68"/>
        <v>#VALUE!</v>
      </c>
    </row>
    <row r="305" spans="2:89" s="72" customFormat="1" ht="14.4">
      <c r="B305" s="70" t="s">
        <v>487</v>
      </c>
      <c r="C305" s="70"/>
      <c r="D305" s="78"/>
      <c r="E305" s="71">
        <v>38899</v>
      </c>
      <c r="F305" s="72">
        <v>101.06</v>
      </c>
      <c r="G305" s="72">
        <v>106.02</v>
      </c>
      <c r="H305" s="72">
        <v>104.25</v>
      </c>
      <c r="I305" s="72">
        <v>100.44</v>
      </c>
      <c r="J305" s="72">
        <v>98.65</v>
      </c>
      <c r="K305" s="72">
        <v>107.54</v>
      </c>
      <c r="L305" s="72">
        <v>102.19</v>
      </c>
      <c r="M305" s="72">
        <v>100.81</v>
      </c>
      <c r="N305" s="72">
        <v>102.86</v>
      </c>
      <c r="O305" s="72">
        <v>100.94</v>
      </c>
      <c r="P305" s="72">
        <v>100.32</v>
      </c>
      <c r="Q305" s="72">
        <v>101.87</v>
      </c>
      <c r="R305" s="72">
        <v>110.23</v>
      </c>
      <c r="S305" s="72">
        <v>104.68</v>
      </c>
      <c r="T305" s="72">
        <v>105.68</v>
      </c>
      <c r="U305" s="72">
        <v>91.91</v>
      </c>
      <c r="V305" s="72">
        <v>102.51</v>
      </c>
      <c r="W305" s="72">
        <v>100.28</v>
      </c>
      <c r="X305" s="72">
        <v>100.69</v>
      </c>
      <c r="Y305" s="72">
        <v>101.58</v>
      </c>
      <c r="Z305" s="72">
        <v>100.79</v>
      </c>
      <c r="AA305" s="72">
        <v>113.07</v>
      </c>
      <c r="AB305" s="72">
        <v>100.41</v>
      </c>
      <c r="AC305" s="72">
        <v>103.62</v>
      </c>
      <c r="AD305" s="72">
        <v>99.36</v>
      </c>
      <c r="AE305" s="72">
        <v>100.77</v>
      </c>
      <c r="AF305" s="72">
        <v>102.48</v>
      </c>
      <c r="AG305" s="72">
        <v>99.18</v>
      </c>
      <c r="AH305" s="72">
        <v>89.73</v>
      </c>
      <c r="AI305" s="72">
        <v>99.75</v>
      </c>
      <c r="AJ305" s="72">
        <v>106.77</v>
      </c>
      <c r="AK305" s="72">
        <v>95.04</v>
      </c>
      <c r="AL305" s="72">
        <v>107.8</v>
      </c>
      <c r="AM305" s="72">
        <v>105.33</v>
      </c>
      <c r="AN305" s="72">
        <v>91.07</v>
      </c>
      <c r="AO305" s="72">
        <v>103.55</v>
      </c>
      <c r="AP305" s="72">
        <v>100.81</v>
      </c>
      <c r="AQ305" s="72">
        <v>103.17</v>
      </c>
      <c r="AR305" s="72" t="s">
        <v>488</v>
      </c>
      <c r="AS305" s="72" t="s">
        <v>488</v>
      </c>
      <c r="AT305" s="72" t="s">
        <v>488</v>
      </c>
      <c r="AU305" s="72" t="s">
        <v>488</v>
      </c>
      <c r="AV305" s="72" t="s">
        <v>488</v>
      </c>
      <c r="AW305" s="73">
        <f t="shared" si="70"/>
        <v>97.321465421177905</v>
      </c>
      <c r="AX305" s="73">
        <f t="shared" si="70"/>
        <v>86.506081675710007</v>
      </c>
      <c r="AY305" s="73">
        <f t="shared" si="70"/>
        <v>88.866022065807726</v>
      </c>
      <c r="AZ305" s="73">
        <f t="shared" si="70"/>
        <v>94.851869839728025</v>
      </c>
      <c r="BA305" s="73">
        <f t="shared" si="70"/>
        <v>100.49845370201926</v>
      </c>
      <c r="BB305" s="73">
        <f t="shared" si="70"/>
        <v>90.592695108008925</v>
      </c>
      <c r="BC305" s="73">
        <f t="shared" si="70"/>
        <v>105.7335855973039</v>
      </c>
      <c r="BD305" s="73">
        <f t="shared" si="70"/>
        <v>95.758077429335202</v>
      </c>
      <c r="BE305" s="73">
        <f t="shared" si="70"/>
        <v>98.257345214863747</v>
      </c>
      <c r="BF305" s="73">
        <f t="shared" si="70"/>
        <v>97.55013288233873</v>
      </c>
      <c r="BG305" s="73">
        <f t="shared" si="70"/>
        <v>97.815912636505459</v>
      </c>
      <c r="BH305" s="73">
        <f t="shared" si="70"/>
        <v>95.260296298275364</v>
      </c>
      <c r="BI305" s="73">
        <f t="shared" si="70"/>
        <v>80.859514178525771</v>
      </c>
      <c r="BJ305" s="73">
        <f t="shared" si="70"/>
        <v>90.777435719550795</v>
      </c>
      <c r="BK305" s="73">
        <f t="shared" si="70"/>
        <v>96.563067002571501</v>
      </c>
      <c r="BL305" s="73">
        <f t="shared" si="69"/>
        <v>89.653298403054521</v>
      </c>
      <c r="BM305" s="73">
        <f t="shared" si="67"/>
        <v>93.635373102192872</v>
      </c>
      <c r="BN305" s="73">
        <f t="shared" si="67"/>
        <v>98.955411139461773</v>
      </c>
      <c r="BO305" s="73">
        <f t="shared" si="67"/>
        <v>99.666284873937698</v>
      </c>
      <c r="BP305" s="73">
        <f t="shared" ref="BP305:BZ328" si="71">Y305/AVERAGE(Y$311:Y$324)*100</f>
        <v>94.033788474890073</v>
      </c>
      <c r="BQ305" s="73">
        <f t="shared" si="71"/>
        <v>98.621041522515569</v>
      </c>
      <c r="BR305" s="73">
        <f t="shared" si="71"/>
        <v>88.438095344510685</v>
      </c>
      <c r="BS305" s="73">
        <f t="shared" si="71"/>
        <v>96.115688352534946</v>
      </c>
      <c r="BT305" s="73">
        <f t="shared" si="71"/>
        <v>82.389890671588816</v>
      </c>
      <c r="BU305" s="73">
        <f t="shared" si="71"/>
        <v>97.02786593659539</v>
      </c>
      <c r="BV305" s="73">
        <f t="shared" si="71"/>
        <v>102.13496079751536</v>
      </c>
      <c r="BW305" s="73">
        <f t="shared" si="71"/>
        <v>120.48168488940394</v>
      </c>
      <c r="BX305" s="73">
        <f t="shared" si="71"/>
        <v>107.5480028193669</v>
      </c>
      <c r="BY305" s="73">
        <f t="shared" si="71"/>
        <v>91.744445905087417</v>
      </c>
      <c r="BZ305" s="73">
        <f t="shared" si="71"/>
        <v>91.172611003388369</v>
      </c>
      <c r="CA305" s="73">
        <f t="shared" si="66"/>
        <v>90.662509931886959</v>
      </c>
      <c r="CB305" s="73">
        <f t="shared" si="66"/>
        <v>87.82806146696943</v>
      </c>
      <c r="CC305" s="73">
        <f t="shared" si="66"/>
        <v>93.948618347744372</v>
      </c>
      <c r="CD305" s="73">
        <f t="shared" si="66"/>
        <v>86.881875011047157</v>
      </c>
      <c r="CE305" s="73">
        <f t="shared" si="68"/>
        <v>95.553507056081401</v>
      </c>
      <c r="CF305" s="73">
        <f t="shared" si="68"/>
        <v>102.40163876527512</v>
      </c>
      <c r="CG305" s="73">
        <f t="shared" si="68"/>
        <v>97.565932736511002</v>
      </c>
      <c r="CH305" s="73">
        <f t="shared" si="68"/>
        <v>102.04675677012314</v>
      </c>
      <c r="CI305" s="73" t="e">
        <f t="shared" si="68"/>
        <v>#VALUE!</v>
      </c>
      <c r="CJ305" s="73" t="e">
        <f t="shared" si="68"/>
        <v>#VALUE!</v>
      </c>
      <c r="CK305" s="73" t="e">
        <f t="shared" si="68"/>
        <v>#VALUE!</v>
      </c>
    </row>
    <row r="306" spans="2:89" s="72" customFormat="1" ht="14.4">
      <c r="B306" s="70" t="s">
        <v>487</v>
      </c>
      <c r="C306" s="70"/>
      <c r="D306" s="78"/>
      <c r="E306" s="71">
        <v>38991</v>
      </c>
      <c r="F306" s="72">
        <v>101.13</v>
      </c>
      <c r="G306" s="72">
        <v>107.3</v>
      </c>
      <c r="H306" s="72">
        <v>105.33</v>
      </c>
      <c r="I306" s="72">
        <v>100.3</v>
      </c>
      <c r="J306" s="72">
        <v>98.5</v>
      </c>
      <c r="K306" s="72">
        <v>109.74</v>
      </c>
      <c r="L306" s="72">
        <v>102.65</v>
      </c>
      <c r="M306" s="72">
        <v>100.63</v>
      </c>
      <c r="N306" s="72">
        <v>103.09</v>
      </c>
      <c r="O306" s="72">
        <v>101.04</v>
      </c>
      <c r="P306" s="72">
        <v>100.33</v>
      </c>
      <c r="Q306" s="72">
        <v>101.76</v>
      </c>
      <c r="R306" s="72">
        <v>114.27</v>
      </c>
      <c r="S306" s="72">
        <v>105.29</v>
      </c>
      <c r="T306" s="72">
        <v>106.18</v>
      </c>
      <c r="U306" s="72">
        <v>97.85</v>
      </c>
      <c r="V306" s="72">
        <v>103.06</v>
      </c>
      <c r="W306" s="72">
        <v>100.02</v>
      </c>
      <c r="X306" s="72">
        <v>100.49</v>
      </c>
      <c r="Y306" s="72">
        <v>104.74</v>
      </c>
      <c r="Z306" s="72">
        <v>100.96</v>
      </c>
      <c r="AA306" s="72">
        <v>117.38</v>
      </c>
      <c r="AB306" s="72">
        <v>100.59</v>
      </c>
      <c r="AC306" s="72">
        <v>108.24</v>
      </c>
      <c r="AD306" s="72">
        <v>99.47</v>
      </c>
      <c r="AE306" s="72">
        <v>102.3</v>
      </c>
      <c r="AF306" s="72">
        <v>103.77</v>
      </c>
      <c r="AG306" s="72">
        <v>99.13</v>
      </c>
      <c r="AH306" s="72">
        <v>87.15</v>
      </c>
      <c r="AI306" s="72">
        <v>98.94</v>
      </c>
      <c r="AJ306" s="72">
        <v>103.26</v>
      </c>
      <c r="AK306" s="72">
        <v>97.14</v>
      </c>
      <c r="AL306" s="72">
        <v>105.85</v>
      </c>
      <c r="AM306" s="72">
        <v>107.45</v>
      </c>
      <c r="AN306" s="72">
        <v>96.86</v>
      </c>
      <c r="AO306" s="72">
        <v>104.75</v>
      </c>
      <c r="AP306" s="72">
        <v>100.85</v>
      </c>
      <c r="AQ306" s="72">
        <v>104.72</v>
      </c>
      <c r="AR306" s="72" t="s">
        <v>488</v>
      </c>
      <c r="AS306" s="72" t="s">
        <v>488</v>
      </c>
      <c r="AT306" s="72" t="s">
        <v>488</v>
      </c>
      <c r="AU306" s="72" t="s">
        <v>488</v>
      </c>
      <c r="AV306" s="72" t="s">
        <v>488</v>
      </c>
      <c r="AW306" s="73">
        <f t="shared" si="70"/>
        <v>97.388875895940245</v>
      </c>
      <c r="AX306" s="73">
        <f t="shared" si="70"/>
        <v>87.550486359212272</v>
      </c>
      <c r="AY306" s="73">
        <f t="shared" si="70"/>
        <v>89.786648481453497</v>
      </c>
      <c r="AZ306" s="73">
        <f t="shared" si="70"/>
        <v>94.719658949867792</v>
      </c>
      <c r="BA306" s="73">
        <f t="shared" si="70"/>
        <v>100.34564307804254</v>
      </c>
      <c r="BB306" s="73">
        <f t="shared" si="70"/>
        <v>92.445995547265198</v>
      </c>
      <c r="BC306" s="73">
        <f t="shared" si="70"/>
        <v>106.20953676057584</v>
      </c>
      <c r="BD306" s="73">
        <f t="shared" si="70"/>
        <v>95.587097824759454</v>
      </c>
      <c r="BE306" s="73">
        <f t="shared" si="70"/>
        <v>98.477053453240373</v>
      </c>
      <c r="BF306" s="73">
        <f t="shared" si="70"/>
        <v>97.64677458323267</v>
      </c>
      <c r="BG306" s="73">
        <f t="shared" si="70"/>
        <v>97.82566302652107</v>
      </c>
      <c r="BH306" s="73">
        <f t="shared" si="70"/>
        <v>95.157433506552479</v>
      </c>
      <c r="BI306" s="73">
        <f t="shared" si="70"/>
        <v>83.823067088634119</v>
      </c>
      <c r="BJ306" s="73">
        <f t="shared" si="70"/>
        <v>91.306421540996396</v>
      </c>
      <c r="BK306" s="73">
        <f t="shared" si="70"/>
        <v>97.019932383923575</v>
      </c>
      <c r="BL306" s="73">
        <f t="shared" si="69"/>
        <v>95.447451297343974</v>
      </c>
      <c r="BM306" s="73">
        <f t="shared" si="69"/>
        <v>94.137757798380633</v>
      </c>
      <c r="BN306" s="73">
        <f t="shared" si="69"/>
        <v>98.698845454417295</v>
      </c>
      <c r="BO306" s="73">
        <f t="shared" si="69"/>
        <v>99.468318273731242</v>
      </c>
      <c r="BP306" s="73">
        <f t="shared" si="71"/>
        <v>96.959037259893535</v>
      </c>
      <c r="BQ306" s="73">
        <f t="shared" si="71"/>
        <v>98.787383193899885</v>
      </c>
      <c r="BR306" s="73">
        <f t="shared" si="71"/>
        <v>91.809176895185857</v>
      </c>
      <c r="BS306" s="73">
        <f t="shared" si="71"/>
        <v>96.287990154182751</v>
      </c>
      <c r="BT306" s="73">
        <f t="shared" si="71"/>
        <v>86.063325287519518</v>
      </c>
      <c r="BU306" s="73">
        <f t="shared" si="71"/>
        <v>97.135284065148383</v>
      </c>
      <c r="BV306" s="73">
        <f t="shared" si="71"/>
        <v>103.6856851204309</v>
      </c>
      <c r="BW306" s="73">
        <f t="shared" si="71"/>
        <v>121.99828689474479</v>
      </c>
      <c r="BX306" s="73">
        <f t="shared" si="71"/>
        <v>107.49378422548739</v>
      </c>
      <c r="BY306" s="73">
        <f t="shared" si="71"/>
        <v>89.106524692169486</v>
      </c>
      <c r="BZ306" s="73">
        <f t="shared" si="71"/>
        <v>90.432261981706716</v>
      </c>
      <c r="CA306" s="73">
        <f t="shared" si="66"/>
        <v>87.682034050450952</v>
      </c>
      <c r="CB306" s="73">
        <f t="shared" si="66"/>
        <v>89.76870676453504</v>
      </c>
      <c r="CC306" s="73">
        <f t="shared" si="66"/>
        <v>92.249176735702605</v>
      </c>
      <c r="CD306" s="73">
        <f t="shared" si="66"/>
        <v>88.630565555274075</v>
      </c>
      <c r="CE306" s="73">
        <f t="shared" si="68"/>
        <v>101.62855708193746</v>
      </c>
      <c r="CF306" s="73">
        <f t="shared" si="68"/>
        <v>103.58833086105813</v>
      </c>
      <c r="CG306" s="73">
        <f t="shared" si="68"/>
        <v>97.604645535930288</v>
      </c>
      <c r="CH306" s="73">
        <f t="shared" si="68"/>
        <v>103.57988144777836</v>
      </c>
      <c r="CI306" s="73" t="e">
        <f t="shared" si="68"/>
        <v>#VALUE!</v>
      </c>
      <c r="CJ306" s="73" t="e">
        <f t="shared" si="68"/>
        <v>#VALUE!</v>
      </c>
      <c r="CK306" s="73" t="e">
        <f t="shared" si="68"/>
        <v>#VALUE!</v>
      </c>
    </row>
    <row r="307" spans="2:89" s="72" customFormat="1" ht="14.4">
      <c r="B307" s="70" t="s">
        <v>487</v>
      </c>
      <c r="C307" s="70"/>
      <c r="D307" s="78"/>
      <c r="E307" s="71">
        <v>39083</v>
      </c>
      <c r="F307" s="72">
        <v>101.4</v>
      </c>
      <c r="G307" s="72">
        <v>108.95</v>
      </c>
      <c r="H307" s="72">
        <v>105.69</v>
      </c>
      <c r="I307" s="72">
        <v>100.48</v>
      </c>
      <c r="J307" s="72">
        <v>98.79</v>
      </c>
      <c r="K307" s="72">
        <v>112.49</v>
      </c>
      <c r="L307" s="72">
        <v>103.16</v>
      </c>
      <c r="M307" s="72">
        <v>100.7</v>
      </c>
      <c r="N307" s="72">
        <v>103.51</v>
      </c>
      <c r="O307" s="72">
        <v>101.43</v>
      </c>
      <c r="P307" s="72">
        <v>100.64</v>
      </c>
      <c r="Q307" s="72">
        <v>101.96</v>
      </c>
      <c r="R307" s="72">
        <v>118.6</v>
      </c>
      <c r="S307" s="72">
        <v>106.54</v>
      </c>
      <c r="T307" s="72">
        <v>106.61</v>
      </c>
      <c r="U307" s="72">
        <v>101.52</v>
      </c>
      <c r="V307" s="72">
        <v>103.98</v>
      </c>
      <c r="W307" s="72">
        <v>100.06</v>
      </c>
      <c r="X307" s="72">
        <v>100.56</v>
      </c>
      <c r="Y307" s="72">
        <v>104.18</v>
      </c>
      <c r="Z307" s="72">
        <v>101.31</v>
      </c>
      <c r="AA307" s="72">
        <v>123.59</v>
      </c>
      <c r="AB307" s="72">
        <v>101.08</v>
      </c>
      <c r="AC307" s="72">
        <v>112.33</v>
      </c>
      <c r="AD307" s="72">
        <v>100.05</v>
      </c>
      <c r="AE307" s="72">
        <v>102.07</v>
      </c>
      <c r="AF307" s="72">
        <v>104.55</v>
      </c>
      <c r="AG307" s="72">
        <v>99.45</v>
      </c>
      <c r="AH307" s="72">
        <v>84.54</v>
      </c>
      <c r="AI307" s="72">
        <v>97.97</v>
      </c>
      <c r="AJ307" s="72">
        <v>103.94</v>
      </c>
      <c r="AK307" s="72">
        <v>99.2</v>
      </c>
      <c r="AL307" s="72">
        <v>102.75</v>
      </c>
      <c r="AM307" s="72">
        <v>110.11</v>
      </c>
      <c r="AN307" s="72">
        <v>100.26</v>
      </c>
      <c r="AO307" s="72">
        <v>104.06</v>
      </c>
      <c r="AP307" s="72">
        <v>101.6</v>
      </c>
      <c r="AQ307" s="72">
        <v>106.4</v>
      </c>
      <c r="AR307" s="72" t="s">
        <v>488</v>
      </c>
      <c r="AS307" s="72" t="s">
        <v>488</v>
      </c>
      <c r="AT307" s="72" t="s">
        <v>488</v>
      </c>
      <c r="AU307" s="72" t="s">
        <v>488</v>
      </c>
      <c r="AV307" s="72" t="s">
        <v>488</v>
      </c>
      <c r="AW307" s="73">
        <f t="shared" si="70"/>
        <v>97.648887727166439</v>
      </c>
      <c r="AX307" s="73">
        <f t="shared" si="70"/>
        <v>88.89678927153939</v>
      </c>
      <c r="AY307" s="73">
        <f t="shared" si="70"/>
        <v>90.093523953335435</v>
      </c>
      <c r="AZ307" s="73">
        <f t="shared" si="70"/>
        <v>94.889644379688093</v>
      </c>
      <c r="BA307" s="73">
        <f t="shared" si="70"/>
        <v>100.64107695106421</v>
      </c>
      <c r="BB307" s="73">
        <f t="shared" si="70"/>
        <v>94.762621096335536</v>
      </c>
      <c r="BC307" s="73">
        <f t="shared" si="70"/>
        <v>106.73722174594258</v>
      </c>
      <c r="BD307" s="73">
        <f t="shared" si="70"/>
        <v>95.653589893205577</v>
      </c>
      <c r="BE307" s="73">
        <f t="shared" si="70"/>
        <v>98.878259801580271</v>
      </c>
      <c r="BF307" s="73">
        <f t="shared" si="70"/>
        <v>98.023677216719022</v>
      </c>
      <c r="BG307" s="73">
        <f t="shared" si="70"/>
        <v>98.127925117004693</v>
      </c>
      <c r="BH307" s="73">
        <f t="shared" si="70"/>
        <v>95.344456764230443</v>
      </c>
      <c r="BI307" s="73">
        <f t="shared" si="70"/>
        <v>86.999350281893811</v>
      </c>
      <c r="BJ307" s="73">
        <f t="shared" si="70"/>
        <v>92.390408880024282</v>
      </c>
      <c r="BK307" s="73">
        <f t="shared" si="70"/>
        <v>97.412836611886334</v>
      </c>
      <c r="BL307" s="73">
        <f t="shared" si="69"/>
        <v>99.027340375128887</v>
      </c>
      <c r="BM307" s="73">
        <f t="shared" si="69"/>
        <v>94.978110381094666</v>
      </c>
      <c r="BN307" s="73">
        <f t="shared" si="69"/>
        <v>98.738317098270301</v>
      </c>
      <c r="BO307" s="73">
        <f t="shared" si="69"/>
        <v>99.537606583803523</v>
      </c>
      <c r="BP307" s="73">
        <f t="shared" si="71"/>
        <v>96.440638741032174</v>
      </c>
      <c r="BQ307" s="73">
        <f t="shared" si="71"/>
        <v>99.12985134086766</v>
      </c>
      <c r="BR307" s="73">
        <f t="shared" si="71"/>
        <v>96.66635008072943</v>
      </c>
      <c r="BS307" s="73">
        <f t="shared" si="71"/>
        <v>96.757033947557332</v>
      </c>
      <c r="BT307" s="73">
        <f t="shared" si="71"/>
        <v>89.315348573051253</v>
      </c>
      <c r="BU307" s="73">
        <f t="shared" si="71"/>
        <v>97.701670561155083</v>
      </c>
      <c r="BV307" s="73">
        <f t="shared" si="71"/>
        <v>103.45256969933902</v>
      </c>
      <c r="BW307" s="73">
        <f t="shared" si="71"/>
        <v>122.91530206076484</v>
      </c>
      <c r="BX307" s="73">
        <f t="shared" si="71"/>
        <v>107.84078322631616</v>
      </c>
      <c r="BY307" s="73">
        <f t="shared" si="71"/>
        <v>86.437929976775777</v>
      </c>
      <c r="BZ307" s="73">
        <f t="shared" si="71"/>
        <v>89.545671177964508</v>
      </c>
      <c r="CA307" s="73">
        <f t="shared" si="66"/>
        <v>88.259448181327443</v>
      </c>
      <c r="CB307" s="73">
        <f t="shared" si="66"/>
        <v>91.672387389766072</v>
      </c>
      <c r="CC307" s="73">
        <f t="shared" si="66"/>
        <v>89.547500326815722</v>
      </c>
      <c r="CD307" s="73">
        <f t="shared" si="66"/>
        <v>90.824677275860665</v>
      </c>
      <c r="CE307" s="73">
        <f t="shared" si="68"/>
        <v>105.19594397104119</v>
      </c>
      <c r="CF307" s="73">
        <f t="shared" si="68"/>
        <v>102.9059829059829</v>
      </c>
      <c r="CG307" s="73">
        <f t="shared" si="68"/>
        <v>98.330510525042328</v>
      </c>
      <c r="CH307" s="73">
        <f t="shared" si="68"/>
        <v>105.24159077581758</v>
      </c>
      <c r="CI307" s="73" t="e">
        <f t="shared" si="68"/>
        <v>#VALUE!</v>
      </c>
      <c r="CJ307" s="73" t="e">
        <f t="shared" si="68"/>
        <v>#VALUE!</v>
      </c>
      <c r="CK307" s="73" t="e">
        <f t="shared" si="68"/>
        <v>#VALUE!</v>
      </c>
    </row>
    <row r="308" spans="2:89" s="72" customFormat="1" ht="14.4">
      <c r="B308" s="70" t="s">
        <v>487</v>
      </c>
      <c r="C308" s="70"/>
      <c r="D308" s="79"/>
      <c r="E308" s="71">
        <v>39173</v>
      </c>
      <c r="F308" s="72">
        <v>101.83</v>
      </c>
      <c r="G308" s="72">
        <v>110.61</v>
      </c>
      <c r="H308" s="72">
        <v>105.18</v>
      </c>
      <c r="I308" s="72">
        <v>101.03</v>
      </c>
      <c r="J308" s="72">
        <v>99.16</v>
      </c>
      <c r="K308" s="72">
        <v>114.98</v>
      </c>
      <c r="L308" s="72">
        <v>103.8</v>
      </c>
      <c r="M308" s="72">
        <v>100.96</v>
      </c>
      <c r="N308" s="72">
        <v>104.04</v>
      </c>
      <c r="O308" s="72">
        <v>102.03</v>
      </c>
      <c r="P308" s="72">
        <v>101.06</v>
      </c>
      <c r="Q308" s="72">
        <v>102.27</v>
      </c>
      <c r="R308" s="72">
        <v>124.63</v>
      </c>
      <c r="S308" s="72">
        <v>108.06</v>
      </c>
      <c r="T308" s="72">
        <v>106.92</v>
      </c>
      <c r="U308" s="72">
        <v>104.01</v>
      </c>
      <c r="V308" s="72">
        <v>105.31</v>
      </c>
      <c r="W308" s="72">
        <v>100.35</v>
      </c>
      <c r="X308" s="72">
        <v>100.69</v>
      </c>
      <c r="Y308" s="72">
        <v>107.19</v>
      </c>
      <c r="Z308" s="72">
        <v>101.73</v>
      </c>
      <c r="AA308" s="72">
        <v>131.08000000000001</v>
      </c>
      <c r="AB308" s="72">
        <v>101.57</v>
      </c>
      <c r="AC308" s="72">
        <v>113.82</v>
      </c>
      <c r="AD308" s="72">
        <v>100.76</v>
      </c>
      <c r="AE308" s="72">
        <v>101.84</v>
      </c>
      <c r="AF308" s="72">
        <v>103.73</v>
      </c>
      <c r="AG308" s="72">
        <v>96.7</v>
      </c>
      <c r="AH308" s="72">
        <v>81.25</v>
      </c>
      <c r="AI308" s="72">
        <v>96.78</v>
      </c>
      <c r="AJ308" s="72">
        <v>105.33</v>
      </c>
      <c r="AK308" s="72">
        <v>102.76</v>
      </c>
      <c r="AL308" s="72">
        <v>109.6</v>
      </c>
      <c r="AM308" s="72">
        <v>116.24</v>
      </c>
      <c r="AN308" s="72">
        <v>105.6</v>
      </c>
      <c r="AO308" s="72">
        <v>105.52</v>
      </c>
      <c r="AP308" s="72">
        <v>102.56</v>
      </c>
      <c r="AQ308" s="72">
        <v>108.01</v>
      </c>
      <c r="AR308" s="72" t="s">
        <v>488</v>
      </c>
      <c r="AS308" s="72" t="s">
        <v>488</v>
      </c>
      <c r="AT308" s="72" t="s">
        <v>488</v>
      </c>
      <c r="AU308" s="72" t="s">
        <v>488</v>
      </c>
      <c r="AV308" s="72" t="s">
        <v>488</v>
      </c>
      <c r="AW308" s="73">
        <f t="shared" si="70"/>
        <v>98.062980643563677</v>
      </c>
      <c r="AX308" s="73">
        <f t="shared" si="70"/>
        <v>90.251251595456367</v>
      </c>
      <c r="AY308" s="73">
        <f t="shared" si="70"/>
        <v>89.658783701502713</v>
      </c>
      <c r="AZ308" s="73">
        <f t="shared" si="70"/>
        <v>95.40904430413903</v>
      </c>
      <c r="BA308" s="73">
        <f t="shared" si="70"/>
        <v>101.01800982354008</v>
      </c>
      <c r="BB308" s="73">
        <f t="shared" si="70"/>
        <v>96.860220229857404</v>
      </c>
      <c r="BC308" s="73">
        <f t="shared" si="70"/>
        <v>107.39941466875571</v>
      </c>
      <c r="BD308" s="73">
        <f t="shared" si="70"/>
        <v>95.900560433148314</v>
      </c>
      <c r="BE308" s="73">
        <f t="shared" si="70"/>
        <v>99.384544003056817</v>
      </c>
      <c r="BF308" s="73">
        <f t="shared" si="70"/>
        <v>98.603527422082635</v>
      </c>
      <c r="BG308" s="73">
        <f t="shared" si="70"/>
        <v>98.537441497659913</v>
      </c>
      <c r="BH308" s="73">
        <f t="shared" si="70"/>
        <v>95.634342813631307</v>
      </c>
      <c r="BI308" s="73">
        <f t="shared" si="70"/>
        <v>91.422673066040687</v>
      </c>
      <c r="BJ308" s="73">
        <f t="shared" si="70"/>
        <v>93.708537484282175</v>
      </c>
      <c r="BK308" s="73">
        <f t="shared" si="70"/>
        <v>97.696093148324621</v>
      </c>
      <c r="BL308" s="73">
        <f t="shared" si="69"/>
        <v>101.4562024469775</v>
      </c>
      <c r="BM308" s="73">
        <f t="shared" si="69"/>
        <v>96.192967919148685</v>
      </c>
      <c r="BN308" s="73">
        <f t="shared" si="69"/>
        <v>99.024486516204519</v>
      </c>
      <c r="BO308" s="73">
        <f t="shared" si="69"/>
        <v>99.666284873937698</v>
      </c>
      <c r="BP308" s="73">
        <f t="shared" si="71"/>
        <v>99.227030779912056</v>
      </c>
      <c r="BQ308" s="73">
        <f t="shared" si="71"/>
        <v>99.540813117228964</v>
      </c>
      <c r="BR308" s="73">
        <f t="shared" si="71"/>
        <v>102.52467973607908</v>
      </c>
      <c r="BS308" s="73">
        <f t="shared" si="71"/>
        <v>97.226077740931913</v>
      </c>
      <c r="BT308" s="73">
        <f t="shared" si="71"/>
        <v>90.500070992474789</v>
      </c>
      <c r="BU308" s="73">
        <f t="shared" si="71"/>
        <v>98.395005754542595</v>
      </c>
      <c r="BV308" s="73">
        <f t="shared" si="71"/>
        <v>103.21945427824714</v>
      </c>
      <c r="BW308" s="73">
        <f t="shared" si="71"/>
        <v>121.95126047597455</v>
      </c>
      <c r="BX308" s="73">
        <f t="shared" si="71"/>
        <v>104.85876056294391</v>
      </c>
      <c r="BY308" s="73">
        <f t="shared" si="71"/>
        <v>83.074069205264152</v>
      </c>
      <c r="BZ308" s="73">
        <f t="shared" si="71"/>
        <v>88.457997923888982</v>
      </c>
      <c r="CA308" s="73">
        <f t="shared" si="66"/>
        <v>89.43975059591321</v>
      </c>
      <c r="CB308" s="73">
        <f t="shared" si="66"/>
        <v>94.962243227543965</v>
      </c>
      <c r="CC308" s="73">
        <f t="shared" si="66"/>
        <v>95.517333681936762</v>
      </c>
      <c r="CD308" s="73">
        <f t="shared" si="66"/>
        <v>95.881032481573357</v>
      </c>
      <c r="CE308" s="73">
        <f t="shared" si="68"/>
        <v>110.79883984980998</v>
      </c>
      <c r="CF308" s="73">
        <f t="shared" si="68"/>
        <v>104.34979162251888</v>
      </c>
      <c r="CG308" s="73">
        <f t="shared" si="68"/>
        <v>99.259617711105719</v>
      </c>
      <c r="CH308" s="73">
        <f t="shared" si="68"/>
        <v>106.83406221518852</v>
      </c>
      <c r="CI308" s="73" t="e">
        <f t="shared" si="68"/>
        <v>#VALUE!</v>
      </c>
      <c r="CJ308" s="73" t="e">
        <f t="shared" si="68"/>
        <v>#VALUE!</v>
      </c>
      <c r="CK308" s="73" t="e">
        <f t="shared" si="68"/>
        <v>#VALUE!</v>
      </c>
    </row>
    <row r="309" spans="2:89" s="72" customFormat="1" ht="14.4">
      <c r="B309" s="70" t="s">
        <v>487</v>
      </c>
      <c r="C309" s="70"/>
      <c r="D309" s="78"/>
      <c r="E309" s="71">
        <v>39264</v>
      </c>
      <c r="F309" s="72">
        <v>101.89</v>
      </c>
      <c r="G309" s="72">
        <v>111.99</v>
      </c>
      <c r="H309" s="72">
        <v>106.43</v>
      </c>
      <c r="I309" s="72">
        <v>101.45</v>
      </c>
      <c r="J309" s="72">
        <v>98.87</v>
      </c>
      <c r="K309" s="72">
        <v>116.54</v>
      </c>
      <c r="L309" s="72">
        <v>103.33</v>
      </c>
      <c r="M309" s="72">
        <v>101.13</v>
      </c>
      <c r="N309" s="72">
        <v>104.22</v>
      </c>
      <c r="O309" s="72">
        <v>102.22</v>
      </c>
      <c r="P309" s="72">
        <v>101.04</v>
      </c>
      <c r="Q309" s="72">
        <v>102.65</v>
      </c>
      <c r="R309" s="72">
        <v>129.26</v>
      </c>
      <c r="S309" s="72">
        <v>110.09</v>
      </c>
      <c r="T309" s="72">
        <v>106.73</v>
      </c>
      <c r="U309" s="72">
        <v>103.15</v>
      </c>
      <c r="V309" s="72">
        <v>105.79</v>
      </c>
      <c r="W309" s="72">
        <v>100.4</v>
      </c>
      <c r="X309" s="72">
        <v>100.51</v>
      </c>
      <c r="Y309" s="72">
        <v>107.63</v>
      </c>
      <c r="Z309" s="72">
        <v>101.72</v>
      </c>
      <c r="AA309" s="72">
        <v>137.16999999999999</v>
      </c>
      <c r="AB309" s="72">
        <v>101.84</v>
      </c>
      <c r="AC309" s="72">
        <v>114.17</v>
      </c>
      <c r="AD309" s="72">
        <v>100.92</v>
      </c>
      <c r="AE309" s="72">
        <v>101.69</v>
      </c>
      <c r="AF309" s="72">
        <v>103.73</v>
      </c>
      <c r="AG309" s="72">
        <v>94.32</v>
      </c>
      <c r="AH309" s="72">
        <v>81.48</v>
      </c>
      <c r="AI309" s="72">
        <v>97.12</v>
      </c>
      <c r="AJ309" s="72">
        <v>109.87</v>
      </c>
      <c r="AK309" s="72">
        <v>106.6</v>
      </c>
      <c r="AL309" s="72">
        <v>115.41</v>
      </c>
      <c r="AM309" s="72">
        <v>117.59</v>
      </c>
      <c r="AN309" s="72">
        <v>104.64</v>
      </c>
      <c r="AO309" s="72">
        <v>105.06</v>
      </c>
      <c r="AP309" s="72">
        <v>102.46</v>
      </c>
      <c r="AQ309" s="72">
        <v>108.13</v>
      </c>
      <c r="AR309" s="72" t="s">
        <v>488</v>
      </c>
      <c r="AS309" s="72" t="s">
        <v>488</v>
      </c>
      <c r="AT309" s="72" t="s">
        <v>488</v>
      </c>
      <c r="AU309" s="72" t="s">
        <v>488</v>
      </c>
      <c r="AV309" s="72" t="s">
        <v>488</v>
      </c>
      <c r="AW309" s="73">
        <f t="shared" si="70"/>
        <v>98.120761050502836</v>
      </c>
      <c r="AX309" s="73">
        <f t="shared" si="70"/>
        <v>91.377250394857228</v>
      </c>
      <c r="AY309" s="73">
        <f t="shared" si="70"/>
        <v>90.724323534426048</v>
      </c>
      <c r="AZ309" s="73">
        <f t="shared" si="70"/>
        <v>95.805676973719727</v>
      </c>
      <c r="BA309" s="73">
        <f t="shared" si="70"/>
        <v>100.72257595051846</v>
      </c>
      <c r="BB309" s="73">
        <f t="shared" si="70"/>
        <v>98.174378723148223</v>
      </c>
      <c r="BC309" s="73">
        <f t="shared" si="70"/>
        <v>106.91311674106481</v>
      </c>
      <c r="BD309" s="73">
        <f t="shared" si="70"/>
        <v>96.062041170803184</v>
      </c>
      <c r="BE309" s="73">
        <f t="shared" si="70"/>
        <v>99.556489580916775</v>
      </c>
      <c r="BF309" s="73">
        <f t="shared" si="70"/>
        <v>98.787146653781107</v>
      </c>
      <c r="BG309" s="73">
        <f t="shared" si="70"/>
        <v>98.517940717628733</v>
      </c>
      <c r="BH309" s="73">
        <f t="shared" si="70"/>
        <v>95.989687003219458</v>
      </c>
      <c r="BI309" s="73">
        <f t="shared" si="70"/>
        <v>94.819022069456949</v>
      </c>
      <c r="BJ309" s="73">
        <f t="shared" si="70"/>
        <v>95.468932922863459</v>
      </c>
      <c r="BK309" s="73">
        <f t="shared" si="70"/>
        <v>97.522484303410835</v>
      </c>
      <c r="BL309" s="73">
        <f t="shared" si="69"/>
        <v>100.61731835790528</v>
      </c>
      <c r="BM309" s="73">
        <f t="shared" si="69"/>
        <v>96.631412744912538</v>
      </c>
      <c r="BN309" s="73">
        <f t="shared" si="69"/>
        <v>99.073826071020775</v>
      </c>
      <c r="BO309" s="73">
        <f t="shared" si="69"/>
        <v>99.488114933751902</v>
      </c>
      <c r="BP309" s="73">
        <f t="shared" si="71"/>
        <v>99.634343901874558</v>
      </c>
      <c r="BQ309" s="73">
        <f t="shared" si="71"/>
        <v>99.531028313029879</v>
      </c>
      <c r="BR309" s="73">
        <f t="shared" si="71"/>
        <v>107.28799450257831</v>
      </c>
      <c r="BS309" s="73">
        <f t="shared" si="71"/>
        <v>97.484530443403642</v>
      </c>
      <c r="BT309" s="73">
        <f t="shared" si="71"/>
        <v>90.778361493681672</v>
      </c>
      <c r="BU309" s="73">
        <f t="shared" si="71"/>
        <v>98.551250305165127</v>
      </c>
      <c r="BV309" s="73">
        <f t="shared" si="71"/>
        <v>103.06742248188287</v>
      </c>
      <c r="BW309" s="73">
        <f t="shared" si="71"/>
        <v>121.95126047597455</v>
      </c>
      <c r="BX309" s="73">
        <f t="shared" si="71"/>
        <v>102.27795549427994</v>
      </c>
      <c r="BY309" s="73">
        <f t="shared" si="71"/>
        <v>83.309232724245206</v>
      </c>
      <c r="BZ309" s="73">
        <f t="shared" si="71"/>
        <v>88.768761710767706</v>
      </c>
      <c r="CA309" s="73">
        <f t="shared" si="66"/>
        <v>93.294839057941573</v>
      </c>
      <c r="CB309" s="73">
        <f t="shared" si="66"/>
        <v>98.510851771663937</v>
      </c>
      <c r="CC309" s="73">
        <f t="shared" si="66"/>
        <v>100.58079817730221</v>
      </c>
      <c r="CD309" s="73">
        <f t="shared" si="66"/>
        <v>96.994585422472582</v>
      </c>
      <c r="CE309" s="73">
        <f t="shared" si="68"/>
        <v>109.79157766935718</v>
      </c>
      <c r="CF309" s="73">
        <f t="shared" si="68"/>
        <v>103.89489298580207</v>
      </c>
      <c r="CG309" s="73">
        <f t="shared" si="68"/>
        <v>99.162835712557438</v>
      </c>
      <c r="CH309" s="73">
        <f t="shared" si="68"/>
        <v>106.95275573861989</v>
      </c>
      <c r="CI309" s="73" t="e">
        <f t="shared" si="68"/>
        <v>#VALUE!</v>
      </c>
      <c r="CJ309" s="73" t="e">
        <f t="shared" si="68"/>
        <v>#VALUE!</v>
      </c>
      <c r="CK309" s="73" t="e">
        <f t="shared" si="68"/>
        <v>#VALUE!</v>
      </c>
    </row>
    <row r="310" spans="2:89" s="72" customFormat="1" ht="14.4">
      <c r="B310" s="70" t="s">
        <v>487</v>
      </c>
      <c r="C310" s="70"/>
      <c r="D310" s="78"/>
      <c r="E310" s="71">
        <v>39356</v>
      </c>
      <c r="F310" s="72">
        <v>102.76</v>
      </c>
      <c r="G310" s="72">
        <v>113.83</v>
      </c>
      <c r="H310" s="72">
        <v>111.09</v>
      </c>
      <c r="I310" s="72">
        <v>102.83</v>
      </c>
      <c r="J310" s="72">
        <v>99.27</v>
      </c>
      <c r="K310" s="72">
        <v>118.11</v>
      </c>
      <c r="L310" s="72">
        <v>104</v>
      </c>
      <c r="M310" s="72">
        <v>102.25</v>
      </c>
      <c r="N310" s="72">
        <v>105.21</v>
      </c>
      <c r="O310" s="72">
        <v>103.39</v>
      </c>
      <c r="P310" s="72">
        <v>101.9</v>
      </c>
      <c r="Q310" s="72">
        <v>104.49</v>
      </c>
      <c r="R310" s="72">
        <v>133.41</v>
      </c>
      <c r="S310" s="72">
        <v>113.13</v>
      </c>
      <c r="T310" s="72">
        <v>106.93</v>
      </c>
      <c r="U310" s="72">
        <v>103.84</v>
      </c>
      <c r="V310" s="72">
        <v>107.69</v>
      </c>
      <c r="W310" s="72">
        <v>101.28</v>
      </c>
      <c r="X310" s="72">
        <v>100.91</v>
      </c>
      <c r="Y310" s="72">
        <v>112.03</v>
      </c>
      <c r="Z310" s="72">
        <v>102.3</v>
      </c>
      <c r="AA310" s="72">
        <v>133.43</v>
      </c>
      <c r="AB310" s="72">
        <v>102.34</v>
      </c>
      <c r="AC310" s="72">
        <v>115.24</v>
      </c>
      <c r="AD310" s="72">
        <v>101.85</v>
      </c>
      <c r="AE310" s="72">
        <v>102.19</v>
      </c>
      <c r="AF310" s="72">
        <v>100.71</v>
      </c>
      <c r="AG310" s="72">
        <v>89.93</v>
      </c>
      <c r="AH310" s="72">
        <v>81.569999999999993</v>
      </c>
      <c r="AI310" s="72">
        <v>97.83</v>
      </c>
      <c r="AJ310" s="72">
        <v>115.57</v>
      </c>
      <c r="AK310" s="72">
        <v>113.16</v>
      </c>
      <c r="AL310" s="72">
        <v>123.1</v>
      </c>
      <c r="AM310" s="72">
        <v>120.89</v>
      </c>
      <c r="AN310" s="72">
        <v>104.35</v>
      </c>
      <c r="AO310" s="72">
        <v>106.34</v>
      </c>
      <c r="AP310" s="72">
        <v>104.04</v>
      </c>
      <c r="AQ310" s="72">
        <v>109.75</v>
      </c>
      <c r="AR310" s="72" t="s">
        <v>488</v>
      </c>
      <c r="AS310" s="72" t="s">
        <v>488</v>
      </c>
      <c r="AT310" s="72" t="s">
        <v>488</v>
      </c>
      <c r="AU310" s="72" t="s">
        <v>488</v>
      </c>
      <c r="AV310" s="72" t="s">
        <v>488</v>
      </c>
      <c r="AW310" s="73">
        <f t="shared" si="70"/>
        <v>98.958576951120534</v>
      </c>
      <c r="AX310" s="73">
        <f t="shared" si="70"/>
        <v>92.878582127391724</v>
      </c>
      <c r="AY310" s="73">
        <f t="shared" si="70"/>
        <v>94.696656031564316</v>
      </c>
      <c r="AZ310" s="73">
        <f t="shared" si="70"/>
        <v>97.108898602342038</v>
      </c>
      <c r="BA310" s="73">
        <f t="shared" si="70"/>
        <v>101.13007094778968</v>
      </c>
      <c r="BB310" s="73">
        <f t="shared" si="70"/>
        <v>99.496961309344726</v>
      </c>
      <c r="BC310" s="73">
        <f t="shared" si="70"/>
        <v>107.60634995713481</v>
      </c>
      <c r="BD310" s="73">
        <f t="shared" si="70"/>
        <v>97.12591426594112</v>
      </c>
      <c r="BE310" s="73">
        <f t="shared" si="70"/>
        <v>100.50219025914654</v>
      </c>
      <c r="BF310" s="73">
        <f t="shared" si="70"/>
        <v>99.917854554240165</v>
      </c>
      <c r="BG310" s="73">
        <f t="shared" si="70"/>
        <v>99.35647425897038</v>
      </c>
      <c r="BH310" s="73">
        <f t="shared" si="70"/>
        <v>97.710300973856803</v>
      </c>
      <c r="BI310" s="73">
        <f t="shared" si="70"/>
        <v>97.863265776622725</v>
      </c>
      <c r="BJ310" s="73">
        <f t="shared" si="70"/>
        <v>98.105190131379246</v>
      </c>
      <c r="BK310" s="73">
        <f t="shared" si="70"/>
        <v>97.70523045595165</v>
      </c>
      <c r="BL310" s="73">
        <f t="shared" si="69"/>
        <v>101.29037652239346</v>
      </c>
      <c r="BM310" s="73">
        <f t="shared" si="69"/>
        <v>98.366923513561119</v>
      </c>
      <c r="BN310" s="73">
        <f t="shared" si="69"/>
        <v>99.942202235786681</v>
      </c>
      <c r="BO310" s="73">
        <f t="shared" si="69"/>
        <v>99.8840481341648</v>
      </c>
      <c r="BP310" s="73">
        <f t="shared" si="71"/>
        <v>103.70747512149964</v>
      </c>
      <c r="BQ310" s="73">
        <f t="shared" si="71"/>
        <v>100.09854695657646</v>
      </c>
      <c r="BR310" s="73">
        <f t="shared" si="71"/>
        <v>104.36274044236369</v>
      </c>
      <c r="BS310" s="73">
        <f t="shared" si="71"/>
        <v>97.963146559091982</v>
      </c>
      <c r="BT310" s="73">
        <f t="shared" si="71"/>
        <v>91.629135311656967</v>
      </c>
      <c r="BU310" s="73">
        <f t="shared" si="71"/>
        <v>99.45942175565861</v>
      </c>
      <c r="BV310" s="73">
        <f t="shared" si="71"/>
        <v>103.57419513643042</v>
      </c>
      <c r="BW310" s="73">
        <f t="shared" si="71"/>
        <v>118.40076585881998</v>
      </c>
      <c r="BX310" s="73">
        <f t="shared" si="71"/>
        <v>97.517562951660281</v>
      </c>
      <c r="BY310" s="73">
        <f t="shared" si="71"/>
        <v>83.40125323167257</v>
      </c>
      <c r="BZ310" s="73">
        <f t="shared" si="71"/>
        <v>89.417709618661505</v>
      </c>
      <c r="CA310" s="73">
        <f t="shared" si="66"/>
        <v>98.134928096170981</v>
      </c>
      <c r="CB310" s="73">
        <f t="shared" si="66"/>
        <v>104.57305803453556</v>
      </c>
      <c r="CC310" s="73">
        <f t="shared" si="66"/>
        <v>107.2826986883797</v>
      </c>
      <c r="CD310" s="73">
        <f t="shared" si="66"/>
        <v>99.716603722448411</v>
      </c>
      <c r="CE310" s="73">
        <f t="shared" si="68"/>
        <v>109.48730055234539</v>
      </c>
      <c r="CF310" s="73">
        <f t="shared" si="68"/>
        <v>105.1606978879706</v>
      </c>
      <c r="CG310" s="73">
        <f t="shared" si="68"/>
        <v>100.69199128962012</v>
      </c>
      <c r="CH310" s="73">
        <f t="shared" si="68"/>
        <v>108.55511830494342</v>
      </c>
      <c r="CI310" s="73" t="e">
        <f t="shared" si="68"/>
        <v>#VALUE!</v>
      </c>
      <c r="CJ310" s="73" t="e">
        <f t="shared" si="68"/>
        <v>#VALUE!</v>
      </c>
      <c r="CK310" s="73" t="e">
        <f t="shared" si="68"/>
        <v>#VALUE!</v>
      </c>
    </row>
    <row r="311" spans="2:89" s="72" customFormat="1" ht="14.4">
      <c r="B311" s="70" t="s">
        <v>487</v>
      </c>
      <c r="C311" s="70"/>
      <c r="D311" s="78"/>
      <c r="E311" s="71">
        <v>39448</v>
      </c>
      <c r="F311" s="72">
        <v>103.57</v>
      </c>
      <c r="G311" s="72">
        <v>116.24</v>
      </c>
      <c r="H311" s="72">
        <v>116.74</v>
      </c>
      <c r="I311" s="72">
        <v>104.48</v>
      </c>
      <c r="J311" s="72">
        <v>99.4</v>
      </c>
      <c r="K311" s="72">
        <v>119.03</v>
      </c>
      <c r="L311" s="72">
        <v>104.22</v>
      </c>
      <c r="M311" s="72">
        <v>103.72</v>
      </c>
      <c r="N311" s="72">
        <v>106.18</v>
      </c>
      <c r="O311" s="72">
        <v>104.46</v>
      </c>
      <c r="P311" s="72">
        <v>102.64</v>
      </c>
      <c r="Q311" s="72">
        <v>106.43</v>
      </c>
      <c r="R311" s="72">
        <v>137.62</v>
      </c>
      <c r="S311" s="72">
        <v>116.08</v>
      </c>
      <c r="T311" s="72">
        <v>107.09</v>
      </c>
      <c r="U311" s="72">
        <v>102.39</v>
      </c>
      <c r="V311" s="72">
        <v>108.94</v>
      </c>
      <c r="W311" s="72">
        <v>102.23</v>
      </c>
      <c r="X311" s="72">
        <v>101.13</v>
      </c>
      <c r="Y311" s="72">
        <v>115.12</v>
      </c>
      <c r="Z311" s="72">
        <v>102.75</v>
      </c>
      <c r="AA311" s="72">
        <v>129.97</v>
      </c>
      <c r="AB311" s="72">
        <v>102.88</v>
      </c>
      <c r="AC311" s="72">
        <v>117.41</v>
      </c>
      <c r="AD311" s="72">
        <v>102.65</v>
      </c>
      <c r="AE311" s="72">
        <v>101.88</v>
      </c>
      <c r="AF311" s="72">
        <v>95.03</v>
      </c>
      <c r="AG311" s="72">
        <v>87.86</v>
      </c>
      <c r="AH311" s="72">
        <v>85.47</v>
      </c>
      <c r="AI311" s="72">
        <v>102.62</v>
      </c>
      <c r="AJ311" s="72">
        <v>120.88</v>
      </c>
      <c r="AK311" s="72">
        <v>112.28</v>
      </c>
      <c r="AL311" s="72">
        <v>120.67</v>
      </c>
      <c r="AM311" s="72">
        <v>120.49</v>
      </c>
      <c r="AN311" s="72">
        <v>105.34</v>
      </c>
      <c r="AO311" s="72">
        <v>107.59</v>
      </c>
      <c r="AP311" s="72">
        <v>105.38</v>
      </c>
      <c r="AQ311" s="72">
        <v>109.75</v>
      </c>
      <c r="AR311" s="72" t="s">
        <v>488</v>
      </c>
      <c r="AS311" s="72" t="s">
        <v>488</v>
      </c>
      <c r="AT311" s="72" t="s">
        <v>488</v>
      </c>
      <c r="AU311" s="72" t="s">
        <v>488</v>
      </c>
      <c r="AV311" s="72" t="s">
        <v>488</v>
      </c>
      <c r="AW311" s="73">
        <f t="shared" si="70"/>
        <v>99.738612444799074</v>
      </c>
      <c r="AX311" s="73">
        <f t="shared" si="70"/>
        <v>94.845000320548309</v>
      </c>
      <c r="AY311" s="73">
        <f t="shared" si="70"/>
        <v>99.512896076377871</v>
      </c>
      <c r="AZ311" s="73">
        <f t="shared" si="70"/>
        <v>98.667098375694792</v>
      </c>
      <c r="BA311" s="73">
        <f t="shared" si="70"/>
        <v>101.26250682190283</v>
      </c>
      <c r="BB311" s="73">
        <f t="shared" si="70"/>
        <v>100.27197785667008</v>
      </c>
      <c r="BC311" s="73">
        <f t="shared" si="70"/>
        <v>107.83397877435183</v>
      </c>
      <c r="BD311" s="73">
        <f t="shared" si="70"/>
        <v>98.52224770330966</v>
      </c>
      <c r="BE311" s="73">
        <f t="shared" si="70"/>
        <v>101.42878587316969</v>
      </c>
      <c r="BF311" s="73">
        <f t="shared" si="70"/>
        <v>100.95192075380525</v>
      </c>
      <c r="BG311" s="73">
        <f t="shared" si="70"/>
        <v>100.07800312012482</v>
      </c>
      <c r="BH311" s="73">
        <f t="shared" si="70"/>
        <v>99.524426573333145</v>
      </c>
      <c r="BI311" s="73">
        <f t="shared" si="70"/>
        <v>100.95152264581979</v>
      </c>
      <c r="BJ311" s="73">
        <f t="shared" si="70"/>
        <v>100.66340025148506</v>
      </c>
      <c r="BK311" s="73">
        <f t="shared" si="70"/>
        <v>97.851427377984308</v>
      </c>
      <c r="BL311" s="73">
        <f t="shared" si="69"/>
        <v>99.875978930353099</v>
      </c>
      <c r="BM311" s="73">
        <f t="shared" si="69"/>
        <v>99.508706913987822</v>
      </c>
      <c r="BN311" s="73">
        <f t="shared" si="69"/>
        <v>100.87965377729535</v>
      </c>
      <c r="BO311" s="73">
        <f t="shared" si="69"/>
        <v>100.10181139439189</v>
      </c>
      <c r="BP311" s="73">
        <f t="shared" si="71"/>
        <v>106.56792409164547</v>
      </c>
      <c r="BQ311" s="73">
        <f t="shared" si="71"/>
        <v>100.53886314553499</v>
      </c>
      <c r="BR311" s="73">
        <f t="shared" si="71"/>
        <v>101.65648935991911</v>
      </c>
      <c r="BS311" s="73">
        <f t="shared" si="71"/>
        <v>98.480051964035397</v>
      </c>
      <c r="BT311" s="73">
        <f t="shared" si="71"/>
        <v>93.354536419139563</v>
      </c>
      <c r="BU311" s="73">
        <f t="shared" si="71"/>
        <v>100.24064450877131</v>
      </c>
      <c r="BV311" s="73">
        <f t="shared" si="71"/>
        <v>103.25999609061094</v>
      </c>
      <c r="BW311" s="73">
        <f t="shared" si="71"/>
        <v>111.72301439344319</v>
      </c>
      <c r="BX311" s="73">
        <f t="shared" si="71"/>
        <v>95.272913165049161</v>
      </c>
      <c r="BY311" s="73">
        <f t="shared" si="71"/>
        <v>87.388808553525251</v>
      </c>
      <c r="BZ311" s="73">
        <f t="shared" si="71"/>
        <v>93.795822969099902</v>
      </c>
      <c r="CA311" s="73">
        <f t="shared" si="66"/>
        <v>102.64385314757418</v>
      </c>
      <c r="CB311" s="73">
        <f t="shared" si="66"/>
        <v>103.75983524317473</v>
      </c>
      <c r="CC311" s="73">
        <f t="shared" si="66"/>
        <v>105.16493298721998</v>
      </c>
      <c r="CD311" s="73">
        <f t="shared" si="66"/>
        <v>99.386662110330121</v>
      </c>
      <c r="CE311" s="73">
        <f t="shared" si="68"/>
        <v>110.52603967593737</v>
      </c>
      <c r="CF311" s="73">
        <f t="shared" si="68"/>
        <v>106.39683548774457</v>
      </c>
      <c r="CG311" s="73">
        <f t="shared" si="68"/>
        <v>101.98887007016693</v>
      </c>
      <c r="CH311" s="73">
        <f t="shared" si="68"/>
        <v>108.55511830494342</v>
      </c>
      <c r="CI311" s="73" t="e">
        <f t="shared" si="68"/>
        <v>#VALUE!</v>
      </c>
      <c r="CJ311" s="73" t="e">
        <f t="shared" si="68"/>
        <v>#VALUE!</v>
      </c>
      <c r="CK311" s="73" t="e">
        <f t="shared" si="68"/>
        <v>#VALUE!</v>
      </c>
    </row>
    <row r="312" spans="2:89" s="72" customFormat="1" ht="14.4">
      <c r="B312" s="70" t="s">
        <v>487</v>
      </c>
      <c r="C312" s="70"/>
      <c r="D312" s="79"/>
      <c r="E312" s="71">
        <v>39539</v>
      </c>
      <c r="F312" s="72">
        <v>104.53</v>
      </c>
      <c r="G312" s="72">
        <v>118.79</v>
      </c>
      <c r="H312" s="72">
        <v>120.09</v>
      </c>
      <c r="I312" s="72">
        <v>105.76</v>
      </c>
      <c r="J312" s="72">
        <v>99.87</v>
      </c>
      <c r="K312" s="72">
        <v>119.62</v>
      </c>
      <c r="L312" s="72">
        <v>104.5</v>
      </c>
      <c r="M312" s="72">
        <v>105.14</v>
      </c>
      <c r="N312" s="72">
        <v>107.13</v>
      </c>
      <c r="O312" s="72">
        <v>105.76</v>
      </c>
      <c r="P312" s="72">
        <v>103.77</v>
      </c>
      <c r="Q312" s="72">
        <v>108.12</v>
      </c>
      <c r="R312" s="72">
        <v>139.37</v>
      </c>
      <c r="S312" s="72">
        <v>118.04</v>
      </c>
      <c r="T312" s="72">
        <v>107.11</v>
      </c>
      <c r="U312" s="72">
        <v>108.15</v>
      </c>
      <c r="V312" s="72">
        <v>111.21</v>
      </c>
      <c r="W312" s="72">
        <v>103.14</v>
      </c>
      <c r="X312" s="72">
        <v>101.46</v>
      </c>
      <c r="Y312" s="72">
        <v>121.46</v>
      </c>
      <c r="Z312" s="72">
        <v>103.35</v>
      </c>
      <c r="AA312" s="72">
        <v>136.04</v>
      </c>
      <c r="AB312" s="72">
        <v>103.34</v>
      </c>
      <c r="AC312" s="72">
        <v>124.05</v>
      </c>
      <c r="AD312" s="72">
        <v>103.7</v>
      </c>
      <c r="AE312" s="72">
        <v>103.48</v>
      </c>
      <c r="AF312" s="72">
        <v>92.16</v>
      </c>
      <c r="AG312" s="72">
        <v>85.85</v>
      </c>
      <c r="AH312" s="72">
        <v>83.52</v>
      </c>
      <c r="AI312" s="72">
        <v>103.35</v>
      </c>
      <c r="AJ312" s="72">
        <v>126.17</v>
      </c>
      <c r="AK312" s="72">
        <v>106.6</v>
      </c>
      <c r="AL312" s="72">
        <v>119.76</v>
      </c>
      <c r="AM312" s="72">
        <v>124.93</v>
      </c>
      <c r="AN312" s="72">
        <v>101.18</v>
      </c>
      <c r="AO312" s="72">
        <v>112.38</v>
      </c>
      <c r="AP312" s="72">
        <v>107.37</v>
      </c>
      <c r="AQ312" s="72">
        <v>113.17</v>
      </c>
      <c r="AR312" s="72" t="s">
        <v>488</v>
      </c>
      <c r="AS312" s="72" t="s">
        <v>488</v>
      </c>
      <c r="AT312" s="72" t="s">
        <v>488</v>
      </c>
      <c r="AU312" s="72" t="s">
        <v>488</v>
      </c>
      <c r="AV312" s="72" t="s">
        <v>488</v>
      </c>
      <c r="AW312" s="73">
        <f t="shared" si="70"/>
        <v>100.6630989558255</v>
      </c>
      <c r="AX312" s="73">
        <f t="shared" si="70"/>
        <v>96.925650275962965</v>
      </c>
      <c r="AY312" s="73">
        <f t="shared" si="70"/>
        <v>102.36854282861248</v>
      </c>
      <c r="AZ312" s="73">
        <f t="shared" si="70"/>
        <v>99.875883654416938</v>
      </c>
      <c r="BA312" s="73">
        <f t="shared" si="70"/>
        <v>101.74131344369654</v>
      </c>
      <c r="BB312" s="73">
        <f t="shared" si="70"/>
        <v>100.76899933810701</v>
      </c>
      <c r="BC312" s="73">
        <f t="shared" si="70"/>
        <v>108.12368817808257</v>
      </c>
      <c r="BD312" s="73">
        <f t="shared" si="70"/>
        <v>99.871086806073833</v>
      </c>
      <c r="BE312" s="73">
        <f t="shared" si="70"/>
        <v>102.33627642298613</v>
      </c>
      <c r="BF312" s="73">
        <f t="shared" si="70"/>
        <v>102.20826286542643</v>
      </c>
      <c r="BG312" s="73">
        <f t="shared" si="70"/>
        <v>101.17979719188767</v>
      </c>
      <c r="BH312" s="73">
        <f t="shared" si="70"/>
        <v>101.10477310071199</v>
      </c>
      <c r="BI312" s="73">
        <f t="shared" si="70"/>
        <v>102.23523987173306</v>
      </c>
      <c r="BJ312" s="73">
        <f t="shared" si="70"/>
        <v>102.36309239908077</v>
      </c>
      <c r="BK312" s="73">
        <f t="shared" si="70"/>
        <v>97.869701993238394</v>
      </c>
      <c r="BL312" s="73">
        <f t="shared" si="69"/>
        <v>105.49455143390651</v>
      </c>
      <c r="BM312" s="73">
        <f t="shared" si="69"/>
        <v>101.5821855691627</v>
      </c>
      <c r="BN312" s="73">
        <f t="shared" si="69"/>
        <v>101.77763367495101</v>
      </c>
      <c r="BO312" s="73">
        <f t="shared" si="69"/>
        <v>100.42845628473253</v>
      </c>
      <c r="BP312" s="73">
        <f t="shared" si="71"/>
        <v>112.43693589446886</v>
      </c>
      <c r="BQ312" s="73">
        <f t="shared" si="71"/>
        <v>101.12595139747972</v>
      </c>
      <c r="BR312" s="73">
        <f t="shared" si="71"/>
        <v>106.40416105657764</v>
      </c>
      <c r="BS312" s="73">
        <f t="shared" si="71"/>
        <v>98.920378790468689</v>
      </c>
      <c r="BT312" s="73">
        <f t="shared" si="71"/>
        <v>98.634104784892813</v>
      </c>
      <c r="BU312" s="73">
        <f t="shared" si="71"/>
        <v>101.2659993722317</v>
      </c>
      <c r="BV312" s="73">
        <f t="shared" si="71"/>
        <v>104.88166858516314</v>
      </c>
      <c r="BW312" s="73">
        <f t="shared" si="71"/>
        <v>108.34886884667708</v>
      </c>
      <c r="BX312" s="73">
        <f t="shared" si="71"/>
        <v>93.09332569109344</v>
      </c>
      <c r="BY312" s="73">
        <f t="shared" si="71"/>
        <v>85.395030892598911</v>
      </c>
      <c r="BZ312" s="73">
        <f t="shared" si="71"/>
        <v>94.463051099751254</v>
      </c>
      <c r="CA312" s="73">
        <f t="shared" si="66"/>
        <v>107.13579543042219</v>
      </c>
      <c r="CB312" s="73">
        <f t="shared" si="66"/>
        <v>98.510851771663937</v>
      </c>
      <c r="CC312" s="73">
        <f t="shared" si="66"/>
        <v>104.37186023493383</v>
      </c>
      <c r="CD312" s="73">
        <f t="shared" si="66"/>
        <v>103.0490140048431</v>
      </c>
      <c r="CE312" s="73">
        <f t="shared" si="68"/>
        <v>106.16123689397514</v>
      </c>
      <c r="CF312" s="73">
        <f t="shared" si="68"/>
        <v>111.13371477007838</v>
      </c>
      <c r="CG312" s="73">
        <f t="shared" si="68"/>
        <v>103.9148318412775</v>
      </c>
      <c r="CH312" s="73">
        <f t="shared" si="68"/>
        <v>111.93788372273757</v>
      </c>
      <c r="CI312" s="73" t="e">
        <f t="shared" si="68"/>
        <v>#VALUE!</v>
      </c>
      <c r="CJ312" s="73" t="e">
        <f t="shared" si="68"/>
        <v>#VALUE!</v>
      </c>
      <c r="CK312" s="73" t="e">
        <f t="shared" si="68"/>
        <v>#VALUE!</v>
      </c>
    </row>
    <row r="313" spans="2:89" s="72" customFormat="1" ht="14.4">
      <c r="B313" s="70" t="s">
        <v>487</v>
      </c>
      <c r="C313" s="70"/>
      <c r="D313" s="78"/>
      <c r="E313" s="71">
        <v>39630</v>
      </c>
      <c r="F313" s="72">
        <v>103.82</v>
      </c>
      <c r="G313" s="72">
        <v>118.1</v>
      </c>
      <c r="H313" s="72">
        <v>123.08</v>
      </c>
      <c r="I313" s="72">
        <v>105.31</v>
      </c>
      <c r="J313" s="72">
        <v>98.6</v>
      </c>
      <c r="K313" s="72">
        <v>118.97</v>
      </c>
      <c r="L313" s="72">
        <v>101.95</v>
      </c>
      <c r="M313" s="72">
        <v>104.54</v>
      </c>
      <c r="N313" s="72">
        <v>106.2</v>
      </c>
      <c r="O313" s="72">
        <v>104.91</v>
      </c>
      <c r="P313" s="72">
        <v>103.02</v>
      </c>
      <c r="Q313" s="72">
        <v>107.49</v>
      </c>
      <c r="R313" s="72">
        <v>138.49</v>
      </c>
      <c r="S313" s="72">
        <v>117.28</v>
      </c>
      <c r="T313" s="72">
        <v>105.81</v>
      </c>
      <c r="U313" s="72">
        <v>113.42</v>
      </c>
      <c r="V313" s="72">
        <v>110.52</v>
      </c>
      <c r="W313" s="72">
        <v>102.34</v>
      </c>
      <c r="X313" s="72">
        <v>100.61</v>
      </c>
      <c r="Y313" s="72">
        <v>124.91</v>
      </c>
      <c r="Z313" s="72">
        <v>102.72</v>
      </c>
      <c r="AA313" s="72">
        <v>139.75</v>
      </c>
      <c r="AB313" s="72">
        <v>103.18</v>
      </c>
      <c r="AC313" s="72">
        <v>127.07</v>
      </c>
      <c r="AD313" s="72">
        <v>103.14</v>
      </c>
      <c r="AE313" s="72">
        <v>101.81</v>
      </c>
      <c r="AF313" s="72">
        <v>91.33</v>
      </c>
      <c r="AG313" s="72">
        <v>88.31</v>
      </c>
      <c r="AH313" s="72">
        <v>82.66</v>
      </c>
      <c r="AI313" s="72">
        <v>102.3</v>
      </c>
      <c r="AJ313" s="72">
        <v>123.83</v>
      </c>
      <c r="AK313" s="72">
        <v>116.93</v>
      </c>
      <c r="AL313" s="72">
        <v>116.71</v>
      </c>
      <c r="AM313" s="72">
        <v>121.04</v>
      </c>
      <c r="AN313" s="72">
        <v>95.75</v>
      </c>
      <c r="AO313" s="72">
        <v>115.57</v>
      </c>
      <c r="AP313" s="72">
        <v>105.18</v>
      </c>
      <c r="AQ313" s="72">
        <v>110.26</v>
      </c>
      <c r="AR313" s="72" t="s">
        <v>488</v>
      </c>
      <c r="AS313" s="72" t="s">
        <v>488</v>
      </c>
      <c r="AT313" s="72" t="s">
        <v>488</v>
      </c>
      <c r="AU313" s="72" t="s">
        <v>488</v>
      </c>
      <c r="AV313" s="72" t="s">
        <v>488</v>
      </c>
      <c r="AW313" s="73">
        <f t="shared" si="70"/>
        <v>99.979364140378877</v>
      </c>
      <c r="AX313" s="73">
        <f t="shared" si="70"/>
        <v>96.362650876262506</v>
      </c>
      <c r="AY313" s="73">
        <f t="shared" si="70"/>
        <v>104.91731410896512</v>
      </c>
      <c r="AZ313" s="73">
        <f t="shared" si="70"/>
        <v>99.450920079866179</v>
      </c>
      <c r="BA313" s="73">
        <f t="shared" si="70"/>
        <v>100.44751682736035</v>
      </c>
      <c r="BB313" s="73">
        <f t="shared" si="70"/>
        <v>100.22143329923583</v>
      </c>
      <c r="BC313" s="73">
        <f t="shared" si="70"/>
        <v>105.48526325124898</v>
      </c>
      <c r="BD313" s="73">
        <f t="shared" si="70"/>
        <v>99.301154790821371</v>
      </c>
      <c r="BE313" s="73">
        <f t="shared" si="70"/>
        <v>101.44789093737634</v>
      </c>
      <c r="BF313" s="73">
        <f t="shared" si="70"/>
        <v>101.38680840782798</v>
      </c>
      <c r="BG313" s="73">
        <f t="shared" si="70"/>
        <v>100.44851794071764</v>
      </c>
      <c r="BH313" s="73">
        <f t="shared" si="70"/>
        <v>100.51564983902639</v>
      </c>
      <c r="BI313" s="73">
        <f t="shared" si="70"/>
        <v>101.58971349527384</v>
      </c>
      <c r="BJ313" s="73">
        <f t="shared" si="70"/>
        <v>101.70402809695183</v>
      </c>
      <c r="BK313" s="73">
        <f t="shared" si="70"/>
        <v>96.68185200172303</v>
      </c>
      <c r="BL313" s="73">
        <f t="shared" si="69"/>
        <v>110.6351550960118</v>
      </c>
      <c r="BM313" s="73">
        <f t="shared" si="69"/>
        <v>100.95192113212717</v>
      </c>
      <c r="BN313" s="73">
        <f t="shared" si="69"/>
        <v>100.98820079789108</v>
      </c>
      <c r="BO313" s="73">
        <f t="shared" si="69"/>
        <v>99.587098233855116</v>
      </c>
      <c r="BP313" s="73">
        <f t="shared" si="71"/>
        <v>115.63064105531127</v>
      </c>
      <c r="BQ313" s="73">
        <f t="shared" si="71"/>
        <v>100.50950873293776</v>
      </c>
      <c r="BR313" s="73">
        <f t="shared" si="71"/>
        <v>109.3059505120312</v>
      </c>
      <c r="BS313" s="73">
        <f t="shared" si="71"/>
        <v>98.767221633448415</v>
      </c>
      <c r="BT313" s="73">
        <f t="shared" si="71"/>
        <v>101.03535425244922</v>
      </c>
      <c r="BU313" s="73">
        <f t="shared" si="71"/>
        <v>100.71914344505282</v>
      </c>
      <c r="BV313" s="73">
        <f t="shared" si="71"/>
        <v>103.1890479189743</v>
      </c>
      <c r="BW313" s="73">
        <f t="shared" si="71"/>
        <v>107.37307065719422</v>
      </c>
      <c r="BX313" s="73">
        <f t="shared" si="71"/>
        <v>95.760880509964622</v>
      </c>
      <c r="BY313" s="73">
        <f t="shared" si="71"/>
        <v>84.515723821626267</v>
      </c>
      <c r="BZ313" s="73">
        <f t="shared" si="71"/>
        <v>93.503339404978746</v>
      </c>
      <c r="CA313" s="73">
        <f t="shared" si="66"/>
        <v>105.14881150946485</v>
      </c>
      <c r="CB313" s="73">
        <f t="shared" si="66"/>
        <v>108.05697840207003</v>
      </c>
      <c r="CC313" s="73">
        <f t="shared" si="66"/>
        <v>101.71375925199671</v>
      </c>
      <c r="CD313" s="73">
        <f t="shared" si="66"/>
        <v>99.840331826992781</v>
      </c>
      <c r="CE313" s="73">
        <f t="shared" si="68"/>
        <v>100.46391018578889</v>
      </c>
      <c r="CF313" s="73">
        <f t="shared" si="68"/>
        <v>114.28833792470155</v>
      </c>
      <c r="CG313" s="73">
        <f t="shared" si="68"/>
        <v>101.79530607307039</v>
      </c>
      <c r="CH313" s="73">
        <f t="shared" si="68"/>
        <v>109.05956577952676</v>
      </c>
      <c r="CI313" s="73" t="e">
        <f t="shared" si="68"/>
        <v>#VALUE!</v>
      </c>
      <c r="CJ313" s="73" t="e">
        <f t="shared" si="68"/>
        <v>#VALUE!</v>
      </c>
      <c r="CK313" s="73" t="e">
        <f t="shared" si="68"/>
        <v>#VALUE!</v>
      </c>
    </row>
    <row r="314" spans="2:89" s="72" customFormat="1" ht="14.4">
      <c r="B314" s="70" t="s">
        <v>487</v>
      </c>
      <c r="C314" s="70"/>
      <c r="D314" s="78"/>
      <c r="E314" s="71">
        <v>39722</v>
      </c>
      <c r="F314" s="72">
        <v>102.89</v>
      </c>
      <c r="G314" s="72">
        <v>119.95</v>
      </c>
      <c r="H314" s="72">
        <v>118.3</v>
      </c>
      <c r="I314" s="72">
        <v>105.21</v>
      </c>
      <c r="J314" s="72">
        <v>97.49</v>
      </c>
      <c r="K314" s="72">
        <v>119.72</v>
      </c>
      <c r="L314" s="72">
        <v>98.24</v>
      </c>
      <c r="M314" s="72">
        <v>104.87</v>
      </c>
      <c r="N314" s="72">
        <v>105.52</v>
      </c>
      <c r="O314" s="72">
        <v>103.4</v>
      </c>
      <c r="P314" s="72">
        <v>102.2</v>
      </c>
      <c r="Q314" s="72">
        <v>107.17</v>
      </c>
      <c r="R314" s="72">
        <v>138.9</v>
      </c>
      <c r="S314" s="72">
        <v>116.95</v>
      </c>
      <c r="T314" s="72">
        <v>105.48</v>
      </c>
      <c r="U314" s="72">
        <v>102.65</v>
      </c>
      <c r="V314" s="72">
        <v>106.24</v>
      </c>
      <c r="W314" s="72">
        <v>101.66</v>
      </c>
      <c r="X314" s="72">
        <v>100.22</v>
      </c>
      <c r="Y314" s="72">
        <v>111.01</v>
      </c>
      <c r="Z314" s="72">
        <v>101.88</v>
      </c>
      <c r="AA314" s="72">
        <v>132.56</v>
      </c>
      <c r="AB314" s="72">
        <v>104.6</v>
      </c>
      <c r="AC314" s="72">
        <v>127.42</v>
      </c>
      <c r="AD314" s="72">
        <v>102.7</v>
      </c>
      <c r="AE314" s="72">
        <v>94.19</v>
      </c>
      <c r="AF314" s="72">
        <v>84.51</v>
      </c>
      <c r="AG314" s="72">
        <v>99.66</v>
      </c>
      <c r="AH314" s="72">
        <v>102.26</v>
      </c>
      <c r="AI314" s="72">
        <v>104.97</v>
      </c>
      <c r="AJ314" s="72">
        <v>109.27</v>
      </c>
      <c r="AK314" s="72">
        <v>105.34</v>
      </c>
      <c r="AL314" s="72">
        <v>102.13</v>
      </c>
      <c r="AM314" s="72">
        <v>94.11</v>
      </c>
      <c r="AN314" s="72">
        <v>85.05</v>
      </c>
      <c r="AO314" s="72">
        <v>94.05</v>
      </c>
      <c r="AP314" s="72">
        <v>102.86</v>
      </c>
      <c r="AQ314" s="72">
        <v>100.36</v>
      </c>
      <c r="AR314" s="72" t="s">
        <v>488</v>
      </c>
      <c r="AS314" s="72" t="s">
        <v>488</v>
      </c>
      <c r="AT314" s="72" t="s">
        <v>488</v>
      </c>
      <c r="AU314" s="72" t="s">
        <v>488</v>
      </c>
      <c r="AV314" s="72" t="s">
        <v>488</v>
      </c>
      <c r="AW314" s="73">
        <f t="shared" si="70"/>
        <v>99.083767832822033</v>
      </c>
      <c r="AX314" s="73">
        <f t="shared" si="70"/>
        <v>97.872142020386875</v>
      </c>
      <c r="AY314" s="73">
        <f t="shared" si="70"/>
        <v>100.84268978786622</v>
      </c>
      <c r="AZ314" s="73">
        <f t="shared" si="70"/>
        <v>99.356483729966001</v>
      </c>
      <c r="BA314" s="73">
        <f t="shared" si="70"/>
        <v>99.31671820993266</v>
      </c>
      <c r="BB314" s="73">
        <f t="shared" si="70"/>
        <v>100.85324026716411</v>
      </c>
      <c r="BC314" s="73">
        <f t="shared" si="70"/>
        <v>101.64661365181658</v>
      </c>
      <c r="BD314" s="73">
        <f t="shared" si="70"/>
        <v>99.614617399210232</v>
      </c>
      <c r="BE314" s="73">
        <f t="shared" si="70"/>
        <v>100.79831875434981</v>
      </c>
      <c r="BF314" s="73">
        <f t="shared" si="70"/>
        <v>99.927518724329559</v>
      </c>
      <c r="BG314" s="73">
        <f t="shared" si="70"/>
        <v>99.648985959438392</v>
      </c>
      <c r="BH314" s="73">
        <f t="shared" si="70"/>
        <v>100.21641262674163</v>
      </c>
      <c r="BI314" s="73">
        <f t="shared" si="70"/>
        <v>101.8904701024878</v>
      </c>
      <c r="BJ314" s="73">
        <f t="shared" si="70"/>
        <v>101.41785543944846</v>
      </c>
      <c r="BK314" s="73">
        <f t="shared" si="70"/>
        <v>96.380320850030671</v>
      </c>
      <c r="BL314" s="73">
        <f t="shared" si="69"/>
        <v>100.12959505030517</v>
      </c>
      <c r="BM314" s="73">
        <f t="shared" si="69"/>
        <v>97.04245476906614</v>
      </c>
      <c r="BN314" s="73">
        <f t="shared" si="69"/>
        <v>100.31718285239015</v>
      </c>
      <c r="BO314" s="73">
        <f t="shared" si="69"/>
        <v>99.201063363452548</v>
      </c>
      <c r="BP314" s="73">
        <f t="shared" si="71"/>
        <v>102.76324924785929</v>
      </c>
      <c r="BQ314" s="73">
        <f t="shared" si="71"/>
        <v>99.687585180215137</v>
      </c>
      <c r="BR314" s="73">
        <f t="shared" si="71"/>
        <v>103.68226690429236</v>
      </c>
      <c r="BS314" s="73">
        <f t="shared" si="71"/>
        <v>100.12649140200334</v>
      </c>
      <c r="BT314" s="73">
        <f t="shared" si="71"/>
        <v>101.31364475365612</v>
      </c>
      <c r="BU314" s="73">
        <f t="shared" si="71"/>
        <v>100.28947093084086</v>
      </c>
      <c r="BV314" s="73">
        <f t="shared" si="71"/>
        <v>95.465832663669474</v>
      </c>
      <c r="BW314" s="73">
        <f t="shared" si="71"/>
        <v>99.355066256865015</v>
      </c>
      <c r="BX314" s="73">
        <f t="shared" si="71"/>
        <v>108.06850132061005</v>
      </c>
      <c r="BY314" s="73">
        <f t="shared" si="71"/>
        <v>104.5557454391423</v>
      </c>
      <c r="BZ314" s="73">
        <f t="shared" si="71"/>
        <v>95.943749143114559</v>
      </c>
      <c r="CA314" s="73">
        <f t="shared" si="66"/>
        <v>92.785356001285834</v>
      </c>
      <c r="CB314" s="73">
        <f t="shared" si="66"/>
        <v>97.346464593124566</v>
      </c>
      <c r="CC314" s="73">
        <f t="shared" si="66"/>
        <v>89.007165045038334</v>
      </c>
      <c r="CD314" s="73">
        <f t="shared" si="66"/>
        <v>77.627012791129289</v>
      </c>
      <c r="CE314" s="73">
        <f t="shared" si="68"/>
        <v>89.237133799491858</v>
      </c>
      <c r="CF314" s="73">
        <f t="shared" si="68"/>
        <v>93.006993006993</v>
      </c>
      <c r="CG314" s="73">
        <f t="shared" si="68"/>
        <v>99.549963706750532</v>
      </c>
      <c r="CH314" s="73">
        <f t="shared" si="68"/>
        <v>99.267350096438463</v>
      </c>
      <c r="CI314" s="73" t="e">
        <f t="shared" si="68"/>
        <v>#VALUE!</v>
      </c>
      <c r="CJ314" s="73" t="e">
        <f t="shared" si="68"/>
        <v>#VALUE!</v>
      </c>
      <c r="CK314" s="73" t="e">
        <f t="shared" si="68"/>
        <v>#VALUE!</v>
      </c>
    </row>
    <row r="315" spans="2:89" s="72" customFormat="1" ht="14.4">
      <c r="B315" s="70" t="s">
        <v>487</v>
      </c>
      <c r="C315" s="70"/>
      <c r="D315" s="78"/>
      <c r="E315" s="71">
        <v>39814</v>
      </c>
      <c r="F315" s="72">
        <v>104.28</v>
      </c>
      <c r="G315" s="72">
        <v>123.49</v>
      </c>
      <c r="H315" s="72">
        <v>111.47</v>
      </c>
      <c r="I315" s="72">
        <v>106.91</v>
      </c>
      <c r="J315" s="72">
        <v>99.57</v>
      </c>
      <c r="K315" s="72">
        <v>121.94</v>
      </c>
      <c r="L315" s="72">
        <v>98.52</v>
      </c>
      <c r="M315" s="72">
        <v>107.03</v>
      </c>
      <c r="N315" s="72">
        <v>106.69</v>
      </c>
      <c r="O315" s="72">
        <v>104.72</v>
      </c>
      <c r="P315" s="72">
        <v>104.22</v>
      </c>
      <c r="Q315" s="72">
        <v>108.45</v>
      </c>
      <c r="R315" s="72">
        <v>141.55000000000001</v>
      </c>
      <c r="S315" s="72">
        <v>117.35</v>
      </c>
      <c r="T315" s="72">
        <v>106.74</v>
      </c>
      <c r="U315" s="72">
        <v>94.57</v>
      </c>
      <c r="V315" s="72">
        <v>107.48</v>
      </c>
      <c r="W315" s="72">
        <v>102.96</v>
      </c>
      <c r="X315" s="72">
        <v>102.09</v>
      </c>
      <c r="Y315" s="72">
        <v>95.3</v>
      </c>
      <c r="Z315" s="72">
        <v>103.05</v>
      </c>
      <c r="AA315" s="72">
        <v>120.59</v>
      </c>
      <c r="AB315" s="72">
        <v>107.61</v>
      </c>
      <c r="AC315" s="72">
        <v>130.80000000000001</v>
      </c>
      <c r="AD315" s="72">
        <v>104.93</v>
      </c>
      <c r="AE315" s="72">
        <v>89.8</v>
      </c>
      <c r="AF315" s="72">
        <v>78.69</v>
      </c>
      <c r="AG315" s="72">
        <v>102.63</v>
      </c>
      <c r="AH315" s="72">
        <v>106.69</v>
      </c>
      <c r="AI315" s="72">
        <v>107.29</v>
      </c>
      <c r="AJ315" s="72">
        <v>108.47</v>
      </c>
      <c r="AK315" s="72">
        <v>100.99</v>
      </c>
      <c r="AL315" s="72">
        <v>98.72</v>
      </c>
      <c r="AM315" s="72">
        <v>93.14</v>
      </c>
      <c r="AN315" s="72">
        <v>79.11</v>
      </c>
      <c r="AO315" s="72">
        <v>86.46</v>
      </c>
      <c r="AP315" s="72">
        <v>106.74</v>
      </c>
      <c r="AQ315" s="72">
        <v>98.74</v>
      </c>
      <c r="AR315" s="72" t="s">
        <v>488</v>
      </c>
      <c r="AS315" s="72" t="s">
        <v>488</v>
      </c>
      <c r="AT315" s="72" t="s">
        <v>488</v>
      </c>
      <c r="AU315" s="72" t="s">
        <v>488</v>
      </c>
      <c r="AV315" s="72" t="s">
        <v>488</v>
      </c>
      <c r="AW315" s="73">
        <f t="shared" si="70"/>
        <v>100.4223472602457</v>
      </c>
      <c r="AX315" s="73">
        <f t="shared" si="70"/>
        <v>100.76057372319778</v>
      </c>
      <c r="AY315" s="73">
        <f t="shared" si="70"/>
        <v>95.020580140773021</v>
      </c>
      <c r="AZ315" s="73">
        <f t="shared" si="70"/>
        <v>100.96190167826886</v>
      </c>
      <c r="BA315" s="73">
        <f t="shared" si="70"/>
        <v>101.43569219574312</v>
      </c>
      <c r="BB315" s="73">
        <f t="shared" si="70"/>
        <v>102.72338889223181</v>
      </c>
      <c r="BC315" s="73">
        <f t="shared" si="70"/>
        <v>101.93632305554732</v>
      </c>
      <c r="BD315" s="73">
        <f t="shared" si="70"/>
        <v>101.6663726541191</v>
      </c>
      <c r="BE315" s="73">
        <f t="shared" si="70"/>
        <v>101.91596501043956</v>
      </c>
      <c r="BF315" s="73">
        <f t="shared" si="70"/>
        <v>101.2031891761295</v>
      </c>
      <c r="BG315" s="73">
        <f t="shared" si="70"/>
        <v>101.61856474258973</v>
      </c>
      <c r="BH315" s="73">
        <f t="shared" si="70"/>
        <v>101.41336147588066</v>
      </c>
      <c r="BI315" s="73">
        <f t="shared" si="70"/>
        <v>103.83438475887074</v>
      </c>
      <c r="BJ315" s="73">
        <f t="shared" si="70"/>
        <v>101.76473138793737</v>
      </c>
      <c r="BK315" s="73">
        <f t="shared" si="70"/>
        <v>97.531621611037849</v>
      </c>
      <c r="BL315" s="73">
        <f t="shared" si="69"/>
        <v>92.247986399487175</v>
      </c>
      <c r="BM315" s="73">
        <f t="shared" si="69"/>
        <v>98.175103902289436</v>
      </c>
      <c r="BN315" s="73">
        <f t="shared" si="69"/>
        <v>101.60001127761254</v>
      </c>
      <c r="BO315" s="73">
        <f t="shared" si="69"/>
        <v>101.05205107538286</v>
      </c>
      <c r="BP315" s="73">
        <f t="shared" si="71"/>
        <v>88.22031937051608</v>
      </c>
      <c r="BQ315" s="73">
        <f t="shared" si="71"/>
        <v>100.83240727150738</v>
      </c>
      <c r="BR315" s="73">
        <f t="shared" si="71"/>
        <v>94.319889604621423</v>
      </c>
      <c r="BS315" s="73">
        <f t="shared" si="71"/>
        <v>103.00776041844722</v>
      </c>
      <c r="BT315" s="73">
        <f t="shared" si="71"/>
        <v>104.00113587959679</v>
      </c>
      <c r="BU315" s="73">
        <f t="shared" si="71"/>
        <v>102.46712935514246</v>
      </c>
      <c r="BV315" s="73">
        <f t="shared" si="71"/>
        <v>91.016368756741883</v>
      </c>
      <c r="BW315" s="73">
        <f t="shared" si="71"/>
        <v>92.512722325792311</v>
      </c>
      <c r="BX315" s="73">
        <f t="shared" si="71"/>
        <v>111.28908579705205</v>
      </c>
      <c r="BY315" s="73">
        <f t="shared" si="71"/>
        <v>109.08519930473392</v>
      </c>
      <c r="BZ315" s="73">
        <f t="shared" si="71"/>
        <v>98.064254982992878</v>
      </c>
      <c r="CA315" s="73">
        <f t="shared" si="66"/>
        <v>92.106045259078201</v>
      </c>
      <c r="CB315" s="73">
        <f t="shared" si="66"/>
        <v>93.326556476738659</v>
      </c>
      <c r="CC315" s="73">
        <f t="shared" si="66"/>
        <v>86.035320995262751</v>
      </c>
      <c r="CD315" s="73">
        <f t="shared" si="66"/>
        <v>76.826904381742452</v>
      </c>
      <c r="CE315" s="73">
        <f t="shared" si="68"/>
        <v>83.004699057940044</v>
      </c>
      <c r="CF315" s="73">
        <f t="shared" si="68"/>
        <v>85.501165501165488</v>
      </c>
      <c r="CG315" s="73">
        <f t="shared" si="68"/>
        <v>103.3051052504234</v>
      </c>
      <c r="CH315" s="73">
        <f t="shared" si="68"/>
        <v>97.664987530114928</v>
      </c>
      <c r="CI315" s="73" t="e">
        <f t="shared" si="68"/>
        <v>#VALUE!</v>
      </c>
      <c r="CJ315" s="73" t="e">
        <f t="shared" si="68"/>
        <v>#VALUE!</v>
      </c>
      <c r="CK315" s="73" t="e">
        <f t="shared" si="68"/>
        <v>#VALUE!</v>
      </c>
    </row>
    <row r="316" spans="2:89" s="72" customFormat="1" ht="14.4">
      <c r="B316" s="70" t="s">
        <v>487</v>
      </c>
      <c r="C316" s="70"/>
      <c r="D316" s="79"/>
      <c r="E316" s="71">
        <v>39904</v>
      </c>
      <c r="F316" s="72">
        <v>104.57</v>
      </c>
      <c r="G316" s="72">
        <v>124.15</v>
      </c>
      <c r="H316" s="72">
        <v>115.74</v>
      </c>
      <c r="I316" s="72">
        <v>106.91</v>
      </c>
      <c r="J316" s="72">
        <v>100.16</v>
      </c>
      <c r="K316" s="72">
        <v>121.74</v>
      </c>
      <c r="L316" s="72">
        <v>98.06</v>
      </c>
      <c r="M316" s="72">
        <v>107.23</v>
      </c>
      <c r="N316" s="72">
        <v>106.44</v>
      </c>
      <c r="O316" s="72">
        <v>104.95</v>
      </c>
      <c r="P316" s="72">
        <v>104.94</v>
      </c>
      <c r="Q316" s="72">
        <v>107.75</v>
      </c>
      <c r="R316" s="72">
        <v>139.91</v>
      </c>
      <c r="S316" s="72">
        <v>115.26</v>
      </c>
      <c r="T316" s="72">
        <v>106.87</v>
      </c>
      <c r="U316" s="72">
        <v>97.69</v>
      </c>
      <c r="V316" s="72">
        <v>109.3</v>
      </c>
      <c r="W316" s="72">
        <v>102.68</v>
      </c>
      <c r="X316" s="72">
        <v>102.38</v>
      </c>
      <c r="Y316" s="72">
        <v>96.92</v>
      </c>
      <c r="Z316" s="72">
        <v>103.33</v>
      </c>
      <c r="AA316" s="72">
        <v>122.78</v>
      </c>
      <c r="AB316" s="72">
        <v>107.95</v>
      </c>
      <c r="AC316" s="72">
        <v>129.13999999999999</v>
      </c>
      <c r="AD316" s="72">
        <v>105.45</v>
      </c>
      <c r="AE316" s="72">
        <v>91.77</v>
      </c>
      <c r="AF316" s="72">
        <v>82.34</v>
      </c>
      <c r="AG316" s="72">
        <v>98.2</v>
      </c>
      <c r="AH316" s="72">
        <v>98.32</v>
      </c>
      <c r="AI316" s="72">
        <v>106.4</v>
      </c>
      <c r="AJ316" s="72">
        <v>106.28</v>
      </c>
      <c r="AK316" s="72">
        <v>102.79</v>
      </c>
      <c r="AL316" s="72">
        <v>103.32</v>
      </c>
      <c r="AM316" s="72">
        <v>105.74</v>
      </c>
      <c r="AN316" s="72">
        <v>85.9</v>
      </c>
      <c r="AO316" s="72">
        <v>93.16</v>
      </c>
      <c r="AP316" s="72">
        <v>107.39</v>
      </c>
      <c r="AQ316" s="72">
        <v>102.23</v>
      </c>
      <c r="AR316" s="72" t="s">
        <v>488</v>
      </c>
      <c r="AS316" s="72" t="s">
        <v>488</v>
      </c>
      <c r="AT316" s="72" t="s">
        <v>488</v>
      </c>
      <c r="AU316" s="72" t="s">
        <v>488</v>
      </c>
      <c r="AV316" s="72" t="s">
        <v>488</v>
      </c>
      <c r="AW316" s="73">
        <f t="shared" si="70"/>
        <v>100.70161922711827</v>
      </c>
      <c r="AX316" s="73">
        <f t="shared" si="70"/>
        <v>101.29909488812865</v>
      </c>
      <c r="AY316" s="73">
        <f t="shared" si="70"/>
        <v>98.660464210039194</v>
      </c>
      <c r="AZ316" s="73">
        <f t="shared" si="70"/>
        <v>100.96190167826886</v>
      </c>
      <c r="BA316" s="73">
        <f t="shared" si="70"/>
        <v>102.03674731671819</v>
      </c>
      <c r="BB316" s="73">
        <f t="shared" si="70"/>
        <v>102.55490703411758</v>
      </c>
      <c r="BC316" s="73">
        <f t="shared" si="70"/>
        <v>101.46037189227539</v>
      </c>
      <c r="BD316" s="73">
        <f t="shared" si="70"/>
        <v>101.85634999253659</v>
      </c>
      <c r="BE316" s="73">
        <f t="shared" si="70"/>
        <v>101.67715170785627</v>
      </c>
      <c r="BF316" s="73">
        <f t="shared" si="70"/>
        <v>101.42546508818555</v>
      </c>
      <c r="BG316" s="73">
        <f t="shared" si="70"/>
        <v>102.32059282371296</v>
      </c>
      <c r="BH316" s="73">
        <f t="shared" si="70"/>
        <v>100.75878007400776</v>
      </c>
      <c r="BI316" s="73">
        <f t="shared" si="70"/>
        <v>102.63135833001486</v>
      </c>
      <c r="BJ316" s="73">
        <f t="shared" si="70"/>
        <v>99.952304557082769</v>
      </c>
      <c r="BK316" s="73">
        <f t="shared" si="70"/>
        <v>97.650406610189407</v>
      </c>
      <c r="BL316" s="73">
        <f t="shared" si="69"/>
        <v>95.291379838911936</v>
      </c>
      <c r="BM316" s="73">
        <f t="shared" si="69"/>
        <v>99.837540533310715</v>
      </c>
      <c r="BN316" s="73">
        <f t="shared" si="69"/>
        <v>101.32370977064156</v>
      </c>
      <c r="BO316" s="73">
        <f t="shared" si="69"/>
        <v>101.33910264568222</v>
      </c>
      <c r="BP316" s="73">
        <f t="shared" si="71"/>
        <v>89.719972228650775</v>
      </c>
      <c r="BQ316" s="73">
        <f t="shared" si="71"/>
        <v>101.10638178908158</v>
      </c>
      <c r="BR316" s="73">
        <f t="shared" si="71"/>
        <v>96.032805752180266</v>
      </c>
      <c r="BS316" s="73">
        <f t="shared" si="71"/>
        <v>103.3332193771153</v>
      </c>
      <c r="BT316" s="73">
        <f t="shared" si="71"/>
        <v>102.68124378815844</v>
      </c>
      <c r="BU316" s="73">
        <f t="shared" si="71"/>
        <v>102.97492414466572</v>
      </c>
      <c r="BV316" s="73">
        <f t="shared" si="71"/>
        <v>93.013053015659281</v>
      </c>
      <c r="BW316" s="73">
        <f t="shared" si="71"/>
        <v>96.803883038578462</v>
      </c>
      <c r="BX316" s="73">
        <f t="shared" si="71"/>
        <v>106.4853183793288</v>
      </c>
      <c r="BY316" s="73">
        <f t="shared" si="71"/>
        <v>100.52729211398857</v>
      </c>
      <c r="BZ316" s="73">
        <f t="shared" si="71"/>
        <v>97.250785070280926</v>
      </c>
      <c r="CA316" s="73">
        <f t="shared" si="66"/>
        <v>90.246432102284786</v>
      </c>
      <c r="CB316" s="73">
        <f t="shared" si="66"/>
        <v>94.989966731794908</v>
      </c>
      <c r="CC316" s="73">
        <f t="shared" si="66"/>
        <v>90.044260182643299</v>
      </c>
      <c r="CD316" s="73">
        <f t="shared" si="66"/>
        <v>87.220065163468405</v>
      </c>
      <c r="CE316" s="73">
        <f t="shared" si="68"/>
        <v>90.128980521767801</v>
      </c>
      <c r="CF316" s="73">
        <f t="shared" si="68"/>
        <v>92.126863035953932</v>
      </c>
      <c r="CG316" s="73">
        <f t="shared" si="68"/>
        <v>103.93418824098717</v>
      </c>
      <c r="CH316" s="73">
        <f t="shared" si="68"/>
        <v>101.11699083657737</v>
      </c>
      <c r="CI316" s="73" t="e">
        <f t="shared" si="68"/>
        <v>#VALUE!</v>
      </c>
      <c r="CJ316" s="73" t="e">
        <f t="shared" si="68"/>
        <v>#VALUE!</v>
      </c>
      <c r="CK316" s="73" t="e">
        <f t="shared" si="68"/>
        <v>#VALUE!</v>
      </c>
    </row>
    <row r="317" spans="2:89" s="72" customFormat="1" ht="14.4">
      <c r="B317" s="70" t="s">
        <v>487</v>
      </c>
      <c r="C317" s="70"/>
      <c r="D317" s="78"/>
      <c r="E317" s="71">
        <v>39995</v>
      </c>
      <c r="F317" s="72">
        <v>104.85</v>
      </c>
      <c r="G317" s="72">
        <v>124.52</v>
      </c>
      <c r="H317" s="72">
        <v>120.09</v>
      </c>
      <c r="I317" s="72">
        <v>107.12</v>
      </c>
      <c r="J317" s="72">
        <v>100.33</v>
      </c>
      <c r="K317" s="72">
        <v>120.92</v>
      </c>
      <c r="L317" s="72">
        <v>97.84</v>
      </c>
      <c r="M317" s="72">
        <v>107.34</v>
      </c>
      <c r="N317" s="72">
        <v>106.28</v>
      </c>
      <c r="O317" s="72">
        <v>105.07</v>
      </c>
      <c r="P317" s="72">
        <v>105.21</v>
      </c>
      <c r="Q317" s="72">
        <v>107.41</v>
      </c>
      <c r="R317" s="72">
        <v>138.53</v>
      </c>
      <c r="S317" s="72">
        <v>113.56</v>
      </c>
      <c r="T317" s="72">
        <v>107.67</v>
      </c>
      <c r="U317" s="72">
        <v>103.1</v>
      </c>
      <c r="V317" s="72">
        <v>110.64</v>
      </c>
      <c r="W317" s="72">
        <v>102.43</v>
      </c>
      <c r="X317" s="72">
        <v>102.36</v>
      </c>
      <c r="Y317" s="72">
        <v>103.02</v>
      </c>
      <c r="Z317" s="72">
        <v>103.51</v>
      </c>
      <c r="AA317" s="72">
        <v>122.37</v>
      </c>
      <c r="AB317" s="72">
        <v>107.35</v>
      </c>
      <c r="AC317" s="72">
        <v>127.39</v>
      </c>
      <c r="AD317" s="72">
        <v>105.22</v>
      </c>
      <c r="AE317" s="72">
        <v>95.26</v>
      </c>
      <c r="AF317" s="72">
        <v>84</v>
      </c>
      <c r="AG317" s="72">
        <v>93.61</v>
      </c>
      <c r="AH317" s="72">
        <v>98.03</v>
      </c>
      <c r="AI317" s="72">
        <v>106.09</v>
      </c>
      <c r="AJ317" s="72">
        <v>106.11</v>
      </c>
      <c r="AK317" s="72">
        <v>103.33</v>
      </c>
      <c r="AL317" s="72">
        <v>108.06</v>
      </c>
      <c r="AM317" s="72">
        <v>112.39</v>
      </c>
      <c r="AN317" s="72">
        <v>91.64</v>
      </c>
      <c r="AO317" s="72">
        <v>93.2</v>
      </c>
      <c r="AP317" s="72">
        <v>107.43</v>
      </c>
      <c r="AQ317" s="72">
        <v>104.83</v>
      </c>
      <c r="AR317" s="72" t="s">
        <v>488</v>
      </c>
      <c r="AS317" s="72" t="s">
        <v>488</v>
      </c>
      <c r="AT317" s="72" t="s">
        <v>488</v>
      </c>
      <c r="AU317" s="72" t="s">
        <v>488</v>
      </c>
      <c r="AV317" s="72" t="s">
        <v>488</v>
      </c>
      <c r="AW317" s="73">
        <f t="shared" si="70"/>
        <v>100.97126112616766</v>
      </c>
      <c r="AX317" s="73">
        <f t="shared" si="70"/>
        <v>101.6009931169535</v>
      </c>
      <c r="AY317" s="73">
        <f t="shared" si="70"/>
        <v>102.36854282861248</v>
      </c>
      <c r="AZ317" s="73">
        <f t="shared" si="70"/>
        <v>101.16021801305921</v>
      </c>
      <c r="BA317" s="73">
        <f t="shared" si="70"/>
        <v>102.20993269055847</v>
      </c>
      <c r="BB317" s="73">
        <f t="shared" si="70"/>
        <v>101.86413141584933</v>
      </c>
      <c r="BC317" s="73">
        <f t="shared" si="70"/>
        <v>101.23274307505837</v>
      </c>
      <c r="BD317" s="73">
        <f t="shared" si="70"/>
        <v>101.9608375286662</v>
      </c>
      <c r="BE317" s="73">
        <f t="shared" si="70"/>
        <v>101.52431119420298</v>
      </c>
      <c r="BF317" s="73">
        <f t="shared" si="70"/>
        <v>101.54143512925829</v>
      </c>
      <c r="BG317" s="73">
        <f t="shared" si="70"/>
        <v>102.58385335413418</v>
      </c>
      <c r="BH317" s="73">
        <f t="shared" si="70"/>
        <v>100.44084053595519</v>
      </c>
      <c r="BI317" s="73">
        <f t="shared" si="70"/>
        <v>101.6190556032947</v>
      </c>
      <c r="BJ317" s="73">
        <f t="shared" si="70"/>
        <v>98.478081776004842</v>
      </c>
      <c r="BK317" s="73">
        <f t="shared" si="70"/>
        <v>98.381391220352697</v>
      </c>
      <c r="BL317" s="73">
        <f t="shared" si="69"/>
        <v>100.56854602714526</v>
      </c>
      <c r="BM317" s="73">
        <f t="shared" si="69"/>
        <v>101.06153233856814</v>
      </c>
      <c r="BN317" s="73">
        <f t="shared" si="69"/>
        <v>101.07701199656034</v>
      </c>
      <c r="BO317" s="73">
        <f t="shared" si="69"/>
        <v>101.31930598566157</v>
      </c>
      <c r="BP317" s="73">
        <f t="shared" si="71"/>
        <v>95.366813237676453</v>
      </c>
      <c r="BQ317" s="73">
        <f t="shared" si="71"/>
        <v>101.28250826466501</v>
      </c>
      <c r="BR317" s="73">
        <f t="shared" si="71"/>
        <v>95.712122820445501</v>
      </c>
      <c r="BS317" s="73">
        <f t="shared" si="71"/>
        <v>102.75888003828928</v>
      </c>
      <c r="BT317" s="73">
        <f t="shared" si="71"/>
        <v>101.2897912821241</v>
      </c>
      <c r="BU317" s="73">
        <f t="shared" si="71"/>
        <v>102.7503226031458</v>
      </c>
      <c r="BV317" s="73">
        <f t="shared" si="71"/>
        <v>96.550326144401254</v>
      </c>
      <c r="BW317" s="73">
        <f t="shared" si="71"/>
        <v>98.755479417544208</v>
      </c>
      <c r="BX317" s="73">
        <f t="shared" si="71"/>
        <v>101.5080514611911</v>
      </c>
      <c r="BY317" s="73">
        <f t="shared" si="71"/>
        <v>100.23078159005594</v>
      </c>
      <c r="BZ317" s="73">
        <f t="shared" si="71"/>
        <v>96.967441617538569</v>
      </c>
      <c r="CA317" s="73">
        <f t="shared" si="66"/>
        <v>90.102078569565663</v>
      </c>
      <c r="CB317" s="73">
        <f t="shared" si="66"/>
        <v>95.488989808311771</v>
      </c>
      <c r="CC317" s="73">
        <f t="shared" si="66"/>
        <v>94.175210562683276</v>
      </c>
      <c r="CD317" s="73">
        <f t="shared" si="66"/>
        <v>92.705344464934882</v>
      </c>
      <c r="CE317" s="73">
        <f t="shared" si="68"/>
        <v>96.151568975725269</v>
      </c>
      <c r="CF317" s="73">
        <f t="shared" si="68"/>
        <v>92.166419439146708</v>
      </c>
      <c r="CG317" s="73">
        <f t="shared" si="68"/>
        <v>103.97290104040648</v>
      </c>
      <c r="CH317" s="73">
        <f t="shared" si="68"/>
        <v>103.68868384425711</v>
      </c>
      <c r="CI317" s="73" t="e">
        <f t="shared" si="68"/>
        <v>#VALUE!</v>
      </c>
      <c r="CJ317" s="73" t="e">
        <f t="shared" si="68"/>
        <v>#VALUE!</v>
      </c>
      <c r="CK317" s="73" t="e">
        <f t="shared" si="68"/>
        <v>#VALUE!</v>
      </c>
    </row>
    <row r="318" spans="2:89" s="72" customFormat="1" ht="14.4">
      <c r="B318" s="70" t="s">
        <v>487</v>
      </c>
      <c r="C318" s="70"/>
      <c r="D318" s="78"/>
      <c r="E318" s="71">
        <v>40087</v>
      </c>
      <c r="F318" s="72">
        <v>105.61</v>
      </c>
      <c r="G318" s="72">
        <v>125.41</v>
      </c>
      <c r="H318" s="72">
        <v>118.18</v>
      </c>
      <c r="I318" s="72">
        <v>108.48</v>
      </c>
      <c r="J318" s="72">
        <v>100.87</v>
      </c>
      <c r="K318" s="72">
        <v>120.81</v>
      </c>
      <c r="L318" s="72">
        <v>98.11</v>
      </c>
      <c r="M318" s="72">
        <v>107.86</v>
      </c>
      <c r="N318" s="72">
        <v>106.55</v>
      </c>
      <c r="O318" s="72">
        <v>105.62</v>
      </c>
      <c r="P318" s="72">
        <v>105.53</v>
      </c>
      <c r="Q318" s="72">
        <v>108.17</v>
      </c>
      <c r="R318" s="72">
        <v>136.03</v>
      </c>
      <c r="S318" s="72">
        <v>113.89</v>
      </c>
      <c r="T318" s="72">
        <v>109.75</v>
      </c>
      <c r="U318" s="72">
        <v>104</v>
      </c>
      <c r="V318" s="72">
        <v>112.27</v>
      </c>
      <c r="W318" s="72">
        <v>102.84</v>
      </c>
      <c r="X318" s="72">
        <v>102.76</v>
      </c>
      <c r="Y318" s="72">
        <v>103.89</v>
      </c>
      <c r="Z318" s="72">
        <v>103.88</v>
      </c>
      <c r="AA318" s="72">
        <v>123.09</v>
      </c>
      <c r="AB318" s="72">
        <v>106.87</v>
      </c>
      <c r="AC318" s="72">
        <v>127.49</v>
      </c>
      <c r="AD318" s="72">
        <v>105.23</v>
      </c>
      <c r="AE318" s="72">
        <v>95.85</v>
      </c>
      <c r="AF318" s="72">
        <v>81.650000000000006</v>
      </c>
      <c r="AG318" s="72">
        <v>90.49</v>
      </c>
      <c r="AH318" s="72">
        <v>98.91</v>
      </c>
      <c r="AI318" s="72">
        <v>107.22</v>
      </c>
      <c r="AJ318" s="72">
        <v>112.44</v>
      </c>
      <c r="AK318" s="72">
        <v>101.92</v>
      </c>
      <c r="AL318" s="72">
        <v>111.64</v>
      </c>
      <c r="AM318" s="72">
        <v>120.96</v>
      </c>
      <c r="AN318" s="72">
        <v>95.59</v>
      </c>
      <c r="AO318" s="72">
        <v>94.45</v>
      </c>
      <c r="AP318" s="72">
        <v>108.43</v>
      </c>
      <c r="AQ318" s="72">
        <v>105.24</v>
      </c>
      <c r="AR318" s="72" t="s">
        <v>488</v>
      </c>
      <c r="AS318" s="72" t="s">
        <v>488</v>
      </c>
      <c r="AT318" s="72" t="s">
        <v>488</v>
      </c>
      <c r="AU318" s="72" t="s">
        <v>488</v>
      </c>
      <c r="AV318" s="72" t="s">
        <v>488</v>
      </c>
      <c r="AW318" s="73">
        <f t="shared" si="70"/>
        <v>101.70314628073025</v>
      </c>
      <c r="AX318" s="73">
        <f t="shared" si="70"/>
        <v>102.32718074845117</v>
      </c>
      <c r="AY318" s="73">
        <f t="shared" si="70"/>
        <v>100.74039796390559</v>
      </c>
      <c r="AZ318" s="73">
        <f t="shared" si="70"/>
        <v>102.44455237170149</v>
      </c>
      <c r="BA318" s="73">
        <f t="shared" si="70"/>
        <v>102.76005093687463</v>
      </c>
      <c r="BB318" s="73">
        <f t="shared" si="70"/>
        <v>101.77146639388653</v>
      </c>
      <c r="BC318" s="73">
        <f t="shared" si="70"/>
        <v>101.51210571437016</v>
      </c>
      <c r="BD318" s="73">
        <f t="shared" si="70"/>
        <v>102.45477860855168</v>
      </c>
      <c r="BE318" s="73">
        <f t="shared" si="70"/>
        <v>101.78222956099292</v>
      </c>
      <c r="BF318" s="73">
        <f t="shared" si="70"/>
        <v>102.07296448417493</v>
      </c>
      <c r="BG318" s="73">
        <f t="shared" si="70"/>
        <v>102.8958658346334</v>
      </c>
      <c r="BH318" s="73">
        <f t="shared" si="70"/>
        <v>101.15152891513151</v>
      </c>
      <c r="BI318" s="73">
        <f t="shared" si="70"/>
        <v>99.785173851990024</v>
      </c>
      <c r="BJ318" s="73">
        <f t="shared" si="70"/>
        <v>98.764254433508199</v>
      </c>
      <c r="BK318" s="73">
        <f t="shared" si="70"/>
        <v>100.28195120677728</v>
      </c>
      <c r="BL318" s="73">
        <f t="shared" si="69"/>
        <v>101.4464479808255</v>
      </c>
      <c r="BM318" s="73">
        <f t="shared" si="69"/>
        <v>102.55041789272454</v>
      </c>
      <c r="BN318" s="73">
        <f t="shared" si="69"/>
        <v>101.48159634605354</v>
      </c>
      <c r="BO318" s="73">
        <f t="shared" si="69"/>
        <v>101.71523918607448</v>
      </c>
      <c r="BP318" s="73">
        <f t="shared" si="71"/>
        <v>96.172182365193237</v>
      </c>
      <c r="BQ318" s="73">
        <f t="shared" si="71"/>
        <v>101.6445460200309</v>
      </c>
      <c r="BR318" s="73">
        <f t="shared" si="71"/>
        <v>96.275273334711414</v>
      </c>
      <c r="BS318" s="73">
        <f t="shared" si="71"/>
        <v>102.29940856722845</v>
      </c>
      <c r="BT318" s="73">
        <f t="shared" si="71"/>
        <v>101.36930285389749</v>
      </c>
      <c r="BU318" s="73">
        <f t="shared" si="71"/>
        <v>102.76008788755972</v>
      </c>
      <c r="BV318" s="73">
        <f t="shared" si="71"/>
        <v>97.148317876767365</v>
      </c>
      <c r="BW318" s="73">
        <f t="shared" si="71"/>
        <v>95.992677314791493</v>
      </c>
      <c r="BX318" s="73">
        <f t="shared" si="71"/>
        <v>98.12481120311061</v>
      </c>
      <c r="BY318" s="73">
        <f t="shared" si="71"/>
        <v>101.1305376626791</v>
      </c>
      <c r="BZ318" s="73">
        <f t="shared" si="71"/>
        <v>98.000274203341363</v>
      </c>
      <c r="CA318" s="73">
        <f t="shared" si="66"/>
        <v>95.477124817283595</v>
      </c>
      <c r="CB318" s="73">
        <f t="shared" si="66"/>
        <v>94.185985108517727</v>
      </c>
      <c r="CC318" s="73">
        <f t="shared" si="66"/>
        <v>97.295211060688146</v>
      </c>
      <c r="CD318" s="73">
        <f t="shared" si="66"/>
        <v>99.774343504569117</v>
      </c>
      <c r="CE318" s="73">
        <f t="shared" si="68"/>
        <v>100.29603315571343</v>
      </c>
      <c r="CF318" s="73">
        <f t="shared" si="68"/>
        <v>93.402557038920676</v>
      </c>
      <c r="CG318" s="73">
        <f t="shared" si="68"/>
        <v>104.94072102588919</v>
      </c>
      <c r="CH318" s="73">
        <f t="shared" si="68"/>
        <v>104.0942200493143</v>
      </c>
      <c r="CI318" s="73" t="e">
        <f t="shared" si="68"/>
        <v>#VALUE!</v>
      </c>
      <c r="CJ318" s="73" t="e">
        <f t="shared" si="68"/>
        <v>#VALUE!</v>
      </c>
      <c r="CK318" s="73" t="e">
        <f t="shared" si="68"/>
        <v>#VALUE!</v>
      </c>
    </row>
    <row r="319" spans="2:89" s="72" customFormat="1" ht="14.4">
      <c r="B319" s="70" t="s">
        <v>487</v>
      </c>
      <c r="C319" s="70"/>
      <c r="D319" s="78"/>
      <c r="E319" s="71">
        <v>40179</v>
      </c>
      <c r="F319" s="72">
        <v>104.22</v>
      </c>
      <c r="G319" s="72">
        <v>123.61</v>
      </c>
      <c r="H319" s="72">
        <v>115.9</v>
      </c>
      <c r="I319" s="72">
        <v>107.26</v>
      </c>
      <c r="J319" s="72">
        <v>98.52</v>
      </c>
      <c r="K319" s="72">
        <v>118.38</v>
      </c>
      <c r="L319" s="72">
        <v>94.78</v>
      </c>
      <c r="M319" s="72">
        <v>105.96</v>
      </c>
      <c r="N319" s="72">
        <v>104.62</v>
      </c>
      <c r="O319" s="72">
        <v>103.53</v>
      </c>
      <c r="P319" s="72">
        <v>102.99</v>
      </c>
      <c r="Q319" s="72">
        <v>106.89</v>
      </c>
      <c r="R319" s="72">
        <v>133</v>
      </c>
      <c r="S319" s="72">
        <v>112.85</v>
      </c>
      <c r="T319" s="72">
        <v>110.5</v>
      </c>
      <c r="U319" s="72">
        <v>103.73</v>
      </c>
      <c r="V319" s="72">
        <v>110.6</v>
      </c>
      <c r="W319" s="72">
        <v>101.26</v>
      </c>
      <c r="X319" s="72">
        <v>101.27</v>
      </c>
      <c r="Y319" s="72">
        <v>107.25</v>
      </c>
      <c r="Z319" s="72">
        <v>102.49</v>
      </c>
      <c r="AA319" s="72">
        <v>127.98</v>
      </c>
      <c r="AB319" s="72">
        <v>104.87</v>
      </c>
      <c r="AC319" s="72">
        <v>125.98</v>
      </c>
      <c r="AD319" s="72">
        <v>102.29</v>
      </c>
      <c r="AE319" s="72">
        <v>97.17</v>
      </c>
      <c r="AF319" s="72">
        <v>81.760000000000005</v>
      </c>
      <c r="AG319" s="72">
        <v>92.44</v>
      </c>
      <c r="AH319" s="72">
        <v>99.46</v>
      </c>
      <c r="AI319" s="72">
        <v>107.94</v>
      </c>
      <c r="AJ319" s="72">
        <v>116.55</v>
      </c>
      <c r="AK319" s="72">
        <v>106.88</v>
      </c>
      <c r="AL319" s="72">
        <v>115</v>
      </c>
      <c r="AM319" s="72">
        <v>125.66</v>
      </c>
      <c r="AN319" s="72">
        <v>95.68</v>
      </c>
      <c r="AO319" s="72">
        <v>97.7</v>
      </c>
      <c r="AP319" s="72">
        <v>103.58</v>
      </c>
      <c r="AQ319" s="72">
        <v>99.59</v>
      </c>
      <c r="AR319" s="72" t="s">
        <v>488</v>
      </c>
      <c r="AS319" s="72" t="s">
        <v>488</v>
      </c>
      <c r="AT319" s="72" t="s">
        <v>488</v>
      </c>
      <c r="AU319" s="72" t="s">
        <v>488</v>
      </c>
      <c r="AV319" s="72" t="s">
        <v>488</v>
      </c>
      <c r="AW319" s="73">
        <f t="shared" ref="AW319:BL334" si="72">F319/AVERAGE(F$311:F$324)*100</f>
        <v>100.36456685330654</v>
      </c>
      <c r="AX319" s="73">
        <f t="shared" si="72"/>
        <v>100.85848666227612</v>
      </c>
      <c r="AY319" s="73">
        <f t="shared" si="72"/>
        <v>98.796853308653382</v>
      </c>
      <c r="AZ319" s="73">
        <f t="shared" si="72"/>
        <v>101.29242890291945</v>
      </c>
      <c r="BA319" s="73">
        <f t="shared" si="72"/>
        <v>100.36601782790611</v>
      </c>
      <c r="BB319" s="73">
        <f t="shared" si="72"/>
        <v>99.724411817798924</v>
      </c>
      <c r="BC319" s="73">
        <f t="shared" si="72"/>
        <v>98.066633162858054</v>
      </c>
      <c r="BD319" s="73">
        <f t="shared" si="72"/>
        <v>100.64999389358553</v>
      </c>
      <c r="BE319" s="73">
        <f t="shared" si="72"/>
        <v>99.938590865050031</v>
      </c>
      <c r="BF319" s="73">
        <f t="shared" si="72"/>
        <v>100.05315293549167</v>
      </c>
      <c r="BG319" s="73">
        <f t="shared" si="72"/>
        <v>100.41926677067083</v>
      </c>
      <c r="BH319" s="73">
        <f t="shared" si="72"/>
        <v>99.954580065992474</v>
      </c>
      <c r="BI319" s="73">
        <f t="shared" si="72"/>
        <v>97.562509169408756</v>
      </c>
      <c r="BJ319" s="73">
        <f t="shared" si="72"/>
        <v>97.862376967437001</v>
      </c>
      <c r="BK319" s="73">
        <f t="shared" si="72"/>
        <v>100.96724927880535</v>
      </c>
      <c r="BL319" s="73">
        <f t="shared" si="69"/>
        <v>101.18307739472144</v>
      </c>
      <c r="BM319" s="73">
        <f t="shared" si="69"/>
        <v>101.02499526975448</v>
      </c>
      <c r="BN319" s="73">
        <f t="shared" si="69"/>
        <v>99.922466413860192</v>
      </c>
      <c r="BO319" s="73">
        <f t="shared" si="69"/>
        <v>100.24038801453641</v>
      </c>
      <c r="BP319" s="73">
        <f t="shared" si="71"/>
        <v>99.282573478361485</v>
      </c>
      <c r="BQ319" s="73">
        <f t="shared" si="71"/>
        <v>100.28445823635894</v>
      </c>
      <c r="BR319" s="73">
        <f t="shared" si="71"/>
        <v>100.10000391076747</v>
      </c>
      <c r="BS319" s="73">
        <f t="shared" si="71"/>
        <v>100.38494410447505</v>
      </c>
      <c r="BT319" s="73">
        <f t="shared" si="71"/>
        <v>100.16867812011927</v>
      </c>
      <c r="BU319" s="73">
        <f t="shared" si="71"/>
        <v>99.889094269870611</v>
      </c>
      <c r="BV319" s="73">
        <f t="shared" si="71"/>
        <v>98.486197684772918</v>
      </c>
      <c r="BW319" s="73">
        <f t="shared" si="71"/>
        <v>96.121999966409703</v>
      </c>
      <c r="BX319" s="73">
        <f t="shared" si="71"/>
        <v>100.23933636441092</v>
      </c>
      <c r="BY319" s="73">
        <f t="shared" si="71"/>
        <v>101.69288520806859</v>
      </c>
      <c r="BZ319" s="73">
        <f t="shared" si="71"/>
        <v>98.658362222613931</v>
      </c>
      <c r="CA319" s="73">
        <f t="shared" si="66"/>
        <v>98.967083755375342</v>
      </c>
      <c r="CB319" s="73">
        <f t="shared" si="66"/>
        <v>98.769604478006016</v>
      </c>
      <c r="CC319" s="73">
        <f t="shared" si="66"/>
        <v>100.22347968451395</v>
      </c>
      <c r="CD319" s="73">
        <f t="shared" si="66"/>
        <v>103.65115744695896</v>
      </c>
      <c r="CE319" s="73">
        <f t="shared" si="68"/>
        <v>100.39046398513088</v>
      </c>
      <c r="CF319" s="73">
        <f t="shared" si="68"/>
        <v>96.616514798332972</v>
      </c>
      <c r="CG319" s="73">
        <f t="shared" si="68"/>
        <v>100.24679409629806</v>
      </c>
      <c r="CH319" s="73">
        <f t="shared" si="68"/>
        <v>98.505733321087163</v>
      </c>
      <c r="CI319" s="73" t="e">
        <f t="shared" si="68"/>
        <v>#VALUE!</v>
      </c>
      <c r="CJ319" s="73" t="e">
        <f t="shared" si="68"/>
        <v>#VALUE!</v>
      </c>
      <c r="CK319" s="73" t="e">
        <f t="shared" si="68"/>
        <v>#VALUE!</v>
      </c>
    </row>
    <row r="320" spans="2:89" s="72" customFormat="1" ht="14.4">
      <c r="B320" s="70" t="s">
        <v>487</v>
      </c>
      <c r="C320" s="70"/>
      <c r="D320" s="79"/>
      <c r="E320" s="71">
        <v>40269</v>
      </c>
      <c r="F320" s="72">
        <v>102.5</v>
      </c>
      <c r="G320" s="72">
        <v>122.19</v>
      </c>
      <c r="H320" s="72">
        <v>114.85</v>
      </c>
      <c r="I320" s="72">
        <v>105.59</v>
      </c>
      <c r="J320" s="72">
        <v>95.92</v>
      </c>
      <c r="K320" s="72">
        <v>116.08</v>
      </c>
      <c r="L320" s="72">
        <v>90.99</v>
      </c>
      <c r="M320" s="72">
        <v>103.96</v>
      </c>
      <c r="N320" s="72">
        <v>102.41</v>
      </c>
      <c r="O320" s="72">
        <v>101.07</v>
      </c>
      <c r="P320" s="72">
        <v>100.21</v>
      </c>
      <c r="Q320" s="72">
        <v>105.29</v>
      </c>
      <c r="R320" s="72">
        <v>131.06</v>
      </c>
      <c r="S320" s="72">
        <v>112.42</v>
      </c>
      <c r="T320" s="72">
        <v>110.96</v>
      </c>
      <c r="U320" s="72">
        <v>100.5</v>
      </c>
      <c r="V320" s="72">
        <v>108.18</v>
      </c>
      <c r="W320" s="72">
        <v>99.46</v>
      </c>
      <c r="X320" s="72">
        <v>99.76</v>
      </c>
      <c r="Y320" s="72">
        <v>105.12</v>
      </c>
      <c r="Z320" s="72">
        <v>100.85</v>
      </c>
      <c r="AA320" s="72">
        <v>126</v>
      </c>
      <c r="AB320" s="72">
        <v>103.08</v>
      </c>
      <c r="AC320" s="72">
        <v>124.94</v>
      </c>
      <c r="AD320" s="72">
        <v>99.26</v>
      </c>
      <c r="AE320" s="72">
        <v>97.62</v>
      </c>
      <c r="AF320" s="72">
        <v>83.07</v>
      </c>
      <c r="AG320" s="72">
        <v>95.38</v>
      </c>
      <c r="AH320" s="72">
        <v>100.39</v>
      </c>
      <c r="AI320" s="72">
        <v>109.01</v>
      </c>
      <c r="AJ320" s="72">
        <v>119.43</v>
      </c>
      <c r="AK320" s="72">
        <v>113.23</v>
      </c>
      <c r="AL320" s="72">
        <v>119</v>
      </c>
      <c r="AM320" s="72">
        <v>129.03</v>
      </c>
      <c r="AN320" s="72">
        <v>98.35</v>
      </c>
      <c r="AO320" s="72">
        <v>100.92</v>
      </c>
      <c r="AP320" s="72">
        <v>98.31</v>
      </c>
      <c r="AQ320" s="72">
        <v>92.99</v>
      </c>
      <c r="AR320" s="72" t="s">
        <v>488</v>
      </c>
      <c r="AS320" s="72" t="s">
        <v>488</v>
      </c>
      <c r="AT320" s="72" t="s">
        <v>488</v>
      </c>
      <c r="AU320" s="72" t="s">
        <v>488</v>
      </c>
      <c r="AV320" s="72" t="s">
        <v>488</v>
      </c>
      <c r="AW320" s="73">
        <f t="shared" si="72"/>
        <v>98.708195187717536</v>
      </c>
      <c r="AX320" s="73">
        <f t="shared" si="72"/>
        <v>99.699850216515813</v>
      </c>
      <c r="AY320" s="73">
        <f t="shared" si="72"/>
        <v>97.901799848997769</v>
      </c>
      <c r="AZ320" s="73">
        <f t="shared" si="72"/>
        <v>99.715341859586644</v>
      </c>
      <c r="BA320" s="73">
        <f t="shared" si="72"/>
        <v>97.717300345643054</v>
      </c>
      <c r="BB320" s="73">
        <f t="shared" si="72"/>
        <v>97.786870449485548</v>
      </c>
      <c r="BC320" s="73">
        <f t="shared" si="72"/>
        <v>94.145209448074013</v>
      </c>
      <c r="BD320" s="73">
        <f t="shared" si="72"/>
        <v>98.750220509410653</v>
      </c>
      <c r="BE320" s="73">
        <f t="shared" si="72"/>
        <v>97.827481270213852</v>
      </c>
      <c r="BF320" s="73">
        <f t="shared" si="72"/>
        <v>97.675767093500838</v>
      </c>
      <c r="BG320" s="73">
        <f t="shared" si="72"/>
        <v>97.708658346333848</v>
      </c>
      <c r="BH320" s="73">
        <f t="shared" si="72"/>
        <v>98.458394004568689</v>
      </c>
      <c r="BI320" s="73">
        <f t="shared" si="72"/>
        <v>96.139416930396322</v>
      </c>
      <c r="BJ320" s="73">
        <f t="shared" si="72"/>
        <v>97.489485322811419</v>
      </c>
      <c r="BK320" s="73">
        <f t="shared" si="72"/>
        <v>101.38756542964924</v>
      </c>
      <c r="BL320" s="73">
        <f t="shared" si="69"/>
        <v>98.032384827624625</v>
      </c>
      <c r="BM320" s="73">
        <f t="shared" si="69"/>
        <v>98.814502606528393</v>
      </c>
      <c r="BN320" s="73">
        <f t="shared" si="69"/>
        <v>98.146242440475348</v>
      </c>
      <c r="BO320" s="73">
        <f t="shared" si="69"/>
        <v>98.745740182977713</v>
      </c>
      <c r="BP320" s="73">
        <f t="shared" si="71"/>
        <v>97.310807683406622</v>
      </c>
      <c r="BQ320" s="73">
        <f t="shared" si="71"/>
        <v>98.679750347710012</v>
      </c>
      <c r="BR320" s="73">
        <f t="shared" si="71"/>
        <v>98.551339996536186</v>
      </c>
      <c r="BS320" s="73">
        <f t="shared" si="71"/>
        <v>98.671498410310747</v>
      </c>
      <c r="BT320" s="73">
        <f t="shared" si="71"/>
        <v>99.341757773675994</v>
      </c>
      <c r="BU320" s="73">
        <f t="shared" si="71"/>
        <v>96.930213092456313</v>
      </c>
      <c r="BV320" s="73">
        <f t="shared" si="71"/>
        <v>98.942293073865741</v>
      </c>
      <c r="BW320" s="73">
        <f t="shared" si="71"/>
        <v>97.662115181135675</v>
      </c>
      <c r="BX320" s="73">
        <f t="shared" si="71"/>
        <v>103.42738968452525</v>
      </c>
      <c r="BY320" s="73">
        <f t="shared" si="71"/>
        <v>102.64376378481808</v>
      </c>
      <c r="BZ320" s="73">
        <f t="shared" si="71"/>
        <v>99.636354140144036</v>
      </c>
      <c r="CA320" s="73">
        <f t="shared" si="66"/>
        <v>101.41260242732284</v>
      </c>
      <c r="CB320" s="73">
        <f t="shared" si="66"/>
        <v>104.6377462111211</v>
      </c>
      <c r="CC320" s="73">
        <f t="shared" si="66"/>
        <v>103.70951376049705</v>
      </c>
      <c r="CD320" s="73">
        <f t="shared" si="66"/>
        <v>106.4309155290555</v>
      </c>
      <c r="CE320" s="73">
        <f t="shared" si="68"/>
        <v>103.19191192451527</v>
      </c>
      <c r="CF320" s="73">
        <f t="shared" si="68"/>
        <v>99.800805255350696</v>
      </c>
      <c r="CG320" s="73">
        <f t="shared" si="68"/>
        <v>95.146382772804245</v>
      </c>
      <c r="CH320" s="73">
        <f t="shared" si="68"/>
        <v>91.97758953236162</v>
      </c>
      <c r="CI320" s="73" t="e">
        <f t="shared" si="68"/>
        <v>#VALUE!</v>
      </c>
      <c r="CJ320" s="73" t="e">
        <f t="shared" si="68"/>
        <v>#VALUE!</v>
      </c>
      <c r="CK320" s="73" t="e">
        <f t="shared" si="68"/>
        <v>#VALUE!</v>
      </c>
    </row>
    <row r="321" spans="2:89" s="72" customFormat="1" ht="14.4">
      <c r="B321" s="70" t="s">
        <v>487</v>
      </c>
      <c r="C321" s="70"/>
      <c r="D321" s="78"/>
      <c r="E321" s="71">
        <v>40360</v>
      </c>
      <c r="F321" s="72">
        <v>102.28</v>
      </c>
      <c r="G321" s="72">
        <v>122.54</v>
      </c>
      <c r="H321" s="72">
        <v>116.38</v>
      </c>
      <c r="I321" s="72">
        <v>105.1</v>
      </c>
      <c r="J321" s="72">
        <v>95.19</v>
      </c>
      <c r="K321" s="72">
        <v>115.61</v>
      </c>
      <c r="L321" s="72">
        <v>90.21</v>
      </c>
      <c r="M321" s="72">
        <v>103.51</v>
      </c>
      <c r="N321" s="72">
        <v>101.73</v>
      </c>
      <c r="O321" s="72">
        <v>100.46</v>
      </c>
      <c r="P321" s="72">
        <v>99.45</v>
      </c>
      <c r="Q321" s="72">
        <v>104.98</v>
      </c>
      <c r="R321" s="72">
        <v>130.82</v>
      </c>
      <c r="S321" s="72">
        <v>113.29</v>
      </c>
      <c r="T321" s="72">
        <v>111.98</v>
      </c>
      <c r="U321" s="72">
        <v>97.52</v>
      </c>
      <c r="V321" s="72">
        <v>107.92</v>
      </c>
      <c r="W321" s="72">
        <v>98.96</v>
      </c>
      <c r="X321" s="72">
        <v>99.43</v>
      </c>
      <c r="Y321" s="72">
        <v>104.9</v>
      </c>
      <c r="Z321" s="72">
        <v>100.43</v>
      </c>
      <c r="AA321" s="72">
        <v>124.73</v>
      </c>
      <c r="AB321" s="72">
        <v>102.39</v>
      </c>
      <c r="AC321" s="72">
        <v>124.6</v>
      </c>
      <c r="AD321" s="72">
        <v>98.61</v>
      </c>
      <c r="AE321" s="72">
        <v>99.55</v>
      </c>
      <c r="AF321" s="72">
        <v>85.28</v>
      </c>
      <c r="AG321" s="72">
        <v>93.49</v>
      </c>
      <c r="AH321" s="72">
        <v>105.39</v>
      </c>
      <c r="AI321" s="72">
        <v>114.74</v>
      </c>
      <c r="AJ321" s="72">
        <v>120.48</v>
      </c>
      <c r="AK321" s="72">
        <v>114.51</v>
      </c>
      <c r="AL321" s="72">
        <v>117.98</v>
      </c>
      <c r="AM321" s="72">
        <v>129.08000000000001</v>
      </c>
      <c r="AN321" s="72">
        <v>98.95</v>
      </c>
      <c r="AO321" s="72">
        <v>99.56</v>
      </c>
      <c r="AP321" s="72">
        <v>96.93</v>
      </c>
      <c r="AQ321" s="72">
        <v>92.19</v>
      </c>
      <c r="AR321" s="72" t="s">
        <v>488</v>
      </c>
      <c r="AS321" s="72" t="s">
        <v>488</v>
      </c>
      <c r="AT321" s="72" t="s">
        <v>488</v>
      </c>
      <c r="AU321" s="72" t="s">
        <v>488</v>
      </c>
      <c r="AV321" s="72" t="s">
        <v>488</v>
      </c>
      <c r="AW321" s="73">
        <f t="shared" si="72"/>
        <v>98.496333695607319</v>
      </c>
      <c r="AX321" s="73">
        <f t="shared" si="72"/>
        <v>99.985429622160964</v>
      </c>
      <c r="AY321" s="73">
        <f t="shared" si="72"/>
        <v>99.206020604495947</v>
      </c>
      <c r="AZ321" s="73">
        <f t="shared" si="72"/>
        <v>99.252603745075817</v>
      </c>
      <c r="BA321" s="73">
        <f t="shared" si="72"/>
        <v>96.973621975623047</v>
      </c>
      <c r="BB321" s="73">
        <f t="shared" si="72"/>
        <v>97.39093808291716</v>
      </c>
      <c r="BC321" s="73">
        <f t="shared" si="72"/>
        <v>93.338161823395495</v>
      </c>
      <c r="BD321" s="73">
        <f t="shared" si="72"/>
        <v>98.322771497971303</v>
      </c>
      <c r="BE321" s="73">
        <f t="shared" si="72"/>
        <v>97.177909087187331</v>
      </c>
      <c r="BF321" s="73">
        <f t="shared" si="72"/>
        <v>97.086252718047845</v>
      </c>
      <c r="BG321" s="73">
        <f t="shared" si="72"/>
        <v>96.967628705148229</v>
      </c>
      <c r="BH321" s="73">
        <f t="shared" si="72"/>
        <v>98.16850795516784</v>
      </c>
      <c r="BI321" s="73">
        <f t="shared" si="72"/>
        <v>95.963364282271073</v>
      </c>
      <c r="BJ321" s="73">
        <f t="shared" si="72"/>
        <v>98.243940510774834</v>
      </c>
      <c r="BK321" s="73">
        <f t="shared" si="72"/>
        <v>102.31957080760745</v>
      </c>
      <c r="BL321" s="73">
        <f t="shared" si="69"/>
        <v>95.125553914327895</v>
      </c>
      <c r="BM321" s="73">
        <f t="shared" si="69"/>
        <v>98.577011659239631</v>
      </c>
      <c r="BN321" s="73">
        <f t="shared" si="69"/>
        <v>97.652846892312894</v>
      </c>
      <c r="BO321" s="73">
        <f t="shared" si="69"/>
        <v>98.419095292637067</v>
      </c>
      <c r="BP321" s="73">
        <f t="shared" si="71"/>
        <v>97.107151122425364</v>
      </c>
      <c r="BQ321" s="73">
        <f t="shared" si="71"/>
        <v>98.268788571348722</v>
      </c>
      <c r="BR321" s="73">
        <f t="shared" si="71"/>
        <v>97.558005061650462</v>
      </c>
      <c r="BS321" s="73">
        <f t="shared" si="71"/>
        <v>98.011008170660816</v>
      </c>
      <c r="BT321" s="73">
        <f t="shared" si="71"/>
        <v>99.071418429646457</v>
      </c>
      <c r="BU321" s="73">
        <f t="shared" si="71"/>
        <v>96.295469605552256</v>
      </c>
      <c r="BV321" s="73">
        <f t="shared" si="71"/>
        <v>100.8984355204193</v>
      </c>
      <c r="BW321" s="73">
        <f t="shared" si="71"/>
        <v>100.26032481819252</v>
      </c>
      <c r="BX321" s="73">
        <f t="shared" si="71"/>
        <v>101.37792683588032</v>
      </c>
      <c r="BY321" s="73">
        <f t="shared" si="71"/>
        <v>107.75601419744972</v>
      </c>
      <c r="BZ321" s="73">
        <f t="shared" si="71"/>
        <v>104.87363796018829</v>
      </c>
      <c r="CA321" s="73">
        <f t="shared" si="66"/>
        <v>102.30419777647037</v>
      </c>
      <c r="CB321" s="73">
        <f t="shared" si="66"/>
        <v>105.82061572582775</v>
      </c>
      <c r="CC321" s="73">
        <f t="shared" si="66"/>
        <v>102.82057507112134</v>
      </c>
      <c r="CD321" s="73">
        <f t="shared" si="66"/>
        <v>106.4721582305703</v>
      </c>
      <c r="CE321" s="73">
        <f t="shared" si="68"/>
        <v>103.8214507872983</v>
      </c>
      <c r="CF321" s="73">
        <f t="shared" si="68"/>
        <v>98.455887546796632</v>
      </c>
      <c r="CG321" s="73">
        <f t="shared" si="68"/>
        <v>93.810791192838124</v>
      </c>
      <c r="CH321" s="73">
        <f t="shared" si="68"/>
        <v>91.186299376152476</v>
      </c>
      <c r="CI321" s="73" t="e">
        <f t="shared" si="68"/>
        <v>#VALUE!</v>
      </c>
      <c r="CJ321" s="73" t="e">
        <f t="shared" si="68"/>
        <v>#VALUE!</v>
      </c>
      <c r="CK321" s="73" t="e">
        <f t="shared" si="68"/>
        <v>#VALUE!</v>
      </c>
    </row>
    <row r="322" spans="2:89" s="72" customFormat="1" ht="14.4">
      <c r="B322" s="70" t="s">
        <v>487</v>
      </c>
      <c r="C322" s="70"/>
      <c r="D322" s="78"/>
      <c r="E322" s="71">
        <v>40452</v>
      </c>
      <c r="F322" s="72">
        <v>103.17</v>
      </c>
      <c r="G322" s="72">
        <v>123.98</v>
      </c>
      <c r="H322" s="72">
        <v>116.44</v>
      </c>
      <c r="I322" s="72">
        <v>105.44</v>
      </c>
      <c r="J322" s="72">
        <v>95.92</v>
      </c>
      <c r="K322" s="72">
        <v>116.22</v>
      </c>
      <c r="L322" s="72">
        <v>91.51</v>
      </c>
      <c r="M322" s="72">
        <v>104</v>
      </c>
      <c r="N322" s="72">
        <v>102.06</v>
      </c>
      <c r="O322" s="72">
        <v>101.26</v>
      </c>
      <c r="P322" s="72">
        <v>100.17</v>
      </c>
      <c r="Q322" s="72">
        <v>105.9</v>
      </c>
      <c r="R322" s="72">
        <v>132.33000000000001</v>
      </c>
      <c r="S322" s="72">
        <v>114.84</v>
      </c>
      <c r="T322" s="72">
        <v>113.48</v>
      </c>
      <c r="U322" s="72">
        <v>100.54</v>
      </c>
      <c r="V322" s="72">
        <v>109.39</v>
      </c>
      <c r="W322" s="72">
        <v>99.51</v>
      </c>
      <c r="X322" s="72">
        <v>100.05</v>
      </c>
      <c r="Y322" s="72">
        <v>106.87</v>
      </c>
      <c r="Z322" s="72">
        <v>100.88</v>
      </c>
      <c r="AA322" s="72">
        <v>124.87</v>
      </c>
      <c r="AB322" s="72">
        <v>102.6</v>
      </c>
      <c r="AC322" s="72">
        <v>124.88</v>
      </c>
      <c r="AD322" s="72">
        <v>99.56</v>
      </c>
      <c r="AE322" s="72">
        <v>102.06</v>
      </c>
      <c r="AF322" s="72">
        <v>83.74</v>
      </c>
      <c r="AG322" s="72">
        <v>89.52</v>
      </c>
      <c r="AH322" s="72">
        <v>104.71</v>
      </c>
      <c r="AI322" s="72">
        <v>116.41</v>
      </c>
      <c r="AJ322" s="72">
        <v>122.3</v>
      </c>
      <c r="AK322" s="72">
        <v>115.49</v>
      </c>
      <c r="AL322" s="72">
        <v>120.97</v>
      </c>
      <c r="AM322" s="72">
        <v>137.35</v>
      </c>
      <c r="AN322" s="72">
        <v>100.43</v>
      </c>
      <c r="AO322" s="72">
        <v>103.24</v>
      </c>
      <c r="AP322" s="72">
        <v>98.44</v>
      </c>
      <c r="AQ322" s="72">
        <v>94</v>
      </c>
      <c r="AR322" s="72" t="s">
        <v>488</v>
      </c>
      <c r="AS322" s="72" t="s">
        <v>488</v>
      </c>
      <c r="AT322" s="72" t="s">
        <v>488</v>
      </c>
      <c r="AU322" s="72" t="s">
        <v>488</v>
      </c>
      <c r="AV322" s="72" t="s">
        <v>488</v>
      </c>
      <c r="AW322" s="73">
        <f t="shared" si="72"/>
        <v>99.353409731871395</v>
      </c>
      <c r="AX322" s="73">
        <f t="shared" si="72"/>
        <v>101.16038489110099</v>
      </c>
      <c r="AY322" s="73">
        <f t="shared" si="72"/>
        <v>99.257166516476275</v>
      </c>
      <c r="AZ322" s="73">
        <f t="shared" si="72"/>
        <v>99.573687334736391</v>
      </c>
      <c r="BA322" s="73">
        <f t="shared" si="72"/>
        <v>97.717300345643054</v>
      </c>
      <c r="BB322" s="73">
        <f t="shared" si="72"/>
        <v>97.904807750165489</v>
      </c>
      <c r="BC322" s="73">
        <f t="shared" si="72"/>
        <v>94.683241197859687</v>
      </c>
      <c r="BD322" s="73">
        <f t="shared" si="72"/>
        <v>98.788215977094154</v>
      </c>
      <c r="BE322" s="73">
        <f t="shared" si="72"/>
        <v>97.493142646597263</v>
      </c>
      <c r="BF322" s="73">
        <f t="shared" si="72"/>
        <v>97.859386325199338</v>
      </c>
      <c r="BG322" s="73">
        <f t="shared" si="72"/>
        <v>97.66965678627146</v>
      </c>
      <c r="BH322" s="73">
        <f t="shared" si="72"/>
        <v>99.028814940486512</v>
      </c>
      <c r="BI322" s="73">
        <f t="shared" si="72"/>
        <v>97.071028860059101</v>
      </c>
      <c r="BJ322" s="73">
        <f t="shared" si="72"/>
        <v>99.588084811169395</v>
      </c>
      <c r="BK322" s="73">
        <f t="shared" si="72"/>
        <v>103.69016695166364</v>
      </c>
      <c r="BL322" s="73">
        <f t="shared" si="69"/>
        <v>98.071402692232652</v>
      </c>
      <c r="BM322" s="73">
        <f t="shared" si="69"/>
        <v>99.919748938141439</v>
      </c>
      <c r="BN322" s="73">
        <f t="shared" si="69"/>
        <v>98.195581995291604</v>
      </c>
      <c r="BO322" s="73">
        <f t="shared" si="69"/>
        <v>99.032791753277067</v>
      </c>
      <c r="BP322" s="73">
        <f t="shared" si="71"/>
        <v>98.930803054848411</v>
      </c>
      <c r="BQ322" s="73">
        <f t="shared" si="71"/>
        <v>98.709104760307255</v>
      </c>
      <c r="BR322" s="73">
        <f t="shared" si="71"/>
        <v>97.667506550535492</v>
      </c>
      <c r="BS322" s="73">
        <f t="shared" si="71"/>
        <v>98.212026939249924</v>
      </c>
      <c r="BT322" s="73">
        <f t="shared" si="71"/>
        <v>99.294050830611951</v>
      </c>
      <c r="BU322" s="73">
        <f t="shared" si="71"/>
        <v>97.223171624873558</v>
      </c>
      <c r="BV322" s="73">
        <f t="shared" si="71"/>
        <v>103.44243424624808</v>
      </c>
      <c r="BW322" s="73">
        <f t="shared" si="71"/>
        <v>98.44980769553753</v>
      </c>
      <c r="BX322" s="73">
        <f t="shared" si="71"/>
        <v>97.072970481848401</v>
      </c>
      <c r="BY322" s="73">
        <f t="shared" si="71"/>
        <v>107.0607481413318</v>
      </c>
      <c r="BZ322" s="73">
        <f t="shared" si="71"/>
        <v>106.40003656044553</v>
      </c>
      <c r="CA322" s="73">
        <f t="shared" si="66"/>
        <v>103.84962971499274</v>
      </c>
      <c r="CB322" s="73">
        <f t="shared" si="66"/>
        <v>106.72625019802501</v>
      </c>
      <c r="CC322" s="73">
        <f t="shared" si="66"/>
        <v>105.42638554291869</v>
      </c>
      <c r="CD322" s="73">
        <f t="shared" si="66"/>
        <v>113.2937010611158</v>
      </c>
      <c r="CE322" s="73">
        <f t="shared" si="68"/>
        <v>105.37431331549638</v>
      </c>
      <c r="CF322" s="73">
        <f t="shared" si="68"/>
        <v>102.09507664053118</v>
      </c>
      <c r="CG322" s="73">
        <f t="shared" si="68"/>
        <v>95.272199370916994</v>
      </c>
      <c r="CH322" s="73">
        <f t="shared" si="68"/>
        <v>92.976593354575684</v>
      </c>
      <c r="CI322" s="73" t="e">
        <f t="shared" si="68"/>
        <v>#VALUE!</v>
      </c>
      <c r="CJ322" s="73" t="e">
        <f t="shared" si="68"/>
        <v>#VALUE!</v>
      </c>
      <c r="CK322" s="73" t="e">
        <f t="shared" si="68"/>
        <v>#VALUE!</v>
      </c>
    </row>
    <row r="323" spans="2:89" s="72" customFormat="1" ht="14.4">
      <c r="B323" s="70" t="s">
        <v>487</v>
      </c>
      <c r="C323" s="70"/>
      <c r="D323" s="78"/>
      <c r="E323" s="71">
        <v>40544</v>
      </c>
      <c r="F323" s="72">
        <v>103.14</v>
      </c>
      <c r="G323" s="72">
        <v>125.44</v>
      </c>
      <c r="H323" s="72">
        <v>117.38</v>
      </c>
      <c r="I323" s="72">
        <v>104.1</v>
      </c>
      <c r="J323" s="72">
        <v>95.65</v>
      </c>
      <c r="K323" s="72">
        <v>115.81</v>
      </c>
      <c r="L323" s="72">
        <v>91.2</v>
      </c>
      <c r="M323" s="72">
        <v>103.99</v>
      </c>
      <c r="N323" s="72">
        <v>101.6</v>
      </c>
      <c r="O323" s="72">
        <v>101.1</v>
      </c>
      <c r="P323" s="72">
        <v>100.13</v>
      </c>
      <c r="Q323" s="72">
        <v>105.91</v>
      </c>
      <c r="R323" s="72">
        <v>134.53</v>
      </c>
      <c r="S323" s="72">
        <v>115.43</v>
      </c>
      <c r="T323" s="72">
        <v>113.8</v>
      </c>
      <c r="U323" s="72">
        <v>101.85</v>
      </c>
      <c r="V323" s="72">
        <v>109.37</v>
      </c>
      <c r="W323" s="72">
        <v>99.22</v>
      </c>
      <c r="X323" s="72">
        <v>100.02</v>
      </c>
      <c r="Y323" s="72">
        <v>107.88</v>
      </c>
      <c r="Z323" s="72">
        <v>100.57</v>
      </c>
      <c r="AA323" s="72">
        <v>127.57</v>
      </c>
      <c r="AB323" s="72">
        <v>102.65</v>
      </c>
      <c r="AC323" s="72">
        <v>124.57</v>
      </c>
      <c r="AD323" s="72">
        <v>99.51</v>
      </c>
      <c r="AE323" s="72">
        <v>105.73</v>
      </c>
      <c r="AF323" s="72">
        <v>84.48</v>
      </c>
      <c r="AG323" s="72">
        <v>88.24</v>
      </c>
      <c r="AH323" s="72">
        <v>103.24</v>
      </c>
      <c r="AI323" s="72">
        <v>119.26</v>
      </c>
      <c r="AJ323" s="72">
        <v>126.76</v>
      </c>
      <c r="AK323" s="72">
        <v>108.17</v>
      </c>
      <c r="AL323" s="72">
        <v>125.13</v>
      </c>
      <c r="AM323" s="72">
        <v>139.34</v>
      </c>
      <c r="AN323" s="72">
        <v>99.65</v>
      </c>
      <c r="AO323" s="72">
        <v>106.96</v>
      </c>
      <c r="AP323" s="72">
        <v>98.09</v>
      </c>
      <c r="AQ323" s="72">
        <v>94.69</v>
      </c>
      <c r="AR323" s="72" t="s">
        <v>488</v>
      </c>
      <c r="AS323" s="72" t="s">
        <v>488</v>
      </c>
      <c r="AT323" s="72" t="s">
        <v>488</v>
      </c>
      <c r="AU323" s="72" t="s">
        <v>488</v>
      </c>
      <c r="AV323" s="72" t="s">
        <v>488</v>
      </c>
      <c r="AW323" s="73">
        <f t="shared" si="72"/>
        <v>99.324519528401822</v>
      </c>
      <c r="AX323" s="73">
        <f t="shared" si="72"/>
        <v>102.35165898322074</v>
      </c>
      <c r="AY323" s="73">
        <f t="shared" si="72"/>
        <v>100.05845247083462</v>
      </c>
      <c r="AZ323" s="73">
        <f t="shared" si="72"/>
        <v>98.308240246074149</v>
      </c>
      <c r="BA323" s="73">
        <f t="shared" si="72"/>
        <v>97.442241222484981</v>
      </c>
      <c r="BB323" s="73">
        <f t="shared" si="72"/>
        <v>97.559419941031365</v>
      </c>
      <c r="BC323" s="73">
        <f t="shared" si="72"/>
        <v>94.362491500872068</v>
      </c>
      <c r="BD323" s="73">
        <f t="shared" si="72"/>
        <v>98.778717110173261</v>
      </c>
      <c r="BE323" s="73">
        <f t="shared" si="72"/>
        <v>97.053726169844026</v>
      </c>
      <c r="BF323" s="73">
        <f t="shared" si="72"/>
        <v>97.704759603769034</v>
      </c>
      <c r="BG323" s="73">
        <f t="shared" si="72"/>
        <v>97.630655226209058</v>
      </c>
      <c r="BH323" s="73">
        <f t="shared" si="72"/>
        <v>99.038166103370401</v>
      </c>
      <c r="BI323" s="73">
        <f t="shared" si="72"/>
        <v>98.68484480120722</v>
      </c>
      <c r="BJ323" s="73">
        <f t="shared" si="72"/>
        <v>100.09972683519055</v>
      </c>
      <c r="BK323" s="73">
        <f t="shared" si="72"/>
        <v>103.98256079572896</v>
      </c>
      <c r="BL323" s="73">
        <f t="shared" si="69"/>
        <v>99.349237758144966</v>
      </c>
      <c r="BM323" s="73">
        <f t="shared" si="69"/>
        <v>99.90148040373461</v>
      </c>
      <c r="BN323" s="73">
        <f t="shared" si="69"/>
        <v>97.909412577357372</v>
      </c>
      <c r="BO323" s="73">
        <f t="shared" si="69"/>
        <v>99.003096763246091</v>
      </c>
      <c r="BP323" s="73">
        <f t="shared" si="71"/>
        <v>99.865771812080524</v>
      </c>
      <c r="BQ323" s="73">
        <f t="shared" si="71"/>
        <v>98.405775830135809</v>
      </c>
      <c r="BR323" s="73">
        <f t="shared" si="71"/>
        <v>99.779320979032704</v>
      </c>
      <c r="BS323" s="73">
        <f t="shared" si="71"/>
        <v>98.259888550818758</v>
      </c>
      <c r="BT323" s="73">
        <f t="shared" si="71"/>
        <v>99.047564958114435</v>
      </c>
      <c r="BU323" s="73">
        <f t="shared" si="71"/>
        <v>97.17434520280402</v>
      </c>
      <c r="BV323" s="73">
        <f t="shared" si="71"/>
        <v>107.16214553062717</v>
      </c>
      <c r="BW323" s="73">
        <f t="shared" si="71"/>
        <v>99.319796442787336</v>
      </c>
      <c r="BX323" s="73">
        <f t="shared" si="71"/>
        <v>95.68497447853332</v>
      </c>
      <c r="BY323" s="73">
        <f t="shared" si="71"/>
        <v>105.5577465200181</v>
      </c>
      <c r="BZ323" s="73">
        <f t="shared" si="71"/>
        <v>109.00496830339948</v>
      </c>
      <c r="CA323" s="73">
        <f t="shared" si="66"/>
        <v>107.63678710280034</v>
      </c>
      <c r="CB323" s="73">
        <f t="shared" si="66"/>
        <v>99.961715160796331</v>
      </c>
      <c r="CC323" s="73">
        <f t="shared" si="66"/>
        <v>109.05186098194113</v>
      </c>
      <c r="CD323" s="73">
        <f t="shared" si="66"/>
        <v>114.93516058140428</v>
      </c>
      <c r="CE323" s="73">
        <f t="shared" si="68"/>
        <v>104.55591279387848</v>
      </c>
      <c r="CF323" s="73">
        <f t="shared" si="68"/>
        <v>105.7738221374585</v>
      </c>
      <c r="CG323" s="73">
        <f t="shared" si="68"/>
        <v>94.933462375998062</v>
      </c>
      <c r="CH323" s="73">
        <f t="shared" si="68"/>
        <v>93.65908111430609</v>
      </c>
      <c r="CI323" s="73" t="e">
        <f t="shared" si="68"/>
        <v>#VALUE!</v>
      </c>
      <c r="CJ323" s="73" t="e">
        <f t="shared" si="68"/>
        <v>#VALUE!</v>
      </c>
      <c r="CK323" s="73" t="e">
        <f t="shared" si="68"/>
        <v>#VALUE!</v>
      </c>
    </row>
    <row r="324" spans="2:89" s="72" customFormat="1" ht="14.4">
      <c r="B324" s="70" t="s">
        <v>487</v>
      </c>
      <c r="C324" s="70"/>
      <c r="D324" s="79"/>
      <c r="E324" s="71">
        <v>40634</v>
      </c>
      <c r="F324" s="72">
        <v>104.35</v>
      </c>
      <c r="G324" s="72">
        <v>127.4</v>
      </c>
      <c r="H324" s="72">
        <v>117.72</v>
      </c>
      <c r="I324" s="72">
        <v>104.81</v>
      </c>
      <c r="J324" s="72">
        <v>96.76</v>
      </c>
      <c r="K324" s="72">
        <v>117.05</v>
      </c>
      <c r="L324" s="72">
        <v>92.95</v>
      </c>
      <c r="M324" s="72">
        <v>104.71</v>
      </c>
      <c r="N324" s="72">
        <v>102.17</v>
      </c>
      <c r="O324" s="72">
        <v>102.34</v>
      </c>
      <c r="P324" s="72">
        <v>101.36</v>
      </c>
      <c r="Q324" s="72">
        <v>107.18</v>
      </c>
      <c r="R324" s="72">
        <v>136.38</v>
      </c>
      <c r="S324" s="72">
        <v>117.17</v>
      </c>
      <c r="T324" s="72">
        <v>114.94</v>
      </c>
      <c r="U324" s="72">
        <v>105.13</v>
      </c>
      <c r="V324" s="72">
        <v>110.63</v>
      </c>
      <c r="W324" s="72">
        <v>100.05</v>
      </c>
      <c r="X324" s="72">
        <v>100.84</v>
      </c>
      <c r="Y324" s="72">
        <v>108.7</v>
      </c>
      <c r="Z324" s="72">
        <v>101.1</v>
      </c>
      <c r="AA324" s="72">
        <v>131.63</v>
      </c>
      <c r="AB324" s="72">
        <v>103.18</v>
      </c>
      <c r="AC324" s="72">
        <v>125.01</v>
      </c>
      <c r="AD324" s="72">
        <v>101.4</v>
      </c>
      <c r="AE324" s="72">
        <v>105.12</v>
      </c>
      <c r="AF324" s="72">
        <v>82.78</v>
      </c>
      <c r="AG324" s="72">
        <v>85.39</v>
      </c>
      <c r="AH324" s="72">
        <v>100.21</v>
      </c>
      <c r="AI324" s="72">
        <v>124.11</v>
      </c>
      <c r="AJ324" s="72">
        <v>129.76</v>
      </c>
      <c r="AK324" s="72">
        <v>106.5</v>
      </c>
      <c r="AL324" s="72">
        <v>127.32</v>
      </c>
      <c r="AM324" s="72">
        <v>144.01</v>
      </c>
      <c r="AN324" s="72">
        <v>101.69</v>
      </c>
      <c r="AO324" s="72">
        <v>110.46</v>
      </c>
      <c r="AP324" s="72">
        <v>100.42</v>
      </c>
      <c r="AQ324" s="72">
        <v>97.37</v>
      </c>
      <c r="AR324" s="72" t="s">
        <v>488</v>
      </c>
      <c r="AS324" s="72" t="s">
        <v>488</v>
      </c>
      <c r="AT324" s="72" t="s">
        <v>488</v>
      </c>
      <c r="AU324" s="72" t="s">
        <v>488</v>
      </c>
      <c r="AV324" s="72" t="s">
        <v>488</v>
      </c>
      <c r="AW324" s="73">
        <f t="shared" si="72"/>
        <v>100.48975773500806</v>
      </c>
      <c r="AX324" s="73">
        <f t="shared" si="72"/>
        <v>103.95090365483357</v>
      </c>
      <c r="AY324" s="73">
        <f t="shared" si="72"/>
        <v>100.34827930538978</v>
      </c>
      <c r="AZ324" s="73">
        <f t="shared" si="72"/>
        <v>98.978738330365346</v>
      </c>
      <c r="BA324" s="73">
        <f t="shared" si="72"/>
        <v>98.573039839912667</v>
      </c>
      <c r="BB324" s="73">
        <f t="shared" si="72"/>
        <v>98.604007461339435</v>
      </c>
      <c r="BC324" s="73">
        <f t="shared" si="72"/>
        <v>96.173175274189248</v>
      </c>
      <c r="BD324" s="73">
        <f t="shared" si="72"/>
        <v>99.462635528476227</v>
      </c>
      <c r="BE324" s="73">
        <f t="shared" si="72"/>
        <v>97.598220499733898</v>
      </c>
      <c r="BF324" s="73">
        <f t="shared" si="72"/>
        <v>98.90311669485385</v>
      </c>
      <c r="BG324" s="73">
        <f t="shared" si="72"/>
        <v>98.829953198127939</v>
      </c>
      <c r="BH324" s="73">
        <f t="shared" si="72"/>
        <v>100.22576378962553</v>
      </c>
      <c r="BI324" s="73">
        <f t="shared" si="72"/>
        <v>100.04191729717266</v>
      </c>
      <c r="BJ324" s="73">
        <f t="shared" si="72"/>
        <v>101.60863721111737</v>
      </c>
      <c r="BK324" s="73">
        <f t="shared" si="72"/>
        <v>105.02421386521166</v>
      </c>
      <c r="BL324" s="73">
        <f t="shared" si="69"/>
        <v>102.54870265600175</v>
      </c>
      <c r="BM324" s="73">
        <f t="shared" si="69"/>
        <v>101.05239807136472</v>
      </c>
      <c r="BN324" s="73">
        <f t="shared" si="69"/>
        <v>98.728449187307049</v>
      </c>
      <c r="BO324" s="73">
        <f t="shared" si="69"/>
        <v>99.814759824092548</v>
      </c>
      <c r="BP324" s="73">
        <f t="shared" si="71"/>
        <v>100.62485535755611</v>
      </c>
      <c r="BQ324" s="73">
        <f t="shared" si="71"/>
        <v>98.924370452687</v>
      </c>
      <c r="BR324" s="73">
        <f t="shared" si="71"/>
        <v>102.95486415669886</v>
      </c>
      <c r="BS324" s="73">
        <f t="shared" si="71"/>
        <v>98.767221633448415</v>
      </c>
      <c r="BT324" s="73">
        <f t="shared" si="71"/>
        <v>99.397415873917367</v>
      </c>
      <c r="BU324" s="73">
        <f t="shared" si="71"/>
        <v>99.019983957032736</v>
      </c>
      <c r="BV324" s="73">
        <f t="shared" si="71"/>
        <v>106.54388289207914</v>
      </c>
      <c r="BW324" s="73">
        <f t="shared" si="71"/>
        <v>97.321173645051317</v>
      </c>
      <c r="BX324" s="73">
        <f t="shared" si="71"/>
        <v>92.594514627402091</v>
      </c>
      <c r="BY324" s="73">
        <f t="shared" si="71"/>
        <v>102.45972276996331</v>
      </c>
      <c r="BZ324" s="73">
        <f t="shared" si="71"/>
        <v>113.43792232211058</v>
      </c>
      <c r="CA324" s="73">
        <f t="shared" si="66"/>
        <v>110.18420238607898</v>
      </c>
      <c r="CB324" s="73">
        <f t="shared" si="66"/>
        <v>98.418440090827488</v>
      </c>
      <c r="CC324" s="73">
        <f t="shared" si="66"/>
        <v>110.96046463854185</v>
      </c>
      <c r="CD324" s="73">
        <f t="shared" si="66"/>
        <v>118.78722890288522</v>
      </c>
      <c r="CE324" s="73">
        <f t="shared" si="68"/>
        <v>106.6963449273407</v>
      </c>
      <c r="CF324" s="73">
        <f t="shared" si="68"/>
        <v>109.2350074168256</v>
      </c>
      <c r="CG324" s="73">
        <f t="shared" si="68"/>
        <v>97.18848294217274</v>
      </c>
      <c r="CH324" s="73">
        <f t="shared" si="68"/>
        <v>96.309903137606753</v>
      </c>
      <c r="CI324" s="73" t="e">
        <f t="shared" si="68"/>
        <v>#VALUE!</v>
      </c>
      <c r="CJ324" s="73" t="e">
        <f t="shared" si="68"/>
        <v>#VALUE!</v>
      </c>
      <c r="CK324" s="73" t="e">
        <f t="shared" si="68"/>
        <v>#VALUE!</v>
      </c>
    </row>
    <row r="325" spans="2:89" s="72" customFormat="1" ht="14.4">
      <c r="B325" s="70" t="s">
        <v>487</v>
      </c>
      <c r="C325" s="70"/>
      <c r="D325" s="78"/>
      <c r="E325" s="71">
        <v>40725</v>
      </c>
      <c r="F325" s="72">
        <v>104.1</v>
      </c>
      <c r="G325" s="72">
        <v>129.22</v>
      </c>
      <c r="H325" s="72">
        <v>117.22</v>
      </c>
      <c r="I325" s="72">
        <v>104.28</v>
      </c>
      <c r="J325" s="72">
        <v>96.18</v>
      </c>
      <c r="K325" s="72">
        <v>117.54</v>
      </c>
      <c r="L325" s="72">
        <v>91.96</v>
      </c>
      <c r="M325" s="72">
        <v>104.64</v>
      </c>
      <c r="N325" s="72">
        <v>101.5</v>
      </c>
      <c r="O325" s="72">
        <v>101.78</v>
      </c>
      <c r="P325" s="72">
        <v>100.98</v>
      </c>
      <c r="Q325" s="72">
        <v>107.1</v>
      </c>
      <c r="R325" s="72">
        <v>138.01</v>
      </c>
      <c r="S325" s="72">
        <v>118.01</v>
      </c>
      <c r="T325" s="72">
        <v>114.92</v>
      </c>
      <c r="U325" s="72">
        <v>102.28</v>
      </c>
      <c r="V325" s="72">
        <v>110.32</v>
      </c>
      <c r="W325" s="72">
        <v>99.69</v>
      </c>
      <c r="X325" s="72">
        <v>100.68</v>
      </c>
      <c r="Y325" s="72">
        <v>104.21</v>
      </c>
      <c r="Z325" s="72">
        <v>100.46</v>
      </c>
      <c r="AA325" s="72">
        <v>128.94999999999999</v>
      </c>
      <c r="AB325" s="72">
        <v>103.28</v>
      </c>
      <c r="AC325" s="72">
        <v>125.46</v>
      </c>
      <c r="AD325" s="72">
        <v>101.47</v>
      </c>
      <c r="AE325" s="72">
        <v>102.99</v>
      </c>
      <c r="AF325" s="72">
        <v>82.62</v>
      </c>
      <c r="AG325" s="72">
        <v>86.17</v>
      </c>
      <c r="AH325" s="72">
        <v>105.66</v>
      </c>
      <c r="AI325" s="72">
        <v>132.11000000000001</v>
      </c>
      <c r="AJ325" s="72">
        <v>130.82</v>
      </c>
      <c r="AK325" s="72">
        <v>98.96</v>
      </c>
      <c r="AL325" s="72">
        <v>126.46</v>
      </c>
      <c r="AM325" s="72">
        <v>139.86000000000001</v>
      </c>
      <c r="AN325" s="72">
        <v>104.3</v>
      </c>
      <c r="AO325" s="72">
        <v>106.18</v>
      </c>
      <c r="AP325" s="72">
        <v>99.44</v>
      </c>
      <c r="AQ325" s="72">
        <v>95.19</v>
      </c>
      <c r="AR325" s="72" t="s">
        <v>488</v>
      </c>
      <c r="AS325" s="72" t="s">
        <v>488</v>
      </c>
      <c r="AT325" s="72" t="s">
        <v>488</v>
      </c>
      <c r="AU325" s="72" t="s">
        <v>488</v>
      </c>
      <c r="AV325" s="72" t="s">
        <v>488</v>
      </c>
      <c r="AW325" s="73">
        <f t="shared" si="72"/>
        <v>100.24900603942825</v>
      </c>
      <c r="AX325" s="73">
        <f t="shared" si="72"/>
        <v>105.43591656418833</v>
      </c>
      <c r="AY325" s="73">
        <f t="shared" si="72"/>
        <v>99.92206337222045</v>
      </c>
      <c r="AZ325" s="73">
        <f t="shared" si="72"/>
        <v>98.478225675894464</v>
      </c>
      <c r="BA325" s="73">
        <f t="shared" si="72"/>
        <v>97.982172093869366</v>
      </c>
      <c r="BB325" s="73">
        <f t="shared" si="72"/>
        <v>99.016788013719264</v>
      </c>
      <c r="BC325" s="73">
        <f t="shared" si="72"/>
        <v>95.148845596712661</v>
      </c>
      <c r="BD325" s="73">
        <f t="shared" si="72"/>
        <v>99.396143460030103</v>
      </c>
      <c r="BE325" s="73">
        <f t="shared" si="72"/>
        <v>96.958200848810719</v>
      </c>
      <c r="BF325" s="73">
        <f t="shared" si="72"/>
        <v>98.361923169847799</v>
      </c>
      <c r="BG325" s="73">
        <f t="shared" si="72"/>
        <v>98.459438377535108</v>
      </c>
      <c r="BH325" s="73">
        <f t="shared" si="72"/>
        <v>100.15095448655433</v>
      </c>
      <c r="BI325" s="73">
        <f t="shared" si="72"/>
        <v>101.23760819902333</v>
      </c>
      <c r="BJ325" s="73">
        <f t="shared" si="72"/>
        <v>102.3370767029441</v>
      </c>
      <c r="BK325" s="73">
        <f t="shared" si="72"/>
        <v>105.00593924995758</v>
      </c>
      <c r="BL325" s="73">
        <f t="shared" si="69"/>
        <v>99.768679802681078</v>
      </c>
      <c r="BM325" s="73">
        <f t="shared" si="69"/>
        <v>100.76923578805889</v>
      </c>
      <c r="BN325" s="73">
        <f t="shared" si="69"/>
        <v>98.373204392630072</v>
      </c>
      <c r="BO325" s="73">
        <f t="shared" si="69"/>
        <v>99.656386543927383</v>
      </c>
      <c r="BP325" s="73">
        <f t="shared" si="71"/>
        <v>96.468410090256867</v>
      </c>
      <c r="BQ325" s="73">
        <f t="shared" si="71"/>
        <v>98.298142983945951</v>
      </c>
      <c r="BR325" s="73">
        <f t="shared" si="71"/>
        <v>100.85869279804238</v>
      </c>
      <c r="BS325" s="73">
        <f t="shared" si="71"/>
        <v>98.862944856586083</v>
      </c>
      <c r="BT325" s="73">
        <f t="shared" si="71"/>
        <v>99.755217946897616</v>
      </c>
      <c r="BU325" s="73">
        <f t="shared" si="71"/>
        <v>99.088340947930092</v>
      </c>
      <c r="BV325" s="73">
        <f t="shared" si="71"/>
        <v>104.38503138370653</v>
      </c>
      <c r="BW325" s="73">
        <f t="shared" si="71"/>
        <v>97.133067969970284</v>
      </c>
      <c r="BX325" s="73">
        <f t="shared" si="71"/>
        <v>93.440324691922214</v>
      </c>
      <c r="BY325" s="73">
        <f t="shared" si="71"/>
        <v>108.03207571973181</v>
      </c>
      <c r="BZ325" s="73">
        <f t="shared" si="71"/>
        <v>120.75001142513923</v>
      </c>
      <c r="CA325" s="73">
        <f t="shared" si="66"/>
        <v>111.08428911950409</v>
      </c>
      <c r="CB325" s="73">
        <f t="shared" si="66"/>
        <v>91.45059935575857</v>
      </c>
      <c r="CC325" s="73">
        <f t="shared" si="66"/>
        <v>110.2109673122055</v>
      </c>
      <c r="CD325" s="73">
        <f t="shared" si="66"/>
        <v>115.36408467715806</v>
      </c>
      <c r="CE325" s="73">
        <f t="shared" si="68"/>
        <v>109.43483898044678</v>
      </c>
      <c r="CF325" s="73">
        <f t="shared" si="68"/>
        <v>105.00247227519954</v>
      </c>
      <c r="CG325" s="73">
        <f t="shared" si="68"/>
        <v>96.240019356399685</v>
      </c>
      <c r="CH325" s="73">
        <f t="shared" si="68"/>
        <v>94.153637461936796</v>
      </c>
      <c r="CI325" s="73" t="e">
        <f t="shared" si="68"/>
        <v>#VALUE!</v>
      </c>
      <c r="CJ325" s="73" t="e">
        <f t="shared" si="68"/>
        <v>#VALUE!</v>
      </c>
      <c r="CK325" s="73" t="e">
        <f t="shared" si="68"/>
        <v>#VALUE!</v>
      </c>
    </row>
    <row r="326" spans="2:89" s="72" customFormat="1" ht="14.4">
      <c r="B326" s="70" t="s">
        <v>487</v>
      </c>
      <c r="C326" s="70"/>
      <c r="D326" s="78"/>
      <c r="E326" s="71">
        <v>40817</v>
      </c>
      <c r="F326" s="72">
        <v>103.74</v>
      </c>
      <c r="G326" s="72">
        <v>130.22999999999999</v>
      </c>
      <c r="H326" s="72">
        <v>113.35</v>
      </c>
      <c r="I326" s="72">
        <v>103.97</v>
      </c>
      <c r="J326" s="72">
        <v>95.8</v>
      </c>
      <c r="K326" s="72">
        <v>117.58</v>
      </c>
      <c r="L326" s="72">
        <v>90.55</v>
      </c>
      <c r="M326" s="72">
        <v>104.04</v>
      </c>
      <c r="N326" s="72">
        <v>100.73</v>
      </c>
      <c r="O326" s="72">
        <v>101.2</v>
      </c>
      <c r="P326" s="72">
        <v>100.61</v>
      </c>
      <c r="Q326" s="72">
        <v>106.85</v>
      </c>
      <c r="R326" s="72">
        <v>140.52000000000001</v>
      </c>
      <c r="S326" s="72">
        <v>118.53</v>
      </c>
      <c r="T326" s="72">
        <v>115.12</v>
      </c>
      <c r="U326" s="72">
        <v>93.13</v>
      </c>
      <c r="V326" s="72">
        <v>109.81</v>
      </c>
      <c r="W326" s="72">
        <v>99.29</v>
      </c>
      <c r="X326" s="72">
        <v>100.9</v>
      </c>
      <c r="Y326" s="72">
        <v>98.12</v>
      </c>
      <c r="Z326" s="72">
        <v>99.59</v>
      </c>
      <c r="AA326" s="72">
        <v>127.76</v>
      </c>
      <c r="AB326" s="72">
        <v>103.32</v>
      </c>
      <c r="AC326" s="72">
        <v>126.42</v>
      </c>
      <c r="AD326" s="72">
        <v>101.19</v>
      </c>
      <c r="AE326" s="72">
        <v>102.83</v>
      </c>
      <c r="AF326" s="72">
        <v>83.89</v>
      </c>
      <c r="AG326" s="72">
        <v>90.26</v>
      </c>
      <c r="AH326" s="72">
        <v>108.96</v>
      </c>
      <c r="AI326" s="72">
        <v>123.52</v>
      </c>
      <c r="AJ326" s="72">
        <v>130.12</v>
      </c>
      <c r="AK326" s="72">
        <v>98.79</v>
      </c>
      <c r="AL326" s="72">
        <v>122.48</v>
      </c>
      <c r="AM326" s="72">
        <v>136.91</v>
      </c>
      <c r="AN326" s="72">
        <v>97.69</v>
      </c>
      <c r="AO326" s="72">
        <v>96.93</v>
      </c>
      <c r="AP326" s="72">
        <v>98.56</v>
      </c>
      <c r="AQ326" s="72">
        <v>93.16</v>
      </c>
      <c r="AR326" s="72" t="s">
        <v>488</v>
      </c>
      <c r="AS326" s="72" t="s">
        <v>488</v>
      </c>
      <c r="AT326" s="72" t="s">
        <v>488</v>
      </c>
      <c r="AU326" s="72" t="s">
        <v>488</v>
      </c>
      <c r="AV326" s="72" t="s">
        <v>488</v>
      </c>
      <c r="AW326" s="73">
        <f t="shared" si="72"/>
        <v>99.902323597793341</v>
      </c>
      <c r="AX326" s="73">
        <f t="shared" si="72"/>
        <v>106.26001713476431</v>
      </c>
      <c r="AY326" s="73">
        <f t="shared" si="72"/>
        <v>96.623152049489732</v>
      </c>
      <c r="AZ326" s="73">
        <f t="shared" si="72"/>
        <v>98.185472991203937</v>
      </c>
      <c r="BA326" s="73">
        <f t="shared" si="72"/>
        <v>97.595051846461672</v>
      </c>
      <c r="BB326" s="73">
        <f t="shared" si="72"/>
        <v>99.050484385342088</v>
      </c>
      <c r="BC326" s="73">
        <f t="shared" si="72"/>
        <v>93.689951813639965</v>
      </c>
      <c r="BD326" s="73">
        <f t="shared" si="72"/>
        <v>98.826211444777641</v>
      </c>
      <c r="BE326" s="73">
        <f t="shared" si="72"/>
        <v>96.222655876854219</v>
      </c>
      <c r="BF326" s="73">
        <f t="shared" si="72"/>
        <v>97.801401304662974</v>
      </c>
      <c r="BG326" s="73">
        <f t="shared" si="72"/>
        <v>98.098673946957888</v>
      </c>
      <c r="BH326" s="73">
        <f t="shared" si="72"/>
        <v>99.917175414456878</v>
      </c>
      <c r="BI326" s="73">
        <f t="shared" si="72"/>
        <v>103.07882547733323</v>
      </c>
      <c r="BJ326" s="73">
        <f t="shared" si="72"/>
        <v>102.7880154359797</v>
      </c>
      <c r="BK326" s="73">
        <f t="shared" si="72"/>
        <v>105.18868540249839</v>
      </c>
      <c r="BL326" s="73">
        <f t="shared" si="69"/>
        <v>90.843343273598819</v>
      </c>
      <c r="BM326" s="73">
        <f t="shared" si="69"/>
        <v>100.3033881606848</v>
      </c>
      <c r="BN326" s="73">
        <f t="shared" si="69"/>
        <v>97.978487954100117</v>
      </c>
      <c r="BO326" s="73">
        <f t="shared" si="69"/>
        <v>99.874149804154484</v>
      </c>
      <c r="BP326" s="73">
        <f t="shared" si="71"/>
        <v>90.830826197639439</v>
      </c>
      <c r="BQ326" s="73">
        <f t="shared" si="71"/>
        <v>97.446865018626099</v>
      </c>
      <c r="BR326" s="73">
        <f t="shared" si="71"/>
        <v>99.927930142519557</v>
      </c>
      <c r="BS326" s="73">
        <f t="shared" si="71"/>
        <v>98.901234145841144</v>
      </c>
      <c r="BT326" s="73">
        <f t="shared" si="71"/>
        <v>100.5185290359222</v>
      </c>
      <c r="BU326" s="73">
        <f t="shared" si="71"/>
        <v>98.814912984340651</v>
      </c>
      <c r="BV326" s="73">
        <f t="shared" si="71"/>
        <v>104.2228641342513</v>
      </c>
      <c r="BW326" s="73">
        <f t="shared" si="71"/>
        <v>98.626156765926012</v>
      </c>
      <c r="BX326" s="73">
        <f t="shared" si="71"/>
        <v>97.875405671264943</v>
      </c>
      <c r="BY326" s="73">
        <f t="shared" si="71"/>
        <v>111.40616099206868</v>
      </c>
      <c r="BZ326" s="73">
        <f t="shared" si="71"/>
        <v>112.89865575076222</v>
      </c>
      <c r="CA326" s="73">
        <f t="shared" si="66"/>
        <v>110.48989222007242</v>
      </c>
      <c r="CB326" s="73">
        <f t="shared" si="66"/>
        <v>91.293499498336601</v>
      </c>
      <c r="CC326" s="73">
        <f t="shared" si="66"/>
        <v>106.74236340660232</v>
      </c>
      <c r="CD326" s="73">
        <f t="shared" si="66"/>
        <v>112.93076528778569</v>
      </c>
      <c r="CE326" s="73">
        <f t="shared" si="68"/>
        <v>102.49941917545395</v>
      </c>
      <c r="CF326" s="73">
        <f t="shared" si="68"/>
        <v>95.855054036872218</v>
      </c>
      <c r="CG326" s="73">
        <f t="shared" si="68"/>
        <v>95.388337769174925</v>
      </c>
      <c r="CH326" s="73">
        <f t="shared" si="68"/>
        <v>92.145738690556072</v>
      </c>
      <c r="CI326" s="73" t="e">
        <f t="shared" si="68"/>
        <v>#VALUE!</v>
      </c>
      <c r="CJ326" s="73" t="e">
        <f t="shared" si="68"/>
        <v>#VALUE!</v>
      </c>
      <c r="CK326" s="73" t="e">
        <f t="shared" si="68"/>
        <v>#VALUE!</v>
      </c>
    </row>
    <row r="327" spans="2:89" s="72" customFormat="1" ht="14.4">
      <c r="B327" s="70" t="s">
        <v>487</v>
      </c>
      <c r="C327" s="70"/>
      <c r="D327" s="78"/>
      <c r="E327" s="71">
        <v>40909</v>
      </c>
      <c r="F327" s="72">
        <v>102.83</v>
      </c>
      <c r="G327" s="72">
        <v>129.38999999999999</v>
      </c>
      <c r="H327" s="72">
        <v>113.29</v>
      </c>
      <c r="I327" s="72">
        <v>102.98</v>
      </c>
      <c r="J327" s="72">
        <v>94.4</v>
      </c>
      <c r="K327" s="72">
        <v>116.46</v>
      </c>
      <c r="L327" s="72">
        <v>88.97</v>
      </c>
      <c r="M327" s="72">
        <v>102.13</v>
      </c>
      <c r="N327" s="72">
        <v>99.24</v>
      </c>
      <c r="O327" s="72">
        <v>100.05</v>
      </c>
      <c r="P327" s="72">
        <v>99.33</v>
      </c>
      <c r="Q327" s="72">
        <v>106.03</v>
      </c>
      <c r="R327" s="72">
        <v>139.88</v>
      </c>
      <c r="S327" s="72">
        <v>117.29</v>
      </c>
      <c r="T327" s="72">
        <v>114.43</v>
      </c>
      <c r="U327" s="72">
        <v>94.81</v>
      </c>
      <c r="V327" s="72">
        <v>108.9</v>
      </c>
      <c r="W327" s="72">
        <v>98.26</v>
      </c>
      <c r="X327" s="72">
        <v>99.97</v>
      </c>
      <c r="Y327" s="72">
        <v>101.92</v>
      </c>
      <c r="Z327" s="72">
        <v>98.23</v>
      </c>
      <c r="AA327" s="72">
        <v>127.08</v>
      </c>
      <c r="AB327" s="72">
        <v>102.06</v>
      </c>
      <c r="AC327" s="72">
        <v>125.2</v>
      </c>
      <c r="AD327" s="72">
        <v>100.06</v>
      </c>
      <c r="AE327" s="72">
        <v>104.05</v>
      </c>
      <c r="AF327" s="72">
        <v>84.98</v>
      </c>
      <c r="AG327" s="72">
        <v>90.27</v>
      </c>
      <c r="AH327" s="72">
        <v>105.98</v>
      </c>
      <c r="AI327" s="72">
        <v>123.79</v>
      </c>
      <c r="AJ327" s="72">
        <v>131.54</v>
      </c>
      <c r="AK327" s="72">
        <v>104.13</v>
      </c>
      <c r="AL327" s="72">
        <v>125.33</v>
      </c>
      <c r="AM327" s="72">
        <v>144.41</v>
      </c>
      <c r="AN327" s="72">
        <v>100.43</v>
      </c>
      <c r="AO327" s="72">
        <v>102.3</v>
      </c>
      <c r="AP327" s="72">
        <v>95.93</v>
      </c>
      <c r="AQ327" s="72">
        <v>90.9</v>
      </c>
      <c r="AR327" s="72" t="s">
        <v>488</v>
      </c>
      <c r="AS327" s="72" t="s">
        <v>488</v>
      </c>
      <c r="AT327" s="72" t="s">
        <v>488</v>
      </c>
      <c r="AU327" s="72" t="s">
        <v>488</v>
      </c>
      <c r="AV327" s="72" t="s">
        <v>488</v>
      </c>
      <c r="AW327" s="73">
        <f t="shared" si="72"/>
        <v>99.025987425882875</v>
      </c>
      <c r="AX327" s="73">
        <f t="shared" si="72"/>
        <v>105.57462656121596</v>
      </c>
      <c r="AY327" s="73">
        <f t="shared" si="72"/>
        <v>96.572006137509419</v>
      </c>
      <c r="AZ327" s="73">
        <f t="shared" si="72"/>
        <v>97.250553127192291</v>
      </c>
      <c r="BA327" s="73">
        <f t="shared" si="72"/>
        <v>96.168819356012364</v>
      </c>
      <c r="BB327" s="73">
        <f t="shared" si="72"/>
        <v>98.106985979902532</v>
      </c>
      <c r="BC327" s="73">
        <f t="shared" si="72"/>
        <v>92.055163035445048</v>
      </c>
      <c r="BD327" s="73">
        <f t="shared" si="72"/>
        <v>97.01192786289063</v>
      </c>
      <c r="BE327" s="73">
        <f t="shared" si="72"/>
        <v>94.799328593457872</v>
      </c>
      <c r="BF327" s="73">
        <f t="shared" si="72"/>
        <v>96.690021744382705</v>
      </c>
      <c r="BG327" s="73">
        <f t="shared" si="72"/>
        <v>96.850624024961007</v>
      </c>
      <c r="BH327" s="73">
        <f t="shared" si="72"/>
        <v>99.150380057977188</v>
      </c>
      <c r="BI327" s="73">
        <f t="shared" si="72"/>
        <v>102.60935174899922</v>
      </c>
      <c r="BJ327" s="73">
        <f t="shared" si="72"/>
        <v>101.71269999566404</v>
      </c>
      <c r="BK327" s="73">
        <f t="shared" si="72"/>
        <v>104.55821117623256</v>
      </c>
      <c r="BL327" s="73">
        <f t="shared" si="69"/>
        <v>92.482093587135239</v>
      </c>
      <c r="BM327" s="73">
        <f t="shared" si="69"/>
        <v>99.472169845174179</v>
      </c>
      <c r="BN327" s="73">
        <f t="shared" si="69"/>
        <v>96.96209312488547</v>
      </c>
      <c r="BO327" s="73">
        <f t="shared" si="69"/>
        <v>98.95360511319447</v>
      </c>
      <c r="BP327" s="73">
        <f t="shared" si="71"/>
        <v>94.34853043277019</v>
      </c>
      <c r="BQ327" s="73">
        <f t="shared" si="71"/>
        <v>96.11613164755137</v>
      </c>
      <c r="BR327" s="73">
        <f t="shared" si="71"/>
        <v>99.396065767935056</v>
      </c>
      <c r="BS327" s="73">
        <f t="shared" si="71"/>
        <v>97.695121534306509</v>
      </c>
      <c r="BT327" s="73">
        <f t="shared" si="71"/>
        <v>99.548487860286812</v>
      </c>
      <c r="BU327" s="73">
        <f t="shared" si="71"/>
        <v>97.711435845569</v>
      </c>
      <c r="BV327" s="73">
        <f t="shared" si="71"/>
        <v>105.45938941134736</v>
      </c>
      <c r="BW327" s="73">
        <f t="shared" si="71"/>
        <v>99.907626677415578</v>
      </c>
      <c r="BX327" s="73">
        <f t="shared" si="71"/>
        <v>97.886249390040831</v>
      </c>
      <c r="BY327" s="73">
        <f t="shared" si="71"/>
        <v>108.35925974614025</v>
      </c>
      <c r="BZ327" s="73">
        <f t="shared" si="71"/>
        <v>113.14543875798944</v>
      </c>
      <c r="CA327" s="73">
        <f t="shared" si="66"/>
        <v>111.69566878749097</v>
      </c>
      <c r="CB327" s="73">
        <f t="shared" si="66"/>
        <v>96.228283255003433</v>
      </c>
      <c r="CC327" s="73">
        <f t="shared" si="66"/>
        <v>109.22616268574028</v>
      </c>
      <c r="CD327" s="73">
        <f t="shared" si="66"/>
        <v>119.11717051500352</v>
      </c>
      <c r="CE327" s="73">
        <f t="shared" si="68"/>
        <v>105.37431331549638</v>
      </c>
      <c r="CF327" s="73">
        <f t="shared" si="68"/>
        <v>101.16550116550115</v>
      </c>
      <c r="CG327" s="73">
        <f t="shared" si="68"/>
        <v>92.842971207355419</v>
      </c>
      <c r="CH327" s="73">
        <f t="shared" si="68"/>
        <v>89.910343999265223</v>
      </c>
      <c r="CI327" s="73" t="e">
        <f t="shared" si="68"/>
        <v>#VALUE!</v>
      </c>
      <c r="CJ327" s="73" t="e">
        <f t="shared" si="68"/>
        <v>#VALUE!</v>
      </c>
      <c r="CK327" s="73" t="e">
        <f t="shared" si="68"/>
        <v>#VALUE!</v>
      </c>
    </row>
    <row r="328" spans="2:89" s="72" customFormat="1" ht="14.4">
      <c r="B328" s="70" t="s">
        <v>487</v>
      </c>
      <c r="C328" s="70"/>
      <c r="D328" s="79"/>
      <c r="E328" s="71">
        <v>41000</v>
      </c>
      <c r="F328" s="72">
        <v>102.44</v>
      </c>
      <c r="G328" s="72">
        <v>129.1</v>
      </c>
      <c r="H328" s="72">
        <v>112.39</v>
      </c>
      <c r="I328" s="72">
        <v>102.93</v>
      </c>
      <c r="J328" s="72">
        <v>93.93</v>
      </c>
      <c r="K328" s="72">
        <v>116.65</v>
      </c>
      <c r="L328" s="72">
        <v>87.89</v>
      </c>
      <c r="M328" s="72">
        <v>100.92</v>
      </c>
      <c r="N328" s="72">
        <v>98.45</v>
      </c>
      <c r="O328" s="72">
        <v>99.57</v>
      </c>
      <c r="P328" s="72">
        <v>98.85</v>
      </c>
      <c r="Q328" s="72">
        <v>105.55</v>
      </c>
      <c r="R328" s="72">
        <v>139.68</v>
      </c>
      <c r="S328" s="72">
        <v>117</v>
      </c>
      <c r="T328" s="72">
        <v>114.43</v>
      </c>
      <c r="U328" s="72">
        <v>95.85</v>
      </c>
      <c r="V328" s="72">
        <v>108.58</v>
      </c>
      <c r="W328" s="72">
        <v>97.79</v>
      </c>
      <c r="X328" s="72">
        <v>99.67</v>
      </c>
      <c r="Y328" s="72">
        <v>101.03</v>
      </c>
      <c r="Z328" s="72">
        <v>97.49</v>
      </c>
      <c r="AA328" s="72">
        <v>125.6</v>
      </c>
      <c r="AB328" s="72">
        <v>101.34</v>
      </c>
      <c r="AC328" s="72">
        <v>124.85</v>
      </c>
      <c r="AD328" s="72">
        <v>99.93</v>
      </c>
      <c r="AE328" s="72">
        <v>102.61</v>
      </c>
      <c r="AF328" s="72">
        <v>87.06</v>
      </c>
      <c r="AG328" s="72">
        <v>92.18</v>
      </c>
      <c r="AH328" s="72">
        <v>105.93</v>
      </c>
      <c r="AI328" s="72">
        <v>123.33</v>
      </c>
      <c r="AJ328" s="72">
        <v>131.11000000000001</v>
      </c>
      <c r="AK328" s="72">
        <v>106.58</v>
      </c>
      <c r="AL328" s="72">
        <v>124.77</v>
      </c>
      <c r="AM328" s="72">
        <v>139.66999999999999</v>
      </c>
      <c r="AN328" s="72">
        <v>96.99</v>
      </c>
      <c r="AO328" s="72">
        <v>98.72</v>
      </c>
      <c r="AP328" s="72">
        <v>94.92</v>
      </c>
      <c r="AQ328" s="72">
        <v>90.11</v>
      </c>
      <c r="AR328" s="72" t="s">
        <v>488</v>
      </c>
      <c r="AS328" s="72" t="s">
        <v>488</v>
      </c>
      <c r="AT328" s="72" t="s">
        <v>488</v>
      </c>
      <c r="AU328" s="72" t="s">
        <v>488</v>
      </c>
      <c r="AV328" s="72" t="s">
        <v>488</v>
      </c>
      <c r="AW328" s="73">
        <f t="shared" si="72"/>
        <v>98.650414780778391</v>
      </c>
      <c r="AX328" s="73">
        <f t="shared" si="72"/>
        <v>105.33800362511001</v>
      </c>
      <c r="AY328" s="73">
        <f t="shared" si="72"/>
        <v>95.804817457804603</v>
      </c>
      <c r="AZ328" s="73">
        <f t="shared" si="72"/>
        <v>97.203334952242201</v>
      </c>
      <c r="BA328" s="73">
        <f t="shared" si="72"/>
        <v>95.690012734218655</v>
      </c>
      <c r="BB328" s="73">
        <f t="shared" si="72"/>
        <v>98.267043745111039</v>
      </c>
      <c r="BC328" s="73">
        <f t="shared" si="72"/>
        <v>90.937712478197881</v>
      </c>
      <c r="BD328" s="73">
        <f t="shared" si="72"/>
        <v>95.862564965464827</v>
      </c>
      <c r="BE328" s="73">
        <f t="shared" si="72"/>
        <v>94.044678557294731</v>
      </c>
      <c r="BF328" s="73">
        <f t="shared" si="72"/>
        <v>96.226141580091806</v>
      </c>
      <c r="BG328" s="73">
        <f t="shared" si="72"/>
        <v>96.382605304212177</v>
      </c>
      <c r="BH328" s="73">
        <f t="shared" si="72"/>
        <v>98.701524239550054</v>
      </c>
      <c r="BI328" s="73">
        <f t="shared" si="72"/>
        <v>102.46264120889485</v>
      </c>
      <c r="BJ328" s="73">
        <f t="shared" si="72"/>
        <v>101.46121493300957</v>
      </c>
      <c r="BK328" s="73">
        <f t="shared" si="72"/>
        <v>104.55821117623256</v>
      </c>
      <c r="BL328" s="73">
        <f t="shared" si="69"/>
        <v>93.496558066943493</v>
      </c>
      <c r="BM328" s="73">
        <f t="shared" si="69"/>
        <v>99.17987329466493</v>
      </c>
      <c r="BN328" s="73">
        <f t="shared" si="69"/>
        <v>96.498301309612771</v>
      </c>
      <c r="BO328" s="73">
        <f t="shared" si="69"/>
        <v>98.6566552128848</v>
      </c>
      <c r="BP328" s="73">
        <f t="shared" si="71"/>
        <v>93.524647072436935</v>
      </c>
      <c r="BQ328" s="73">
        <f t="shared" si="71"/>
        <v>95.392056136819534</v>
      </c>
      <c r="BR328" s="73">
        <f t="shared" ref="BR328:CG336" si="73">AA328/AVERAGE(AA$311:AA$324)*100</f>
        <v>98.238478599721773</v>
      </c>
      <c r="BS328" s="73">
        <f t="shared" si="73"/>
        <v>97.005914327715288</v>
      </c>
      <c r="BT328" s="73">
        <f t="shared" si="73"/>
        <v>99.27019735907993</v>
      </c>
      <c r="BU328" s="73">
        <f t="shared" si="73"/>
        <v>97.584487148188188</v>
      </c>
      <c r="BV328" s="73">
        <f t="shared" si="73"/>
        <v>103.99988416625038</v>
      </c>
      <c r="BW328" s="73">
        <f t="shared" si="73"/>
        <v>102.35300045346905</v>
      </c>
      <c r="BX328" s="73">
        <f t="shared" si="73"/>
        <v>99.957399676237557</v>
      </c>
      <c r="BY328" s="73">
        <f t="shared" si="73"/>
        <v>108.30813724201394</v>
      </c>
      <c r="BZ328" s="73">
        <f t="shared" si="73"/>
        <v>112.72499363456529</v>
      </c>
      <c r="CA328" s="73">
        <f t="shared" si="66"/>
        <v>111.33053926355439</v>
      </c>
      <c r="CB328" s="73">
        <f t="shared" si="66"/>
        <v>98.492369435496656</v>
      </c>
      <c r="CC328" s="73">
        <f t="shared" si="66"/>
        <v>108.73811791510263</v>
      </c>
      <c r="CD328" s="73">
        <f t="shared" si="66"/>
        <v>115.20736241140183</v>
      </c>
      <c r="CE328" s="73">
        <f t="shared" si="68"/>
        <v>101.76495716887376</v>
      </c>
      <c r="CF328" s="73">
        <f t="shared" si="68"/>
        <v>97.62520307974853</v>
      </c>
      <c r="CG328" s="73">
        <f t="shared" si="68"/>
        <v>91.865473022017895</v>
      </c>
      <c r="CH328" s="73">
        <f t="shared" si="68"/>
        <v>89.128944970008675</v>
      </c>
      <c r="CI328" s="73" t="e">
        <f t="shared" si="68"/>
        <v>#VALUE!</v>
      </c>
      <c r="CJ328" s="73" t="e">
        <f t="shared" si="68"/>
        <v>#VALUE!</v>
      </c>
      <c r="CK328" s="73" t="e">
        <f t="shared" si="68"/>
        <v>#VALUE!</v>
      </c>
    </row>
    <row r="329" spans="2:89" s="72" customFormat="1" ht="14.4">
      <c r="B329" s="70" t="s">
        <v>487</v>
      </c>
      <c r="C329" s="70"/>
      <c r="D329" s="78"/>
      <c r="E329" s="71">
        <v>41091</v>
      </c>
      <c r="F329" s="72">
        <v>101.39</v>
      </c>
      <c r="G329" s="72">
        <v>127.73</v>
      </c>
      <c r="H329" s="72">
        <v>112.45</v>
      </c>
      <c r="I329" s="72">
        <v>101.3</v>
      </c>
      <c r="J329" s="72">
        <v>92.77</v>
      </c>
      <c r="K329" s="72">
        <v>115.77</v>
      </c>
      <c r="L329" s="72">
        <v>86.34</v>
      </c>
      <c r="M329" s="72">
        <v>98.98</v>
      </c>
      <c r="N329" s="72">
        <v>97.18</v>
      </c>
      <c r="O329" s="72">
        <v>98.32</v>
      </c>
      <c r="P329" s="72">
        <v>97.7</v>
      </c>
      <c r="Q329" s="72">
        <v>104.16</v>
      </c>
      <c r="R329" s="72">
        <v>138.31</v>
      </c>
      <c r="S329" s="72">
        <v>115.71</v>
      </c>
      <c r="T329" s="72">
        <v>114.03</v>
      </c>
      <c r="U329" s="72">
        <v>99.21</v>
      </c>
      <c r="V329" s="72">
        <v>107.73</v>
      </c>
      <c r="W329" s="72">
        <v>96.8</v>
      </c>
      <c r="X329" s="72">
        <v>98.77</v>
      </c>
      <c r="Y329" s="72">
        <v>103.05</v>
      </c>
      <c r="Z329" s="72">
        <v>96.58</v>
      </c>
      <c r="AA329" s="72">
        <v>122.64</v>
      </c>
      <c r="AB329" s="72">
        <v>100.26</v>
      </c>
      <c r="AC329" s="72">
        <v>123.64</v>
      </c>
      <c r="AD329" s="72">
        <v>98.44</v>
      </c>
      <c r="AE329" s="72">
        <v>106.79</v>
      </c>
      <c r="AF329" s="72">
        <v>88.03</v>
      </c>
      <c r="AG329" s="72">
        <v>91.9</v>
      </c>
      <c r="AH329" s="72">
        <v>107.68</v>
      </c>
      <c r="AI329" s="72">
        <v>120.83</v>
      </c>
      <c r="AJ329" s="72">
        <v>132.38999999999999</v>
      </c>
      <c r="AK329" s="72">
        <v>109.31</v>
      </c>
      <c r="AL329" s="72">
        <v>126.71</v>
      </c>
      <c r="AM329" s="72">
        <v>143.33000000000001</v>
      </c>
      <c r="AN329" s="72">
        <v>97.83</v>
      </c>
      <c r="AO329" s="72">
        <v>102.02</v>
      </c>
      <c r="AP329" s="72">
        <v>92.53</v>
      </c>
      <c r="AQ329" s="72">
        <v>88.11</v>
      </c>
      <c r="AR329" s="72" t="s">
        <v>488</v>
      </c>
      <c r="AS329" s="72" t="s">
        <v>488</v>
      </c>
      <c r="AT329" s="72" t="s">
        <v>488</v>
      </c>
      <c r="AU329" s="72" t="s">
        <v>488</v>
      </c>
      <c r="AV329" s="72" t="s">
        <v>488</v>
      </c>
      <c r="AW329" s="73">
        <f t="shared" si="72"/>
        <v>97.639257659343244</v>
      </c>
      <c r="AX329" s="73">
        <f t="shared" si="72"/>
        <v>104.220164237299</v>
      </c>
      <c r="AY329" s="73">
        <f t="shared" si="72"/>
        <v>95.855963369784931</v>
      </c>
      <c r="AZ329" s="73">
        <f t="shared" si="72"/>
        <v>95.664022448869474</v>
      </c>
      <c r="BA329" s="73">
        <f t="shared" si="72"/>
        <v>94.508277242132039</v>
      </c>
      <c r="BB329" s="73">
        <f t="shared" si="72"/>
        <v>97.525723569408513</v>
      </c>
      <c r="BC329" s="73">
        <f t="shared" si="72"/>
        <v>89.333963993259815</v>
      </c>
      <c r="BD329" s="73">
        <f t="shared" si="72"/>
        <v>94.019784782815179</v>
      </c>
      <c r="BE329" s="73">
        <f t="shared" si="72"/>
        <v>92.831506980171682</v>
      </c>
      <c r="BF329" s="73">
        <f t="shared" si="72"/>
        <v>95.01812031891761</v>
      </c>
      <c r="BG329" s="73">
        <f t="shared" si="72"/>
        <v>95.261310452418115</v>
      </c>
      <c r="BH329" s="73">
        <f t="shared" si="72"/>
        <v>97.401712598688135</v>
      </c>
      <c r="BI329" s="73">
        <f t="shared" si="72"/>
        <v>101.45767400917988</v>
      </c>
      <c r="BJ329" s="73">
        <f t="shared" si="72"/>
        <v>100.34253999913278</v>
      </c>
      <c r="BK329" s="73">
        <f t="shared" si="72"/>
        <v>104.19271887115092</v>
      </c>
      <c r="BL329" s="73">
        <f t="shared" si="69"/>
        <v>96.774058694016304</v>
      </c>
      <c r="BM329" s="73">
        <f t="shared" si="69"/>
        <v>98.403460582374777</v>
      </c>
      <c r="BN329" s="73">
        <f t="shared" si="69"/>
        <v>95.5213781242511</v>
      </c>
      <c r="BO329" s="73">
        <f t="shared" si="69"/>
        <v>97.765805511955776</v>
      </c>
      <c r="BP329" s="73">
        <f t="shared" si="69"/>
        <v>95.394584586901175</v>
      </c>
      <c r="BQ329" s="73">
        <f t="shared" si="69"/>
        <v>94.501638954703367</v>
      </c>
      <c r="BR329" s="73">
        <f t="shared" si="73"/>
        <v>95.923304263295222</v>
      </c>
      <c r="BS329" s="73">
        <f t="shared" si="73"/>
        <v>95.972103517828444</v>
      </c>
      <c r="BT329" s="73">
        <f t="shared" si="73"/>
        <v>98.308107340621902</v>
      </c>
      <c r="BU329" s="73">
        <f t="shared" si="73"/>
        <v>96.129459770515808</v>
      </c>
      <c r="BV329" s="73">
        <f t="shared" si="73"/>
        <v>108.236503558268</v>
      </c>
      <c r="BW329" s="73">
        <f t="shared" si="73"/>
        <v>103.49339110864784</v>
      </c>
      <c r="BX329" s="73">
        <f t="shared" si="73"/>
        <v>99.653775550512378</v>
      </c>
      <c r="BY329" s="73">
        <f t="shared" si="73"/>
        <v>110.09742488643501</v>
      </c>
      <c r="BZ329" s="73">
        <f t="shared" si="73"/>
        <v>110.43996578986884</v>
      </c>
      <c r="CA329" s="73">
        <f t="shared" si="66"/>
        <v>112.41743645108657</v>
      </c>
      <c r="CB329" s="73">
        <f t="shared" si="66"/>
        <v>101.01520832233194</v>
      </c>
      <c r="CC329" s="73">
        <f t="shared" si="66"/>
        <v>110.42884444195444</v>
      </c>
      <c r="CD329" s="73">
        <f t="shared" si="66"/>
        <v>118.22632816228418</v>
      </c>
      <c r="CE329" s="73">
        <f t="shared" si="68"/>
        <v>102.64631157677</v>
      </c>
      <c r="CF329" s="73">
        <f t="shared" si="68"/>
        <v>100.88860634315178</v>
      </c>
      <c r="CG329" s="73">
        <f t="shared" si="68"/>
        <v>89.552383256714236</v>
      </c>
      <c r="CH329" s="73">
        <f t="shared" si="68"/>
        <v>87.150719579485795</v>
      </c>
      <c r="CI329" s="73" t="e">
        <f t="shared" si="68"/>
        <v>#VALUE!</v>
      </c>
      <c r="CJ329" s="73" t="e">
        <f t="shared" si="68"/>
        <v>#VALUE!</v>
      </c>
      <c r="CK329" s="73" t="e">
        <f t="shared" si="68"/>
        <v>#VALUE!</v>
      </c>
    </row>
    <row r="330" spans="2:89" s="72" customFormat="1" ht="14.4">
      <c r="B330" s="70" t="s">
        <v>487</v>
      </c>
      <c r="C330" s="70"/>
      <c r="D330" s="78"/>
      <c r="E330" s="71">
        <v>41183</v>
      </c>
      <c r="F330" s="72">
        <v>102.36</v>
      </c>
      <c r="G330" s="72">
        <v>127.88</v>
      </c>
      <c r="H330" s="72">
        <v>112.77</v>
      </c>
      <c r="I330" s="72">
        <v>102.44</v>
      </c>
      <c r="J330" s="72">
        <v>94.23</v>
      </c>
      <c r="K330" s="72">
        <v>117.89</v>
      </c>
      <c r="L330" s="72">
        <v>87.55</v>
      </c>
      <c r="M330" s="72">
        <v>99.17</v>
      </c>
      <c r="N330" s="72">
        <v>97.93</v>
      </c>
      <c r="O330" s="72">
        <v>99.52</v>
      </c>
      <c r="P330" s="72">
        <v>98.96</v>
      </c>
      <c r="Q330" s="72">
        <v>104.62</v>
      </c>
      <c r="R330" s="72">
        <v>139.16999999999999</v>
      </c>
      <c r="S330" s="72">
        <v>116.59</v>
      </c>
      <c r="T330" s="72">
        <v>115.55</v>
      </c>
      <c r="U330" s="72">
        <v>100.05</v>
      </c>
      <c r="V330" s="72">
        <v>109.06</v>
      </c>
      <c r="W330" s="72">
        <v>97.64</v>
      </c>
      <c r="X330" s="72">
        <v>99.56</v>
      </c>
      <c r="Y330" s="72">
        <v>104.21</v>
      </c>
      <c r="Z330" s="72">
        <v>97.43</v>
      </c>
      <c r="AA330" s="72">
        <v>124.17</v>
      </c>
      <c r="AB330" s="72">
        <v>100.62</v>
      </c>
      <c r="AC330" s="72">
        <v>123.8</v>
      </c>
      <c r="AD330" s="72">
        <v>100</v>
      </c>
      <c r="AE330" s="72">
        <v>105.41</v>
      </c>
      <c r="AF330" s="72">
        <v>87.56</v>
      </c>
      <c r="AG330" s="72">
        <v>90.76</v>
      </c>
      <c r="AH330" s="72">
        <v>101.95</v>
      </c>
      <c r="AI330" s="72">
        <v>121.71</v>
      </c>
      <c r="AJ330" s="72">
        <v>135.08000000000001</v>
      </c>
      <c r="AK330" s="72">
        <v>108.32</v>
      </c>
      <c r="AL330" s="72">
        <v>126.97</v>
      </c>
      <c r="AM330" s="72">
        <v>143.85</v>
      </c>
      <c r="AN330" s="72">
        <v>99.38</v>
      </c>
      <c r="AO330" s="72">
        <v>104.14</v>
      </c>
      <c r="AP330" s="72">
        <v>94.93</v>
      </c>
      <c r="AQ330" s="72">
        <v>91.09</v>
      </c>
      <c r="AR330" s="72" t="s">
        <v>488</v>
      </c>
      <c r="AS330" s="72" t="s">
        <v>488</v>
      </c>
      <c r="AT330" s="72" t="s">
        <v>488</v>
      </c>
      <c r="AU330" s="72" t="s">
        <v>488</v>
      </c>
      <c r="AV330" s="72" t="s">
        <v>488</v>
      </c>
      <c r="AW330" s="73">
        <f t="shared" si="72"/>
        <v>98.573374238192855</v>
      </c>
      <c r="AX330" s="73">
        <f t="shared" si="72"/>
        <v>104.34255541114692</v>
      </c>
      <c r="AY330" s="73">
        <f t="shared" si="72"/>
        <v>96.128741567013293</v>
      </c>
      <c r="AZ330" s="73">
        <f t="shared" si="72"/>
        <v>96.740596837731374</v>
      </c>
      <c r="BA330" s="73">
        <f t="shared" si="72"/>
        <v>95.99563398217208</v>
      </c>
      <c r="BB330" s="73">
        <f t="shared" si="72"/>
        <v>99.311631265419109</v>
      </c>
      <c r="BC330" s="73">
        <f t="shared" si="72"/>
        <v>90.585922487953397</v>
      </c>
      <c r="BD330" s="73">
        <f t="shared" si="72"/>
        <v>94.200263254311807</v>
      </c>
      <c r="BE330" s="73">
        <f t="shared" si="72"/>
        <v>93.547946887921512</v>
      </c>
      <c r="BF330" s="73">
        <f t="shared" si="72"/>
        <v>96.17782072964485</v>
      </c>
      <c r="BG330" s="73">
        <f t="shared" si="72"/>
        <v>96.489859594383773</v>
      </c>
      <c r="BH330" s="73">
        <f t="shared" si="72"/>
        <v>97.831866091347479</v>
      </c>
      <c r="BI330" s="73">
        <f t="shared" si="72"/>
        <v>102.08852933162869</v>
      </c>
      <c r="BJ330" s="73">
        <f t="shared" si="72"/>
        <v>101.10566708580843</v>
      </c>
      <c r="BK330" s="73">
        <f t="shared" si="72"/>
        <v>105.58158963046115</v>
      </c>
      <c r="BL330" s="73">
        <f t="shared" si="69"/>
        <v>97.593433850784521</v>
      </c>
      <c r="BM330" s="73">
        <f t="shared" si="69"/>
        <v>99.618318120428782</v>
      </c>
      <c r="BN330" s="73">
        <f t="shared" si="69"/>
        <v>96.350282645164015</v>
      </c>
      <c r="BO330" s="73">
        <f t="shared" si="69"/>
        <v>98.547773582771256</v>
      </c>
      <c r="BP330" s="73">
        <f t="shared" si="69"/>
        <v>96.468410090256867</v>
      </c>
      <c r="BQ330" s="73">
        <f t="shared" si="69"/>
        <v>95.333347311625076</v>
      </c>
      <c r="BR330" s="73">
        <f t="shared" si="73"/>
        <v>97.119999106110299</v>
      </c>
      <c r="BS330" s="73">
        <f t="shared" si="73"/>
        <v>96.316707121124054</v>
      </c>
      <c r="BT330" s="73">
        <f t="shared" si="73"/>
        <v>98.435325855459325</v>
      </c>
      <c r="BU330" s="73">
        <f t="shared" si="73"/>
        <v>97.652844139085531</v>
      </c>
      <c r="BV330" s="73">
        <f t="shared" si="73"/>
        <v>106.83781103171673</v>
      </c>
      <c r="BW330" s="73">
        <f t="shared" si="73"/>
        <v>102.94083068809728</v>
      </c>
      <c r="BX330" s="73">
        <f t="shared" si="73"/>
        <v>98.417591610059887</v>
      </c>
      <c r="BY330" s="73">
        <f t="shared" si="73"/>
        <v>104.23878591355913</v>
      </c>
      <c r="BZ330" s="73">
        <f t="shared" si="73"/>
        <v>111.24429559120199</v>
      </c>
      <c r="CA330" s="73">
        <f t="shared" si="66"/>
        <v>114.70161882175978</v>
      </c>
      <c r="CB330" s="73">
        <f t="shared" si="66"/>
        <v>100.100332682051</v>
      </c>
      <c r="CC330" s="73">
        <f t="shared" si="66"/>
        <v>110.65543665689334</v>
      </c>
      <c r="CD330" s="73">
        <f t="shared" si="66"/>
        <v>118.65525225803792</v>
      </c>
      <c r="CE330" s="73">
        <f t="shared" si="68"/>
        <v>104.27262030562609</v>
      </c>
      <c r="CF330" s="73">
        <f t="shared" si="68"/>
        <v>102.98509571236842</v>
      </c>
      <c r="CG330" s="73">
        <f t="shared" si="68"/>
        <v>91.875151221872713</v>
      </c>
      <c r="CH330" s="73">
        <f t="shared" si="68"/>
        <v>90.098275411364895</v>
      </c>
      <c r="CI330" s="73" t="e">
        <f t="shared" si="68"/>
        <v>#VALUE!</v>
      </c>
      <c r="CJ330" s="73" t="e">
        <f t="shared" si="68"/>
        <v>#VALUE!</v>
      </c>
      <c r="CK330" s="73" t="e">
        <f t="shared" si="68"/>
        <v>#VALUE!</v>
      </c>
    </row>
    <row r="331" spans="2:89" s="72" customFormat="1" ht="14.4">
      <c r="B331" s="70"/>
      <c r="C331" s="70"/>
      <c r="D331" s="78"/>
      <c r="E331" s="71">
        <v>41275</v>
      </c>
      <c r="F331" s="72">
        <v>103.74</v>
      </c>
      <c r="G331" s="72">
        <v>127.93</v>
      </c>
      <c r="H331" s="72">
        <v>112.19</v>
      </c>
      <c r="I331" s="72">
        <v>103.91</v>
      </c>
      <c r="J331" s="72">
        <v>96.29</v>
      </c>
      <c r="K331" s="72">
        <v>119.92</v>
      </c>
      <c r="L331" s="72">
        <v>89.11</v>
      </c>
      <c r="M331" s="72">
        <v>99.45</v>
      </c>
      <c r="N331" s="72">
        <v>99.08</v>
      </c>
      <c r="O331" s="72">
        <v>101.23</v>
      </c>
      <c r="P331" s="72">
        <v>100.59</v>
      </c>
      <c r="Q331" s="72">
        <v>105.56</v>
      </c>
      <c r="R331" s="72">
        <v>139.69</v>
      </c>
      <c r="S331" s="72">
        <v>117.92</v>
      </c>
      <c r="T331" s="72">
        <v>117.46</v>
      </c>
      <c r="U331" s="72">
        <v>96.57</v>
      </c>
      <c r="V331" s="72">
        <v>110.9</v>
      </c>
      <c r="W331" s="72">
        <v>98.87</v>
      </c>
      <c r="X331" s="72">
        <v>100.71</v>
      </c>
      <c r="Y331" s="72">
        <v>103.85</v>
      </c>
      <c r="Z331" s="72">
        <v>98.71</v>
      </c>
      <c r="AA331" s="72">
        <v>129.99</v>
      </c>
      <c r="AB331" s="72">
        <v>101.37</v>
      </c>
      <c r="AC331" s="72">
        <v>124.39</v>
      </c>
      <c r="AD331" s="72">
        <v>101.78</v>
      </c>
      <c r="AE331" s="72">
        <v>108.61</v>
      </c>
      <c r="AF331" s="72">
        <v>84.4</v>
      </c>
      <c r="AG331" s="72">
        <v>92.17</v>
      </c>
      <c r="AH331" s="72">
        <v>88.69</v>
      </c>
      <c r="AI331" s="72">
        <v>121.67</v>
      </c>
      <c r="AJ331" s="72">
        <v>137.09</v>
      </c>
      <c r="AK331" s="72">
        <v>109.9</v>
      </c>
      <c r="AL331" s="72">
        <v>125.79</v>
      </c>
      <c r="AM331" s="72">
        <v>151.05000000000001</v>
      </c>
      <c r="AN331" s="72">
        <v>103.86</v>
      </c>
      <c r="AO331" s="72">
        <v>107.68</v>
      </c>
      <c r="AP331" s="72">
        <v>98.24</v>
      </c>
      <c r="AQ331" s="72">
        <v>94.4</v>
      </c>
      <c r="AR331" s="72" t="s">
        <v>488</v>
      </c>
      <c r="AS331" s="72" t="s">
        <v>488</v>
      </c>
      <c r="AT331" s="72" t="s">
        <v>488</v>
      </c>
      <c r="AU331" s="72" t="s">
        <v>488</v>
      </c>
      <c r="AV331" s="72" t="s">
        <v>488</v>
      </c>
      <c r="AW331" s="73">
        <f t="shared" si="72"/>
        <v>99.902323597793341</v>
      </c>
      <c r="AX331" s="73">
        <f t="shared" si="72"/>
        <v>104.38335246909622</v>
      </c>
      <c r="AY331" s="73">
        <f t="shared" si="72"/>
        <v>95.634331084536868</v>
      </c>
      <c r="AZ331" s="73">
        <f t="shared" si="72"/>
        <v>98.128811181263828</v>
      </c>
      <c r="BA331" s="73">
        <f t="shared" si="72"/>
        <v>98.094233218118958</v>
      </c>
      <c r="BB331" s="73">
        <f t="shared" si="72"/>
        <v>101.02172212527832</v>
      </c>
      <c r="BC331" s="73">
        <f t="shared" si="72"/>
        <v>92.200017737310418</v>
      </c>
      <c r="BD331" s="73">
        <f t="shared" si="72"/>
        <v>94.466231528096273</v>
      </c>
      <c r="BE331" s="73">
        <f t="shared" si="72"/>
        <v>94.646488079804598</v>
      </c>
      <c r="BF331" s="73">
        <f t="shared" si="72"/>
        <v>97.830393814931142</v>
      </c>
      <c r="BG331" s="73">
        <f t="shared" si="72"/>
        <v>98.079173166926694</v>
      </c>
      <c r="BH331" s="73">
        <f t="shared" si="72"/>
        <v>98.710875402433956</v>
      </c>
      <c r="BI331" s="73">
        <f t="shared" si="72"/>
        <v>102.46997673590006</v>
      </c>
      <c r="BJ331" s="73">
        <f t="shared" si="72"/>
        <v>102.2590296145341</v>
      </c>
      <c r="BK331" s="73">
        <f t="shared" si="72"/>
        <v>107.32681538722603</v>
      </c>
      <c r="BL331" s="73">
        <f t="shared" si="72"/>
        <v>94.198879629887671</v>
      </c>
      <c r="BM331" s="73">
        <f t="shared" ref="BM331:BQ336" si="74">V331/AVERAGE(V$311:V$324)*100</f>
        <v>101.29902328585689</v>
      </c>
      <c r="BN331" s="73">
        <f t="shared" si="74"/>
        <v>97.56403569364366</v>
      </c>
      <c r="BO331" s="73">
        <f t="shared" si="74"/>
        <v>99.686081533958344</v>
      </c>
      <c r="BP331" s="73">
        <f t="shared" si="74"/>
        <v>96.135153899560279</v>
      </c>
      <c r="BQ331" s="73">
        <f t="shared" si="74"/>
        <v>96.585802249107161</v>
      </c>
      <c r="BR331" s="73">
        <f t="shared" si="73"/>
        <v>101.67213242975983</v>
      </c>
      <c r="BS331" s="73">
        <f t="shared" si="73"/>
        <v>97.034631294656577</v>
      </c>
      <c r="BT331" s="73">
        <f t="shared" si="73"/>
        <v>98.904444128922336</v>
      </c>
      <c r="BU331" s="73">
        <f t="shared" si="73"/>
        <v>99.391064764761268</v>
      </c>
      <c r="BV331" s="73">
        <f t="shared" si="73"/>
        <v>110.08115602082111</v>
      </c>
      <c r="BW331" s="73">
        <f t="shared" si="73"/>
        <v>99.225743605246819</v>
      </c>
      <c r="BX331" s="73">
        <f t="shared" si="73"/>
        <v>99.946555957461655</v>
      </c>
      <c r="BY331" s="73">
        <f t="shared" si="73"/>
        <v>90.681097819260032</v>
      </c>
      <c r="BZ331" s="73">
        <f t="shared" si="73"/>
        <v>111.20773514568685</v>
      </c>
      <c r="CA331" s="73">
        <f t="shared" si="73"/>
        <v>116.40838706155647</v>
      </c>
      <c r="CB331" s="73">
        <f t="shared" si="73"/>
        <v>101.56043723926705</v>
      </c>
      <c r="CC331" s="73">
        <f t="shared" si="73"/>
        <v>109.62705660447834</v>
      </c>
      <c r="CD331" s="73">
        <f t="shared" si="73"/>
        <v>124.59420127616706</v>
      </c>
      <c r="CE331" s="73">
        <f t="shared" si="73"/>
        <v>108.97317714773926</v>
      </c>
      <c r="CF331" s="73">
        <f t="shared" si="73"/>
        <v>106.4858373949283</v>
      </c>
      <c r="CG331" s="73">
        <f t="shared" si="73"/>
        <v>95.078635373820447</v>
      </c>
      <c r="CH331" s="73">
        <f t="shared" ref="CH331:CK336" si="75">AQ331/AVERAGE(AQ$311:AQ$324)*100</f>
        <v>93.372238432680277</v>
      </c>
      <c r="CI331" s="73" t="e">
        <f t="shared" si="75"/>
        <v>#VALUE!</v>
      </c>
      <c r="CJ331" s="73" t="e">
        <f t="shared" si="75"/>
        <v>#VALUE!</v>
      </c>
      <c r="CK331" s="73" t="e">
        <f t="shared" si="75"/>
        <v>#VALUE!</v>
      </c>
    </row>
    <row r="332" spans="2:89" s="72" customFormat="1" ht="14.4">
      <c r="B332" s="70"/>
      <c r="C332" s="70"/>
      <c r="D332" s="79"/>
      <c r="E332" s="71">
        <v>41365</v>
      </c>
      <c r="F332" s="72">
        <v>103.92</v>
      </c>
      <c r="G332" s="72">
        <v>127.4</v>
      </c>
      <c r="H332" s="72">
        <v>111.35</v>
      </c>
      <c r="I332" s="72">
        <v>104.32</v>
      </c>
      <c r="J332" s="72">
        <v>97</v>
      </c>
      <c r="K332" s="72">
        <v>121.51</v>
      </c>
      <c r="L332" s="72">
        <v>89</v>
      </c>
      <c r="M332" s="72">
        <v>98.89</v>
      </c>
      <c r="N332" s="72">
        <v>99.14</v>
      </c>
      <c r="O332" s="72">
        <v>101.53</v>
      </c>
      <c r="P332" s="72">
        <v>100.95</v>
      </c>
      <c r="Q332" s="72">
        <v>105.1</v>
      </c>
      <c r="R332" s="72">
        <v>139.9</v>
      </c>
      <c r="S332" s="72">
        <v>118.35</v>
      </c>
      <c r="T332" s="72">
        <v>118.42</v>
      </c>
      <c r="U332" s="72">
        <v>97.33</v>
      </c>
      <c r="V332" s="72">
        <v>111.41</v>
      </c>
      <c r="W332" s="72">
        <v>99.07</v>
      </c>
      <c r="X332" s="72">
        <v>101.02</v>
      </c>
      <c r="Y332" s="72">
        <v>102.76</v>
      </c>
      <c r="Z332" s="72">
        <v>99.1</v>
      </c>
      <c r="AA332" s="72">
        <v>130.46</v>
      </c>
      <c r="AB332" s="72">
        <v>101.56</v>
      </c>
      <c r="AC332" s="72">
        <v>124.31</v>
      </c>
      <c r="AD332" s="72">
        <v>102.42</v>
      </c>
      <c r="AE332" s="72">
        <v>108.02</v>
      </c>
      <c r="AF332" s="72">
        <v>85</v>
      </c>
      <c r="AG332" s="72">
        <v>93.91</v>
      </c>
      <c r="AH332" s="72">
        <v>83.38</v>
      </c>
      <c r="AI332" s="72">
        <v>121.54</v>
      </c>
      <c r="AJ332" s="72">
        <v>134.47999999999999</v>
      </c>
      <c r="AK332" s="72">
        <v>109.27</v>
      </c>
      <c r="AL332" s="72">
        <v>124.93</v>
      </c>
      <c r="AM332" s="72">
        <v>148.57</v>
      </c>
      <c r="AN332" s="72">
        <v>106.04</v>
      </c>
      <c r="AO332" s="72">
        <v>110.31</v>
      </c>
      <c r="AP332" s="72">
        <v>99.07</v>
      </c>
      <c r="AQ332" s="72">
        <v>95.53</v>
      </c>
      <c r="AR332" s="72" t="s">
        <v>488</v>
      </c>
      <c r="AS332" s="72" t="s">
        <v>488</v>
      </c>
      <c r="AT332" s="72" t="s">
        <v>488</v>
      </c>
      <c r="AU332" s="72" t="s">
        <v>488</v>
      </c>
      <c r="AV332" s="72" t="s">
        <v>488</v>
      </c>
      <c r="AW332" s="73">
        <f t="shared" si="72"/>
        <v>100.0756648186108</v>
      </c>
      <c r="AX332" s="73">
        <f t="shared" si="72"/>
        <v>103.95090365483357</v>
      </c>
      <c r="AY332" s="73">
        <f t="shared" si="72"/>
        <v>94.918288316812365</v>
      </c>
      <c r="AZ332" s="73">
        <f t="shared" si="72"/>
        <v>98.516000215854518</v>
      </c>
      <c r="BA332" s="73">
        <f t="shared" si="72"/>
        <v>98.817536838275402</v>
      </c>
      <c r="BB332" s="73">
        <f t="shared" si="72"/>
        <v>102.36115289728627</v>
      </c>
      <c r="BC332" s="73">
        <f t="shared" si="72"/>
        <v>92.086203328701913</v>
      </c>
      <c r="BD332" s="73">
        <f t="shared" si="72"/>
        <v>93.934294980527312</v>
      </c>
      <c r="BE332" s="73">
        <f t="shared" si="72"/>
        <v>94.70380327242458</v>
      </c>
      <c r="BF332" s="73">
        <f t="shared" si="72"/>
        <v>98.120318917612963</v>
      </c>
      <c r="BG332" s="73">
        <f t="shared" si="72"/>
        <v>98.430187207488316</v>
      </c>
      <c r="BH332" s="73">
        <f t="shared" si="72"/>
        <v>98.280721909774613</v>
      </c>
      <c r="BI332" s="73">
        <f t="shared" si="72"/>
        <v>102.62402280300967</v>
      </c>
      <c r="BJ332" s="73">
        <f t="shared" si="72"/>
        <v>102.63192125915967</v>
      </c>
      <c r="BK332" s="73">
        <f t="shared" si="72"/>
        <v>108.203996919422</v>
      </c>
      <c r="BL332" s="73">
        <f t="shared" si="72"/>
        <v>94.940219057439862</v>
      </c>
      <c r="BM332" s="73">
        <f t="shared" si="74"/>
        <v>101.76487091323099</v>
      </c>
      <c r="BN332" s="73">
        <f t="shared" si="74"/>
        <v>97.76139391290863</v>
      </c>
      <c r="BO332" s="73">
        <f t="shared" si="74"/>
        <v>99.992929764278344</v>
      </c>
      <c r="BP332" s="73">
        <f t="shared" si="74"/>
        <v>95.126128211062252</v>
      </c>
      <c r="BQ332" s="73">
        <f t="shared" si="74"/>
        <v>96.967409612871222</v>
      </c>
      <c r="BR332" s="73">
        <f t="shared" si="73"/>
        <v>102.03974457101674</v>
      </c>
      <c r="BS332" s="73">
        <f t="shared" si="73"/>
        <v>97.216505418618155</v>
      </c>
      <c r="BT332" s="73">
        <f t="shared" si="73"/>
        <v>98.840834871503631</v>
      </c>
      <c r="BU332" s="73">
        <f t="shared" si="73"/>
        <v>100.01604296725142</v>
      </c>
      <c r="BV332" s="73">
        <f t="shared" si="73"/>
        <v>109.48316428845499</v>
      </c>
      <c r="BW332" s="73">
        <f t="shared" si="73"/>
        <v>99.931139886800693</v>
      </c>
      <c r="BX332" s="73">
        <f t="shared" si="73"/>
        <v>101.83336302446808</v>
      </c>
      <c r="BY332" s="73">
        <f t="shared" si="73"/>
        <v>85.251887881045221</v>
      </c>
      <c r="BZ332" s="73">
        <f t="shared" si="73"/>
        <v>111.08891369776264</v>
      </c>
      <c r="CA332" s="73">
        <f t="shared" si="73"/>
        <v>114.19213576510403</v>
      </c>
      <c r="CB332" s="73">
        <f t="shared" si="73"/>
        <v>100.97824364999737</v>
      </c>
      <c r="CC332" s="73">
        <f t="shared" si="73"/>
        <v>108.87755927814197</v>
      </c>
      <c r="CD332" s="73">
        <f t="shared" si="73"/>
        <v>122.54856328103368</v>
      </c>
      <c r="CE332" s="73">
        <f t="shared" si="73"/>
        <v>111.26050168251756</v>
      </c>
      <c r="CF332" s="73">
        <f t="shared" si="73"/>
        <v>109.08667090485271</v>
      </c>
      <c r="CG332" s="73">
        <f t="shared" si="73"/>
        <v>95.881925961771088</v>
      </c>
      <c r="CH332" s="73">
        <f t="shared" si="75"/>
        <v>94.489935778325702</v>
      </c>
      <c r="CI332" s="73" t="e">
        <f t="shared" si="75"/>
        <v>#VALUE!</v>
      </c>
      <c r="CJ332" s="73" t="e">
        <f t="shared" si="75"/>
        <v>#VALUE!</v>
      </c>
      <c r="CK332" s="73" t="e">
        <f t="shared" si="75"/>
        <v>#VALUE!</v>
      </c>
    </row>
    <row r="333" spans="2:89" s="72" customFormat="1" ht="14.4">
      <c r="B333" s="70"/>
      <c r="C333" s="70"/>
      <c r="D333" s="78"/>
      <c r="E333" s="71">
        <v>41456</v>
      </c>
      <c r="F333" s="72">
        <v>104.62</v>
      </c>
      <c r="G333" s="72">
        <v>128.16</v>
      </c>
      <c r="H333" s="72">
        <v>111.91</v>
      </c>
      <c r="I333" s="72">
        <v>105.28</v>
      </c>
      <c r="J333" s="72">
        <v>98.19</v>
      </c>
      <c r="K333" s="72">
        <v>123.42</v>
      </c>
      <c r="L333" s="72">
        <v>89.6</v>
      </c>
      <c r="M333" s="72">
        <v>99.51</v>
      </c>
      <c r="N333" s="72">
        <v>99.74</v>
      </c>
      <c r="O333" s="72">
        <v>102.39</v>
      </c>
      <c r="P333" s="72">
        <v>101.92</v>
      </c>
      <c r="Q333" s="72">
        <v>105.45</v>
      </c>
      <c r="R333" s="72">
        <v>140.63</v>
      </c>
      <c r="S333" s="72">
        <v>119.24</v>
      </c>
      <c r="T333" s="72">
        <v>119.83</v>
      </c>
      <c r="U333" s="72">
        <v>97.28</v>
      </c>
      <c r="V333" s="72">
        <v>112.52</v>
      </c>
      <c r="W333" s="72">
        <v>99.69</v>
      </c>
      <c r="X333" s="72">
        <v>101.74</v>
      </c>
      <c r="Y333" s="72">
        <v>101.98</v>
      </c>
      <c r="Z333" s="72">
        <v>99.78</v>
      </c>
      <c r="AA333" s="72">
        <v>130.66999999999999</v>
      </c>
      <c r="AB333" s="72">
        <v>102.04</v>
      </c>
      <c r="AC333" s="72">
        <v>124.55</v>
      </c>
      <c r="AD333" s="72">
        <v>103.64</v>
      </c>
      <c r="AE333" s="72">
        <v>107.66</v>
      </c>
      <c r="AF333" s="72">
        <v>85.66</v>
      </c>
      <c r="AG333" s="72">
        <v>94.75</v>
      </c>
      <c r="AH333" s="72">
        <v>83.53</v>
      </c>
      <c r="AI333" s="72">
        <v>122.32</v>
      </c>
      <c r="AJ333" s="72">
        <v>130.25</v>
      </c>
      <c r="AK333" s="72">
        <v>102.61</v>
      </c>
      <c r="AL333" s="72">
        <v>123.26</v>
      </c>
      <c r="AM333" s="72">
        <v>137.1</v>
      </c>
      <c r="AN333" s="72">
        <v>105.44</v>
      </c>
      <c r="AO333" s="72">
        <v>107.05</v>
      </c>
      <c r="AP333" s="72">
        <v>100.96</v>
      </c>
      <c r="AQ333" s="72">
        <v>98.18</v>
      </c>
      <c r="AR333" s="72" t="s">
        <v>488</v>
      </c>
      <c r="AS333" s="72" t="s">
        <v>488</v>
      </c>
      <c r="AT333" s="72" t="s">
        <v>488</v>
      </c>
      <c r="AU333" s="72" t="s">
        <v>488</v>
      </c>
      <c r="AV333" s="72" t="s">
        <v>488</v>
      </c>
      <c r="AW333" s="73">
        <f t="shared" si="72"/>
        <v>100.74976956623425</v>
      </c>
      <c r="AX333" s="73">
        <f t="shared" si="72"/>
        <v>104.57101893566303</v>
      </c>
      <c r="AY333" s="73">
        <f t="shared" si="72"/>
        <v>95.395650161962038</v>
      </c>
      <c r="AZ333" s="73">
        <f t="shared" si="72"/>
        <v>99.422589174896132</v>
      </c>
      <c r="BA333" s="73">
        <f t="shared" si="72"/>
        <v>100.02983445515734</v>
      </c>
      <c r="BB333" s="73">
        <f t="shared" si="72"/>
        <v>103.97015464227692</v>
      </c>
      <c r="BC333" s="73">
        <f t="shared" si="72"/>
        <v>92.707009193839212</v>
      </c>
      <c r="BD333" s="73">
        <f t="shared" si="72"/>
        <v>94.523224729621518</v>
      </c>
      <c r="BE333" s="73">
        <f t="shared" si="72"/>
        <v>95.276955198624435</v>
      </c>
      <c r="BF333" s="73">
        <f t="shared" si="72"/>
        <v>98.951437545300806</v>
      </c>
      <c r="BG333" s="73">
        <f t="shared" si="72"/>
        <v>99.375975039001574</v>
      </c>
      <c r="BH333" s="73">
        <f t="shared" si="72"/>
        <v>98.608012610711071</v>
      </c>
      <c r="BI333" s="73">
        <f t="shared" si="72"/>
        <v>103.15951627439061</v>
      </c>
      <c r="BJ333" s="73">
        <f t="shared" si="72"/>
        <v>103.40372024454754</v>
      </c>
      <c r="BK333" s="73">
        <f t="shared" si="72"/>
        <v>109.49235729483479</v>
      </c>
      <c r="BL333" s="73">
        <f t="shared" si="72"/>
        <v>94.891446726679845</v>
      </c>
      <c r="BM333" s="73">
        <f t="shared" si="74"/>
        <v>102.77877457280988</v>
      </c>
      <c r="BN333" s="73">
        <f t="shared" si="74"/>
        <v>98.373204392630072</v>
      </c>
      <c r="BO333" s="73">
        <f t="shared" si="74"/>
        <v>100.70560952502157</v>
      </c>
      <c r="BP333" s="73">
        <f t="shared" si="74"/>
        <v>94.404073131219619</v>
      </c>
      <c r="BQ333" s="73">
        <f t="shared" si="74"/>
        <v>97.632776298408601</v>
      </c>
      <c r="BR333" s="73">
        <f t="shared" si="73"/>
        <v>102.20399680434429</v>
      </c>
      <c r="BS333" s="73">
        <f t="shared" si="73"/>
        <v>97.675976889678978</v>
      </c>
      <c r="BT333" s="73">
        <f t="shared" si="73"/>
        <v>99.031662643759759</v>
      </c>
      <c r="BU333" s="73">
        <f t="shared" si="73"/>
        <v>101.20740766574825</v>
      </c>
      <c r="BV333" s="73">
        <f t="shared" si="73"/>
        <v>109.11828797718076</v>
      </c>
      <c r="BW333" s="73">
        <f t="shared" si="73"/>
        <v>100.70707579650997</v>
      </c>
      <c r="BX333" s="73">
        <f t="shared" si="73"/>
        <v>102.74423540164361</v>
      </c>
      <c r="BY333" s="73">
        <f t="shared" si="73"/>
        <v>85.40525539342417</v>
      </c>
      <c r="BZ333" s="73">
        <f t="shared" si="73"/>
        <v>111.80184238530792</v>
      </c>
      <c r="CA333" s="73">
        <f t="shared" si="73"/>
        <v>110.60028021568115</v>
      </c>
      <c r="CB333" s="73">
        <f t="shared" si="73"/>
        <v>94.823625706289278</v>
      </c>
      <c r="CC333" s="73">
        <f t="shared" si="73"/>
        <v>107.42214005141903</v>
      </c>
      <c r="CD333" s="73">
        <f t="shared" si="73"/>
        <v>113.08748755354188</v>
      </c>
      <c r="CE333" s="73">
        <f t="shared" si="73"/>
        <v>110.63096281973452</v>
      </c>
      <c r="CF333" s="73">
        <f t="shared" si="73"/>
        <v>105.86282404464222</v>
      </c>
      <c r="CG333" s="73">
        <f t="shared" si="73"/>
        <v>97.711105734333387</v>
      </c>
      <c r="CH333" s="73">
        <f t="shared" si="75"/>
        <v>97.111084420768535</v>
      </c>
      <c r="CI333" s="73" t="e">
        <f t="shared" si="75"/>
        <v>#VALUE!</v>
      </c>
      <c r="CJ333" s="73" t="e">
        <f t="shared" si="75"/>
        <v>#VALUE!</v>
      </c>
      <c r="CK333" s="73" t="e">
        <f t="shared" si="75"/>
        <v>#VALUE!</v>
      </c>
    </row>
    <row r="334" spans="2:89" s="72" customFormat="1" ht="14.4">
      <c r="B334" s="70"/>
      <c r="C334" s="70"/>
      <c r="D334" s="78"/>
      <c r="E334" s="71">
        <v>41548</v>
      </c>
      <c r="F334" s="72">
        <v>105.25</v>
      </c>
      <c r="G334" s="72">
        <v>128.83000000000001</v>
      </c>
      <c r="H334" s="72">
        <v>108.65</v>
      </c>
      <c r="I334" s="72">
        <v>106.27</v>
      </c>
      <c r="J334" s="72">
        <v>99.12</v>
      </c>
      <c r="K334" s="72">
        <v>124.93</v>
      </c>
      <c r="L334" s="72">
        <v>90.18</v>
      </c>
      <c r="M334" s="72">
        <v>99.88</v>
      </c>
      <c r="N334" s="72">
        <v>100.09</v>
      </c>
      <c r="O334" s="72">
        <v>103.17</v>
      </c>
      <c r="P334" s="72">
        <v>102.65</v>
      </c>
      <c r="Q334" s="72">
        <v>105.76</v>
      </c>
      <c r="R334" s="72">
        <v>141.37</v>
      </c>
      <c r="S334" s="72">
        <v>119.79</v>
      </c>
      <c r="T334" s="72">
        <v>120.91</v>
      </c>
      <c r="U334" s="72">
        <v>98.07</v>
      </c>
      <c r="V334" s="72">
        <v>113.31</v>
      </c>
      <c r="W334" s="72">
        <v>100.15</v>
      </c>
      <c r="X334" s="72">
        <v>102.44</v>
      </c>
      <c r="Y334" s="72">
        <v>103.89</v>
      </c>
      <c r="Z334" s="72">
        <v>100.21</v>
      </c>
      <c r="AA334" s="72">
        <v>131.62</v>
      </c>
      <c r="AB334" s="72">
        <v>102.4</v>
      </c>
      <c r="AC334" s="72">
        <v>124.63</v>
      </c>
      <c r="AD334" s="72">
        <v>104.8</v>
      </c>
      <c r="AE334" s="72">
        <v>106.31</v>
      </c>
      <c r="AF334" s="72">
        <v>88.14</v>
      </c>
      <c r="AG334" s="72">
        <v>94.12</v>
      </c>
      <c r="AH334" s="72">
        <v>81.319999999999993</v>
      </c>
      <c r="AI334" s="72">
        <v>124.39</v>
      </c>
      <c r="AJ334" s="72">
        <v>125.93</v>
      </c>
      <c r="AK334" s="72">
        <v>99.25</v>
      </c>
      <c r="AL334" s="72">
        <v>121.56</v>
      </c>
      <c r="AM334" s="72">
        <v>137.62</v>
      </c>
      <c r="AN334" s="72">
        <v>108.57</v>
      </c>
      <c r="AO334" s="72">
        <v>106.11</v>
      </c>
      <c r="AP334" s="72">
        <v>102.44</v>
      </c>
      <c r="AQ334" s="72">
        <v>101.04</v>
      </c>
      <c r="AR334" s="72" t="s">
        <v>488</v>
      </c>
      <c r="AS334" s="72" t="s">
        <v>488</v>
      </c>
      <c r="AT334" s="72" t="s">
        <v>488</v>
      </c>
      <c r="AU334" s="72" t="s">
        <v>488</v>
      </c>
      <c r="AV334" s="72" t="s">
        <v>488</v>
      </c>
      <c r="AW334" s="73">
        <f t="shared" si="72"/>
        <v>101.35646383909534</v>
      </c>
      <c r="AX334" s="73">
        <f t="shared" si="72"/>
        <v>105.11769951218375</v>
      </c>
      <c r="AY334" s="73">
        <f t="shared" si="72"/>
        <v>92.616722277697932</v>
      </c>
      <c r="AZ334" s="73">
        <f t="shared" si="72"/>
        <v>100.35750903890779</v>
      </c>
      <c r="BA334" s="73">
        <f t="shared" si="72"/>
        <v>100.97726032381298</v>
      </c>
      <c r="BB334" s="73">
        <f t="shared" si="72"/>
        <v>105.24219267103918</v>
      </c>
      <c r="BC334" s="73">
        <f t="shared" si="72"/>
        <v>93.30712153013863</v>
      </c>
      <c r="BD334" s="73">
        <f t="shared" si="72"/>
        <v>94.87468280569388</v>
      </c>
      <c r="BE334" s="73">
        <f t="shared" si="72"/>
        <v>95.611293822241038</v>
      </c>
      <c r="BF334" s="73">
        <f t="shared" si="72"/>
        <v>99.705242812273497</v>
      </c>
      <c r="BG334" s="73">
        <f t="shared" si="72"/>
        <v>100.08775351014043</v>
      </c>
      <c r="BH334" s="73">
        <f t="shared" si="72"/>
        <v>98.89789866011192</v>
      </c>
      <c r="BI334" s="73">
        <f t="shared" si="72"/>
        <v>103.70234527277682</v>
      </c>
      <c r="BJ334" s="73">
        <f t="shared" si="72"/>
        <v>103.8806746737198</v>
      </c>
      <c r="BK334" s="73">
        <f t="shared" si="72"/>
        <v>110.47918651855527</v>
      </c>
      <c r="BL334" s="73">
        <f t="shared" si="72"/>
        <v>95.662049552688032</v>
      </c>
      <c r="BM334" s="73">
        <f t="shared" si="74"/>
        <v>103.50038168187956</v>
      </c>
      <c r="BN334" s="73">
        <f t="shared" si="74"/>
        <v>98.827128296939549</v>
      </c>
      <c r="BO334" s="73">
        <f t="shared" si="74"/>
        <v>101.39849262574414</v>
      </c>
      <c r="BP334" s="73">
        <f t="shared" si="74"/>
        <v>96.172182365193237</v>
      </c>
      <c r="BQ334" s="73">
        <f t="shared" si="74"/>
        <v>98.053522878968977</v>
      </c>
      <c r="BR334" s="73">
        <f t="shared" si="73"/>
        <v>102.94704262177852</v>
      </c>
      <c r="BS334" s="73">
        <f t="shared" si="73"/>
        <v>98.020580492974602</v>
      </c>
      <c r="BT334" s="73">
        <f t="shared" si="73"/>
        <v>99.095271901178478</v>
      </c>
      <c r="BU334" s="73">
        <f t="shared" si="73"/>
        <v>102.34018065776165</v>
      </c>
      <c r="BV334" s="73">
        <f t="shared" si="73"/>
        <v>107.75000180990233</v>
      </c>
      <c r="BW334" s="73">
        <f t="shared" si="73"/>
        <v>103.62271376026604</v>
      </c>
      <c r="BX334" s="73">
        <f t="shared" si="73"/>
        <v>102.06108111876198</v>
      </c>
      <c r="BY334" s="73">
        <f t="shared" si="73"/>
        <v>83.145640711040983</v>
      </c>
      <c r="BZ334" s="73">
        <f t="shared" si="73"/>
        <v>113.69384544071659</v>
      </c>
      <c r="CA334" s="73">
        <f t="shared" si="73"/>
        <v>106.93200220775991</v>
      </c>
      <c r="CB334" s="73">
        <f t="shared" si="73"/>
        <v>91.718593230184297</v>
      </c>
      <c r="CC334" s="73">
        <f t="shared" si="73"/>
        <v>105.94057556912621</v>
      </c>
      <c r="CD334" s="73">
        <f t="shared" si="73"/>
        <v>113.51641164929565</v>
      </c>
      <c r="CE334" s="73">
        <f t="shared" si="73"/>
        <v>113.91505722058591</v>
      </c>
      <c r="CF334" s="73">
        <f t="shared" si="73"/>
        <v>104.93324856961219</v>
      </c>
      <c r="CG334" s="73">
        <f t="shared" si="73"/>
        <v>99.143479312847788</v>
      </c>
      <c r="CH334" s="73">
        <f t="shared" si="75"/>
        <v>99.93994672921626</v>
      </c>
      <c r="CI334" s="73" t="e">
        <f t="shared" si="75"/>
        <v>#VALUE!</v>
      </c>
      <c r="CJ334" s="73" t="e">
        <f t="shared" si="75"/>
        <v>#VALUE!</v>
      </c>
      <c r="CK334" s="73" t="e">
        <f t="shared" si="75"/>
        <v>#VALUE!</v>
      </c>
    </row>
    <row r="335" spans="2:89" s="72" customFormat="1" ht="14.4">
      <c r="B335" s="70"/>
      <c r="C335" s="70"/>
      <c r="D335" s="78"/>
      <c r="E335" s="71">
        <v>41640</v>
      </c>
      <c r="F335" s="72">
        <v>105.77</v>
      </c>
      <c r="G335" s="72">
        <v>130.25</v>
      </c>
      <c r="H335" s="72">
        <v>106</v>
      </c>
      <c r="I335" s="72">
        <v>106.78</v>
      </c>
      <c r="J335" s="72">
        <v>99.82</v>
      </c>
      <c r="K335" s="72">
        <v>125.77</v>
      </c>
      <c r="L335" s="72">
        <v>90.43</v>
      </c>
      <c r="M335" s="72">
        <v>100.74</v>
      </c>
      <c r="N335" s="72">
        <v>100.33</v>
      </c>
      <c r="O335" s="72">
        <v>103.81</v>
      </c>
      <c r="P335" s="72">
        <v>103.26</v>
      </c>
      <c r="Q335" s="72">
        <v>106.22</v>
      </c>
      <c r="R335" s="72">
        <v>142.18</v>
      </c>
      <c r="S335" s="72">
        <v>120.34</v>
      </c>
      <c r="T335" s="72">
        <v>121.87</v>
      </c>
      <c r="U335" s="72">
        <v>95.37</v>
      </c>
      <c r="V335" s="72">
        <v>114.18</v>
      </c>
      <c r="W335" s="72">
        <v>100.47</v>
      </c>
      <c r="X335" s="72">
        <v>103.11</v>
      </c>
      <c r="Y335" s="72">
        <v>104.31</v>
      </c>
      <c r="Z335" s="72">
        <v>100.37</v>
      </c>
      <c r="AA335" s="72">
        <v>131.6</v>
      </c>
      <c r="AB335" s="72">
        <v>102.77</v>
      </c>
      <c r="AC335" s="72">
        <v>124.9</v>
      </c>
      <c r="AD335" s="72">
        <v>105.57</v>
      </c>
      <c r="AE335" s="72">
        <v>106.93</v>
      </c>
      <c r="AF335" s="72">
        <v>90.27</v>
      </c>
      <c r="AG335" s="72">
        <v>95.67</v>
      </c>
      <c r="AH335" s="72">
        <v>79.89</v>
      </c>
      <c r="AI335" s="72">
        <v>126.37</v>
      </c>
      <c r="AJ335" s="72">
        <v>124.68</v>
      </c>
      <c r="AK335" s="72">
        <v>91.79</v>
      </c>
      <c r="AL335" s="72">
        <v>115.63</v>
      </c>
      <c r="AM335" s="72">
        <v>133.38999999999999</v>
      </c>
      <c r="AN335" s="72">
        <v>110.77</v>
      </c>
      <c r="AO335" s="72">
        <v>104.82</v>
      </c>
      <c r="AP335" s="72">
        <v>103.69</v>
      </c>
      <c r="AQ335" s="72">
        <v>103.5</v>
      </c>
      <c r="AR335" s="72" t="s">
        <v>488</v>
      </c>
      <c r="AS335" s="72" t="s">
        <v>488</v>
      </c>
      <c r="AT335" s="72" t="s">
        <v>488</v>
      </c>
      <c r="AU335" s="72" t="s">
        <v>488</v>
      </c>
      <c r="AV335" s="72" t="s">
        <v>488</v>
      </c>
      <c r="AW335" s="73">
        <f t="shared" ref="AW335:BL336" si="76">F335/AVERAGE(F$311:F$324)*100</f>
        <v>101.85722736590131</v>
      </c>
      <c r="AX335" s="73">
        <f t="shared" si="76"/>
        <v>106.27633595794406</v>
      </c>
      <c r="AY335" s="73">
        <f t="shared" si="76"/>
        <v>90.357777831900421</v>
      </c>
      <c r="AZ335" s="73">
        <f t="shared" si="76"/>
        <v>100.83913442339865</v>
      </c>
      <c r="BA335" s="73">
        <f t="shared" si="76"/>
        <v>101.69037656903764</v>
      </c>
      <c r="BB335" s="73">
        <f t="shared" si="76"/>
        <v>105.94981647511885</v>
      </c>
      <c r="BC335" s="73">
        <f t="shared" si="76"/>
        <v>93.565790640612519</v>
      </c>
      <c r="BD335" s="73">
        <f t="shared" si="76"/>
        <v>95.691585360889079</v>
      </c>
      <c r="BE335" s="73">
        <f t="shared" si="76"/>
        <v>95.840554592720977</v>
      </c>
      <c r="BF335" s="73">
        <f t="shared" si="76"/>
        <v>100.32374969799469</v>
      </c>
      <c r="BG335" s="73">
        <f t="shared" si="76"/>
        <v>100.68252730109207</v>
      </c>
      <c r="BH335" s="73">
        <f t="shared" si="76"/>
        <v>99.328052152771264</v>
      </c>
      <c r="BI335" s="73">
        <f t="shared" si="76"/>
        <v>104.29652296019954</v>
      </c>
      <c r="BJ335" s="73">
        <f t="shared" si="76"/>
        <v>104.35762910289208</v>
      </c>
      <c r="BK335" s="73">
        <f t="shared" si="76"/>
        <v>111.35636805075121</v>
      </c>
      <c r="BL335" s="73">
        <f t="shared" si="76"/>
        <v>93.028343691647393</v>
      </c>
      <c r="BM335" s="73">
        <f t="shared" si="74"/>
        <v>104.29506292857656</v>
      </c>
      <c r="BN335" s="73">
        <f t="shared" si="74"/>
        <v>99.142901447763506</v>
      </c>
      <c r="BO335" s="73">
        <f t="shared" si="74"/>
        <v>102.06168073643576</v>
      </c>
      <c r="BP335" s="73">
        <f t="shared" si="74"/>
        <v>96.560981254339268</v>
      </c>
      <c r="BQ335" s="73">
        <f t="shared" si="74"/>
        <v>98.21007974615425</v>
      </c>
      <c r="BR335" s="73">
        <f t="shared" si="73"/>
        <v>102.93139955193777</v>
      </c>
      <c r="BS335" s="73">
        <f t="shared" si="73"/>
        <v>98.374756418583971</v>
      </c>
      <c r="BT335" s="73">
        <f t="shared" si="73"/>
        <v>99.309953144966642</v>
      </c>
      <c r="BU335" s="73">
        <f t="shared" si="73"/>
        <v>103.0921075576326</v>
      </c>
      <c r="BV335" s="73">
        <f t="shared" si="73"/>
        <v>108.37839990154133</v>
      </c>
      <c r="BW335" s="73">
        <f t="shared" si="73"/>
        <v>106.12687055978233</v>
      </c>
      <c r="BX335" s="73">
        <f t="shared" si="73"/>
        <v>103.74185752902632</v>
      </c>
      <c r="BY335" s="73">
        <f t="shared" si="73"/>
        <v>81.683537093028349</v>
      </c>
      <c r="BZ335" s="73">
        <f t="shared" si="73"/>
        <v>115.50358749371618</v>
      </c>
      <c r="CA335" s="73">
        <f t="shared" si="73"/>
        <v>105.87057917306049</v>
      </c>
      <c r="CB335" s="73">
        <f t="shared" si="73"/>
        <v>84.82468183978456</v>
      </c>
      <c r="CC335" s="73">
        <f t="shared" si="73"/>
        <v>100.77253005148128</v>
      </c>
      <c r="CD335" s="73">
        <f t="shared" si="73"/>
        <v>110.02727910114479</v>
      </c>
      <c r="CE335" s="73">
        <f t="shared" si="73"/>
        <v>116.22336638412361</v>
      </c>
      <c r="CF335" s="73">
        <f t="shared" si="73"/>
        <v>103.65755456664544</v>
      </c>
      <c r="CG335" s="73">
        <f t="shared" si="73"/>
        <v>100.35325429470117</v>
      </c>
      <c r="CH335" s="73">
        <f t="shared" si="75"/>
        <v>102.37316395955941</v>
      </c>
      <c r="CI335" s="73" t="e">
        <f t="shared" si="75"/>
        <v>#VALUE!</v>
      </c>
      <c r="CJ335" s="73" t="e">
        <f t="shared" si="75"/>
        <v>#VALUE!</v>
      </c>
      <c r="CK335" s="73" t="e">
        <f t="shared" si="75"/>
        <v>#VALUE!</v>
      </c>
    </row>
    <row r="336" spans="2:89" s="72" customFormat="1" ht="14.4">
      <c r="B336" s="70"/>
      <c r="C336" s="70"/>
      <c r="D336" s="79"/>
      <c r="E336" s="71"/>
      <c r="F336" s="72" t="s">
        <v>488</v>
      </c>
      <c r="G336" s="72" t="s">
        <v>488</v>
      </c>
      <c r="H336" s="72" t="s">
        <v>488</v>
      </c>
      <c r="I336" s="72" t="s">
        <v>488</v>
      </c>
      <c r="J336" s="72" t="s">
        <v>488</v>
      </c>
      <c r="K336" s="72" t="s">
        <v>488</v>
      </c>
      <c r="L336" s="72" t="s">
        <v>488</v>
      </c>
      <c r="M336" s="72" t="s">
        <v>488</v>
      </c>
      <c r="N336" s="72" t="s">
        <v>488</v>
      </c>
      <c r="O336" s="72" t="s">
        <v>488</v>
      </c>
      <c r="P336" s="72" t="s">
        <v>488</v>
      </c>
      <c r="Q336" s="72" t="s">
        <v>488</v>
      </c>
      <c r="R336" s="72" t="s">
        <v>488</v>
      </c>
      <c r="S336" s="72" t="s">
        <v>488</v>
      </c>
      <c r="T336" s="72" t="s">
        <v>488</v>
      </c>
      <c r="U336" s="72" t="s">
        <v>488</v>
      </c>
      <c r="V336" s="72" t="s">
        <v>488</v>
      </c>
      <c r="W336" s="72" t="s">
        <v>488</v>
      </c>
      <c r="X336" s="72" t="s">
        <v>488</v>
      </c>
      <c r="Y336" s="72" t="s">
        <v>488</v>
      </c>
      <c r="Z336" s="72" t="s">
        <v>488</v>
      </c>
      <c r="AA336" s="72" t="s">
        <v>488</v>
      </c>
      <c r="AB336" s="72" t="s">
        <v>488</v>
      </c>
      <c r="AC336" s="72" t="s">
        <v>488</v>
      </c>
      <c r="AD336" s="72" t="s">
        <v>488</v>
      </c>
      <c r="AE336" s="72" t="s">
        <v>488</v>
      </c>
      <c r="AF336" s="72" t="s">
        <v>488</v>
      </c>
      <c r="AG336" s="72" t="s">
        <v>488</v>
      </c>
      <c r="AH336" s="72" t="s">
        <v>488</v>
      </c>
      <c r="AI336" s="72" t="s">
        <v>488</v>
      </c>
      <c r="AJ336" s="72" t="s">
        <v>488</v>
      </c>
      <c r="AK336" s="72" t="s">
        <v>488</v>
      </c>
      <c r="AL336" s="72" t="s">
        <v>488</v>
      </c>
      <c r="AM336" s="72" t="s">
        <v>488</v>
      </c>
      <c r="AN336" s="72" t="s">
        <v>488</v>
      </c>
      <c r="AO336" s="72" t="s">
        <v>488</v>
      </c>
      <c r="AP336" s="72" t="s">
        <v>488</v>
      </c>
      <c r="AQ336" s="72" t="s">
        <v>488</v>
      </c>
      <c r="AR336" s="72" t="s">
        <v>488</v>
      </c>
      <c r="AS336" s="72" t="s">
        <v>488</v>
      </c>
      <c r="AT336" s="72" t="s">
        <v>488</v>
      </c>
      <c r="AU336" s="72" t="s">
        <v>488</v>
      </c>
      <c r="AV336" s="72" t="s">
        <v>488</v>
      </c>
      <c r="AW336" s="73" t="e">
        <f t="shared" si="76"/>
        <v>#VALUE!</v>
      </c>
      <c r="AX336" s="73" t="e">
        <f t="shared" si="76"/>
        <v>#VALUE!</v>
      </c>
      <c r="AY336" s="73" t="e">
        <f t="shared" si="76"/>
        <v>#VALUE!</v>
      </c>
      <c r="AZ336" s="73" t="e">
        <f t="shared" si="76"/>
        <v>#VALUE!</v>
      </c>
      <c r="BA336" s="73" t="e">
        <f t="shared" si="76"/>
        <v>#VALUE!</v>
      </c>
      <c r="BB336" s="73" t="e">
        <f t="shared" si="76"/>
        <v>#VALUE!</v>
      </c>
      <c r="BC336" s="73" t="e">
        <f t="shared" si="76"/>
        <v>#VALUE!</v>
      </c>
      <c r="BD336" s="73" t="e">
        <f t="shared" si="76"/>
        <v>#VALUE!</v>
      </c>
      <c r="BE336" s="73" t="e">
        <f t="shared" si="76"/>
        <v>#VALUE!</v>
      </c>
      <c r="BF336" s="73" t="e">
        <f t="shared" si="76"/>
        <v>#VALUE!</v>
      </c>
      <c r="BG336" s="73" t="e">
        <f t="shared" si="76"/>
        <v>#VALUE!</v>
      </c>
      <c r="BH336" s="73" t="e">
        <f t="shared" si="76"/>
        <v>#VALUE!</v>
      </c>
      <c r="BI336" s="73" t="e">
        <f t="shared" si="76"/>
        <v>#VALUE!</v>
      </c>
      <c r="BJ336" s="73" t="e">
        <f t="shared" si="76"/>
        <v>#VALUE!</v>
      </c>
      <c r="BK336" s="73" t="e">
        <f t="shared" si="76"/>
        <v>#VALUE!</v>
      </c>
      <c r="BL336" s="73" t="e">
        <f t="shared" si="76"/>
        <v>#VALUE!</v>
      </c>
      <c r="BM336" s="73" t="e">
        <f t="shared" si="74"/>
        <v>#VALUE!</v>
      </c>
      <c r="BN336" s="73" t="e">
        <f t="shared" si="74"/>
        <v>#VALUE!</v>
      </c>
      <c r="BO336" s="73" t="e">
        <f t="shared" si="74"/>
        <v>#VALUE!</v>
      </c>
      <c r="BP336" s="73" t="e">
        <f t="shared" si="74"/>
        <v>#VALUE!</v>
      </c>
      <c r="BQ336" s="73" t="e">
        <f t="shared" si="74"/>
        <v>#VALUE!</v>
      </c>
      <c r="BR336" s="73" t="e">
        <f t="shared" si="73"/>
        <v>#VALUE!</v>
      </c>
      <c r="BS336" s="73" t="e">
        <f t="shared" si="73"/>
        <v>#VALUE!</v>
      </c>
      <c r="BT336" s="73" t="e">
        <f t="shared" si="73"/>
        <v>#VALUE!</v>
      </c>
      <c r="BU336" s="73" t="e">
        <f t="shared" si="73"/>
        <v>#VALUE!</v>
      </c>
      <c r="BV336" s="73" t="e">
        <f t="shared" si="73"/>
        <v>#VALUE!</v>
      </c>
      <c r="BW336" s="73" t="e">
        <f t="shared" si="73"/>
        <v>#VALUE!</v>
      </c>
      <c r="BX336" s="73" t="e">
        <f t="shared" si="73"/>
        <v>#VALUE!</v>
      </c>
      <c r="BY336" s="73" t="e">
        <f t="shared" si="73"/>
        <v>#VALUE!</v>
      </c>
      <c r="BZ336" s="73" t="e">
        <f t="shared" si="73"/>
        <v>#VALUE!</v>
      </c>
      <c r="CA336" s="73" t="e">
        <f t="shared" si="73"/>
        <v>#VALUE!</v>
      </c>
      <c r="CB336" s="73" t="e">
        <f t="shared" si="73"/>
        <v>#VALUE!</v>
      </c>
      <c r="CC336" s="73" t="e">
        <f t="shared" si="73"/>
        <v>#VALUE!</v>
      </c>
      <c r="CD336" s="73" t="e">
        <f t="shared" si="73"/>
        <v>#VALUE!</v>
      </c>
      <c r="CE336" s="73" t="e">
        <f t="shared" si="73"/>
        <v>#VALUE!</v>
      </c>
      <c r="CF336" s="73" t="e">
        <f t="shared" si="73"/>
        <v>#VALUE!</v>
      </c>
      <c r="CG336" s="73" t="e">
        <f t="shared" si="73"/>
        <v>#VALUE!</v>
      </c>
      <c r="CH336" s="73" t="e">
        <f t="shared" si="75"/>
        <v>#VALUE!</v>
      </c>
      <c r="CI336" s="73" t="e">
        <f t="shared" si="75"/>
        <v>#VALUE!</v>
      </c>
      <c r="CJ336" s="73" t="e">
        <f t="shared" si="75"/>
        <v>#VALUE!</v>
      </c>
      <c r="CK336" s="73" t="e">
        <f t="shared" si="75"/>
        <v>#VALUE!</v>
      </c>
    </row>
    <row r="337" spans="1:89" s="72" customFormat="1" ht="14.4">
      <c r="B337" s="70"/>
      <c r="C337" s="70"/>
      <c r="D337" s="78"/>
      <c r="E337" s="71"/>
      <c r="F337" s="72" t="s">
        <v>488</v>
      </c>
      <c r="G337" s="72" t="s">
        <v>488</v>
      </c>
      <c r="H337" s="72" t="s">
        <v>488</v>
      </c>
      <c r="I337" s="72" t="s">
        <v>488</v>
      </c>
      <c r="J337" s="72" t="s">
        <v>488</v>
      </c>
      <c r="K337" s="72" t="s">
        <v>488</v>
      </c>
      <c r="L337" s="72" t="s">
        <v>488</v>
      </c>
      <c r="M337" s="72" t="s">
        <v>488</v>
      </c>
      <c r="N337" s="72" t="s">
        <v>488</v>
      </c>
      <c r="O337" s="72" t="s">
        <v>488</v>
      </c>
      <c r="P337" s="72" t="s">
        <v>488</v>
      </c>
      <c r="Q337" s="72" t="s">
        <v>488</v>
      </c>
      <c r="R337" s="72" t="s">
        <v>488</v>
      </c>
      <c r="S337" s="72" t="s">
        <v>488</v>
      </c>
      <c r="T337" s="72" t="s">
        <v>488</v>
      </c>
      <c r="U337" s="72" t="s">
        <v>488</v>
      </c>
      <c r="V337" s="72" t="s">
        <v>488</v>
      </c>
      <c r="W337" s="72" t="s">
        <v>488</v>
      </c>
      <c r="X337" s="72" t="s">
        <v>488</v>
      </c>
      <c r="Y337" s="72" t="s">
        <v>488</v>
      </c>
      <c r="Z337" s="72" t="s">
        <v>488</v>
      </c>
      <c r="AA337" s="72" t="s">
        <v>488</v>
      </c>
      <c r="AB337" s="72" t="s">
        <v>488</v>
      </c>
      <c r="AC337" s="72" t="s">
        <v>488</v>
      </c>
      <c r="AD337" s="72" t="s">
        <v>488</v>
      </c>
      <c r="AE337" s="72" t="s">
        <v>488</v>
      </c>
      <c r="AF337" s="72" t="s">
        <v>488</v>
      </c>
      <c r="AG337" s="72" t="s">
        <v>488</v>
      </c>
      <c r="AH337" s="72" t="s">
        <v>488</v>
      </c>
      <c r="AI337" s="72" t="s">
        <v>488</v>
      </c>
      <c r="AJ337" s="72" t="s">
        <v>488</v>
      </c>
      <c r="AK337" s="72" t="s">
        <v>488</v>
      </c>
      <c r="AL337" s="72" t="s">
        <v>488</v>
      </c>
      <c r="AM337" s="72" t="s">
        <v>488</v>
      </c>
      <c r="AN337" s="72" t="s">
        <v>488</v>
      </c>
      <c r="AO337" s="72" t="s">
        <v>488</v>
      </c>
      <c r="AP337" s="72" t="s">
        <v>488</v>
      </c>
      <c r="AQ337" s="72" t="s">
        <v>488</v>
      </c>
      <c r="AR337" s="72" t="s">
        <v>488</v>
      </c>
      <c r="AS337" s="72" t="s">
        <v>488</v>
      </c>
      <c r="AT337" s="72" t="s">
        <v>488</v>
      </c>
      <c r="AU337" s="72" t="s">
        <v>488</v>
      </c>
      <c r="AV337" s="72" t="s">
        <v>488</v>
      </c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  <c r="CG337" s="73"/>
      <c r="CH337" s="73"/>
      <c r="CI337" s="73"/>
      <c r="CJ337" s="73"/>
      <c r="CK337" s="73"/>
    </row>
    <row r="338" spans="1:89" s="72" customFormat="1" ht="14.4">
      <c r="B338" s="70"/>
      <c r="C338" s="70"/>
      <c r="D338" s="78"/>
      <c r="E338" s="71"/>
      <c r="F338" s="72" t="s">
        <v>488</v>
      </c>
      <c r="G338" s="72" t="s">
        <v>488</v>
      </c>
      <c r="H338" s="72" t="s">
        <v>488</v>
      </c>
      <c r="I338" s="72" t="s">
        <v>488</v>
      </c>
      <c r="J338" s="72" t="s">
        <v>488</v>
      </c>
      <c r="K338" s="72" t="s">
        <v>488</v>
      </c>
      <c r="L338" s="72" t="s">
        <v>488</v>
      </c>
      <c r="M338" s="72" t="s">
        <v>488</v>
      </c>
      <c r="N338" s="72" t="s">
        <v>488</v>
      </c>
      <c r="O338" s="72" t="s">
        <v>488</v>
      </c>
      <c r="P338" s="72" t="s">
        <v>488</v>
      </c>
      <c r="Q338" s="72" t="s">
        <v>488</v>
      </c>
      <c r="R338" s="72" t="s">
        <v>488</v>
      </c>
      <c r="S338" s="72" t="s">
        <v>488</v>
      </c>
      <c r="T338" s="72" t="s">
        <v>488</v>
      </c>
      <c r="U338" s="72" t="s">
        <v>488</v>
      </c>
      <c r="V338" s="72" t="s">
        <v>488</v>
      </c>
      <c r="W338" s="72" t="s">
        <v>488</v>
      </c>
      <c r="X338" s="72" t="s">
        <v>488</v>
      </c>
      <c r="Y338" s="72" t="s">
        <v>488</v>
      </c>
      <c r="Z338" s="72" t="s">
        <v>488</v>
      </c>
      <c r="AA338" s="72" t="s">
        <v>488</v>
      </c>
      <c r="AB338" s="72" t="s">
        <v>488</v>
      </c>
      <c r="AC338" s="72" t="s">
        <v>488</v>
      </c>
      <c r="AD338" s="72" t="s">
        <v>488</v>
      </c>
      <c r="AE338" s="72" t="s">
        <v>488</v>
      </c>
      <c r="AF338" s="72" t="s">
        <v>488</v>
      </c>
      <c r="AG338" s="72" t="s">
        <v>488</v>
      </c>
      <c r="AH338" s="72" t="s">
        <v>488</v>
      </c>
      <c r="AI338" s="72" t="s">
        <v>488</v>
      </c>
      <c r="AJ338" s="72" t="s">
        <v>488</v>
      </c>
      <c r="AK338" s="72" t="s">
        <v>488</v>
      </c>
      <c r="AL338" s="72" t="s">
        <v>488</v>
      </c>
      <c r="AM338" s="72" t="s">
        <v>488</v>
      </c>
      <c r="AN338" s="72" t="s">
        <v>488</v>
      </c>
      <c r="AO338" s="72" t="s">
        <v>488</v>
      </c>
      <c r="AP338" s="72" t="s">
        <v>488</v>
      </c>
      <c r="AQ338" s="72" t="s">
        <v>488</v>
      </c>
      <c r="AR338" s="72" t="s">
        <v>488</v>
      </c>
      <c r="AS338" s="72" t="s">
        <v>488</v>
      </c>
      <c r="AT338" s="72" t="s">
        <v>488</v>
      </c>
      <c r="AU338" s="72" t="s">
        <v>488</v>
      </c>
      <c r="AV338" s="72" t="s">
        <v>488</v>
      </c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  <c r="CG338" s="73"/>
      <c r="CH338" s="73"/>
      <c r="CI338" s="73"/>
      <c r="CJ338" s="73"/>
      <c r="CK338" s="73"/>
    </row>
    <row r="339" spans="1:89" s="72" customFormat="1" ht="14.4">
      <c r="A339" s="71">
        <v>34335</v>
      </c>
      <c r="B339" s="70" t="s">
        <v>492</v>
      </c>
      <c r="C339" s="70"/>
      <c r="D339" s="79"/>
      <c r="E339" s="71">
        <v>34335</v>
      </c>
      <c r="F339" s="72">
        <v>94.65</v>
      </c>
      <c r="G339" s="72">
        <v>80.5</v>
      </c>
      <c r="H339" s="72">
        <v>84.06</v>
      </c>
      <c r="I339" s="72">
        <v>89.54</v>
      </c>
      <c r="J339" s="72">
        <v>106.01</v>
      </c>
      <c r="K339" s="72">
        <v>49.37</v>
      </c>
      <c r="L339" s="72">
        <v>92.46</v>
      </c>
      <c r="M339" s="72">
        <v>83.36</v>
      </c>
      <c r="N339" s="72">
        <v>84.58</v>
      </c>
      <c r="O339" s="72">
        <v>63.85</v>
      </c>
      <c r="P339" s="72">
        <v>84.44</v>
      </c>
      <c r="Q339" s="72">
        <v>94.77</v>
      </c>
      <c r="R339" s="72">
        <v>58.33</v>
      </c>
      <c r="S339" s="72">
        <v>41.91</v>
      </c>
      <c r="T339" s="72">
        <v>77.16</v>
      </c>
      <c r="U339" s="72">
        <v>90.77</v>
      </c>
      <c r="V339" s="72">
        <v>80.08</v>
      </c>
      <c r="W339" s="72">
        <v>98.47</v>
      </c>
      <c r="X339" s="72">
        <v>99.31</v>
      </c>
      <c r="Y339" s="72">
        <v>75.88</v>
      </c>
      <c r="Z339" s="72">
        <v>92.66</v>
      </c>
      <c r="AA339" s="72">
        <v>76.459999999999994</v>
      </c>
      <c r="AB339" s="72">
        <v>92.96</v>
      </c>
      <c r="AC339" s="72">
        <v>72.34</v>
      </c>
      <c r="AD339" s="72">
        <v>105.66</v>
      </c>
      <c r="AE339" s="72">
        <v>108.85</v>
      </c>
      <c r="AF339" s="72">
        <v>94.95</v>
      </c>
      <c r="AG339" s="72">
        <v>105.84</v>
      </c>
      <c r="AH339" s="72">
        <v>134.82</v>
      </c>
      <c r="AI339" s="72">
        <v>99.62</v>
      </c>
      <c r="AJ339" s="72">
        <v>55.91</v>
      </c>
      <c r="AK339" s="72">
        <v>113.71</v>
      </c>
      <c r="AL339" s="72">
        <v>80.73</v>
      </c>
      <c r="AM339" s="72">
        <v>71.31</v>
      </c>
      <c r="AN339" s="72">
        <v>86.03</v>
      </c>
      <c r="AO339" s="72" t="s">
        <v>488</v>
      </c>
      <c r="AP339" s="72">
        <v>96.64</v>
      </c>
      <c r="AQ339" s="72">
        <v>96.01</v>
      </c>
      <c r="AR339" s="72">
        <v>96.01</v>
      </c>
      <c r="AS339" s="72" t="s">
        <v>488</v>
      </c>
      <c r="AT339" s="72" t="s">
        <v>488</v>
      </c>
      <c r="AU339" s="72" t="s">
        <v>488</v>
      </c>
      <c r="AV339" s="72" t="s">
        <v>488</v>
      </c>
      <c r="AW339" s="73">
        <f>F339/AVERAGE(F$395:F$398)*100</f>
        <v>90.874177907925684</v>
      </c>
      <c r="AX339" s="73">
        <f t="shared" ref="AX339:BM354" si="77">G339/AVERAGE(G$395:G$398)*100</f>
        <v>65.335605876146403</v>
      </c>
      <c r="AY339" s="73">
        <f t="shared" si="77"/>
        <v>79.702277952923879</v>
      </c>
      <c r="AZ339" s="73">
        <f t="shared" si="77"/>
        <v>86.112713983458363</v>
      </c>
      <c r="BA339" s="73">
        <f t="shared" si="77"/>
        <v>108.15967351103176</v>
      </c>
      <c r="BB339" s="73">
        <f t="shared" si="77"/>
        <v>44.27405613846291</v>
      </c>
      <c r="BC339" s="73">
        <f t="shared" si="77"/>
        <v>94.080537254203662</v>
      </c>
      <c r="BD339" s="73">
        <f t="shared" si="77"/>
        <v>80.70871859418115</v>
      </c>
      <c r="BE339" s="73">
        <f t="shared" si="77"/>
        <v>81.114387782013466</v>
      </c>
      <c r="BF339" s="73">
        <f t="shared" si="77"/>
        <v>62.175913528251826</v>
      </c>
      <c r="BG339" s="73">
        <f t="shared" si="77"/>
        <v>82.264114179940577</v>
      </c>
      <c r="BH339" s="73">
        <f t="shared" si="77"/>
        <v>91.842519685039363</v>
      </c>
      <c r="BI339" s="73">
        <f t="shared" si="77"/>
        <v>48.351466169308878</v>
      </c>
      <c r="BJ339" s="73">
        <f t="shared" si="77"/>
        <v>36.296713289741476</v>
      </c>
      <c r="BK339" s="73">
        <f t="shared" si="77"/>
        <v>72.735842386821574</v>
      </c>
      <c r="BL339" s="73">
        <f t="shared" si="77"/>
        <v>94.99738356881214</v>
      </c>
      <c r="BM339" s="73">
        <f t="shared" si="77"/>
        <v>66.981723892769025</v>
      </c>
      <c r="BN339" s="73">
        <f t="shared" ref="BN339:CC354" si="78">W339/AVERAGE(W$395:W$398)*100</f>
        <v>94.578110742928502</v>
      </c>
      <c r="BO339" s="73">
        <f t="shared" si="78"/>
        <v>98.105751895482967</v>
      </c>
      <c r="BP339" s="73">
        <f t="shared" si="78"/>
        <v>67.442893964980883</v>
      </c>
      <c r="BQ339" s="73">
        <f t="shared" si="78"/>
        <v>89.665182891426355</v>
      </c>
      <c r="BR339" s="73">
        <f t="shared" si="78"/>
        <v>65.328092959671906</v>
      </c>
      <c r="BS339" s="73">
        <f t="shared" si="78"/>
        <v>93.747478822105691</v>
      </c>
      <c r="BT339" s="73">
        <f t="shared" si="78"/>
        <v>59.863044872457948</v>
      </c>
      <c r="BU339" s="73">
        <f t="shared" si="78"/>
        <v>108.10589589461566</v>
      </c>
      <c r="BV339" s="73">
        <f t="shared" si="78"/>
        <v>109.67806942415234</v>
      </c>
      <c r="BW339" s="73">
        <f t="shared" si="78"/>
        <v>101.2962073931829</v>
      </c>
      <c r="BX339" s="73">
        <f t="shared" si="78"/>
        <v>114.51447119285906</v>
      </c>
      <c r="BY339" s="73">
        <f t="shared" si="78"/>
        <v>149.76255936015997</v>
      </c>
      <c r="BZ339" s="73">
        <f t="shared" si="78"/>
        <v>97.259036879744215</v>
      </c>
      <c r="CA339" s="73">
        <f t="shared" si="78"/>
        <v>42.896326843770979</v>
      </c>
      <c r="CB339" s="73">
        <f t="shared" si="78"/>
        <v>99.459884979554346</v>
      </c>
      <c r="CC339" s="73">
        <f t="shared" si="78"/>
        <v>71.966303403088844</v>
      </c>
      <c r="CD339" s="73">
        <f t="shared" ref="CD339:CK354" si="79">AM339/AVERAGE(AM$395:AM$398)*100</f>
        <v>55.895436107464093</v>
      </c>
      <c r="CE339" s="73">
        <f t="shared" si="79"/>
        <v>82.009484997974297</v>
      </c>
      <c r="CF339" s="73" t="e">
        <f t="shared" si="79"/>
        <v>#VALUE!</v>
      </c>
      <c r="CG339" s="73">
        <f t="shared" si="79"/>
        <v>93.588998644199123</v>
      </c>
      <c r="CH339" s="73">
        <f t="shared" si="79"/>
        <v>92.188775265255188</v>
      </c>
      <c r="CI339" s="73" t="e">
        <f t="shared" si="79"/>
        <v>#DIV/0!</v>
      </c>
      <c r="CJ339" s="73" t="e">
        <f t="shared" si="79"/>
        <v>#VALUE!</v>
      </c>
      <c r="CK339" s="73" t="e">
        <f t="shared" si="79"/>
        <v>#VALUE!</v>
      </c>
    </row>
    <row r="340" spans="1:89" s="72" customFormat="1" ht="14.4">
      <c r="A340" s="71">
        <v>34425</v>
      </c>
      <c r="B340" s="70" t="s">
        <v>487</v>
      </c>
      <c r="C340" s="70"/>
      <c r="D340" s="79"/>
      <c r="E340" s="71">
        <v>34425</v>
      </c>
      <c r="F340" s="72">
        <v>96.37</v>
      </c>
      <c r="G340" s="72">
        <v>65.739999999999995</v>
      </c>
      <c r="H340" s="72">
        <v>83.94</v>
      </c>
      <c r="I340" s="72">
        <v>90.03</v>
      </c>
      <c r="J340" s="72">
        <v>107.81</v>
      </c>
      <c r="K340" s="72">
        <v>53.89</v>
      </c>
      <c r="L340" s="72">
        <v>92.17</v>
      </c>
      <c r="M340" s="72">
        <v>84.22</v>
      </c>
      <c r="N340" s="72">
        <v>86.16</v>
      </c>
      <c r="O340" s="72">
        <v>108.43</v>
      </c>
      <c r="P340" s="72">
        <v>86.94</v>
      </c>
      <c r="Q340" s="72">
        <v>96.86</v>
      </c>
      <c r="R340" s="72">
        <v>62.05</v>
      </c>
      <c r="S340" s="72">
        <v>43.46</v>
      </c>
      <c r="T340" s="72">
        <v>78.45</v>
      </c>
      <c r="U340" s="72">
        <v>92.61</v>
      </c>
      <c r="V340" s="72">
        <v>80.099999999999994</v>
      </c>
      <c r="W340" s="72">
        <v>99.6</v>
      </c>
      <c r="X340" s="72">
        <v>100.23</v>
      </c>
      <c r="Y340" s="72">
        <v>76.7</v>
      </c>
      <c r="Z340" s="72">
        <v>93.38</v>
      </c>
      <c r="AA340" s="72">
        <v>82.89</v>
      </c>
      <c r="AB340" s="72">
        <v>94.39</v>
      </c>
      <c r="AC340" s="72">
        <v>73.8</v>
      </c>
      <c r="AD340" s="72">
        <v>106.16</v>
      </c>
      <c r="AE340" s="72">
        <v>109.37</v>
      </c>
      <c r="AF340" s="72">
        <v>93.2</v>
      </c>
      <c r="AG340" s="72">
        <v>104.75</v>
      </c>
      <c r="AH340" s="72">
        <v>137.79</v>
      </c>
      <c r="AI340" s="72">
        <v>99.74</v>
      </c>
      <c r="AJ340" s="72">
        <v>55.63</v>
      </c>
      <c r="AK340" s="72">
        <v>78.77</v>
      </c>
      <c r="AL340" s="72">
        <v>78.92</v>
      </c>
      <c r="AM340" s="72">
        <v>71.88</v>
      </c>
      <c r="AN340" s="72">
        <v>85.9</v>
      </c>
      <c r="AO340" s="72">
        <v>92.82</v>
      </c>
      <c r="AP340" s="72">
        <v>99.87</v>
      </c>
      <c r="AQ340" s="72">
        <v>93.41</v>
      </c>
      <c r="AR340" s="72" t="s">
        <v>488</v>
      </c>
      <c r="AS340" s="72" t="s">
        <v>488</v>
      </c>
      <c r="AT340" s="72" t="s">
        <v>488</v>
      </c>
      <c r="AU340" s="72" t="s">
        <v>488</v>
      </c>
      <c r="AV340" s="72" t="s">
        <v>488</v>
      </c>
      <c r="AW340" s="73">
        <f t="shared" ref="AW340:BL369" si="80">F340/AVERAGE(F$395:F$398)*100</f>
        <v>92.525562863040662</v>
      </c>
      <c r="AX340" s="73">
        <f t="shared" si="77"/>
        <v>53.356058761464162</v>
      </c>
      <c r="AY340" s="73">
        <f t="shared" si="77"/>
        <v>79.588498826652753</v>
      </c>
      <c r="AZ340" s="73">
        <f t="shared" si="77"/>
        <v>86.583958453548775</v>
      </c>
      <c r="BA340" s="73">
        <f t="shared" si="77"/>
        <v>109.9961739574034</v>
      </c>
      <c r="BB340" s="73">
        <f t="shared" si="77"/>
        <v>48.327504259707652</v>
      </c>
      <c r="BC340" s="73">
        <f t="shared" si="77"/>
        <v>93.785454452952109</v>
      </c>
      <c r="BD340" s="73">
        <f t="shared" si="77"/>
        <v>81.54136612286392</v>
      </c>
      <c r="BE340" s="73">
        <f t="shared" si="77"/>
        <v>82.629648277350199</v>
      </c>
      <c r="BF340" s="73">
        <f t="shared" si="77"/>
        <v>105.58706818901089</v>
      </c>
      <c r="BG340" s="73">
        <f t="shared" si="77"/>
        <v>84.699693117053926</v>
      </c>
      <c r="BH340" s="73">
        <f t="shared" si="77"/>
        <v>93.867958812840698</v>
      </c>
      <c r="BI340" s="73">
        <f t="shared" si="77"/>
        <v>51.435084447207537</v>
      </c>
      <c r="BJ340" s="73">
        <f t="shared" si="77"/>
        <v>37.639111419044731</v>
      </c>
      <c r="BK340" s="73">
        <f t="shared" si="77"/>
        <v>73.951877076803427</v>
      </c>
      <c r="BL340" s="73">
        <f t="shared" si="77"/>
        <v>96.92307692307692</v>
      </c>
      <c r="BM340" s="73">
        <f t="shared" si="77"/>
        <v>66.998452595039922</v>
      </c>
      <c r="BN340" s="73">
        <f t="shared" si="78"/>
        <v>95.663449070739077</v>
      </c>
      <c r="BO340" s="73">
        <f t="shared" si="78"/>
        <v>99.014595836111738</v>
      </c>
      <c r="BP340" s="73">
        <f t="shared" si="78"/>
        <v>68.171718069504934</v>
      </c>
      <c r="BQ340" s="73">
        <f t="shared" si="78"/>
        <v>90.361912134700987</v>
      </c>
      <c r="BR340" s="73">
        <f t="shared" si="78"/>
        <v>70.82194121667807</v>
      </c>
      <c r="BS340" s="73">
        <f t="shared" si="78"/>
        <v>95.189592577652277</v>
      </c>
      <c r="BT340" s="73">
        <f t="shared" si="78"/>
        <v>61.071229079173293</v>
      </c>
      <c r="BU340" s="73">
        <f t="shared" si="78"/>
        <v>108.61747026473971</v>
      </c>
      <c r="BV340" s="73">
        <f t="shared" si="78"/>
        <v>110.20202529094665</v>
      </c>
      <c r="BW340" s="73">
        <f t="shared" si="78"/>
        <v>99.429242012055255</v>
      </c>
      <c r="BX340" s="73">
        <f t="shared" si="78"/>
        <v>113.33513659724099</v>
      </c>
      <c r="BY340" s="73">
        <f t="shared" si="78"/>
        <v>153.06173456635841</v>
      </c>
      <c r="BZ340" s="73">
        <f t="shared" si="78"/>
        <v>97.376192916941235</v>
      </c>
      <c r="CA340" s="73">
        <f t="shared" si="78"/>
        <v>42.681499952047567</v>
      </c>
      <c r="CB340" s="73">
        <f t="shared" si="78"/>
        <v>68.898558964378637</v>
      </c>
      <c r="CC340" s="73">
        <f t="shared" si="78"/>
        <v>70.352789106549878</v>
      </c>
      <c r="CD340" s="73">
        <f t="shared" si="79"/>
        <v>56.342223354431617</v>
      </c>
      <c r="CE340" s="73">
        <f t="shared" si="79"/>
        <v>81.885560401325037</v>
      </c>
      <c r="CF340" s="73">
        <f t="shared" si="79"/>
        <v>93.026985041717808</v>
      </c>
      <c r="CG340" s="73">
        <f t="shared" si="79"/>
        <v>96.717024985473572</v>
      </c>
      <c r="CH340" s="73">
        <f t="shared" si="79"/>
        <v>89.692255989245766</v>
      </c>
      <c r="CI340" s="73" t="e">
        <f t="shared" si="79"/>
        <v>#VALUE!</v>
      </c>
      <c r="CJ340" s="73" t="e">
        <f t="shared" si="79"/>
        <v>#VALUE!</v>
      </c>
      <c r="CK340" s="73" t="e">
        <f t="shared" si="79"/>
        <v>#VALUE!</v>
      </c>
    </row>
    <row r="341" spans="1:89" s="72" customFormat="1" ht="14.4">
      <c r="A341" s="71">
        <v>34516</v>
      </c>
      <c r="B341" s="70" t="s">
        <v>487</v>
      </c>
      <c r="C341" s="70"/>
      <c r="D341" s="78"/>
      <c r="E341" s="71">
        <v>34516</v>
      </c>
      <c r="F341" s="72">
        <v>97.87</v>
      </c>
      <c r="G341" s="72">
        <v>71.38</v>
      </c>
      <c r="H341" s="72">
        <v>83.37</v>
      </c>
      <c r="I341" s="72">
        <v>90.97</v>
      </c>
      <c r="J341" s="72">
        <v>109.65</v>
      </c>
      <c r="K341" s="72">
        <v>58.05</v>
      </c>
      <c r="L341" s="72">
        <v>91.88</v>
      </c>
      <c r="M341" s="72">
        <v>84.79</v>
      </c>
      <c r="N341" s="72">
        <v>87.54</v>
      </c>
      <c r="O341" s="72">
        <v>109.56</v>
      </c>
      <c r="P341" s="72">
        <v>85.21</v>
      </c>
      <c r="Q341" s="72">
        <v>95.53</v>
      </c>
      <c r="R341" s="72">
        <v>63.42</v>
      </c>
      <c r="S341" s="72">
        <v>45.48</v>
      </c>
      <c r="T341" s="72">
        <v>79.17</v>
      </c>
      <c r="U341" s="72">
        <v>90.96</v>
      </c>
      <c r="V341" s="72">
        <v>80.59</v>
      </c>
      <c r="W341" s="72">
        <v>100.89</v>
      </c>
      <c r="X341" s="72">
        <v>101.36</v>
      </c>
      <c r="Y341" s="72">
        <v>76.209999999999994</v>
      </c>
      <c r="Z341" s="72">
        <v>96.11</v>
      </c>
      <c r="AA341" s="72">
        <v>88.81</v>
      </c>
      <c r="AB341" s="72">
        <v>96.73</v>
      </c>
      <c r="AC341" s="72">
        <v>74.28</v>
      </c>
      <c r="AD341" s="72">
        <v>108.92</v>
      </c>
      <c r="AE341" s="72">
        <v>107.36</v>
      </c>
      <c r="AF341" s="72">
        <v>91.71</v>
      </c>
      <c r="AG341" s="72">
        <v>100.52</v>
      </c>
      <c r="AH341" s="72">
        <v>138.21</v>
      </c>
      <c r="AI341" s="72">
        <v>101.88</v>
      </c>
      <c r="AJ341" s="72">
        <v>55.56</v>
      </c>
      <c r="AK341" s="72">
        <v>93.84</v>
      </c>
      <c r="AL341" s="72">
        <v>79.86</v>
      </c>
      <c r="AM341" s="72">
        <v>71.58</v>
      </c>
      <c r="AN341" s="72">
        <v>85.74</v>
      </c>
      <c r="AO341" s="72">
        <v>99.45</v>
      </c>
      <c r="AP341" s="72">
        <v>102.01</v>
      </c>
      <c r="AQ341" s="72">
        <v>95.08</v>
      </c>
      <c r="AR341" s="72" t="s">
        <v>488</v>
      </c>
      <c r="AS341" s="72" t="s">
        <v>488</v>
      </c>
      <c r="AT341" s="72" t="s">
        <v>488</v>
      </c>
      <c r="AU341" s="72" t="s">
        <v>488</v>
      </c>
      <c r="AV341" s="72" t="s">
        <v>488</v>
      </c>
      <c r="AW341" s="73">
        <f t="shared" si="80"/>
        <v>93.965724161106039</v>
      </c>
      <c r="AX341" s="73">
        <f t="shared" si="77"/>
        <v>57.933609284960632</v>
      </c>
      <c r="AY341" s="73">
        <f t="shared" si="77"/>
        <v>79.048047976864908</v>
      </c>
      <c r="AZ341" s="73">
        <f t="shared" si="77"/>
        <v>87.48797845739567</v>
      </c>
      <c r="BA341" s="73">
        <f t="shared" si="77"/>
        <v>111.87348552480552</v>
      </c>
      <c r="BB341" s="73">
        <f t="shared" si="77"/>
        <v>52.058111380145277</v>
      </c>
      <c r="BC341" s="73">
        <f t="shared" si="77"/>
        <v>93.490371651700542</v>
      </c>
      <c r="BD341" s="73">
        <f t="shared" si="77"/>
        <v>82.093237159316473</v>
      </c>
      <c r="BE341" s="73">
        <f t="shared" si="77"/>
        <v>83.953103646694956</v>
      </c>
      <c r="BF341" s="73">
        <f t="shared" si="77"/>
        <v>106.68744066022349</v>
      </c>
      <c r="BG341" s="73">
        <f t="shared" si="77"/>
        <v>83.014272492571493</v>
      </c>
      <c r="BH341" s="73">
        <f t="shared" si="77"/>
        <v>92.579043004239864</v>
      </c>
      <c r="BI341" s="73">
        <f t="shared" si="77"/>
        <v>52.570718060304635</v>
      </c>
      <c r="BJ341" s="73">
        <f t="shared" si="77"/>
        <v>39.388559303685092</v>
      </c>
      <c r="BK341" s="73">
        <f t="shared" si="77"/>
        <v>74.630594113072362</v>
      </c>
      <c r="BL341" s="73">
        <f t="shared" si="77"/>
        <v>95.196232339089477</v>
      </c>
      <c r="BM341" s="73">
        <f t="shared" si="77"/>
        <v>67.40830580067751</v>
      </c>
      <c r="BN341" s="73">
        <f t="shared" si="78"/>
        <v>96.902463621956485</v>
      </c>
      <c r="BO341" s="73">
        <f t="shared" si="78"/>
        <v>100.13089328492752</v>
      </c>
      <c r="BP341" s="73">
        <f t="shared" si="78"/>
        <v>67.73620122655764</v>
      </c>
      <c r="BQ341" s="73">
        <f t="shared" si="78"/>
        <v>93.003677182117286</v>
      </c>
      <c r="BR341" s="73">
        <f t="shared" si="78"/>
        <v>75.880041011619966</v>
      </c>
      <c r="BS341" s="73">
        <f t="shared" si="78"/>
        <v>97.54941508672853</v>
      </c>
      <c r="BT341" s="73">
        <f t="shared" si="78"/>
        <v>61.468440325216697</v>
      </c>
      <c r="BU341" s="73">
        <f t="shared" si="78"/>
        <v>111.44136078782452</v>
      </c>
      <c r="BV341" s="73">
        <f t="shared" si="78"/>
        <v>108.17673434429946</v>
      </c>
      <c r="BW341" s="73">
        <f t="shared" si="78"/>
        <v>97.83965434469512</v>
      </c>
      <c r="BX341" s="73">
        <f t="shared" si="78"/>
        <v>108.75845279956719</v>
      </c>
      <c r="BY341" s="73">
        <f t="shared" si="78"/>
        <v>153.52828459551782</v>
      </c>
      <c r="BZ341" s="73">
        <f t="shared" si="78"/>
        <v>99.465475580288484</v>
      </c>
      <c r="CA341" s="73">
        <f t="shared" si="78"/>
        <v>42.627793229116719</v>
      </c>
      <c r="CB341" s="73">
        <f t="shared" si="78"/>
        <v>82.079989503837652</v>
      </c>
      <c r="CC341" s="73">
        <f t="shared" si="78"/>
        <v>71.19074680751487</v>
      </c>
      <c r="CD341" s="73">
        <f t="shared" si="79"/>
        <v>56.10707217181713</v>
      </c>
      <c r="CE341" s="73">
        <f t="shared" si="79"/>
        <v>81.733037820833616</v>
      </c>
      <c r="CF341" s="73">
        <f t="shared" si="79"/>
        <v>99.671769687554814</v>
      </c>
      <c r="CG341" s="73">
        <f t="shared" si="79"/>
        <v>98.789463490218878</v>
      </c>
      <c r="CH341" s="73">
        <f t="shared" si="79"/>
        <v>91.295789524221036</v>
      </c>
      <c r="CI341" s="73" t="e">
        <f t="shared" si="79"/>
        <v>#VALUE!</v>
      </c>
      <c r="CJ341" s="73" t="e">
        <f t="shared" si="79"/>
        <v>#VALUE!</v>
      </c>
      <c r="CK341" s="73" t="e">
        <f t="shared" si="79"/>
        <v>#VALUE!</v>
      </c>
    </row>
    <row r="342" spans="1:89" s="72" customFormat="1" ht="14.4">
      <c r="A342" s="71">
        <v>34608</v>
      </c>
      <c r="B342" s="70" t="s">
        <v>487</v>
      </c>
      <c r="C342" s="70"/>
      <c r="D342" s="78"/>
      <c r="E342" s="71">
        <v>34608</v>
      </c>
      <c r="F342" s="72">
        <v>98.28</v>
      </c>
      <c r="G342" s="72">
        <v>72.19</v>
      </c>
      <c r="H342" s="72">
        <v>83.47</v>
      </c>
      <c r="I342" s="72">
        <v>90.94</v>
      </c>
      <c r="J342" s="72">
        <v>109.65</v>
      </c>
      <c r="K342" s="72">
        <v>59.78</v>
      </c>
      <c r="L342" s="72">
        <v>92.54</v>
      </c>
      <c r="M342" s="72">
        <v>84.88</v>
      </c>
      <c r="N342" s="72">
        <v>87.8</v>
      </c>
      <c r="O342" s="72">
        <v>108.4</v>
      </c>
      <c r="P342" s="72">
        <v>84.9</v>
      </c>
      <c r="Q342" s="72">
        <v>92.33</v>
      </c>
      <c r="R342" s="72">
        <v>64.400000000000006</v>
      </c>
      <c r="S342" s="72">
        <v>49.8</v>
      </c>
      <c r="T342" s="72">
        <v>78.86</v>
      </c>
      <c r="U342" s="72">
        <v>93.46</v>
      </c>
      <c r="V342" s="72">
        <v>81.12</v>
      </c>
      <c r="W342" s="72">
        <v>100.7</v>
      </c>
      <c r="X342" s="72">
        <v>101.15</v>
      </c>
      <c r="Y342" s="72">
        <v>76.180000000000007</v>
      </c>
      <c r="Z342" s="72">
        <v>96.79</v>
      </c>
      <c r="AA342" s="72">
        <v>93.07</v>
      </c>
      <c r="AB342" s="72">
        <v>96.55</v>
      </c>
      <c r="AC342" s="72">
        <v>75.37</v>
      </c>
      <c r="AD342" s="72">
        <v>116.36</v>
      </c>
      <c r="AE342" s="72">
        <v>112.42</v>
      </c>
      <c r="AF342" s="72">
        <v>92.96</v>
      </c>
      <c r="AG342" s="72">
        <v>99.07</v>
      </c>
      <c r="AH342" s="72">
        <v>134.83000000000001</v>
      </c>
      <c r="AI342" s="72">
        <v>101.37</v>
      </c>
      <c r="AJ342" s="72">
        <v>55.17</v>
      </c>
      <c r="AK342" s="72">
        <v>95.76</v>
      </c>
      <c r="AL342" s="72">
        <v>80.89</v>
      </c>
      <c r="AM342" s="72">
        <v>73.62</v>
      </c>
      <c r="AN342" s="72">
        <v>87.09</v>
      </c>
      <c r="AO342" s="72">
        <v>109.45</v>
      </c>
      <c r="AP342" s="72">
        <v>101.84</v>
      </c>
      <c r="AQ342" s="72">
        <v>96.1</v>
      </c>
      <c r="AR342" s="72" t="s">
        <v>488</v>
      </c>
      <c r="AS342" s="72" t="s">
        <v>488</v>
      </c>
      <c r="AT342" s="72" t="s">
        <v>488</v>
      </c>
      <c r="AU342" s="72" t="s">
        <v>488</v>
      </c>
      <c r="AV342" s="72" t="s">
        <v>488</v>
      </c>
      <c r="AW342" s="73">
        <f t="shared" si="80"/>
        <v>94.359368249243914</v>
      </c>
      <c r="AX342" s="73">
        <f t="shared" si="77"/>
        <v>58.591023455888312</v>
      </c>
      <c r="AY342" s="73">
        <f t="shared" si="77"/>
        <v>79.142863915424172</v>
      </c>
      <c r="AZ342" s="73">
        <f t="shared" si="77"/>
        <v>87.45912675514522</v>
      </c>
      <c r="BA342" s="73">
        <f t="shared" si="77"/>
        <v>111.87348552480552</v>
      </c>
      <c r="BB342" s="73">
        <f t="shared" si="77"/>
        <v>53.609541745134962</v>
      </c>
      <c r="BC342" s="73">
        <f t="shared" si="77"/>
        <v>94.161939406273063</v>
      </c>
      <c r="BD342" s="73">
        <f t="shared" si="77"/>
        <v>82.180374691387897</v>
      </c>
      <c r="BE342" s="73">
        <f t="shared" si="77"/>
        <v>84.202450310484537</v>
      </c>
      <c r="BF342" s="73">
        <f t="shared" si="77"/>
        <v>105.55785476057163</v>
      </c>
      <c r="BG342" s="73">
        <f t="shared" si="77"/>
        <v>82.712260704369442</v>
      </c>
      <c r="BH342" s="73">
        <f t="shared" si="77"/>
        <v>89.477892186553603</v>
      </c>
      <c r="BI342" s="73">
        <f t="shared" si="77"/>
        <v>53.383069112009117</v>
      </c>
      <c r="BJ342" s="73">
        <f t="shared" si="77"/>
        <v>43.129952799549642</v>
      </c>
      <c r="BK342" s="73">
        <f t="shared" si="77"/>
        <v>74.338368722456565</v>
      </c>
      <c r="BL342" s="73">
        <f t="shared" si="77"/>
        <v>97.812663526949237</v>
      </c>
      <c r="BM342" s="73">
        <f t="shared" si="77"/>
        <v>67.851616410856934</v>
      </c>
      <c r="BN342" s="73">
        <f t="shared" si="78"/>
        <v>96.719973106660902</v>
      </c>
      <c r="BO342" s="73">
        <f t="shared" si="78"/>
        <v>99.923439776740523</v>
      </c>
      <c r="BP342" s="73">
        <f t="shared" si="78"/>
        <v>67.70953693005066</v>
      </c>
      <c r="BQ342" s="73">
        <f t="shared" si="78"/>
        <v>93.661699245209988</v>
      </c>
      <c r="BR342" s="73">
        <f t="shared" si="78"/>
        <v>79.519822282980186</v>
      </c>
      <c r="BS342" s="73">
        <f t="shared" si="78"/>
        <v>97.367890278338038</v>
      </c>
      <c r="BT342" s="73">
        <f t="shared" si="78"/>
        <v>62.370440863106936</v>
      </c>
      <c r="BU342" s="73">
        <f t="shared" si="78"/>
        <v>119.05358741527048</v>
      </c>
      <c r="BV342" s="73">
        <f t="shared" si="78"/>
        <v>113.27522797118242</v>
      </c>
      <c r="BW342" s="73">
        <f t="shared" si="78"/>
        <v>99.173201045500591</v>
      </c>
      <c r="BX342" s="73">
        <f t="shared" si="78"/>
        <v>107.18961319989178</v>
      </c>
      <c r="BY342" s="73">
        <f t="shared" si="78"/>
        <v>149.77366769418759</v>
      </c>
      <c r="BZ342" s="73">
        <f t="shared" si="78"/>
        <v>98.967562422201055</v>
      </c>
      <c r="CA342" s="73">
        <f t="shared" si="78"/>
        <v>42.32857005850196</v>
      </c>
      <c r="CB342" s="73">
        <f t="shared" si="78"/>
        <v>83.759375478340729</v>
      </c>
      <c r="CC342" s="73">
        <f t="shared" si="78"/>
        <v>72.108934501125447</v>
      </c>
      <c r="CD342" s="73">
        <f t="shared" si="79"/>
        <v>57.706100213595654</v>
      </c>
      <c r="CE342" s="73">
        <f t="shared" si="79"/>
        <v>83.019947093729897</v>
      </c>
      <c r="CF342" s="73">
        <f t="shared" si="79"/>
        <v>109.69406930420185</v>
      </c>
      <c r="CG342" s="73">
        <f t="shared" si="79"/>
        <v>98.624830524888637</v>
      </c>
      <c r="CH342" s="73">
        <f t="shared" si="79"/>
        <v>92.275193240193957</v>
      </c>
      <c r="CI342" s="73" t="e">
        <f t="shared" si="79"/>
        <v>#VALUE!</v>
      </c>
      <c r="CJ342" s="73" t="e">
        <f t="shared" si="79"/>
        <v>#VALUE!</v>
      </c>
      <c r="CK342" s="73" t="e">
        <f t="shared" si="79"/>
        <v>#VALUE!</v>
      </c>
    </row>
    <row r="343" spans="1:89" s="72" customFormat="1" ht="14.4">
      <c r="A343" s="71">
        <v>34700</v>
      </c>
      <c r="B343" s="70" t="s">
        <v>487</v>
      </c>
      <c r="C343" s="70"/>
      <c r="D343" s="78"/>
      <c r="E343" s="71">
        <v>34700</v>
      </c>
      <c r="F343" s="72">
        <v>100.5</v>
      </c>
      <c r="G343" s="72">
        <v>79.69</v>
      </c>
      <c r="H343" s="72">
        <v>84.24</v>
      </c>
      <c r="I343" s="72">
        <v>91.62</v>
      </c>
      <c r="J343" s="72">
        <v>112.57</v>
      </c>
      <c r="K343" s="72">
        <v>63.3</v>
      </c>
      <c r="L343" s="72">
        <v>92.04</v>
      </c>
      <c r="M343" s="72">
        <v>85.81</v>
      </c>
      <c r="N343" s="72">
        <v>86.74</v>
      </c>
      <c r="O343" s="72">
        <v>108.7</v>
      </c>
      <c r="P343" s="72">
        <v>82.53</v>
      </c>
      <c r="Q343" s="72">
        <v>89.11</v>
      </c>
      <c r="R343" s="72">
        <v>65.06</v>
      </c>
      <c r="S343" s="72">
        <v>53.92</v>
      </c>
      <c r="T343" s="72">
        <v>80.12</v>
      </c>
      <c r="U343" s="72">
        <v>95.19</v>
      </c>
      <c r="V343" s="72">
        <v>82.06</v>
      </c>
      <c r="W343" s="72">
        <v>102.35</v>
      </c>
      <c r="X343" s="72">
        <v>102.99</v>
      </c>
      <c r="Y343" s="72">
        <v>75.569999999999993</v>
      </c>
      <c r="Z343" s="72">
        <v>98.25</v>
      </c>
      <c r="AA343" s="72">
        <v>94.52</v>
      </c>
      <c r="AB343" s="72">
        <v>98.05</v>
      </c>
      <c r="AC343" s="72">
        <v>76.47</v>
      </c>
      <c r="AD343" s="72">
        <v>119.5</v>
      </c>
      <c r="AE343" s="72">
        <v>112.7</v>
      </c>
      <c r="AF343" s="72">
        <v>91.77</v>
      </c>
      <c r="AG343" s="72">
        <v>101.76</v>
      </c>
      <c r="AH343" s="72">
        <v>135.5</v>
      </c>
      <c r="AI343" s="72">
        <v>103.35</v>
      </c>
      <c r="AJ343" s="72">
        <v>56</v>
      </c>
      <c r="AK343" s="72">
        <v>91.86</v>
      </c>
      <c r="AL343" s="72">
        <v>79.52</v>
      </c>
      <c r="AM343" s="72">
        <v>72.63</v>
      </c>
      <c r="AN343" s="72">
        <v>88.41</v>
      </c>
      <c r="AO343" s="72">
        <v>79.12</v>
      </c>
      <c r="AP343" s="72">
        <v>103.86</v>
      </c>
      <c r="AQ343" s="72">
        <v>98.25</v>
      </c>
      <c r="AR343" s="72" t="s">
        <v>488</v>
      </c>
      <c r="AS343" s="72" t="s">
        <v>488</v>
      </c>
      <c r="AT343" s="72" t="s">
        <v>488</v>
      </c>
      <c r="AU343" s="72" t="s">
        <v>488</v>
      </c>
      <c r="AV343" s="72" t="s">
        <v>488</v>
      </c>
      <c r="AW343" s="73">
        <f t="shared" si="80"/>
        <v>96.490806970380689</v>
      </c>
      <c r="AX343" s="73">
        <f t="shared" si="77"/>
        <v>64.678191705218723</v>
      </c>
      <c r="AY343" s="73">
        <f t="shared" si="77"/>
        <v>79.872946642330561</v>
      </c>
      <c r="AZ343" s="73">
        <f t="shared" si="77"/>
        <v>88.113098672821707</v>
      </c>
      <c r="BA343" s="73">
        <f t="shared" si="77"/>
        <v>114.8526973600306</v>
      </c>
      <c r="BB343" s="73">
        <f t="shared" si="77"/>
        <v>56.766209308582184</v>
      </c>
      <c r="BC343" s="73">
        <f t="shared" si="77"/>
        <v>93.653175955839345</v>
      </c>
      <c r="BD343" s="73">
        <f t="shared" si="77"/>
        <v>83.080795856126258</v>
      </c>
      <c r="BE343" s="73">
        <f t="shared" si="77"/>
        <v>83.185883142726979</v>
      </c>
      <c r="BF343" s="73">
        <f t="shared" si="77"/>
        <v>105.84998904496435</v>
      </c>
      <c r="BG343" s="73">
        <f t="shared" si="77"/>
        <v>80.403331871985984</v>
      </c>
      <c r="BH343" s="73">
        <f t="shared" si="77"/>
        <v>86.357359176256807</v>
      </c>
      <c r="BI343" s="73">
        <f t="shared" si="77"/>
        <v>53.930162677442752</v>
      </c>
      <c r="BJ343" s="73">
        <f t="shared" si="77"/>
        <v>46.698133633568609</v>
      </c>
      <c r="BK343" s="73">
        <f t="shared" si="77"/>
        <v>75.526123535927226</v>
      </c>
      <c r="BL343" s="73">
        <f t="shared" si="77"/>
        <v>99.623233908948194</v>
      </c>
      <c r="BM343" s="73">
        <f t="shared" si="77"/>
        <v>68.637865417590234</v>
      </c>
      <c r="BN343" s="73">
        <f t="shared" si="78"/>
        <v>98.304759160543625</v>
      </c>
      <c r="BO343" s="73">
        <f t="shared" si="78"/>
        <v>101.74112765799808</v>
      </c>
      <c r="BP343" s="73">
        <f t="shared" si="78"/>
        <v>67.16736290107545</v>
      </c>
      <c r="BQ343" s="73">
        <f t="shared" si="78"/>
        <v>95.074511321850196</v>
      </c>
      <c r="BR343" s="73">
        <f t="shared" si="78"/>
        <v>80.758714969241282</v>
      </c>
      <c r="BS343" s="73">
        <f t="shared" si="78"/>
        <v>98.880597014925371</v>
      </c>
      <c r="BT343" s="73">
        <f t="shared" si="78"/>
        <v>63.280716635289721</v>
      </c>
      <c r="BU343" s="73">
        <f t="shared" si="78"/>
        <v>122.26627445964955</v>
      </c>
      <c r="BV343" s="73">
        <f t="shared" si="78"/>
        <v>113.55735805330242</v>
      </c>
      <c r="BW343" s="73">
        <f t="shared" si="78"/>
        <v>97.90366458633379</v>
      </c>
      <c r="BX343" s="73">
        <f t="shared" si="78"/>
        <v>110.10008114687584</v>
      </c>
      <c r="BY343" s="73">
        <f t="shared" si="78"/>
        <v>150.51792607403706</v>
      </c>
      <c r="BZ343" s="73">
        <f t="shared" si="78"/>
        <v>100.90063703595224</v>
      </c>
      <c r="CA343" s="73">
        <f t="shared" si="78"/>
        <v>42.965378344682073</v>
      </c>
      <c r="CB343" s="73">
        <f t="shared" si="78"/>
        <v>80.348122717631369</v>
      </c>
      <c r="CC343" s="73">
        <f t="shared" si="78"/>
        <v>70.887655724187098</v>
      </c>
      <c r="CD343" s="73">
        <f t="shared" si="79"/>
        <v>56.930101310967842</v>
      </c>
      <c r="CE343" s="73">
        <f t="shared" si="79"/>
        <v>84.278258382784017</v>
      </c>
      <c r="CF343" s="73">
        <f t="shared" si="79"/>
        <v>79.296434566911373</v>
      </c>
      <c r="CG343" s="73">
        <f t="shared" si="79"/>
        <v>100.58105752469496</v>
      </c>
      <c r="CH343" s="73">
        <f t="shared" si="79"/>
        <v>94.339622641509436</v>
      </c>
      <c r="CI343" s="73" t="e">
        <f t="shared" si="79"/>
        <v>#VALUE!</v>
      </c>
      <c r="CJ343" s="73" t="e">
        <f t="shared" si="79"/>
        <v>#VALUE!</v>
      </c>
      <c r="CK343" s="73" t="e">
        <f t="shared" si="79"/>
        <v>#VALUE!</v>
      </c>
    </row>
    <row r="344" spans="1:89" s="72" customFormat="1" ht="14.4">
      <c r="A344" s="71">
        <v>34790</v>
      </c>
      <c r="B344" s="70" t="s">
        <v>487</v>
      </c>
      <c r="C344" s="70"/>
      <c r="D344" s="79"/>
      <c r="E344" s="71">
        <v>34790</v>
      </c>
      <c r="F344" s="72">
        <v>102.05</v>
      </c>
      <c r="G344" s="72">
        <v>85.02</v>
      </c>
      <c r="H344" s="72">
        <v>84.55</v>
      </c>
      <c r="I344" s="72">
        <v>93.75</v>
      </c>
      <c r="J344" s="72">
        <v>114.21</v>
      </c>
      <c r="K344" s="72">
        <v>66.430000000000007</v>
      </c>
      <c r="L344" s="72">
        <v>91.84</v>
      </c>
      <c r="M344" s="72">
        <v>86.6</v>
      </c>
      <c r="N344" s="72">
        <v>89.15</v>
      </c>
      <c r="O344" s="72">
        <v>108.73</v>
      </c>
      <c r="P344" s="72">
        <v>78.900000000000006</v>
      </c>
      <c r="Q344" s="72">
        <v>86.33</v>
      </c>
      <c r="R344" s="72">
        <v>66.650000000000006</v>
      </c>
      <c r="S344" s="72">
        <v>56.29</v>
      </c>
      <c r="T344" s="72">
        <v>81.45</v>
      </c>
      <c r="U344" s="72">
        <v>90</v>
      </c>
      <c r="V344" s="72">
        <v>83.23</v>
      </c>
      <c r="W344" s="72">
        <v>103.53</v>
      </c>
      <c r="X344" s="72">
        <v>104.29</v>
      </c>
      <c r="Y344" s="72">
        <v>75.760000000000005</v>
      </c>
      <c r="Z344" s="72">
        <v>98.29</v>
      </c>
      <c r="AA344" s="72">
        <v>88.63</v>
      </c>
      <c r="AB344" s="72">
        <v>101.44</v>
      </c>
      <c r="AC344" s="72">
        <v>76.459999999999994</v>
      </c>
      <c r="AD344" s="72">
        <v>123.59</v>
      </c>
      <c r="AE344" s="72">
        <v>110.46</v>
      </c>
      <c r="AF344" s="72">
        <v>89.38</v>
      </c>
      <c r="AG344" s="72">
        <v>95.31</v>
      </c>
      <c r="AH344" s="72">
        <v>149.84</v>
      </c>
      <c r="AI344" s="72">
        <v>105.98</v>
      </c>
      <c r="AJ344" s="72">
        <v>56.6</v>
      </c>
      <c r="AK344" s="72">
        <v>92.08</v>
      </c>
      <c r="AL344" s="72">
        <v>81.14</v>
      </c>
      <c r="AM344" s="72">
        <v>66.040000000000006</v>
      </c>
      <c r="AN344" s="72">
        <v>87.65</v>
      </c>
      <c r="AO344" s="72">
        <v>90.23</v>
      </c>
      <c r="AP344" s="72">
        <v>104.7</v>
      </c>
      <c r="AQ344" s="72">
        <v>97.83</v>
      </c>
      <c r="AR344" s="72" t="s">
        <v>488</v>
      </c>
      <c r="AS344" s="72" t="s">
        <v>488</v>
      </c>
      <c r="AT344" s="72" t="s">
        <v>488</v>
      </c>
      <c r="AU344" s="72" t="s">
        <v>488</v>
      </c>
      <c r="AV344" s="72" t="s">
        <v>488</v>
      </c>
      <c r="AW344" s="73">
        <f t="shared" si="80"/>
        <v>97.978973645048242</v>
      </c>
      <c r="AX344" s="73">
        <f t="shared" si="77"/>
        <v>69.004139274409539</v>
      </c>
      <c r="AY344" s="73">
        <f t="shared" si="77"/>
        <v>80.166876051864307</v>
      </c>
      <c r="AZ344" s="73">
        <f t="shared" si="77"/>
        <v>90.161569532602442</v>
      </c>
      <c r="BA344" s="73">
        <f t="shared" si="77"/>
        <v>116.5259533222803</v>
      </c>
      <c r="BB344" s="73">
        <f t="shared" si="77"/>
        <v>59.573132454488388</v>
      </c>
      <c r="BC344" s="73">
        <f t="shared" si="77"/>
        <v>93.449670575665849</v>
      </c>
      <c r="BD344" s="73">
        <f t="shared" si="77"/>
        <v>83.845669748753451</v>
      </c>
      <c r="BE344" s="73">
        <f t="shared" si="77"/>
        <v>85.497134910930498</v>
      </c>
      <c r="BF344" s="73">
        <f t="shared" si="77"/>
        <v>105.87920247340361</v>
      </c>
      <c r="BG344" s="73">
        <f t="shared" si="77"/>
        <v>76.866871255297411</v>
      </c>
      <c r="BH344" s="73">
        <f t="shared" si="77"/>
        <v>83.663234403391883</v>
      </c>
      <c r="BI344" s="73">
        <f t="shared" si="77"/>
        <v>55.248160812351053</v>
      </c>
      <c r="BJ344" s="73">
        <f t="shared" si="77"/>
        <v>48.750703676438746</v>
      </c>
      <c r="BK344" s="73">
        <f t="shared" si="77"/>
        <v>76.779864727924021</v>
      </c>
      <c r="BL344" s="73">
        <f t="shared" si="77"/>
        <v>94.191522762951337</v>
      </c>
      <c r="BM344" s="73">
        <f t="shared" si="77"/>
        <v>69.616494500439131</v>
      </c>
      <c r="BN344" s="73">
        <f t="shared" si="78"/>
        <v>99.43812130816886</v>
      </c>
      <c r="BO344" s="73">
        <f t="shared" si="78"/>
        <v>103.0253636610605</v>
      </c>
      <c r="BP344" s="73">
        <f t="shared" si="78"/>
        <v>67.33623677895298</v>
      </c>
      <c r="BQ344" s="73">
        <f t="shared" si="78"/>
        <v>95.113218502032126</v>
      </c>
      <c r="BR344" s="73">
        <f t="shared" si="78"/>
        <v>75.726247436773747</v>
      </c>
      <c r="BS344" s="73">
        <f t="shared" si="78"/>
        <v>102.29931423961274</v>
      </c>
      <c r="BT344" s="73">
        <f t="shared" si="78"/>
        <v>63.272441400997145</v>
      </c>
      <c r="BU344" s="73">
        <f t="shared" si="78"/>
        <v>126.45095280726434</v>
      </c>
      <c r="BV344" s="73">
        <f t="shared" si="78"/>
        <v>111.30031739634236</v>
      </c>
      <c r="BW344" s="73">
        <f t="shared" si="78"/>
        <v>95.353923294393752</v>
      </c>
      <c r="BX344" s="73">
        <f t="shared" si="78"/>
        <v>103.12144982418177</v>
      </c>
      <c r="BY344" s="73">
        <f t="shared" si="78"/>
        <v>166.44727706962149</v>
      </c>
      <c r="BZ344" s="73">
        <f t="shared" si="78"/>
        <v>103.46830685118742</v>
      </c>
      <c r="CA344" s="73">
        <f t="shared" si="78"/>
        <v>43.425721684089382</v>
      </c>
      <c r="CB344" s="73">
        <f t="shared" si="78"/>
        <v>80.540552360543174</v>
      </c>
      <c r="CC344" s="73">
        <f t="shared" si="78"/>
        <v>72.331795591807619</v>
      </c>
      <c r="CD344" s="73">
        <f t="shared" si="79"/>
        <v>51.764613666202898</v>
      </c>
      <c r="CE344" s="73">
        <f t="shared" si="79"/>
        <v>83.553776125449829</v>
      </c>
      <c r="CF344" s="73">
        <f t="shared" si="79"/>
        <v>90.431209441006246</v>
      </c>
      <c r="CG344" s="73">
        <f t="shared" si="79"/>
        <v>101.39453805926789</v>
      </c>
      <c r="CH344" s="73">
        <f t="shared" si="79"/>
        <v>93.936338758461758</v>
      </c>
      <c r="CI344" s="73" t="e">
        <f t="shared" si="79"/>
        <v>#VALUE!</v>
      </c>
      <c r="CJ344" s="73" t="e">
        <f t="shared" si="79"/>
        <v>#VALUE!</v>
      </c>
      <c r="CK344" s="73" t="e">
        <f t="shared" si="79"/>
        <v>#VALUE!</v>
      </c>
    </row>
    <row r="345" spans="1:89" s="72" customFormat="1" ht="14.4">
      <c r="A345" s="71">
        <v>34881</v>
      </c>
      <c r="B345" s="70" t="s">
        <v>487</v>
      </c>
      <c r="C345" s="70"/>
      <c r="D345" s="78"/>
      <c r="E345" s="71">
        <v>34881</v>
      </c>
      <c r="F345" s="72">
        <v>100.41</v>
      </c>
      <c r="G345" s="72">
        <v>87.15</v>
      </c>
      <c r="H345" s="72">
        <v>85.25</v>
      </c>
      <c r="I345" s="72">
        <v>93.4</v>
      </c>
      <c r="J345" s="72">
        <v>112.31</v>
      </c>
      <c r="K345" s="72">
        <v>67.89</v>
      </c>
      <c r="L345" s="72">
        <v>92.32</v>
      </c>
      <c r="M345" s="72">
        <v>86.89</v>
      </c>
      <c r="N345" s="72">
        <v>90.7</v>
      </c>
      <c r="O345" s="72">
        <v>109.06</v>
      </c>
      <c r="P345" s="72">
        <v>84.24</v>
      </c>
      <c r="Q345" s="72">
        <v>85</v>
      </c>
      <c r="R345" s="72">
        <v>67.19</v>
      </c>
      <c r="S345" s="72">
        <v>60.46</v>
      </c>
      <c r="T345" s="72">
        <v>81.319999999999993</v>
      </c>
      <c r="U345" s="72">
        <v>91.78</v>
      </c>
      <c r="V345" s="72">
        <v>82.76</v>
      </c>
      <c r="W345" s="72">
        <v>102.13</v>
      </c>
      <c r="X345" s="72">
        <v>103.11</v>
      </c>
      <c r="Y345" s="72">
        <v>77.16</v>
      </c>
      <c r="Z345" s="72">
        <v>97.74</v>
      </c>
      <c r="AA345" s="72">
        <v>86.15</v>
      </c>
      <c r="AB345" s="72">
        <v>102.05</v>
      </c>
      <c r="AC345" s="72">
        <v>76.87</v>
      </c>
      <c r="AD345" s="72">
        <v>125.44</v>
      </c>
      <c r="AE345" s="72">
        <v>113.91</v>
      </c>
      <c r="AF345" s="72">
        <v>90.12</v>
      </c>
      <c r="AG345" s="72">
        <v>96.41</v>
      </c>
      <c r="AH345" s="72">
        <v>134.68</v>
      </c>
      <c r="AI345" s="72">
        <v>104.73</v>
      </c>
      <c r="AJ345" s="72">
        <v>57.32</v>
      </c>
      <c r="AK345" s="72">
        <v>95.05</v>
      </c>
      <c r="AL345" s="72">
        <v>83.28</v>
      </c>
      <c r="AM345" s="72">
        <v>69.849999999999994</v>
      </c>
      <c r="AN345" s="72">
        <v>88.5</v>
      </c>
      <c r="AO345" s="72">
        <v>102.23</v>
      </c>
      <c r="AP345" s="72">
        <v>105.55</v>
      </c>
      <c r="AQ345" s="72">
        <v>99.67</v>
      </c>
      <c r="AR345" s="72" t="s">
        <v>488</v>
      </c>
      <c r="AS345" s="72" t="s">
        <v>488</v>
      </c>
      <c r="AT345" s="72" t="s">
        <v>488</v>
      </c>
      <c r="AU345" s="72" t="s">
        <v>488</v>
      </c>
      <c r="AV345" s="72" t="s">
        <v>488</v>
      </c>
      <c r="AW345" s="73">
        <f t="shared" si="80"/>
        <v>96.404397292496753</v>
      </c>
      <c r="AX345" s="73">
        <f t="shared" si="77"/>
        <v>70.73289505721938</v>
      </c>
      <c r="AY345" s="73">
        <f t="shared" si="77"/>
        <v>80.830587621779216</v>
      </c>
      <c r="AZ345" s="73">
        <f t="shared" si="77"/>
        <v>89.824966339680728</v>
      </c>
      <c r="BA345" s="73">
        <f t="shared" si="77"/>
        <v>114.58742507333248</v>
      </c>
      <c r="BB345" s="73">
        <f t="shared" si="77"/>
        <v>60.882432068872752</v>
      </c>
      <c r="BC345" s="73">
        <f t="shared" si="77"/>
        <v>93.938083488082228</v>
      </c>
      <c r="BD345" s="73">
        <f t="shared" si="77"/>
        <v>84.126446240983682</v>
      </c>
      <c r="BE345" s="73">
        <f t="shared" si="77"/>
        <v>86.983624637368422</v>
      </c>
      <c r="BF345" s="73">
        <f t="shared" si="77"/>
        <v>106.20055018623562</v>
      </c>
      <c r="BG345" s="73">
        <f t="shared" si="77"/>
        <v>82.069267864971522</v>
      </c>
      <c r="BH345" s="73">
        <f t="shared" si="77"/>
        <v>82.374318594791035</v>
      </c>
      <c r="BI345" s="73">
        <f t="shared" si="77"/>
        <v>55.695782820433116</v>
      </c>
      <c r="BJ345" s="73">
        <f t="shared" si="77"/>
        <v>52.362187675919117</v>
      </c>
      <c r="BK345" s="73">
        <f t="shared" si="77"/>
        <v>76.657318596375447</v>
      </c>
      <c r="BL345" s="73">
        <f t="shared" si="77"/>
        <v>96.054421768707485</v>
      </c>
      <c r="BM345" s="73">
        <f t="shared" si="77"/>
        <v>69.223369997072481</v>
      </c>
      <c r="BN345" s="73">
        <f t="shared" si="78"/>
        <v>98.093454353359263</v>
      </c>
      <c r="BO345" s="73">
        <f t="shared" si="78"/>
        <v>101.85967251981923</v>
      </c>
      <c r="BP345" s="73">
        <f t="shared" si="78"/>
        <v>68.580570615945248</v>
      </c>
      <c r="BQ345" s="73">
        <f t="shared" si="78"/>
        <v>94.580994774530666</v>
      </c>
      <c r="BR345" s="73">
        <f t="shared" si="78"/>
        <v>73.607313738892699</v>
      </c>
      <c r="BS345" s="73">
        <f t="shared" si="78"/>
        <v>102.91448164582494</v>
      </c>
      <c r="BT345" s="73">
        <f t="shared" si="78"/>
        <v>63.611726006992562</v>
      </c>
      <c r="BU345" s="73">
        <f t="shared" si="78"/>
        <v>128.34377797672335</v>
      </c>
      <c r="BV345" s="73">
        <f t="shared" si="78"/>
        <v>114.77656305103532</v>
      </c>
      <c r="BW345" s="73">
        <f t="shared" si="78"/>
        <v>96.143382941270588</v>
      </c>
      <c r="BX345" s="73">
        <f t="shared" si="78"/>
        <v>104.31160400324586</v>
      </c>
      <c r="BY345" s="73">
        <f t="shared" si="78"/>
        <v>149.60704268377353</v>
      </c>
      <c r="BZ345" s="73">
        <f t="shared" si="78"/>
        <v>102.24793146371825</v>
      </c>
      <c r="CA345" s="73">
        <f t="shared" si="78"/>
        <v>43.978133691378154</v>
      </c>
      <c r="CB345" s="73">
        <f t="shared" si="78"/>
        <v>83.138352539852605</v>
      </c>
      <c r="CC345" s="73">
        <f t="shared" si="78"/>
        <v>74.239486528047067</v>
      </c>
      <c r="CD345" s="73">
        <f t="shared" si="79"/>
        <v>54.751033685406902</v>
      </c>
      <c r="CE345" s="73">
        <f t="shared" si="79"/>
        <v>84.364052334310429</v>
      </c>
      <c r="CF345" s="73">
        <f t="shared" si="79"/>
        <v>102.4579689809827</v>
      </c>
      <c r="CG345" s="73">
        <f t="shared" si="79"/>
        <v>102.21770288591905</v>
      </c>
      <c r="CH345" s="73">
        <f t="shared" si="79"/>
        <v>95.703106246099196</v>
      </c>
      <c r="CI345" s="73" t="e">
        <f t="shared" si="79"/>
        <v>#VALUE!</v>
      </c>
      <c r="CJ345" s="73" t="e">
        <f t="shared" si="79"/>
        <v>#VALUE!</v>
      </c>
      <c r="CK345" s="73" t="e">
        <f t="shared" si="79"/>
        <v>#VALUE!</v>
      </c>
    </row>
    <row r="346" spans="1:89" s="72" customFormat="1" ht="14.4">
      <c r="A346" s="71">
        <v>34973</v>
      </c>
      <c r="B346" s="70" t="s">
        <v>487</v>
      </c>
      <c r="C346" s="70"/>
      <c r="D346" s="78"/>
      <c r="E346" s="71">
        <v>34973</v>
      </c>
      <c r="F346" s="72">
        <v>100.32</v>
      </c>
      <c r="G346" s="72">
        <v>86.44</v>
      </c>
      <c r="H346" s="72">
        <v>86.37</v>
      </c>
      <c r="I346" s="72">
        <v>93.93</v>
      </c>
      <c r="J346" s="72">
        <v>112.86</v>
      </c>
      <c r="K346" s="72">
        <v>70.8</v>
      </c>
      <c r="L346" s="72">
        <v>91.9</v>
      </c>
      <c r="M346" s="72">
        <v>87.01</v>
      </c>
      <c r="N346" s="72">
        <v>91.58</v>
      </c>
      <c r="O346" s="72">
        <v>109.74</v>
      </c>
      <c r="P346" s="72">
        <v>85.28</v>
      </c>
      <c r="Q346" s="72">
        <v>84.94</v>
      </c>
      <c r="R346" s="72">
        <v>68.33</v>
      </c>
      <c r="S346" s="72">
        <v>62.16</v>
      </c>
      <c r="T346" s="72">
        <v>83.27</v>
      </c>
      <c r="U346" s="72">
        <v>92.08</v>
      </c>
      <c r="V346" s="72">
        <v>83.6</v>
      </c>
      <c r="W346" s="72">
        <v>102.6</v>
      </c>
      <c r="X346" s="72">
        <v>103.53</v>
      </c>
      <c r="Y346" s="72">
        <v>76.489999999999995</v>
      </c>
      <c r="Z346" s="72">
        <v>96.97</v>
      </c>
      <c r="AA346" s="72">
        <v>77.75</v>
      </c>
      <c r="AB346" s="72">
        <v>101.18</v>
      </c>
      <c r="AC346" s="72">
        <v>77.06</v>
      </c>
      <c r="AD346" s="72">
        <v>125.8</v>
      </c>
      <c r="AE346" s="72">
        <v>120.85</v>
      </c>
      <c r="AF346" s="72">
        <v>90.28</v>
      </c>
      <c r="AG346" s="72">
        <v>98.35</v>
      </c>
      <c r="AH346" s="72">
        <v>126.08</v>
      </c>
      <c r="AI346" s="72">
        <v>107.55</v>
      </c>
      <c r="AJ346" s="72">
        <v>58.3</v>
      </c>
      <c r="AK346" s="72">
        <v>93.31</v>
      </c>
      <c r="AL346" s="72">
        <v>84.09</v>
      </c>
      <c r="AM346" s="72">
        <v>71.430000000000007</v>
      </c>
      <c r="AN346" s="72">
        <v>88.35</v>
      </c>
      <c r="AO346" s="72">
        <v>93.31</v>
      </c>
      <c r="AP346" s="72">
        <v>106.94</v>
      </c>
      <c r="AQ346" s="72">
        <v>102.03</v>
      </c>
      <c r="AR346" s="72" t="s">
        <v>488</v>
      </c>
      <c r="AS346" s="72" t="s">
        <v>488</v>
      </c>
      <c r="AT346" s="72" t="s">
        <v>488</v>
      </c>
      <c r="AU346" s="72" t="s">
        <v>488</v>
      </c>
      <c r="AV346" s="72" t="s">
        <v>488</v>
      </c>
      <c r="AW346" s="73">
        <f t="shared" si="80"/>
        <v>96.317987614612832</v>
      </c>
      <c r="AX346" s="73">
        <f t="shared" si="77"/>
        <v>70.156643129616086</v>
      </c>
      <c r="AY346" s="73">
        <f t="shared" si="77"/>
        <v>81.892526133643074</v>
      </c>
      <c r="AZ346" s="73">
        <f t="shared" si="77"/>
        <v>90.334679746105039</v>
      </c>
      <c r="BA346" s="73">
        <f t="shared" si="77"/>
        <v>115.1485779875016</v>
      </c>
      <c r="BB346" s="73">
        <f t="shared" si="77"/>
        <v>63.492063492063487</v>
      </c>
      <c r="BC346" s="73">
        <f t="shared" si="77"/>
        <v>93.51072218971791</v>
      </c>
      <c r="BD346" s="73">
        <f t="shared" si="77"/>
        <v>84.242629617078961</v>
      </c>
      <c r="BE346" s="73">
        <f t="shared" si="77"/>
        <v>87.827567191733195</v>
      </c>
      <c r="BF346" s="73">
        <f t="shared" si="77"/>
        <v>106.86272123085911</v>
      </c>
      <c r="BG346" s="73">
        <f t="shared" si="77"/>
        <v>83.082468702810672</v>
      </c>
      <c r="BH346" s="73">
        <f t="shared" si="77"/>
        <v>82.316172016959428</v>
      </c>
      <c r="BI346" s="73">
        <f t="shared" si="77"/>
        <v>56.640762615273019</v>
      </c>
      <c r="BJ346" s="73">
        <f t="shared" si="77"/>
        <v>53.834495301606545</v>
      </c>
      <c r="BK346" s="73">
        <f t="shared" si="77"/>
        <v>78.495510569603837</v>
      </c>
      <c r="BL346" s="73">
        <f t="shared" si="77"/>
        <v>96.368393511250659</v>
      </c>
      <c r="BM346" s="73">
        <f t="shared" si="77"/>
        <v>69.925975492451158</v>
      </c>
      <c r="BN346" s="73">
        <f t="shared" si="78"/>
        <v>98.544878259616766</v>
      </c>
      <c r="BO346" s="73">
        <f t="shared" si="78"/>
        <v>102.27457953619323</v>
      </c>
      <c r="BP346" s="73">
        <f t="shared" si="78"/>
        <v>67.985067993956079</v>
      </c>
      <c r="BQ346" s="73">
        <f t="shared" si="78"/>
        <v>93.835881556028639</v>
      </c>
      <c r="BR346" s="73">
        <f t="shared" si="78"/>
        <v>66.430280246069728</v>
      </c>
      <c r="BS346" s="73">
        <f t="shared" si="78"/>
        <v>102.03711173860428</v>
      </c>
      <c r="BT346" s="73">
        <f t="shared" si="78"/>
        <v>63.76895545855141</v>
      </c>
      <c r="BU346" s="73">
        <f t="shared" si="78"/>
        <v>128.71211152321266</v>
      </c>
      <c r="BV346" s="73">
        <f t="shared" si="78"/>
        <v>121.76935865786689</v>
      </c>
      <c r="BW346" s="73">
        <f t="shared" si="78"/>
        <v>96.314076918973683</v>
      </c>
      <c r="BX346" s="73">
        <f t="shared" si="78"/>
        <v>106.41060319177708</v>
      </c>
      <c r="BY346" s="73">
        <f t="shared" si="78"/>
        <v>140.0538754200339</v>
      </c>
      <c r="BZ346" s="73">
        <f t="shared" si="78"/>
        <v>105.00109833784872</v>
      </c>
      <c r="CA346" s="73">
        <f t="shared" si="78"/>
        <v>44.730027812410086</v>
      </c>
      <c r="CB346" s="73">
        <f t="shared" si="78"/>
        <v>81.616409000459214</v>
      </c>
      <c r="CC346" s="73">
        <f t="shared" si="78"/>
        <v>74.961556461857327</v>
      </c>
      <c r="CD346" s="73">
        <f t="shared" si="79"/>
        <v>55.989496580509893</v>
      </c>
      <c r="CE346" s="73">
        <f t="shared" si="79"/>
        <v>84.221062415099723</v>
      </c>
      <c r="CF346" s="73">
        <f t="shared" si="79"/>
        <v>93.518077722933526</v>
      </c>
      <c r="CG346" s="73">
        <f t="shared" si="79"/>
        <v>103.56381948479567</v>
      </c>
      <c r="CH346" s="73">
        <f t="shared" si="79"/>
        <v>97.969177588938507</v>
      </c>
      <c r="CI346" s="73" t="e">
        <f t="shared" si="79"/>
        <v>#VALUE!</v>
      </c>
      <c r="CJ346" s="73" t="e">
        <f t="shared" si="79"/>
        <v>#VALUE!</v>
      </c>
      <c r="CK346" s="73" t="e">
        <f t="shared" si="79"/>
        <v>#VALUE!</v>
      </c>
    </row>
    <row r="347" spans="1:89" s="72" customFormat="1" ht="14.4">
      <c r="A347" s="71">
        <v>35065</v>
      </c>
      <c r="B347" s="70" t="s">
        <v>487</v>
      </c>
      <c r="C347" s="70"/>
      <c r="D347" s="78"/>
      <c r="E347" s="71">
        <v>35065</v>
      </c>
      <c r="F347" s="72">
        <v>98.71</v>
      </c>
      <c r="G347" s="72">
        <v>88.44</v>
      </c>
      <c r="H347" s="72">
        <v>87.02</v>
      </c>
      <c r="I347" s="72">
        <v>93.68</v>
      </c>
      <c r="J347" s="72">
        <v>111.16</v>
      </c>
      <c r="K347" s="72">
        <v>73.81</v>
      </c>
      <c r="L347" s="72">
        <v>92.04</v>
      </c>
      <c r="M347" s="72">
        <v>87.44</v>
      </c>
      <c r="N347" s="72">
        <v>92.28</v>
      </c>
      <c r="O347" s="72">
        <v>109.88</v>
      </c>
      <c r="P347" s="72">
        <v>88.23</v>
      </c>
      <c r="Q347" s="72">
        <v>85.7</v>
      </c>
      <c r="R347" s="72">
        <v>71.260000000000005</v>
      </c>
      <c r="S347" s="72">
        <v>64.290000000000006</v>
      </c>
      <c r="T347" s="72">
        <v>84.34</v>
      </c>
      <c r="U347" s="72">
        <v>92.57</v>
      </c>
      <c r="V347" s="72">
        <v>83.9</v>
      </c>
      <c r="W347" s="72">
        <v>101.9</v>
      </c>
      <c r="X347" s="72">
        <v>102.9</v>
      </c>
      <c r="Y347" s="72">
        <v>77.17</v>
      </c>
      <c r="Z347" s="72">
        <v>96.47</v>
      </c>
      <c r="AA347" s="72">
        <v>73.45</v>
      </c>
      <c r="AB347" s="72">
        <v>99.19</v>
      </c>
      <c r="AC347" s="72">
        <v>77.86</v>
      </c>
      <c r="AD347" s="72">
        <v>120.74</v>
      </c>
      <c r="AE347" s="72">
        <v>119.12</v>
      </c>
      <c r="AF347" s="72">
        <v>90.83</v>
      </c>
      <c r="AG347" s="72">
        <v>99.69</v>
      </c>
      <c r="AH347" s="72">
        <v>124.09</v>
      </c>
      <c r="AI347" s="72">
        <v>105.63</v>
      </c>
      <c r="AJ347" s="72">
        <v>59.39</v>
      </c>
      <c r="AK347" s="72">
        <v>89.76</v>
      </c>
      <c r="AL347" s="72">
        <v>83.93</v>
      </c>
      <c r="AM347" s="72">
        <v>72.2</v>
      </c>
      <c r="AN347" s="72">
        <v>91.59</v>
      </c>
      <c r="AO347" s="72">
        <v>94.47</v>
      </c>
      <c r="AP347" s="72">
        <v>106.44</v>
      </c>
      <c r="AQ347" s="72">
        <v>101.6</v>
      </c>
      <c r="AR347" s="72" t="s">
        <v>488</v>
      </c>
      <c r="AS347" s="72" t="s">
        <v>488</v>
      </c>
      <c r="AT347" s="72" t="s">
        <v>488</v>
      </c>
      <c r="AU347" s="72" t="s">
        <v>488</v>
      </c>
      <c r="AV347" s="72" t="s">
        <v>488</v>
      </c>
      <c r="AW347" s="73">
        <f t="shared" si="80"/>
        <v>94.772214488022655</v>
      </c>
      <c r="AX347" s="73">
        <f t="shared" si="77"/>
        <v>71.779887996104208</v>
      </c>
      <c r="AY347" s="73">
        <f t="shared" si="77"/>
        <v>82.508829734278336</v>
      </c>
      <c r="AZ347" s="73">
        <f t="shared" si="77"/>
        <v>90.094248894018094</v>
      </c>
      <c r="BA347" s="73">
        <f t="shared" si="77"/>
        <v>113.41410534370615</v>
      </c>
      <c r="BB347" s="73">
        <f t="shared" si="77"/>
        <v>66.191372971033985</v>
      </c>
      <c r="BC347" s="73">
        <f t="shared" si="77"/>
        <v>93.653175955839345</v>
      </c>
      <c r="BD347" s="73">
        <f t="shared" si="77"/>
        <v>84.658953381420346</v>
      </c>
      <c r="BE347" s="73">
        <f t="shared" si="77"/>
        <v>88.498885132705169</v>
      </c>
      <c r="BF347" s="73">
        <f t="shared" si="77"/>
        <v>106.99905056357572</v>
      </c>
      <c r="BG347" s="73">
        <f t="shared" si="77"/>
        <v>85.956451848604431</v>
      </c>
      <c r="BH347" s="73">
        <f t="shared" si="77"/>
        <v>83.052695336159914</v>
      </c>
      <c r="BI347" s="73">
        <f t="shared" si="77"/>
        <v>59.069526473940527</v>
      </c>
      <c r="BJ347" s="73">
        <f t="shared" si="77"/>
        <v>55.679210150261994</v>
      </c>
      <c r="BK347" s="73">
        <f t="shared" si="77"/>
        <v>79.504159498503526</v>
      </c>
      <c r="BL347" s="73">
        <f t="shared" si="77"/>
        <v>96.881214024071156</v>
      </c>
      <c r="BM347" s="73">
        <f t="shared" si="77"/>
        <v>70.176906026514999</v>
      </c>
      <c r="BN347" s="73">
        <f t="shared" si="78"/>
        <v>97.872544782211989</v>
      </c>
      <c r="BO347" s="73">
        <f t="shared" si="78"/>
        <v>101.65221901163224</v>
      </c>
      <c r="BP347" s="73">
        <f t="shared" si="78"/>
        <v>68.589458714780903</v>
      </c>
      <c r="BQ347" s="73">
        <f t="shared" si="78"/>
        <v>93.352041803754588</v>
      </c>
      <c r="BR347" s="73">
        <f t="shared" si="78"/>
        <v>62.756322624743689</v>
      </c>
      <c r="BS347" s="73">
        <f t="shared" si="78"/>
        <v>100.03025413473175</v>
      </c>
      <c r="BT347" s="73">
        <f t="shared" si="78"/>
        <v>64.430974201957085</v>
      </c>
      <c r="BU347" s="73">
        <f t="shared" si="78"/>
        <v>123.53497889755722</v>
      </c>
      <c r="BV347" s="73">
        <f t="shared" si="78"/>
        <v>120.02619779333972</v>
      </c>
      <c r="BW347" s="73">
        <f t="shared" si="78"/>
        <v>96.900837467328088</v>
      </c>
      <c r="BX347" s="73">
        <f t="shared" si="78"/>
        <v>107.8604273735461</v>
      </c>
      <c r="BY347" s="73">
        <f t="shared" si="78"/>
        <v>137.84331694854066</v>
      </c>
      <c r="BZ347" s="73">
        <f t="shared" si="78"/>
        <v>103.12660174269604</v>
      </c>
      <c r="CA347" s="73">
        <f t="shared" si="78"/>
        <v>45.566318212333364</v>
      </c>
      <c r="CB347" s="73">
        <f t="shared" si="78"/>
        <v>78.511294308018634</v>
      </c>
      <c r="CC347" s="73">
        <f t="shared" si="78"/>
        <v>74.818925363820739</v>
      </c>
      <c r="CD347" s="73">
        <f t="shared" si="79"/>
        <v>56.593051282553745</v>
      </c>
      <c r="CE347" s="73">
        <f t="shared" si="79"/>
        <v>87.309644670050758</v>
      </c>
      <c r="CF347" s="73">
        <f t="shared" si="79"/>
        <v>94.680664478464578</v>
      </c>
      <c r="CG347" s="73">
        <f t="shared" si="79"/>
        <v>103.07960488088321</v>
      </c>
      <c r="CH347" s="73">
        <f t="shared" si="79"/>
        <v>97.556291708675403</v>
      </c>
      <c r="CI347" s="73" t="e">
        <f t="shared" si="79"/>
        <v>#VALUE!</v>
      </c>
      <c r="CJ347" s="73" t="e">
        <f t="shared" si="79"/>
        <v>#VALUE!</v>
      </c>
      <c r="CK347" s="73" t="e">
        <f t="shared" si="79"/>
        <v>#VALUE!</v>
      </c>
    </row>
    <row r="348" spans="1:89" s="72" customFormat="1" ht="14.4">
      <c r="A348" s="71">
        <v>35156</v>
      </c>
      <c r="B348" s="70" t="s">
        <v>487</v>
      </c>
      <c r="C348" s="70"/>
      <c r="D348" s="79"/>
      <c r="E348" s="71">
        <v>35156</v>
      </c>
      <c r="F348" s="72">
        <v>96.71</v>
      </c>
      <c r="G348" s="72">
        <v>74.680000000000007</v>
      </c>
      <c r="H348" s="72">
        <v>88.19</v>
      </c>
      <c r="I348" s="72">
        <v>92.77</v>
      </c>
      <c r="J348" s="72">
        <v>108.8</v>
      </c>
      <c r="K348" s="72">
        <v>76.319999999999993</v>
      </c>
      <c r="L348" s="72">
        <v>92.8</v>
      </c>
      <c r="M348" s="72">
        <v>90.21</v>
      </c>
      <c r="N348" s="72">
        <v>91.22</v>
      </c>
      <c r="O348" s="72">
        <v>109.72</v>
      </c>
      <c r="P348" s="72">
        <v>90.56</v>
      </c>
      <c r="Q348" s="72">
        <v>87.95</v>
      </c>
      <c r="R348" s="72">
        <v>74.040000000000006</v>
      </c>
      <c r="S348" s="72">
        <v>66.13</v>
      </c>
      <c r="T348" s="72">
        <v>84.76</v>
      </c>
      <c r="U348" s="72">
        <v>93.27</v>
      </c>
      <c r="V348" s="72">
        <v>83.98</v>
      </c>
      <c r="W348" s="72">
        <v>100.86</v>
      </c>
      <c r="X348" s="72">
        <v>101.68</v>
      </c>
      <c r="Y348" s="72">
        <v>76.47</v>
      </c>
      <c r="Z348" s="72">
        <v>95.65</v>
      </c>
      <c r="AA348" s="72">
        <v>79.11</v>
      </c>
      <c r="AB348" s="72">
        <v>100.58</v>
      </c>
      <c r="AC348" s="72">
        <v>78.39</v>
      </c>
      <c r="AD348" s="72">
        <v>117.12</v>
      </c>
      <c r="AE348" s="72">
        <v>119.58</v>
      </c>
      <c r="AF348" s="72">
        <v>92.19</v>
      </c>
      <c r="AG348" s="72">
        <v>99.92</v>
      </c>
      <c r="AH348" s="72">
        <v>124.89</v>
      </c>
      <c r="AI348" s="72">
        <v>102.61</v>
      </c>
      <c r="AJ348" s="72">
        <v>60.49</v>
      </c>
      <c r="AK348" s="72">
        <v>89.37</v>
      </c>
      <c r="AL348" s="72">
        <v>84.61</v>
      </c>
      <c r="AM348" s="72">
        <v>75.36</v>
      </c>
      <c r="AN348" s="72">
        <v>92.31</v>
      </c>
      <c r="AO348" s="72">
        <v>96.57</v>
      </c>
      <c r="AP348" s="72">
        <v>104.76</v>
      </c>
      <c r="AQ348" s="72">
        <v>100.17</v>
      </c>
      <c r="AR348" s="72" t="s">
        <v>488</v>
      </c>
      <c r="AS348" s="72" t="s">
        <v>488</v>
      </c>
      <c r="AT348" s="72" t="s">
        <v>488</v>
      </c>
      <c r="AU348" s="72" t="s">
        <v>488</v>
      </c>
      <c r="AV348" s="72" t="s">
        <v>488</v>
      </c>
      <c r="AW348" s="73">
        <f t="shared" si="80"/>
        <v>92.851999423935467</v>
      </c>
      <c r="AX348" s="73">
        <f t="shared" si="77"/>
        <v>60.611963314666021</v>
      </c>
      <c r="AY348" s="73">
        <f t="shared" si="77"/>
        <v>83.618176215421812</v>
      </c>
      <c r="AZ348" s="73">
        <f t="shared" si="77"/>
        <v>89.219080592421633</v>
      </c>
      <c r="BA348" s="73">
        <f t="shared" si="77"/>
        <v>111.00624920290778</v>
      </c>
      <c r="BB348" s="73">
        <f t="shared" si="77"/>
        <v>68.44229217110572</v>
      </c>
      <c r="BC348" s="73">
        <f t="shared" si="77"/>
        <v>94.426496400498593</v>
      </c>
      <c r="BD348" s="73">
        <f t="shared" si="77"/>
        <v>87.340852979619498</v>
      </c>
      <c r="BE348" s="73">
        <f t="shared" si="77"/>
        <v>87.482317964947612</v>
      </c>
      <c r="BF348" s="73">
        <f t="shared" si="77"/>
        <v>106.84324561189962</v>
      </c>
      <c r="BG348" s="73">
        <f t="shared" si="77"/>
        <v>88.226411417994072</v>
      </c>
      <c r="BH348" s="73">
        <f t="shared" si="77"/>
        <v>85.233192004845549</v>
      </c>
      <c r="BI348" s="73">
        <f t="shared" si="77"/>
        <v>61.373950885918561</v>
      </c>
      <c r="BJ348" s="73">
        <f t="shared" si="77"/>
        <v>57.272766639241325</v>
      </c>
      <c r="BK348" s="73">
        <f t="shared" si="77"/>
        <v>79.900077769660399</v>
      </c>
      <c r="BL348" s="73">
        <f t="shared" si="77"/>
        <v>97.6138147566719</v>
      </c>
      <c r="BM348" s="73">
        <f t="shared" si="77"/>
        <v>70.243820835598683</v>
      </c>
      <c r="BN348" s="73">
        <f t="shared" si="78"/>
        <v>96.873649330067707</v>
      </c>
      <c r="BO348" s="73">
        <f t="shared" si="78"/>
        <v>100.44701291645057</v>
      </c>
      <c r="BP348" s="73">
        <f t="shared" si="78"/>
        <v>67.967291796284769</v>
      </c>
      <c r="BQ348" s="73">
        <f t="shared" si="78"/>
        <v>92.558544610025166</v>
      </c>
      <c r="BR348" s="73">
        <f t="shared" si="78"/>
        <v>67.592276144907729</v>
      </c>
      <c r="BS348" s="73">
        <f t="shared" si="78"/>
        <v>101.43202904396935</v>
      </c>
      <c r="BT348" s="73">
        <f t="shared" si="78"/>
        <v>64.86956161946334</v>
      </c>
      <c r="BU348" s="73">
        <f t="shared" si="78"/>
        <v>119.83118045785905</v>
      </c>
      <c r="BV348" s="73">
        <f t="shared" si="78"/>
        <v>120.48969721396543</v>
      </c>
      <c r="BW348" s="73">
        <f t="shared" si="78"/>
        <v>98.351736277804434</v>
      </c>
      <c r="BX348" s="73">
        <f t="shared" si="78"/>
        <v>108.10927779280497</v>
      </c>
      <c r="BY348" s="73">
        <f t="shared" si="78"/>
        <v>138.731983670749</v>
      </c>
      <c r="BZ348" s="73">
        <f t="shared" si="78"/>
        <v>100.1781748065705</v>
      </c>
      <c r="CA348" s="73">
        <f t="shared" si="78"/>
        <v>46.410281001246759</v>
      </c>
      <c r="CB348" s="73">
        <f t="shared" si="78"/>
        <v>78.170169031947694</v>
      </c>
      <c r="CC348" s="73">
        <f t="shared" si="78"/>
        <v>75.42510753047624</v>
      </c>
      <c r="CD348" s="73">
        <f t="shared" si="79"/>
        <v>59.069977072759691</v>
      </c>
      <c r="CE348" s="73">
        <f t="shared" si="79"/>
        <v>87.995996282262098</v>
      </c>
      <c r="CF348" s="73">
        <f t="shared" si="79"/>
        <v>96.78534739796045</v>
      </c>
      <c r="CG348" s="73">
        <f t="shared" si="79"/>
        <v>101.45264381173737</v>
      </c>
      <c r="CH348" s="73">
        <f t="shared" si="79"/>
        <v>96.18320610687023</v>
      </c>
      <c r="CI348" s="73" t="e">
        <f t="shared" si="79"/>
        <v>#VALUE!</v>
      </c>
      <c r="CJ348" s="73" t="e">
        <f t="shared" si="79"/>
        <v>#VALUE!</v>
      </c>
      <c r="CK348" s="73" t="e">
        <f t="shared" si="79"/>
        <v>#VALUE!</v>
      </c>
    </row>
    <row r="349" spans="1:89" s="72" customFormat="1" ht="14.4">
      <c r="A349" s="71">
        <v>35247</v>
      </c>
      <c r="B349" s="70" t="s">
        <v>487</v>
      </c>
      <c r="C349" s="70"/>
      <c r="D349" s="78"/>
      <c r="E349" s="71">
        <v>35247</v>
      </c>
      <c r="F349" s="72">
        <v>96.59</v>
      </c>
      <c r="G349" s="72">
        <v>68.45</v>
      </c>
      <c r="H349" s="72">
        <v>90.75</v>
      </c>
      <c r="I349" s="72">
        <v>93.72</v>
      </c>
      <c r="J349" s="72">
        <v>109.24</v>
      </c>
      <c r="K349" s="72">
        <v>79.23</v>
      </c>
      <c r="L349" s="72">
        <v>93.65</v>
      </c>
      <c r="M349" s="72">
        <v>91.27</v>
      </c>
      <c r="N349" s="72">
        <v>90.92</v>
      </c>
      <c r="O349" s="72">
        <v>110.21</v>
      </c>
      <c r="P349" s="72">
        <v>91.1</v>
      </c>
      <c r="Q349" s="72">
        <v>89.62</v>
      </c>
      <c r="R349" s="72">
        <v>74.17</v>
      </c>
      <c r="S349" s="72">
        <v>65.75</v>
      </c>
      <c r="T349" s="72">
        <v>85.86</v>
      </c>
      <c r="U349" s="72">
        <v>92.51</v>
      </c>
      <c r="V349" s="72">
        <v>84.09</v>
      </c>
      <c r="W349" s="72">
        <v>101.4</v>
      </c>
      <c r="X349" s="72">
        <v>101.89</v>
      </c>
      <c r="Y349" s="72">
        <v>74.900000000000006</v>
      </c>
      <c r="Z349" s="72">
        <v>96.21</v>
      </c>
      <c r="AA349" s="72">
        <v>88.18</v>
      </c>
      <c r="AB349" s="72">
        <v>103.77</v>
      </c>
      <c r="AC349" s="72">
        <v>78.930000000000007</v>
      </c>
      <c r="AD349" s="72">
        <v>119.64</v>
      </c>
      <c r="AE349" s="72">
        <v>118.24</v>
      </c>
      <c r="AF349" s="72">
        <v>92.67</v>
      </c>
      <c r="AG349" s="72">
        <v>98.91</v>
      </c>
      <c r="AH349" s="72">
        <v>123.66</v>
      </c>
      <c r="AI349" s="72">
        <v>102.9</v>
      </c>
      <c r="AJ349" s="72">
        <v>61.96</v>
      </c>
      <c r="AK349" s="72">
        <v>92.58</v>
      </c>
      <c r="AL349" s="72">
        <v>84.36</v>
      </c>
      <c r="AM349" s="72">
        <v>74.78</v>
      </c>
      <c r="AN349" s="72">
        <v>92.78</v>
      </c>
      <c r="AO349" s="72">
        <v>96.47</v>
      </c>
      <c r="AP349" s="72">
        <v>105.83</v>
      </c>
      <c r="AQ349" s="72">
        <v>101.74</v>
      </c>
      <c r="AR349" s="72" t="s">
        <v>488</v>
      </c>
      <c r="AS349" s="72" t="s">
        <v>488</v>
      </c>
      <c r="AT349" s="72" t="s">
        <v>488</v>
      </c>
      <c r="AU349" s="72" t="s">
        <v>488</v>
      </c>
      <c r="AV349" s="72" t="s">
        <v>488</v>
      </c>
      <c r="AW349" s="73">
        <f t="shared" si="80"/>
        <v>92.736786520090249</v>
      </c>
      <c r="AX349" s="73">
        <f t="shared" si="77"/>
        <v>55.555555555555557</v>
      </c>
      <c r="AY349" s="73">
        <f t="shared" si="77"/>
        <v>86.045464242539168</v>
      </c>
      <c r="AZ349" s="73">
        <f t="shared" si="77"/>
        <v>90.132717830351993</v>
      </c>
      <c r="BA349" s="73">
        <f t="shared" si="77"/>
        <v>111.45517153424306</v>
      </c>
      <c r="BB349" s="73">
        <f t="shared" si="77"/>
        <v>71.051923594296468</v>
      </c>
      <c r="BC349" s="73">
        <f t="shared" si="77"/>
        <v>95.291394266235926</v>
      </c>
      <c r="BD349" s="73">
        <f t="shared" si="77"/>
        <v>88.367139468461048</v>
      </c>
      <c r="BE349" s="73">
        <f t="shared" si="77"/>
        <v>87.194610275959619</v>
      </c>
      <c r="BF349" s="73">
        <f t="shared" si="77"/>
        <v>107.32039827640772</v>
      </c>
      <c r="BG349" s="73">
        <f t="shared" si="77"/>
        <v>88.752496468410541</v>
      </c>
      <c r="BH349" s="73">
        <f t="shared" si="77"/>
        <v>86.851605087825561</v>
      </c>
      <c r="BI349" s="73">
        <f t="shared" si="77"/>
        <v>61.481711739716097</v>
      </c>
      <c r="BJ349" s="73">
        <f t="shared" si="77"/>
        <v>56.943662581734721</v>
      </c>
      <c r="BK349" s="73">
        <f t="shared" si="77"/>
        <v>80.93700657507128</v>
      </c>
      <c r="BL349" s="73">
        <f t="shared" si="77"/>
        <v>96.818419675562538</v>
      </c>
      <c r="BM349" s="73">
        <f t="shared" si="77"/>
        <v>70.335828698088747</v>
      </c>
      <c r="BN349" s="73">
        <f t="shared" si="78"/>
        <v>97.392306584065707</v>
      </c>
      <c r="BO349" s="73">
        <f t="shared" si="78"/>
        <v>100.65446642463758</v>
      </c>
      <c r="BP349" s="73">
        <f t="shared" si="78"/>
        <v>66.571860279086309</v>
      </c>
      <c r="BQ349" s="73">
        <f t="shared" si="78"/>
        <v>93.100445132572091</v>
      </c>
      <c r="BR349" s="73">
        <f t="shared" si="78"/>
        <v>75.341763499658242</v>
      </c>
      <c r="BS349" s="73">
        <f t="shared" si="78"/>
        <v>104.64905203711174</v>
      </c>
      <c r="BT349" s="73">
        <f t="shared" si="78"/>
        <v>65.316424271262179</v>
      </c>
      <c r="BU349" s="73">
        <f t="shared" si="78"/>
        <v>122.40951528328429</v>
      </c>
      <c r="BV349" s="73">
        <f t="shared" si="78"/>
        <v>119.13950324953397</v>
      </c>
      <c r="BW349" s="73">
        <f t="shared" si="78"/>
        <v>98.863818210913735</v>
      </c>
      <c r="BX349" s="73">
        <f t="shared" si="78"/>
        <v>107.01649986475519</v>
      </c>
      <c r="BY349" s="73">
        <f t="shared" si="78"/>
        <v>137.36565858535369</v>
      </c>
      <c r="BZ349" s="73">
        <f t="shared" si="78"/>
        <v>100.46130189646334</v>
      </c>
      <c r="CA349" s="73">
        <f t="shared" si="78"/>
        <v>47.538122182794666</v>
      </c>
      <c r="CB349" s="73">
        <f t="shared" si="78"/>
        <v>80.977892458070016</v>
      </c>
      <c r="CC349" s="73">
        <f t="shared" si="78"/>
        <v>75.202246439794067</v>
      </c>
      <c r="CD349" s="73">
        <f t="shared" si="79"/>
        <v>58.615351453038343</v>
      </c>
      <c r="CE349" s="73">
        <f t="shared" si="79"/>
        <v>88.444031362455604</v>
      </c>
      <c r="CF349" s="73">
        <f t="shared" si="79"/>
        <v>96.685124401793985</v>
      </c>
      <c r="CG349" s="73">
        <f t="shared" si="79"/>
        <v>102.48886306411002</v>
      </c>
      <c r="CH349" s="73">
        <f t="shared" si="79"/>
        <v>97.690719669691291</v>
      </c>
      <c r="CI349" s="73" t="e">
        <f t="shared" si="79"/>
        <v>#VALUE!</v>
      </c>
      <c r="CJ349" s="73" t="e">
        <f t="shared" si="79"/>
        <v>#VALUE!</v>
      </c>
      <c r="CK349" s="73" t="e">
        <f t="shared" si="79"/>
        <v>#VALUE!</v>
      </c>
    </row>
    <row r="350" spans="1:89" s="72" customFormat="1" ht="14.4">
      <c r="A350" s="71">
        <v>35339</v>
      </c>
      <c r="B350" s="70" t="s">
        <v>487</v>
      </c>
      <c r="C350" s="70"/>
      <c r="D350" s="78"/>
      <c r="E350" s="71">
        <v>35339</v>
      </c>
      <c r="F350" s="72">
        <v>95.31</v>
      </c>
      <c r="G350" s="72">
        <v>84.04</v>
      </c>
      <c r="H350" s="72">
        <v>91.04</v>
      </c>
      <c r="I350" s="72">
        <v>93.73</v>
      </c>
      <c r="J350" s="72">
        <v>107.79</v>
      </c>
      <c r="K350" s="72">
        <v>80.67</v>
      </c>
      <c r="L350" s="72">
        <v>95.71</v>
      </c>
      <c r="M350" s="72">
        <v>90.46</v>
      </c>
      <c r="N350" s="72">
        <v>90.43</v>
      </c>
      <c r="O350" s="72">
        <v>109.61</v>
      </c>
      <c r="P350" s="72">
        <v>91.88</v>
      </c>
      <c r="Q350" s="72">
        <v>88.47</v>
      </c>
      <c r="R350" s="72">
        <v>73.599999999999994</v>
      </c>
      <c r="S350" s="72">
        <v>67.16</v>
      </c>
      <c r="T350" s="72">
        <v>85</v>
      </c>
      <c r="U350" s="72">
        <v>92.57</v>
      </c>
      <c r="V350" s="72">
        <v>84.37</v>
      </c>
      <c r="W350" s="72">
        <v>100.69</v>
      </c>
      <c r="X350" s="72">
        <v>100.95</v>
      </c>
      <c r="Y350" s="72">
        <v>75.34</v>
      </c>
      <c r="Z350" s="72">
        <v>96.88</v>
      </c>
      <c r="AA350" s="72">
        <v>100.57</v>
      </c>
      <c r="AB350" s="72">
        <v>102.27</v>
      </c>
      <c r="AC350" s="72">
        <v>80.59</v>
      </c>
      <c r="AD350" s="72">
        <v>118.1</v>
      </c>
      <c r="AE350" s="72">
        <v>117.8</v>
      </c>
      <c r="AF350" s="72">
        <v>97.78</v>
      </c>
      <c r="AG350" s="72">
        <v>99.14</v>
      </c>
      <c r="AH350" s="72">
        <v>120.01</v>
      </c>
      <c r="AI350" s="72">
        <v>98.44</v>
      </c>
      <c r="AJ350" s="72">
        <v>62.69</v>
      </c>
      <c r="AK350" s="72">
        <v>94.91</v>
      </c>
      <c r="AL350" s="72">
        <v>86.13</v>
      </c>
      <c r="AM350" s="72">
        <v>77.33</v>
      </c>
      <c r="AN350" s="72">
        <v>94.6</v>
      </c>
      <c r="AO350" s="72">
        <v>94.83</v>
      </c>
      <c r="AP350" s="72">
        <v>104.31</v>
      </c>
      <c r="AQ350" s="72">
        <v>102.91</v>
      </c>
      <c r="AR350" s="72" t="s">
        <v>488</v>
      </c>
      <c r="AS350" s="72" t="s">
        <v>488</v>
      </c>
      <c r="AT350" s="72" t="s">
        <v>488</v>
      </c>
      <c r="AU350" s="72" t="s">
        <v>488</v>
      </c>
      <c r="AV350" s="72" t="s">
        <v>488</v>
      </c>
      <c r="AW350" s="73">
        <f t="shared" si="80"/>
        <v>91.507848879074459</v>
      </c>
      <c r="AX350" s="73">
        <f t="shared" si="77"/>
        <v>68.208749289830379</v>
      </c>
      <c r="AY350" s="73">
        <f t="shared" si="77"/>
        <v>86.320430464361067</v>
      </c>
      <c r="AZ350" s="73">
        <f t="shared" si="77"/>
        <v>90.142335064435485</v>
      </c>
      <c r="BA350" s="73">
        <f t="shared" si="77"/>
        <v>109.97576839688816</v>
      </c>
      <c r="BB350" s="73">
        <f t="shared" si="77"/>
        <v>72.343287597524892</v>
      </c>
      <c r="BC350" s="73">
        <f t="shared" si="77"/>
        <v>97.387499682022849</v>
      </c>
      <c r="BD350" s="73">
        <f t="shared" si="77"/>
        <v>87.582901679817979</v>
      </c>
      <c r="BE350" s="73">
        <f t="shared" si="77"/>
        <v>86.724687717279252</v>
      </c>
      <c r="BF350" s="73">
        <f t="shared" si="77"/>
        <v>106.73612970762227</v>
      </c>
      <c r="BG350" s="73">
        <f t="shared" si="77"/>
        <v>89.512397096789925</v>
      </c>
      <c r="BH350" s="73">
        <f t="shared" si="77"/>
        <v>85.737129012719564</v>
      </c>
      <c r="BI350" s="73">
        <f t="shared" si="77"/>
        <v>61.009221842296121</v>
      </c>
      <c r="BJ350" s="73">
        <f t="shared" si="77"/>
        <v>58.164811847746066</v>
      </c>
      <c r="BK350" s="73">
        <f t="shared" si="77"/>
        <v>80.126316781750035</v>
      </c>
      <c r="BL350" s="73">
        <f t="shared" si="77"/>
        <v>96.881214024071156</v>
      </c>
      <c r="BM350" s="73">
        <f t="shared" si="77"/>
        <v>70.570030529881649</v>
      </c>
      <c r="BN350" s="73">
        <f t="shared" si="78"/>
        <v>96.71036834269799</v>
      </c>
      <c r="BO350" s="73">
        <f t="shared" si="78"/>
        <v>99.725865007038621</v>
      </c>
      <c r="BP350" s="73">
        <f t="shared" si="78"/>
        <v>66.962936627855299</v>
      </c>
      <c r="BQ350" s="73">
        <f t="shared" si="78"/>
        <v>93.748790400619313</v>
      </c>
      <c r="BR350" s="73">
        <f t="shared" si="78"/>
        <v>85.927887901572106</v>
      </c>
      <c r="BS350" s="73">
        <f t="shared" si="78"/>
        <v>103.1363453005244</v>
      </c>
      <c r="BT350" s="73">
        <f t="shared" si="78"/>
        <v>66.69011316382894</v>
      </c>
      <c r="BU350" s="73">
        <f t="shared" si="78"/>
        <v>120.83386622330219</v>
      </c>
      <c r="BV350" s="73">
        <f t="shared" si="78"/>
        <v>118.69615597763111</v>
      </c>
      <c r="BW350" s="73">
        <f t="shared" si="78"/>
        <v>104.31535712380646</v>
      </c>
      <c r="BX350" s="73">
        <f t="shared" si="78"/>
        <v>107.26535028401405</v>
      </c>
      <c r="BY350" s="73">
        <f t="shared" si="78"/>
        <v>133.31111666527815</v>
      </c>
      <c r="BZ350" s="73">
        <f t="shared" si="78"/>
        <v>96.107002513973285</v>
      </c>
      <c r="CA350" s="73">
        <f t="shared" si="78"/>
        <v>48.098206579073555</v>
      </c>
      <c r="CB350" s="73">
        <f t="shared" si="78"/>
        <v>83.015897312545093</v>
      </c>
      <c r="CC350" s="73">
        <f t="shared" si="78"/>
        <v>76.780102961823886</v>
      </c>
      <c r="CD350" s="73">
        <f t="shared" si="79"/>
        <v>60.614136505261506</v>
      </c>
      <c r="CE350" s="73">
        <f t="shared" si="79"/>
        <v>90.178975715545391</v>
      </c>
      <c r="CF350" s="73">
        <f t="shared" si="79"/>
        <v>95.041467264663865</v>
      </c>
      <c r="CG350" s="73">
        <f t="shared" si="79"/>
        <v>101.01685066821618</v>
      </c>
      <c r="CH350" s="73">
        <f t="shared" si="79"/>
        <v>98.814153343895526</v>
      </c>
      <c r="CI350" s="73" t="e">
        <f t="shared" si="79"/>
        <v>#VALUE!</v>
      </c>
      <c r="CJ350" s="73" t="e">
        <f t="shared" si="79"/>
        <v>#VALUE!</v>
      </c>
      <c r="CK350" s="73" t="e">
        <f t="shared" si="79"/>
        <v>#VALUE!</v>
      </c>
    </row>
    <row r="351" spans="1:89" s="72" customFormat="1" ht="14.4">
      <c r="A351" s="71">
        <v>35431</v>
      </c>
      <c r="B351" s="70" t="s">
        <v>487</v>
      </c>
      <c r="C351" s="70"/>
      <c r="D351" s="78"/>
      <c r="E351" s="71">
        <v>35431</v>
      </c>
      <c r="F351" s="72">
        <v>93.79</v>
      </c>
      <c r="G351" s="72">
        <v>38.130000000000003</v>
      </c>
      <c r="H351" s="72">
        <v>93.78</v>
      </c>
      <c r="I351" s="72">
        <v>93.1</v>
      </c>
      <c r="J351" s="72">
        <v>105.67</v>
      </c>
      <c r="K351" s="72">
        <v>81.650000000000006</v>
      </c>
      <c r="L351" s="72">
        <v>97.88</v>
      </c>
      <c r="M351" s="72">
        <v>91.08</v>
      </c>
      <c r="N351" s="72">
        <v>88.92</v>
      </c>
      <c r="O351" s="72">
        <v>107.74</v>
      </c>
      <c r="P351" s="72">
        <v>90.97</v>
      </c>
      <c r="Q351" s="72">
        <v>94.75</v>
      </c>
      <c r="R351" s="72">
        <v>74.97</v>
      </c>
      <c r="S351" s="72">
        <v>73.25</v>
      </c>
      <c r="T351" s="72">
        <v>83.31</v>
      </c>
      <c r="U351" s="72">
        <v>96.26</v>
      </c>
      <c r="V351" s="72">
        <v>84.71</v>
      </c>
      <c r="W351" s="72">
        <v>99.49</v>
      </c>
      <c r="X351" s="72">
        <v>99.71</v>
      </c>
      <c r="Y351" s="72">
        <v>78.47</v>
      </c>
      <c r="Z351" s="72">
        <v>96.8</v>
      </c>
      <c r="AA351" s="72">
        <v>75.2</v>
      </c>
      <c r="AB351" s="72">
        <v>101.49</v>
      </c>
      <c r="AC351" s="72">
        <v>84.68</v>
      </c>
      <c r="AD351" s="72">
        <v>115.5</v>
      </c>
      <c r="AE351" s="72">
        <v>112.96</v>
      </c>
      <c r="AF351" s="72">
        <v>101.87</v>
      </c>
      <c r="AG351" s="72">
        <v>103.2</v>
      </c>
      <c r="AH351" s="72">
        <v>115.22</v>
      </c>
      <c r="AI351" s="72">
        <v>93.23</v>
      </c>
      <c r="AJ351" s="72">
        <v>64.7</v>
      </c>
      <c r="AK351" s="72">
        <v>99.96</v>
      </c>
      <c r="AL351" s="72">
        <v>86.96</v>
      </c>
      <c r="AM351" s="72">
        <v>80.930000000000007</v>
      </c>
      <c r="AN351" s="72">
        <v>97.03</v>
      </c>
      <c r="AO351" s="72">
        <v>97.37</v>
      </c>
      <c r="AP351" s="72">
        <v>101.11</v>
      </c>
      <c r="AQ351" s="72">
        <v>99.36</v>
      </c>
      <c r="AR351" s="72" t="s">
        <v>488</v>
      </c>
      <c r="AS351" s="72" t="s">
        <v>488</v>
      </c>
      <c r="AT351" s="72" t="s">
        <v>488</v>
      </c>
      <c r="AU351" s="72" t="s">
        <v>488</v>
      </c>
      <c r="AV351" s="72" t="s">
        <v>488</v>
      </c>
      <c r="AW351" s="73">
        <f t="shared" si="80"/>
        <v>90.048485430368203</v>
      </c>
      <c r="AX351" s="73">
        <f t="shared" si="77"/>
        <v>30.947163379595811</v>
      </c>
      <c r="AY351" s="73">
        <f t="shared" si="77"/>
        <v>88.918387180885105</v>
      </c>
      <c r="AZ351" s="73">
        <f t="shared" si="77"/>
        <v>89.536449317176377</v>
      </c>
      <c r="BA351" s="73">
        <f t="shared" si="77"/>
        <v>107.81277898227266</v>
      </c>
      <c r="BB351" s="73">
        <f t="shared" si="77"/>
        <v>73.222132544166442</v>
      </c>
      <c r="BC351" s="73">
        <f t="shared" si="77"/>
        <v>99.595533056905197</v>
      </c>
      <c r="BD351" s="73">
        <f t="shared" si="77"/>
        <v>88.18318245631022</v>
      </c>
      <c r="BE351" s="73">
        <f t="shared" si="77"/>
        <v>85.276559016039698</v>
      </c>
      <c r="BF351" s="73">
        <f t="shared" si="77"/>
        <v>104.9151593349076</v>
      </c>
      <c r="BG351" s="73">
        <f t="shared" si="77"/>
        <v>88.625846363680665</v>
      </c>
      <c r="BH351" s="73">
        <f t="shared" si="77"/>
        <v>91.823137492428827</v>
      </c>
      <c r="BI351" s="73">
        <f t="shared" si="77"/>
        <v>62.14485545539322</v>
      </c>
      <c r="BJ351" s="73">
        <f t="shared" si="77"/>
        <v>63.439137400944013</v>
      </c>
      <c r="BK351" s="73">
        <f t="shared" si="77"/>
        <v>78.533217071618779</v>
      </c>
      <c r="BL351" s="73">
        <f t="shared" si="77"/>
        <v>100.74306645735219</v>
      </c>
      <c r="BM351" s="73">
        <f t="shared" si="77"/>
        <v>70.854418468487296</v>
      </c>
      <c r="BN351" s="73">
        <f t="shared" si="78"/>
        <v>95.557796667146903</v>
      </c>
      <c r="BO351" s="73">
        <f t="shared" si="78"/>
        <v>98.500901434886771</v>
      </c>
      <c r="BP351" s="73">
        <f t="shared" si="78"/>
        <v>69.744911563416579</v>
      </c>
      <c r="BQ351" s="73">
        <f t="shared" si="78"/>
        <v>93.671376040255467</v>
      </c>
      <c r="BR351" s="73">
        <f t="shared" si="78"/>
        <v>64.251537935748473</v>
      </c>
      <c r="BS351" s="73">
        <f t="shared" si="78"/>
        <v>102.34973779749899</v>
      </c>
      <c r="BT351" s="73">
        <f t="shared" si="78"/>
        <v>70.074683989490453</v>
      </c>
      <c r="BU351" s="73">
        <f t="shared" si="78"/>
        <v>118.17367949865711</v>
      </c>
      <c r="BV351" s="73">
        <f t="shared" si="78"/>
        <v>113.81933598669957</v>
      </c>
      <c r="BW351" s="73">
        <f t="shared" si="78"/>
        <v>108.67872192884194</v>
      </c>
      <c r="BX351" s="73">
        <f t="shared" si="78"/>
        <v>111.65810116310521</v>
      </c>
      <c r="BY351" s="73">
        <f t="shared" si="78"/>
        <v>127.99022466605572</v>
      </c>
      <c r="BZ351" s="73">
        <f t="shared" si="78"/>
        <v>91.020477899001733</v>
      </c>
      <c r="CA351" s="73">
        <f t="shared" si="78"/>
        <v>49.64035676608804</v>
      </c>
      <c r="CB351" s="73">
        <f t="shared" si="78"/>
        <v>87.4330322975662</v>
      </c>
      <c r="CC351" s="73">
        <f t="shared" si="78"/>
        <v>77.520001782888713</v>
      </c>
      <c r="CD351" s="73">
        <f t="shared" si="79"/>
        <v>63.435950696635381</v>
      </c>
      <c r="CE351" s="73">
        <f t="shared" si="79"/>
        <v>92.49541240675866</v>
      </c>
      <c r="CF351" s="73">
        <f t="shared" si="79"/>
        <v>97.58713136729223</v>
      </c>
      <c r="CG351" s="73">
        <f t="shared" si="79"/>
        <v>97.917877203176445</v>
      </c>
      <c r="CH351" s="73">
        <f t="shared" si="79"/>
        <v>95.405444332421155</v>
      </c>
      <c r="CI351" s="73" t="e">
        <f t="shared" si="79"/>
        <v>#VALUE!</v>
      </c>
      <c r="CJ351" s="73" t="e">
        <f t="shared" si="79"/>
        <v>#VALUE!</v>
      </c>
      <c r="CK351" s="73" t="e">
        <f t="shared" si="79"/>
        <v>#VALUE!</v>
      </c>
    </row>
    <row r="352" spans="1:89" s="72" customFormat="1" ht="14.4">
      <c r="A352" s="71">
        <v>35521</v>
      </c>
      <c r="B352" s="70" t="s">
        <v>487</v>
      </c>
      <c r="C352" s="70"/>
      <c r="D352" s="79"/>
      <c r="E352" s="71">
        <v>35521</v>
      </c>
      <c r="F352" s="72">
        <v>93.11</v>
      </c>
      <c r="G352" s="72">
        <v>72.44</v>
      </c>
      <c r="H352" s="72">
        <v>87.83</v>
      </c>
      <c r="I352" s="72">
        <v>92.88</v>
      </c>
      <c r="J352" s="72">
        <v>104.35</v>
      </c>
      <c r="K352" s="72">
        <v>83.11</v>
      </c>
      <c r="L352" s="72">
        <v>95.65</v>
      </c>
      <c r="M352" s="72">
        <v>88.54</v>
      </c>
      <c r="N352" s="72">
        <v>88.74</v>
      </c>
      <c r="O352" s="72">
        <v>106.46</v>
      </c>
      <c r="P352" s="72">
        <v>90.29</v>
      </c>
      <c r="Q352" s="72">
        <v>89.24</v>
      </c>
      <c r="R352" s="72">
        <v>74.989999999999995</v>
      </c>
      <c r="S352" s="72">
        <v>75.180000000000007</v>
      </c>
      <c r="T352" s="72">
        <v>82.17</v>
      </c>
      <c r="U352" s="72">
        <v>96.37</v>
      </c>
      <c r="V352" s="72">
        <v>84.57</v>
      </c>
      <c r="W352" s="72">
        <v>98.91</v>
      </c>
      <c r="X352" s="72">
        <v>98.8</v>
      </c>
      <c r="Y352" s="72">
        <v>79.010000000000005</v>
      </c>
      <c r="Z352" s="72">
        <v>96.53</v>
      </c>
      <c r="AA352" s="72">
        <v>83.73</v>
      </c>
      <c r="AB352" s="72">
        <v>100.88</v>
      </c>
      <c r="AC352" s="72">
        <v>88.36</v>
      </c>
      <c r="AD352" s="72">
        <v>112.78</v>
      </c>
      <c r="AE352" s="72">
        <v>111.15</v>
      </c>
      <c r="AF352" s="72">
        <v>102.58</v>
      </c>
      <c r="AG352" s="72">
        <v>103.66</v>
      </c>
      <c r="AH352" s="72">
        <v>118.56</v>
      </c>
      <c r="AI352" s="72">
        <v>94.42</v>
      </c>
      <c r="AJ352" s="72">
        <v>61.73</v>
      </c>
      <c r="AK352" s="72">
        <v>102.17</v>
      </c>
      <c r="AL352" s="72">
        <v>85.73</v>
      </c>
      <c r="AM352" s="72">
        <v>81.38</v>
      </c>
      <c r="AN352" s="72">
        <v>96.63</v>
      </c>
      <c r="AO352" s="72">
        <v>99.39</v>
      </c>
      <c r="AP352" s="72">
        <v>98.74</v>
      </c>
      <c r="AQ352" s="72">
        <v>97.21</v>
      </c>
      <c r="AR352" s="72" t="s">
        <v>488</v>
      </c>
      <c r="AS352" s="72" t="s">
        <v>488</v>
      </c>
      <c r="AT352" s="72" t="s">
        <v>488</v>
      </c>
      <c r="AU352" s="72" t="s">
        <v>488</v>
      </c>
      <c r="AV352" s="72" t="s">
        <v>488</v>
      </c>
      <c r="AW352" s="73">
        <f t="shared" si="80"/>
        <v>89.395612308578563</v>
      </c>
      <c r="AX352" s="73">
        <f t="shared" si="77"/>
        <v>58.793929064199325</v>
      </c>
      <c r="AY352" s="73">
        <f t="shared" si="77"/>
        <v>83.276838836608434</v>
      </c>
      <c r="AZ352" s="73">
        <f t="shared" si="77"/>
        <v>89.324870167339881</v>
      </c>
      <c r="BA352" s="73">
        <f t="shared" si="77"/>
        <v>106.4660119882668</v>
      </c>
      <c r="BB352" s="73">
        <f t="shared" si="77"/>
        <v>74.5314321585508</v>
      </c>
      <c r="BC352" s="73">
        <f t="shared" si="77"/>
        <v>97.326448067970816</v>
      </c>
      <c r="BD352" s="73">
        <f t="shared" si="77"/>
        <v>85.72396766229366</v>
      </c>
      <c r="BE352" s="73">
        <f t="shared" si="77"/>
        <v>85.1039344026469</v>
      </c>
      <c r="BF352" s="73">
        <f t="shared" si="77"/>
        <v>103.66871972149865</v>
      </c>
      <c r="BG352" s="73">
        <f t="shared" si="77"/>
        <v>87.963368892785837</v>
      </c>
      <c r="BH352" s="73">
        <f t="shared" si="77"/>
        <v>86.483343428225311</v>
      </c>
      <c r="BI352" s="73">
        <f t="shared" si="77"/>
        <v>62.161434048285145</v>
      </c>
      <c r="BJ352" s="73">
        <f t="shared" si="77"/>
        <v>65.110639587753866</v>
      </c>
      <c r="BK352" s="73">
        <f t="shared" si="77"/>
        <v>77.458581764192957</v>
      </c>
      <c r="BL352" s="73">
        <f t="shared" si="77"/>
        <v>100.85818942961802</v>
      </c>
      <c r="BM352" s="73">
        <f t="shared" si="77"/>
        <v>70.737317552590852</v>
      </c>
      <c r="BN352" s="73">
        <f t="shared" si="78"/>
        <v>95.000720357297226</v>
      </c>
      <c r="BO352" s="73">
        <f t="shared" si="78"/>
        <v>97.601936232743085</v>
      </c>
      <c r="BP352" s="73">
        <f t="shared" si="78"/>
        <v>70.224868900542177</v>
      </c>
      <c r="BQ352" s="73">
        <f t="shared" si="78"/>
        <v>93.410102574027476</v>
      </c>
      <c r="BR352" s="73">
        <f t="shared" si="78"/>
        <v>71.539644565960359</v>
      </c>
      <c r="BS352" s="73">
        <f t="shared" si="78"/>
        <v>101.73457039128681</v>
      </c>
      <c r="BT352" s="73">
        <f t="shared" si="78"/>
        <v>73.119970209156534</v>
      </c>
      <c r="BU352" s="73">
        <f t="shared" si="78"/>
        <v>115.39071492518222</v>
      </c>
      <c r="BV352" s="73">
        <f t="shared" si="78"/>
        <v>111.99556652728097</v>
      </c>
      <c r="BW352" s="73">
        <f t="shared" si="78"/>
        <v>109.43617645489942</v>
      </c>
      <c r="BX352" s="73">
        <f t="shared" si="78"/>
        <v>112.15580200162292</v>
      </c>
      <c r="BY352" s="73">
        <f t="shared" si="78"/>
        <v>131.70040823127553</v>
      </c>
      <c r="BZ352" s="73">
        <f t="shared" si="78"/>
        <v>92.182275267872399</v>
      </c>
      <c r="CA352" s="73">
        <f t="shared" si="78"/>
        <v>47.361657236021863</v>
      </c>
      <c r="CB352" s="73">
        <f t="shared" si="78"/>
        <v>89.366075528634852</v>
      </c>
      <c r="CC352" s="73">
        <f t="shared" si="78"/>
        <v>76.423525216732415</v>
      </c>
      <c r="CD352" s="73">
        <f t="shared" si="79"/>
        <v>63.788677470557111</v>
      </c>
      <c r="CE352" s="73">
        <f t="shared" si="79"/>
        <v>92.114105955530121</v>
      </c>
      <c r="CF352" s="73">
        <f t="shared" si="79"/>
        <v>99.611635889854924</v>
      </c>
      <c r="CG352" s="73">
        <f t="shared" si="79"/>
        <v>95.622699980631424</v>
      </c>
      <c r="CH352" s="73">
        <f t="shared" si="79"/>
        <v>93.341014931105676</v>
      </c>
      <c r="CI352" s="73" t="e">
        <f t="shared" si="79"/>
        <v>#VALUE!</v>
      </c>
      <c r="CJ352" s="73" t="e">
        <f t="shared" si="79"/>
        <v>#VALUE!</v>
      </c>
      <c r="CK352" s="73" t="e">
        <f t="shared" si="79"/>
        <v>#VALUE!</v>
      </c>
    </row>
    <row r="353" spans="1:89" s="72" customFormat="1" ht="14.4">
      <c r="A353" s="71">
        <v>35612</v>
      </c>
      <c r="B353" s="70" t="s">
        <v>487</v>
      </c>
      <c r="C353" s="70"/>
      <c r="D353" s="78"/>
      <c r="E353" s="71">
        <v>35612</v>
      </c>
      <c r="F353" s="72">
        <v>91.78</v>
      </c>
      <c r="G353" s="72">
        <v>93.45</v>
      </c>
      <c r="H353" s="72">
        <v>84.77</v>
      </c>
      <c r="I353" s="72">
        <v>91.2</v>
      </c>
      <c r="J353" s="72">
        <v>102.14</v>
      </c>
      <c r="K353" s="72">
        <v>82.9</v>
      </c>
      <c r="L353" s="72">
        <v>96.28</v>
      </c>
      <c r="M353" s="72">
        <v>88.23</v>
      </c>
      <c r="N353" s="72">
        <v>87.98</v>
      </c>
      <c r="O353" s="72">
        <v>104.35</v>
      </c>
      <c r="P353" s="72">
        <v>89.97</v>
      </c>
      <c r="Q353" s="72">
        <v>86.72</v>
      </c>
      <c r="R353" s="72">
        <v>76.73</v>
      </c>
      <c r="S353" s="72">
        <v>77.47</v>
      </c>
      <c r="T353" s="72">
        <v>80.739999999999995</v>
      </c>
      <c r="U353" s="72">
        <v>97.09</v>
      </c>
      <c r="V353" s="72">
        <v>84.71</v>
      </c>
      <c r="W353" s="72">
        <v>97.49</v>
      </c>
      <c r="X353" s="72">
        <v>97.41</v>
      </c>
      <c r="Y353" s="72">
        <v>78.709999999999994</v>
      </c>
      <c r="Z353" s="72">
        <v>95.45</v>
      </c>
      <c r="AA353" s="72">
        <v>93.72</v>
      </c>
      <c r="AB353" s="72">
        <v>99.13</v>
      </c>
      <c r="AC353" s="72">
        <v>90.47</v>
      </c>
      <c r="AD353" s="72">
        <v>111.05</v>
      </c>
      <c r="AE353" s="72">
        <v>113.25</v>
      </c>
      <c r="AF353" s="72">
        <v>103.34</v>
      </c>
      <c r="AG353" s="72">
        <v>104.22</v>
      </c>
      <c r="AH353" s="72">
        <v>123.8</v>
      </c>
      <c r="AI353" s="72">
        <v>94.58</v>
      </c>
      <c r="AJ353" s="72">
        <v>59.58</v>
      </c>
      <c r="AK353" s="72">
        <v>102.44</v>
      </c>
      <c r="AL353" s="72">
        <v>86.48</v>
      </c>
      <c r="AM353" s="72">
        <v>78.98</v>
      </c>
      <c r="AN353" s="72">
        <v>92.69</v>
      </c>
      <c r="AO353" s="72">
        <v>103.91</v>
      </c>
      <c r="AP353" s="72">
        <v>95.49</v>
      </c>
      <c r="AQ353" s="72">
        <v>94.03</v>
      </c>
      <c r="AR353" s="72" t="s">
        <v>488</v>
      </c>
      <c r="AS353" s="72" t="s">
        <v>488</v>
      </c>
      <c r="AT353" s="72" t="s">
        <v>488</v>
      </c>
      <c r="AU353" s="72" t="s">
        <v>488</v>
      </c>
      <c r="AV353" s="72" t="s">
        <v>488</v>
      </c>
      <c r="AW353" s="73">
        <f t="shared" si="80"/>
        <v>88.118669290960582</v>
      </c>
      <c r="AX353" s="73">
        <f t="shared" si="77"/>
        <v>75.846116386656931</v>
      </c>
      <c r="AY353" s="73">
        <f t="shared" si="77"/>
        <v>80.375471116694712</v>
      </c>
      <c r="AZ353" s="73">
        <f t="shared" si="77"/>
        <v>87.709174841315658</v>
      </c>
      <c r="BA353" s="73">
        <f t="shared" si="77"/>
        <v>104.21119755133275</v>
      </c>
      <c r="BB353" s="73">
        <f t="shared" si="77"/>
        <v>74.343108241413319</v>
      </c>
      <c r="BC353" s="73">
        <f t="shared" si="77"/>
        <v>97.967490015517299</v>
      </c>
      <c r="BD353" s="73">
        <f t="shared" si="77"/>
        <v>85.423827274047554</v>
      </c>
      <c r="BE353" s="73">
        <f t="shared" si="77"/>
        <v>84.375074923877335</v>
      </c>
      <c r="BF353" s="73">
        <f t="shared" si="77"/>
        <v>101.61404192126982</v>
      </c>
      <c r="BG353" s="73">
        <f t="shared" si="77"/>
        <v>87.651614788835317</v>
      </c>
      <c r="BH353" s="73">
        <f t="shared" si="77"/>
        <v>84.041187159297394</v>
      </c>
      <c r="BI353" s="73">
        <f t="shared" si="77"/>
        <v>63.603771629882914</v>
      </c>
      <c r="BJ353" s="73">
        <f t="shared" si="77"/>
        <v>67.093924565885771</v>
      </c>
      <c r="BK353" s="73">
        <f t="shared" si="77"/>
        <v>76.110574317158807</v>
      </c>
      <c r="BL353" s="73">
        <f t="shared" si="77"/>
        <v>101.61172161172163</v>
      </c>
      <c r="BM353" s="73">
        <f t="shared" si="77"/>
        <v>70.854418468487296</v>
      </c>
      <c r="BN353" s="73">
        <f t="shared" si="78"/>
        <v>93.636843874561777</v>
      </c>
      <c r="BO353" s="73">
        <f t="shared" si="78"/>
        <v>96.228791583314816</v>
      </c>
      <c r="BP353" s="73">
        <f t="shared" si="78"/>
        <v>69.958225935472399</v>
      </c>
      <c r="BQ353" s="73">
        <f t="shared" si="78"/>
        <v>92.365008709115543</v>
      </c>
      <c r="BR353" s="73">
        <f t="shared" si="78"/>
        <v>80.075187969924826</v>
      </c>
      <c r="BS353" s="73">
        <f t="shared" si="78"/>
        <v>99.969745865268251</v>
      </c>
      <c r="BT353" s="73">
        <f t="shared" si="78"/>
        <v>74.866044644889001</v>
      </c>
      <c r="BU353" s="73">
        <f t="shared" si="78"/>
        <v>113.62066760455301</v>
      </c>
      <c r="BV353" s="73">
        <f t="shared" si="78"/>
        <v>114.11154214318103</v>
      </c>
      <c r="BW353" s="73">
        <f t="shared" si="78"/>
        <v>110.24697284898917</v>
      </c>
      <c r="BX353" s="73">
        <f t="shared" si="78"/>
        <v>112.76169867460102</v>
      </c>
      <c r="BY353" s="73">
        <f t="shared" si="78"/>
        <v>137.52117526174013</v>
      </c>
      <c r="BZ353" s="73">
        <f t="shared" si="78"/>
        <v>92.338483317468445</v>
      </c>
      <c r="CA353" s="73">
        <f t="shared" si="78"/>
        <v>45.712093603145675</v>
      </c>
      <c r="CB353" s="73">
        <f t="shared" si="78"/>
        <v>89.602239181299339</v>
      </c>
      <c r="CC353" s="73">
        <f t="shared" si="78"/>
        <v>77.092108488778948</v>
      </c>
      <c r="CD353" s="73">
        <f t="shared" si="79"/>
        <v>61.9074680096412</v>
      </c>
      <c r="CE353" s="73">
        <f t="shared" si="79"/>
        <v>88.358237410929192</v>
      </c>
      <c r="CF353" s="73">
        <f t="shared" si="79"/>
        <v>104.14171531657939</v>
      </c>
      <c r="CG353" s="73">
        <f t="shared" si="79"/>
        <v>92.475305055200465</v>
      </c>
      <c r="CH353" s="73">
        <f t="shared" si="79"/>
        <v>90.287579816601863</v>
      </c>
      <c r="CI353" s="73" t="e">
        <f t="shared" si="79"/>
        <v>#VALUE!</v>
      </c>
      <c r="CJ353" s="73" t="e">
        <f t="shared" si="79"/>
        <v>#VALUE!</v>
      </c>
      <c r="CK353" s="73" t="e">
        <f t="shared" si="79"/>
        <v>#VALUE!</v>
      </c>
    </row>
    <row r="354" spans="1:89" s="72" customFormat="1" ht="14.4">
      <c r="A354" s="71">
        <v>35704</v>
      </c>
      <c r="B354" s="70" t="s">
        <v>487</v>
      </c>
      <c r="C354" s="70"/>
      <c r="D354" s="78"/>
      <c r="E354" s="71">
        <v>35704</v>
      </c>
      <c r="F354" s="72">
        <v>92.8</v>
      </c>
      <c r="G354" s="72">
        <v>101.18</v>
      </c>
      <c r="H354" s="72">
        <v>84.4</v>
      </c>
      <c r="I354" s="72">
        <v>92.24</v>
      </c>
      <c r="J354" s="72">
        <v>103.84</v>
      </c>
      <c r="K354" s="72">
        <v>84.9</v>
      </c>
      <c r="L354" s="72">
        <v>95.79</v>
      </c>
      <c r="M354" s="72">
        <v>90.32</v>
      </c>
      <c r="N354" s="72">
        <v>89.25</v>
      </c>
      <c r="O354" s="72">
        <v>106.24</v>
      </c>
      <c r="P354" s="72">
        <v>91.44</v>
      </c>
      <c r="Q354" s="72">
        <v>87.93</v>
      </c>
      <c r="R354" s="72">
        <v>76.64</v>
      </c>
      <c r="S354" s="72">
        <v>74.53</v>
      </c>
      <c r="T354" s="72">
        <v>81.69</v>
      </c>
      <c r="U354" s="72">
        <v>97.59</v>
      </c>
      <c r="V354" s="72">
        <v>86.18</v>
      </c>
      <c r="W354" s="72">
        <v>98.16</v>
      </c>
      <c r="X354" s="72">
        <v>98.33</v>
      </c>
      <c r="Y354" s="72">
        <v>78.97</v>
      </c>
      <c r="Z354" s="72">
        <v>96.21</v>
      </c>
      <c r="AA354" s="72">
        <v>89.81</v>
      </c>
      <c r="AB354" s="72">
        <v>97.92</v>
      </c>
      <c r="AC354" s="72">
        <v>89.33</v>
      </c>
      <c r="AD354" s="72">
        <v>112.25</v>
      </c>
      <c r="AE354" s="72">
        <v>114.53</v>
      </c>
      <c r="AF354" s="72">
        <v>102.55</v>
      </c>
      <c r="AG354" s="72">
        <v>104.42</v>
      </c>
      <c r="AH354" s="72">
        <v>117.45</v>
      </c>
      <c r="AI354" s="72">
        <v>97.3</v>
      </c>
      <c r="AJ354" s="72">
        <v>60.03</v>
      </c>
      <c r="AK354" s="72">
        <v>97.76</v>
      </c>
      <c r="AL354" s="72">
        <v>85.54</v>
      </c>
      <c r="AM354" s="72">
        <v>74.84</v>
      </c>
      <c r="AN354" s="72">
        <v>91.48</v>
      </c>
      <c r="AO354" s="72">
        <v>103.6</v>
      </c>
      <c r="AP354" s="72">
        <v>98.6</v>
      </c>
      <c r="AQ354" s="72">
        <v>97.95</v>
      </c>
      <c r="AR354" s="72" t="s">
        <v>488</v>
      </c>
      <c r="AS354" s="72" t="s">
        <v>488</v>
      </c>
      <c r="AT354" s="72" t="s">
        <v>488</v>
      </c>
      <c r="AU354" s="72" t="s">
        <v>488</v>
      </c>
      <c r="AV354" s="72" t="s">
        <v>488</v>
      </c>
      <c r="AW354" s="73">
        <f t="shared" si="80"/>
        <v>89.097978973645041</v>
      </c>
      <c r="AX354" s="73">
        <f t="shared" si="77"/>
        <v>82.119957795633468</v>
      </c>
      <c r="AY354" s="73">
        <f t="shared" si="77"/>
        <v>80.02465214402541</v>
      </c>
      <c r="AZ354" s="73">
        <f t="shared" si="77"/>
        <v>88.709367185997309</v>
      </c>
      <c r="BA354" s="73">
        <f t="shared" si="77"/>
        <v>105.94567019512817</v>
      </c>
      <c r="BB354" s="73">
        <f t="shared" si="77"/>
        <v>76.136669357008344</v>
      </c>
      <c r="BC354" s="73">
        <f t="shared" si="77"/>
        <v>97.468901834092264</v>
      </c>
      <c r="BD354" s="73">
        <f t="shared" si="77"/>
        <v>87.447354407706825</v>
      </c>
      <c r="BE354" s="73">
        <f t="shared" si="77"/>
        <v>85.593037473926486</v>
      </c>
      <c r="BF354" s="73">
        <f t="shared" si="77"/>
        <v>103.45448791294399</v>
      </c>
      <c r="BG354" s="73">
        <f t="shared" si="77"/>
        <v>89.08373520385797</v>
      </c>
      <c r="BH354" s="73">
        <f t="shared" si="77"/>
        <v>85.213809812235013</v>
      </c>
      <c r="BI354" s="73">
        <f t="shared" si="77"/>
        <v>63.529167961869234</v>
      </c>
      <c r="BJ354" s="73">
        <f t="shared" si="77"/>
        <v>64.547698436755724</v>
      </c>
      <c r="BK354" s="73">
        <f t="shared" si="77"/>
        <v>77.006103740013657</v>
      </c>
      <c r="BL354" s="73">
        <f t="shared" si="77"/>
        <v>102.13500784929357</v>
      </c>
      <c r="BM354" s="73">
        <f t="shared" ref="BM354:CB370" si="81">V354/AVERAGE(V$395:V$398)*100</f>
        <v>72.08397808540002</v>
      </c>
      <c r="BN354" s="73">
        <f t="shared" si="78"/>
        <v>94.280363060077804</v>
      </c>
      <c r="BO354" s="73">
        <f t="shared" si="78"/>
        <v>97.137635523943601</v>
      </c>
      <c r="BP354" s="73">
        <f t="shared" si="78"/>
        <v>70.189316505199528</v>
      </c>
      <c r="BQ354" s="73">
        <f t="shared" si="78"/>
        <v>93.100445132572091</v>
      </c>
      <c r="BR354" s="73">
        <f t="shared" si="78"/>
        <v>76.734449760765557</v>
      </c>
      <c r="BS354" s="73">
        <f t="shared" si="78"/>
        <v>98.749495764421141</v>
      </c>
      <c r="BT354" s="73">
        <f t="shared" si="78"/>
        <v>73.922667935535912</v>
      </c>
      <c r="BU354" s="73">
        <f t="shared" si="78"/>
        <v>114.84844609285074</v>
      </c>
      <c r="BV354" s="73">
        <f t="shared" si="78"/>
        <v>115.40127966144389</v>
      </c>
      <c r="BW354" s="73">
        <f t="shared" si="78"/>
        <v>109.40417133408009</v>
      </c>
      <c r="BX354" s="73">
        <f t="shared" si="78"/>
        <v>112.97809034352176</v>
      </c>
      <c r="BY354" s="73">
        <f t="shared" si="78"/>
        <v>130.46738315421146</v>
      </c>
      <c r="BZ354" s="73">
        <f t="shared" si="78"/>
        <v>94.994020160601394</v>
      </c>
      <c r="CA354" s="73">
        <f t="shared" si="78"/>
        <v>46.057351107701159</v>
      </c>
      <c r="CB354" s="73">
        <f t="shared" si="78"/>
        <v>85.508735868448099</v>
      </c>
      <c r="CC354" s="73">
        <f t="shared" ref="CC354:CK383" si="82">AL354/AVERAGE(AL$395:AL$398)*100</f>
        <v>76.254150787813956</v>
      </c>
      <c r="CD354" s="73">
        <f t="shared" si="79"/>
        <v>58.662381689561251</v>
      </c>
      <c r="CE354" s="73">
        <f t="shared" si="79"/>
        <v>87.204785395962915</v>
      </c>
      <c r="CF354" s="73">
        <f t="shared" si="79"/>
        <v>103.83102402846332</v>
      </c>
      <c r="CG354" s="73">
        <f t="shared" si="79"/>
        <v>95.487119891535926</v>
      </c>
      <c r="CH354" s="73">
        <f t="shared" si="79"/>
        <v>94.051562725046807</v>
      </c>
      <c r="CI354" s="73" t="e">
        <f t="shared" si="79"/>
        <v>#VALUE!</v>
      </c>
      <c r="CJ354" s="73" t="e">
        <f t="shared" si="79"/>
        <v>#VALUE!</v>
      </c>
      <c r="CK354" s="73" t="e">
        <f t="shared" si="79"/>
        <v>#VALUE!</v>
      </c>
    </row>
    <row r="355" spans="1:89" s="72" customFormat="1" ht="14.4">
      <c r="A355" s="71">
        <v>35796</v>
      </c>
      <c r="B355" s="70" t="s">
        <v>487</v>
      </c>
      <c r="C355" s="70"/>
      <c r="D355" s="78"/>
      <c r="E355" s="71">
        <v>35796</v>
      </c>
      <c r="F355" s="72">
        <v>92.31</v>
      </c>
      <c r="G355" s="72">
        <v>90.08</v>
      </c>
      <c r="H355" s="72">
        <v>85.35</v>
      </c>
      <c r="I355" s="72">
        <v>91.54</v>
      </c>
      <c r="J355" s="72">
        <v>103.05</v>
      </c>
      <c r="K355" s="72">
        <v>85.42</v>
      </c>
      <c r="L355" s="72">
        <v>92.65</v>
      </c>
      <c r="M355" s="72">
        <v>89.3</v>
      </c>
      <c r="N355" s="72">
        <v>88.78</v>
      </c>
      <c r="O355" s="72">
        <v>105.35</v>
      </c>
      <c r="P355" s="72">
        <v>90.87</v>
      </c>
      <c r="Q355" s="72">
        <v>89.11</v>
      </c>
      <c r="R355" s="72">
        <v>79.61</v>
      </c>
      <c r="S355" s="72">
        <v>74.97</v>
      </c>
      <c r="T355" s="72">
        <v>81.8</v>
      </c>
      <c r="U355" s="72">
        <v>99.3</v>
      </c>
      <c r="V355" s="72">
        <v>87.19</v>
      </c>
      <c r="W355" s="72">
        <v>97.33</v>
      </c>
      <c r="X355" s="72">
        <v>98.08</v>
      </c>
      <c r="Y355" s="72">
        <v>83.83</v>
      </c>
      <c r="Z355" s="72">
        <v>96.12</v>
      </c>
      <c r="AA355" s="72">
        <v>87.59</v>
      </c>
      <c r="AB355" s="72">
        <v>98.57</v>
      </c>
      <c r="AC355" s="72">
        <v>87.11</v>
      </c>
      <c r="AD355" s="72">
        <v>111.36</v>
      </c>
      <c r="AE355" s="72">
        <v>112.12</v>
      </c>
      <c r="AF355" s="72">
        <v>103.26</v>
      </c>
      <c r="AG355" s="72">
        <v>106.47</v>
      </c>
      <c r="AH355" s="72">
        <v>118.61</v>
      </c>
      <c r="AI355" s="72">
        <v>97.29</v>
      </c>
      <c r="AJ355" s="72">
        <v>56.92</v>
      </c>
      <c r="AK355" s="72">
        <v>94.73</v>
      </c>
      <c r="AL355" s="72">
        <v>85.09</v>
      </c>
      <c r="AM355" s="72">
        <v>72.62</v>
      </c>
      <c r="AN355" s="72">
        <v>89.21</v>
      </c>
      <c r="AO355" s="72">
        <v>102.87</v>
      </c>
      <c r="AP355" s="72">
        <v>97.01</v>
      </c>
      <c r="AQ355" s="72">
        <v>96.46</v>
      </c>
      <c r="AR355" s="72" t="s">
        <v>488</v>
      </c>
      <c r="AS355" s="72" t="s">
        <v>488</v>
      </c>
      <c r="AT355" s="72" t="s">
        <v>488</v>
      </c>
      <c r="AU355" s="72" t="s">
        <v>488</v>
      </c>
      <c r="AV355" s="72" t="s">
        <v>488</v>
      </c>
      <c r="AW355" s="73">
        <f t="shared" si="80"/>
        <v>88.627526282943691</v>
      </c>
      <c r="AX355" s="73">
        <f t="shared" si="80"/>
        <v>73.110948786624448</v>
      </c>
      <c r="AY355" s="73">
        <f t="shared" si="80"/>
        <v>80.925403560338481</v>
      </c>
      <c r="AZ355" s="73">
        <f t="shared" si="80"/>
        <v>88.036160800153894</v>
      </c>
      <c r="BA355" s="73">
        <f t="shared" si="80"/>
        <v>105.13965055477617</v>
      </c>
      <c r="BB355" s="73">
        <f t="shared" si="80"/>
        <v>76.602995247063049</v>
      </c>
      <c r="BC355" s="73">
        <f t="shared" si="80"/>
        <v>94.273867365368488</v>
      </c>
      <c r="BD355" s="73">
        <f t="shared" si="80"/>
        <v>86.459795710897041</v>
      </c>
      <c r="BE355" s="73">
        <f t="shared" si="80"/>
        <v>85.142295427845312</v>
      </c>
      <c r="BF355" s="73">
        <f t="shared" si="80"/>
        <v>102.58782286924557</v>
      </c>
      <c r="BG355" s="73">
        <f t="shared" si="80"/>
        <v>88.528423206196138</v>
      </c>
      <c r="BH355" s="73">
        <f t="shared" si="80"/>
        <v>86.357359176256807</v>
      </c>
      <c r="BI355" s="73">
        <f t="shared" si="80"/>
        <v>65.991089006320593</v>
      </c>
      <c r="BJ355" s="73">
        <f t="shared" si="80"/>
        <v>64.928766292815993</v>
      </c>
      <c r="BK355" s="73">
        <f t="shared" si="80"/>
        <v>77.109796620554746</v>
      </c>
      <c r="BL355" s="73">
        <f t="shared" si="80"/>
        <v>103.92464678178963</v>
      </c>
      <c r="BM355" s="73">
        <f t="shared" si="81"/>
        <v>72.928777550081548</v>
      </c>
      <c r="BN355" s="73">
        <f t="shared" si="81"/>
        <v>93.483167651154972</v>
      </c>
      <c r="BO355" s="73">
        <f t="shared" si="81"/>
        <v>96.890667061816217</v>
      </c>
      <c r="BP355" s="73">
        <f t="shared" si="81"/>
        <v>74.508932539329834</v>
      </c>
      <c r="BQ355" s="73">
        <f t="shared" si="81"/>
        <v>93.013353977162765</v>
      </c>
      <c r="BR355" s="73">
        <f t="shared" si="81"/>
        <v>74.837662337662351</v>
      </c>
      <c r="BS355" s="73">
        <f t="shared" si="81"/>
        <v>99.405002016942319</v>
      </c>
      <c r="BT355" s="73">
        <f t="shared" si="81"/>
        <v>72.085565922585175</v>
      </c>
      <c r="BU355" s="73">
        <f t="shared" si="81"/>
        <v>113.93784371402991</v>
      </c>
      <c r="BV355" s="73">
        <f t="shared" si="81"/>
        <v>112.97294574033955</v>
      </c>
      <c r="BW355" s="73">
        <f t="shared" si="81"/>
        <v>110.1616258601376</v>
      </c>
      <c r="BX355" s="73">
        <f t="shared" si="81"/>
        <v>115.19610494995942</v>
      </c>
      <c r="BY355" s="73">
        <f t="shared" si="81"/>
        <v>131.75594990141354</v>
      </c>
      <c r="BZ355" s="73">
        <f t="shared" si="81"/>
        <v>94.984257157501645</v>
      </c>
      <c r="CA355" s="73">
        <f t="shared" si="81"/>
        <v>43.671238131773279</v>
      </c>
      <c r="CB355" s="73">
        <f t="shared" si="81"/>
        <v>82.858454877435435</v>
      </c>
      <c r="CC355" s="73">
        <f t="shared" si="82"/>
        <v>75.853000824586033</v>
      </c>
      <c r="CD355" s="73">
        <f t="shared" si="82"/>
        <v>56.922262938214033</v>
      </c>
      <c r="CE355" s="73">
        <f t="shared" si="82"/>
        <v>85.040871285241053</v>
      </c>
      <c r="CF355" s="73">
        <f t="shared" si="82"/>
        <v>103.09939615644809</v>
      </c>
      <c r="CG355" s="73">
        <f t="shared" si="82"/>
        <v>93.947317451094335</v>
      </c>
      <c r="CH355" s="73">
        <f t="shared" si="82"/>
        <v>92.620865139949103</v>
      </c>
      <c r="CI355" s="73" t="e">
        <f t="shared" si="82"/>
        <v>#VALUE!</v>
      </c>
      <c r="CJ355" s="73" t="e">
        <f t="shared" si="82"/>
        <v>#VALUE!</v>
      </c>
      <c r="CK355" s="73" t="e">
        <f t="shared" si="82"/>
        <v>#VALUE!</v>
      </c>
    </row>
    <row r="356" spans="1:89" s="72" customFormat="1" ht="14.4">
      <c r="A356" s="71">
        <v>35886</v>
      </c>
      <c r="B356" s="70" t="s">
        <v>487</v>
      </c>
      <c r="C356" s="70"/>
      <c r="D356" s="79"/>
      <c r="E356" s="71">
        <v>35886</v>
      </c>
      <c r="F356" s="72">
        <v>93</v>
      </c>
      <c r="G356" s="72">
        <v>76.75</v>
      </c>
      <c r="H356" s="72">
        <v>89.1</v>
      </c>
      <c r="I356" s="72">
        <v>91.93</v>
      </c>
      <c r="J356" s="72">
        <v>104.28</v>
      </c>
      <c r="K356" s="72">
        <v>86.45</v>
      </c>
      <c r="L356" s="72">
        <v>95.6</v>
      </c>
      <c r="M356" s="72">
        <v>85.62</v>
      </c>
      <c r="N356" s="72">
        <v>89.57</v>
      </c>
      <c r="O356" s="72">
        <v>106.29</v>
      </c>
      <c r="P356" s="72">
        <v>92.48</v>
      </c>
      <c r="Q356" s="72">
        <v>91.58</v>
      </c>
      <c r="R356" s="72">
        <v>80.209999999999994</v>
      </c>
      <c r="S356" s="72">
        <v>72.55</v>
      </c>
      <c r="T356" s="72">
        <v>82.83</v>
      </c>
      <c r="U356" s="72">
        <v>99.27</v>
      </c>
      <c r="V356" s="72">
        <v>88.44</v>
      </c>
      <c r="W356" s="72">
        <v>97.61</v>
      </c>
      <c r="X356" s="72">
        <v>99.04</v>
      </c>
      <c r="Y356" s="72">
        <v>87.64</v>
      </c>
      <c r="Z356" s="72">
        <v>97.17</v>
      </c>
      <c r="AA356" s="72">
        <v>85.25</v>
      </c>
      <c r="AB356" s="72">
        <v>100.65</v>
      </c>
      <c r="AC356" s="72">
        <v>84.93</v>
      </c>
      <c r="AD356" s="72">
        <v>112.41</v>
      </c>
      <c r="AE356" s="72">
        <v>114.79</v>
      </c>
      <c r="AF356" s="72">
        <v>102.68</v>
      </c>
      <c r="AG356" s="72">
        <v>107.51</v>
      </c>
      <c r="AH356" s="72">
        <v>112.74</v>
      </c>
      <c r="AI356" s="72">
        <v>96.21</v>
      </c>
      <c r="AJ356" s="72">
        <v>55.65</v>
      </c>
      <c r="AK356" s="72">
        <v>93.29</v>
      </c>
      <c r="AL356" s="72">
        <v>84.75</v>
      </c>
      <c r="AM356" s="72">
        <v>69.27</v>
      </c>
      <c r="AN356" s="72">
        <v>85.54</v>
      </c>
      <c r="AO356" s="72">
        <v>103.04</v>
      </c>
      <c r="AP356" s="72">
        <v>99.23</v>
      </c>
      <c r="AQ356" s="72">
        <v>99.54</v>
      </c>
      <c r="AR356" s="72" t="s">
        <v>488</v>
      </c>
      <c r="AS356" s="72" t="s">
        <v>488</v>
      </c>
      <c r="AT356" s="72" t="s">
        <v>488</v>
      </c>
      <c r="AU356" s="72" t="s">
        <v>488</v>
      </c>
      <c r="AV356" s="72" t="s">
        <v>488</v>
      </c>
      <c r="AW356" s="73">
        <f t="shared" si="80"/>
        <v>89.290000480053763</v>
      </c>
      <c r="AX356" s="73">
        <f t="shared" si="80"/>
        <v>62.292021751481208</v>
      </c>
      <c r="AY356" s="73">
        <f t="shared" si="80"/>
        <v>84.481001256311188</v>
      </c>
      <c r="AZ356" s="73">
        <f t="shared" si="80"/>
        <v>88.411232929409522</v>
      </c>
      <c r="BA356" s="73">
        <f t="shared" si="80"/>
        <v>106.39459252646346</v>
      </c>
      <c r="BB356" s="73">
        <f t="shared" si="80"/>
        <v>77.526679221594478</v>
      </c>
      <c r="BC356" s="73">
        <f t="shared" si="80"/>
        <v>97.275571722927438</v>
      </c>
      <c r="BD356" s="73">
        <f t="shared" si="80"/>
        <v>82.896838843975416</v>
      </c>
      <c r="BE356" s="73">
        <f t="shared" si="80"/>
        <v>85.899925675513671</v>
      </c>
      <c r="BF356" s="73">
        <f t="shared" si="80"/>
        <v>103.50317696034278</v>
      </c>
      <c r="BG356" s="73">
        <f t="shared" si="80"/>
        <v>90.096936041697134</v>
      </c>
      <c r="BH356" s="73">
        <f t="shared" si="80"/>
        <v>88.751059963658392</v>
      </c>
      <c r="BI356" s="73">
        <f t="shared" si="80"/>
        <v>66.488446793078424</v>
      </c>
      <c r="BJ356" s="73">
        <f t="shared" si="80"/>
        <v>62.832893084484475</v>
      </c>
      <c r="BK356" s="73">
        <f t="shared" si="80"/>
        <v>78.080739047439479</v>
      </c>
      <c r="BL356" s="73">
        <f t="shared" si="80"/>
        <v>103.89324960753532</v>
      </c>
      <c r="BM356" s="73">
        <f t="shared" si="81"/>
        <v>73.97432144201413</v>
      </c>
      <c r="BN356" s="73">
        <f t="shared" si="81"/>
        <v>93.752101042116891</v>
      </c>
      <c r="BO356" s="73">
        <f t="shared" si="81"/>
        <v>97.839025956385385</v>
      </c>
      <c r="BP356" s="73">
        <f t="shared" si="81"/>
        <v>77.895298195715938</v>
      </c>
      <c r="BQ356" s="73">
        <f t="shared" si="81"/>
        <v>94.029417456938262</v>
      </c>
      <c r="BR356" s="73">
        <f t="shared" si="81"/>
        <v>72.838345864661662</v>
      </c>
      <c r="BS356" s="73">
        <f t="shared" si="81"/>
        <v>101.5026220250101</v>
      </c>
      <c r="BT356" s="73">
        <f t="shared" si="81"/>
        <v>70.281564846804727</v>
      </c>
      <c r="BU356" s="73">
        <f t="shared" si="81"/>
        <v>115.01214989129042</v>
      </c>
      <c r="BV356" s="73">
        <f t="shared" si="81"/>
        <v>115.66325759484104</v>
      </c>
      <c r="BW356" s="73">
        <f t="shared" si="81"/>
        <v>109.54286019096389</v>
      </c>
      <c r="BX356" s="73">
        <f t="shared" si="81"/>
        <v>116.32134162834731</v>
      </c>
      <c r="BY356" s="73">
        <f t="shared" si="81"/>
        <v>125.23535782720987</v>
      </c>
      <c r="BZ356" s="73">
        <f t="shared" si="81"/>
        <v>93.92985282272825</v>
      </c>
      <c r="CA356" s="73">
        <f t="shared" si="81"/>
        <v>42.696844730027813</v>
      </c>
      <c r="CB356" s="73">
        <f t="shared" si="81"/>
        <v>81.598915396558141</v>
      </c>
      <c r="CC356" s="73">
        <f t="shared" si="82"/>
        <v>75.549909741258276</v>
      </c>
      <c r="CD356" s="73">
        <f t="shared" si="82"/>
        <v>54.296408065685561</v>
      </c>
      <c r="CE356" s="73">
        <f t="shared" si="82"/>
        <v>81.542384595219374</v>
      </c>
      <c r="CF356" s="73">
        <f t="shared" si="82"/>
        <v>103.2697752499311</v>
      </c>
      <c r="CG356" s="73">
        <f t="shared" si="82"/>
        <v>96.097230292465625</v>
      </c>
      <c r="CH356" s="73">
        <f t="shared" si="82"/>
        <v>95.578280282298735</v>
      </c>
      <c r="CI356" s="73" t="e">
        <f t="shared" si="82"/>
        <v>#VALUE!</v>
      </c>
      <c r="CJ356" s="73" t="e">
        <f t="shared" si="82"/>
        <v>#VALUE!</v>
      </c>
      <c r="CK356" s="73" t="e">
        <f t="shared" si="82"/>
        <v>#VALUE!</v>
      </c>
    </row>
    <row r="357" spans="1:89" s="72" customFormat="1" ht="14.4">
      <c r="A357" s="71">
        <v>35977</v>
      </c>
      <c r="B357" s="70" t="s">
        <v>487</v>
      </c>
      <c r="C357" s="70"/>
      <c r="D357" s="78"/>
      <c r="E357" s="71">
        <v>35977</v>
      </c>
      <c r="F357" s="72">
        <v>93.78</v>
      </c>
      <c r="G357" s="72">
        <v>68.540000000000006</v>
      </c>
      <c r="H357" s="72">
        <v>93.58</v>
      </c>
      <c r="I357" s="72">
        <v>92.98</v>
      </c>
      <c r="J357" s="72">
        <v>105.59</v>
      </c>
      <c r="K357" s="72">
        <v>87.77</v>
      </c>
      <c r="L357" s="72">
        <v>97.61</v>
      </c>
      <c r="M357" s="72">
        <v>89.03</v>
      </c>
      <c r="N357" s="72">
        <v>90.34</v>
      </c>
      <c r="O357" s="72">
        <v>107.34</v>
      </c>
      <c r="P357" s="72">
        <v>94.07</v>
      </c>
      <c r="Q357" s="72">
        <v>93.59</v>
      </c>
      <c r="R357" s="72">
        <v>80.739999999999995</v>
      </c>
      <c r="S357" s="72">
        <v>70.69</v>
      </c>
      <c r="T357" s="72">
        <v>84.13</v>
      </c>
      <c r="U357" s="72">
        <v>96.94</v>
      </c>
      <c r="V357" s="72">
        <v>88.94</v>
      </c>
      <c r="W357" s="72">
        <v>97.9</v>
      </c>
      <c r="X357" s="72">
        <v>100.29</v>
      </c>
      <c r="Y357" s="72">
        <v>86.33</v>
      </c>
      <c r="Z357" s="72">
        <v>98.22</v>
      </c>
      <c r="AA357" s="72">
        <v>85.89</v>
      </c>
      <c r="AB357" s="72">
        <v>101.13</v>
      </c>
      <c r="AC357" s="72">
        <v>80.94</v>
      </c>
      <c r="AD357" s="72">
        <v>113.26</v>
      </c>
      <c r="AE357" s="72">
        <v>111.3</v>
      </c>
      <c r="AF357" s="72">
        <v>101.97</v>
      </c>
      <c r="AG357" s="72">
        <v>109.71</v>
      </c>
      <c r="AH357" s="72">
        <v>108.82</v>
      </c>
      <c r="AI357" s="72">
        <v>97.37</v>
      </c>
      <c r="AJ357" s="72">
        <v>54.03</v>
      </c>
      <c r="AK357" s="72">
        <v>96.83</v>
      </c>
      <c r="AL357" s="72">
        <v>81.430000000000007</v>
      </c>
      <c r="AM357" s="72">
        <v>66.48</v>
      </c>
      <c r="AN357" s="72">
        <v>83.59</v>
      </c>
      <c r="AO357" s="72">
        <v>96.84</v>
      </c>
      <c r="AP357" s="72">
        <v>101.68</v>
      </c>
      <c r="AQ357" s="72">
        <v>101.77</v>
      </c>
      <c r="AR357" s="72" t="s">
        <v>488</v>
      </c>
      <c r="AS357" s="72" t="s">
        <v>488</v>
      </c>
      <c r="AT357" s="72" t="s">
        <v>488</v>
      </c>
      <c r="AU357" s="72" t="s">
        <v>488</v>
      </c>
      <c r="AV357" s="72" t="s">
        <v>488</v>
      </c>
      <c r="AW357" s="73">
        <f t="shared" si="80"/>
        <v>90.03888435504777</v>
      </c>
      <c r="AX357" s="73">
        <f t="shared" si="80"/>
        <v>55.628601574547517</v>
      </c>
      <c r="AY357" s="73">
        <f t="shared" si="80"/>
        <v>88.728755303766562</v>
      </c>
      <c r="AZ357" s="73">
        <f t="shared" si="80"/>
        <v>89.421042508174665</v>
      </c>
      <c r="BA357" s="73">
        <f t="shared" si="80"/>
        <v>107.7311567402117</v>
      </c>
      <c r="BB357" s="73">
        <f t="shared" si="80"/>
        <v>78.710429557887167</v>
      </c>
      <c r="BC357" s="73">
        <f t="shared" si="80"/>
        <v>99.320800793670998</v>
      </c>
      <c r="BD357" s="73">
        <f t="shared" si="80"/>
        <v>86.19838311468267</v>
      </c>
      <c r="BE357" s="73">
        <f t="shared" si="80"/>
        <v>86.638375410582853</v>
      </c>
      <c r="BF357" s="73">
        <f t="shared" si="80"/>
        <v>104.52564695571731</v>
      </c>
      <c r="BG357" s="73">
        <f t="shared" si="80"/>
        <v>91.645964245701222</v>
      </c>
      <c r="BH357" s="73">
        <f t="shared" si="80"/>
        <v>90.698970321017569</v>
      </c>
      <c r="BI357" s="73">
        <f t="shared" si="80"/>
        <v>66.927779504714536</v>
      </c>
      <c r="BJ357" s="73">
        <f t="shared" si="80"/>
        <v>61.22201532932057</v>
      </c>
      <c r="BK357" s="73">
        <f t="shared" si="80"/>
        <v>79.306200362925068</v>
      </c>
      <c r="BL357" s="73">
        <f t="shared" si="80"/>
        <v>101.45473574045003</v>
      </c>
      <c r="BM357" s="73">
        <f t="shared" si="81"/>
        <v>74.39253899878716</v>
      </c>
      <c r="BN357" s="73">
        <f t="shared" si="81"/>
        <v>94.030639197041737</v>
      </c>
      <c r="BO357" s="73">
        <f t="shared" si="81"/>
        <v>99.07386826702232</v>
      </c>
      <c r="BP357" s="73">
        <f t="shared" si="81"/>
        <v>76.730957248244593</v>
      </c>
      <c r="BQ357" s="73">
        <f t="shared" si="81"/>
        <v>95.045480936713759</v>
      </c>
      <c r="BR357" s="73">
        <f t="shared" si="81"/>
        <v>73.385167464114843</v>
      </c>
      <c r="BS357" s="73">
        <f t="shared" si="81"/>
        <v>101.98668818071803</v>
      </c>
      <c r="BT357" s="73">
        <f t="shared" si="81"/>
        <v>66.97974636406893</v>
      </c>
      <c r="BU357" s="73">
        <f t="shared" si="81"/>
        <v>115.88182632050132</v>
      </c>
      <c r="BV357" s="73">
        <f t="shared" si="81"/>
        <v>112.14670764270241</v>
      </c>
      <c r="BW357" s="73">
        <f t="shared" si="81"/>
        <v>108.78540566490638</v>
      </c>
      <c r="BX357" s="73">
        <f t="shared" si="81"/>
        <v>118.7016499864755</v>
      </c>
      <c r="BY357" s="73">
        <f t="shared" si="81"/>
        <v>120.88089088838902</v>
      </c>
      <c r="BZ357" s="73">
        <f t="shared" si="81"/>
        <v>95.062361182299668</v>
      </c>
      <c r="CA357" s="73">
        <f t="shared" si="81"/>
        <v>41.45391771362808</v>
      </c>
      <c r="CB357" s="73">
        <f t="shared" si="81"/>
        <v>84.69528328704817</v>
      </c>
      <c r="CC357" s="73">
        <f t="shared" si="82"/>
        <v>72.590314456998954</v>
      </c>
      <c r="CD357" s="73">
        <f t="shared" si="82"/>
        <v>52.109502067370819</v>
      </c>
      <c r="CE357" s="73">
        <f t="shared" si="82"/>
        <v>79.683515645480327</v>
      </c>
      <c r="CF357" s="73">
        <f t="shared" si="82"/>
        <v>97.055949487609922</v>
      </c>
      <c r="CG357" s="73">
        <f t="shared" si="82"/>
        <v>98.469881851636671</v>
      </c>
      <c r="CH357" s="73">
        <f t="shared" si="82"/>
        <v>97.719525661337556</v>
      </c>
      <c r="CI357" s="73" t="e">
        <f t="shared" si="82"/>
        <v>#VALUE!</v>
      </c>
      <c r="CJ357" s="73" t="e">
        <f t="shared" si="82"/>
        <v>#VALUE!</v>
      </c>
      <c r="CK357" s="73" t="e">
        <f t="shared" si="82"/>
        <v>#VALUE!</v>
      </c>
    </row>
    <row r="358" spans="1:89" s="72" customFormat="1" ht="14.4">
      <c r="A358" s="71">
        <v>36069</v>
      </c>
      <c r="B358" s="70" t="s">
        <v>487</v>
      </c>
      <c r="C358" s="70"/>
      <c r="D358" s="78"/>
      <c r="E358" s="71">
        <v>36069</v>
      </c>
      <c r="F358" s="72">
        <v>94.59</v>
      </c>
      <c r="G358" s="72">
        <v>68.19</v>
      </c>
      <c r="H358" s="72">
        <v>95.72</v>
      </c>
      <c r="I358" s="72">
        <v>94.04</v>
      </c>
      <c r="J358" s="72">
        <v>106.9</v>
      </c>
      <c r="K358" s="72">
        <v>89.28</v>
      </c>
      <c r="L358" s="72">
        <v>99.24</v>
      </c>
      <c r="M358" s="72">
        <v>90.23</v>
      </c>
      <c r="N358" s="72">
        <v>90.93</v>
      </c>
      <c r="O358" s="72">
        <v>108.18</v>
      </c>
      <c r="P358" s="72">
        <v>95.08</v>
      </c>
      <c r="Q358" s="72">
        <v>95.08</v>
      </c>
      <c r="R358" s="72">
        <v>81</v>
      </c>
      <c r="S358" s="72">
        <v>66.92</v>
      </c>
      <c r="T358" s="72">
        <v>85.67</v>
      </c>
      <c r="U358" s="72">
        <v>94.58</v>
      </c>
      <c r="V358" s="72">
        <v>87.68</v>
      </c>
      <c r="W358" s="72">
        <v>98.37</v>
      </c>
      <c r="X358" s="72">
        <v>101.73</v>
      </c>
      <c r="Y358" s="72">
        <v>87.79</v>
      </c>
      <c r="Z358" s="72">
        <v>99.68</v>
      </c>
      <c r="AA358" s="72">
        <v>82.21</v>
      </c>
      <c r="AB358" s="72">
        <v>101.27</v>
      </c>
      <c r="AC358" s="72">
        <v>73.319999999999993</v>
      </c>
      <c r="AD358" s="72">
        <v>113.38</v>
      </c>
      <c r="AE358" s="72">
        <v>106.79</v>
      </c>
      <c r="AF358" s="72">
        <v>99</v>
      </c>
      <c r="AG358" s="72">
        <v>104.96</v>
      </c>
      <c r="AH358" s="72">
        <v>122.16</v>
      </c>
      <c r="AI358" s="72">
        <v>100.28</v>
      </c>
      <c r="AJ358" s="72">
        <v>53.18</v>
      </c>
      <c r="AK358" s="72">
        <v>97.22</v>
      </c>
      <c r="AL358" s="72">
        <v>79.14</v>
      </c>
      <c r="AM358" s="72">
        <v>64.739999999999995</v>
      </c>
      <c r="AN358" s="72">
        <v>81.98</v>
      </c>
      <c r="AO358" s="72">
        <v>92.64</v>
      </c>
      <c r="AP358" s="72">
        <v>103.65</v>
      </c>
      <c r="AQ358" s="72">
        <v>102.1</v>
      </c>
      <c r="AR358" s="72" t="s">
        <v>488</v>
      </c>
      <c r="AS358" s="72" t="s">
        <v>488</v>
      </c>
      <c r="AT358" s="72" t="s">
        <v>488</v>
      </c>
      <c r="AU358" s="72" t="s">
        <v>488</v>
      </c>
      <c r="AV358" s="72" t="s">
        <v>488</v>
      </c>
      <c r="AW358" s="73">
        <f t="shared" si="80"/>
        <v>90.816571456003075</v>
      </c>
      <c r="AX358" s="73">
        <f t="shared" si="80"/>
        <v>55.34453372291209</v>
      </c>
      <c r="AY358" s="73">
        <f t="shared" si="80"/>
        <v>90.75781638893497</v>
      </c>
      <c r="AZ358" s="73">
        <f t="shared" si="80"/>
        <v>90.440469321023286</v>
      </c>
      <c r="BA358" s="73">
        <f t="shared" si="80"/>
        <v>109.06772095395996</v>
      </c>
      <c r="BB358" s="73">
        <f t="shared" si="80"/>
        <v>80.064568200161418</v>
      </c>
      <c r="BC358" s="73">
        <f t="shared" si="80"/>
        <v>100.97936964208492</v>
      </c>
      <c r="BD358" s="73">
        <f t="shared" si="80"/>
        <v>87.360216875635388</v>
      </c>
      <c r="BE358" s="73">
        <f t="shared" si="80"/>
        <v>87.204200532259222</v>
      </c>
      <c r="BF358" s="73">
        <f t="shared" si="80"/>
        <v>105.34362295201696</v>
      </c>
      <c r="BG358" s="73">
        <f t="shared" si="80"/>
        <v>92.62993813629501</v>
      </c>
      <c r="BH358" s="73">
        <f t="shared" si="80"/>
        <v>92.142943670502717</v>
      </c>
      <c r="BI358" s="73">
        <f t="shared" si="80"/>
        <v>67.143301212309609</v>
      </c>
      <c r="BJ358" s="73">
        <f t="shared" si="80"/>
        <v>57.956956653531378</v>
      </c>
      <c r="BK358" s="73">
        <f t="shared" si="80"/>
        <v>80.757900690500321</v>
      </c>
      <c r="BL358" s="73">
        <f t="shared" si="80"/>
        <v>98.984824699110419</v>
      </c>
      <c r="BM358" s="73">
        <f t="shared" si="81"/>
        <v>73.338630755719123</v>
      </c>
      <c r="BN358" s="73">
        <f t="shared" si="81"/>
        <v>94.48206310329924</v>
      </c>
      <c r="BO358" s="73">
        <f t="shared" si="81"/>
        <v>100.49640660887607</v>
      </c>
      <c r="BP358" s="73">
        <f t="shared" si="81"/>
        <v>78.02861967825082</v>
      </c>
      <c r="BQ358" s="73">
        <f t="shared" si="81"/>
        <v>96.45829301335398</v>
      </c>
      <c r="BR358" s="73">
        <f t="shared" si="81"/>
        <v>70.240943267259055</v>
      </c>
      <c r="BS358" s="73">
        <f t="shared" si="81"/>
        <v>102.12787414279951</v>
      </c>
      <c r="BT358" s="73">
        <f t="shared" si="81"/>
        <v>60.674017833129888</v>
      </c>
      <c r="BU358" s="73">
        <f t="shared" si="81"/>
        <v>116.00460416933109</v>
      </c>
      <c r="BV358" s="73">
        <f t="shared" si="81"/>
        <v>107.60239810569803</v>
      </c>
      <c r="BW358" s="73">
        <f t="shared" si="81"/>
        <v>105.61689870379259</v>
      </c>
      <c r="BX358" s="73">
        <f t="shared" si="81"/>
        <v>113.56234784960778</v>
      </c>
      <c r="BY358" s="73">
        <f t="shared" si="81"/>
        <v>135.69940848121306</v>
      </c>
      <c r="BZ358" s="73">
        <f t="shared" si="81"/>
        <v>97.903395084327926</v>
      </c>
      <c r="CA358" s="73">
        <f t="shared" si="81"/>
        <v>40.801764649467728</v>
      </c>
      <c r="CB358" s="73">
        <f t="shared" si="81"/>
        <v>85.03640856311911</v>
      </c>
      <c r="CC358" s="73">
        <f t="shared" si="82"/>
        <v>70.548906866350208</v>
      </c>
      <c r="CD358" s="73">
        <f t="shared" si="82"/>
        <v>50.745625208206768</v>
      </c>
      <c r="CE358" s="73">
        <f t="shared" si="82"/>
        <v>78.148757179285539</v>
      </c>
      <c r="CF358" s="73">
        <f t="shared" si="82"/>
        <v>92.846583648618179</v>
      </c>
      <c r="CG358" s="73">
        <f t="shared" si="82"/>
        <v>100.37768739105172</v>
      </c>
      <c r="CH358" s="73">
        <f t="shared" si="82"/>
        <v>98.036391569446451</v>
      </c>
      <c r="CI358" s="73" t="e">
        <f t="shared" si="82"/>
        <v>#VALUE!</v>
      </c>
      <c r="CJ358" s="73" t="e">
        <f t="shared" si="82"/>
        <v>#VALUE!</v>
      </c>
      <c r="CK358" s="73" t="e">
        <f t="shared" si="82"/>
        <v>#VALUE!</v>
      </c>
    </row>
    <row r="359" spans="1:89" s="72" customFormat="1" ht="14.4">
      <c r="A359" s="71">
        <v>36161</v>
      </c>
      <c r="B359" s="70" t="s">
        <v>487</v>
      </c>
      <c r="C359" s="70"/>
      <c r="D359" s="78"/>
      <c r="E359" s="71">
        <v>36161</v>
      </c>
      <c r="F359" s="72">
        <v>93.55</v>
      </c>
      <c r="G359" s="72">
        <v>71.11</v>
      </c>
      <c r="H359" s="72">
        <v>89.88</v>
      </c>
      <c r="I359" s="72">
        <v>92.32</v>
      </c>
      <c r="J359" s="72">
        <v>105.27</v>
      </c>
      <c r="K359" s="72">
        <v>87.96</v>
      </c>
      <c r="L359" s="72">
        <v>97.87</v>
      </c>
      <c r="M359" s="72">
        <v>91.81</v>
      </c>
      <c r="N359" s="72">
        <v>89.8</v>
      </c>
      <c r="O359" s="72">
        <v>106.27</v>
      </c>
      <c r="P359" s="72">
        <v>93.97</v>
      </c>
      <c r="Q359" s="72">
        <v>93.77</v>
      </c>
      <c r="R359" s="72">
        <v>82.27</v>
      </c>
      <c r="S359" s="72">
        <v>69.62</v>
      </c>
      <c r="T359" s="72">
        <v>86.11</v>
      </c>
      <c r="U359" s="72">
        <v>96.18</v>
      </c>
      <c r="V359" s="72">
        <v>86.84</v>
      </c>
      <c r="W359" s="72">
        <v>97.08</v>
      </c>
      <c r="X359" s="72">
        <v>101.49</v>
      </c>
      <c r="Y359" s="72">
        <v>84.04</v>
      </c>
      <c r="Z359" s="72">
        <v>98.49</v>
      </c>
      <c r="AA359" s="72">
        <v>78.739999999999995</v>
      </c>
      <c r="AB359" s="72">
        <v>99.41</v>
      </c>
      <c r="AC359" s="72">
        <v>71.62</v>
      </c>
      <c r="AD359" s="72">
        <v>109.45</v>
      </c>
      <c r="AE359" s="72">
        <v>109.53</v>
      </c>
      <c r="AF359" s="72">
        <v>100.01</v>
      </c>
      <c r="AG359" s="72">
        <v>105.87</v>
      </c>
      <c r="AH359" s="72">
        <v>124.2</v>
      </c>
      <c r="AI359" s="72">
        <v>98.56</v>
      </c>
      <c r="AJ359" s="72">
        <v>54.8</v>
      </c>
      <c r="AK359" s="72">
        <v>96.83</v>
      </c>
      <c r="AL359" s="72">
        <v>81.25</v>
      </c>
      <c r="AM359" s="72">
        <v>67.12</v>
      </c>
      <c r="AN359" s="72">
        <v>84.42</v>
      </c>
      <c r="AO359" s="72">
        <v>95.02</v>
      </c>
      <c r="AP359" s="72">
        <v>100.52</v>
      </c>
      <c r="AQ359" s="72">
        <v>98.42</v>
      </c>
      <c r="AR359" s="72" t="s">
        <v>488</v>
      </c>
      <c r="AS359" s="72" t="s">
        <v>488</v>
      </c>
      <c r="AT359" s="72" t="s">
        <v>488</v>
      </c>
      <c r="AU359" s="72" t="s">
        <v>488</v>
      </c>
      <c r="AV359" s="72" t="s">
        <v>488</v>
      </c>
      <c r="AW359" s="73">
        <f t="shared" si="80"/>
        <v>89.818059622677737</v>
      </c>
      <c r="AX359" s="73">
        <f t="shared" si="80"/>
        <v>57.714471227984745</v>
      </c>
      <c r="AY359" s="73">
        <f t="shared" si="80"/>
        <v>85.220565577073501</v>
      </c>
      <c r="AZ359" s="73">
        <f t="shared" si="80"/>
        <v>88.786305058665121</v>
      </c>
      <c r="BA359" s="73">
        <f t="shared" si="80"/>
        <v>107.40466777196784</v>
      </c>
      <c r="BB359" s="73">
        <f t="shared" si="80"/>
        <v>78.8808178638687</v>
      </c>
      <c r="BC359" s="73">
        <f t="shared" si="80"/>
        <v>99.585357787896527</v>
      </c>
      <c r="BD359" s="73">
        <f t="shared" si="80"/>
        <v>88.889964660889774</v>
      </c>
      <c r="BE359" s="73">
        <f t="shared" si="80"/>
        <v>86.120501570404457</v>
      </c>
      <c r="BF359" s="73">
        <f t="shared" si="80"/>
        <v>103.48370134138325</v>
      </c>
      <c r="BG359" s="73">
        <f t="shared" si="80"/>
        <v>91.54854108821668</v>
      </c>
      <c r="BH359" s="73">
        <f t="shared" si="80"/>
        <v>90.873410054512419</v>
      </c>
      <c r="BI359" s="73">
        <f t="shared" si="80"/>
        <v>68.196041860947048</v>
      </c>
      <c r="BJ359" s="73">
        <f t="shared" si="80"/>
        <v>60.29532758844671</v>
      </c>
      <c r="BK359" s="73">
        <f t="shared" si="80"/>
        <v>81.172672212664665</v>
      </c>
      <c r="BL359" s="73">
        <f t="shared" si="80"/>
        <v>100.65934065934069</v>
      </c>
      <c r="BM359" s="73">
        <f t="shared" si="81"/>
        <v>72.636025260340432</v>
      </c>
      <c r="BN359" s="73">
        <f t="shared" si="81"/>
        <v>93.243048552081831</v>
      </c>
      <c r="BO359" s="73">
        <f t="shared" si="81"/>
        <v>100.25931688523374</v>
      </c>
      <c r="BP359" s="73">
        <f t="shared" si="81"/>
        <v>74.695582614878674</v>
      </c>
      <c r="BQ359" s="73">
        <f t="shared" si="81"/>
        <v>95.306754402941735</v>
      </c>
      <c r="BR359" s="73">
        <f t="shared" si="81"/>
        <v>67.276144907723861</v>
      </c>
      <c r="BS359" s="73">
        <f t="shared" si="81"/>
        <v>100.25211778943121</v>
      </c>
      <c r="BT359" s="73">
        <f t="shared" si="81"/>
        <v>59.267228003392844</v>
      </c>
      <c r="BU359" s="73">
        <f t="shared" si="81"/>
        <v>111.98362962015602</v>
      </c>
      <c r="BV359" s="73">
        <f t="shared" si="81"/>
        <v>110.36324248072951</v>
      </c>
      <c r="BW359" s="73">
        <f t="shared" si="81"/>
        <v>106.69440443804341</v>
      </c>
      <c r="BX359" s="73">
        <f t="shared" si="81"/>
        <v>114.54692994319717</v>
      </c>
      <c r="BY359" s="73">
        <f t="shared" si="81"/>
        <v>137.96550862284428</v>
      </c>
      <c r="BZ359" s="73">
        <f t="shared" si="81"/>
        <v>96.224158551170333</v>
      </c>
      <c r="CA359" s="73">
        <f t="shared" si="81"/>
        <v>42.044691665867454</v>
      </c>
      <c r="CB359" s="73">
        <f t="shared" si="81"/>
        <v>84.69528328704817</v>
      </c>
      <c r="CC359" s="73">
        <f t="shared" si="82"/>
        <v>72.429854471707785</v>
      </c>
      <c r="CD359" s="73">
        <f t="shared" si="82"/>
        <v>52.61115792361506</v>
      </c>
      <c r="CE359" s="73">
        <f t="shared" si="82"/>
        <v>80.47472653177951</v>
      </c>
      <c r="CF359" s="73">
        <f t="shared" si="82"/>
        <v>95.231890957380159</v>
      </c>
      <c r="CG359" s="73">
        <f t="shared" si="82"/>
        <v>97.346503970559766</v>
      </c>
      <c r="CH359" s="73">
        <f t="shared" si="82"/>
        <v>94.50285659417159</v>
      </c>
      <c r="CI359" s="73" t="e">
        <f t="shared" si="82"/>
        <v>#VALUE!</v>
      </c>
      <c r="CJ359" s="73" t="e">
        <f t="shared" si="82"/>
        <v>#VALUE!</v>
      </c>
      <c r="CK359" s="73" t="e">
        <f t="shared" si="82"/>
        <v>#VALUE!</v>
      </c>
    </row>
    <row r="360" spans="1:89" s="72" customFormat="1" ht="14.4">
      <c r="A360" s="71">
        <v>36251</v>
      </c>
      <c r="B360" s="70" t="s">
        <v>487</v>
      </c>
      <c r="C360" s="70"/>
      <c r="D360" s="79"/>
      <c r="E360" s="71">
        <v>36251</v>
      </c>
      <c r="F360" s="72">
        <v>92.41</v>
      </c>
      <c r="G360" s="72">
        <v>76.36</v>
      </c>
      <c r="H360" s="72">
        <v>88.38</v>
      </c>
      <c r="I360" s="72">
        <v>90.96</v>
      </c>
      <c r="J360" s="72">
        <v>103.19</v>
      </c>
      <c r="K360" s="72">
        <v>86.96</v>
      </c>
      <c r="L360" s="72">
        <v>96.1</v>
      </c>
      <c r="M360" s="72">
        <v>90.02</v>
      </c>
      <c r="N360" s="72">
        <v>88.63</v>
      </c>
      <c r="O360" s="72">
        <v>104.06</v>
      </c>
      <c r="P360" s="72">
        <v>92.54</v>
      </c>
      <c r="Q360" s="72">
        <v>92.71</v>
      </c>
      <c r="R360" s="72">
        <v>82.94</v>
      </c>
      <c r="S360" s="72">
        <v>73.84</v>
      </c>
      <c r="T360" s="72">
        <v>86.63</v>
      </c>
      <c r="U360" s="72">
        <v>96.4</v>
      </c>
      <c r="V360" s="72">
        <v>87.53</v>
      </c>
      <c r="W360" s="72">
        <v>95.74</v>
      </c>
      <c r="X360" s="72">
        <v>100.71</v>
      </c>
      <c r="Y360" s="72">
        <v>84.7</v>
      </c>
      <c r="Z360" s="72">
        <v>97.34</v>
      </c>
      <c r="AA360" s="72">
        <v>79.510000000000005</v>
      </c>
      <c r="AB360" s="72">
        <v>97.27</v>
      </c>
      <c r="AC360" s="72">
        <v>68.58</v>
      </c>
      <c r="AD360" s="72">
        <v>105.74</v>
      </c>
      <c r="AE360" s="72">
        <v>107.7</v>
      </c>
      <c r="AF360" s="72">
        <v>103.13</v>
      </c>
      <c r="AG360" s="72">
        <v>107.78</v>
      </c>
      <c r="AH360" s="72">
        <v>118.21</v>
      </c>
      <c r="AI360" s="72">
        <v>96.7</v>
      </c>
      <c r="AJ360" s="72">
        <v>58.78</v>
      </c>
      <c r="AK360" s="72">
        <v>96.56</v>
      </c>
      <c r="AL360" s="72">
        <v>84.32</v>
      </c>
      <c r="AM360" s="72">
        <v>72.95</v>
      </c>
      <c r="AN360" s="72">
        <v>87.49</v>
      </c>
      <c r="AO360" s="72">
        <v>102.14</v>
      </c>
      <c r="AP360" s="72">
        <v>96.74</v>
      </c>
      <c r="AQ360" s="72">
        <v>94.99</v>
      </c>
      <c r="AR360" s="72" t="s">
        <v>488</v>
      </c>
      <c r="AS360" s="72" t="s">
        <v>488</v>
      </c>
      <c r="AT360" s="72" t="s">
        <v>488</v>
      </c>
      <c r="AU360" s="72" t="s">
        <v>488</v>
      </c>
      <c r="AV360" s="72" t="s">
        <v>488</v>
      </c>
      <c r="AW360" s="73">
        <f t="shared" si="80"/>
        <v>88.723537036148045</v>
      </c>
      <c r="AX360" s="73">
        <f t="shared" si="80"/>
        <v>61.975489002516028</v>
      </c>
      <c r="AY360" s="73">
        <f t="shared" si="80"/>
        <v>83.798326498684432</v>
      </c>
      <c r="AZ360" s="73">
        <f t="shared" si="80"/>
        <v>87.478361223312177</v>
      </c>
      <c r="BA360" s="73">
        <f t="shared" si="80"/>
        <v>105.28248947838286</v>
      </c>
      <c r="BB360" s="73">
        <f t="shared" si="80"/>
        <v>77.984037306071201</v>
      </c>
      <c r="BC360" s="73">
        <f t="shared" si="80"/>
        <v>97.784335173361143</v>
      </c>
      <c r="BD360" s="73">
        <f t="shared" si="80"/>
        <v>87.156895967468657</v>
      </c>
      <c r="BE360" s="73">
        <f t="shared" si="80"/>
        <v>84.998441583351308</v>
      </c>
      <c r="BF360" s="73">
        <f t="shared" si="80"/>
        <v>101.33164544635684</v>
      </c>
      <c r="BG360" s="73">
        <f t="shared" si="80"/>
        <v>90.155389936187859</v>
      </c>
      <c r="BH360" s="73">
        <f t="shared" si="80"/>
        <v>89.84615384615384</v>
      </c>
      <c r="BI360" s="73">
        <f t="shared" si="80"/>
        <v>68.751424722826641</v>
      </c>
      <c r="BJ360" s="73">
        <f t="shared" si="80"/>
        <v>63.950114753388476</v>
      </c>
      <c r="BK360" s="73">
        <f t="shared" si="80"/>
        <v>81.662856738858892</v>
      </c>
      <c r="BL360" s="73">
        <f t="shared" si="80"/>
        <v>100.88958660387233</v>
      </c>
      <c r="BM360" s="73">
        <f t="shared" si="81"/>
        <v>73.21316548868721</v>
      </c>
      <c r="BN360" s="73">
        <f t="shared" si="81"/>
        <v>91.956010181049791</v>
      </c>
      <c r="BO360" s="73">
        <f t="shared" si="81"/>
        <v>99.488775283396308</v>
      </c>
      <c r="BP360" s="73">
        <f t="shared" si="81"/>
        <v>75.282197138032174</v>
      </c>
      <c r="BQ360" s="73">
        <f t="shared" si="81"/>
        <v>94.193922972711448</v>
      </c>
      <c r="BR360" s="73">
        <f t="shared" si="81"/>
        <v>67.934039644565971</v>
      </c>
      <c r="BS360" s="73">
        <f t="shared" si="81"/>
        <v>98.093989511899963</v>
      </c>
      <c r="BT360" s="73">
        <f t="shared" si="81"/>
        <v>56.751556778451281</v>
      </c>
      <c r="BU360" s="73">
        <f t="shared" si="81"/>
        <v>108.18774779383551</v>
      </c>
      <c r="BV360" s="73">
        <f t="shared" si="81"/>
        <v>108.51932087258804</v>
      </c>
      <c r="BW360" s="73">
        <f t="shared" si="81"/>
        <v>110.02293700325383</v>
      </c>
      <c r="BX360" s="73">
        <f t="shared" si="81"/>
        <v>116.6134703813903</v>
      </c>
      <c r="BY360" s="73">
        <f t="shared" si="81"/>
        <v>131.31161654030936</v>
      </c>
      <c r="BZ360" s="73">
        <f t="shared" si="81"/>
        <v>94.40823997461618</v>
      </c>
      <c r="CA360" s="73">
        <f t="shared" si="81"/>
        <v>45.098302483935939</v>
      </c>
      <c r="CB360" s="73">
        <f t="shared" si="81"/>
        <v>84.459119634383683</v>
      </c>
      <c r="CC360" s="73">
        <f t="shared" si="82"/>
        <v>75.16658866528492</v>
      </c>
      <c r="CD360" s="73">
        <f t="shared" si="82"/>
        <v>57.180929239089963</v>
      </c>
      <c r="CE360" s="73">
        <f t="shared" si="82"/>
        <v>83.401253544958408</v>
      </c>
      <c r="CF360" s="73">
        <f t="shared" si="82"/>
        <v>102.36776828443286</v>
      </c>
      <c r="CG360" s="73">
        <f t="shared" si="82"/>
        <v>93.685841564981601</v>
      </c>
      <c r="CH360" s="73">
        <f t="shared" si="82"/>
        <v>91.209371549282253</v>
      </c>
      <c r="CI360" s="73" t="e">
        <f t="shared" si="82"/>
        <v>#VALUE!</v>
      </c>
      <c r="CJ360" s="73" t="e">
        <f t="shared" si="82"/>
        <v>#VALUE!</v>
      </c>
      <c r="CK360" s="73" t="e">
        <f t="shared" si="82"/>
        <v>#VALUE!</v>
      </c>
    </row>
    <row r="361" spans="1:89" s="72" customFormat="1" ht="14.4">
      <c r="A361" s="71">
        <v>36342</v>
      </c>
      <c r="B361" s="70" t="s">
        <v>487</v>
      </c>
      <c r="C361" s="70"/>
      <c r="D361" s="78"/>
      <c r="E361" s="71">
        <v>36342</v>
      </c>
      <c r="F361" s="72">
        <v>92.36</v>
      </c>
      <c r="G361" s="72">
        <v>82.21</v>
      </c>
      <c r="H361" s="72">
        <v>90.61</v>
      </c>
      <c r="I361" s="72">
        <v>90.76</v>
      </c>
      <c r="J361" s="72">
        <v>102.26</v>
      </c>
      <c r="K361" s="72">
        <v>86.99</v>
      </c>
      <c r="L361" s="72">
        <v>95.89</v>
      </c>
      <c r="M361" s="72">
        <v>89.69</v>
      </c>
      <c r="N361" s="72">
        <v>88.81</v>
      </c>
      <c r="O361" s="72">
        <v>103.13</v>
      </c>
      <c r="P361" s="72">
        <v>92.17</v>
      </c>
      <c r="Q361" s="72">
        <v>92.46</v>
      </c>
      <c r="R361" s="72">
        <v>82.53</v>
      </c>
      <c r="S361" s="72">
        <v>75.42</v>
      </c>
      <c r="T361" s="72">
        <v>88.29</v>
      </c>
      <c r="U361" s="72">
        <v>96.11</v>
      </c>
      <c r="V361" s="72">
        <v>89.63</v>
      </c>
      <c r="W361" s="72">
        <v>95.63</v>
      </c>
      <c r="X361" s="72">
        <v>100.05</v>
      </c>
      <c r="Y361" s="72">
        <v>84.83</v>
      </c>
      <c r="Z361" s="72">
        <v>97.34</v>
      </c>
      <c r="AA361" s="72">
        <v>85.51</v>
      </c>
      <c r="AB361" s="72">
        <v>96.32</v>
      </c>
      <c r="AC361" s="72">
        <v>71.28</v>
      </c>
      <c r="AD361" s="72">
        <v>104.02</v>
      </c>
      <c r="AE361" s="72">
        <v>108.57</v>
      </c>
      <c r="AF361" s="72">
        <v>102.83</v>
      </c>
      <c r="AG361" s="72">
        <v>106.89</v>
      </c>
      <c r="AH361" s="72">
        <v>122.76</v>
      </c>
      <c r="AI361" s="72">
        <v>95.72</v>
      </c>
      <c r="AJ361" s="72">
        <v>62.82</v>
      </c>
      <c r="AK361" s="72">
        <v>93.77</v>
      </c>
      <c r="AL361" s="72">
        <v>84.08</v>
      </c>
      <c r="AM361" s="72">
        <v>73.55</v>
      </c>
      <c r="AN361" s="72">
        <v>85.42</v>
      </c>
      <c r="AO361" s="72">
        <v>104.05</v>
      </c>
      <c r="AP361" s="72">
        <v>95.58</v>
      </c>
      <c r="AQ361" s="72">
        <v>93.87</v>
      </c>
      <c r="AR361" s="72" t="s">
        <v>488</v>
      </c>
      <c r="AS361" s="72" t="s">
        <v>488</v>
      </c>
      <c r="AT361" s="72" t="s">
        <v>488</v>
      </c>
      <c r="AU361" s="72" t="s">
        <v>488</v>
      </c>
      <c r="AV361" s="72" t="s">
        <v>488</v>
      </c>
      <c r="AW361" s="73">
        <f t="shared" si="80"/>
        <v>88.675531659545868</v>
      </c>
      <c r="AX361" s="73">
        <f t="shared" si="80"/>
        <v>66.723480236993737</v>
      </c>
      <c r="AY361" s="73">
        <f t="shared" si="80"/>
        <v>85.912721928556195</v>
      </c>
      <c r="AZ361" s="73">
        <f t="shared" si="80"/>
        <v>87.286016541642638</v>
      </c>
      <c r="BA361" s="73">
        <f t="shared" si="80"/>
        <v>104.33363091442418</v>
      </c>
      <c r="BB361" s="73">
        <f t="shared" si="80"/>
        <v>78.010940722805117</v>
      </c>
      <c r="BC361" s="73">
        <f t="shared" si="80"/>
        <v>97.570654524178991</v>
      </c>
      <c r="BD361" s="73">
        <f t="shared" si="80"/>
        <v>86.837391683206661</v>
      </c>
      <c r="BE361" s="73">
        <f t="shared" si="80"/>
        <v>85.171066196744107</v>
      </c>
      <c r="BF361" s="73">
        <f t="shared" si="80"/>
        <v>100.42602916473939</v>
      </c>
      <c r="BG361" s="73">
        <f t="shared" si="80"/>
        <v>89.794924253495083</v>
      </c>
      <c r="BH361" s="73">
        <f t="shared" si="80"/>
        <v>89.603876438522107</v>
      </c>
      <c r="BI361" s="73">
        <f t="shared" si="80"/>
        <v>68.411563568542121</v>
      </c>
      <c r="BJ361" s="73">
        <f t="shared" si="80"/>
        <v>65.318494781968568</v>
      </c>
      <c r="BK361" s="73">
        <f t="shared" si="80"/>
        <v>83.22767657247897</v>
      </c>
      <c r="BL361" s="73">
        <f t="shared" si="80"/>
        <v>100.58608058608058</v>
      </c>
      <c r="BM361" s="73">
        <f t="shared" si="81"/>
        <v>74.969679227133952</v>
      </c>
      <c r="BN361" s="73">
        <f t="shared" si="81"/>
        <v>91.850357777457617</v>
      </c>
      <c r="BO361" s="73">
        <f t="shared" si="81"/>
        <v>98.836778543380007</v>
      </c>
      <c r="BP361" s="73">
        <f t="shared" si="81"/>
        <v>75.397742422895746</v>
      </c>
      <c r="BQ361" s="73">
        <f t="shared" si="81"/>
        <v>94.193922972711448</v>
      </c>
      <c r="BR361" s="73">
        <f t="shared" si="81"/>
        <v>73.060492139439518</v>
      </c>
      <c r="BS361" s="73">
        <f t="shared" si="81"/>
        <v>97.135941912061313</v>
      </c>
      <c r="BT361" s="73">
        <f t="shared" si="81"/>
        <v>58.98587003744543</v>
      </c>
      <c r="BU361" s="73">
        <f t="shared" si="81"/>
        <v>106.42793196060876</v>
      </c>
      <c r="BV361" s="73">
        <f t="shared" si="81"/>
        <v>109.39593934203234</v>
      </c>
      <c r="BW361" s="73">
        <f t="shared" si="81"/>
        <v>109.70288579506054</v>
      </c>
      <c r="BX361" s="73">
        <f t="shared" si="81"/>
        <v>115.65052745469298</v>
      </c>
      <c r="BY361" s="73">
        <f t="shared" si="81"/>
        <v>136.36590852286929</v>
      </c>
      <c r="BZ361" s="73">
        <f t="shared" si="81"/>
        <v>93.451465670840335</v>
      </c>
      <c r="CA361" s="73">
        <f t="shared" si="81"/>
        <v>48.197947635945141</v>
      </c>
      <c r="CB361" s="73">
        <f t="shared" si="81"/>
        <v>82.018761890183896</v>
      </c>
      <c r="CC361" s="73">
        <f t="shared" si="82"/>
        <v>74.952642018230037</v>
      </c>
      <c r="CD361" s="73">
        <f t="shared" si="82"/>
        <v>57.651231604318944</v>
      </c>
      <c r="CE361" s="73">
        <f t="shared" si="82"/>
        <v>81.427992659850815</v>
      </c>
      <c r="CF361" s="73">
        <f t="shared" si="82"/>
        <v>104.28202751121245</v>
      </c>
      <c r="CG361" s="73">
        <f t="shared" si="82"/>
        <v>92.56246368390471</v>
      </c>
      <c r="CH361" s="73">
        <f t="shared" si="82"/>
        <v>90.133947861155121</v>
      </c>
      <c r="CI361" s="73" t="e">
        <f t="shared" si="82"/>
        <v>#VALUE!</v>
      </c>
      <c r="CJ361" s="73" t="e">
        <f t="shared" si="82"/>
        <v>#VALUE!</v>
      </c>
      <c r="CK361" s="73" t="e">
        <f t="shared" si="82"/>
        <v>#VALUE!</v>
      </c>
    </row>
    <row r="362" spans="1:89" s="72" customFormat="1" ht="14.4">
      <c r="A362" s="71">
        <v>36434</v>
      </c>
      <c r="B362" s="70" t="s">
        <v>487</v>
      </c>
      <c r="C362" s="70"/>
      <c r="D362" s="78"/>
      <c r="E362" s="71">
        <v>36434</v>
      </c>
      <c r="F362" s="72">
        <v>92.27</v>
      </c>
      <c r="G362" s="72">
        <v>86.82</v>
      </c>
      <c r="H362" s="72">
        <v>90.12</v>
      </c>
      <c r="I362" s="72">
        <v>90.91</v>
      </c>
      <c r="J362" s="72">
        <v>101.2</v>
      </c>
      <c r="K362" s="72">
        <v>87.46</v>
      </c>
      <c r="L362" s="72">
        <v>95.15</v>
      </c>
      <c r="M362" s="72">
        <v>89.33</v>
      </c>
      <c r="N362" s="72">
        <v>89.23</v>
      </c>
      <c r="O362" s="72">
        <v>101.94</v>
      </c>
      <c r="P362" s="72">
        <v>91.7</v>
      </c>
      <c r="Q362" s="72">
        <v>91.94</v>
      </c>
      <c r="R362" s="72">
        <v>83.84</v>
      </c>
      <c r="S362" s="72">
        <v>77.510000000000005</v>
      </c>
      <c r="T362" s="72">
        <v>90.1</v>
      </c>
      <c r="U362" s="72">
        <v>96.4</v>
      </c>
      <c r="V362" s="72">
        <v>92.8</v>
      </c>
      <c r="W362" s="72">
        <v>95.7</v>
      </c>
      <c r="X362" s="72">
        <v>99</v>
      </c>
      <c r="Y362" s="72">
        <v>80.709999999999994</v>
      </c>
      <c r="Z362" s="72">
        <v>97.22</v>
      </c>
      <c r="AA362" s="72">
        <v>86.76</v>
      </c>
      <c r="AB362" s="72">
        <v>97.21</v>
      </c>
      <c r="AC362" s="72">
        <v>76.08</v>
      </c>
      <c r="AD362" s="72">
        <v>102.98</v>
      </c>
      <c r="AE362" s="72">
        <v>107.22</v>
      </c>
      <c r="AF362" s="72">
        <v>104.39</v>
      </c>
      <c r="AG362" s="72">
        <v>105.28</v>
      </c>
      <c r="AH362" s="72">
        <v>129.80000000000001</v>
      </c>
      <c r="AI362" s="72">
        <v>94.79</v>
      </c>
      <c r="AJ362" s="72">
        <v>68.22</v>
      </c>
      <c r="AK362" s="72">
        <v>87.15</v>
      </c>
      <c r="AL362" s="72">
        <v>85.54</v>
      </c>
      <c r="AM362" s="72">
        <v>73.56</v>
      </c>
      <c r="AN362" s="72">
        <v>84.57</v>
      </c>
      <c r="AO362" s="72">
        <v>103.59</v>
      </c>
      <c r="AP362" s="72">
        <v>94.33</v>
      </c>
      <c r="AQ362" s="72">
        <v>92.76</v>
      </c>
      <c r="AR362" s="72" t="s">
        <v>488</v>
      </c>
      <c r="AS362" s="72" t="s">
        <v>488</v>
      </c>
      <c r="AT362" s="72" t="s">
        <v>488</v>
      </c>
      <c r="AU362" s="72" t="s">
        <v>488</v>
      </c>
      <c r="AV362" s="72" t="s">
        <v>488</v>
      </c>
      <c r="AW362" s="73">
        <f t="shared" si="80"/>
        <v>88.589121981661947</v>
      </c>
      <c r="AX362" s="73">
        <f t="shared" si="80"/>
        <v>70.465059654248833</v>
      </c>
      <c r="AY362" s="73">
        <f t="shared" si="80"/>
        <v>85.448123829615767</v>
      </c>
      <c r="AZ362" s="73">
        <f t="shared" si="80"/>
        <v>87.430275052894785</v>
      </c>
      <c r="BA362" s="73">
        <f t="shared" si="80"/>
        <v>103.25213620711644</v>
      </c>
      <c r="BB362" s="73">
        <f t="shared" si="80"/>
        <v>78.432427584969943</v>
      </c>
      <c r="BC362" s="73">
        <f t="shared" si="80"/>
        <v>96.817684617537097</v>
      </c>
      <c r="BD362" s="73">
        <f t="shared" si="80"/>
        <v>86.488841554920853</v>
      </c>
      <c r="BE362" s="73">
        <f t="shared" si="80"/>
        <v>85.573856961327294</v>
      </c>
      <c r="BF362" s="73">
        <f t="shared" si="80"/>
        <v>99.267229836648255</v>
      </c>
      <c r="BG362" s="73">
        <f t="shared" si="80"/>
        <v>89.337035413317764</v>
      </c>
      <c r="BH362" s="73">
        <f t="shared" si="80"/>
        <v>89.099939430648092</v>
      </c>
      <c r="BI362" s="73">
        <f t="shared" si="80"/>
        <v>69.497461402963424</v>
      </c>
      <c r="BJ362" s="73">
        <f t="shared" si="80"/>
        <v>67.128567098254891</v>
      </c>
      <c r="BK362" s="73">
        <f t="shared" si="80"/>
        <v>84.93389578865505</v>
      </c>
      <c r="BL362" s="73">
        <f t="shared" si="80"/>
        <v>100.88958660387233</v>
      </c>
      <c r="BM362" s="73">
        <f t="shared" si="81"/>
        <v>77.621178537074968</v>
      </c>
      <c r="BN362" s="73">
        <f t="shared" si="81"/>
        <v>91.917591125198101</v>
      </c>
      <c r="BO362" s="73">
        <f t="shared" si="81"/>
        <v>97.799511002445001</v>
      </c>
      <c r="BP362" s="73">
        <f t="shared" si="81"/>
        <v>71.735845702604209</v>
      </c>
      <c r="BQ362" s="73">
        <f t="shared" si="81"/>
        <v>94.077801432165671</v>
      </c>
      <c r="BR362" s="73">
        <f t="shared" si="81"/>
        <v>74.128503075871507</v>
      </c>
      <c r="BS362" s="73">
        <f t="shared" si="81"/>
        <v>98.033481242436466</v>
      </c>
      <c r="BT362" s="73">
        <f t="shared" si="81"/>
        <v>62.957982497879463</v>
      </c>
      <c r="BU362" s="73">
        <f t="shared" si="81"/>
        <v>105.36385727075073</v>
      </c>
      <c r="BV362" s="73">
        <f t="shared" si="81"/>
        <v>108.03566930323944</v>
      </c>
      <c r="BW362" s="73">
        <f t="shared" si="81"/>
        <v>111.36715207766574</v>
      </c>
      <c r="BX362" s="73">
        <f t="shared" si="81"/>
        <v>113.90857451988097</v>
      </c>
      <c r="BY362" s="73">
        <f t="shared" si="81"/>
        <v>144.18617567830267</v>
      </c>
      <c r="BZ362" s="73">
        <f t="shared" si="81"/>
        <v>92.54350638256328</v>
      </c>
      <c r="CA362" s="73">
        <f t="shared" si="81"/>
        <v>52.341037690610918</v>
      </c>
      <c r="CB362" s="73">
        <f t="shared" si="81"/>
        <v>76.22837899892852</v>
      </c>
      <c r="CC362" s="73">
        <f t="shared" si="82"/>
        <v>76.254150787813956</v>
      </c>
      <c r="CD362" s="73">
        <f t="shared" si="82"/>
        <v>57.659069977072761</v>
      </c>
      <c r="CE362" s="73">
        <f t="shared" si="82"/>
        <v>80.617716450990201</v>
      </c>
      <c r="CF362" s="73">
        <f t="shared" si="82"/>
        <v>103.82100172884667</v>
      </c>
      <c r="CG362" s="73">
        <f t="shared" si="82"/>
        <v>91.351927174123588</v>
      </c>
      <c r="CH362" s="73">
        <f t="shared" si="82"/>
        <v>89.068126170243417</v>
      </c>
      <c r="CI362" s="73" t="e">
        <f t="shared" si="82"/>
        <v>#VALUE!</v>
      </c>
      <c r="CJ362" s="73" t="e">
        <f t="shared" si="82"/>
        <v>#VALUE!</v>
      </c>
      <c r="CK362" s="73" t="e">
        <f t="shared" si="82"/>
        <v>#VALUE!</v>
      </c>
    </row>
    <row r="363" spans="1:89" s="72" customFormat="1" ht="14.4">
      <c r="A363" s="71">
        <v>36526</v>
      </c>
      <c r="B363" s="70" t="s">
        <v>487</v>
      </c>
      <c r="C363" s="70"/>
      <c r="D363" s="78"/>
      <c r="E363" s="71">
        <v>36526</v>
      </c>
      <c r="F363" s="72">
        <v>91.8</v>
      </c>
      <c r="G363" s="72">
        <v>89.13</v>
      </c>
      <c r="H363" s="72">
        <v>90.32</v>
      </c>
      <c r="I363" s="72">
        <v>90.52</v>
      </c>
      <c r="J363" s="72">
        <v>99.26</v>
      </c>
      <c r="K363" s="72">
        <v>87.29</v>
      </c>
      <c r="L363" s="72">
        <v>93.72</v>
      </c>
      <c r="M363" s="72">
        <v>88.43</v>
      </c>
      <c r="N363" s="72">
        <v>89.31</v>
      </c>
      <c r="O363" s="72">
        <v>100.17</v>
      </c>
      <c r="P363" s="72">
        <v>90.55</v>
      </c>
      <c r="Q363" s="72">
        <v>91.22</v>
      </c>
      <c r="R363" s="72">
        <v>85.27</v>
      </c>
      <c r="S363" s="72">
        <v>82.05</v>
      </c>
      <c r="T363" s="72">
        <v>91.24</v>
      </c>
      <c r="U363" s="72">
        <v>97.24</v>
      </c>
      <c r="V363" s="72">
        <v>96.86</v>
      </c>
      <c r="W363" s="72">
        <v>95.48</v>
      </c>
      <c r="X363" s="72">
        <v>97.24</v>
      </c>
      <c r="Y363" s="72">
        <v>84.74</v>
      </c>
      <c r="Z363" s="72">
        <v>96.7</v>
      </c>
      <c r="AA363" s="72">
        <v>88.98</v>
      </c>
      <c r="AB363" s="72">
        <v>96.19</v>
      </c>
      <c r="AC363" s="72">
        <v>80.540000000000006</v>
      </c>
      <c r="AD363" s="72">
        <v>101.58</v>
      </c>
      <c r="AE363" s="72">
        <v>106.28</v>
      </c>
      <c r="AF363" s="72">
        <v>105.51</v>
      </c>
      <c r="AG363" s="72">
        <v>107.07</v>
      </c>
      <c r="AH363" s="72">
        <v>126.37</v>
      </c>
      <c r="AI363" s="72">
        <v>92.81</v>
      </c>
      <c r="AJ363" s="72">
        <v>74.08</v>
      </c>
      <c r="AK363" s="72">
        <v>84.31</v>
      </c>
      <c r="AL363" s="72">
        <v>88.12</v>
      </c>
      <c r="AM363" s="72">
        <v>76.3</v>
      </c>
      <c r="AN363" s="72">
        <v>87.08</v>
      </c>
      <c r="AO363" s="72">
        <v>104.89</v>
      </c>
      <c r="AP363" s="72">
        <v>91.75</v>
      </c>
      <c r="AQ363" s="72">
        <v>90.35</v>
      </c>
      <c r="AR363" s="72" t="s">
        <v>488</v>
      </c>
      <c r="AS363" s="72" t="s">
        <v>488</v>
      </c>
      <c r="AT363" s="72" t="s">
        <v>488</v>
      </c>
      <c r="AU363" s="72" t="s">
        <v>488</v>
      </c>
      <c r="AV363" s="72" t="s">
        <v>488</v>
      </c>
      <c r="AW363" s="73">
        <f t="shared" si="80"/>
        <v>88.137871441601462</v>
      </c>
      <c r="AX363" s="73">
        <f t="shared" si="80"/>
        <v>72.339907475042594</v>
      </c>
      <c r="AY363" s="73">
        <f t="shared" si="80"/>
        <v>85.637755706734296</v>
      </c>
      <c r="AZ363" s="73">
        <f t="shared" si="80"/>
        <v>87.055202923639158</v>
      </c>
      <c r="BA363" s="73">
        <f t="shared" si="80"/>
        <v>101.27279683713812</v>
      </c>
      <c r="BB363" s="73">
        <f t="shared" si="80"/>
        <v>78.279974890144388</v>
      </c>
      <c r="BC363" s="73">
        <f t="shared" si="80"/>
        <v>95.362621149296643</v>
      </c>
      <c r="BD363" s="73">
        <f t="shared" si="80"/>
        <v>85.617466234206333</v>
      </c>
      <c r="BE363" s="73">
        <f t="shared" si="80"/>
        <v>85.650579011724076</v>
      </c>
      <c r="BF363" s="73">
        <f t="shared" si="80"/>
        <v>97.543637558731163</v>
      </c>
      <c r="BG363" s="73">
        <f t="shared" si="80"/>
        <v>88.216669102245618</v>
      </c>
      <c r="BH363" s="73">
        <f t="shared" si="80"/>
        <v>88.402180496668677</v>
      </c>
      <c r="BI363" s="73">
        <f t="shared" si="80"/>
        <v>70.68283079473629</v>
      </c>
      <c r="BJ363" s="73">
        <f t="shared" si="80"/>
        <v>71.060494522149568</v>
      </c>
      <c r="BK363" s="73">
        <f t="shared" si="80"/>
        <v>86.008531096080858</v>
      </c>
      <c r="BL363" s="73">
        <f t="shared" si="80"/>
        <v>101.76870748299321</v>
      </c>
      <c r="BM363" s="73">
        <f t="shared" si="81"/>
        <v>81.017105098072008</v>
      </c>
      <c r="BN363" s="73">
        <f t="shared" si="81"/>
        <v>91.706286318013738</v>
      </c>
      <c r="BO363" s="73">
        <f t="shared" si="81"/>
        <v>96.060853029068198</v>
      </c>
      <c r="BP363" s="73">
        <f t="shared" si="81"/>
        <v>75.317749533374794</v>
      </c>
      <c r="BQ363" s="73">
        <f t="shared" si="81"/>
        <v>93.574608089800662</v>
      </c>
      <c r="BR363" s="73">
        <f t="shared" si="81"/>
        <v>76.025290498974712</v>
      </c>
      <c r="BS363" s="73">
        <f t="shared" si="81"/>
        <v>97.004840661557083</v>
      </c>
      <c r="BT363" s="73">
        <f t="shared" si="81"/>
        <v>66.648736992366096</v>
      </c>
      <c r="BU363" s="73">
        <f t="shared" si="81"/>
        <v>103.93144903440337</v>
      </c>
      <c r="BV363" s="73">
        <f t="shared" si="81"/>
        <v>107.08851831326515</v>
      </c>
      <c r="BW363" s="73">
        <f t="shared" si="81"/>
        <v>112.56200992158745</v>
      </c>
      <c r="BX363" s="73">
        <f t="shared" si="81"/>
        <v>115.84527995672164</v>
      </c>
      <c r="BY363" s="73">
        <f t="shared" si="81"/>
        <v>140.37601710683444</v>
      </c>
      <c r="BZ363" s="73">
        <f t="shared" si="81"/>
        <v>90.610431768812077</v>
      </c>
      <c r="CA363" s="73">
        <f t="shared" si="81"/>
        <v>56.837057638822287</v>
      </c>
      <c r="CB363" s="73">
        <f t="shared" si="81"/>
        <v>73.744287244976064</v>
      </c>
      <c r="CC363" s="73">
        <f t="shared" si="82"/>
        <v>78.554077243654035</v>
      </c>
      <c r="CD363" s="73">
        <f t="shared" si="82"/>
        <v>59.806784111618427</v>
      </c>
      <c r="CE363" s="73">
        <f t="shared" si="82"/>
        <v>83.010414432449181</v>
      </c>
      <c r="CF363" s="73">
        <f t="shared" si="82"/>
        <v>105.1239006790108</v>
      </c>
      <c r="CG363" s="73">
        <f t="shared" si="82"/>
        <v>88.85337981793532</v>
      </c>
      <c r="CH363" s="73">
        <f t="shared" si="82"/>
        <v>86.754044841326987</v>
      </c>
      <c r="CI363" s="73" t="e">
        <f t="shared" si="82"/>
        <v>#VALUE!</v>
      </c>
      <c r="CJ363" s="73" t="e">
        <f t="shared" si="82"/>
        <v>#VALUE!</v>
      </c>
      <c r="CK363" s="73" t="e">
        <f t="shared" si="82"/>
        <v>#VALUE!</v>
      </c>
    </row>
    <row r="364" spans="1:89" s="72" customFormat="1" ht="14.4">
      <c r="A364" s="71">
        <v>36617</v>
      </c>
      <c r="B364" s="70" t="s">
        <v>487</v>
      </c>
      <c r="C364" s="70"/>
      <c r="D364" s="79"/>
      <c r="E364" s="71">
        <v>36617</v>
      </c>
      <c r="F364" s="72">
        <v>91.39</v>
      </c>
      <c r="G364" s="72">
        <v>89.73</v>
      </c>
      <c r="H364" s="72">
        <v>88.34</v>
      </c>
      <c r="I364" s="72">
        <v>90.18</v>
      </c>
      <c r="J364" s="72">
        <v>97.46</v>
      </c>
      <c r="K364" s="72">
        <v>87.07</v>
      </c>
      <c r="L364" s="72">
        <v>92.72</v>
      </c>
      <c r="M364" s="72">
        <v>87.53</v>
      </c>
      <c r="N364" s="72">
        <v>89.37</v>
      </c>
      <c r="O364" s="72">
        <v>98.45</v>
      </c>
      <c r="P364" s="72">
        <v>89.47</v>
      </c>
      <c r="Q364" s="72">
        <v>90.76</v>
      </c>
      <c r="R364" s="72">
        <v>87.83</v>
      </c>
      <c r="S364" s="72">
        <v>86.96</v>
      </c>
      <c r="T364" s="72">
        <v>91.71</v>
      </c>
      <c r="U364" s="72">
        <v>97.22</v>
      </c>
      <c r="V364" s="72">
        <v>99.32</v>
      </c>
      <c r="W364" s="72">
        <v>95.37</v>
      </c>
      <c r="X364" s="72">
        <v>95.61</v>
      </c>
      <c r="Y364" s="72">
        <v>82.85</v>
      </c>
      <c r="Z364" s="72">
        <v>96.3</v>
      </c>
      <c r="AA364" s="72">
        <v>90.05</v>
      </c>
      <c r="AB364" s="72">
        <v>95.54</v>
      </c>
      <c r="AC364" s="72">
        <v>83.08</v>
      </c>
      <c r="AD364" s="72">
        <v>100.33</v>
      </c>
      <c r="AE364" s="72">
        <v>106.95</v>
      </c>
      <c r="AF364" s="72">
        <v>103.68</v>
      </c>
      <c r="AG364" s="72">
        <v>109.83</v>
      </c>
      <c r="AH364" s="72">
        <v>128.34</v>
      </c>
      <c r="AI364" s="72">
        <v>93.79</v>
      </c>
      <c r="AJ364" s="72">
        <v>77.69</v>
      </c>
      <c r="AK364" s="72">
        <v>87.88</v>
      </c>
      <c r="AL364" s="72">
        <v>87.94</v>
      </c>
      <c r="AM364" s="72">
        <v>74.3</v>
      </c>
      <c r="AN364" s="72">
        <v>89.01</v>
      </c>
      <c r="AO364" s="72">
        <v>103.62</v>
      </c>
      <c r="AP364" s="72">
        <v>89.33</v>
      </c>
      <c r="AQ364" s="72">
        <v>86.59</v>
      </c>
      <c r="AR364" s="72" t="s">
        <v>488</v>
      </c>
      <c r="AS364" s="72" t="s">
        <v>488</v>
      </c>
      <c r="AT364" s="72" t="s">
        <v>488</v>
      </c>
      <c r="AU364" s="72" t="s">
        <v>488</v>
      </c>
      <c r="AV364" s="72" t="s">
        <v>488</v>
      </c>
      <c r="AW364" s="73">
        <f t="shared" si="80"/>
        <v>87.744227353463586</v>
      </c>
      <c r="AX364" s="73">
        <f t="shared" si="80"/>
        <v>72.826880934989049</v>
      </c>
      <c r="AY364" s="73">
        <f t="shared" si="80"/>
        <v>83.760400123260723</v>
      </c>
      <c r="AZ364" s="73">
        <f t="shared" si="80"/>
        <v>86.728216964800936</v>
      </c>
      <c r="BA364" s="73">
        <f t="shared" si="80"/>
        <v>99.436296390766472</v>
      </c>
      <c r="BB364" s="73">
        <f t="shared" si="80"/>
        <v>78.082683167428925</v>
      </c>
      <c r="BC364" s="73">
        <f t="shared" si="80"/>
        <v>94.345094248429206</v>
      </c>
      <c r="BD364" s="73">
        <f t="shared" si="80"/>
        <v>84.746090913491798</v>
      </c>
      <c r="BE364" s="73">
        <f t="shared" si="80"/>
        <v>85.708120549521681</v>
      </c>
      <c r="BF364" s="73">
        <f t="shared" si="80"/>
        <v>95.868734328212881</v>
      </c>
      <c r="BG364" s="73">
        <f t="shared" si="80"/>
        <v>87.164499001412651</v>
      </c>
      <c r="BH364" s="73">
        <f t="shared" si="80"/>
        <v>87.956390066626284</v>
      </c>
      <c r="BI364" s="73">
        <f t="shared" si="80"/>
        <v>72.804890684903114</v>
      </c>
      <c r="BJ364" s="73">
        <f t="shared" si="80"/>
        <v>75.312865370458567</v>
      </c>
      <c r="BK364" s="73">
        <f t="shared" si="80"/>
        <v>86.451582494756423</v>
      </c>
      <c r="BL364" s="73">
        <f t="shared" si="80"/>
        <v>101.74777603349033</v>
      </c>
      <c r="BM364" s="73">
        <f t="shared" si="81"/>
        <v>83.074735477395336</v>
      </c>
      <c r="BN364" s="73">
        <f t="shared" si="81"/>
        <v>91.600633914421564</v>
      </c>
      <c r="BO364" s="73">
        <f t="shared" si="81"/>
        <v>94.45061865599763</v>
      </c>
      <c r="BP364" s="73">
        <f t="shared" si="81"/>
        <v>73.637898853435246</v>
      </c>
      <c r="BQ364" s="73">
        <f t="shared" si="81"/>
        <v>93.187536287981416</v>
      </c>
      <c r="BR364" s="73">
        <f t="shared" si="81"/>
        <v>76.939507860560497</v>
      </c>
      <c r="BS364" s="73">
        <f t="shared" si="81"/>
        <v>96.349334409035919</v>
      </c>
      <c r="BT364" s="73">
        <f t="shared" si="81"/>
        <v>68.750646502679103</v>
      </c>
      <c r="BU364" s="73">
        <f t="shared" si="81"/>
        <v>102.65251310909322</v>
      </c>
      <c r="BV364" s="73">
        <f t="shared" si="81"/>
        <v>107.76361529548089</v>
      </c>
      <c r="BW364" s="73">
        <f t="shared" si="81"/>
        <v>110.60969755160825</v>
      </c>
      <c r="BX364" s="73">
        <f t="shared" si="81"/>
        <v>118.83148498782796</v>
      </c>
      <c r="BY364" s="73">
        <f t="shared" si="81"/>
        <v>142.56435891027243</v>
      </c>
      <c r="BZ364" s="73">
        <f t="shared" si="81"/>
        <v>91.567206072587922</v>
      </c>
      <c r="CA364" s="73">
        <f t="shared" si="81"/>
        <v>59.606790064256252</v>
      </c>
      <c r="CB364" s="73">
        <f t="shared" si="81"/>
        <v>76.866895541317703</v>
      </c>
      <c r="CC364" s="73">
        <f t="shared" si="82"/>
        <v>78.393617258362852</v>
      </c>
      <c r="CD364" s="73">
        <f t="shared" si="82"/>
        <v>58.239109560855162</v>
      </c>
      <c r="CE364" s="73">
        <f t="shared" si="82"/>
        <v>84.850218059626798</v>
      </c>
      <c r="CF364" s="73">
        <f t="shared" si="82"/>
        <v>103.85106862769662</v>
      </c>
      <c r="CG364" s="73">
        <f t="shared" si="82"/>
        <v>86.509781134999045</v>
      </c>
      <c r="CH364" s="73">
        <f t="shared" si="82"/>
        <v>83.14369388832877</v>
      </c>
      <c r="CI364" s="73" t="e">
        <f t="shared" si="82"/>
        <v>#VALUE!</v>
      </c>
      <c r="CJ364" s="73" t="e">
        <f t="shared" si="82"/>
        <v>#VALUE!</v>
      </c>
      <c r="CK364" s="73" t="e">
        <f t="shared" si="82"/>
        <v>#VALUE!</v>
      </c>
    </row>
    <row r="365" spans="1:89" s="72" customFormat="1" ht="14.4">
      <c r="A365" s="71">
        <v>36708</v>
      </c>
      <c r="B365" s="70" t="s">
        <v>487</v>
      </c>
      <c r="C365" s="70"/>
      <c r="D365" s="78"/>
      <c r="E365" s="71">
        <v>36708</v>
      </c>
      <c r="F365" s="72">
        <v>91.3</v>
      </c>
      <c r="G365" s="72">
        <v>89.38</v>
      </c>
      <c r="H365" s="72">
        <v>89.97</v>
      </c>
      <c r="I365" s="72">
        <v>90.32</v>
      </c>
      <c r="J365" s="72">
        <v>96.35</v>
      </c>
      <c r="K365" s="72">
        <v>87.43</v>
      </c>
      <c r="L365" s="72">
        <v>92.8</v>
      </c>
      <c r="M365" s="72">
        <v>87.31</v>
      </c>
      <c r="N365" s="72">
        <v>89.48</v>
      </c>
      <c r="O365" s="72">
        <v>97.38</v>
      </c>
      <c r="P365" s="72">
        <v>88.95</v>
      </c>
      <c r="Q365" s="72">
        <v>90.71</v>
      </c>
      <c r="R365" s="72">
        <v>89.1</v>
      </c>
      <c r="S365" s="72">
        <v>89.44</v>
      </c>
      <c r="T365" s="72">
        <v>91.2</v>
      </c>
      <c r="U365" s="72">
        <v>97.63</v>
      </c>
      <c r="V365" s="72">
        <v>99.52</v>
      </c>
      <c r="W365" s="72">
        <v>95.46</v>
      </c>
      <c r="X365" s="72">
        <v>94.56</v>
      </c>
      <c r="Y365" s="72">
        <v>84.24</v>
      </c>
      <c r="Z365" s="72">
        <v>96.09</v>
      </c>
      <c r="AA365" s="72">
        <v>88.23</v>
      </c>
      <c r="AB365" s="72">
        <v>95.29</v>
      </c>
      <c r="AC365" s="72">
        <v>83.9</v>
      </c>
      <c r="AD365" s="72">
        <v>99.56</v>
      </c>
      <c r="AE365" s="72">
        <v>104.23</v>
      </c>
      <c r="AF365" s="72">
        <v>101.64</v>
      </c>
      <c r="AG365" s="72">
        <v>110.86</v>
      </c>
      <c r="AH365" s="72">
        <v>128.58000000000001</v>
      </c>
      <c r="AI365" s="72">
        <v>94.13</v>
      </c>
      <c r="AJ365" s="72">
        <v>81.510000000000005</v>
      </c>
      <c r="AK365" s="72">
        <v>96.89</v>
      </c>
      <c r="AL365" s="72">
        <v>88.85</v>
      </c>
      <c r="AM365" s="72">
        <v>74.56</v>
      </c>
      <c r="AN365" s="72">
        <v>85.68</v>
      </c>
      <c r="AO365" s="72">
        <v>105.56</v>
      </c>
      <c r="AP365" s="72">
        <v>87.97</v>
      </c>
      <c r="AQ365" s="72">
        <v>84.01</v>
      </c>
      <c r="AR365" s="72" t="s">
        <v>488</v>
      </c>
      <c r="AS365" s="72" t="s">
        <v>488</v>
      </c>
      <c r="AT365" s="72" t="s">
        <v>488</v>
      </c>
      <c r="AU365" s="72" t="s">
        <v>488</v>
      </c>
      <c r="AV365" s="72" t="s">
        <v>488</v>
      </c>
      <c r="AW365" s="73">
        <f t="shared" si="80"/>
        <v>87.657817675579665</v>
      </c>
      <c r="AX365" s="73">
        <f t="shared" si="80"/>
        <v>72.542813083353622</v>
      </c>
      <c r="AY365" s="73">
        <f t="shared" si="80"/>
        <v>85.305899921776856</v>
      </c>
      <c r="AZ365" s="73">
        <f t="shared" si="80"/>
        <v>86.862858241969604</v>
      </c>
      <c r="BA365" s="73">
        <f t="shared" si="80"/>
        <v>98.303787782170645</v>
      </c>
      <c r="BB365" s="73">
        <f t="shared" si="80"/>
        <v>78.405524168236042</v>
      </c>
      <c r="BC365" s="73">
        <f t="shared" si="80"/>
        <v>94.426496400498593</v>
      </c>
      <c r="BD365" s="73">
        <f t="shared" si="80"/>
        <v>84.533088057317144</v>
      </c>
      <c r="BE365" s="73">
        <f t="shared" si="80"/>
        <v>85.813613368817272</v>
      </c>
      <c r="BF365" s="73">
        <f t="shared" si="80"/>
        <v>94.826788713878813</v>
      </c>
      <c r="BG365" s="73">
        <f t="shared" si="80"/>
        <v>86.657898582493075</v>
      </c>
      <c r="BH365" s="73">
        <f t="shared" si="80"/>
        <v>87.907934585099937</v>
      </c>
      <c r="BI365" s="73">
        <f t="shared" si="80"/>
        <v>73.857631333540567</v>
      </c>
      <c r="BJ365" s="73">
        <f t="shared" si="80"/>
        <v>77.460702377343779</v>
      </c>
      <c r="BK365" s="73">
        <f t="shared" si="80"/>
        <v>85.970824594065931</v>
      </c>
      <c r="BL365" s="73">
        <f t="shared" si="80"/>
        <v>102.17687074829931</v>
      </c>
      <c r="BM365" s="73">
        <f t="shared" si="81"/>
        <v>83.242022500104554</v>
      </c>
      <c r="BN365" s="73">
        <f t="shared" si="81"/>
        <v>91.687076790087886</v>
      </c>
      <c r="BO365" s="73">
        <f t="shared" si="81"/>
        <v>93.413351115062611</v>
      </c>
      <c r="BP365" s="73">
        <f t="shared" si="81"/>
        <v>74.873344591591845</v>
      </c>
      <c r="BQ365" s="73">
        <f t="shared" si="81"/>
        <v>92.984323592026314</v>
      </c>
      <c r="BR365" s="73">
        <f t="shared" si="81"/>
        <v>75.384483937115519</v>
      </c>
      <c r="BS365" s="73">
        <f t="shared" si="81"/>
        <v>96.09721661960468</v>
      </c>
      <c r="BT365" s="73">
        <f t="shared" si="81"/>
        <v>69.429215714669922</v>
      </c>
      <c r="BU365" s="73">
        <f t="shared" si="81"/>
        <v>101.86468857910218</v>
      </c>
      <c r="BV365" s="73">
        <f t="shared" si="81"/>
        <v>105.02292306917225</v>
      </c>
      <c r="BW365" s="73">
        <f t="shared" si="81"/>
        <v>108.43334933589372</v>
      </c>
      <c r="BX365" s="73">
        <f t="shared" si="81"/>
        <v>119.94590208276981</v>
      </c>
      <c r="BY365" s="73">
        <f t="shared" si="81"/>
        <v>142.83095892693495</v>
      </c>
      <c r="BZ365" s="73">
        <f t="shared" si="81"/>
        <v>91.899148177979541</v>
      </c>
      <c r="CA365" s="73">
        <f t="shared" si="81"/>
        <v>62.537642658482781</v>
      </c>
      <c r="CB365" s="73">
        <f t="shared" si="81"/>
        <v>84.747764098751404</v>
      </c>
      <c r="CC365" s="73">
        <f t="shared" si="82"/>
        <v>79.204831628445987</v>
      </c>
      <c r="CD365" s="73">
        <f t="shared" si="82"/>
        <v>58.44290725245439</v>
      </c>
      <c r="CE365" s="73">
        <f t="shared" si="82"/>
        <v>81.67584185314935</v>
      </c>
      <c r="CF365" s="73">
        <f t="shared" si="82"/>
        <v>105.79539475332615</v>
      </c>
      <c r="CG365" s="73">
        <f t="shared" si="82"/>
        <v>85.192717412357169</v>
      </c>
      <c r="CH365" s="73">
        <f t="shared" si="82"/>
        <v>80.666378606750214</v>
      </c>
      <c r="CI365" s="73" t="e">
        <f t="shared" si="82"/>
        <v>#VALUE!</v>
      </c>
      <c r="CJ365" s="73" t="e">
        <f t="shared" si="82"/>
        <v>#VALUE!</v>
      </c>
      <c r="CK365" s="73" t="e">
        <f t="shared" si="82"/>
        <v>#VALUE!</v>
      </c>
    </row>
    <row r="366" spans="1:89" s="72" customFormat="1" ht="14.4">
      <c r="A366" s="71">
        <v>36800</v>
      </c>
      <c r="B366" s="70" t="s">
        <v>487</v>
      </c>
      <c r="C366" s="70"/>
      <c r="D366" s="78"/>
      <c r="E366" s="71">
        <v>36800</v>
      </c>
      <c r="F366" s="72">
        <v>90.71</v>
      </c>
      <c r="G366" s="72">
        <v>88.36</v>
      </c>
      <c r="H366" s="72">
        <v>91.08</v>
      </c>
      <c r="I366" s="72">
        <v>90.03</v>
      </c>
      <c r="J366" s="72">
        <v>94.99</v>
      </c>
      <c r="K366" s="72">
        <v>87.39</v>
      </c>
      <c r="L366" s="72">
        <v>92.55</v>
      </c>
      <c r="M366" s="72">
        <v>86.18</v>
      </c>
      <c r="N366" s="72">
        <v>88.95</v>
      </c>
      <c r="O366" s="72">
        <v>95.91</v>
      </c>
      <c r="P366" s="72">
        <v>88.21</v>
      </c>
      <c r="Q366" s="72">
        <v>90.12</v>
      </c>
      <c r="R366" s="72">
        <v>89.71</v>
      </c>
      <c r="S366" s="72">
        <v>91.66</v>
      </c>
      <c r="T366" s="72">
        <v>89.25</v>
      </c>
      <c r="U366" s="72">
        <v>97.12</v>
      </c>
      <c r="V366" s="72">
        <v>97.62</v>
      </c>
      <c r="W366" s="72">
        <v>94.93</v>
      </c>
      <c r="X366" s="72">
        <v>93.67</v>
      </c>
      <c r="Y366" s="72">
        <v>84.7</v>
      </c>
      <c r="Z366" s="72">
        <v>95.34</v>
      </c>
      <c r="AA366" s="72">
        <v>87.29</v>
      </c>
      <c r="AB366" s="72">
        <v>95.14</v>
      </c>
      <c r="AC366" s="72">
        <v>83.27</v>
      </c>
      <c r="AD366" s="72">
        <v>98.13</v>
      </c>
      <c r="AE366" s="72">
        <v>101.12</v>
      </c>
      <c r="AF366" s="72">
        <v>102.51</v>
      </c>
      <c r="AG366" s="72">
        <v>113.71</v>
      </c>
      <c r="AH366" s="72">
        <v>129.19999999999999</v>
      </c>
      <c r="AI366" s="72">
        <v>94.79</v>
      </c>
      <c r="AJ366" s="72">
        <v>81.709999999999994</v>
      </c>
      <c r="AK366" s="72">
        <v>113.31</v>
      </c>
      <c r="AL366" s="72">
        <v>87.15</v>
      </c>
      <c r="AM366" s="72">
        <v>70.739999999999995</v>
      </c>
      <c r="AN366" s="72">
        <v>83.44</v>
      </c>
      <c r="AO366" s="72">
        <v>103.72</v>
      </c>
      <c r="AP366" s="72">
        <v>85.86</v>
      </c>
      <c r="AQ366" s="72">
        <v>81.42</v>
      </c>
      <c r="AR366" s="72" t="s">
        <v>488</v>
      </c>
      <c r="AS366" s="72" t="s">
        <v>488</v>
      </c>
      <c r="AT366" s="72" t="s">
        <v>488</v>
      </c>
      <c r="AU366" s="72" t="s">
        <v>488</v>
      </c>
      <c r="AV366" s="72" t="s">
        <v>488</v>
      </c>
      <c r="AW366" s="73">
        <f t="shared" si="80"/>
        <v>87.091354231673947</v>
      </c>
      <c r="AX366" s="73">
        <f t="shared" si="80"/>
        <v>71.714958201444674</v>
      </c>
      <c r="AY366" s="73">
        <f t="shared" si="80"/>
        <v>86.358356839784761</v>
      </c>
      <c r="AZ366" s="73">
        <f t="shared" si="80"/>
        <v>86.583958453548775</v>
      </c>
      <c r="BA366" s="73">
        <f t="shared" si="80"/>
        <v>96.916209667134297</v>
      </c>
      <c r="BB366" s="73">
        <f t="shared" si="80"/>
        <v>78.36965294592413</v>
      </c>
      <c r="BC366" s="73">
        <f t="shared" si="80"/>
        <v>94.172114675281733</v>
      </c>
      <c r="BD366" s="73">
        <f t="shared" si="80"/>
        <v>83.439027932420004</v>
      </c>
      <c r="BE366" s="73">
        <f t="shared" si="80"/>
        <v>85.305329784938493</v>
      </c>
      <c r="BF366" s="73">
        <f t="shared" si="80"/>
        <v>93.395330720354451</v>
      </c>
      <c r="BG366" s="73">
        <f t="shared" si="80"/>
        <v>85.936967217107522</v>
      </c>
      <c r="BH366" s="73">
        <f t="shared" si="80"/>
        <v>87.33615990308904</v>
      </c>
      <c r="BI366" s="73">
        <f t="shared" si="80"/>
        <v>74.363278416744379</v>
      </c>
      <c r="BJ366" s="73">
        <f t="shared" si="80"/>
        <v>79.383362923829722</v>
      </c>
      <c r="BK366" s="73">
        <f t="shared" si="80"/>
        <v>84.132632620837541</v>
      </c>
      <c r="BL366" s="73">
        <f t="shared" si="80"/>
        <v>101.64311878597594</v>
      </c>
      <c r="BM366" s="73">
        <f t="shared" si="81"/>
        <v>81.652795784367029</v>
      </c>
      <c r="BN366" s="73">
        <f t="shared" si="81"/>
        <v>91.17802430005284</v>
      </c>
      <c r="BO366" s="73">
        <f t="shared" si="81"/>
        <v>92.534143389889124</v>
      </c>
      <c r="BP366" s="73">
        <f t="shared" si="81"/>
        <v>75.282197138032174</v>
      </c>
      <c r="BQ366" s="73">
        <f t="shared" si="81"/>
        <v>92.258563963615245</v>
      </c>
      <c r="BR366" s="73">
        <f t="shared" si="81"/>
        <v>74.581339712918677</v>
      </c>
      <c r="BS366" s="73">
        <f t="shared" si="81"/>
        <v>95.945945945945951</v>
      </c>
      <c r="BT366" s="73">
        <f t="shared" si="81"/>
        <v>68.907875954237937</v>
      </c>
      <c r="BU366" s="73">
        <f t="shared" si="81"/>
        <v>100.40158588054737</v>
      </c>
      <c r="BV366" s="73">
        <f t="shared" si="81"/>
        <v>101.8892639427679</v>
      </c>
      <c r="BW366" s="73">
        <f t="shared" si="81"/>
        <v>109.36149783965435</v>
      </c>
      <c r="BX366" s="73">
        <f t="shared" si="81"/>
        <v>123.02948336489044</v>
      </c>
      <c r="BY366" s="73">
        <f t="shared" si="81"/>
        <v>143.51967563664638</v>
      </c>
      <c r="BZ366" s="73">
        <f t="shared" si="81"/>
        <v>92.54350638256328</v>
      </c>
      <c r="CA366" s="73">
        <f t="shared" si="81"/>
        <v>62.691090438285215</v>
      </c>
      <c r="CB366" s="73">
        <f t="shared" si="81"/>
        <v>99.110012901532869</v>
      </c>
      <c r="CC366" s="73">
        <f t="shared" si="82"/>
        <v>77.689376211807186</v>
      </c>
      <c r="CD366" s="73">
        <f t="shared" si="82"/>
        <v>55.448648860496554</v>
      </c>
      <c r="CE366" s="73">
        <f t="shared" si="82"/>
        <v>79.540525726269635</v>
      </c>
      <c r="CF366" s="73">
        <f t="shared" si="82"/>
        <v>103.9512916238631</v>
      </c>
      <c r="CG366" s="73">
        <f t="shared" si="82"/>
        <v>83.149331783846606</v>
      </c>
      <c r="CH366" s="73">
        <f t="shared" si="82"/>
        <v>78.179461327956218</v>
      </c>
      <c r="CI366" s="73" t="e">
        <f t="shared" si="82"/>
        <v>#VALUE!</v>
      </c>
      <c r="CJ366" s="73" t="e">
        <f t="shared" si="82"/>
        <v>#VALUE!</v>
      </c>
      <c r="CK366" s="73" t="e">
        <f t="shared" si="82"/>
        <v>#VALUE!</v>
      </c>
    </row>
    <row r="367" spans="1:89" s="72" customFormat="1" ht="14.4">
      <c r="A367" s="71">
        <v>36892</v>
      </c>
      <c r="B367" s="70" t="s">
        <v>487</v>
      </c>
      <c r="C367" s="70"/>
      <c r="D367" s="78"/>
      <c r="E367" s="71">
        <v>36892</v>
      </c>
      <c r="F367" s="72">
        <v>92.8</v>
      </c>
      <c r="G367" s="72">
        <v>89.38</v>
      </c>
      <c r="H367" s="72">
        <v>92.25</v>
      </c>
      <c r="I367" s="72">
        <v>92.48</v>
      </c>
      <c r="J367" s="72">
        <v>97.53</v>
      </c>
      <c r="K367" s="72">
        <v>89.53</v>
      </c>
      <c r="L367" s="72">
        <v>96.93</v>
      </c>
      <c r="M367" s="72">
        <v>88.45</v>
      </c>
      <c r="N367" s="72">
        <v>90.84</v>
      </c>
      <c r="O367" s="72">
        <v>98.15</v>
      </c>
      <c r="P367" s="72">
        <v>90.91</v>
      </c>
      <c r="Q367" s="72">
        <v>92.04</v>
      </c>
      <c r="R367" s="72">
        <v>87.46</v>
      </c>
      <c r="S367" s="72">
        <v>86.83</v>
      </c>
      <c r="T367" s="72">
        <v>88.74</v>
      </c>
      <c r="U367" s="72">
        <v>98.47</v>
      </c>
      <c r="V367" s="72">
        <v>96.14</v>
      </c>
      <c r="W367" s="72">
        <v>96.75</v>
      </c>
      <c r="X367" s="72">
        <v>95.28</v>
      </c>
      <c r="Y367" s="72">
        <v>89.3</v>
      </c>
      <c r="Z367" s="72">
        <v>96.86</v>
      </c>
      <c r="AA367" s="72">
        <v>84.14</v>
      </c>
      <c r="AB367" s="72">
        <v>96.05</v>
      </c>
      <c r="AC367" s="72">
        <v>83.64</v>
      </c>
      <c r="AD367" s="72">
        <v>100.27</v>
      </c>
      <c r="AE367" s="72">
        <v>100.29</v>
      </c>
      <c r="AF367" s="72">
        <v>100.42</v>
      </c>
      <c r="AG367" s="72">
        <v>113.22</v>
      </c>
      <c r="AH367" s="72">
        <v>119.04</v>
      </c>
      <c r="AI367" s="72">
        <v>96.56</v>
      </c>
      <c r="AJ367" s="72">
        <v>80.91</v>
      </c>
      <c r="AK367" s="72">
        <v>112.88</v>
      </c>
      <c r="AL367" s="72">
        <v>87.31</v>
      </c>
      <c r="AM367" s="72">
        <v>70.56</v>
      </c>
      <c r="AN367" s="72">
        <v>89.08</v>
      </c>
      <c r="AO367" s="72">
        <v>100.46</v>
      </c>
      <c r="AP367" s="72">
        <v>90.46</v>
      </c>
      <c r="AQ367" s="72">
        <v>86.3</v>
      </c>
      <c r="AR367" s="72" t="s">
        <v>488</v>
      </c>
      <c r="AS367" s="72" t="s">
        <v>488</v>
      </c>
      <c r="AT367" s="72" t="s">
        <v>488</v>
      </c>
      <c r="AU367" s="72" t="s">
        <v>488</v>
      </c>
      <c r="AV367" s="72" t="s">
        <v>488</v>
      </c>
      <c r="AW367" s="73">
        <f t="shared" si="80"/>
        <v>89.097978973645041</v>
      </c>
      <c r="AX367" s="73">
        <f t="shared" si="80"/>
        <v>72.542813083353622</v>
      </c>
      <c r="AY367" s="73">
        <f t="shared" si="80"/>
        <v>87.467703320928251</v>
      </c>
      <c r="AZ367" s="73">
        <f t="shared" si="80"/>
        <v>88.940180804000775</v>
      </c>
      <c r="BA367" s="73">
        <f t="shared" si="80"/>
        <v>99.507715852569817</v>
      </c>
      <c r="BB367" s="73">
        <f t="shared" si="80"/>
        <v>80.288763339610796</v>
      </c>
      <c r="BC367" s="73">
        <f t="shared" si="80"/>
        <v>98.628882501081137</v>
      </c>
      <c r="BD367" s="73">
        <f t="shared" si="80"/>
        <v>85.636830130222208</v>
      </c>
      <c r="BE367" s="73">
        <f t="shared" si="80"/>
        <v>87.117888225562822</v>
      </c>
      <c r="BF367" s="73">
        <f t="shared" si="80"/>
        <v>95.57660004382015</v>
      </c>
      <c r="BG367" s="73">
        <f t="shared" si="80"/>
        <v>88.56739246918994</v>
      </c>
      <c r="BH367" s="73">
        <f t="shared" si="80"/>
        <v>89.196850393700785</v>
      </c>
      <c r="BI367" s="73">
        <f t="shared" si="80"/>
        <v>72.498186716402429</v>
      </c>
      <c r="BJ367" s="73">
        <f t="shared" si="80"/>
        <v>75.200277140258947</v>
      </c>
      <c r="BK367" s="73">
        <f t="shared" si="80"/>
        <v>83.651874720147049</v>
      </c>
      <c r="BL367" s="73">
        <f t="shared" si="80"/>
        <v>103.05599162742021</v>
      </c>
      <c r="BM367" s="73">
        <f t="shared" si="81"/>
        <v>80.414871816318851</v>
      </c>
      <c r="BN367" s="73">
        <f t="shared" si="81"/>
        <v>92.926091341305295</v>
      </c>
      <c r="BO367" s="73">
        <f t="shared" si="81"/>
        <v>94.124620285989494</v>
      </c>
      <c r="BP367" s="73">
        <f t="shared" si="81"/>
        <v>79.370722602435322</v>
      </c>
      <c r="BQ367" s="73">
        <f t="shared" si="81"/>
        <v>93.729436810528355</v>
      </c>
      <c r="BR367" s="73">
        <f t="shared" si="81"/>
        <v>71.889952153110045</v>
      </c>
      <c r="BS367" s="73">
        <f t="shared" si="81"/>
        <v>96.863654699475603</v>
      </c>
      <c r="BT367" s="73">
        <f t="shared" si="81"/>
        <v>69.214059623063079</v>
      </c>
      <c r="BU367" s="73">
        <f t="shared" si="81"/>
        <v>102.59112418467834</v>
      </c>
      <c r="BV367" s="73">
        <f t="shared" si="81"/>
        <v>101.0529497707693</v>
      </c>
      <c r="BW367" s="73">
        <f t="shared" si="81"/>
        <v>107.1318077559076</v>
      </c>
      <c r="BX367" s="73">
        <f t="shared" si="81"/>
        <v>122.4993237760346</v>
      </c>
      <c r="BY367" s="73">
        <f t="shared" si="81"/>
        <v>132.23360826460052</v>
      </c>
      <c r="BZ367" s="73">
        <f t="shared" si="81"/>
        <v>94.271557931219647</v>
      </c>
      <c r="CA367" s="73">
        <f t="shared" si="81"/>
        <v>62.077299319075472</v>
      </c>
      <c r="CB367" s="73">
        <f t="shared" si="81"/>
        <v>98.733900417659797</v>
      </c>
      <c r="CC367" s="73">
        <f t="shared" si="82"/>
        <v>77.83200730984376</v>
      </c>
      <c r="CD367" s="73">
        <f t="shared" si="82"/>
        <v>55.307558150927875</v>
      </c>
      <c r="CE367" s="73">
        <f t="shared" si="82"/>
        <v>84.916946688591793</v>
      </c>
      <c r="CF367" s="73">
        <f t="shared" si="82"/>
        <v>100.68402194883615</v>
      </c>
      <c r="CG367" s="73">
        <f t="shared" si="82"/>
        <v>87.604106139841178</v>
      </c>
      <c r="CH367" s="73">
        <f t="shared" si="82"/>
        <v>82.865235969081567</v>
      </c>
      <c r="CI367" s="73" t="e">
        <f t="shared" si="82"/>
        <v>#VALUE!</v>
      </c>
      <c r="CJ367" s="73" t="e">
        <f t="shared" si="82"/>
        <v>#VALUE!</v>
      </c>
      <c r="CK367" s="73" t="e">
        <f t="shared" si="82"/>
        <v>#VALUE!</v>
      </c>
    </row>
    <row r="368" spans="1:89" s="72" customFormat="1" ht="14.4">
      <c r="A368" s="71">
        <v>36982</v>
      </c>
      <c r="B368" s="70" t="s">
        <v>487</v>
      </c>
      <c r="C368" s="70"/>
      <c r="D368" s="79"/>
      <c r="E368" s="71">
        <v>36982</v>
      </c>
      <c r="F368" s="72">
        <v>91.86</v>
      </c>
      <c r="G368" s="72">
        <v>89.58</v>
      </c>
      <c r="H368" s="72">
        <v>92.13</v>
      </c>
      <c r="I368" s="72">
        <v>91.32</v>
      </c>
      <c r="J368" s="72">
        <v>96.08</v>
      </c>
      <c r="K368" s="72">
        <v>89.12</v>
      </c>
      <c r="L368" s="72">
        <v>96.2</v>
      </c>
      <c r="M368" s="72">
        <v>88.47</v>
      </c>
      <c r="N368" s="72">
        <v>90</v>
      </c>
      <c r="O368" s="72">
        <v>96.54</v>
      </c>
      <c r="P368" s="72">
        <v>90.1</v>
      </c>
      <c r="Q368" s="72">
        <v>91.59</v>
      </c>
      <c r="R368" s="72">
        <v>89.97</v>
      </c>
      <c r="S368" s="72">
        <v>89.28</v>
      </c>
      <c r="T368" s="72">
        <v>86.39</v>
      </c>
      <c r="U368" s="72">
        <v>100.74</v>
      </c>
      <c r="V368" s="72">
        <v>93.1</v>
      </c>
      <c r="W368" s="72">
        <v>95.58</v>
      </c>
      <c r="X368" s="72">
        <v>94.53</v>
      </c>
      <c r="Y368" s="72">
        <v>96.43</v>
      </c>
      <c r="Z368" s="72">
        <v>95.77</v>
      </c>
      <c r="AA368" s="72">
        <v>89.81</v>
      </c>
      <c r="AB368" s="72">
        <v>95.93</v>
      </c>
      <c r="AC368" s="72">
        <v>83.97</v>
      </c>
      <c r="AD368" s="72">
        <v>98.19</v>
      </c>
      <c r="AE368" s="72">
        <v>98.15</v>
      </c>
      <c r="AF368" s="72">
        <v>102.02</v>
      </c>
      <c r="AG368" s="72">
        <v>115.7</v>
      </c>
      <c r="AH368" s="72">
        <v>118.53</v>
      </c>
      <c r="AI368" s="72">
        <v>95.17</v>
      </c>
      <c r="AJ368" s="72">
        <v>78.77</v>
      </c>
      <c r="AK368" s="72">
        <v>94.19</v>
      </c>
      <c r="AL368" s="72">
        <v>87.06</v>
      </c>
      <c r="AM368" s="72">
        <v>69.75</v>
      </c>
      <c r="AN368" s="72">
        <v>87.43</v>
      </c>
      <c r="AO368" s="72">
        <v>105.81</v>
      </c>
      <c r="AP368" s="72">
        <v>88.12</v>
      </c>
      <c r="AQ368" s="72">
        <v>84.64</v>
      </c>
      <c r="AR368" s="72" t="s">
        <v>488</v>
      </c>
      <c r="AS368" s="72" t="s">
        <v>488</v>
      </c>
      <c r="AT368" s="72" t="s">
        <v>488</v>
      </c>
      <c r="AU368" s="72" t="s">
        <v>488</v>
      </c>
      <c r="AV368" s="72" t="s">
        <v>488</v>
      </c>
      <c r="AW368" s="73">
        <f t="shared" si="80"/>
        <v>88.195477893524071</v>
      </c>
      <c r="AX368" s="73">
        <f t="shared" si="80"/>
        <v>72.705137570002435</v>
      </c>
      <c r="AY368" s="73">
        <f t="shared" si="80"/>
        <v>87.353924194657111</v>
      </c>
      <c r="AZ368" s="73">
        <f t="shared" si="80"/>
        <v>87.82458165031737</v>
      </c>
      <c r="BA368" s="73">
        <f t="shared" si="80"/>
        <v>98.028312715214895</v>
      </c>
      <c r="BB368" s="73">
        <f t="shared" si="80"/>
        <v>79.921083310913815</v>
      </c>
      <c r="BC368" s="73">
        <f t="shared" si="80"/>
        <v>97.886087863447898</v>
      </c>
      <c r="BD368" s="73">
        <f t="shared" si="80"/>
        <v>85.656194026238083</v>
      </c>
      <c r="BE368" s="73">
        <f t="shared" si="80"/>
        <v>86.312306696396462</v>
      </c>
      <c r="BF368" s="73">
        <f t="shared" si="80"/>
        <v>94.00881271757919</v>
      </c>
      <c r="BG368" s="73">
        <f t="shared" si="80"/>
        <v>87.778264893565208</v>
      </c>
      <c r="BH368" s="73">
        <f t="shared" si="80"/>
        <v>88.760751059963667</v>
      </c>
      <c r="BI368" s="73">
        <f t="shared" si="80"/>
        <v>74.578800124339438</v>
      </c>
      <c r="BJ368" s="73">
        <f t="shared" si="80"/>
        <v>77.322132247867316</v>
      </c>
      <c r="BK368" s="73">
        <f t="shared" si="80"/>
        <v>81.436617726769256</v>
      </c>
      <c r="BL368" s="73">
        <f t="shared" si="80"/>
        <v>105.43171114599686</v>
      </c>
      <c r="BM368" s="73">
        <f t="shared" si="81"/>
        <v>77.872109071138794</v>
      </c>
      <c r="BN368" s="73">
        <f t="shared" si="81"/>
        <v>91.802333957642986</v>
      </c>
      <c r="BO368" s="73">
        <f t="shared" si="81"/>
        <v>93.383714899607327</v>
      </c>
      <c r="BP368" s="73">
        <f t="shared" si="81"/>
        <v>85.707937072260236</v>
      </c>
      <c r="BQ368" s="73">
        <f t="shared" si="81"/>
        <v>92.674666150570928</v>
      </c>
      <c r="BR368" s="73">
        <f t="shared" si="81"/>
        <v>76.734449760765557</v>
      </c>
      <c r="BS368" s="73">
        <f t="shared" si="81"/>
        <v>96.742638160548623</v>
      </c>
      <c r="BT368" s="73">
        <f t="shared" si="81"/>
        <v>69.487142354717918</v>
      </c>
      <c r="BU368" s="73">
        <f t="shared" si="81"/>
        <v>100.46297480496227</v>
      </c>
      <c r="BV368" s="73">
        <f t="shared" si="81"/>
        <v>98.896669857423547</v>
      </c>
      <c r="BW368" s="73">
        <f t="shared" si="81"/>
        <v>108.83874753293858</v>
      </c>
      <c r="BX368" s="73">
        <f t="shared" si="81"/>
        <v>125.18258047065187</v>
      </c>
      <c r="BY368" s="73">
        <f t="shared" si="81"/>
        <v>131.66708322919271</v>
      </c>
      <c r="BZ368" s="73">
        <f t="shared" si="81"/>
        <v>92.91450050035391</v>
      </c>
      <c r="CA368" s="73">
        <f t="shared" si="81"/>
        <v>60.435408075189414</v>
      </c>
      <c r="CB368" s="73">
        <f t="shared" si="81"/>
        <v>82.386127572106446</v>
      </c>
      <c r="CC368" s="73">
        <f t="shared" si="82"/>
        <v>77.609146219161602</v>
      </c>
      <c r="CD368" s="73">
        <f t="shared" si="82"/>
        <v>54.672649957868749</v>
      </c>
      <c r="CE368" s="73">
        <f t="shared" si="82"/>
        <v>83.344057577274143</v>
      </c>
      <c r="CF368" s="73">
        <f t="shared" si="82"/>
        <v>106.04595224374233</v>
      </c>
      <c r="CG368" s="73">
        <f t="shared" si="82"/>
        <v>85.337981793530901</v>
      </c>
      <c r="CH368" s="73">
        <f t="shared" si="82"/>
        <v>81.271304431321724</v>
      </c>
      <c r="CI368" s="73" t="e">
        <f t="shared" si="82"/>
        <v>#VALUE!</v>
      </c>
      <c r="CJ368" s="73" t="e">
        <f t="shared" si="82"/>
        <v>#VALUE!</v>
      </c>
      <c r="CK368" s="73" t="e">
        <f t="shared" si="82"/>
        <v>#VALUE!</v>
      </c>
    </row>
    <row r="369" spans="1:89" s="72" customFormat="1" ht="14.4">
      <c r="A369" s="71">
        <v>37073</v>
      </c>
      <c r="B369" s="70" t="s">
        <v>487</v>
      </c>
      <c r="C369" s="70"/>
      <c r="D369" s="78"/>
      <c r="E369" s="71">
        <v>37073</v>
      </c>
      <c r="F369" s="72">
        <v>92.48</v>
      </c>
      <c r="G369" s="72">
        <v>89.75</v>
      </c>
      <c r="H369" s="72">
        <v>92.38</v>
      </c>
      <c r="I369" s="72">
        <v>92.23</v>
      </c>
      <c r="J369" s="72">
        <v>97.02</v>
      </c>
      <c r="K369" s="72">
        <v>90.42</v>
      </c>
      <c r="L369" s="72">
        <v>97.94</v>
      </c>
      <c r="M369" s="72">
        <v>89.79</v>
      </c>
      <c r="N369" s="72">
        <v>90.71</v>
      </c>
      <c r="O369" s="72">
        <v>96.94</v>
      </c>
      <c r="P369" s="72">
        <v>91.32</v>
      </c>
      <c r="Q369" s="72">
        <v>92.88</v>
      </c>
      <c r="R369" s="72">
        <v>90.21</v>
      </c>
      <c r="S369" s="72">
        <v>87.25</v>
      </c>
      <c r="T369" s="72">
        <v>86.06</v>
      </c>
      <c r="U369" s="72">
        <v>102.74</v>
      </c>
      <c r="V369" s="72">
        <v>92.05</v>
      </c>
      <c r="W369" s="72">
        <v>95.76</v>
      </c>
      <c r="X369" s="72">
        <v>95.2</v>
      </c>
      <c r="Y369" s="72">
        <v>90.6</v>
      </c>
      <c r="Z369" s="72">
        <v>96.32</v>
      </c>
      <c r="AA369" s="72">
        <v>89.64</v>
      </c>
      <c r="AB369" s="72">
        <v>96.76</v>
      </c>
      <c r="AC369" s="72">
        <v>84.55</v>
      </c>
      <c r="AD369" s="72">
        <v>98.39</v>
      </c>
      <c r="AE369" s="72">
        <v>96.34</v>
      </c>
      <c r="AF369" s="72">
        <v>102.01</v>
      </c>
      <c r="AG369" s="72">
        <v>114.59</v>
      </c>
      <c r="AH369" s="72">
        <v>119.55</v>
      </c>
      <c r="AI369" s="72">
        <v>96.77</v>
      </c>
      <c r="AJ369" s="72">
        <v>76.64</v>
      </c>
      <c r="AK369" s="72">
        <v>89.99</v>
      </c>
      <c r="AL369" s="72">
        <v>86.76</v>
      </c>
      <c r="AM369" s="72">
        <v>68.83</v>
      </c>
      <c r="AN369" s="72">
        <v>86.56</v>
      </c>
      <c r="AO369" s="72">
        <v>105.21</v>
      </c>
      <c r="AP369" s="72">
        <v>89.65</v>
      </c>
      <c r="AQ369" s="72">
        <v>86.01</v>
      </c>
      <c r="AR369" s="72" t="s">
        <v>488</v>
      </c>
      <c r="AS369" s="72" t="s">
        <v>488</v>
      </c>
      <c r="AT369" s="72" t="s">
        <v>488</v>
      </c>
      <c r="AU369" s="72" t="s">
        <v>488</v>
      </c>
      <c r="AV369" s="72" t="s">
        <v>488</v>
      </c>
      <c r="AW369" s="73">
        <f t="shared" si="80"/>
        <v>88.790744563391101</v>
      </c>
      <c r="AX369" s="73">
        <f t="shared" si="80"/>
        <v>72.843113383653929</v>
      </c>
      <c r="AY369" s="73">
        <f t="shared" si="80"/>
        <v>87.590964041055301</v>
      </c>
      <c r="AZ369" s="73">
        <f t="shared" si="80"/>
        <v>88.699749951913844</v>
      </c>
      <c r="BA369" s="73">
        <f t="shared" si="80"/>
        <v>98.98737405943119</v>
      </c>
      <c r="BB369" s="73">
        <f t="shared" si="80"/>
        <v>81.086898036050584</v>
      </c>
      <c r="BC369" s="73">
        <f t="shared" si="80"/>
        <v>99.656584670957244</v>
      </c>
      <c r="BD369" s="73">
        <f t="shared" si="80"/>
        <v>86.934211163286051</v>
      </c>
      <c r="BE369" s="73">
        <f t="shared" si="80"/>
        <v>86.993214893668025</v>
      </c>
      <c r="BF369" s="73">
        <f t="shared" si="80"/>
        <v>94.398325096769483</v>
      </c>
      <c r="BG369" s="73">
        <f t="shared" si="80"/>
        <v>88.966827414876519</v>
      </c>
      <c r="BH369" s="73">
        <f t="shared" si="80"/>
        <v>90.010902483343429</v>
      </c>
      <c r="BI369" s="73">
        <f t="shared" si="80"/>
        <v>74.777743239042579</v>
      </c>
      <c r="BJ369" s="73">
        <f t="shared" si="80"/>
        <v>75.564023730134664</v>
      </c>
      <c r="BK369" s="73">
        <f t="shared" si="80"/>
        <v>81.125539085145988</v>
      </c>
      <c r="BL369" s="73">
        <f t="shared" si="80"/>
        <v>107.52485609628467</v>
      </c>
      <c r="BM369" s="73">
        <f t="shared" si="81"/>
        <v>76.993852201915431</v>
      </c>
      <c r="BN369" s="73">
        <f t="shared" si="81"/>
        <v>91.975219708975658</v>
      </c>
      <c r="BO369" s="73">
        <f t="shared" si="81"/>
        <v>94.045590378108727</v>
      </c>
      <c r="BP369" s="73">
        <f t="shared" si="81"/>
        <v>80.526175451070998</v>
      </c>
      <c r="BQ369" s="73">
        <f t="shared" si="81"/>
        <v>93.206889878072374</v>
      </c>
      <c r="BR369" s="73">
        <f t="shared" si="81"/>
        <v>76.58920027341081</v>
      </c>
      <c r="BS369" s="73">
        <f t="shared" si="81"/>
        <v>97.579669221460279</v>
      </c>
      <c r="BT369" s="73">
        <f t="shared" si="81"/>
        <v>69.967105943687031</v>
      </c>
      <c r="BU369" s="73">
        <f t="shared" si="81"/>
        <v>100.6676045530119</v>
      </c>
      <c r="BV369" s="73">
        <f t="shared" si="81"/>
        <v>97.072900398004933</v>
      </c>
      <c r="BW369" s="73">
        <f t="shared" si="81"/>
        <v>108.82807915933215</v>
      </c>
      <c r="BX369" s="73">
        <f t="shared" si="81"/>
        <v>123.98160670814174</v>
      </c>
      <c r="BY369" s="73">
        <f t="shared" si="81"/>
        <v>132.80013330000833</v>
      </c>
      <c r="BZ369" s="73">
        <f t="shared" si="81"/>
        <v>94.476580996314453</v>
      </c>
      <c r="CA369" s="73">
        <f t="shared" si="81"/>
        <v>58.801189220293473</v>
      </c>
      <c r="CB369" s="73">
        <f t="shared" si="81"/>
        <v>78.712470752880975</v>
      </c>
      <c r="CC369" s="73">
        <f t="shared" si="82"/>
        <v>77.341712910342991</v>
      </c>
      <c r="CD369" s="73">
        <f t="shared" si="82"/>
        <v>53.951519664517647</v>
      </c>
      <c r="CE369" s="73">
        <f t="shared" si="82"/>
        <v>82.514716045852097</v>
      </c>
      <c r="CF369" s="73">
        <f t="shared" si="82"/>
        <v>105.4446142667435</v>
      </c>
      <c r="CG369" s="73">
        <f t="shared" si="82"/>
        <v>86.819678481503018</v>
      </c>
      <c r="CH369" s="73">
        <f t="shared" si="82"/>
        <v>82.586778049834379</v>
      </c>
      <c r="CI369" s="73" t="e">
        <f t="shared" si="82"/>
        <v>#VALUE!</v>
      </c>
      <c r="CJ369" s="73" t="e">
        <f t="shared" si="82"/>
        <v>#VALUE!</v>
      </c>
      <c r="CK369" s="73" t="e">
        <f t="shared" si="82"/>
        <v>#VALUE!</v>
      </c>
    </row>
    <row r="370" spans="1:89" s="72" customFormat="1" ht="14.4">
      <c r="A370" s="71">
        <v>37165</v>
      </c>
      <c r="B370" s="70" t="s">
        <v>487</v>
      </c>
      <c r="C370" s="70"/>
      <c r="D370" s="78"/>
      <c r="E370" s="71">
        <v>37165</v>
      </c>
      <c r="F370" s="72">
        <v>92.8</v>
      </c>
      <c r="G370" s="72">
        <v>89.3</v>
      </c>
      <c r="H370" s="72">
        <v>93.26</v>
      </c>
      <c r="I370" s="72">
        <v>92.47</v>
      </c>
      <c r="J370" s="72">
        <v>97.45</v>
      </c>
      <c r="K370" s="72">
        <v>91.32</v>
      </c>
      <c r="L370" s="72">
        <v>98.99</v>
      </c>
      <c r="M370" s="72">
        <v>90.7</v>
      </c>
      <c r="N370" s="72">
        <v>91.22</v>
      </c>
      <c r="O370" s="72">
        <v>96.95</v>
      </c>
      <c r="P370" s="72">
        <v>92.12</v>
      </c>
      <c r="Q370" s="72">
        <v>92.85</v>
      </c>
      <c r="R370" s="72">
        <v>90.78</v>
      </c>
      <c r="S370" s="72">
        <v>85.87</v>
      </c>
      <c r="T370" s="72">
        <v>86.4</v>
      </c>
      <c r="U370" s="72">
        <v>101.78</v>
      </c>
      <c r="V370" s="72">
        <v>92.69</v>
      </c>
      <c r="W370" s="72">
        <v>95.52</v>
      </c>
      <c r="X370" s="72">
        <v>95.5</v>
      </c>
      <c r="Y370" s="72">
        <v>94.55</v>
      </c>
      <c r="Z370" s="72">
        <v>96.77</v>
      </c>
      <c r="AA370" s="72">
        <v>89.12</v>
      </c>
      <c r="AB370" s="72">
        <v>97.75</v>
      </c>
      <c r="AC370" s="72">
        <v>84.19</v>
      </c>
      <c r="AD370" s="72">
        <v>98.14</v>
      </c>
      <c r="AE370" s="72">
        <v>96.03</v>
      </c>
      <c r="AF370" s="72">
        <v>101.75</v>
      </c>
      <c r="AG370" s="72">
        <v>115.21</v>
      </c>
      <c r="AH370" s="72">
        <v>117.69</v>
      </c>
      <c r="AI370" s="72">
        <v>98.56</v>
      </c>
      <c r="AJ370" s="72">
        <v>74.819999999999993</v>
      </c>
      <c r="AK370" s="72">
        <v>89.05</v>
      </c>
      <c r="AL370" s="72">
        <v>84.67</v>
      </c>
      <c r="AM370" s="72">
        <v>69.02</v>
      </c>
      <c r="AN370" s="72">
        <v>84.11</v>
      </c>
      <c r="AO370" s="72">
        <v>105.42</v>
      </c>
      <c r="AP370" s="72">
        <v>90.34</v>
      </c>
      <c r="AQ370" s="72">
        <v>86.91</v>
      </c>
      <c r="AR370" s="72" t="s">
        <v>488</v>
      </c>
      <c r="AS370" s="72" t="s">
        <v>488</v>
      </c>
      <c r="AT370" s="72" t="s">
        <v>488</v>
      </c>
      <c r="AU370" s="72" t="s">
        <v>488</v>
      </c>
      <c r="AV370" s="72" t="s">
        <v>488</v>
      </c>
      <c r="AW370" s="73">
        <f t="shared" ref="AW370:BL385" si="83">F370/AVERAGE(F$395:F$398)*100</f>
        <v>89.097978973645041</v>
      </c>
      <c r="AX370" s="73">
        <f t="shared" si="83"/>
        <v>72.477883288694088</v>
      </c>
      <c r="AY370" s="73">
        <f t="shared" si="83"/>
        <v>88.425344300376892</v>
      </c>
      <c r="AZ370" s="73">
        <f t="shared" si="83"/>
        <v>88.930563569917297</v>
      </c>
      <c r="BA370" s="73">
        <f t="shared" si="83"/>
        <v>99.426093610508858</v>
      </c>
      <c r="BB370" s="73">
        <f t="shared" si="83"/>
        <v>81.894000538068326</v>
      </c>
      <c r="BC370" s="73">
        <f t="shared" si="83"/>
        <v>100.72498791686806</v>
      </c>
      <c r="BD370" s="73">
        <f t="shared" si="83"/>
        <v>87.815268432008537</v>
      </c>
      <c r="BE370" s="73">
        <f t="shared" si="83"/>
        <v>87.482317964947612</v>
      </c>
      <c r="BF370" s="73">
        <f t="shared" si="83"/>
        <v>94.408062906249242</v>
      </c>
      <c r="BG370" s="73">
        <f t="shared" si="83"/>
        <v>89.746212674752812</v>
      </c>
      <c r="BH370" s="73">
        <f t="shared" si="83"/>
        <v>89.981829194427604</v>
      </c>
      <c r="BI370" s="73">
        <f t="shared" si="83"/>
        <v>75.250233136462541</v>
      </c>
      <c r="BJ370" s="73">
        <f t="shared" si="83"/>
        <v>74.36885636340017</v>
      </c>
      <c r="BK370" s="73">
        <f t="shared" si="83"/>
        <v>81.446044352272992</v>
      </c>
      <c r="BL370" s="73">
        <f t="shared" si="83"/>
        <v>106.52014652014653</v>
      </c>
      <c r="BM370" s="73">
        <f t="shared" si="81"/>
        <v>77.529170674584918</v>
      </c>
      <c r="BN370" s="73">
        <f t="shared" si="81"/>
        <v>91.744705373865443</v>
      </c>
      <c r="BO370" s="73">
        <f t="shared" si="81"/>
        <v>94.341952532661594</v>
      </c>
      <c r="BP370" s="73">
        <f t="shared" si="81"/>
        <v>84.036974491156329</v>
      </c>
      <c r="BQ370" s="73">
        <f t="shared" si="81"/>
        <v>93.642345655119016</v>
      </c>
      <c r="BR370" s="73">
        <f t="shared" si="81"/>
        <v>76.144907723855098</v>
      </c>
      <c r="BS370" s="73">
        <f t="shared" si="81"/>
        <v>98.578055667607913</v>
      </c>
      <c r="BT370" s="73">
        <f t="shared" si="81"/>
        <v>69.669197509154472</v>
      </c>
      <c r="BU370" s="73">
        <f t="shared" si="81"/>
        <v>100.41181736794987</v>
      </c>
      <c r="BV370" s="73">
        <f t="shared" si="81"/>
        <v>96.760542092800634</v>
      </c>
      <c r="BW370" s="73">
        <f t="shared" si="81"/>
        <v>108.5507014455646</v>
      </c>
      <c r="BX370" s="73">
        <f t="shared" si="81"/>
        <v>124.65242088179602</v>
      </c>
      <c r="BY370" s="73">
        <f t="shared" si="81"/>
        <v>130.73398317087396</v>
      </c>
      <c r="BZ370" s="73">
        <f t="shared" si="81"/>
        <v>96.224158551170333</v>
      </c>
      <c r="CA370" s="73">
        <f t="shared" ref="CA370:CD414" si="84">AJ370/AVERAGE(AJ$395:AJ$398)*100</f>
        <v>57.404814424091285</v>
      </c>
      <c r="CB370" s="73">
        <f t="shared" si="84"/>
        <v>77.890271369530524</v>
      </c>
      <c r="CC370" s="73">
        <f t="shared" si="82"/>
        <v>75.478594192239967</v>
      </c>
      <c r="CD370" s="73">
        <f t="shared" si="82"/>
        <v>54.100448746840158</v>
      </c>
      <c r="CE370" s="73">
        <f t="shared" si="82"/>
        <v>80.179214032077411</v>
      </c>
      <c r="CF370" s="73">
        <f t="shared" si="82"/>
        <v>105.6550825586931</v>
      </c>
      <c r="CG370" s="73">
        <f t="shared" si="82"/>
        <v>87.48789463490219</v>
      </c>
      <c r="CH370" s="73">
        <f t="shared" si="82"/>
        <v>83.450957799222238</v>
      </c>
      <c r="CI370" s="73" t="e">
        <f t="shared" si="82"/>
        <v>#VALUE!</v>
      </c>
      <c r="CJ370" s="73" t="e">
        <f t="shared" si="82"/>
        <v>#VALUE!</v>
      </c>
      <c r="CK370" s="73" t="e">
        <f t="shared" si="82"/>
        <v>#VALUE!</v>
      </c>
    </row>
    <row r="371" spans="1:89" s="72" customFormat="1" ht="14.4">
      <c r="A371" s="71">
        <v>37257</v>
      </c>
      <c r="B371" s="70" t="s">
        <v>487</v>
      </c>
      <c r="C371" s="70"/>
      <c r="D371" s="78"/>
      <c r="E371" s="71">
        <v>37257</v>
      </c>
      <c r="F371" s="72">
        <v>92.48</v>
      </c>
      <c r="G371" s="72">
        <v>86.97</v>
      </c>
      <c r="H371" s="72">
        <v>94.97</v>
      </c>
      <c r="I371" s="72">
        <v>91.96</v>
      </c>
      <c r="J371" s="72">
        <v>97</v>
      </c>
      <c r="K371" s="72">
        <v>91.43</v>
      </c>
      <c r="L371" s="72">
        <v>98.67</v>
      </c>
      <c r="M371" s="72">
        <v>90.45</v>
      </c>
      <c r="N371" s="72">
        <v>91.09</v>
      </c>
      <c r="O371" s="72">
        <v>96.16</v>
      </c>
      <c r="P371" s="72">
        <v>92.04</v>
      </c>
      <c r="Q371" s="72">
        <v>91.55</v>
      </c>
      <c r="R371" s="72">
        <v>90.66</v>
      </c>
      <c r="S371" s="72">
        <v>86.83</v>
      </c>
      <c r="T371" s="72">
        <v>86.76</v>
      </c>
      <c r="U371" s="72">
        <v>102.82</v>
      </c>
      <c r="V371" s="72">
        <v>94.44</v>
      </c>
      <c r="W371" s="72">
        <v>94.69</v>
      </c>
      <c r="X371" s="72">
        <v>95.26</v>
      </c>
      <c r="Y371" s="72">
        <v>96.39</v>
      </c>
      <c r="Z371" s="72">
        <v>96.65</v>
      </c>
      <c r="AA371" s="72">
        <v>90.17</v>
      </c>
      <c r="AB371" s="72">
        <v>97.41</v>
      </c>
      <c r="AC371" s="72">
        <v>85.95</v>
      </c>
      <c r="AD371" s="72">
        <v>96.99</v>
      </c>
      <c r="AE371" s="72">
        <v>98.63</v>
      </c>
      <c r="AF371" s="72">
        <v>101.73</v>
      </c>
      <c r="AG371" s="72">
        <v>117.37</v>
      </c>
      <c r="AH371" s="72">
        <v>110.17</v>
      </c>
      <c r="AI371" s="72">
        <v>97.39</v>
      </c>
      <c r="AJ371" s="72">
        <v>73.86</v>
      </c>
      <c r="AK371" s="72">
        <v>105.46</v>
      </c>
      <c r="AL371" s="72">
        <v>83.99</v>
      </c>
      <c r="AM371" s="72">
        <v>71.84</v>
      </c>
      <c r="AN371" s="72">
        <v>85.21</v>
      </c>
      <c r="AO371" s="72">
        <v>108.47</v>
      </c>
      <c r="AP371" s="72">
        <v>89.43</v>
      </c>
      <c r="AQ371" s="72">
        <v>86.09</v>
      </c>
      <c r="AR371" s="72" t="s">
        <v>488</v>
      </c>
      <c r="AS371" s="72" t="s">
        <v>488</v>
      </c>
      <c r="AT371" s="72" t="s">
        <v>488</v>
      </c>
      <c r="AU371" s="72" t="s">
        <v>488</v>
      </c>
      <c r="AV371" s="72" t="s">
        <v>488</v>
      </c>
      <c r="AW371" s="73">
        <f t="shared" si="83"/>
        <v>88.790744563391101</v>
      </c>
      <c r="AX371" s="73">
        <f t="shared" si="83"/>
        <v>70.586803019235447</v>
      </c>
      <c r="AY371" s="73">
        <f t="shared" si="83"/>
        <v>90.046696849740442</v>
      </c>
      <c r="AZ371" s="73">
        <f t="shared" si="83"/>
        <v>88.440084631659929</v>
      </c>
      <c r="BA371" s="73">
        <f t="shared" si="83"/>
        <v>98.966968498915946</v>
      </c>
      <c r="BB371" s="73">
        <f t="shared" si="83"/>
        <v>81.992646399426064</v>
      </c>
      <c r="BC371" s="73">
        <f t="shared" si="83"/>
        <v>100.39937930859048</v>
      </c>
      <c r="BD371" s="73">
        <f t="shared" si="83"/>
        <v>87.573219731810042</v>
      </c>
      <c r="BE371" s="73">
        <f t="shared" si="83"/>
        <v>87.357644633052814</v>
      </c>
      <c r="BF371" s="73">
        <f t="shared" si="83"/>
        <v>93.6387759573484</v>
      </c>
      <c r="BG371" s="73">
        <f t="shared" si="83"/>
        <v>89.668274148765178</v>
      </c>
      <c r="BH371" s="73">
        <f t="shared" si="83"/>
        <v>88.721986674742581</v>
      </c>
      <c r="BI371" s="73">
        <f t="shared" si="83"/>
        <v>75.150761579110963</v>
      </c>
      <c r="BJ371" s="73">
        <f t="shared" si="83"/>
        <v>75.200277140258947</v>
      </c>
      <c r="BK371" s="73">
        <f t="shared" si="83"/>
        <v>81.785402870407466</v>
      </c>
      <c r="BL371" s="73">
        <f t="shared" si="83"/>
        <v>107.60858189429618</v>
      </c>
      <c r="BM371" s="73">
        <f t="shared" ref="BM371:BZ389" si="85">V371/AVERAGE(V$395:V$398)*100</f>
        <v>78.992932123290529</v>
      </c>
      <c r="BN371" s="73">
        <f t="shared" si="85"/>
        <v>90.947509964942626</v>
      </c>
      <c r="BO371" s="73">
        <f t="shared" si="85"/>
        <v>94.104862809019295</v>
      </c>
      <c r="BP371" s="73">
        <f t="shared" si="85"/>
        <v>85.672384676917602</v>
      </c>
      <c r="BQ371" s="73">
        <f t="shared" si="85"/>
        <v>93.526224114573253</v>
      </c>
      <c r="BR371" s="73">
        <f t="shared" si="85"/>
        <v>77.042036910457966</v>
      </c>
      <c r="BS371" s="73">
        <f t="shared" si="85"/>
        <v>98.235175473981442</v>
      </c>
      <c r="BT371" s="73">
        <f t="shared" si="85"/>
        <v>71.125638744646949</v>
      </c>
      <c r="BU371" s="73">
        <f t="shared" si="85"/>
        <v>99.235196316664513</v>
      </c>
      <c r="BV371" s="73">
        <f t="shared" si="85"/>
        <v>99.380321426772127</v>
      </c>
      <c r="BW371" s="73">
        <f t="shared" si="85"/>
        <v>108.52936469835173</v>
      </c>
      <c r="BX371" s="73">
        <f t="shared" si="85"/>
        <v>126.98945090614011</v>
      </c>
      <c r="BY371" s="73">
        <f t="shared" si="85"/>
        <v>122.38051598211558</v>
      </c>
      <c r="BZ371" s="73">
        <f t="shared" si="85"/>
        <v>95.081887188499167</v>
      </c>
      <c r="CA371" s="73">
        <f t="shared" si="84"/>
        <v>56.668265081039607</v>
      </c>
      <c r="CB371" s="73">
        <f t="shared" si="84"/>
        <v>92.243773370361453</v>
      </c>
      <c r="CC371" s="73">
        <f t="shared" si="82"/>
        <v>74.872412025584438</v>
      </c>
      <c r="CD371" s="73">
        <f t="shared" si="82"/>
        <v>56.310869863416357</v>
      </c>
      <c r="CE371" s="73">
        <f t="shared" si="82"/>
        <v>81.22780677295583</v>
      </c>
      <c r="CF371" s="73">
        <f t="shared" si="82"/>
        <v>108.71188394177042</v>
      </c>
      <c r="CG371" s="73">
        <f t="shared" si="82"/>
        <v>86.606624055781538</v>
      </c>
      <c r="CH371" s="73">
        <f t="shared" si="82"/>
        <v>82.663594027557735</v>
      </c>
      <c r="CI371" s="73" t="e">
        <f t="shared" si="82"/>
        <v>#VALUE!</v>
      </c>
      <c r="CJ371" s="73" t="e">
        <f t="shared" si="82"/>
        <v>#VALUE!</v>
      </c>
      <c r="CK371" s="73" t="e">
        <f t="shared" si="82"/>
        <v>#VALUE!</v>
      </c>
    </row>
    <row r="372" spans="1:89" s="72" customFormat="1" ht="14.4">
      <c r="A372" s="71">
        <v>37347</v>
      </c>
      <c r="B372" s="70" t="s">
        <v>487</v>
      </c>
      <c r="C372" s="70"/>
      <c r="D372" s="79"/>
      <c r="E372" s="71">
        <v>37347</v>
      </c>
      <c r="F372" s="72">
        <v>93.27</v>
      </c>
      <c r="G372" s="72">
        <v>87.44</v>
      </c>
      <c r="H372" s="72">
        <v>98.29</v>
      </c>
      <c r="I372" s="72">
        <v>92.59</v>
      </c>
      <c r="J372" s="72">
        <v>98.26</v>
      </c>
      <c r="K372" s="72">
        <v>92.75</v>
      </c>
      <c r="L372" s="72">
        <v>99.97</v>
      </c>
      <c r="M372" s="72">
        <v>92.25</v>
      </c>
      <c r="N372" s="72">
        <v>92.34</v>
      </c>
      <c r="O372" s="72">
        <v>96.99</v>
      </c>
      <c r="P372" s="72">
        <v>93.64</v>
      </c>
      <c r="Q372" s="72">
        <v>91.82</v>
      </c>
      <c r="R372" s="72">
        <v>90.26</v>
      </c>
      <c r="S372" s="72">
        <v>87.62</v>
      </c>
      <c r="T372" s="72">
        <v>87.94</v>
      </c>
      <c r="U372" s="72">
        <v>102.81</v>
      </c>
      <c r="V372" s="72">
        <v>96.08</v>
      </c>
      <c r="W372" s="72">
        <v>95.13</v>
      </c>
      <c r="X372" s="72">
        <v>96.07</v>
      </c>
      <c r="Y372" s="72">
        <v>95.74</v>
      </c>
      <c r="Z372" s="72">
        <v>97.57</v>
      </c>
      <c r="AA372" s="72">
        <v>86.87</v>
      </c>
      <c r="AB372" s="72">
        <v>97.41</v>
      </c>
      <c r="AC372" s="72">
        <v>85.07</v>
      </c>
      <c r="AD372" s="72">
        <v>97.74</v>
      </c>
      <c r="AE372" s="72">
        <v>99.17</v>
      </c>
      <c r="AF372" s="72">
        <v>100.55</v>
      </c>
      <c r="AG372" s="72">
        <v>114.22</v>
      </c>
      <c r="AH372" s="72">
        <v>111.85</v>
      </c>
      <c r="AI372" s="72">
        <v>98.58</v>
      </c>
      <c r="AJ372" s="72">
        <v>76.16</v>
      </c>
      <c r="AK372" s="72">
        <v>99.51</v>
      </c>
      <c r="AL372" s="72">
        <v>85.29</v>
      </c>
      <c r="AM372" s="72">
        <v>73.7</v>
      </c>
      <c r="AN372" s="72">
        <v>87.58</v>
      </c>
      <c r="AO372" s="72">
        <v>105.69</v>
      </c>
      <c r="AP372" s="72">
        <v>91.6</v>
      </c>
      <c r="AQ372" s="72">
        <v>88.4</v>
      </c>
      <c r="AR372" s="72" t="s">
        <v>488</v>
      </c>
      <c r="AS372" s="72" t="s">
        <v>488</v>
      </c>
      <c r="AT372" s="72" t="s">
        <v>488</v>
      </c>
      <c r="AU372" s="72" t="s">
        <v>488</v>
      </c>
      <c r="AV372" s="72" t="s">
        <v>488</v>
      </c>
      <c r="AW372" s="73">
        <f t="shared" si="83"/>
        <v>89.549229513705527</v>
      </c>
      <c r="AX372" s="73">
        <f t="shared" si="83"/>
        <v>70.968265562860154</v>
      </c>
      <c r="AY372" s="73">
        <f t="shared" si="83"/>
        <v>93.194586009908278</v>
      </c>
      <c r="AZ372" s="73">
        <f t="shared" si="83"/>
        <v>89.045970378919037</v>
      </c>
      <c r="BA372" s="73">
        <f t="shared" si="83"/>
        <v>100.25251881137611</v>
      </c>
      <c r="BB372" s="73">
        <f t="shared" si="83"/>
        <v>83.176396735718754</v>
      </c>
      <c r="BC372" s="73">
        <f t="shared" si="83"/>
        <v>101.72216427971816</v>
      </c>
      <c r="BD372" s="73">
        <f t="shared" si="83"/>
        <v>89.315970373239097</v>
      </c>
      <c r="BE372" s="73">
        <f t="shared" si="83"/>
        <v>88.556426670502759</v>
      </c>
      <c r="BF372" s="73">
        <f t="shared" si="83"/>
        <v>94.447014144168278</v>
      </c>
      <c r="BG372" s="73">
        <f t="shared" si="83"/>
        <v>91.227044668517721</v>
      </c>
      <c r="BH372" s="73">
        <f t="shared" si="83"/>
        <v>88.983646274984849</v>
      </c>
      <c r="BI372" s="73">
        <f t="shared" si="83"/>
        <v>74.819189721272409</v>
      </c>
      <c r="BJ372" s="73">
        <f t="shared" si="83"/>
        <v>75.884467154549</v>
      </c>
      <c r="BK372" s="73">
        <f t="shared" si="83"/>
        <v>82.897744679848216</v>
      </c>
      <c r="BL372" s="73">
        <f t="shared" si="83"/>
        <v>107.59811616954475</v>
      </c>
      <c r="BM372" s="73">
        <f t="shared" si="85"/>
        <v>80.364685709506077</v>
      </c>
      <c r="BN372" s="73">
        <f t="shared" si="85"/>
        <v>91.370119579311336</v>
      </c>
      <c r="BO372" s="73">
        <f t="shared" si="85"/>
        <v>94.905040626312015</v>
      </c>
      <c r="BP372" s="73">
        <f t="shared" si="85"/>
        <v>85.094658252599771</v>
      </c>
      <c r="BQ372" s="73">
        <f t="shared" si="85"/>
        <v>94.41648925875748</v>
      </c>
      <c r="BR372" s="73">
        <f t="shared" si="85"/>
        <v>74.222488038277518</v>
      </c>
      <c r="BS372" s="73">
        <f t="shared" si="85"/>
        <v>98.235175473981442</v>
      </c>
      <c r="BT372" s="73">
        <f t="shared" si="85"/>
        <v>70.397418126900703</v>
      </c>
      <c r="BU372" s="73">
        <f t="shared" si="85"/>
        <v>100.0025578718506</v>
      </c>
      <c r="BV372" s="73">
        <f t="shared" si="85"/>
        <v>99.924429442289281</v>
      </c>
      <c r="BW372" s="73">
        <f t="shared" si="85"/>
        <v>107.27049661279136</v>
      </c>
      <c r="BX372" s="73">
        <f t="shared" si="85"/>
        <v>123.58128212063835</v>
      </c>
      <c r="BY372" s="73">
        <f t="shared" si="85"/>
        <v>124.24671609875308</v>
      </c>
      <c r="BZ372" s="73">
        <f t="shared" si="85"/>
        <v>96.243684557369832</v>
      </c>
      <c r="CA372" s="73">
        <f t="shared" si="84"/>
        <v>58.43291454876762</v>
      </c>
      <c r="CB372" s="73">
        <f t="shared" si="84"/>
        <v>87.039426209792055</v>
      </c>
      <c r="CC372" s="73">
        <f t="shared" si="82"/>
        <v>76.031289697131783</v>
      </c>
      <c r="CD372" s="73">
        <f t="shared" si="82"/>
        <v>57.768807195626195</v>
      </c>
      <c r="CE372" s="73">
        <f t="shared" si="82"/>
        <v>83.48704749648482</v>
      </c>
      <c r="CF372" s="73">
        <f t="shared" si="82"/>
        <v>105.92568464834255</v>
      </c>
      <c r="CG372" s="73">
        <f t="shared" si="82"/>
        <v>88.708115436761574</v>
      </c>
      <c r="CH372" s="73">
        <f t="shared" si="82"/>
        <v>84.881655384319942</v>
      </c>
      <c r="CI372" s="73" t="e">
        <f t="shared" si="82"/>
        <v>#VALUE!</v>
      </c>
      <c r="CJ372" s="73" t="e">
        <f t="shared" si="82"/>
        <v>#VALUE!</v>
      </c>
      <c r="CK372" s="73" t="e">
        <f t="shared" si="82"/>
        <v>#VALUE!</v>
      </c>
    </row>
    <row r="373" spans="1:89" s="72" customFormat="1" ht="14.4">
      <c r="A373" s="71">
        <v>37438</v>
      </c>
      <c r="B373" s="70" t="s">
        <v>487</v>
      </c>
      <c r="C373" s="70"/>
      <c r="D373" s="78"/>
      <c r="E373" s="71">
        <v>37438</v>
      </c>
      <c r="F373" s="72">
        <v>94.36</v>
      </c>
      <c r="G373" s="72">
        <v>89.41</v>
      </c>
      <c r="H373" s="72">
        <v>99.07</v>
      </c>
      <c r="I373" s="72">
        <v>93.92</v>
      </c>
      <c r="J373" s="72">
        <v>100.21</v>
      </c>
      <c r="K373" s="72">
        <v>94.54</v>
      </c>
      <c r="L373" s="72">
        <v>101.2</v>
      </c>
      <c r="M373" s="72">
        <v>94.86</v>
      </c>
      <c r="N373" s="72">
        <v>94.03</v>
      </c>
      <c r="O373" s="72">
        <v>98.4</v>
      </c>
      <c r="P373" s="72">
        <v>95.93</v>
      </c>
      <c r="Q373" s="72">
        <v>93.63</v>
      </c>
      <c r="R373" s="72">
        <v>89.66</v>
      </c>
      <c r="S373" s="72">
        <v>88.41</v>
      </c>
      <c r="T373" s="72">
        <v>88.84</v>
      </c>
      <c r="U373" s="72">
        <v>102.47</v>
      </c>
      <c r="V373" s="72">
        <v>98.1</v>
      </c>
      <c r="W373" s="72">
        <v>96.11</v>
      </c>
      <c r="X373" s="72">
        <v>97.4</v>
      </c>
      <c r="Y373" s="72">
        <v>89.24</v>
      </c>
      <c r="Z373" s="72">
        <v>98.57</v>
      </c>
      <c r="AA373" s="72">
        <v>86.05</v>
      </c>
      <c r="AB373" s="72">
        <v>98.44</v>
      </c>
      <c r="AC373" s="72">
        <v>84.91</v>
      </c>
      <c r="AD373" s="72">
        <v>99.41</v>
      </c>
      <c r="AE373" s="72">
        <v>99.79</v>
      </c>
      <c r="AF373" s="72">
        <v>102.23</v>
      </c>
      <c r="AG373" s="72">
        <v>111.24</v>
      </c>
      <c r="AH373" s="72">
        <v>115.02</v>
      </c>
      <c r="AI373" s="72">
        <v>100.6</v>
      </c>
      <c r="AJ373" s="72">
        <v>77.81</v>
      </c>
      <c r="AK373" s="72">
        <v>82.13</v>
      </c>
      <c r="AL373" s="72">
        <v>83.63</v>
      </c>
      <c r="AM373" s="72">
        <v>69.45</v>
      </c>
      <c r="AN373" s="72">
        <v>84.4</v>
      </c>
      <c r="AO373" s="72">
        <v>102.52</v>
      </c>
      <c r="AP373" s="72">
        <v>95.04</v>
      </c>
      <c r="AQ373" s="72">
        <v>93.26</v>
      </c>
      <c r="AR373" s="72" t="s">
        <v>488</v>
      </c>
      <c r="AS373" s="72" t="s">
        <v>488</v>
      </c>
      <c r="AT373" s="72" t="s">
        <v>488</v>
      </c>
      <c r="AU373" s="72" t="s">
        <v>488</v>
      </c>
      <c r="AV373" s="72" t="s">
        <v>488</v>
      </c>
      <c r="AW373" s="73">
        <f t="shared" si="83"/>
        <v>90.595746723633042</v>
      </c>
      <c r="AX373" s="73">
        <f t="shared" si="83"/>
        <v>72.567161756350941</v>
      </c>
      <c r="AY373" s="73">
        <f t="shared" si="83"/>
        <v>93.934150330670576</v>
      </c>
      <c r="AZ373" s="73">
        <f t="shared" si="83"/>
        <v>90.325062512021546</v>
      </c>
      <c r="BA373" s="73">
        <f t="shared" si="83"/>
        <v>102.24206096161204</v>
      </c>
      <c r="BB373" s="73">
        <f t="shared" si="83"/>
        <v>84.781633934176298</v>
      </c>
      <c r="BC373" s="73">
        <f t="shared" si="83"/>
        <v>102.9737223677851</v>
      </c>
      <c r="BD373" s="73">
        <f t="shared" si="83"/>
        <v>91.84295880331122</v>
      </c>
      <c r="BE373" s="73">
        <f t="shared" si="83"/>
        <v>90.177179985135098</v>
      </c>
      <c r="BF373" s="73">
        <f t="shared" si="83"/>
        <v>95.820045280814099</v>
      </c>
      <c r="BG373" s="73">
        <f t="shared" si="83"/>
        <v>93.458034974913559</v>
      </c>
      <c r="BH373" s="73">
        <f t="shared" si="83"/>
        <v>90.737734706238641</v>
      </c>
      <c r="BI373" s="73">
        <f t="shared" si="83"/>
        <v>74.321831934514549</v>
      </c>
      <c r="BJ373" s="73">
        <f t="shared" si="83"/>
        <v>76.568657168839039</v>
      </c>
      <c r="BK373" s="73">
        <f t="shared" si="83"/>
        <v>83.746140975184403</v>
      </c>
      <c r="BL373" s="73">
        <f t="shared" si="83"/>
        <v>107.24228152799581</v>
      </c>
      <c r="BM373" s="73">
        <f t="shared" si="85"/>
        <v>82.054284638869134</v>
      </c>
      <c r="BN373" s="73">
        <f t="shared" si="85"/>
        <v>92.311386447678061</v>
      </c>
      <c r="BO373" s="73">
        <f t="shared" si="85"/>
        <v>96.218912844829731</v>
      </c>
      <c r="BP373" s="73">
        <f t="shared" si="85"/>
        <v>79.317394009421378</v>
      </c>
      <c r="BQ373" s="73">
        <f t="shared" si="85"/>
        <v>95.384168763305581</v>
      </c>
      <c r="BR373" s="73">
        <f t="shared" si="85"/>
        <v>73.521872863978132</v>
      </c>
      <c r="BS373" s="73">
        <f t="shared" si="85"/>
        <v>99.273900766438089</v>
      </c>
      <c r="BT373" s="73">
        <f t="shared" si="85"/>
        <v>70.265014378219576</v>
      </c>
      <c r="BU373" s="73">
        <f t="shared" si="85"/>
        <v>101.71121626806496</v>
      </c>
      <c r="BV373" s="73">
        <f t="shared" si="85"/>
        <v>100.54914605269786</v>
      </c>
      <c r="BW373" s="73">
        <f t="shared" si="85"/>
        <v>109.0627833786739</v>
      </c>
      <c r="BX373" s="73">
        <f t="shared" si="85"/>
        <v>120.35704625371922</v>
      </c>
      <c r="BY373" s="73">
        <f t="shared" si="85"/>
        <v>127.76805798550363</v>
      </c>
      <c r="BZ373" s="73">
        <f t="shared" si="85"/>
        <v>98.215811183520046</v>
      </c>
      <c r="CA373" s="73">
        <f t="shared" si="84"/>
        <v>59.698858732137715</v>
      </c>
      <c r="CB373" s="73">
        <f t="shared" si="84"/>
        <v>71.837484419759022</v>
      </c>
      <c r="CC373" s="73">
        <f t="shared" si="82"/>
        <v>74.551492055002115</v>
      </c>
      <c r="CD373" s="73">
        <f t="shared" si="82"/>
        <v>54.437498775254255</v>
      </c>
      <c r="CE373" s="73">
        <f t="shared" si="82"/>
        <v>80.455661209218093</v>
      </c>
      <c r="CF373" s="73">
        <f t="shared" si="82"/>
        <v>102.74861566986544</v>
      </c>
      <c r="CG373" s="73">
        <f t="shared" si="82"/>
        <v>92.03951191167927</v>
      </c>
      <c r="CH373" s="73">
        <f t="shared" si="82"/>
        <v>89.548226031014451</v>
      </c>
      <c r="CI373" s="73" t="e">
        <f t="shared" si="82"/>
        <v>#VALUE!</v>
      </c>
      <c r="CJ373" s="73" t="e">
        <f t="shared" si="82"/>
        <v>#VALUE!</v>
      </c>
      <c r="CK373" s="73" t="e">
        <f t="shared" si="82"/>
        <v>#VALUE!</v>
      </c>
    </row>
    <row r="374" spans="1:89" s="72" customFormat="1" ht="14.4">
      <c r="A374" s="71">
        <v>37530</v>
      </c>
      <c r="B374" s="70" t="s">
        <v>487</v>
      </c>
      <c r="C374" s="70"/>
      <c r="D374" s="78"/>
      <c r="E374" s="71">
        <v>37530</v>
      </c>
      <c r="F374" s="72">
        <v>94.36</v>
      </c>
      <c r="G374" s="72">
        <v>88.88</v>
      </c>
      <c r="H374" s="72">
        <v>96.62</v>
      </c>
      <c r="I374" s="72">
        <v>94</v>
      </c>
      <c r="J374" s="72">
        <v>100.31</v>
      </c>
      <c r="K374" s="72">
        <v>95.11</v>
      </c>
      <c r="L374" s="72">
        <v>100.34</v>
      </c>
      <c r="M374" s="72">
        <v>95.53</v>
      </c>
      <c r="N374" s="72">
        <v>94.43</v>
      </c>
      <c r="O374" s="72">
        <v>98.42</v>
      </c>
      <c r="P374" s="72">
        <v>96.49</v>
      </c>
      <c r="Q374" s="72">
        <v>93.93</v>
      </c>
      <c r="R374" s="72">
        <v>90.23</v>
      </c>
      <c r="S374" s="72">
        <v>87.35</v>
      </c>
      <c r="T374" s="72">
        <v>88.39</v>
      </c>
      <c r="U374" s="72">
        <v>105.38</v>
      </c>
      <c r="V374" s="72">
        <v>99.73</v>
      </c>
      <c r="W374" s="72">
        <v>96.29</v>
      </c>
      <c r="X374" s="72">
        <v>97.63</v>
      </c>
      <c r="Y374" s="72">
        <v>92.49</v>
      </c>
      <c r="Z374" s="72">
        <v>98.41</v>
      </c>
      <c r="AA374" s="72">
        <v>86.92</v>
      </c>
      <c r="AB374" s="72">
        <v>98.48</v>
      </c>
      <c r="AC374" s="72">
        <v>89.71</v>
      </c>
      <c r="AD374" s="72">
        <v>99.55</v>
      </c>
      <c r="AE374" s="72">
        <v>101.37</v>
      </c>
      <c r="AF374" s="72">
        <v>103.54</v>
      </c>
      <c r="AG374" s="72">
        <v>111.98</v>
      </c>
      <c r="AH374" s="72">
        <v>109.92</v>
      </c>
      <c r="AI374" s="72">
        <v>101.45</v>
      </c>
      <c r="AJ374" s="72">
        <v>78.790000000000006</v>
      </c>
      <c r="AK374" s="72">
        <v>84.38</v>
      </c>
      <c r="AL374" s="72">
        <v>82.49</v>
      </c>
      <c r="AM374" s="72">
        <v>69.760000000000005</v>
      </c>
      <c r="AN374" s="72">
        <v>87.18</v>
      </c>
      <c r="AO374" s="72">
        <v>102.11</v>
      </c>
      <c r="AP374" s="72">
        <v>95.42</v>
      </c>
      <c r="AQ374" s="72">
        <v>94.66</v>
      </c>
      <c r="AR374" s="72" t="s">
        <v>488</v>
      </c>
      <c r="AS374" s="72" t="s">
        <v>488</v>
      </c>
      <c r="AT374" s="72" t="s">
        <v>488</v>
      </c>
      <c r="AU374" s="72" t="s">
        <v>488</v>
      </c>
      <c r="AV374" s="72" t="s">
        <v>488</v>
      </c>
      <c r="AW374" s="73">
        <f t="shared" si="83"/>
        <v>90.595746723633042</v>
      </c>
      <c r="AX374" s="73">
        <f t="shared" si="83"/>
        <v>72.13700186673158</v>
      </c>
      <c r="AY374" s="73">
        <f t="shared" si="83"/>
        <v>91.611159835968422</v>
      </c>
      <c r="AZ374" s="73">
        <f t="shared" si="83"/>
        <v>90.402000384689373</v>
      </c>
      <c r="BA374" s="73">
        <f t="shared" si="83"/>
        <v>102.34408876418823</v>
      </c>
      <c r="BB374" s="73">
        <f t="shared" si="83"/>
        <v>85.292798852120882</v>
      </c>
      <c r="BC374" s="73">
        <f t="shared" si="83"/>
        <v>102.09864923303911</v>
      </c>
      <c r="BD374" s="73">
        <f t="shared" si="83"/>
        <v>92.491649319843162</v>
      </c>
      <c r="BE374" s="73">
        <f t="shared" si="83"/>
        <v>90.560790237119079</v>
      </c>
      <c r="BF374" s="73">
        <f t="shared" si="83"/>
        <v>95.839520899773603</v>
      </c>
      <c r="BG374" s="73">
        <f t="shared" si="83"/>
        <v>94.003604656826951</v>
      </c>
      <c r="BH374" s="73">
        <f t="shared" si="83"/>
        <v>91.028467595396734</v>
      </c>
      <c r="BI374" s="73">
        <f t="shared" si="83"/>
        <v>74.794321831934525</v>
      </c>
      <c r="BJ374" s="73">
        <f t="shared" si="83"/>
        <v>75.650630061057456</v>
      </c>
      <c r="BK374" s="73">
        <f t="shared" si="83"/>
        <v>83.32194282751631</v>
      </c>
      <c r="BL374" s="73">
        <f t="shared" si="83"/>
        <v>110.28780743066457</v>
      </c>
      <c r="BM374" s="73">
        <f t="shared" si="85"/>
        <v>83.417673873949227</v>
      </c>
      <c r="BN374" s="73">
        <f t="shared" si="85"/>
        <v>92.484272199010718</v>
      </c>
      <c r="BO374" s="73">
        <f t="shared" si="85"/>
        <v>96.446123829986917</v>
      </c>
      <c r="BP374" s="73">
        <f t="shared" si="85"/>
        <v>82.206026131010574</v>
      </c>
      <c r="BQ374" s="73">
        <f t="shared" si="85"/>
        <v>95.229340042577888</v>
      </c>
      <c r="BR374" s="73">
        <f t="shared" si="85"/>
        <v>74.265208475734795</v>
      </c>
      <c r="BS374" s="73">
        <f t="shared" si="85"/>
        <v>99.314239612747073</v>
      </c>
      <c r="BT374" s="73">
        <f t="shared" si="85"/>
        <v>74.237126838653595</v>
      </c>
      <c r="BU374" s="73">
        <f t="shared" si="85"/>
        <v>101.85445709169969</v>
      </c>
      <c r="BV374" s="73">
        <f t="shared" si="85"/>
        <v>102.14116580180361</v>
      </c>
      <c r="BW374" s="73">
        <f t="shared" si="85"/>
        <v>110.46034032111804</v>
      </c>
      <c r="BX374" s="73">
        <f t="shared" si="85"/>
        <v>121.15769542872599</v>
      </c>
      <c r="BY374" s="73">
        <f t="shared" si="85"/>
        <v>122.10280763142549</v>
      </c>
      <c r="BZ374" s="73">
        <f t="shared" si="85"/>
        <v>99.045666446999093</v>
      </c>
      <c r="CA374" s="73">
        <f t="shared" si="84"/>
        <v>60.450752853169654</v>
      </c>
      <c r="CB374" s="73">
        <f t="shared" si="84"/>
        <v>73.805514858629806</v>
      </c>
      <c r="CC374" s="73">
        <f t="shared" si="82"/>
        <v>73.535245481491373</v>
      </c>
      <c r="CD374" s="73">
        <f t="shared" si="82"/>
        <v>54.680488330622566</v>
      </c>
      <c r="CE374" s="73">
        <f t="shared" si="82"/>
        <v>83.105741045256309</v>
      </c>
      <c r="CF374" s="73">
        <f t="shared" si="82"/>
        <v>102.33770138558292</v>
      </c>
      <c r="CG374" s="73">
        <f t="shared" si="82"/>
        <v>92.40751501065273</v>
      </c>
      <c r="CH374" s="73">
        <f t="shared" si="82"/>
        <v>90.892505641173358</v>
      </c>
      <c r="CI374" s="73" t="e">
        <f t="shared" si="82"/>
        <v>#VALUE!</v>
      </c>
      <c r="CJ374" s="73" t="e">
        <f t="shared" si="82"/>
        <v>#VALUE!</v>
      </c>
      <c r="CK374" s="73" t="e">
        <f t="shared" si="82"/>
        <v>#VALUE!</v>
      </c>
    </row>
    <row r="375" spans="1:89" s="72" customFormat="1" ht="14.4">
      <c r="A375" s="71">
        <v>37622</v>
      </c>
      <c r="B375" s="70" t="s">
        <v>487</v>
      </c>
      <c r="C375" s="70"/>
      <c r="D375" s="78"/>
      <c r="E375" s="71">
        <v>37622</v>
      </c>
      <c r="F375" s="72">
        <v>95.78</v>
      </c>
      <c r="G375" s="72">
        <v>90.12</v>
      </c>
      <c r="H375" s="72">
        <v>95.74</v>
      </c>
      <c r="I375" s="72">
        <v>95.71</v>
      </c>
      <c r="J375" s="72">
        <v>102.19</v>
      </c>
      <c r="K375" s="72">
        <v>96.9</v>
      </c>
      <c r="L375" s="72">
        <v>101.61</v>
      </c>
      <c r="M375" s="72">
        <v>97.89</v>
      </c>
      <c r="N375" s="72">
        <v>96.15</v>
      </c>
      <c r="O375" s="72">
        <v>100.09</v>
      </c>
      <c r="P375" s="72">
        <v>98.65</v>
      </c>
      <c r="Q375" s="72">
        <v>94.8</v>
      </c>
      <c r="R375" s="72">
        <v>90.63</v>
      </c>
      <c r="S375" s="72">
        <v>88.25</v>
      </c>
      <c r="T375" s="72">
        <v>88.69</v>
      </c>
      <c r="U375" s="72">
        <v>105.33</v>
      </c>
      <c r="V375" s="72">
        <v>101.41</v>
      </c>
      <c r="W375" s="72">
        <v>97.91</v>
      </c>
      <c r="X375" s="72">
        <v>99.02</v>
      </c>
      <c r="Y375" s="72">
        <v>90.56</v>
      </c>
      <c r="Z375" s="72">
        <v>99.43</v>
      </c>
      <c r="AA375" s="72">
        <v>86.53</v>
      </c>
      <c r="AB375" s="72">
        <v>99.61</v>
      </c>
      <c r="AC375" s="72">
        <v>91.02</v>
      </c>
      <c r="AD375" s="72">
        <v>101.6</v>
      </c>
      <c r="AE375" s="72">
        <v>102.43</v>
      </c>
      <c r="AF375" s="72">
        <v>101.54</v>
      </c>
      <c r="AG375" s="72">
        <v>109.11</v>
      </c>
      <c r="AH375" s="72">
        <v>108.62</v>
      </c>
      <c r="AI375" s="72">
        <v>104.49</v>
      </c>
      <c r="AJ375" s="72">
        <v>78.459999999999994</v>
      </c>
      <c r="AK375" s="72">
        <v>80.23</v>
      </c>
      <c r="AL375" s="72">
        <v>84.49</v>
      </c>
      <c r="AM375" s="72">
        <v>70.36</v>
      </c>
      <c r="AN375" s="72">
        <v>92.26</v>
      </c>
      <c r="AO375" s="72">
        <v>97.75</v>
      </c>
      <c r="AP375" s="72">
        <v>99.14</v>
      </c>
      <c r="AQ375" s="72">
        <v>98.58</v>
      </c>
      <c r="AR375" s="72" t="s">
        <v>488</v>
      </c>
      <c r="AS375" s="72" t="s">
        <v>488</v>
      </c>
      <c r="AT375" s="72" t="s">
        <v>488</v>
      </c>
      <c r="AU375" s="72" t="s">
        <v>488</v>
      </c>
      <c r="AV375" s="72" t="s">
        <v>488</v>
      </c>
      <c r="AW375" s="73">
        <f t="shared" si="83"/>
        <v>91.959099419134944</v>
      </c>
      <c r="AX375" s="73">
        <f t="shared" si="83"/>
        <v>73.143413683954222</v>
      </c>
      <c r="AY375" s="73">
        <f t="shared" si="83"/>
        <v>90.776779576646831</v>
      </c>
      <c r="AZ375" s="73">
        <f t="shared" si="83"/>
        <v>92.046547412964031</v>
      </c>
      <c r="BA375" s="73">
        <f t="shared" si="83"/>
        <v>104.26221145262082</v>
      </c>
      <c r="BB375" s="73">
        <f t="shared" si="83"/>
        <v>86.898036050578426</v>
      </c>
      <c r="BC375" s="73">
        <f t="shared" si="83"/>
        <v>103.39090839714076</v>
      </c>
      <c r="BD375" s="73">
        <f t="shared" si="83"/>
        <v>94.776589049716804</v>
      </c>
      <c r="BE375" s="73">
        <f t="shared" si="83"/>
        <v>92.210314320650227</v>
      </c>
      <c r="BF375" s="73">
        <f t="shared" si="83"/>
        <v>97.465735082893119</v>
      </c>
      <c r="BG375" s="73">
        <f t="shared" si="83"/>
        <v>96.107944858492885</v>
      </c>
      <c r="BH375" s="73">
        <f t="shared" si="83"/>
        <v>91.871592973955174</v>
      </c>
      <c r="BI375" s="73">
        <f t="shared" si="83"/>
        <v>75.125893689773065</v>
      </c>
      <c r="BJ375" s="73">
        <f t="shared" si="83"/>
        <v>76.430087039362576</v>
      </c>
      <c r="BK375" s="73">
        <f t="shared" si="83"/>
        <v>83.604741592628372</v>
      </c>
      <c r="BL375" s="73">
        <f t="shared" si="83"/>
        <v>110.23547880690738</v>
      </c>
      <c r="BM375" s="73">
        <f t="shared" si="85"/>
        <v>84.822884864706623</v>
      </c>
      <c r="BN375" s="73">
        <f t="shared" si="85"/>
        <v>94.040243961004649</v>
      </c>
      <c r="BO375" s="73">
        <f t="shared" si="85"/>
        <v>97.819268479415172</v>
      </c>
      <c r="BP375" s="73">
        <f t="shared" si="85"/>
        <v>80.490623055728378</v>
      </c>
      <c r="BQ375" s="73">
        <f t="shared" si="85"/>
        <v>96.216373137216962</v>
      </c>
      <c r="BR375" s="73">
        <f t="shared" si="85"/>
        <v>73.931989063568011</v>
      </c>
      <c r="BS375" s="73">
        <f t="shared" si="85"/>
        <v>100.4538120209762</v>
      </c>
      <c r="BT375" s="73">
        <f t="shared" si="85"/>
        <v>75.321182530980394</v>
      </c>
      <c r="BU375" s="73">
        <f t="shared" si="85"/>
        <v>103.95191200920833</v>
      </c>
      <c r="BV375" s="73">
        <f t="shared" si="85"/>
        <v>103.20922968411507</v>
      </c>
      <c r="BW375" s="73">
        <f t="shared" si="85"/>
        <v>108.32666559982928</v>
      </c>
      <c r="BX375" s="73">
        <f t="shared" si="85"/>
        <v>118.05247497971327</v>
      </c>
      <c r="BY375" s="73">
        <f t="shared" si="85"/>
        <v>120.65872420783694</v>
      </c>
      <c r="BZ375" s="73">
        <f t="shared" si="85"/>
        <v>102.01361938932413</v>
      </c>
      <c r="CA375" s="73">
        <f t="shared" si="84"/>
        <v>60.197564016495633</v>
      </c>
      <c r="CB375" s="73">
        <f t="shared" si="84"/>
        <v>70.175592049157032</v>
      </c>
      <c r="CC375" s="73">
        <f t="shared" si="82"/>
        <v>75.318134206948798</v>
      </c>
      <c r="CD375" s="73">
        <f t="shared" si="82"/>
        <v>55.150790695851541</v>
      </c>
      <c r="CE375" s="73">
        <f t="shared" si="82"/>
        <v>87.948332975858534</v>
      </c>
      <c r="CF375" s="73">
        <f t="shared" si="82"/>
        <v>97.967978752724804</v>
      </c>
      <c r="CG375" s="73">
        <f t="shared" si="82"/>
        <v>96.01007166376138</v>
      </c>
      <c r="CH375" s="73">
        <f t="shared" si="82"/>
        <v>94.656488549618317</v>
      </c>
      <c r="CI375" s="73" t="e">
        <f t="shared" si="82"/>
        <v>#VALUE!</v>
      </c>
      <c r="CJ375" s="73" t="e">
        <f t="shared" si="82"/>
        <v>#VALUE!</v>
      </c>
      <c r="CK375" s="73" t="e">
        <f t="shared" si="82"/>
        <v>#VALUE!</v>
      </c>
    </row>
    <row r="376" spans="1:89" s="72" customFormat="1" ht="14.4">
      <c r="A376" s="71">
        <v>37712</v>
      </c>
      <c r="B376" s="70" t="s">
        <v>487</v>
      </c>
      <c r="C376" s="70"/>
      <c r="D376" s="79"/>
      <c r="E376" s="71">
        <v>37712</v>
      </c>
      <c r="F376" s="72">
        <v>96.89</v>
      </c>
      <c r="G376" s="72">
        <v>90.99</v>
      </c>
      <c r="H376" s="72">
        <v>97.71</v>
      </c>
      <c r="I376" s="72">
        <v>97.18</v>
      </c>
      <c r="J376" s="72">
        <v>103.46</v>
      </c>
      <c r="K376" s="72">
        <v>98.24</v>
      </c>
      <c r="L376" s="72">
        <v>102.49</v>
      </c>
      <c r="M376" s="72">
        <v>99.29</v>
      </c>
      <c r="N376" s="72">
        <v>97.26</v>
      </c>
      <c r="O376" s="72">
        <v>101.34</v>
      </c>
      <c r="P376" s="72">
        <v>100.18</v>
      </c>
      <c r="Q376" s="72">
        <v>95.62</v>
      </c>
      <c r="R376" s="72">
        <v>90.88</v>
      </c>
      <c r="S376" s="72">
        <v>89.12</v>
      </c>
      <c r="T376" s="72">
        <v>89.07</v>
      </c>
      <c r="U376" s="72">
        <v>103.78</v>
      </c>
      <c r="V376" s="72">
        <v>102.3</v>
      </c>
      <c r="W376" s="72">
        <v>99.18</v>
      </c>
      <c r="X376" s="72">
        <v>100.14</v>
      </c>
      <c r="Y376" s="72">
        <v>89.4</v>
      </c>
      <c r="Z376" s="72">
        <v>100.25</v>
      </c>
      <c r="AA376" s="72">
        <v>86.65</v>
      </c>
      <c r="AB376" s="72">
        <v>100.28</v>
      </c>
      <c r="AC376" s="72">
        <v>93.36</v>
      </c>
      <c r="AD376" s="72">
        <v>103.09</v>
      </c>
      <c r="AE376" s="72">
        <v>104.46</v>
      </c>
      <c r="AF376" s="72">
        <v>99.24</v>
      </c>
      <c r="AG376" s="72">
        <v>105.01</v>
      </c>
      <c r="AH376" s="72">
        <v>104.74</v>
      </c>
      <c r="AI376" s="72">
        <v>103.29</v>
      </c>
      <c r="AJ376" s="72">
        <v>77.09</v>
      </c>
      <c r="AK376" s="72">
        <v>87.18</v>
      </c>
      <c r="AL376" s="72">
        <v>89.97</v>
      </c>
      <c r="AM376" s="72">
        <v>73.680000000000007</v>
      </c>
      <c r="AN376" s="72">
        <v>92.16</v>
      </c>
      <c r="AO376" s="72">
        <v>102.76</v>
      </c>
      <c r="AP376" s="72">
        <v>101.82</v>
      </c>
      <c r="AQ376" s="72">
        <v>101.08</v>
      </c>
      <c r="AR376" s="72" t="s">
        <v>488</v>
      </c>
      <c r="AS376" s="72" t="s">
        <v>488</v>
      </c>
      <c r="AT376" s="72" t="s">
        <v>488</v>
      </c>
      <c r="AU376" s="72" t="s">
        <v>488</v>
      </c>
      <c r="AV376" s="72" t="s">
        <v>488</v>
      </c>
      <c r="AW376" s="73">
        <f t="shared" si="83"/>
        <v>93.024818779703324</v>
      </c>
      <c r="AX376" s="73">
        <f t="shared" si="83"/>
        <v>73.849525200876542</v>
      </c>
      <c r="AY376" s="73">
        <f t="shared" si="83"/>
        <v>92.644653566264481</v>
      </c>
      <c r="AZ376" s="73">
        <f t="shared" si="83"/>
        <v>93.460280823235252</v>
      </c>
      <c r="BA376" s="73">
        <f t="shared" si="83"/>
        <v>105.55796454533859</v>
      </c>
      <c r="BB376" s="73">
        <f t="shared" si="83"/>
        <v>88.099721998027064</v>
      </c>
      <c r="BC376" s="73">
        <f t="shared" si="83"/>
        <v>104.28633206990409</v>
      </c>
      <c r="BD376" s="73">
        <f t="shared" si="83"/>
        <v>96.132061770828301</v>
      </c>
      <c r="BE376" s="73">
        <f t="shared" si="83"/>
        <v>93.274832769905771</v>
      </c>
      <c r="BF376" s="73">
        <f t="shared" si="83"/>
        <v>98.682961267862794</v>
      </c>
      <c r="BG376" s="73">
        <f t="shared" si="83"/>
        <v>97.598519168006263</v>
      </c>
      <c r="BH376" s="73">
        <f t="shared" si="83"/>
        <v>92.666262870987282</v>
      </c>
      <c r="BI376" s="73">
        <f t="shared" si="83"/>
        <v>75.333126100922172</v>
      </c>
      <c r="BJ376" s="73">
        <f t="shared" si="83"/>
        <v>77.183562118390853</v>
      </c>
      <c r="BK376" s="73">
        <f t="shared" si="83"/>
        <v>83.962953361770303</v>
      </c>
      <c r="BL376" s="73">
        <f t="shared" si="83"/>
        <v>108.61329147043432</v>
      </c>
      <c r="BM376" s="73">
        <f t="shared" si="85"/>
        <v>85.567312115762618</v>
      </c>
      <c r="BN376" s="73">
        <f t="shared" si="85"/>
        <v>95.260048984296219</v>
      </c>
      <c r="BO376" s="73">
        <f t="shared" si="85"/>
        <v>98.925687189745886</v>
      </c>
      <c r="BP376" s="73">
        <f t="shared" si="85"/>
        <v>79.459603590791929</v>
      </c>
      <c r="BQ376" s="73">
        <f t="shared" si="85"/>
        <v>97.009870330946384</v>
      </c>
      <c r="BR376" s="73">
        <f t="shared" si="85"/>
        <v>74.034518113465495</v>
      </c>
      <c r="BS376" s="73">
        <f t="shared" si="85"/>
        <v>101.12948769665189</v>
      </c>
      <c r="BT376" s="73">
        <f t="shared" si="85"/>
        <v>77.257587355441999</v>
      </c>
      <c r="BU376" s="73">
        <f t="shared" si="85"/>
        <v>105.47640363217803</v>
      </c>
      <c r="BV376" s="73">
        <f t="shared" si="85"/>
        <v>105.25467277948511</v>
      </c>
      <c r="BW376" s="73">
        <f t="shared" si="85"/>
        <v>105.87293967034724</v>
      </c>
      <c r="BX376" s="73">
        <f t="shared" si="85"/>
        <v>113.61644576683796</v>
      </c>
      <c r="BY376" s="73">
        <f t="shared" si="85"/>
        <v>116.34869060512649</v>
      </c>
      <c r="BZ376" s="73">
        <f t="shared" si="85"/>
        <v>100.84205901735372</v>
      </c>
      <c r="CA376" s="73">
        <f t="shared" si="84"/>
        <v>59.146446724848943</v>
      </c>
      <c r="CB376" s="73">
        <f t="shared" si="84"/>
        <v>76.254619404780129</v>
      </c>
      <c r="CC376" s="73">
        <f t="shared" si="82"/>
        <v>80.203249314702134</v>
      </c>
      <c r="CD376" s="73">
        <f t="shared" si="82"/>
        <v>57.753130450118562</v>
      </c>
      <c r="CE376" s="73">
        <f t="shared" si="82"/>
        <v>87.853006363051406</v>
      </c>
      <c r="CF376" s="73">
        <f t="shared" si="82"/>
        <v>102.98915086066498</v>
      </c>
      <c r="CG376" s="73">
        <f t="shared" si="82"/>
        <v>98.605461940732127</v>
      </c>
      <c r="CH376" s="73">
        <f t="shared" si="82"/>
        <v>97.056987853473515</v>
      </c>
      <c r="CI376" s="73" t="e">
        <f t="shared" si="82"/>
        <v>#VALUE!</v>
      </c>
      <c r="CJ376" s="73" t="e">
        <f t="shared" si="82"/>
        <v>#VALUE!</v>
      </c>
      <c r="CK376" s="73" t="e">
        <f t="shared" si="82"/>
        <v>#VALUE!</v>
      </c>
    </row>
    <row r="377" spans="1:89" s="72" customFormat="1" ht="14.4">
      <c r="A377" s="71">
        <v>37803</v>
      </c>
      <c r="B377" s="70" t="s">
        <v>487</v>
      </c>
      <c r="C377" s="70"/>
      <c r="D377" s="78"/>
      <c r="E377" s="71">
        <v>37803</v>
      </c>
      <c r="F377" s="72">
        <v>96.48</v>
      </c>
      <c r="G377" s="72">
        <v>90.59</v>
      </c>
      <c r="H377" s="72">
        <v>96.21</v>
      </c>
      <c r="I377" s="72">
        <v>96.81</v>
      </c>
      <c r="J377" s="72">
        <v>102.54</v>
      </c>
      <c r="K377" s="72">
        <v>98.41</v>
      </c>
      <c r="L377" s="72">
        <v>100.86</v>
      </c>
      <c r="M377" s="72">
        <v>98.77</v>
      </c>
      <c r="N377" s="72">
        <v>96.85</v>
      </c>
      <c r="O377" s="72">
        <v>100.6</v>
      </c>
      <c r="P377" s="72">
        <v>99.61</v>
      </c>
      <c r="Q377" s="72">
        <v>95.65</v>
      </c>
      <c r="R377" s="72">
        <v>93.47</v>
      </c>
      <c r="S377" s="72">
        <v>89.18</v>
      </c>
      <c r="T377" s="72">
        <v>89.21</v>
      </c>
      <c r="U377" s="72">
        <v>100.31</v>
      </c>
      <c r="V377" s="72">
        <v>101</v>
      </c>
      <c r="W377" s="72">
        <v>98.83</v>
      </c>
      <c r="X377" s="72">
        <v>100.05</v>
      </c>
      <c r="Y377" s="72">
        <v>90</v>
      </c>
      <c r="Z377" s="72">
        <v>99.99</v>
      </c>
      <c r="AA377" s="72">
        <v>89.98</v>
      </c>
      <c r="AB377" s="72">
        <v>99.93</v>
      </c>
      <c r="AC377" s="72">
        <v>92.62</v>
      </c>
      <c r="AD377" s="72">
        <v>102.36</v>
      </c>
      <c r="AE377" s="72">
        <v>103.38</v>
      </c>
      <c r="AF377" s="72">
        <v>99.27</v>
      </c>
      <c r="AG377" s="72">
        <v>105.75</v>
      </c>
      <c r="AH377" s="72">
        <v>104.63</v>
      </c>
      <c r="AI377" s="72">
        <v>101.21</v>
      </c>
      <c r="AJ377" s="72">
        <v>75.680000000000007</v>
      </c>
      <c r="AK377" s="72">
        <v>99.02</v>
      </c>
      <c r="AL377" s="72">
        <v>90.66</v>
      </c>
      <c r="AM377" s="72">
        <v>75.88</v>
      </c>
      <c r="AN377" s="72">
        <v>94.07</v>
      </c>
      <c r="AO377" s="72">
        <v>102.35</v>
      </c>
      <c r="AP377" s="72">
        <v>100.32</v>
      </c>
      <c r="AQ377" s="72">
        <v>98.79</v>
      </c>
      <c r="AR377" s="72" t="s">
        <v>488</v>
      </c>
      <c r="AS377" s="72" t="s">
        <v>488</v>
      </c>
      <c r="AT377" s="72" t="s">
        <v>488</v>
      </c>
      <c r="AU377" s="72" t="s">
        <v>488</v>
      </c>
      <c r="AV377" s="72" t="s">
        <v>488</v>
      </c>
      <c r="AW377" s="73">
        <f t="shared" si="83"/>
        <v>92.631174691565448</v>
      </c>
      <c r="AX377" s="73">
        <f t="shared" si="83"/>
        <v>73.524876227578929</v>
      </c>
      <c r="AY377" s="73">
        <f t="shared" si="83"/>
        <v>91.222414487875398</v>
      </c>
      <c r="AZ377" s="73">
        <f t="shared" si="83"/>
        <v>93.10444316214658</v>
      </c>
      <c r="BA377" s="73">
        <f t="shared" si="83"/>
        <v>104.61930876163754</v>
      </c>
      <c r="BB377" s="73">
        <f t="shared" si="83"/>
        <v>88.252174692852648</v>
      </c>
      <c r="BC377" s="73">
        <f t="shared" si="83"/>
        <v>102.62776322149018</v>
      </c>
      <c r="BD377" s="73">
        <f t="shared" si="83"/>
        <v>95.62860047441545</v>
      </c>
      <c r="BE377" s="73">
        <f t="shared" si="83"/>
        <v>92.881632261622187</v>
      </c>
      <c r="BF377" s="73">
        <f t="shared" si="83"/>
        <v>97.962363366360734</v>
      </c>
      <c r="BG377" s="73">
        <f t="shared" si="83"/>
        <v>97.043207170344402</v>
      </c>
      <c r="BH377" s="73">
        <f t="shared" si="83"/>
        <v>92.695336159903093</v>
      </c>
      <c r="BI377" s="73">
        <f t="shared" si="83"/>
        <v>77.480053880426894</v>
      </c>
      <c r="BJ377" s="73">
        <f t="shared" si="83"/>
        <v>77.235525916944539</v>
      </c>
      <c r="BK377" s="73">
        <f t="shared" si="83"/>
        <v>84.094926118822599</v>
      </c>
      <c r="BL377" s="73">
        <f t="shared" si="83"/>
        <v>104.98168498168499</v>
      </c>
      <c r="BM377" s="73">
        <f t="shared" si="85"/>
        <v>84.479946468152733</v>
      </c>
      <c r="BN377" s="73">
        <f t="shared" si="85"/>
        <v>94.923882245593816</v>
      </c>
      <c r="BO377" s="73">
        <f t="shared" si="85"/>
        <v>98.836778543380007</v>
      </c>
      <c r="BP377" s="73">
        <f t="shared" si="85"/>
        <v>79.99288952093147</v>
      </c>
      <c r="BQ377" s="73">
        <f t="shared" si="85"/>
        <v>96.758273659763887</v>
      </c>
      <c r="BR377" s="73">
        <f t="shared" si="85"/>
        <v>76.879699248120318</v>
      </c>
      <c r="BS377" s="73">
        <f t="shared" si="85"/>
        <v>100.77652279144817</v>
      </c>
      <c r="BT377" s="73">
        <f t="shared" si="85"/>
        <v>76.645220017791743</v>
      </c>
      <c r="BU377" s="73">
        <f t="shared" si="85"/>
        <v>104.72950505179691</v>
      </c>
      <c r="BV377" s="73">
        <f t="shared" si="85"/>
        <v>104.1664567484508</v>
      </c>
      <c r="BW377" s="73">
        <f t="shared" si="85"/>
        <v>105.90494479116657</v>
      </c>
      <c r="BX377" s="73">
        <f t="shared" si="85"/>
        <v>114.41709494184474</v>
      </c>
      <c r="BY377" s="73">
        <f t="shared" si="85"/>
        <v>116.22649893082286</v>
      </c>
      <c r="BZ377" s="73">
        <f t="shared" si="85"/>
        <v>98.811354372604995</v>
      </c>
      <c r="CA377" s="73">
        <f t="shared" si="84"/>
        <v>58.064639877241774</v>
      </c>
      <c r="CB377" s="73">
        <f t="shared" si="84"/>
        <v>86.610832914215734</v>
      </c>
      <c r="CC377" s="73">
        <f t="shared" si="82"/>
        <v>80.818345924984953</v>
      </c>
      <c r="CD377" s="73">
        <f t="shared" si="82"/>
        <v>59.477572455958139</v>
      </c>
      <c r="CE377" s="73">
        <f t="shared" si="82"/>
        <v>89.673744667667592</v>
      </c>
      <c r="CF377" s="73">
        <f t="shared" si="82"/>
        <v>102.57823657638244</v>
      </c>
      <c r="CG377" s="73">
        <f t="shared" si="82"/>
        <v>97.152818128994781</v>
      </c>
      <c r="CH377" s="73">
        <f t="shared" si="82"/>
        <v>94.858130491142163</v>
      </c>
      <c r="CI377" s="73" t="e">
        <f t="shared" si="82"/>
        <v>#VALUE!</v>
      </c>
      <c r="CJ377" s="73" t="e">
        <f t="shared" si="82"/>
        <v>#VALUE!</v>
      </c>
      <c r="CK377" s="73" t="e">
        <f t="shared" si="82"/>
        <v>#VALUE!</v>
      </c>
    </row>
    <row r="378" spans="1:89" s="72" customFormat="1" ht="14.4">
      <c r="A378" s="71">
        <v>37895</v>
      </c>
      <c r="B378" s="70" t="s">
        <v>487</v>
      </c>
      <c r="C378" s="70"/>
      <c r="D378" s="78"/>
      <c r="E378" s="71">
        <v>37895</v>
      </c>
      <c r="F378" s="72">
        <v>97.27</v>
      </c>
      <c r="G378" s="72">
        <v>92.61</v>
      </c>
      <c r="H378" s="72">
        <v>97.58</v>
      </c>
      <c r="I378" s="72">
        <v>97.06</v>
      </c>
      <c r="J378" s="72">
        <v>103.02</v>
      </c>
      <c r="K378" s="72">
        <v>98.94</v>
      </c>
      <c r="L378" s="72">
        <v>101.28</v>
      </c>
      <c r="M378" s="72">
        <v>99.81</v>
      </c>
      <c r="N378" s="72">
        <v>97.54</v>
      </c>
      <c r="O378" s="72">
        <v>101.17</v>
      </c>
      <c r="P378" s="72">
        <v>100.55</v>
      </c>
      <c r="Q378" s="72">
        <v>97.17</v>
      </c>
      <c r="R378" s="72">
        <v>94.41</v>
      </c>
      <c r="S378" s="72">
        <v>90.88</v>
      </c>
      <c r="T378" s="72">
        <v>90.59</v>
      </c>
      <c r="U378" s="72">
        <v>100.47</v>
      </c>
      <c r="V378" s="72">
        <v>100.59</v>
      </c>
      <c r="W378" s="72">
        <v>99.13</v>
      </c>
      <c r="X378" s="72">
        <v>100.66</v>
      </c>
      <c r="Y378" s="72">
        <v>88.67</v>
      </c>
      <c r="Z378" s="72">
        <v>100.76</v>
      </c>
      <c r="AA378" s="72">
        <v>88.75</v>
      </c>
      <c r="AB378" s="72">
        <v>100.45</v>
      </c>
      <c r="AC378" s="72">
        <v>94.51</v>
      </c>
      <c r="AD378" s="72">
        <v>102.62</v>
      </c>
      <c r="AE378" s="72">
        <v>105.3</v>
      </c>
      <c r="AF378" s="72">
        <v>100.2</v>
      </c>
      <c r="AG378" s="72">
        <v>101.67</v>
      </c>
      <c r="AH378" s="72">
        <v>108.36</v>
      </c>
      <c r="AI378" s="72">
        <v>101.5</v>
      </c>
      <c r="AJ378" s="72">
        <v>78.540000000000006</v>
      </c>
      <c r="AK378" s="72">
        <v>94.91</v>
      </c>
      <c r="AL378" s="72">
        <v>94.09</v>
      </c>
      <c r="AM378" s="72">
        <v>79.94</v>
      </c>
      <c r="AN378" s="72">
        <v>96</v>
      </c>
      <c r="AO378" s="72">
        <v>98.42</v>
      </c>
      <c r="AP378" s="72">
        <v>101.63</v>
      </c>
      <c r="AQ378" s="72">
        <v>101.04</v>
      </c>
      <c r="AR378" s="72" t="s">
        <v>488</v>
      </c>
      <c r="AS378" s="72" t="s">
        <v>488</v>
      </c>
      <c r="AT378" s="72" t="s">
        <v>488</v>
      </c>
      <c r="AU378" s="72" t="s">
        <v>488</v>
      </c>
      <c r="AV378" s="72" t="s">
        <v>488</v>
      </c>
      <c r="AW378" s="73">
        <f t="shared" si="83"/>
        <v>93.389659641879888</v>
      </c>
      <c r="AX378" s="73">
        <f t="shared" si="83"/>
        <v>75.164353542731916</v>
      </c>
      <c r="AY378" s="73">
        <f t="shared" si="83"/>
        <v>92.521392846137431</v>
      </c>
      <c r="AZ378" s="73">
        <f t="shared" si="83"/>
        <v>93.344874014233511</v>
      </c>
      <c r="BA378" s="73">
        <f t="shared" si="83"/>
        <v>105.1090422140033</v>
      </c>
      <c r="BB378" s="73">
        <f t="shared" si="83"/>
        <v>88.727468388485335</v>
      </c>
      <c r="BC378" s="73">
        <f t="shared" si="83"/>
        <v>103.0551245198545</v>
      </c>
      <c r="BD378" s="73">
        <f t="shared" si="83"/>
        <v>96.635523067241138</v>
      </c>
      <c r="BE378" s="73">
        <f t="shared" si="83"/>
        <v>93.543359946294572</v>
      </c>
      <c r="BF378" s="73">
        <f t="shared" si="83"/>
        <v>98.517418506706917</v>
      </c>
      <c r="BG378" s="73">
        <f t="shared" si="83"/>
        <v>97.958984850699025</v>
      </c>
      <c r="BH378" s="73">
        <f t="shared" si="83"/>
        <v>94.168382798304066</v>
      </c>
      <c r="BI378" s="73">
        <f t="shared" si="83"/>
        <v>78.259247746347526</v>
      </c>
      <c r="BJ378" s="73">
        <f t="shared" si="83"/>
        <v>78.70783354263196</v>
      </c>
      <c r="BK378" s="73">
        <f t="shared" si="83"/>
        <v>85.395800438338071</v>
      </c>
      <c r="BL378" s="73">
        <f t="shared" si="83"/>
        <v>105.14913657770802</v>
      </c>
      <c r="BM378" s="73">
        <f t="shared" si="85"/>
        <v>84.137008071598842</v>
      </c>
      <c r="BN378" s="73">
        <f t="shared" si="85"/>
        <v>95.212025164481588</v>
      </c>
      <c r="BO378" s="73">
        <f t="shared" si="85"/>
        <v>99.439381590970839</v>
      </c>
      <c r="BP378" s="73">
        <f t="shared" si="85"/>
        <v>78.810772375788815</v>
      </c>
      <c r="BQ378" s="73">
        <f t="shared" si="85"/>
        <v>97.503386878265914</v>
      </c>
      <c r="BR378" s="73">
        <f t="shared" si="85"/>
        <v>75.828776486671217</v>
      </c>
      <c r="BS378" s="73">
        <f t="shared" si="85"/>
        <v>101.30092779346511</v>
      </c>
      <c r="BT378" s="73">
        <f t="shared" si="85"/>
        <v>78.209239299087656</v>
      </c>
      <c r="BU378" s="73">
        <f t="shared" si="85"/>
        <v>104.9955237242614</v>
      </c>
      <c r="BV378" s="73">
        <f t="shared" si="85"/>
        <v>106.10106302584512</v>
      </c>
      <c r="BW378" s="73">
        <f t="shared" si="85"/>
        <v>106.89710353656582</v>
      </c>
      <c r="BX378" s="73">
        <f t="shared" si="85"/>
        <v>110.0027048958615</v>
      </c>
      <c r="BY378" s="73">
        <f t="shared" si="85"/>
        <v>120.36990752311922</v>
      </c>
      <c r="BZ378" s="73">
        <f t="shared" si="85"/>
        <v>99.094481462497853</v>
      </c>
      <c r="CA378" s="73">
        <f t="shared" si="84"/>
        <v>60.258943128416611</v>
      </c>
      <c r="CB378" s="73">
        <f t="shared" si="84"/>
        <v>83.015897312545093</v>
      </c>
      <c r="CC378" s="73">
        <f t="shared" si="82"/>
        <v>83.876000089144426</v>
      </c>
      <c r="CD378" s="73">
        <f t="shared" si="82"/>
        <v>62.659951794007561</v>
      </c>
      <c r="CE378" s="73">
        <f t="shared" si="82"/>
        <v>91.513548294845208</v>
      </c>
      <c r="CF378" s="73">
        <f t="shared" si="82"/>
        <v>98.639472827040166</v>
      </c>
      <c r="CG378" s="73">
        <f t="shared" si="82"/>
        <v>98.421460391245404</v>
      </c>
      <c r="CH378" s="73">
        <f t="shared" si="82"/>
        <v>97.018579864611851</v>
      </c>
      <c r="CI378" s="73" t="e">
        <f t="shared" si="82"/>
        <v>#VALUE!</v>
      </c>
      <c r="CJ378" s="73" t="e">
        <f t="shared" si="82"/>
        <v>#VALUE!</v>
      </c>
      <c r="CK378" s="73" t="e">
        <f t="shared" si="82"/>
        <v>#VALUE!</v>
      </c>
    </row>
    <row r="379" spans="1:89" s="72" customFormat="1" ht="14.4">
      <c r="A379" s="71">
        <v>37987</v>
      </c>
      <c r="B379" s="70" t="s">
        <v>487</v>
      </c>
      <c r="C379" s="70"/>
      <c r="D379" s="78"/>
      <c r="E379" s="71">
        <v>37987</v>
      </c>
      <c r="F379" s="72">
        <v>98.1</v>
      </c>
      <c r="G379" s="72">
        <v>93.83</v>
      </c>
      <c r="H379" s="72">
        <v>96.07</v>
      </c>
      <c r="I379" s="72">
        <v>97.9</v>
      </c>
      <c r="J379" s="72">
        <v>103.47</v>
      </c>
      <c r="K379" s="72">
        <v>99.87</v>
      </c>
      <c r="L379" s="72">
        <v>102.06</v>
      </c>
      <c r="M379" s="72">
        <v>100.22</v>
      </c>
      <c r="N379" s="72">
        <v>97.97</v>
      </c>
      <c r="O379" s="72">
        <v>101.64</v>
      </c>
      <c r="P379" s="72">
        <v>101.24</v>
      </c>
      <c r="Q379" s="72">
        <v>97.52</v>
      </c>
      <c r="R379" s="72">
        <v>94.92</v>
      </c>
      <c r="S379" s="72">
        <v>93.01</v>
      </c>
      <c r="T379" s="72">
        <v>92.42</v>
      </c>
      <c r="U379" s="72">
        <v>100.15</v>
      </c>
      <c r="V379" s="72">
        <v>100.78</v>
      </c>
      <c r="W379" s="72">
        <v>99.3</v>
      </c>
      <c r="X379" s="72">
        <v>101.25</v>
      </c>
      <c r="Y379" s="72">
        <v>88.22</v>
      </c>
      <c r="Z379" s="72">
        <v>101.45</v>
      </c>
      <c r="AA379" s="72">
        <v>90.02</v>
      </c>
      <c r="AB379" s="72">
        <v>100.59</v>
      </c>
      <c r="AC379" s="72">
        <v>96.66</v>
      </c>
      <c r="AD379" s="72">
        <v>103.14</v>
      </c>
      <c r="AE379" s="72">
        <v>103.79</v>
      </c>
      <c r="AF379" s="72">
        <v>103.37</v>
      </c>
      <c r="AG379" s="72">
        <v>99.13</v>
      </c>
      <c r="AH379" s="72">
        <v>105.83</v>
      </c>
      <c r="AI379" s="72">
        <v>101.29</v>
      </c>
      <c r="AJ379" s="72">
        <v>77.599999999999994</v>
      </c>
      <c r="AK379" s="72">
        <v>102.48</v>
      </c>
      <c r="AL379" s="72">
        <v>93.22</v>
      </c>
      <c r="AM379" s="72">
        <v>85.16</v>
      </c>
      <c r="AN379" s="72">
        <v>100.13</v>
      </c>
      <c r="AO379" s="72">
        <v>100.42</v>
      </c>
      <c r="AP379" s="72">
        <v>102.77</v>
      </c>
      <c r="AQ379" s="72">
        <v>103.57</v>
      </c>
      <c r="AR379" s="72" t="s">
        <v>488</v>
      </c>
      <c r="AS379" s="72" t="s">
        <v>488</v>
      </c>
      <c r="AT379" s="72" t="s">
        <v>488</v>
      </c>
      <c r="AU379" s="72" t="s">
        <v>488</v>
      </c>
      <c r="AV379" s="72" t="s">
        <v>488</v>
      </c>
      <c r="AW379" s="73">
        <f t="shared" si="83"/>
        <v>94.186548893476058</v>
      </c>
      <c r="AX379" s="73">
        <f t="shared" si="83"/>
        <v>76.154532911289664</v>
      </c>
      <c r="AY379" s="73">
        <f t="shared" si="83"/>
        <v>91.089672173892424</v>
      </c>
      <c r="AZ379" s="73">
        <f t="shared" si="83"/>
        <v>94.152721677245637</v>
      </c>
      <c r="BA379" s="73">
        <f t="shared" si="83"/>
        <v>105.56816732559622</v>
      </c>
      <c r="BB379" s="73">
        <f t="shared" si="83"/>
        <v>89.56147430723702</v>
      </c>
      <c r="BC379" s="73">
        <f t="shared" si="83"/>
        <v>103.84879550253112</v>
      </c>
      <c r="BD379" s="73">
        <f t="shared" si="83"/>
        <v>97.032482935566634</v>
      </c>
      <c r="BE379" s="73">
        <f t="shared" si="83"/>
        <v>93.955740967177334</v>
      </c>
      <c r="BF379" s="73">
        <f t="shared" si="83"/>
        <v>98.975095552255524</v>
      </c>
      <c r="BG379" s="73">
        <f t="shared" si="83"/>
        <v>98.631204637342307</v>
      </c>
      <c r="BH379" s="73">
        <f t="shared" si="83"/>
        <v>94.507571168988491</v>
      </c>
      <c r="BI379" s="73">
        <f t="shared" si="83"/>
        <v>78.682001865091706</v>
      </c>
      <c r="BJ379" s="73">
        <f t="shared" si="83"/>
        <v>80.552548391287402</v>
      </c>
      <c r="BK379" s="73">
        <f t="shared" si="83"/>
        <v>87.120872905521637</v>
      </c>
      <c r="BL379" s="73">
        <f t="shared" si="83"/>
        <v>104.81423338566196</v>
      </c>
      <c r="BM379" s="73">
        <f t="shared" si="85"/>
        <v>84.295930743172605</v>
      </c>
      <c r="BN379" s="73">
        <f t="shared" si="85"/>
        <v>95.375306151851319</v>
      </c>
      <c r="BO379" s="73">
        <f t="shared" si="85"/>
        <v>100.02222716159149</v>
      </c>
      <c r="BP379" s="73">
        <f t="shared" si="85"/>
        <v>78.410807928184155</v>
      </c>
      <c r="BQ379" s="73">
        <f t="shared" si="85"/>
        <v>98.171085736404109</v>
      </c>
      <c r="BR379" s="73">
        <f t="shared" si="85"/>
        <v>76.913875598086122</v>
      </c>
      <c r="BS379" s="73">
        <f t="shared" si="85"/>
        <v>101.44211375554659</v>
      </c>
      <c r="BT379" s="73">
        <f t="shared" si="85"/>
        <v>79.988414671990398</v>
      </c>
      <c r="BU379" s="73">
        <f t="shared" si="85"/>
        <v>105.52756106919041</v>
      </c>
      <c r="BV379" s="73">
        <f t="shared" si="85"/>
        <v>104.57957579726937</v>
      </c>
      <c r="BW379" s="73">
        <f t="shared" si="85"/>
        <v>110.27897796980849</v>
      </c>
      <c r="BX379" s="73">
        <f t="shared" si="85"/>
        <v>107.25453070056801</v>
      </c>
      <c r="BY379" s="73">
        <f t="shared" si="85"/>
        <v>117.55949901413535</v>
      </c>
      <c r="BZ379" s="73">
        <f t="shared" si="85"/>
        <v>98.889458397403047</v>
      </c>
      <c r="CA379" s="73">
        <f t="shared" si="84"/>
        <v>59.537738563345158</v>
      </c>
      <c r="CB379" s="73">
        <f t="shared" si="84"/>
        <v>89.637226389101485</v>
      </c>
      <c r="CC379" s="73">
        <f t="shared" si="82"/>
        <v>83.100443493570452</v>
      </c>
      <c r="CD379" s="73">
        <f t="shared" si="82"/>
        <v>66.75158237149968</v>
      </c>
      <c r="CE379" s="73">
        <f t="shared" si="82"/>
        <v>95.450537403779691</v>
      </c>
      <c r="CF379" s="73">
        <f t="shared" si="82"/>
        <v>100.64393275036959</v>
      </c>
      <c r="CG379" s="73">
        <f t="shared" si="82"/>
        <v>99.525469688165799</v>
      </c>
      <c r="CH379" s="73">
        <f t="shared" si="82"/>
        <v>99.447885160113302</v>
      </c>
      <c r="CI379" s="73" t="e">
        <f t="shared" si="82"/>
        <v>#VALUE!</v>
      </c>
      <c r="CJ379" s="73" t="e">
        <f t="shared" si="82"/>
        <v>#VALUE!</v>
      </c>
      <c r="CK379" s="73" t="e">
        <f t="shared" si="82"/>
        <v>#VALUE!</v>
      </c>
    </row>
    <row r="380" spans="1:89" s="72" customFormat="1" ht="14.4">
      <c r="A380" s="71">
        <v>38078</v>
      </c>
      <c r="B380" s="70" t="s">
        <v>487</v>
      </c>
      <c r="C380" s="70"/>
      <c r="D380" s="79"/>
      <c r="E380" s="71">
        <v>38078</v>
      </c>
      <c r="F380" s="72">
        <v>97.85</v>
      </c>
      <c r="G380" s="72">
        <v>95.02</v>
      </c>
      <c r="H380" s="72">
        <v>98.09</v>
      </c>
      <c r="I380" s="72">
        <v>97.34</v>
      </c>
      <c r="J380" s="72">
        <v>101.98</v>
      </c>
      <c r="K380" s="72">
        <v>99.33</v>
      </c>
      <c r="L380" s="72">
        <v>100.54</v>
      </c>
      <c r="M380" s="72">
        <v>99.78</v>
      </c>
      <c r="N380" s="72">
        <v>97.58</v>
      </c>
      <c r="O380" s="72">
        <v>100.66</v>
      </c>
      <c r="P380" s="72">
        <v>100.36</v>
      </c>
      <c r="Q380" s="72">
        <v>97.65</v>
      </c>
      <c r="R380" s="72">
        <v>98.15</v>
      </c>
      <c r="S380" s="72">
        <v>94.04</v>
      </c>
      <c r="T380" s="72">
        <v>93.76</v>
      </c>
      <c r="U380" s="72">
        <v>101.87</v>
      </c>
      <c r="V380" s="72">
        <v>99.27</v>
      </c>
      <c r="W380" s="72">
        <v>98.53</v>
      </c>
      <c r="X380" s="72">
        <v>100.57</v>
      </c>
      <c r="Y380" s="72">
        <v>90.75</v>
      </c>
      <c r="Z380" s="72">
        <v>101.02</v>
      </c>
      <c r="AA380" s="72">
        <v>91.31</v>
      </c>
      <c r="AB380" s="72">
        <v>99.77</v>
      </c>
      <c r="AC380" s="72">
        <v>97.22</v>
      </c>
      <c r="AD380" s="72">
        <v>101.63</v>
      </c>
      <c r="AE380" s="72">
        <v>102.29</v>
      </c>
      <c r="AF380" s="72">
        <v>103.49</v>
      </c>
      <c r="AG380" s="72">
        <v>102.78</v>
      </c>
      <c r="AH380" s="72">
        <v>104.64</v>
      </c>
      <c r="AI380" s="72">
        <v>101.97</v>
      </c>
      <c r="AJ380" s="72">
        <v>82.89</v>
      </c>
      <c r="AK380" s="72">
        <v>98.91</v>
      </c>
      <c r="AL380" s="72">
        <v>90.84</v>
      </c>
      <c r="AM380" s="72">
        <v>84.16</v>
      </c>
      <c r="AN380" s="72">
        <v>95.91</v>
      </c>
      <c r="AO380" s="72">
        <v>97.68</v>
      </c>
      <c r="AP380" s="72">
        <v>100.63</v>
      </c>
      <c r="AQ380" s="72">
        <v>101.31</v>
      </c>
      <c r="AR380" s="72" t="s">
        <v>488</v>
      </c>
      <c r="AS380" s="72" t="s">
        <v>488</v>
      </c>
      <c r="AT380" s="72" t="s">
        <v>488</v>
      </c>
      <c r="AU380" s="72" t="s">
        <v>488</v>
      </c>
      <c r="AV380" s="72" t="s">
        <v>488</v>
      </c>
      <c r="AW380" s="73">
        <f t="shared" si="83"/>
        <v>93.946522010465159</v>
      </c>
      <c r="AX380" s="73">
        <f t="shared" si="83"/>
        <v>77.120363606850077</v>
      </c>
      <c r="AY380" s="73">
        <f t="shared" si="83"/>
        <v>93.00495413278972</v>
      </c>
      <c r="AZ380" s="73">
        <f t="shared" si="83"/>
        <v>93.614156568570891</v>
      </c>
      <c r="BA380" s="73">
        <f t="shared" si="83"/>
        <v>104.04795306721081</v>
      </c>
      <c r="BB380" s="73">
        <f t="shared" si="83"/>
        <v>89.077212806026367</v>
      </c>
      <c r="BC380" s="73">
        <f t="shared" si="83"/>
        <v>102.30215461321262</v>
      </c>
      <c r="BD380" s="73">
        <f t="shared" si="83"/>
        <v>96.606477223217311</v>
      </c>
      <c r="BE380" s="73">
        <f t="shared" si="83"/>
        <v>93.581720971492956</v>
      </c>
      <c r="BF380" s="73">
        <f t="shared" si="83"/>
        <v>98.020790223239288</v>
      </c>
      <c r="BG380" s="73">
        <f t="shared" si="83"/>
        <v>97.77388085147841</v>
      </c>
      <c r="BH380" s="73">
        <f t="shared" si="83"/>
        <v>94.633555420957009</v>
      </c>
      <c r="BI380" s="73">
        <f t="shared" si="83"/>
        <v>81.359444617138124</v>
      </c>
      <c r="BJ380" s="73">
        <f t="shared" si="83"/>
        <v>81.444593599792142</v>
      </c>
      <c r="BK380" s="73">
        <f t="shared" si="83"/>
        <v>88.384040723022167</v>
      </c>
      <c r="BL380" s="73">
        <f t="shared" si="83"/>
        <v>106.61433804290948</v>
      </c>
      <c r="BM380" s="73">
        <f t="shared" si="85"/>
        <v>83.032913721718032</v>
      </c>
      <c r="BN380" s="73">
        <f t="shared" si="85"/>
        <v>94.635739326706044</v>
      </c>
      <c r="BO380" s="73">
        <f t="shared" si="85"/>
        <v>99.350472944604974</v>
      </c>
      <c r="BP380" s="73">
        <f t="shared" si="85"/>
        <v>80.659496933605908</v>
      </c>
      <c r="BQ380" s="73">
        <f t="shared" si="85"/>
        <v>97.754983549448411</v>
      </c>
      <c r="BR380" s="73">
        <f t="shared" si="85"/>
        <v>78.016062884483944</v>
      </c>
      <c r="BS380" s="73">
        <f t="shared" si="85"/>
        <v>100.61516740621219</v>
      </c>
      <c r="BT380" s="73">
        <f t="shared" si="85"/>
        <v>80.45182779237436</v>
      </c>
      <c r="BU380" s="73">
        <f t="shared" si="85"/>
        <v>103.98260647141578</v>
      </c>
      <c r="BV380" s="73">
        <f t="shared" si="85"/>
        <v>103.06816464305506</v>
      </c>
      <c r="BW380" s="73">
        <f t="shared" si="85"/>
        <v>110.40699845308582</v>
      </c>
      <c r="BX380" s="73">
        <f t="shared" si="85"/>
        <v>111.20367865837164</v>
      </c>
      <c r="BY380" s="73">
        <f t="shared" si="85"/>
        <v>116.23760726485047</v>
      </c>
      <c r="BZ380" s="73">
        <f t="shared" si="85"/>
        <v>99.55334260818627</v>
      </c>
      <c r="CA380" s="73">
        <f t="shared" si="84"/>
        <v>63.596432339119588</v>
      </c>
      <c r="CB380" s="73">
        <f t="shared" si="84"/>
        <v>86.514618092759832</v>
      </c>
      <c r="CC380" s="73">
        <f t="shared" si="82"/>
        <v>80.978805910276122</v>
      </c>
      <c r="CD380" s="73">
        <f t="shared" si="82"/>
        <v>65.967745096118051</v>
      </c>
      <c r="CE380" s="73">
        <f t="shared" si="82"/>
        <v>91.427754343318796</v>
      </c>
      <c r="CF380" s="73">
        <f t="shared" si="82"/>
        <v>97.897822655408291</v>
      </c>
      <c r="CG380" s="73">
        <f t="shared" si="82"/>
        <v>97.453031183420492</v>
      </c>
      <c r="CH380" s="73">
        <f t="shared" si="82"/>
        <v>97.2778337894282</v>
      </c>
      <c r="CI380" s="73" t="e">
        <f t="shared" si="82"/>
        <v>#VALUE!</v>
      </c>
      <c r="CJ380" s="73" t="e">
        <f t="shared" si="82"/>
        <v>#VALUE!</v>
      </c>
      <c r="CK380" s="73" t="e">
        <f t="shared" si="82"/>
        <v>#VALUE!</v>
      </c>
    </row>
    <row r="381" spans="1:89" s="72" customFormat="1" ht="14.4">
      <c r="A381" s="71">
        <v>38169</v>
      </c>
      <c r="B381" s="70" t="s">
        <v>487</v>
      </c>
      <c r="C381" s="70"/>
      <c r="D381" s="78"/>
      <c r="E381" s="71">
        <v>38169</v>
      </c>
      <c r="F381" s="72">
        <v>98.63</v>
      </c>
      <c r="G381" s="72">
        <v>96.04</v>
      </c>
      <c r="H381" s="72">
        <v>99.01</v>
      </c>
      <c r="I381" s="72">
        <v>98.15</v>
      </c>
      <c r="J381" s="72">
        <v>101.81</v>
      </c>
      <c r="K381" s="72">
        <v>99.55</v>
      </c>
      <c r="L381" s="72">
        <v>100.92</v>
      </c>
      <c r="M381" s="72">
        <v>100.18</v>
      </c>
      <c r="N381" s="72">
        <v>98.21</v>
      </c>
      <c r="O381" s="72">
        <v>100.82</v>
      </c>
      <c r="P381" s="72">
        <v>100.62</v>
      </c>
      <c r="Q381" s="72">
        <v>99.62</v>
      </c>
      <c r="R381" s="72">
        <v>99.54</v>
      </c>
      <c r="S381" s="72">
        <v>95.85</v>
      </c>
      <c r="T381" s="72">
        <v>95.59</v>
      </c>
      <c r="U381" s="72">
        <v>101.99</v>
      </c>
      <c r="V381" s="72">
        <v>98.99</v>
      </c>
      <c r="W381" s="72">
        <v>98.83</v>
      </c>
      <c r="X381" s="72">
        <v>100.64</v>
      </c>
      <c r="Y381" s="72">
        <v>96.5</v>
      </c>
      <c r="Z381" s="72">
        <v>101.12</v>
      </c>
      <c r="AA381" s="72">
        <v>91.28</v>
      </c>
      <c r="AB381" s="72">
        <v>99.57</v>
      </c>
      <c r="AC381" s="72">
        <v>97.19</v>
      </c>
      <c r="AD381" s="72">
        <v>101.44</v>
      </c>
      <c r="AE381" s="72">
        <v>102.14</v>
      </c>
      <c r="AF381" s="72">
        <v>102.36</v>
      </c>
      <c r="AG381" s="72">
        <v>101.98</v>
      </c>
      <c r="AH381" s="72">
        <v>102.89</v>
      </c>
      <c r="AI381" s="72">
        <v>102.01</v>
      </c>
      <c r="AJ381" s="72">
        <v>84.49</v>
      </c>
      <c r="AK381" s="72">
        <v>96.38</v>
      </c>
      <c r="AL381" s="72">
        <v>94.02</v>
      </c>
      <c r="AM381" s="72">
        <v>85.83</v>
      </c>
      <c r="AN381" s="72">
        <v>98.4</v>
      </c>
      <c r="AO381" s="72">
        <v>96.81</v>
      </c>
      <c r="AP381" s="72">
        <v>101.04</v>
      </c>
      <c r="AQ381" s="72">
        <v>102.01</v>
      </c>
      <c r="AR381" s="72" t="s">
        <v>488</v>
      </c>
      <c r="AS381" s="72" t="s">
        <v>488</v>
      </c>
      <c r="AT381" s="72" t="s">
        <v>488</v>
      </c>
      <c r="AU381" s="72" t="s">
        <v>488</v>
      </c>
      <c r="AV381" s="72" t="s">
        <v>488</v>
      </c>
      <c r="AW381" s="73">
        <f t="shared" si="83"/>
        <v>94.695405885459166</v>
      </c>
      <c r="AX381" s="73">
        <f t="shared" si="83"/>
        <v>77.948218488759025</v>
      </c>
      <c r="AY381" s="73">
        <f t="shared" si="83"/>
        <v>93.877260767535034</v>
      </c>
      <c r="AZ381" s="73">
        <f t="shared" si="83"/>
        <v>94.393152529332582</v>
      </c>
      <c r="BA381" s="73">
        <f t="shared" si="83"/>
        <v>103.87450580283127</v>
      </c>
      <c r="BB381" s="73">
        <f t="shared" si="83"/>
        <v>89.274504528741801</v>
      </c>
      <c r="BC381" s="73">
        <f t="shared" si="83"/>
        <v>102.68881483554222</v>
      </c>
      <c r="BD381" s="73">
        <f t="shared" si="83"/>
        <v>96.993755143534884</v>
      </c>
      <c r="BE381" s="73">
        <f t="shared" si="83"/>
        <v>94.185907118367723</v>
      </c>
      <c r="BF381" s="73">
        <f t="shared" si="83"/>
        <v>98.176595174915406</v>
      </c>
      <c r="BG381" s="73">
        <f t="shared" si="83"/>
        <v>98.027181060938204</v>
      </c>
      <c r="BH381" s="73">
        <f t="shared" si="83"/>
        <v>96.542701393095101</v>
      </c>
      <c r="BI381" s="73">
        <f t="shared" si="83"/>
        <v>82.51165682312714</v>
      </c>
      <c r="BJ381" s="73">
        <f t="shared" si="83"/>
        <v>83.012168189494645</v>
      </c>
      <c r="BK381" s="73">
        <f t="shared" si="83"/>
        <v>90.109113190205719</v>
      </c>
      <c r="BL381" s="73">
        <f t="shared" si="83"/>
        <v>106.73992673992674</v>
      </c>
      <c r="BM381" s="73">
        <f t="shared" si="85"/>
        <v>82.79871188992513</v>
      </c>
      <c r="BN381" s="73">
        <f t="shared" si="85"/>
        <v>94.923882245593816</v>
      </c>
      <c r="BO381" s="73">
        <f t="shared" si="85"/>
        <v>99.419624114000655</v>
      </c>
      <c r="BP381" s="73">
        <f t="shared" si="85"/>
        <v>85.770153764109864</v>
      </c>
      <c r="BQ381" s="73">
        <f t="shared" si="85"/>
        <v>97.85175149990323</v>
      </c>
      <c r="BR381" s="73">
        <f t="shared" si="85"/>
        <v>77.990430622009583</v>
      </c>
      <c r="BS381" s="73">
        <f t="shared" si="85"/>
        <v>100.4134731746672</v>
      </c>
      <c r="BT381" s="73">
        <f t="shared" si="85"/>
        <v>80.427002089496654</v>
      </c>
      <c r="BU381" s="73">
        <f t="shared" si="85"/>
        <v>103.78820821076862</v>
      </c>
      <c r="BV381" s="73">
        <f t="shared" si="85"/>
        <v>102.91702352763363</v>
      </c>
      <c r="BW381" s="73">
        <f t="shared" si="85"/>
        <v>109.20147223555767</v>
      </c>
      <c r="BX381" s="73">
        <f t="shared" si="85"/>
        <v>110.33811198268866</v>
      </c>
      <c r="BY381" s="73">
        <f t="shared" si="85"/>
        <v>114.29364881001973</v>
      </c>
      <c r="BZ381" s="73">
        <f t="shared" si="85"/>
        <v>99.592394620585296</v>
      </c>
      <c r="CA381" s="73">
        <f t="shared" si="84"/>
        <v>64.824014577539074</v>
      </c>
      <c r="CB381" s="73">
        <f t="shared" si="84"/>
        <v>84.30167719927401</v>
      </c>
      <c r="CC381" s="73">
        <f t="shared" si="82"/>
        <v>83.813598983753408</v>
      </c>
      <c r="CD381" s="73">
        <f t="shared" si="82"/>
        <v>67.276753346005364</v>
      </c>
      <c r="CE381" s="73">
        <f t="shared" si="82"/>
        <v>93.801387002216345</v>
      </c>
      <c r="CF381" s="73">
        <f t="shared" si="82"/>
        <v>97.025882588759998</v>
      </c>
      <c r="CG381" s="73">
        <f t="shared" si="82"/>
        <v>97.850087158628725</v>
      </c>
      <c r="CH381" s="73">
        <f t="shared" si="82"/>
        <v>97.949973594507668</v>
      </c>
      <c r="CI381" s="73" t="e">
        <f t="shared" si="82"/>
        <v>#VALUE!</v>
      </c>
      <c r="CJ381" s="73" t="e">
        <f t="shared" si="82"/>
        <v>#VALUE!</v>
      </c>
      <c r="CK381" s="73" t="e">
        <f t="shared" si="82"/>
        <v>#VALUE!</v>
      </c>
    </row>
    <row r="382" spans="1:89" s="72" customFormat="1" ht="14.4">
      <c r="A382" s="71">
        <v>38261</v>
      </c>
      <c r="B382" s="70" t="s">
        <v>487</v>
      </c>
      <c r="C382" s="70"/>
      <c r="D382" s="78"/>
      <c r="E382" s="71">
        <v>38261</v>
      </c>
      <c r="F382" s="72">
        <v>100.12</v>
      </c>
      <c r="G382" s="72">
        <v>97.71</v>
      </c>
      <c r="H382" s="72">
        <v>99.88</v>
      </c>
      <c r="I382" s="72">
        <v>99.51</v>
      </c>
      <c r="J382" s="72">
        <v>102.51</v>
      </c>
      <c r="K382" s="72">
        <v>99.96</v>
      </c>
      <c r="L382" s="72">
        <v>102.64</v>
      </c>
      <c r="M382" s="72">
        <v>101.23</v>
      </c>
      <c r="N382" s="72">
        <v>99.66</v>
      </c>
      <c r="O382" s="72">
        <v>101.75</v>
      </c>
      <c r="P382" s="72">
        <v>101.66</v>
      </c>
      <c r="Q382" s="72">
        <v>101.54</v>
      </c>
      <c r="R382" s="72">
        <v>99.14</v>
      </c>
      <c r="S382" s="72">
        <v>97.92</v>
      </c>
      <c r="T382" s="72">
        <v>97.55</v>
      </c>
      <c r="U382" s="72">
        <v>102.22</v>
      </c>
      <c r="V382" s="72">
        <v>99.55</v>
      </c>
      <c r="W382" s="72">
        <v>99.92</v>
      </c>
      <c r="X382" s="72">
        <v>101.14</v>
      </c>
      <c r="Y382" s="72">
        <v>99.95</v>
      </c>
      <c r="Z382" s="72">
        <v>101.51</v>
      </c>
      <c r="AA382" s="72">
        <v>93.81</v>
      </c>
      <c r="AB382" s="72">
        <v>100.41</v>
      </c>
      <c r="AC382" s="72">
        <v>98.74</v>
      </c>
      <c r="AD382" s="72">
        <v>101.93</v>
      </c>
      <c r="AE382" s="72">
        <v>104.7</v>
      </c>
      <c r="AF382" s="72">
        <v>99.85</v>
      </c>
      <c r="AG382" s="72">
        <v>97.58</v>
      </c>
      <c r="AH382" s="72">
        <v>103.12</v>
      </c>
      <c r="AI382" s="72">
        <v>103.06</v>
      </c>
      <c r="AJ382" s="72">
        <v>90.23</v>
      </c>
      <c r="AK382" s="72">
        <v>92.35</v>
      </c>
      <c r="AL382" s="72">
        <v>99.79</v>
      </c>
      <c r="AM382" s="72">
        <v>90.94</v>
      </c>
      <c r="AN382" s="72">
        <v>99.65</v>
      </c>
      <c r="AO382" s="72">
        <v>96.7</v>
      </c>
      <c r="AP382" s="72">
        <v>103.23</v>
      </c>
      <c r="AQ382" s="72">
        <v>104.57</v>
      </c>
      <c r="AR382" s="72" t="s">
        <v>488</v>
      </c>
      <c r="AS382" s="72" t="s">
        <v>488</v>
      </c>
      <c r="AT382" s="72" t="s">
        <v>488</v>
      </c>
      <c r="AU382" s="72" t="s">
        <v>488</v>
      </c>
      <c r="AV382" s="72" t="s">
        <v>488</v>
      </c>
      <c r="AW382" s="73">
        <f t="shared" si="83"/>
        <v>96.125966108204125</v>
      </c>
      <c r="AX382" s="73">
        <f t="shared" si="83"/>
        <v>79.303627952276585</v>
      </c>
      <c r="AY382" s="73">
        <f t="shared" si="83"/>
        <v>94.702159433000674</v>
      </c>
      <c r="AZ382" s="73">
        <f t="shared" si="83"/>
        <v>95.70109636468554</v>
      </c>
      <c r="BA382" s="73">
        <f t="shared" si="83"/>
        <v>104.58870042086468</v>
      </c>
      <c r="BB382" s="73">
        <f t="shared" si="83"/>
        <v>89.642184557438782</v>
      </c>
      <c r="BC382" s="73">
        <f t="shared" si="83"/>
        <v>104.43896110503424</v>
      </c>
      <c r="BD382" s="73">
        <f t="shared" si="83"/>
        <v>98.010359684368495</v>
      </c>
      <c r="BE382" s="73">
        <f t="shared" si="83"/>
        <v>95.576494281809673</v>
      </c>
      <c r="BF382" s="73">
        <f t="shared" si="83"/>
        <v>99.08221145653286</v>
      </c>
      <c r="BG382" s="73">
        <f t="shared" si="83"/>
        <v>99.040381898777355</v>
      </c>
      <c r="BH382" s="73">
        <f t="shared" si="83"/>
        <v>98.403391883706846</v>
      </c>
      <c r="BI382" s="73">
        <f t="shared" si="83"/>
        <v>82.180084965288572</v>
      </c>
      <c r="BJ382" s="73">
        <f t="shared" si="83"/>
        <v>84.804919239596416</v>
      </c>
      <c r="BK382" s="73">
        <f t="shared" si="83"/>
        <v>91.956731788937844</v>
      </c>
      <c r="BL382" s="73">
        <f t="shared" si="83"/>
        <v>106.98063840920983</v>
      </c>
      <c r="BM382" s="73">
        <f t="shared" si="85"/>
        <v>83.267115553510934</v>
      </c>
      <c r="BN382" s="73">
        <f t="shared" si="85"/>
        <v>95.970801517552715</v>
      </c>
      <c r="BO382" s="73">
        <f t="shared" si="85"/>
        <v>99.913561038255423</v>
      </c>
      <c r="BP382" s="73">
        <f t="shared" si="85"/>
        <v>88.836547862412232</v>
      </c>
      <c r="BQ382" s="73">
        <f t="shared" si="85"/>
        <v>98.229146506676983</v>
      </c>
      <c r="BR382" s="73">
        <f t="shared" si="85"/>
        <v>80.152084757347922</v>
      </c>
      <c r="BS382" s="73">
        <f t="shared" si="85"/>
        <v>101.26058894715611</v>
      </c>
      <c r="BT382" s="73">
        <f t="shared" si="85"/>
        <v>81.709663404845131</v>
      </c>
      <c r="BU382" s="73">
        <f t="shared" si="85"/>
        <v>104.2895510934902</v>
      </c>
      <c r="BV382" s="73">
        <f t="shared" si="85"/>
        <v>105.4964985641594</v>
      </c>
      <c r="BW382" s="73">
        <f t="shared" si="85"/>
        <v>106.52371046034031</v>
      </c>
      <c r="BX382" s="73">
        <f t="shared" si="85"/>
        <v>105.57749526643224</v>
      </c>
      <c r="BY382" s="73">
        <f t="shared" si="85"/>
        <v>114.54914049265463</v>
      </c>
      <c r="BZ382" s="73">
        <f t="shared" si="85"/>
        <v>100.6175099460594</v>
      </c>
      <c r="CA382" s="73">
        <f t="shared" si="84"/>
        <v>69.227965857868995</v>
      </c>
      <c r="CB382" s="73">
        <f t="shared" si="84"/>
        <v>80.776716013207661</v>
      </c>
      <c r="CC382" s="73">
        <f t="shared" si="82"/>
        <v>88.957232956698078</v>
      </c>
      <c r="CD382" s="73">
        <f t="shared" si="82"/>
        <v>71.282161823205499</v>
      </c>
      <c r="CE382" s="73">
        <f t="shared" si="82"/>
        <v>94.992969662305484</v>
      </c>
      <c r="CF382" s="73">
        <f t="shared" si="82"/>
        <v>96.915637292976868</v>
      </c>
      <c r="CG382" s="73">
        <f t="shared" si="82"/>
        <v>99.970947123765256</v>
      </c>
      <c r="CH382" s="73">
        <f t="shared" si="82"/>
        <v>100.40808488165538</v>
      </c>
      <c r="CI382" s="73" t="e">
        <f t="shared" si="82"/>
        <v>#VALUE!</v>
      </c>
      <c r="CJ382" s="73" t="e">
        <f t="shared" si="82"/>
        <v>#VALUE!</v>
      </c>
      <c r="CK382" s="73" t="e">
        <f t="shared" si="82"/>
        <v>#VALUE!</v>
      </c>
    </row>
    <row r="383" spans="1:89" s="72" customFormat="1" ht="14.4">
      <c r="A383" s="71">
        <v>38353</v>
      </c>
      <c r="B383" s="70" t="s">
        <v>487</v>
      </c>
      <c r="C383" s="70"/>
      <c r="D383" s="78"/>
      <c r="E383" s="71">
        <v>38353</v>
      </c>
      <c r="F383" s="72">
        <v>100.54</v>
      </c>
      <c r="G383" s="72">
        <v>97.91</v>
      </c>
      <c r="H383" s="72">
        <v>101.92</v>
      </c>
      <c r="I383" s="72">
        <v>100.11</v>
      </c>
      <c r="J383" s="72">
        <v>101.84</v>
      </c>
      <c r="K383" s="72">
        <v>100.06</v>
      </c>
      <c r="L383" s="72">
        <v>102.4</v>
      </c>
      <c r="M383" s="72">
        <v>100.9</v>
      </c>
      <c r="N383" s="72">
        <v>100.11</v>
      </c>
      <c r="O383" s="72">
        <v>101.42</v>
      </c>
      <c r="P383" s="72">
        <v>101.36</v>
      </c>
      <c r="Q383" s="72">
        <v>100.32</v>
      </c>
      <c r="R383" s="72">
        <v>98.4</v>
      </c>
      <c r="S383" s="72">
        <v>99.11</v>
      </c>
      <c r="T383" s="72">
        <v>98.69</v>
      </c>
      <c r="U383" s="72">
        <v>101.16</v>
      </c>
      <c r="V383" s="72">
        <v>99.81</v>
      </c>
      <c r="W383" s="72">
        <v>100.2</v>
      </c>
      <c r="X383" s="72">
        <v>100.8</v>
      </c>
      <c r="Y383" s="72">
        <v>102.84</v>
      </c>
      <c r="Z383" s="72">
        <v>100.93</v>
      </c>
      <c r="AA383" s="72">
        <v>99.03</v>
      </c>
      <c r="AB383" s="72">
        <v>100.33</v>
      </c>
      <c r="AC383" s="72">
        <v>101.16</v>
      </c>
      <c r="AD383" s="72">
        <v>101.42</v>
      </c>
      <c r="AE383" s="72">
        <v>103.91</v>
      </c>
      <c r="AF383" s="72">
        <v>99.94</v>
      </c>
      <c r="AG383" s="72">
        <v>97.13</v>
      </c>
      <c r="AH383" s="72">
        <v>103.16</v>
      </c>
      <c r="AI383" s="72">
        <v>101.6</v>
      </c>
      <c r="AJ383" s="72">
        <v>92.67</v>
      </c>
      <c r="AK383" s="72">
        <v>96.92</v>
      </c>
      <c r="AL383" s="72">
        <v>98.73</v>
      </c>
      <c r="AM383" s="72">
        <v>95.05</v>
      </c>
      <c r="AN383" s="72">
        <v>99.16</v>
      </c>
      <c r="AO383" s="72">
        <v>97.24</v>
      </c>
      <c r="AP383" s="72">
        <v>102.67</v>
      </c>
      <c r="AQ383" s="72">
        <v>104.19</v>
      </c>
      <c r="AR383" s="72" t="s">
        <v>488</v>
      </c>
      <c r="AS383" s="72" t="s">
        <v>488</v>
      </c>
      <c r="AT383" s="72" t="s">
        <v>488</v>
      </c>
      <c r="AU383" s="72" t="s">
        <v>488</v>
      </c>
      <c r="AV383" s="72" t="s">
        <v>488</v>
      </c>
      <c r="AW383" s="73">
        <f t="shared" si="83"/>
        <v>96.529211271662433</v>
      </c>
      <c r="AX383" s="73">
        <f t="shared" si="83"/>
        <v>79.465952438925399</v>
      </c>
      <c r="AY383" s="73">
        <f t="shared" si="83"/>
        <v>96.636404579609831</v>
      </c>
      <c r="AZ383" s="73">
        <f t="shared" si="83"/>
        <v>96.278130409694185</v>
      </c>
      <c r="BA383" s="73">
        <f t="shared" si="83"/>
        <v>103.90511414360412</v>
      </c>
      <c r="BB383" s="73">
        <f t="shared" si="83"/>
        <v>89.731862613218539</v>
      </c>
      <c r="BC383" s="73">
        <f t="shared" si="83"/>
        <v>104.19475464882603</v>
      </c>
      <c r="BD383" s="73">
        <f t="shared" si="83"/>
        <v>97.690855400106514</v>
      </c>
      <c r="BE383" s="73">
        <f t="shared" si="83"/>
        <v>96.008055815291655</v>
      </c>
      <c r="BF383" s="73">
        <f t="shared" si="83"/>
        <v>98.760863743700853</v>
      </c>
      <c r="BG383" s="73">
        <f t="shared" si="83"/>
        <v>98.748112426323758</v>
      </c>
      <c r="BH383" s="73">
        <f t="shared" si="83"/>
        <v>97.221078134463951</v>
      </c>
      <c r="BI383" s="73">
        <f t="shared" si="83"/>
        <v>81.566677028287231</v>
      </c>
      <c r="BJ383" s="73">
        <f t="shared" si="83"/>
        <v>85.835534577577619</v>
      </c>
      <c r="BK383" s="73">
        <f t="shared" si="83"/>
        <v>93.031367096363667</v>
      </c>
      <c r="BL383" s="73">
        <f t="shared" si="83"/>
        <v>105.8712715855573</v>
      </c>
      <c r="BM383" s="73">
        <f t="shared" si="85"/>
        <v>83.484588683032911</v>
      </c>
      <c r="BN383" s="73">
        <f t="shared" si="85"/>
        <v>96.239734908514635</v>
      </c>
      <c r="BO383" s="73">
        <f t="shared" si="85"/>
        <v>99.577683929762173</v>
      </c>
      <c r="BP383" s="73">
        <f t="shared" si="85"/>
        <v>91.405208425917692</v>
      </c>
      <c r="BQ383" s="73">
        <f t="shared" si="85"/>
        <v>97.6678923940391</v>
      </c>
      <c r="BR383" s="73">
        <f t="shared" si="85"/>
        <v>84.612098427887901</v>
      </c>
      <c r="BS383" s="73">
        <f t="shared" si="85"/>
        <v>101.17991125453811</v>
      </c>
      <c r="BT383" s="73">
        <f t="shared" si="85"/>
        <v>83.712270103647299</v>
      </c>
      <c r="BU383" s="73">
        <f t="shared" si="85"/>
        <v>103.76774523596366</v>
      </c>
      <c r="BV383" s="73">
        <f t="shared" si="85"/>
        <v>104.70048868960653</v>
      </c>
      <c r="BW383" s="73">
        <f t="shared" si="85"/>
        <v>106.6197258227983</v>
      </c>
      <c r="BX383" s="73">
        <f t="shared" si="85"/>
        <v>105.09061401136054</v>
      </c>
      <c r="BY383" s="73">
        <f t="shared" si="85"/>
        <v>114.59357382876503</v>
      </c>
      <c r="BZ383" s="73">
        <f t="shared" si="85"/>
        <v>99.192111493495389</v>
      </c>
      <c r="CA383" s="73">
        <f t="shared" si="84"/>
        <v>71.10002877145871</v>
      </c>
      <c r="CB383" s="73">
        <f t="shared" si="84"/>
        <v>84.774004504603013</v>
      </c>
      <c r="CC383" s="73">
        <f t="shared" si="82"/>
        <v>88.012301932205645</v>
      </c>
      <c r="CD383" s="73">
        <f t="shared" si="82"/>
        <v>74.503733025024005</v>
      </c>
      <c r="CE383" s="73">
        <f t="shared" ref="CE383:CK414" si="86">AN383/AVERAGE(AN$395:AN$398)*100</f>
        <v>94.525869259550532</v>
      </c>
      <c r="CF383" s="73">
        <f t="shared" si="86"/>
        <v>97.456841472275798</v>
      </c>
      <c r="CG383" s="73">
        <f t="shared" si="86"/>
        <v>99.428626767383307</v>
      </c>
      <c r="CH383" s="73">
        <f t="shared" si="86"/>
        <v>100.04320898746938</v>
      </c>
      <c r="CI383" s="73" t="e">
        <f t="shared" si="86"/>
        <v>#VALUE!</v>
      </c>
      <c r="CJ383" s="73" t="e">
        <f t="shared" si="86"/>
        <v>#VALUE!</v>
      </c>
      <c r="CK383" s="73" t="e">
        <f t="shared" si="86"/>
        <v>#VALUE!</v>
      </c>
    </row>
    <row r="384" spans="1:89" s="72" customFormat="1" ht="14.4">
      <c r="A384" s="71">
        <v>38443</v>
      </c>
      <c r="B384" s="70" t="s">
        <v>487</v>
      </c>
      <c r="C384" s="70"/>
      <c r="D384" s="79"/>
      <c r="E384" s="71">
        <v>38443</v>
      </c>
      <c r="F384" s="72">
        <v>100.18</v>
      </c>
      <c r="G384" s="72">
        <v>98.89</v>
      </c>
      <c r="H384" s="72">
        <v>99.89</v>
      </c>
      <c r="I384" s="72">
        <v>100.05</v>
      </c>
      <c r="J384" s="72">
        <v>100.51</v>
      </c>
      <c r="K384" s="72">
        <v>99.95</v>
      </c>
      <c r="L384" s="72">
        <v>100.48</v>
      </c>
      <c r="M384" s="72">
        <v>100.31</v>
      </c>
      <c r="N384" s="72">
        <v>99.99</v>
      </c>
      <c r="O384" s="72">
        <v>100.31</v>
      </c>
      <c r="P384" s="72">
        <v>100.37</v>
      </c>
      <c r="Q384" s="72">
        <v>99.84</v>
      </c>
      <c r="R384" s="72">
        <v>99.62</v>
      </c>
      <c r="S384" s="72">
        <v>99.88</v>
      </c>
      <c r="T384" s="72">
        <v>99.44</v>
      </c>
      <c r="U384" s="72">
        <v>98.64</v>
      </c>
      <c r="V384" s="72">
        <v>99.58</v>
      </c>
      <c r="W384" s="72">
        <v>99.99</v>
      </c>
      <c r="X384" s="72">
        <v>100.2</v>
      </c>
      <c r="Y384" s="72">
        <v>97.91</v>
      </c>
      <c r="Z384" s="72">
        <v>99.9</v>
      </c>
      <c r="AA384" s="72">
        <v>99.86</v>
      </c>
      <c r="AB384" s="72">
        <v>100.26</v>
      </c>
      <c r="AC384" s="72">
        <v>99.43</v>
      </c>
      <c r="AD384" s="72">
        <v>100.3</v>
      </c>
      <c r="AE384" s="72">
        <v>101.2</v>
      </c>
      <c r="AF384" s="72">
        <v>101.1</v>
      </c>
      <c r="AG384" s="72">
        <v>99.6</v>
      </c>
      <c r="AH384" s="72">
        <v>101.81</v>
      </c>
      <c r="AI384" s="72">
        <v>100.64</v>
      </c>
      <c r="AJ384" s="72">
        <v>97.34</v>
      </c>
      <c r="AK384" s="72">
        <v>96.05</v>
      </c>
      <c r="AL384" s="72">
        <v>97.37</v>
      </c>
      <c r="AM384" s="72">
        <v>98.67</v>
      </c>
      <c r="AN384" s="72">
        <v>100.03</v>
      </c>
      <c r="AO384" s="72">
        <v>99.17</v>
      </c>
      <c r="AP384" s="72">
        <v>100.65</v>
      </c>
      <c r="AQ384" s="72">
        <v>101.27</v>
      </c>
      <c r="AR384" s="72" t="s">
        <v>488</v>
      </c>
      <c r="AS384" s="72" t="s">
        <v>488</v>
      </c>
      <c r="AT384" s="72" t="s">
        <v>488</v>
      </c>
      <c r="AU384" s="72" t="s">
        <v>488</v>
      </c>
      <c r="AV384" s="72" t="s">
        <v>488</v>
      </c>
      <c r="AW384" s="73">
        <f t="shared" si="83"/>
        <v>96.183572560126734</v>
      </c>
      <c r="AX384" s="73">
        <f t="shared" si="83"/>
        <v>80.261342423504573</v>
      </c>
      <c r="AY384" s="73">
        <f t="shared" si="83"/>
        <v>94.711641026856626</v>
      </c>
      <c r="AZ384" s="73">
        <f t="shared" si="83"/>
        <v>96.220427005193315</v>
      </c>
      <c r="BA384" s="73">
        <f t="shared" si="83"/>
        <v>102.54814436934066</v>
      </c>
      <c r="BB384" s="73">
        <f t="shared" si="83"/>
        <v>89.633216751860829</v>
      </c>
      <c r="BC384" s="73">
        <f t="shared" si="83"/>
        <v>102.24110299916056</v>
      </c>
      <c r="BD384" s="73">
        <f t="shared" si="83"/>
        <v>97.119620467638086</v>
      </c>
      <c r="BE384" s="73">
        <f t="shared" si="83"/>
        <v>95.892972739696461</v>
      </c>
      <c r="BF384" s="73">
        <f t="shared" si="83"/>
        <v>97.679966891447776</v>
      </c>
      <c r="BG384" s="73">
        <f t="shared" si="83"/>
        <v>97.783623167226878</v>
      </c>
      <c r="BH384" s="73">
        <f t="shared" si="83"/>
        <v>96.755905511811022</v>
      </c>
      <c r="BI384" s="73">
        <f t="shared" si="83"/>
        <v>82.577971194694854</v>
      </c>
      <c r="BJ384" s="73">
        <f t="shared" si="83"/>
        <v>86.50240332568309</v>
      </c>
      <c r="BK384" s="73">
        <f t="shared" si="83"/>
        <v>93.738364009143822</v>
      </c>
      <c r="BL384" s="73">
        <f t="shared" si="83"/>
        <v>103.23390894819467</v>
      </c>
      <c r="BM384" s="73">
        <f t="shared" si="85"/>
        <v>83.292208606917313</v>
      </c>
      <c r="BN384" s="73">
        <f t="shared" si="85"/>
        <v>96.038034865293184</v>
      </c>
      <c r="BO384" s="73">
        <f t="shared" si="85"/>
        <v>98.984959620656454</v>
      </c>
      <c r="BP384" s="73">
        <f t="shared" si="85"/>
        <v>87.023375699937773</v>
      </c>
      <c r="BQ384" s="73">
        <f t="shared" si="85"/>
        <v>96.671182504354562</v>
      </c>
      <c r="BR384" s="73">
        <f t="shared" si="85"/>
        <v>85.321257689678745</v>
      </c>
      <c r="BS384" s="73">
        <f t="shared" si="85"/>
        <v>101.10931827349738</v>
      </c>
      <c r="BT384" s="73">
        <f t="shared" si="85"/>
        <v>82.280654571032542</v>
      </c>
      <c r="BU384" s="73">
        <f t="shared" si="85"/>
        <v>102.62181864688577</v>
      </c>
      <c r="BV384" s="73">
        <f t="shared" si="85"/>
        <v>101.96987253765933</v>
      </c>
      <c r="BW384" s="73">
        <f t="shared" si="85"/>
        <v>107.85725716114575</v>
      </c>
      <c r="BX384" s="73">
        <f t="shared" si="85"/>
        <v>107.76305112253178</v>
      </c>
      <c r="BY384" s="73">
        <f t="shared" si="85"/>
        <v>113.09394873503847</v>
      </c>
      <c r="BZ384" s="73">
        <f t="shared" si="85"/>
        <v>98.254863195919057</v>
      </c>
      <c r="CA384" s="73">
        <f t="shared" si="84"/>
        <v>74.683034429845591</v>
      </c>
      <c r="CB384" s="73">
        <f t="shared" si="84"/>
        <v>84.013032734906304</v>
      </c>
      <c r="CC384" s="73">
        <f t="shared" si="84"/>
        <v>86.799937598894601</v>
      </c>
      <c r="CD384" s="73">
        <f t="shared" si="84"/>
        <v>77.341223961905513</v>
      </c>
      <c r="CE384" s="73">
        <f t="shared" si="86"/>
        <v>95.355210790972563</v>
      </c>
      <c r="CF384" s="73">
        <f t="shared" si="86"/>
        <v>99.391145298288691</v>
      </c>
      <c r="CG384" s="73">
        <f t="shared" si="86"/>
        <v>97.472399767577002</v>
      </c>
      <c r="CH384" s="73">
        <f t="shared" si="86"/>
        <v>97.239425800566508</v>
      </c>
      <c r="CI384" s="73" t="e">
        <f t="shared" si="86"/>
        <v>#VALUE!</v>
      </c>
      <c r="CJ384" s="73" t="e">
        <f t="shared" si="86"/>
        <v>#VALUE!</v>
      </c>
      <c r="CK384" s="73" t="e">
        <f t="shared" si="86"/>
        <v>#VALUE!</v>
      </c>
    </row>
    <row r="385" spans="1:89" s="72" customFormat="1" ht="14.4">
      <c r="A385" s="71">
        <v>38534</v>
      </c>
      <c r="B385" s="70" t="s">
        <v>487</v>
      </c>
      <c r="C385" s="70"/>
      <c r="D385" s="78"/>
      <c r="E385" s="71">
        <v>38534</v>
      </c>
      <c r="F385" s="72">
        <v>99.84</v>
      </c>
      <c r="G385" s="72">
        <v>100.3</v>
      </c>
      <c r="H385" s="72">
        <v>99.33</v>
      </c>
      <c r="I385" s="72">
        <v>99.92</v>
      </c>
      <c r="J385" s="72">
        <v>99.3</v>
      </c>
      <c r="K385" s="72">
        <v>99.89</v>
      </c>
      <c r="L385" s="72">
        <v>99.16</v>
      </c>
      <c r="M385" s="72">
        <v>99.6</v>
      </c>
      <c r="N385" s="72">
        <v>99.95</v>
      </c>
      <c r="O385" s="72">
        <v>99.47</v>
      </c>
      <c r="P385" s="72">
        <v>99.46</v>
      </c>
      <c r="Q385" s="72">
        <v>100.16</v>
      </c>
      <c r="R385" s="72">
        <v>100.65</v>
      </c>
      <c r="S385" s="72">
        <v>100.33</v>
      </c>
      <c r="T385" s="72">
        <v>100.4</v>
      </c>
      <c r="U385" s="72">
        <v>100.66</v>
      </c>
      <c r="V385" s="72">
        <v>99.83</v>
      </c>
      <c r="W385" s="72">
        <v>99.94</v>
      </c>
      <c r="X385" s="72">
        <v>99.62</v>
      </c>
      <c r="Y385" s="72">
        <v>98.77</v>
      </c>
      <c r="Z385" s="72">
        <v>99.53</v>
      </c>
      <c r="AA385" s="72">
        <v>101.8</v>
      </c>
      <c r="AB385" s="72">
        <v>99.86</v>
      </c>
      <c r="AC385" s="72">
        <v>99.57</v>
      </c>
      <c r="AD385" s="72">
        <v>99.42</v>
      </c>
      <c r="AE385" s="72">
        <v>98.43</v>
      </c>
      <c r="AF385" s="72">
        <v>99.47</v>
      </c>
      <c r="AG385" s="72">
        <v>100.8</v>
      </c>
      <c r="AH385" s="72">
        <v>99.7</v>
      </c>
      <c r="AI385" s="72">
        <v>98.97</v>
      </c>
      <c r="AJ385" s="72">
        <v>103.17</v>
      </c>
      <c r="AK385" s="72">
        <v>101.39</v>
      </c>
      <c r="AL385" s="72">
        <v>100.78</v>
      </c>
      <c r="AM385" s="72">
        <v>102.15</v>
      </c>
      <c r="AN385" s="72">
        <v>98.53</v>
      </c>
      <c r="AO385" s="72">
        <v>101.61</v>
      </c>
      <c r="AP385" s="72">
        <v>98.98</v>
      </c>
      <c r="AQ385" s="72">
        <v>98.21</v>
      </c>
      <c r="AR385" s="72" t="s">
        <v>488</v>
      </c>
      <c r="AS385" s="72" t="s">
        <v>488</v>
      </c>
      <c r="AT385" s="72" t="s">
        <v>488</v>
      </c>
      <c r="AU385" s="72" t="s">
        <v>488</v>
      </c>
      <c r="AV385" s="72" t="s">
        <v>488</v>
      </c>
      <c r="AW385" s="73">
        <f t="shared" si="83"/>
        <v>95.857135999231915</v>
      </c>
      <c r="AX385" s="73">
        <f t="shared" si="83"/>
        <v>81.405730054378694</v>
      </c>
      <c r="AY385" s="73">
        <f t="shared" si="83"/>
        <v>94.18067177092469</v>
      </c>
      <c r="AZ385" s="73">
        <f t="shared" si="83"/>
        <v>96.095402962108111</v>
      </c>
      <c r="BA385" s="73">
        <f t="shared" si="83"/>
        <v>101.31360795816859</v>
      </c>
      <c r="BB385" s="73">
        <f t="shared" si="83"/>
        <v>89.579409918392955</v>
      </c>
      <c r="BC385" s="73">
        <f t="shared" si="83"/>
        <v>100.89796749001552</v>
      </c>
      <c r="BD385" s="73">
        <f t="shared" si="83"/>
        <v>96.432202159074393</v>
      </c>
      <c r="BE385" s="73">
        <f t="shared" si="83"/>
        <v>95.854611714498063</v>
      </c>
      <c r="BF385" s="73">
        <f t="shared" si="83"/>
        <v>96.861990895148139</v>
      </c>
      <c r="BG385" s="73">
        <f t="shared" si="83"/>
        <v>96.897072434117604</v>
      </c>
      <c r="BH385" s="73">
        <f t="shared" si="83"/>
        <v>97.066020593579651</v>
      </c>
      <c r="BI385" s="73">
        <f t="shared" si="83"/>
        <v>83.431768728629166</v>
      </c>
      <c r="BJ385" s="73">
        <f t="shared" si="83"/>
        <v>86.892131814835665</v>
      </c>
      <c r="BK385" s="73">
        <f t="shared" si="83"/>
        <v>94.643320057502407</v>
      </c>
      <c r="BL385" s="73">
        <f t="shared" ref="BL385:BQ414" si="87">U385/AVERAGE(U$395:U$398)*100</f>
        <v>105.34798534798536</v>
      </c>
      <c r="BM385" s="73">
        <f t="shared" si="85"/>
        <v>83.501317385303835</v>
      </c>
      <c r="BN385" s="73">
        <f t="shared" si="85"/>
        <v>95.990011045478568</v>
      </c>
      <c r="BO385" s="73">
        <f t="shared" si="85"/>
        <v>98.411992788520919</v>
      </c>
      <c r="BP385" s="73">
        <f t="shared" si="85"/>
        <v>87.787752199804459</v>
      </c>
      <c r="BQ385" s="73">
        <f t="shared" si="85"/>
        <v>96.313141087671767</v>
      </c>
      <c r="BR385" s="73">
        <f t="shared" si="85"/>
        <v>86.978810663021193</v>
      </c>
      <c r="BS385" s="73">
        <f t="shared" si="85"/>
        <v>100.70592981040743</v>
      </c>
      <c r="BT385" s="73">
        <f t="shared" si="85"/>
        <v>82.396507851128518</v>
      </c>
      <c r="BU385" s="73">
        <f t="shared" si="85"/>
        <v>101.72144775546744</v>
      </c>
      <c r="BV385" s="73">
        <f t="shared" si="85"/>
        <v>99.178799939543566</v>
      </c>
      <c r="BW385" s="73">
        <f t="shared" si="85"/>
        <v>106.11831226329545</v>
      </c>
      <c r="BX385" s="73">
        <f t="shared" si="85"/>
        <v>109.06140113605625</v>
      </c>
      <c r="BY385" s="73">
        <f t="shared" si="85"/>
        <v>110.75009025521399</v>
      </c>
      <c r="BZ385" s="73">
        <f t="shared" si="85"/>
        <v>96.624441678260226</v>
      </c>
      <c r="CA385" s="73">
        <f t="shared" si="84"/>
        <v>79.156037211086598</v>
      </c>
      <c r="CB385" s="73">
        <f t="shared" si="84"/>
        <v>88.683824976492971</v>
      </c>
      <c r="CC385" s="73">
        <f t="shared" si="84"/>
        <v>89.839762875799508</v>
      </c>
      <c r="CD385" s="73">
        <f t="shared" si="84"/>
        <v>80.068977680233587</v>
      </c>
      <c r="CE385" s="73">
        <f t="shared" si="86"/>
        <v>93.925311598865619</v>
      </c>
      <c r="CF385" s="73">
        <f t="shared" si="86"/>
        <v>101.83658640475058</v>
      </c>
      <c r="CG385" s="73">
        <f t="shared" si="86"/>
        <v>95.855122990509415</v>
      </c>
      <c r="CH385" s="73">
        <f t="shared" si="86"/>
        <v>94.301214652647744</v>
      </c>
      <c r="CI385" s="73" t="e">
        <f t="shared" si="86"/>
        <v>#VALUE!</v>
      </c>
      <c r="CJ385" s="73" t="e">
        <f t="shared" si="86"/>
        <v>#VALUE!</v>
      </c>
      <c r="CK385" s="73" t="e">
        <f t="shared" si="86"/>
        <v>#VALUE!</v>
      </c>
    </row>
    <row r="386" spans="1:89" s="72" customFormat="1" ht="14.4">
      <c r="A386" s="71">
        <v>38626</v>
      </c>
      <c r="B386" s="70" t="s">
        <v>487</v>
      </c>
      <c r="C386" s="70"/>
      <c r="D386" s="78"/>
      <c r="E386" s="71">
        <v>38626</v>
      </c>
      <c r="F386" s="72">
        <v>99.45</v>
      </c>
      <c r="G386" s="72">
        <v>102.97</v>
      </c>
      <c r="H386" s="72">
        <v>98.89</v>
      </c>
      <c r="I386" s="72">
        <v>99.92</v>
      </c>
      <c r="J386" s="72">
        <v>98.38</v>
      </c>
      <c r="K386" s="72">
        <v>100.11</v>
      </c>
      <c r="L386" s="72">
        <v>98.01</v>
      </c>
      <c r="M386" s="72">
        <v>99.2</v>
      </c>
      <c r="N386" s="72">
        <v>99.95</v>
      </c>
      <c r="O386" s="72">
        <v>98.83</v>
      </c>
      <c r="P386" s="72">
        <v>98.82</v>
      </c>
      <c r="Q386" s="72">
        <v>99.68</v>
      </c>
      <c r="R386" s="72">
        <v>101.37</v>
      </c>
      <c r="S386" s="72">
        <v>100.69</v>
      </c>
      <c r="T386" s="72">
        <v>101.49</v>
      </c>
      <c r="U386" s="72">
        <v>99.55</v>
      </c>
      <c r="V386" s="72">
        <v>100.78</v>
      </c>
      <c r="W386" s="72">
        <v>99.87</v>
      </c>
      <c r="X386" s="72">
        <v>99.38</v>
      </c>
      <c r="Y386" s="72">
        <v>100.55</v>
      </c>
      <c r="Z386" s="72">
        <v>99.65</v>
      </c>
      <c r="AA386" s="72">
        <v>99.34</v>
      </c>
      <c r="AB386" s="72">
        <v>99.55</v>
      </c>
      <c r="AC386" s="72">
        <v>99.84</v>
      </c>
      <c r="AD386" s="72">
        <v>98.87</v>
      </c>
      <c r="AE386" s="72">
        <v>96.61</v>
      </c>
      <c r="AF386" s="72">
        <v>99.49</v>
      </c>
      <c r="AG386" s="72">
        <v>102.54</v>
      </c>
      <c r="AH386" s="72">
        <v>95.51</v>
      </c>
      <c r="AI386" s="72">
        <v>98.81</v>
      </c>
      <c r="AJ386" s="72">
        <v>107.45</v>
      </c>
      <c r="AK386" s="72">
        <v>105.95</v>
      </c>
      <c r="AL386" s="72">
        <v>103.21</v>
      </c>
      <c r="AM386" s="72">
        <v>104.37</v>
      </c>
      <c r="AN386" s="72">
        <v>102.32</v>
      </c>
      <c r="AO386" s="72">
        <v>102.06</v>
      </c>
      <c r="AP386" s="72">
        <v>97.77</v>
      </c>
      <c r="AQ386" s="72">
        <v>96.5</v>
      </c>
      <c r="AR386" s="72" t="s">
        <v>488</v>
      </c>
      <c r="AS386" s="72" t="s">
        <v>488</v>
      </c>
      <c r="AT386" s="72" t="s">
        <v>488</v>
      </c>
      <c r="AU386" s="72" t="s">
        <v>488</v>
      </c>
      <c r="AV386" s="72" t="s">
        <v>488</v>
      </c>
      <c r="AW386" s="73">
        <f t="shared" ref="AW386:BK402" si="88">F386/AVERAGE(F$395:F$398)*100</f>
        <v>95.482694061734918</v>
      </c>
      <c r="AX386" s="73">
        <f t="shared" si="88"/>
        <v>83.572761951140322</v>
      </c>
      <c r="AY386" s="73">
        <f t="shared" si="88"/>
        <v>93.763481641263894</v>
      </c>
      <c r="AZ386" s="73">
        <f t="shared" si="88"/>
        <v>96.095402962108111</v>
      </c>
      <c r="BA386" s="73">
        <f t="shared" si="88"/>
        <v>100.37495217446752</v>
      </c>
      <c r="BB386" s="73">
        <f t="shared" si="88"/>
        <v>89.776701641108417</v>
      </c>
      <c r="BC386" s="73">
        <f t="shared" si="88"/>
        <v>99.727811554017975</v>
      </c>
      <c r="BD386" s="73">
        <f t="shared" si="88"/>
        <v>96.044924238756849</v>
      </c>
      <c r="BE386" s="73">
        <f t="shared" si="88"/>
        <v>95.854611714498063</v>
      </c>
      <c r="BF386" s="73">
        <f t="shared" si="88"/>
        <v>96.238771088443656</v>
      </c>
      <c r="BG386" s="73">
        <f t="shared" si="88"/>
        <v>96.273564226216578</v>
      </c>
      <c r="BH386" s="73">
        <f t="shared" si="88"/>
        <v>96.600847970926722</v>
      </c>
      <c r="BI386" s="73">
        <f t="shared" si="88"/>
        <v>84.028598072738575</v>
      </c>
      <c r="BJ386" s="73">
        <f t="shared" si="88"/>
        <v>87.20391460615771</v>
      </c>
      <c r="BK386" s="73">
        <f t="shared" si="88"/>
        <v>95.670822237409553</v>
      </c>
      <c r="BL386" s="73">
        <f t="shared" si="87"/>
        <v>104.18628990057562</v>
      </c>
      <c r="BM386" s="73">
        <f t="shared" si="85"/>
        <v>84.295930743172605</v>
      </c>
      <c r="BN386" s="73">
        <f t="shared" si="85"/>
        <v>95.922777697738084</v>
      </c>
      <c r="BO386" s="73">
        <f t="shared" si="85"/>
        <v>98.17490306487862</v>
      </c>
      <c r="BP386" s="73">
        <f t="shared" si="85"/>
        <v>89.369833792551773</v>
      </c>
      <c r="BQ386" s="73">
        <f t="shared" si="85"/>
        <v>96.429262628217543</v>
      </c>
      <c r="BR386" s="73">
        <f t="shared" si="85"/>
        <v>84.876965140123033</v>
      </c>
      <c r="BS386" s="73">
        <f t="shared" si="85"/>
        <v>100.39330375151269</v>
      </c>
      <c r="BT386" s="73">
        <f t="shared" si="85"/>
        <v>82.619939177027945</v>
      </c>
      <c r="BU386" s="73">
        <f t="shared" si="85"/>
        <v>101.15871594833099</v>
      </c>
      <c r="BV386" s="73">
        <f t="shared" si="85"/>
        <v>97.344954405763502</v>
      </c>
      <c r="BW386" s="73">
        <f t="shared" si="85"/>
        <v>106.13964901050832</v>
      </c>
      <c r="BX386" s="73">
        <f t="shared" si="85"/>
        <v>110.94400865566676</v>
      </c>
      <c r="BY386" s="73">
        <f t="shared" si="85"/>
        <v>106.09569829764783</v>
      </c>
      <c r="BZ386" s="73">
        <f t="shared" si="85"/>
        <v>96.468233628664166</v>
      </c>
      <c r="CA386" s="73">
        <f t="shared" si="84"/>
        <v>82.439819698858727</v>
      </c>
      <c r="CB386" s="73">
        <f t="shared" si="84"/>
        <v>92.672366665937773</v>
      </c>
      <c r="CC386" s="73">
        <f t="shared" si="84"/>
        <v>92.005972677230275</v>
      </c>
      <c r="CD386" s="73">
        <f t="shared" si="84"/>
        <v>81.809096431580812</v>
      </c>
      <c r="CE386" s="73">
        <f t="shared" si="86"/>
        <v>97.538190224255857</v>
      </c>
      <c r="CF386" s="73">
        <f t="shared" si="86"/>
        <v>102.28758988749969</v>
      </c>
      <c r="CG386" s="73">
        <f t="shared" si="86"/>
        <v>94.683323649041256</v>
      </c>
      <c r="CH386" s="73">
        <f t="shared" si="86"/>
        <v>92.659273128810796</v>
      </c>
      <c r="CI386" s="73" t="e">
        <f t="shared" si="86"/>
        <v>#VALUE!</v>
      </c>
      <c r="CJ386" s="73" t="e">
        <f t="shared" si="86"/>
        <v>#VALUE!</v>
      </c>
      <c r="CK386" s="73" t="e">
        <f t="shared" si="86"/>
        <v>#VALUE!</v>
      </c>
    </row>
    <row r="387" spans="1:89" s="72" customFormat="1" ht="14.4">
      <c r="A387" s="71">
        <v>38718</v>
      </c>
      <c r="B387" s="70" t="s">
        <v>487</v>
      </c>
      <c r="C387" s="70"/>
      <c r="D387" s="78"/>
      <c r="E387" s="71">
        <v>38718</v>
      </c>
      <c r="F387" s="72">
        <v>99.4</v>
      </c>
      <c r="G387" s="72">
        <v>105.98</v>
      </c>
      <c r="H387" s="72">
        <v>99.9</v>
      </c>
      <c r="I387" s="72">
        <v>99.9</v>
      </c>
      <c r="J387" s="72">
        <v>98.03</v>
      </c>
      <c r="K387" s="72">
        <v>100.5</v>
      </c>
      <c r="L387" s="72">
        <v>97.92</v>
      </c>
      <c r="M387" s="72">
        <v>99.08</v>
      </c>
      <c r="N387" s="72">
        <v>100.31</v>
      </c>
      <c r="O387" s="72">
        <v>98.76</v>
      </c>
      <c r="P387" s="72">
        <v>98.71</v>
      </c>
      <c r="Q387" s="72">
        <v>99.64</v>
      </c>
      <c r="R387" s="72">
        <v>102.41</v>
      </c>
      <c r="S387" s="72">
        <v>101.08</v>
      </c>
      <c r="T387" s="72">
        <v>102.92</v>
      </c>
      <c r="U387" s="72">
        <v>100.14</v>
      </c>
      <c r="V387" s="72">
        <v>102.78</v>
      </c>
      <c r="W387" s="72">
        <v>100</v>
      </c>
      <c r="X387" s="72">
        <v>99.43</v>
      </c>
      <c r="Y387" s="72">
        <v>102.68</v>
      </c>
      <c r="Z387" s="72">
        <v>100.4</v>
      </c>
      <c r="AA387" s="72">
        <v>102.68</v>
      </c>
      <c r="AB387" s="72">
        <v>99.32</v>
      </c>
      <c r="AC387" s="72">
        <v>102.38</v>
      </c>
      <c r="AD387" s="72">
        <v>98.72</v>
      </c>
      <c r="AE387" s="72">
        <v>97.9</v>
      </c>
      <c r="AF387" s="72">
        <v>98.69</v>
      </c>
      <c r="AG387" s="72">
        <v>101.69</v>
      </c>
      <c r="AH387" s="72">
        <v>95.29</v>
      </c>
      <c r="AI387" s="72">
        <v>98.25</v>
      </c>
      <c r="AJ387" s="72">
        <v>110.06</v>
      </c>
      <c r="AK387" s="72">
        <v>111.44</v>
      </c>
      <c r="AL387" s="72">
        <v>104.03</v>
      </c>
      <c r="AM387" s="72">
        <v>104.48</v>
      </c>
      <c r="AN387" s="72">
        <v>99.1</v>
      </c>
      <c r="AO387" s="72">
        <v>103.41</v>
      </c>
      <c r="AP387" s="72">
        <v>97.63</v>
      </c>
      <c r="AQ387" s="72">
        <v>96.48</v>
      </c>
      <c r="AR387" s="72" t="s">
        <v>488</v>
      </c>
      <c r="AS387" s="72" t="s">
        <v>488</v>
      </c>
      <c r="AT387" s="72" t="s">
        <v>488</v>
      </c>
      <c r="AU387" s="72" t="s">
        <v>488</v>
      </c>
      <c r="AV387" s="72" t="s">
        <v>488</v>
      </c>
      <c r="AW387" s="73">
        <f t="shared" si="88"/>
        <v>95.434688685132741</v>
      </c>
      <c r="AX387" s="73">
        <f t="shared" si="88"/>
        <v>86.015745475204923</v>
      </c>
      <c r="AY387" s="73">
        <f t="shared" si="88"/>
        <v>94.721122620712549</v>
      </c>
      <c r="AZ387" s="73">
        <f t="shared" si="88"/>
        <v>96.076168493941168</v>
      </c>
      <c r="BA387" s="73">
        <f t="shared" si="88"/>
        <v>100.01785486545083</v>
      </c>
      <c r="BB387" s="73">
        <f t="shared" si="88"/>
        <v>90.126446058649449</v>
      </c>
      <c r="BC387" s="73">
        <f t="shared" si="88"/>
        <v>99.636234132939904</v>
      </c>
      <c r="BD387" s="73">
        <f t="shared" si="88"/>
        <v>95.92874086266157</v>
      </c>
      <c r="BE387" s="73">
        <f t="shared" si="88"/>
        <v>96.19986094128366</v>
      </c>
      <c r="BF387" s="73">
        <f t="shared" si="88"/>
        <v>96.170606422085356</v>
      </c>
      <c r="BG387" s="73">
        <f t="shared" si="88"/>
        <v>96.166398752983596</v>
      </c>
      <c r="BH387" s="73">
        <f t="shared" si="88"/>
        <v>96.562083585705636</v>
      </c>
      <c r="BI387" s="73">
        <f t="shared" si="88"/>
        <v>84.890684903118839</v>
      </c>
      <c r="BJ387" s="73">
        <f t="shared" si="88"/>
        <v>87.541679296756598</v>
      </c>
      <c r="BK387" s="73">
        <f t="shared" si="88"/>
        <v>97.018829684443702</v>
      </c>
      <c r="BL387" s="73">
        <f t="shared" si="87"/>
        <v>104.80376766091052</v>
      </c>
      <c r="BM387" s="73">
        <f t="shared" si="85"/>
        <v>85.968800970264724</v>
      </c>
      <c r="BN387" s="73">
        <f t="shared" si="85"/>
        <v>96.047639629256125</v>
      </c>
      <c r="BO387" s="73">
        <f t="shared" si="85"/>
        <v>98.224296757304103</v>
      </c>
      <c r="BP387" s="73">
        <f t="shared" si="85"/>
        <v>91.262998844547155</v>
      </c>
      <c r="BQ387" s="73">
        <f t="shared" si="85"/>
        <v>97.155022256628612</v>
      </c>
      <c r="BR387" s="73">
        <f t="shared" si="85"/>
        <v>87.730690362269328</v>
      </c>
      <c r="BS387" s="73">
        <f t="shared" si="85"/>
        <v>100.16135538523598</v>
      </c>
      <c r="BT387" s="73">
        <f t="shared" si="85"/>
        <v>84.721848687340952</v>
      </c>
      <c r="BU387" s="73">
        <f t="shared" si="85"/>
        <v>101.00524363729374</v>
      </c>
      <c r="BV387" s="73">
        <f t="shared" si="85"/>
        <v>98.644767998387834</v>
      </c>
      <c r="BW387" s="73">
        <f t="shared" si="85"/>
        <v>105.28617912199283</v>
      </c>
      <c r="BX387" s="73">
        <f t="shared" si="85"/>
        <v>110.02434406275357</v>
      </c>
      <c r="BY387" s="73">
        <f t="shared" si="85"/>
        <v>105.85131494904054</v>
      </c>
      <c r="BZ387" s="73">
        <f t="shared" si="85"/>
        <v>95.921505455077977</v>
      </c>
      <c r="CA387" s="73">
        <f t="shared" si="84"/>
        <v>84.442313225280515</v>
      </c>
      <c r="CB387" s="73">
        <f t="shared" si="84"/>
        <v>97.474360936782489</v>
      </c>
      <c r="CC387" s="73">
        <f t="shared" si="84"/>
        <v>92.736957054667826</v>
      </c>
      <c r="CD387" s="73">
        <f t="shared" si="84"/>
        <v>81.895318531872789</v>
      </c>
      <c r="CE387" s="73">
        <f t="shared" si="86"/>
        <v>94.468673291866239</v>
      </c>
      <c r="CF387" s="73">
        <f t="shared" si="86"/>
        <v>103.64060033574702</v>
      </c>
      <c r="CG387" s="73">
        <f t="shared" si="86"/>
        <v>94.547743559945772</v>
      </c>
      <c r="CH387" s="73">
        <f t="shared" si="86"/>
        <v>92.640069134379956</v>
      </c>
      <c r="CI387" s="73" t="e">
        <f t="shared" si="86"/>
        <v>#VALUE!</v>
      </c>
      <c r="CJ387" s="73" t="e">
        <f t="shared" si="86"/>
        <v>#VALUE!</v>
      </c>
      <c r="CK387" s="73" t="e">
        <f t="shared" si="86"/>
        <v>#VALUE!</v>
      </c>
    </row>
    <row r="388" spans="1:89" s="72" customFormat="1" ht="14.4">
      <c r="A388" s="71">
        <v>38808</v>
      </c>
      <c r="B388" s="70" t="s">
        <v>487</v>
      </c>
      <c r="C388" s="70"/>
      <c r="D388" s="79"/>
      <c r="E388" s="71">
        <v>38808</v>
      </c>
      <c r="F388" s="72">
        <v>100.07</v>
      </c>
      <c r="G388" s="72">
        <v>110.66</v>
      </c>
      <c r="H388" s="72">
        <v>100.53</v>
      </c>
      <c r="I388" s="72">
        <v>100.4</v>
      </c>
      <c r="J388" s="72">
        <v>98.91</v>
      </c>
      <c r="K388" s="72">
        <v>101.76</v>
      </c>
      <c r="L388" s="72">
        <v>98.9</v>
      </c>
      <c r="M388" s="72">
        <v>100.35</v>
      </c>
      <c r="N388" s="72">
        <v>101.54</v>
      </c>
      <c r="O388" s="72">
        <v>99.72</v>
      </c>
      <c r="P388" s="72">
        <v>99.83</v>
      </c>
      <c r="Q388" s="72">
        <v>100.38</v>
      </c>
      <c r="R388" s="72">
        <v>104.4</v>
      </c>
      <c r="S388" s="72">
        <v>102.16</v>
      </c>
      <c r="T388" s="72">
        <v>104.99</v>
      </c>
      <c r="U388" s="72">
        <v>97.24</v>
      </c>
      <c r="V388" s="72">
        <v>106.05</v>
      </c>
      <c r="W388" s="72">
        <v>100.62</v>
      </c>
      <c r="X388" s="72">
        <v>100.35</v>
      </c>
      <c r="Y388" s="72">
        <v>100.96</v>
      </c>
      <c r="Z388" s="72">
        <v>101.71</v>
      </c>
      <c r="AA388" s="72">
        <v>106.61</v>
      </c>
      <c r="AB388" s="72">
        <v>99.88</v>
      </c>
      <c r="AC388" s="72">
        <v>102.45</v>
      </c>
      <c r="AD388" s="72">
        <v>99.62</v>
      </c>
      <c r="AE388" s="72">
        <v>99.28</v>
      </c>
      <c r="AF388" s="72">
        <v>99.32</v>
      </c>
      <c r="AG388" s="72">
        <v>99.88</v>
      </c>
      <c r="AH388" s="72">
        <v>95.66</v>
      </c>
      <c r="AI388" s="72">
        <v>99.42</v>
      </c>
      <c r="AJ388" s="72">
        <v>116.62</v>
      </c>
      <c r="AK388" s="72">
        <v>102.01</v>
      </c>
      <c r="AL388" s="72">
        <v>105.53</v>
      </c>
      <c r="AM388" s="72">
        <v>103.7</v>
      </c>
      <c r="AN388" s="72">
        <v>92.32</v>
      </c>
      <c r="AO388" s="72">
        <v>98</v>
      </c>
      <c r="AP388" s="72">
        <v>99.71</v>
      </c>
      <c r="AQ388" s="72">
        <v>99.8</v>
      </c>
      <c r="AR388" s="72" t="s">
        <v>488</v>
      </c>
      <c r="AS388" s="72" t="s">
        <v>488</v>
      </c>
      <c r="AT388" s="72" t="s">
        <v>488</v>
      </c>
      <c r="AU388" s="72" t="s">
        <v>488</v>
      </c>
      <c r="AV388" s="72" t="s">
        <v>488</v>
      </c>
      <c r="AW388" s="73">
        <f t="shared" si="88"/>
        <v>96.077960731601934</v>
      </c>
      <c r="AX388" s="73">
        <f t="shared" si="88"/>
        <v>89.814138462787113</v>
      </c>
      <c r="AY388" s="73">
        <f t="shared" si="88"/>
        <v>95.318463033635965</v>
      </c>
      <c r="AZ388" s="73">
        <f t="shared" si="88"/>
        <v>96.557030198115029</v>
      </c>
      <c r="BA388" s="73">
        <f t="shared" si="88"/>
        <v>100.91569952812141</v>
      </c>
      <c r="BB388" s="73">
        <f t="shared" si="88"/>
        <v>91.256389561474307</v>
      </c>
      <c r="BC388" s="73">
        <f t="shared" si="88"/>
        <v>100.63341049579</v>
      </c>
      <c r="BD388" s="73">
        <f t="shared" si="88"/>
        <v>97.15834825966985</v>
      </c>
      <c r="BE388" s="73">
        <f t="shared" si="88"/>
        <v>97.379462466134399</v>
      </c>
      <c r="BF388" s="73">
        <f t="shared" si="88"/>
        <v>97.105436132142074</v>
      </c>
      <c r="BG388" s="73">
        <f t="shared" si="88"/>
        <v>97.25753811681038</v>
      </c>
      <c r="BH388" s="73">
        <f t="shared" si="88"/>
        <v>97.279224712295573</v>
      </c>
      <c r="BI388" s="73">
        <f t="shared" si="88"/>
        <v>86.540254895865715</v>
      </c>
      <c r="BJ388" s="73">
        <f t="shared" si="88"/>
        <v>88.47702767072272</v>
      </c>
      <c r="BK388" s="73">
        <f t="shared" si="88"/>
        <v>98.970141163716903</v>
      </c>
      <c r="BL388" s="73">
        <f t="shared" si="87"/>
        <v>101.76870748299321</v>
      </c>
      <c r="BM388" s="73">
        <f t="shared" si="85"/>
        <v>88.703943791560363</v>
      </c>
      <c r="BN388" s="73">
        <f t="shared" si="85"/>
        <v>96.643134994957506</v>
      </c>
      <c r="BO388" s="73">
        <f t="shared" si="85"/>
        <v>99.133140697932873</v>
      </c>
      <c r="BP388" s="73">
        <f t="shared" si="85"/>
        <v>89.734245844813785</v>
      </c>
      <c r="BQ388" s="73">
        <f t="shared" si="85"/>
        <v>98.422682407586592</v>
      </c>
      <c r="BR388" s="73">
        <f t="shared" si="85"/>
        <v>91.088516746411486</v>
      </c>
      <c r="BS388" s="73">
        <f t="shared" si="85"/>
        <v>100.72609923356192</v>
      </c>
      <c r="BT388" s="73">
        <f t="shared" si="85"/>
        <v>84.779775327388947</v>
      </c>
      <c r="BU388" s="73">
        <f t="shared" si="85"/>
        <v>101.92607750351708</v>
      </c>
      <c r="BV388" s="73">
        <f t="shared" si="85"/>
        <v>100.035266260265</v>
      </c>
      <c r="BW388" s="73">
        <f t="shared" si="85"/>
        <v>105.95828665919878</v>
      </c>
      <c r="BX388" s="73">
        <f t="shared" si="85"/>
        <v>108.0659994590208</v>
      </c>
      <c r="BY388" s="73">
        <f t="shared" si="85"/>
        <v>106.26232330806187</v>
      </c>
      <c r="BZ388" s="73">
        <f t="shared" si="85"/>
        <v>97.06377681774913</v>
      </c>
      <c r="CA388" s="73">
        <f t="shared" si="84"/>
        <v>89.475400402800418</v>
      </c>
      <c r="CB388" s="73">
        <f t="shared" si="84"/>
        <v>89.226126697426253</v>
      </c>
      <c r="CC388" s="73">
        <f t="shared" si="84"/>
        <v>94.074123598760877</v>
      </c>
      <c r="CD388" s="73">
        <f t="shared" si="84"/>
        <v>81.283925457075114</v>
      </c>
      <c r="CE388" s="73">
        <f t="shared" si="86"/>
        <v>88.005528943542799</v>
      </c>
      <c r="CF388" s="73">
        <f t="shared" si="86"/>
        <v>98.218536243140989</v>
      </c>
      <c r="CG388" s="73">
        <f t="shared" si="86"/>
        <v>96.562076312221578</v>
      </c>
      <c r="CH388" s="73">
        <f t="shared" si="86"/>
        <v>95.827932209899657</v>
      </c>
      <c r="CI388" s="73" t="e">
        <f t="shared" si="86"/>
        <v>#VALUE!</v>
      </c>
      <c r="CJ388" s="73" t="e">
        <f t="shared" si="86"/>
        <v>#VALUE!</v>
      </c>
      <c r="CK388" s="73" t="e">
        <f t="shared" si="86"/>
        <v>#VALUE!</v>
      </c>
    </row>
    <row r="389" spans="1:89" s="72" customFormat="1" ht="14.4">
      <c r="A389" s="71">
        <v>38899</v>
      </c>
      <c r="B389" s="70" t="s">
        <v>487</v>
      </c>
      <c r="C389" s="70"/>
      <c r="D389" s="78"/>
      <c r="E389" s="71">
        <v>38899</v>
      </c>
      <c r="F389" s="72">
        <v>100.25</v>
      </c>
      <c r="G389" s="72">
        <v>113.23</v>
      </c>
      <c r="H389" s="72">
        <v>100.82</v>
      </c>
      <c r="I389" s="72">
        <v>100.26</v>
      </c>
      <c r="J389" s="72">
        <v>99.14</v>
      </c>
      <c r="K389" s="72">
        <v>103.06</v>
      </c>
      <c r="L389" s="72">
        <v>99.17</v>
      </c>
      <c r="M389" s="72">
        <v>100.89</v>
      </c>
      <c r="N389" s="72">
        <v>102.09</v>
      </c>
      <c r="O389" s="72">
        <v>100.04</v>
      </c>
      <c r="P389" s="72">
        <v>100.36</v>
      </c>
      <c r="Q389" s="72">
        <v>100.91</v>
      </c>
      <c r="R389" s="72">
        <v>106.59</v>
      </c>
      <c r="S389" s="72">
        <v>102.32</v>
      </c>
      <c r="T389" s="72">
        <v>106.76</v>
      </c>
      <c r="U389" s="72">
        <v>94.38</v>
      </c>
      <c r="V389" s="72">
        <v>108.53</v>
      </c>
      <c r="W389" s="72">
        <v>100.55</v>
      </c>
      <c r="X389" s="72">
        <v>100.81</v>
      </c>
      <c r="Y389" s="72">
        <v>102.26</v>
      </c>
      <c r="Z389" s="72">
        <v>102.28</v>
      </c>
      <c r="AA389" s="72">
        <v>106.23</v>
      </c>
      <c r="AB389" s="72">
        <v>100.39</v>
      </c>
      <c r="AC389" s="72">
        <v>102.06</v>
      </c>
      <c r="AD389" s="72">
        <v>100.01</v>
      </c>
      <c r="AE389" s="72">
        <v>100.73</v>
      </c>
      <c r="AF389" s="72">
        <v>100.3</v>
      </c>
      <c r="AG389" s="72">
        <v>99.55</v>
      </c>
      <c r="AH389" s="72">
        <v>93.95</v>
      </c>
      <c r="AI389" s="72">
        <v>99.65</v>
      </c>
      <c r="AJ389" s="72">
        <v>113.71</v>
      </c>
      <c r="AK389" s="72">
        <v>99.24</v>
      </c>
      <c r="AL389" s="72">
        <v>104.18</v>
      </c>
      <c r="AM389" s="72">
        <v>104.02</v>
      </c>
      <c r="AN389" s="72">
        <v>93.8</v>
      </c>
      <c r="AO389" s="72">
        <v>100.35</v>
      </c>
      <c r="AP389" s="72">
        <v>100.42</v>
      </c>
      <c r="AQ389" s="72">
        <v>101.41</v>
      </c>
      <c r="AR389" s="72" t="s">
        <v>488</v>
      </c>
      <c r="AS389" s="72" t="s">
        <v>488</v>
      </c>
      <c r="AT389" s="72" t="s">
        <v>488</v>
      </c>
      <c r="AU389" s="72" t="s">
        <v>488</v>
      </c>
      <c r="AV389" s="72" t="s">
        <v>488</v>
      </c>
      <c r="AW389" s="73">
        <f t="shared" si="88"/>
        <v>96.250780087369776</v>
      </c>
      <c r="AX389" s="73">
        <f t="shared" si="88"/>
        <v>91.900008116224328</v>
      </c>
      <c r="AY389" s="73">
        <f t="shared" si="88"/>
        <v>95.593429255457835</v>
      </c>
      <c r="AZ389" s="73">
        <f t="shared" si="88"/>
        <v>96.422388920946347</v>
      </c>
      <c r="BA389" s="73">
        <f t="shared" si="88"/>
        <v>101.15036347404667</v>
      </c>
      <c r="BB389" s="73">
        <f t="shared" si="88"/>
        <v>92.422204286611063</v>
      </c>
      <c r="BC389" s="73">
        <f t="shared" si="88"/>
        <v>100.9081427590242</v>
      </c>
      <c r="BD389" s="73">
        <f t="shared" si="88"/>
        <v>97.681173452098562</v>
      </c>
      <c r="BE389" s="73">
        <f t="shared" si="88"/>
        <v>97.906926562612384</v>
      </c>
      <c r="BF389" s="73">
        <f t="shared" si="88"/>
        <v>97.417046035494323</v>
      </c>
      <c r="BG389" s="73">
        <f t="shared" si="88"/>
        <v>97.77388085147841</v>
      </c>
      <c r="BH389" s="73">
        <f t="shared" si="88"/>
        <v>97.792852816474863</v>
      </c>
      <c r="BI389" s="73">
        <f t="shared" si="88"/>
        <v>88.355610817531854</v>
      </c>
      <c r="BJ389" s="73">
        <f t="shared" si="88"/>
        <v>88.615597800199183</v>
      </c>
      <c r="BK389" s="73">
        <f t="shared" si="88"/>
        <v>100.63865387787807</v>
      </c>
      <c r="BL389" s="73">
        <f t="shared" si="87"/>
        <v>98.775510204081627</v>
      </c>
      <c r="BM389" s="73">
        <f t="shared" si="85"/>
        <v>90.778302873154615</v>
      </c>
      <c r="BN389" s="73">
        <f t="shared" si="85"/>
        <v>96.575901647217023</v>
      </c>
      <c r="BO389" s="73">
        <f t="shared" si="85"/>
        <v>99.587562668247273</v>
      </c>
      <c r="BP389" s="73">
        <f t="shared" ref="BP389:BZ412" si="89">Y389/AVERAGE(Y$395:Y$398)*100</f>
        <v>90.889698693449475</v>
      </c>
      <c r="BQ389" s="73">
        <f t="shared" si="89"/>
        <v>98.97425972517901</v>
      </c>
      <c r="BR389" s="73">
        <f t="shared" si="89"/>
        <v>90.763841421736174</v>
      </c>
      <c r="BS389" s="73">
        <f t="shared" si="89"/>
        <v>101.24041952400162</v>
      </c>
      <c r="BT389" s="73">
        <f t="shared" si="89"/>
        <v>84.457041189978682</v>
      </c>
      <c r="BU389" s="73">
        <f t="shared" si="89"/>
        <v>102.32510551221384</v>
      </c>
      <c r="BV389" s="73">
        <f t="shared" si="89"/>
        <v>101.49629704267218</v>
      </c>
      <c r="BW389" s="73">
        <f t="shared" si="89"/>
        <v>107.00378727263026</v>
      </c>
      <c r="BX389" s="73">
        <f t="shared" si="89"/>
        <v>107.70895320530158</v>
      </c>
      <c r="BY389" s="73">
        <f t="shared" si="89"/>
        <v>104.36279818934156</v>
      </c>
      <c r="BZ389" s="73">
        <f t="shared" si="89"/>
        <v>97.288325889043463</v>
      </c>
      <c r="CA389" s="73">
        <f t="shared" si="84"/>
        <v>87.242735206674965</v>
      </c>
      <c r="CB389" s="73">
        <f t="shared" si="84"/>
        <v>86.803262557127553</v>
      </c>
      <c r="CC389" s="73">
        <f t="shared" si="84"/>
        <v>92.870673709077138</v>
      </c>
      <c r="CD389" s="73">
        <f t="shared" si="84"/>
        <v>81.534753385197234</v>
      </c>
      <c r="CE389" s="73">
        <f t="shared" si="86"/>
        <v>89.416362813088341</v>
      </c>
      <c r="CF389" s="73">
        <f t="shared" si="86"/>
        <v>100.57377665305303</v>
      </c>
      <c r="CG389" s="73">
        <f t="shared" si="86"/>
        <v>97.249661049777274</v>
      </c>
      <c r="CH389" s="73">
        <f t="shared" si="86"/>
        <v>97.37385376158241</v>
      </c>
      <c r="CI389" s="73" t="e">
        <f t="shared" si="86"/>
        <v>#VALUE!</v>
      </c>
      <c r="CJ389" s="73" t="e">
        <f t="shared" si="86"/>
        <v>#VALUE!</v>
      </c>
      <c r="CK389" s="73" t="e">
        <f t="shared" si="86"/>
        <v>#VALUE!</v>
      </c>
    </row>
    <row r="390" spans="1:89" s="72" customFormat="1" ht="14.4">
      <c r="A390" s="71">
        <v>38991</v>
      </c>
      <c r="B390" s="70" t="s">
        <v>487</v>
      </c>
      <c r="C390" s="70"/>
      <c r="D390" s="78"/>
      <c r="E390" s="71">
        <v>38991</v>
      </c>
      <c r="F390" s="72">
        <v>100.38</v>
      </c>
      <c r="G390" s="72">
        <v>113.83</v>
      </c>
      <c r="H390" s="72">
        <v>101.93</v>
      </c>
      <c r="I390" s="72">
        <v>99.93</v>
      </c>
      <c r="J390" s="72">
        <v>99.06</v>
      </c>
      <c r="K390" s="72">
        <v>104.26</v>
      </c>
      <c r="L390" s="72">
        <v>99.45</v>
      </c>
      <c r="M390" s="72">
        <v>101.02</v>
      </c>
      <c r="N390" s="72">
        <v>102.46</v>
      </c>
      <c r="O390" s="72">
        <v>100.22</v>
      </c>
      <c r="P390" s="72">
        <v>100.7</v>
      </c>
      <c r="Q390" s="72">
        <v>101.26</v>
      </c>
      <c r="R390" s="72">
        <v>108.89</v>
      </c>
      <c r="S390" s="72">
        <v>101.98</v>
      </c>
      <c r="T390" s="72">
        <v>108.3</v>
      </c>
      <c r="U390" s="72">
        <v>98.6</v>
      </c>
      <c r="V390" s="72">
        <v>110.75</v>
      </c>
      <c r="W390" s="72">
        <v>100.16</v>
      </c>
      <c r="X390" s="72">
        <v>100.8</v>
      </c>
      <c r="Y390" s="72">
        <v>106.5</v>
      </c>
      <c r="Z390" s="72">
        <v>102.43</v>
      </c>
      <c r="AA390" s="72">
        <v>106.89</v>
      </c>
      <c r="AB390" s="72">
        <v>100.61</v>
      </c>
      <c r="AC390" s="72">
        <v>106.93</v>
      </c>
      <c r="AD390" s="72">
        <v>100.09</v>
      </c>
      <c r="AE390" s="72">
        <v>102.5</v>
      </c>
      <c r="AF390" s="72">
        <v>100.54</v>
      </c>
      <c r="AG390" s="72">
        <v>99.87</v>
      </c>
      <c r="AH390" s="72">
        <v>92.64</v>
      </c>
      <c r="AI390" s="72">
        <v>99.67</v>
      </c>
      <c r="AJ390" s="72">
        <v>109.17</v>
      </c>
      <c r="AK390" s="72">
        <v>100.51</v>
      </c>
      <c r="AL390" s="72">
        <v>100.95</v>
      </c>
      <c r="AM390" s="72">
        <v>103.87</v>
      </c>
      <c r="AN390" s="72">
        <v>98.51</v>
      </c>
      <c r="AO390" s="72">
        <v>101.21</v>
      </c>
      <c r="AP390" s="72">
        <v>100.66</v>
      </c>
      <c r="AQ390" s="72">
        <v>102.65</v>
      </c>
      <c r="AR390" s="72" t="s">
        <v>488</v>
      </c>
      <c r="AS390" s="72" t="s">
        <v>488</v>
      </c>
      <c r="AT390" s="72" t="s">
        <v>488</v>
      </c>
      <c r="AU390" s="72" t="s">
        <v>488</v>
      </c>
      <c r="AV390" s="72" t="s">
        <v>488</v>
      </c>
      <c r="AW390" s="73">
        <f t="shared" si="88"/>
        <v>96.375594066535442</v>
      </c>
      <c r="AX390" s="73">
        <f t="shared" si="88"/>
        <v>92.386981576170754</v>
      </c>
      <c r="AY390" s="73">
        <f t="shared" si="88"/>
        <v>96.645886173465769</v>
      </c>
      <c r="AZ390" s="73">
        <f t="shared" si="88"/>
        <v>96.105020196191589</v>
      </c>
      <c r="BA390" s="73">
        <f t="shared" si="88"/>
        <v>101.06874123198573</v>
      </c>
      <c r="BB390" s="73">
        <f t="shared" si="88"/>
        <v>93.498340955968075</v>
      </c>
      <c r="BC390" s="73">
        <f t="shared" si="88"/>
        <v>101.19305029126708</v>
      </c>
      <c r="BD390" s="73">
        <f t="shared" si="88"/>
        <v>97.807038776201765</v>
      </c>
      <c r="BE390" s="73">
        <f t="shared" si="88"/>
        <v>98.261766045697556</v>
      </c>
      <c r="BF390" s="73">
        <f t="shared" si="88"/>
        <v>97.592326606129959</v>
      </c>
      <c r="BG390" s="73">
        <f t="shared" si="88"/>
        <v>98.105119586925838</v>
      </c>
      <c r="BH390" s="73">
        <f t="shared" si="88"/>
        <v>98.132041187159302</v>
      </c>
      <c r="BI390" s="73">
        <f t="shared" si="88"/>
        <v>90.262149000103619</v>
      </c>
      <c r="BJ390" s="73">
        <f t="shared" si="88"/>
        <v>88.321136275061704</v>
      </c>
      <c r="BK390" s="73">
        <f t="shared" si="88"/>
        <v>102.09035420545329</v>
      </c>
      <c r="BL390" s="73">
        <f t="shared" si="87"/>
        <v>103.1920460491889</v>
      </c>
      <c r="BM390" s="73">
        <f t="shared" si="87"/>
        <v>92.635188825226876</v>
      </c>
      <c r="BN390" s="73">
        <f t="shared" si="87"/>
        <v>96.20131585266293</v>
      </c>
      <c r="BO390" s="73">
        <f t="shared" si="87"/>
        <v>99.577683929762173</v>
      </c>
      <c r="BP390" s="73">
        <f t="shared" si="89"/>
        <v>94.658252599768915</v>
      </c>
      <c r="BQ390" s="73">
        <f t="shared" si="89"/>
        <v>99.119411650861238</v>
      </c>
      <c r="BR390" s="73">
        <f t="shared" si="89"/>
        <v>91.327751196172258</v>
      </c>
      <c r="BS390" s="73">
        <f t="shared" si="89"/>
        <v>101.4622831787011</v>
      </c>
      <c r="BT390" s="73">
        <f t="shared" si="89"/>
        <v>88.487080290460725</v>
      </c>
      <c r="BU390" s="73">
        <f t="shared" si="89"/>
        <v>102.40695741143368</v>
      </c>
      <c r="BV390" s="73">
        <f t="shared" si="89"/>
        <v>103.27976220464508</v>
      </c>
      <c r="BW390" s="73">
        <f t="shared" si="89"/>
        <v>107.25982823918491</v>
      </c>
      <c r="BX390" s="73">
        <f t="shared" si="89"/>
        <v>108.05517987557478</v>
      </c>
      <c r="BY390" s="73">
        <f t="shared" si="89"/>
        <v>102.90760643172541</v>
      </c>
      <c r="BZ390" s="73">
        <f t="shared" si="89"/>
        <v>97.307851895242976</v>
      </c>
      <c r="CA390" s="73">
        <f t="shared" si="84"/>
        <v>83.759470605159677</v>
      </c>
      <c r="CB390" s="73">
        <f t="shared" si="84"/>
        <v>87.914106404845739</v>
      </c>
      <c r="CC390" s="73">
        <f t="shared" si="84"/>
        <v>89.991308417463387</v>
      </c>
      <c r="CD390" s="73">
        <f t="shared" si="84"/>
        <v>81.417177793889991</v>
      </c>
      <c r="CE390" s="73">
        <f t="shared" si="86"/>
        <v>93.906246276304188</v>
      </c>
      <c r="CF390" s="73">
        <f t="shared" si="86"/>
        <v>101.43569442008469</v>
      </c>
      <c r="CG390" s="73">
        <f t="shared" si="86"/>
        <v>97.48208405965525</v>
      </c>
      <c r="CH390" s="73">
        <f t="shared" si="86"/>
        <v>98.564501416294604</v>
      </c>
      <c r="CI390" s="73" t="e">
        <f t="shared" si="86"/>
        <v>#VALUE!</v>
      </c>
      <c r="CJ390" s="73" t="e">
        <f t="shared" si="86"/>
        <v>#VALUE!</v>
      </c>
      <c r="CK390" s="73" t="e">
        <f t="shared" si="86"/>
        <v>#VALUE!</v>
      </c>
    </row>
    <row r="391" spans="1:89" s="72" customFormat="1" ht="14.4">
      <c r="A391" s="71">
        <v>39083</v>
      </c>
      <c r="B391" s="70" t="s">
        <v>487</v>
      </c>
      <c r="C391" s="70"/>
      <c r="D391" s="78"/>
      <c r="E391" s="71">
        <v>39083</v>
      </c>
      <c r="F391" s="72">
        <v>100.88</v>
      </c>
      <c r="G391" s="72">
        <v>114.33</v>
      </c>
      <c r="H391" s="72">
        <v>102.25</v>
      </c>
      <c r="I391" s="72">
        <v>100.01</v>
      </c>
      <c r="J391" s="72">
        <v>99.33</v>
      </c>
      <c r="K391" s="72">
        <v>105.98</v>
      </c>
      <c r="L391" s="72">
        <v>99.85</v>
      </c>
      <c r="M391" s="72">
        <v>101.4</v>
      </c>
      <c r="N391" s="72">
        <v>103.03</v>
      </c>
      <c r="O391" s="72">
        <v>100.71</v>
      </c>
      <c r="P391" s="72">
        <v>101.36</v>
      </c>
      <c r="Q391" s="72">
        <v>101.85</v>
      </c>
      <c r="R391" s="72">
        <v>111.22</v>
      </c>
      <c r="S391" s="72">
        <v>102.54</v>
      </c>
      <c r="T391" s="72">
        <v>109.73</v>
      </c>
      <c r="U391" s="72">
        <v>99.6</v>
      </c>
      <c r="V391" s="72">
        <v>113.13</v>
      </c>
      <c r="W391" s="72">
        <v>100.14</v>
      </c>
      <c r="X391" s="72">
        <v>101.05</v>
      </c>
      <c r="Y391" s="72">
        <v>106.46</v>
      </c>
      <c r="Z391" s="72">
        <v>102.59</v>
      </c>
      <c r="AA391" s="72">
        <v>108.74</v>
      </c>
      <c r="AB391" s="72">
        <v>101.06</v>
      </c>
      <c r="AC391" s="72">
        <v>111.45</v>
      </c>
      <c r="AD391" s="72">
        <v>100.45</v>
      </c>
      <c r="AE391" s="72">
        <v>102.48</v>
      </c>
      <c r="AF391" s="72">
        <v>100.52</v>
      </c>
      <c r="AG391" s="72">
        <v>100.65</v>
      </c>
      <c r="AH391" s="72">
        <v>91.01</v>
      </c>
      <c r="AI391" s="72">
        <v>99.5</v>
      </c>
      <c r="AJ391" s="72">
        <v>108.87</v>
      </c>
      <c r="AK391" s="72">
        <v>100.98</v>
      </c>
      <c r="AL391" s="72">
        <v>96.88</v>
      </c>
      <c r="AM391" s="72">
        <v>104.85</v>
      </c>
      <c r="AN391" s="72">
        <v>100.48</v>
      </c>
      <c r="AO391" s="72">
        <v>100.13</v>
      </c>
      <c r="AP391" s="72">
        <v>101.59</v>
      </c>
      <c r="AQ391" s="72">
        <v>104.03</v>
      </c>
      <c r="AR391" s="72" t="s">
        <v>488</v>
      </c>
      <c r="AS391" s="72" t="s">
        <v>488</v>
      </c>
      <c r="AT391" s="72" t="s">
        <v>488</v>
      </c>
      <c r="AU391" s="72" t="s">
        <v>488</v>
      </c>
      <c r="AV391" s="72" t="s">
        <v>488</v>
      </c>
      <c r="AW391" s="73">
        <f t="shared" si="88"/>
        <v>96.855647832557253</v>
      </c>
      <c r="AX391" s="73">
        <f t="shared" si="88"/>
        <v>92.792792792792795</v>
      </c>
      <c r="AY391" s="73">
        <f t="shared" si="88"/>
        <v>96.949297176855424</v>
      </c>
      <c r="AZ391" s="73">
        <f t="shared" si="88"/>
        <v>96.181958068859402</v>
      </c>
      <c r="BA391" s="73">
        <f t="shared" si="88"/>
        <v>101.34421629894146</v>
      </c>
      <c r="BB391" s="73">
        <f t="shared" si="88"/>
        <v>95.040803515379793</v>
      </c>
      <c r="BC391" s="73">
        <f t="shared" si="88"/>
        <v>101.60006105161405</v>
      </c>
      <c r="BD391" s="73">
        <f t="shared" si="88"/>
        <v>98.174952800503462</v>
      </c>
      <c r="BE391" s="73">
        <f t="shared" si="88"/>
        <v>98.808410654774747</v>
      </c>
      <c r="BF391" s="73">
        <f t="shared" si="88"/>
        <v>98.06947927063807</v>
      </c>
      <c r="BG391" s="73">
        <f t="shared" si="88"/>
        <v>98.748112426323758</v>
      </c>
      <c r="BH391" s="73">
        <f t="shared" si="88"/>
        <v>98.703815869170199</v>
      </c>
      <c r="BI391" s="73">
        <f t="shared" si="88"/>
        <v>92.193555072013254</v>
      </c>
      <c r="BJ391" s="73">
        <f t="shared" si="88"/>
        <v>88.806131728229332</v>
      </c>
      <c r="BK391" s="73">
        <f t="shared" si="88"/>
        <v>103.43836165248746</v>
      </c>
      <c r="BL391" s="73">
        <f t="shared" si="87"/>
        <v>104.23861852433281</v>
      </c>
      <c r="BM391" s="73">
        <f t="shared" si="87"/>
        <v>94.625904395466506</v>
      </c>
      <c r="BN391" s="73">
        <f t="shared" si="87"/>
        <v>96.182106324737077</v>
      </c>
      <c r="BO391" s="73">
        <f t="shared" si="87"/>
        <v>99.824652391889558</v>
      </c>
      <c r="BP391" s="73">
        <f t="shared" si="89"/>
        <v>94.622700204426266</v>
      </c>
      <c r="BQ391" s="73">
        <f t="shared" si="89"/>
        <v>99.274240371588931</v>
      </c>
      <c r="BR391" s="73">
        <f t="shared" si="89"/>
        <v>92.908407382091596</v>
      </c>
      <c r="BS391" s="73">
        <f t="shared" si="89"/>
        <v>101.9160951996773</v>
      </c>
      <c r="BT391" s="73">
        <f t="shared" si="89"/>
        <v>92.227486190702763</v>
      </c>
      <c r="BU391" s="73">
        <f t="shared" si="89"/>
        <v>102.77529095792299</v>
      </c>
      <c r="BV391" s="73">
        <f t="shared" si="89"/>
        <v>103.25961005592221</v>
      </c>
      <c r="BW391" s="73">
        <f t="shared" si="89"/>
        <v>107.23849149197203</v>
      </c>
      <c r="BX391" s="73">
        <f t="shared" si="89"/>
        <v>108.89910738436571</v>
      </c>
      <c r="BY391" s="73">
        <f t="shared" si="89"/>
        <v>101.09694798522592</v>
      </c>
      <c r="BZ391" s="73">
        <f t="shared" si="89"/>
        <v>97.141880842547152</v>
      </c>
      <c r="CA391" s="73">
        <f t="shared" si="84"/>
        <v>83.529298935456026</v>
      </c>
      <c r="CB391" s="73">
        <f t="shared" si="84"/>
        <v>88.325206096520958</v>
      </c>
      <c r="CC391" s="73">
        <f t="shared" si="84"/>
        <v>86.363129861157532</v>
      </c>
      <c r="CD391" s="73">
        <f t="shared" si="84"/>
        <v>82.185338323763972</v>
      </c>
      <c r="CE391" s="73">
        <f t="shared" si="86"/>
        <v>95.784180548604652</v>
      </c>
      <c r="CF391" s="73">
        <f t="shared" si="86"/>
        <v>100.35328606148678</v>
      </c>
      <c r="CG391" s="73">
        <f t="shared" si="86"/>
        <v>98.382723222932412</v>
      </c>
      <c r="CH391" s="73">
        <f t="shared" si="86"/>
        <v>99.889577032022672</v>
      </c>
      <c r="CI391" s="73" t="e">
        <f t="shared" si="86"/>
        <v>#VALUE!</v>
      </c>
      <c r="CJ391" s="73" t="e">
        <f t="shared" si="86"/>
        <v>#VALUE!</v>
      </c>
      <c r="CK391" s="73" t="e">
        <f t="shared" si="86"/>
        <v>#VALUE!</v>
      </c>
    </row>
    <row r="392" spans="1:89" s="72" customFormat="1" ht="14.4">
      <c r="A392" s="71">
        <v>39173</v>
      </c>
      <c r="B392" s="70" t="s">
        <v>487</v>
      </c>
      <c r="C392" s="70"/>
      <c r="D392" s="79"/>
      <c r="E392" s="71">
        <v>39173</v>
      </c>
      <c r="F392" s="72">
        <v>101.65</v>
      </c>
      <c r="G392" s="72">
        <v>115.11</v>
      </c>
      <c r="H392" s="72">
        <v>101.15</v>
      </c>
      <c r="I392" s="72">
        <v>100.62</v>
      </c>
      <c r="J392" s="72">
        <v>99.57</v>
      </c>
      <c r="K392" s="72">
        <v>107.58</v>
      </c>
      <c r="L392" s="72">
        <v>100.18</v>
      </c>
      <c r="M392" s="72">
        <v>101.81</v>
      </c>
      <c r="N392" s="72">
        <v>103.58</v>
      </c>
      <c r="O392" s="72">
        <v>101.34</v>
      </c>
      <c r="P392" s="72">
        <v>102.02</v>
      </c>
      <c r="Q392" s="72">
        <v>102.16</v>
      </c>
      <c r="R392" s="72">
        <v>114.91</v>
      </c>
      <c r="S392" s="72">
        <v>103.96</v>
      </c>
      <c r="T392" s="72">
        <v>110.58</v>
      </c>
      <c r="U392" s="72">
        <v>99.1</v>
      </c>
      <c r="V392" s="72">
        <v>115.6</v>
      </c>
      <c r="W392" s="72">
        <v>100.57</v>
      </c>
      <c r="X392" s="72">
        <v>101.3</v>
      </c>
      <c r="Y392" s="72">
        <v>109.01</v>
      </c>
      <c r="Z392" s="72">
        <v>102.81</v>
      </c>
      <c r="AA392" s="72">
        <v>112.01</v>
      </c>
      <c r="AB392" s="72">
        <v>101.26</v>
      </c>
      <c r="AC392" s="72">
        <v>113.28</v>
      </c>
      <c r="AD392" s="72">
        <v>100.67</v>
      </c>
      <c r="AE392" s="72">
        <v>102.2</v>
      </c>
      <c r="AF392" s="72">
        <v>99.52</v>
      </c>
      <c r="AG392" s="72">
        <v>98.34</v>
      </c>
      <c r="AH392" s="72">
        <v>88.06</v>
      </c>
      <c r="AI392" s="72">
        <v>98.7</v>
      </c>
      <c r="AJ392" s="72">
        <v>109.84</v>
      </c>
      <c r="AK392" s="72">
        <v>102.98</v>
      </c>
      <c r="AL392" s="72">
        <v>102.75</v>
      </c>
      <c r="AM392" s="72">
        <v>110.9</v>
      </c>
      <c r="AN392" s="72">
        <v>105.1</v>
      </c>
      <c r="AO392" s="72">
        <v>100.65</v>
      </c>
      <c r="AP392" s="72">
        <v>102.61</v>
      </c>
      <c r="AQ392" s="72">
        <v>105.24</v>
      </c>
      <c r="AR392" s="72" t="s">
        <v>488</v>
      </c>
      <c r="AS392" s="72" t="s">
        <v>488</v>
      </c>
      <c r="AT392" s="72" t="s">
        <v>488</v>
      </c>
      <c r="AU392" s="72" t="s">
        <v>488</v>
      </c>
      <c r="AV392" s="72" t="s">
        <v>488</v>
      </c>
      <c r="AW392" s="73">
        <f t="shared" si="88"/>
        <v>97.594930632230813</v>
      </c>
      <c r="AX392" s="73">
        <f t="shared" si="88"/>
        <v>93.425858290723156</v>
      </c>
      <c r="AY392" s="73">
        <f t="shared" si="88"/>
        <v>95.906321852703442</v>
      </c>
      <c r="AZ392" s="73">
        <f t="shared" si="88"/>
        <v>96.768609347951539</v>
      </c>
      <c r="BA392" s="73">
        <f t="shared" si="88"/>
        <v>101.58908302512432</v>
      </c>
      <c r="BB392" s="73">
        <f t="shared" si="88"/>
        <v>96.47565240785579</v>
      </c>
      <c r="BC392" s="73">
        <f t="shared" si="88"/>
        <v>101.93584492890034</v>
      </c>
      <c r="BD392" s="73">
        <f t="shared" si="88"/>
        <v>98.571912668828972</v>
      </c>
      <c r="BE392" s="73">
        <f t="shared" si="88"/>
        <v>99.335874751252717</v>
      </c>
      <c r="BF392" s="73">
        <f t="shared" si="88"/>
        <v>98.682961267862794</v>
      </c>
      <c r="BG392" s="73">
        <f t="shared" si="88"/>
        <v>99.391105265721677</v>
      </c>
      <c r="BH392" s="73">
        <f t="shared" si="88"/>
        <v>99.004239854633553</v>
      </c>
      <c r="BI392" s="73">
        <f t="shared" si="88"/>
        <v>95.252305460574021</v>
      </c>
      <c r="BJ392" s="73">
        <f t="shared" si="88"/>
        <v>90.035941627332946</v>
      </c>
      <c r="BK392" s="73">
        <f t="shared" si="88"/>
        <v>104.23962482030493</v>
      </c>
      <c r="BL392" s="73">
        <f t="shared" si="87"/>
        <v>103.71533228676087</v>
      </c>
      <c r="BM392" s="73">
        <f t="shared" si="87"/>
        <v>96.691899125925289</v>
      </c>
      <c r="BN392" s="73">
        <f t="shared" si="87"/>
        <v>96.595111175142861</v>
      </c>
      <c r="BO392" s="73">
        <f t="shared" si="87"/>
        <v>100.07162085401696</v>
      </c>
      <c r="BP392" s="73">
        <f t="shared" si="89"/>
        <v>96.889165407519329</v>
      </c>
      <c r="BQ392" s="73">
        <f t="shared" si="89"/>
        <v>99.487129862589512</v>
      </c>
      <c r="BR392" s="73">
        <f t="shared" si="89"/>
        <v>95.702323991797684</v>
      </c>
      <c r="BS392" s="73">
        <f t="shared" si="89"/>
        <v>102.11778943122228</v>
      </c>
      <c r="BT392" s="73">
        <f t="shared" si="89"/>
        <v>93.741854066243235</v>
      </c>
      <c r="BU392" s="73">
        <f t="shared" si="89"/>
        <v>103.00038368077757</v>
      </c>
      <c r="BV392" s="73">
        <f t="shared" si="89"/>
        <v>102.9774799738022</v>
      </c>
      <c r="BW392" s="73">
        <f t="shared" si="89"/>
        <v>106.17165413132766</v>
      </c>
      <c r="BX392" s="73">
        <f t="shared" si="89"/>
        <v>106.39978360833106</v>
      </c>
      <c r="BY392" s="73">
        <f t="shared" si="89"/>
        <v>97.819989447082676</v>
      </c>
      <c r="BZ392" s="73">
        <f t="shared" si="89"/>
        <v>96.360840594566895</v>
      </c>
      <c r="CA392" s="73">
        <f t="shared" si="84"/>
        <v>84.273520667497834</v>
      </c>
      <c r="CB392" s="73">
        <f t="shared" si="84"/>
        <v>90.074566486628328</v>
      </c>
      <c r="CC392" s="73">
        <f t="shared" si="84"/>
        <v>91.595908270375077</v>
      </c>
      <c r="CD392" s="73">
        <f t="shared" si="84"/>
        <v>86.927553839822863</v>
      </c>
      <c r="CE392" s="73">
        <f t="shared" si="86"/>
        <v>100.18827006029407</v>
      </c>
      <c r="CF392" s="73">
        <f t="shared" si="86"/>
        <v>100.87444564155246</v>
      </c>
      <c r="CG392" s="73">
        <f t="shared" si="86"/>
        <v>99.37052101491382</v>
      </c>
      <c r="CH392" s="73">
        <f t="shared" si="86"/>
        <v>101.05141869508859</v>
      </c>
      <c r="CI392" s="73" t="e">
        <f t="shared" si="86"/>
        <v>#VALUE!</v>
      </c>
      <c r="CJ392" s="73" t="e">
        <f t="shared" si="86"/>
        <v>#VALUE!</v>
      </c>
      <c r="CK392" s="73" t="e">
        <f t="shared" si="86"/>
        <v>#VALUE!</v>
      </c>
    </row>
    <row r="393" spans="1:89" s="72" customFormat="1" ht="14.4">
      <c r="A393" s="71">
        <v>39264</v>
      </c>
      <c r="B393" s="70" t="s">
        <v>487</v>
      </c>
      <c r="C393" s="70"/>
      <c r="D393" s="78"/>
      <c r="E393" s="71">
        <v>39264</v>
      </c>
      <c r="F393" s="72">
        <v>102.13</v>
      </c>
      <c r="G393" s="72">
        <v>116.67</v>
      </c>
      <c r="H393" s="72">
        <v>100.72</v>
      </c>
      <c r="I393" s="72">
        <v>101.32</v>
      </c>
      <c r="J393" s="72">
        <v>99.01</v>
      </c>
      <c r="K393" s="72">
        <v>108.47</v>
      </c>
      <c r="L393" s="72">
        <v>99.08</v>
      </c>
      <c r="M393" s="72">
        <v>101.79</v>
      </c>
      <c r="N393" s="72">
        <v>103.53</v>
      </c>
      <c r="O393" s="72">
        <v>101.4</v>
      </c>
      <c r="P393" s="72">
        <v>101.98</v>
      </c>
      <c r="Q393" s="72">
        <v>101.88</v>
      </c>
      <c r="R393" s="72">
        <v>117.17</v>
      </c>
      <c r="S393" s="72">
        <v>106.79</v>
      </c>
      <c r="T393" s="72">
        <v>110.07</v>
      </c>
      <c r="U393" s="72">
        <v>95.71</v>
      </c>
      <c r="V393" s="72">
        <v>116.56</v>
      </c>
      <c r="W393" s="72">
        <v>101.07</v>
      </c>
      <c r="X393" s="72">
        <v>101.12</v>
      </c>
      <c r="Y393" s="72">
        <v>107.46</v>
      </c>
      <c r="Z393" s="72">
        <v>102.72</v>
      </c>
      <c r="AA393" s="72">
        <v>115.35</v>
      </c>
      <c r="AB393" s="72">
        <v>100.86</v>
      </c>
      <c r="AC393" s="72">
        <v>113.58</v>
      </c>
      <c r="AD393" s="72">
        <v>100.03</v>
      </c>
      <c r="AE393" s="72">
        <v>101.56</v>
      </c>
      <c r="AF393" s="72">
        <v>100.16</v>
      </c>
      <c r="AG393" s="72">
        <v>96.35</v>
      </c>
      <c r="AH393" s="72">
        <v>88.08</v>
      </c>
      <c r="AI393" s="72">
        <v>98.67</v>
      </c>
      <c r="AJ393" s="72">
        <v>115.37</v>
      </c>
      <c r="AK393" s="72">
        <v>106.02</v>
      </c>
      <c r="AL393" s="72">
        <v>108.56</v>
      </c>
      <c r="AM393" s="72">
        <v>115.45</v>
      </c>
      <c r="AN393" s="72">
        <v>105.16</v>
      </c>
      <c r="AO393" s="72">
        <v>98.62</v>
      </c>
      <c r="AP393" s="72">
        <v>102.3</v>
      </c>
      <c r="AQ393" s="72">
        <v>104.79</v>
      </c>
      <c r="AR393" s="72" t="s">
        <v>488</v>
      </c>
      <c r="AS393" s="72" t="s">
        <v>488</v>
      </c>
      <c r="AT393" s="72" t="s">
        <v>488</v>
      </c>
      <c r="AU393" s="72" t="s">
        <v>488</v>
      </c>
      <c r="AV393" s="72" t="s">
        <v>488</v>
      </c>
      <c r="AW393" s="73">
        <f t="shared" si="88"/>
        <v>98.055782247611717</v>
      </c>
      <c r="AX393" s="73">
        <f t="shared" si="88"/>
        <v>94.691989286583876</v>
      </c>
      <c r="AY393" s="73">
        <f t="shared" si="88"/>
        <v>95.49861331689857</v>
      </c>
      <c r="AZ393" s="73">
        <f t="shared" si="88"/>
        <v>97.441815733794968</v>
      </c>
      <c r="BA393" s="73">
        <f t="shared" si="88"/>
        <v>101.01772733069762</v>
      </c>
      <c r="BB393" s="73">
        <f t="shared" si="88"/>
        <v>97.273787104295579</v>
      </c>
      <c r="BC393" s="73">
        <f t="shared" si="88"/>
        <v>100.81656533794614</v>
      </c>
      <c r="BD393" s="73">
        <f t="shared" si="88"/>
        <v>98.552548772813097</v>
      </c>
      <c r="BE393" s="73">
        <f t="shared" si="88"/>
        <v>99.28792346975473</v>
      </c>
      <c r="BF393" s="73">
        <f t="shared" si="88"/>
        <v>98.741388124741349</v>
      </c>
      <c r="BG393" s="73">
        <f t="shared" si="88"/>
        <v>99.35213600272786</v>
      </c>
      <c r="BH393" s="73">
        <f t="shared" si="88"/>
        <v>98.732889158085996</v>
      </c>
      <c r="BI393" s="73">
        <f t="shared" si="88"/>
        <v>97.125686457361923</v>
      </c>
      <c r="BJ393" s="73">
        <f t="shared" si="88"/>
        <v>92.48690079244794</v>
      </c>
      <c r="BK393" s="73">
        <f t="shared" si="88"/>
        <v>103.75886691961445</v>
      </c>
      <c r="BL393" s="73">
        <f t="shared" si="87"/>
        <v>100.16745159602303</v>
      </c>
      <c r="BM393" s="73">
        <f t="shared" si="87"/>
        <v>97.494876834929528</v>
      </c>
      <c r="BN393" s="73">
        <f t="shared" si="87"/>
        <v>97.075349373289157</v>
      </c>
      <c r="BO393" s="73">
        <f t="shared" si="87"/>
        <v>99.893803561285239</v>
      </c>
      <c r="BP393" s="73">
        <f t="shared" si="89"/>
        <v>95.511510087992164</v>
      </c>
      <c r="BQ393" s="73">
        <f t="shared" si="89"/>
        <v>99.400038707180187</v>
      </c>
      <c r="BR393" s="73">
        <f t="shared" si="89"/>
        <v>98.55604921394395</v>
      </c>
      <c r="BS393" s="73">
        <f t="shared" si="89"/>
        <v>101.71440096813231</v>
      </c>
      <c r="BT393" s="73">
        <f t="shared" si="89"/>
        <v>93.990111095020367</v>
      </c>
      <c r="BU393" s="73">
        <f t="shared" si="89"/>
        <v>102.3455684870188</v>
      </c>
      <c r="BV393" s="73">
        <f t="shared" si="89"/>
        <v>102.33261121467076</v>
      </c>
      <c r="BW393" s="73">
        <f t="shared" si="89"/>
        <v>106.85443004214005</v>
      </c>
      <c r="BX393" s="73">
        <f t="shared" si="89"/>
        <v>104.24668650256963</v>
      </c>
      <c r="BY393" s="73">
        <f t="shared" si="89"/>
        <v>97.842206115137884</v>
      </c>
      <c r="BZ393" s="73">
        <f t="shared" si="89"/>
        <v>96.331551585267619</v>
      </c>
      <c r="CA393" s="73">
        <f t="shared" si="84"/>
        <v>88.51635177903519</v>
      </c>
      <c r="CB393" s="73">
        <f t="shared" si="84"/>
        <v>92.733594279591529</v>
      </c>
      <c r="CC393" s="73">
        <f t="shared" si="84"/>
        <v>96.77520001782888</v>
      </c>
      <c r="CD393" s="73">
        <f t="shared" si="84"/>
        <v>90.494013442809276</v>
      </c>
      <c r="CE393" s="73">
        <f t="shared" si="86"/>
        <v>100.24546602797835</v>
      </c>
      <c r="CF393" s="73">
        <f t="shared" si="86"/>
        <v>98.839918819373111</v>
      </c>
      <c r="CG393" s="73">
        <f t="shared" si="86"/>
        <v>99.070307960488094</v>
      </c>
      <c r="CH393" s="73">
        <f t="shared" si="86"/>
        <v>100.61932882039466</v>
      </c>
      <c r="CI393" s="73" t="e">
        <f t="shared" si="86"/>
        <v>#VALUE!</v>
      </c>
      <c r="CJ393" s="73" t="e">
        <f t="shared" si="86"/>
        <v>#VALUE!</v>
      </c>
      <c r="CK393" s="73" t="e">
        <f t="shared" si="86"/>
        <v>#VALUE!</v>
      </c>
    </row>
    <row r="394" spans="1:89" s="72" customFormat="1" ht="14.4">
      <c r="A394" s="71">
        <v>39356</v>
      </c>
      <c r="B394" s="70" t="s">
        <v>487</v>
      </c>
      <c r="C394" s="70"/>
      <c r="D394" s="78"/>
      <c r="E394" s="71">
        <v>39356</v>
      </c>
      <c r="F394" s="72">
        <v>103.4</v>
      </c>
      <c r="G394" s="72">
        <v>119.7</v>
      </c>
      <c r="H394" s="72">
        <v>102.57</v>
      </c>
      <c r="I394" s="72">
        <v>103.05</v>
      </c>
      <c r="J394" s="72">
        <v>99.03</v>
      </c>
      <c r="K394" s="72">
        <v>109.61</v>
      </c>
      <c r="L394" s="72">
        <v>98.89</v>
      </c>
      <c r="M394" s="72">
        <v>102.4</v>
      </c>
      <c r="N394" s="72">
        <v>104.03</v>
      </c>
      <c r="O394" s="72">
        <v>102.24</v>
      </c>
      <c r="P394" s="72">
        <v>102.56</v>
      </c>
      <c r="Q394" s="72">
        <v>102.45</v>
      </c>
      <c r="R394" s="72">
        <v>119.02</v>
      </c>
      <c r="S394" s="72">
        <v>111.34</v>
      </c>
      <c r="T394" s="72">
        <v>109.19</v>
      </c>
      <c r="U394" s="72">
        <v>94.41</v>
      </c>
      <c r="V394" s="72">
        <v>118.56</v>
      </c>
      <c r="W394" s="72">
        <v>102.64</v>
      </c>
      <c r="X394" s="72">
        <v>101.43</v>
      </c>
      <c r="Y394" s="72">
        <v>108.73</v>
      </c>
      <c r="Z394" s="72">
        <v>103.34</v>
      </c>
      <c r="AA394" s="72">
        <v>112.07</v>
      </c>
      <c r="AB394" s="72">
        <v>100.36</v>
      </c>
      <c r="AC394" s="72">
        <v>114.14</v>
      </c>
      <c r="AD394" s="72">
        <v>99.84</v>
      </c>
      <c r="AE394" s="72">
        <v>101.24</v>
      </c>
      <c r="AF394" s="72">
        <v>98.72</v>
      </c>
      <c r="AG394" s="72">
        <v>92.17</v>
      </c>
      <c r="AH394" s="72">
        <v>87.14</v>
      </c>
      <c r="AI394" s="72">
        <v>98.34</v>
      </c>
      <c r="AJ394" s="72">
        <v>123.45</v>
      </c>
      <c r="AK394" s="72">
        <v>112.89</v>
      </c>
      <c r="AL394" s="72">
        <v>117.13</v>
      </c>
      <c r="AM394" s="72">
        <v>124.82</v>
      </c>
      <c r="AN394" s="72">
        <v>107.56</v>
      </c>
      <c r="AO394" s="72">
        <v>97.85</v>
      </c>
      <c r="AP394" s="72">
        <v>103.4</v>
      </c>
      <c r="AQ394" s="72">
        <v>105.68</v>
      </c>
      <c r="AR394" s="72" t="s">
        <v>488</v>
      </c>
      <c r="AS394" s="72" t="s">
        <v>488</v>
      </c>
      <c r="AT394" s="72" t="s">
        <v>488</v>
      </c>
      <c r="AU394" s="72" t="s">
        <v>488</v>
      </c>
      <c r="AV394" s="72" t="s">
        <v>488</v>
      </c>
      <c r="AW394" s="73">
        <f t="shared" si="88"/>
        <v>99.275118813307088</v>
      </c>
      <c r="AX394" s="73">
        <f t="shared" si="88"/>
        <v>97.151205259313372</v>
      </c>
      <c r="AY394" s="73">
        <f t="shared" si="88"/>
        <v>97.252708180245094</v>
      </c>
      <c r="AZ394" s="73">
        <f t="shared" si="88"/>
        <v>99.105597230236583</v>
      </c>
      <c r="BA394" s="73">
        <f t="shared" si="88"/>
        <v>101.03813289121287</v>
      </c>
      <c r="BB394" s="73">
        <f t="shared" si="88"/>
        <v>98.296116940184731</v>
      </c>
      <c r="BC394" s="73">
        <f t="shared" si="88"/>
        <v>100.62323522678132</v>
      </c>
      <c r="BD394" s="73">
        <f t="shared" si="88"/>
        <v>99.143147601297386</v>
      </c>
      <c r="BE394" s="73">
        <f t="shared" si="88"/>
        <v>99.7674362847347</v>
      </c>
      <c r="BF394" s="73">
        <f t="shared" si="88"/>
        <v>99.559364121040971</v>
      </c>
      <c r="BG394" s="73">
        <f t="shared" si="88"/>
        <v>99.917190316138175</v>
      </c>
      <c r="BH394" s="73">
        <f t="shared" si="88"/>
        <v>99.285281647486386</v>
      </c>
      <c r="BI394" s="73">
        <f t="shared" si="88"/>
        <v>98.659206299865303</v>
      </c>
      <c r="BJ394" s="73">
        <f t="shared" si="88"/>
        <v>96.427488849434894</v>
      </c>
      <c r="BK394" s="73">
        <f t="shared" si="88"/>
        <v>102.92932387528573</v>
      </c>
      <c r="BL394" s="73">
        <f t="shared" si="87"/>
        <v>98.80690737833595</v>
      </c>
      <c r="BM394" s="73">
        <f t="shared" si="87"/>
        <v>99.167747062021661</v>
      </c>
      <c r="BN394" s="73">
        <f t="shared" si="87"/>
        <v>98.583297315468471</v>
      </c>
      <c r="BO394" s="73">
        <f t="shared" si="87"/>
        <v>100.2000444543232</v>
      </c>
      <c r="BP394" s="73">
        <f t="shared" si="89"/>
        <v>96.640298640120875</v>
      </c>
      <c r="BQ394" s="73">
        <f t="shared" si="89"/>
        <v>100</v>
      </c>
      <c r="BR394" s="73">
        <f t="shared" si="89"/>
        <v>95.753588516746419</v>
      </c>
      <c r="BS394" s="73">
        <f t="shared" si="89"/>
        <v>101.21016538926987</v>
      </c>
      <c r="BT394" s="73">
        <f t="shared" si="89"/>
        <v>94.453524215404343</v>
      </c>
      <c r="BU394" s="73">
        <f t="shared" si="89"/>
        <v>102.15117022637166</v>
      </c>
      <c r="BV394" s="73">
        <f t="shared" si="89"/>
        <v>102.01017683510503</v>
      </c>
      <c r="BW394" s="73">
        <f t="shared" si="89"/>
        <v>105.31818424281217</v>
      </c>
      <c r="BX394" s="73">
        <f t="shared" si="89"/>
        <v>99.724100622126031</v>
      </c>
      <c r="BY394" s="73">
        <f t="shared" si="89"/>
        <v>96.798022716543102</v>
      </c>
      <c r="BZ394" s="73">
        <f t="shared" si="89"/>
        <v>96.009372482975763</v>
      </c>
      <c r="CA394" s="73">
        <f t="shared" si="84"/>
        <v>94.715642083053609</v>
      </c>
      <c r="CB394" s="73">
        <f t="shared" si="84"/>
        <v>98.742647219610319</v>
      </c>
      <c r="CC394" s="73">
        <f t="shared" si="84"/>
        <v>104.41487820641393</v>
      </c>
      <c r="CD394" s="73">
        <f t="shared" si="84"/>
        <v>97.838568713135146</v>
      </c>
      <c r="CE394" s="73">
        <f t="shared" si="86"/>
        <v>102.53330473534949</v>
      </c>
      <c r="CF394" s="73">
        <f t="shared" si="86"/>
        <v>98.068201748891269</v>
      </c>
      <c r="CG394" s="73">
        <f t="shared" si="86"/>
        <v>100.13558008909551</v>
      </c>
      <c r="CH394" s="73">
        <f t="shared" si="86"/>
        <v>101.4739065725671</v>
      </c>
      <c r="CI394" s="73" t="e">
        <f t="shared" si="86"/>
        <v>#VALUE!</v>
      </c>
      <c r="CJ394" s="73" t="e">
        <f t="shared" si="86"/>
        <v>#VALUE!</v>
      </c>
      <c r="CK394" s="73" t="e">
        <f t="shared" si="86"/>
        <v>#VALUE!</v>
      </c>
    </row>
    <row r="395" spans="1:89" s="72" customFormat="1" ht="14.4">
      <c r="A395" s="71">
        <v>39448</v>
      </c>
      <c r="B395" s="70" t="s">
        <v>487</v>
      </c>
      <c r="C395" s="70"/>
      <c r="D395" s="78"/>
      <c r="E395" s="71">
        <v>39448</v>
      </c>
      <c r="F395" s="72">
        <v>104.5</v>
      </c>
      <c r="G395" s="72">
        <v>123.36</v>
      </c>
      <c r="H395" s="72">
        <v>104.95</v>
      </c>
      <c r="I395" s="72">
        <v>104.83</v>
      </c>
      <c r="J395" s="72">
        <v>98.8</v>
      </c>
      <c r="K395" s="72">
        <v>110.44</v>
      </c>
      <c r="L395" s="72">
        <v>98.55</v>
      </c>
      <c r="M395" s="72">
        <v>103.24</v>
      </c>
      <c r="N395" s="72">
        <v>104.47</v>
      </c>
      <c r="O395" s="72">
        <v>102.92</v>
      </c>
      <c r="P395" s="72">
        <v>102.91</v>
      </c>
      <c r="Q395" s="72">
        <v>103.04</v>
      </c>
      <c r="R395" s="72">
        <v>121.16</v>
      </c>
      <c r="S395" s="72">
        <v>115.83</v>
      </c>
      <c r="T395" s="72">
        <v>107.98</v>
      </c>
      <c r="U395" s="72">
        <v>91.86</v>
      </c>
      <c r="V395" s="72">
        <v>119.53</v>
      </c>
      <c r="W395" s="72">
        <v>104.25</v>
      </c>
      <c r="X395" s="72">
        <v>101.54</v>
      </c>
      <c r="Y395" s="72">
        <v>108.84</v>
      </c>
      <c r="Z395" s="72">
        <v>103.86</v>
      </c>
      <c r="AA395" s="72">
        <v>110.29</v>
      </c>
      <c r="AB395" s="72">
        <v>99.79</v>
      </c>
      <c r="AC395" s="72">
        <v>115.51</v>
      </c>
      <c r="AD395" s="72">
        <v>99.34</v>
      </c>
      <c r="AE395" s="72">
        <v>100.24</v>
      </c>
      <c r="AF395" s="72">
        <v>95.05</v>
      </c>
      <c r="AG395" s="72">
        <v>90.19</v>
      </c>
      <c r="AH395" s="72">
        <v>89.68</v>
      </c>
      <c r="AI395" s="72">
        <v>101.91</v>
      </c>
      <c r="AJ395" s="72">
        <v>131.55000000000001</v>
      </c>
      <c r="AK395" s="72">
        <v>113.33</v>
      </c>
      <c r="AL395" s="72">
        <v>116.54</v>
      </c>
      <c r="AM395" s="72">
        <v>131.16999999999999</v>
      </c>
      <c r="AN395" s="72">
        <v>111.88</v>
      </c>
      <c r="AO395" s="72">
        <v>97.59</v>
      </c>
      <c r="AP395" s="72">
        <v>104.16</v>
      </c>
      <c r="AQ395" s="72">
        <v>105.13</v>
      </c>
      <c r="AR395" s="72" t="s">
        <v>488</v>
      </c>
      <c r="AS395" s="72" t="s">
        <v>488</v>
      </c>
      <c r="AT395" s="72" t="s">
        <v>488</v>
      </c>
      <c r="AU395" s="72" t="s">
        <v>488</v>
      </c>
      <c r="AV395" s="72" t="s">
        <v>488</v>
      </c>
      <c r="AW395" s="73">
        <f t="shared" si="88"/>
        <v>100.33123709855502</v>
      </c>
      <c r="AX395" s="73">
        <f t="shared" si="88"/>
        <v>100.1217433649866</v>
      </c>
      <c r="AY395" s="73">
        <f t="shared" si="88"/>
        <v>99.509327517955768</v>
      </c>
      <c r="AZ395" s="73">
        <f t="shared" si="88"/>
        <v>100.8174648970956</v>
      </c>
      <c r="BA395" s="73">
        <f t="shared" si="88"/>
        <v>100.80346894528758</v>
      </c>
      <c r="BB395" s="73">
        <f t="shared" si="88"/>
        <v>99.04044480315666</v>
      </c>
      <c r="BC395" s="73">
        <f t="shared" si="88"/>
        <v>100.27727608048637</v>
      </c>
      <c r="BD395" s="73">
        <f t="shared" si="88"/>
        <v>99.956431233964267</v>
      </c>
      <c r="BE395" s="73">
        <f t="shared" si="88"/>
        <v>100.18940756191708</v>
      </c>
      <c r="BF395" s="73">
        <f t="shared" si="88"/>
        <v>100.22153516566451</v>
      </c>
      <c r="BG395" s="73">
        <f t="shared" si="88"/>
        <v>100.25817136733404</v>
      </c>
      <c r="BH395" s="73">
        <f t="shared" si="88"/>
        <v>99.857056329497283</v>
      </c>
      <c r="BI395" s="73">
        <f t="shared" si="88"/>
        <v>100.43311573930163</v>
      </c>
      <c r="BJ395" s="73">
        <f t="shared" si="88"/>
        <v>100.31611310786819</v>
      </c>
      <c r="BK395" s="73">
        <f t="shared" si="88"/>
        <v>101.78870218933376</v>
      </c>
      <c r="BL395" s="73">
        <f t="shared" si="87"/>
        <v>96.138147566718999</v>
      </c>
      <c r="BM395" s="73">
        <f t="shared" si="87"/>
        <v>99.979089122161341</v>
      </c>
      <c r="BN395" s="73">
        <f t="shared" si="87"/>
        <v>100.1296643134995</v>
      </c>
      <c r="BO395" s="73">
        <f t="shared" si="87"/>
        <v>100.30871057765924</v>
      </c>
      <c r="BP395" s="73">
        <f t="shared" si="89"/>
        <v>96.738067727313123</v>
      </c>
      <c r="BQ395" s="73">
        <f t="shared" si="89"/>
        <v>100.50319334236502</v>
      </c>
      <c r="BR395" s="73">
        <f t="shared" si="89"/>
        <v>94.232740943267274</v>
      </c>
      <c r="BS395" s="73">
        <f t="shared" si="89"/>
        <v>100.63533682936669</v>
      </c>
      <c r="BT395" s="73">
        <f t="shared" si="89"/>
        <v>95.587231313486555</v>
      </c>
      <c r="BU395" s="73">
        <f t="shared" si="89"/>
        <v>101.6395958562476</v>
      </c>
      <c r="BV395" s="73">
        <f t="shared" si="89"/>
        <v>101.00256939896215</v>
      </c>
      <c r="BW395" s="73">
        <f t="shared" si="89"/>
        <v>101.40289112924732</v>
      </c>
      <c r="BX395" s="73">
        <f t="shared" si="89"/>
        <v>97.581823099810634</v>
      </c>
      <c r="BY395" s="73">
        <f t="shared" si="89"/>
        <v>99.619539559554568</v>
      </c>
      <c r="BZ395" s="73">
        <f t="shared" si="89"/>
        <v>99.494764589587746</v>
      </c>
      <c r="CA395" s="73">
        <f t="shared" si="84"/>
        <v>100.93027716505227</v>
      </c>
      <c r="CB395" s="73">
        <f t="shared" si="84"/>
        <v>99.127506505433942</v>
      </c>
      <c r="CC395" s="73">
        <f t="shared" si="84"/>
        <v>103.888926032404</v>
      </c>
      <c r="CD395" s="73">
        <f t="shared" si="84"/>
        <v>102.8159354118085</v>
      </c>
      <c r="CE395" s="73">
        <f t="shared" si="86"/>
        <v>106.65141440861751</v>
      </c>
      <c r="CF395" s="73">
        <f t="shared" si="86"/>
        <v>97.807621958858462</v>
      </c>
      <c r="CG395" s="73">
        <f t="shared" si="86"/>
        <v>100.87158628704242</v>
      </c>
      <c r="CH395" s="73">
        <f t="shared" si="86"/>
        <v>100.94579672571895</v>
      </c>
      <c r="CI395" s="73" t="e">
        <f t="shared" si="86"/>
        <v>#VALUE!</v>
      </c>
      <c r="CJ395" s="73" t="e">
        <f t="shared" si="86"/>
        <v>#VALUE!</v>
      </c>
      <c r="CK395" s="73" t="e">
        <f t="shared" si="86"/>
        <v>#VALUE!</v>
      </c>
    </row>
    <row r="396" spans="1:89" s="72" customFormat="1" ht="14.4">
      <c r="A396" s="71">
        <v>39539</v>
      </c>
      <c r="B396" s="70" t="s">
        <v>487</v>
      </c>
      <c r="C396" s="70"/>
      <c r="D396" s="79"/>
      <c r="E396" s="71">
        <v>39539</v>
      </c>
      <c r="F396" s="72">
        <v>105.42</v>
      </c>
      <c r="G396" s="72">
        <v>126</v>
      </c>
      <c r="H396" s="72">
        <v>105.73</v>
      </c>
      <c r="I396" s="72">
        <v>105.63</v>
      </c>
      <c r="J396" s="72">
        <v>98.99</v>
      </c>
      <c r="K396" s="72">
        <v>111.28</v>
      </c>
      <c r="L396" s="72">
        <v>99.09</v>
      </c>
      <c r="M396" s="72">
        <v>104.01</v>
      </c>
      <c r="N396" s="72">
        <v>105.01</v>
      </c>
      <c r="O396" s="72">
        <v>103.85</v>
      </c>
      <c r="P396" s="72">
        <v>103.61</v>
      </c>
      <c r="Q396" s="72">
        <v>103.68</v>
      </c>
      <c r="R396" s="72">
        <v>121.44</v>
      </c>
      <c r="S396" s="72">
        <v>118.2</v>
      </c>
      <c r="T396" s="72">
        <v>106.79</v>
      </c>
      <c r="U396" s="72">
        <v>96.46</v>
      </c>
      <c r="V396" s="72">
        <v>121.63</v>
      </c>
      <c r="W396" s="72">
        <v>105.44</v>
      </c>
      <c r="X396" s="72">
        <v>101.79</v>
      </c>
      <c r="Y396" s="72">
        <v>113.5</v>
      </c>
      <c r="Z396" s="72">
        <v>104.37</v>
      </c>
      <c r="AA396" s="72">
        <v>117.3</v>
      </c>
      <c r="AB396" s="72">
        <v>99.22</v>
      </c>
      <c r="AC396" s="72">
        <v>121.16</v>
      </c>
      <c r="AD396" s="72">
        <v>98.97</v>
      </c>
      <c r="AE396" s="72">
        <v>101.61</v>
      </c>
      <c r="AF396" s="72">
        <v>94.29</v>
      </c>
      <c r="AG396" s="72">
        <v>88.05</v>
      </c>
      <c r="AH396" s="72">
        <v>85.85</v>
      </c>
      <c r="AI396" s="72">
        <v>101.86</v>
      </c>
      <c r="AJ396" s="72">
        <v>138.66999999999999</v>
      </c>
      <c r="AK396" s="72">
        <v>109.43</v>
      </c>
      <c r="AL396" s="72">
        <v>117.13</v>
      </c>
      <c r="AM396" s="72">
        <v>140.85</v>
      </c>
      <c r="AN396" s="72">
        <v>110.11</v>
      </c>
      <c r="AO396" s="72">
        <v>102.05</v>
      </c>
      <c r="AP396" s="72">
        <v>105.54</v>
      </c>
      <c r="AQ396" s="72">
        <v>108.23</v>
      </c>
      <c r="AR396" s="72" t="s">
        <v>488</v>
      </c>
      <c r="AS396" s="72" t="s">
        <v>488</v>
      </c>
      <c r="AT396" s="72" t="s">
        <v>488</v>
      </c>
      <c r="AU396" s="72" t="s">
        <v>488</v>
      </c>
      <c r="AV396" s="72" t="s">
        <v>488</v>
      </c>
      <c r="AW396" s="73">
        <f t="shared" si="88"/>
        <v>101.21453602803514</v>
      </c>
      <c r="AX396" s="73">
        <f t="shared" si="88"/>
        <v>102.26442658875089</v>
      </c>
      <c r="AY396" s="73">
        <f t="shared" si="88"/>
        <v>100.24889183871809</v>
      </c>
      <c r="AZ396" s="73">
        <f t="shared" si="88"/>
        <v>101.58684362377382</v>
      </c>
      <c r="BA396" s="73">
        <f t="shared" si="88"/>
        <v>100.99732177018237</v>
      </c>
      <c r="BB396" s="73">
        <f t="shared" si="88"/>
        <v>99.79374047170657</v>
      </c>
      <c r="BC396" s="73">
        <f t="shared" si="88"/>
        <v>100.8267406069548</v>
      </c>
      <c r="BD396" s="73">
        <f t="shared" si="88"/>
        <v>100.70194123057561</v>
      </c>
      <c r="BE396" s="73">
        <f t="shared" si="88"/>
        <v>100.70728140209546</v>
      </c>
      <c r="BF396" s="73">
        <f t="shared" si="88"/>
        <v>101.12715144728193</v>
      </c>
      <c r="BG396" s="73">
        <f t="shared" si="88"/>
        <v>100.94013346972577</v>
      </c>
      <c r="BH396" s="73">
        <f t="shared" si="88"/>
        <v>100.47728649303454</v>
      </c>
      <c r="BI396" s="73">
        <f t="shared" si="88"/>
        <v>100.66521603978862</v>
      </c>
      <c r="BJ396" s="73">
        <f t="shared" si="88"/>
        <v>102.36868315073832</v>
      </c>
      <c r="BK396" s="73">
        <f t="shared" si="88"/>
        <v>100.66693375438926</v>
      </c>
      <c r="BL396" s="73">
        <f t="shared" si="87"/>
        <v>100.95238095238095</v>
      </c>
      <c r="BM396" s="73">
        <f t="shared" si="87"/>
        <v>101.73560286060808</v>
      </c>
      <c r="BN396" s="73">
        <f t="shared" si="87"/>
        <v>101.27263122508765</v>
      </c>
      <c r="BO396" s="73">
        <f t="shared" si="87"/>
        <v>100.55567903978664</v>
      </c>
      <c r="BP396" s="73">
        <f t="shared" si="89"/>
        <v>100.87992178473024</v>
      </c>
      <c r="BQ396" s="73">
        <f t="shared" si="89"/>
        <v>100.99670988968454</v>
      </c>
      <c r="BR396" s="73">
        <f t="shared" si="89"/>
        <v>100.22214627477786</v>
      </c>
      <c r="BS396" s="73">
        <f t="shared" si="89"/>
        <v>100.06050826946348</v>
      </c>
      <c r="BT396" s="73">
        <f t="shared" si="89"/>
        <v>100.26273868878913</v>
      </c>
      <c r="BU396" s="73">
        <f t="shared" si="89"/>
        <v>101.26103082235578</v>
      </c>
      <c r="BV396" s="73">
        <f t="shared" si="89"/>
        <v>102.3829915864779</v>
      </c>
      <c r="BW396" s="73">
        <f t="shared" si="89"/>
        <v>100.59209473515762</v>
      </c>
      <c r="BX396" s="73">
        <f t="shared" si="89"/>
        <v>95.266432242358661</v>
      </c>
      <c r="BY396" s="73">
        <f t="shared" si="89"/>
        <v>95.365047626982147</v>
      </c>
      <c r="BZ396" s="73">
        <f t="shared" si="89"/>
        <v>99.445949574088971</v>
      </c>
      <c r="CA396" s="73">
        <f t="shared" si="84"/>
        <v>106.39301812601897</v>
      </c>
      <c r="CB396" s="73">
        <f t="shared" si="84"/>
        <v>95.716253744724582</v>
      </c>
      <c r="CC396" s="73">
        <f t="shared" si="84"/>
        <v>104.41487820641393</v>
      </c>
      <c r="CD396" s="73">
        <f t="shared" si="84"/>
        <v>110.40348023750268</v>
      </c>
      <c r="CE396" s="73">
        <f t="shared" si="86"/>
        <v>104.96413336193132</v>
      </c>
      <c r="CF396" s="73">
        <f t="shared" si="86"/>
        <v>102.27756758788303</v>
      </c>
      <c r="CG396" s="73">
        <f t="shared" si="86"/>
        <v>102.20801859384081</v>
      </c>
      <c r="CH396" s="73">
        <f t="shared" si="86"/>
        <v>103.92241586249942</v>
      </c>
      <c r="CI396" s="73" t="e">
        <f t="shared" si="86"/>
        <v>#VALUE!</v>
      </c>
      <c r="CJ396" s="73" t="e">
        <f t="shared" si="86"/>
        <v>#VALUE!</v>
      </c>
      <c r="CK396" s="73" t="e">
        <f t="shared" si="86"/>
        <v>#VALUE!</v>
      </c>
    </row>
    <row r="397" spans="1:89" s="72" customFormat="1" ht="14.4">
      <c r="A397" s="71">
        <v>39630</v>
      </c>
      <c r="B397" s="70" t="s">
        <v>487</v>
      </c>
      <c r="C397" s="70"/>
      <c r="D397" s="78"/>
      <c r="E397" s="71">
        <v>39630</v>
      </c>
      <c r="F397" s="72">
        <v>104.24</v>
      </c>
      <c r="G397" s="72">
        <v>122.93</v>
      </c>
      <c r="H397" s="72">
        <v>107.45</v>
      </c>
      <c r="I397" s="72">
        <v>103.81</v>
      </c>
      <c r="J397" s="72">
        <v>97.64</v>
      </c>
      <c r="K397" s="72">
        <v>111.33</v>
      </c>
      <c r="L397" s="72">
        <v>98.2</v>
      </c>
      <c r="M397" s="72">
        <v>102.91</v>
      </c>
      <c r="N397" s="72">
        <v>104.02</v>
      </c>
      <c r="O397" s="72">
        <v>102.78</v>
      </c>
      <c r="P397" s="72">
        <v>102.53</v>
      </c>
      <c r="Q397" s="72">
        <v>102.88</v>
      </c>
      <c r="R397" s="72">
        <v>119.91</v>
      </c>
      <c r="S397" s="72">
        <v>115.79</v>
      </c>
      <c r="T397" s="72">
        <v>104.9</v>
      </c>
      <c r="U397" s="72">
        <v>101.37</v>
      </c>
      <c r="V397" s="72">
        <v>120.77</v>
      </c>
      <c r="W397" s="72">
        <v>104.22</v>
      </c>
      <c r="X397" s="72">
        <v>100.94</v>
      </c>
      <c r="Y397" s="72">
        <v>118.38</v>
      </c>
      <c r="Z397" s="72">
        <v>103.32</v>
      </c>
      <c r="AA397" s="72">
        <v>122.55</v>
      </c>
      <c r="AB397" s="72">
        <v>98.33</v>
      </c>
      <c r="AC397" s="72">
        <v>123.4</v>
      </c>
      <c r="AD397" s="72">
        <v>97.11</v>
      </c>
      <c r="AE397" s="72">
        <v>100.64</v>
      </c>
      <c r="AF397" s="72">
        <v>95.51</v>
      </c>
      <c r="AG397" s="72">
        <v>90.24</v>
      </c>
      <c r="AH397" s="72">
        <v>83.29</v>
      </c>
      <c r="AI397" s="72">
        <v>101.04</v>
      </c>
      <c r="AJ397" s="72">
        <v>135.02000000000001</v>
      </c>
      <c r="AK397" s="72">
        <v>122.37</v>
      </c>
      <c r="AL397" s="72">
        <v>114.81</v>
      </c>
      <c r="AM397" s="72">
        <v>136.22999999999999</v>
      </c>
      <c r="AN397" s="72">
        <v>105.1</v>
      </c>
      <c r="AO397" s="72">
        <v>107.67</v>
      </c>
      <c r="AP397" s="72">
        <v>102.93</v>
      </c>
      <c r="AQ397" s="72">
        <v>105.89</v>
      </c>
      <c r="AR397" s="72" t="s">
        <v>488</v>
      </c>
      <c r="AS397" s="72" t="s">
        <v>488</v>
      </c>
      <c r="AT397" s="72" t="s">
        <v>488</v>
      </c>
      <c r="AU397" s="72" t="s">
        <v>488</v>
      </c>
      <c r="AV397" s="72" t="s">
        <v>488</v>
      </c>
      <c r="AW397" s="73">
        <f t="shared" si="88"/>
        <v>100.0816091402237</v>
      </c>
      <c r="AX397" s="73">
        <f t="shared" si="88"/>
        <v>99.772745718691667</v>
      </c>
      <c r="AY397" s="73">
        <f t="shared" si="88"/>
        <v>101.87972598193757</v>
      </c>
      <c r="AZ397" s="73">
        <f t="shared" si="88"/>
        <v>99.836507020580882</v>
      </c>
      <c r="BA397" s="73">
        <f t="shared" si="88"/>
        <v>99.619946435403648</v>
      </c>
      <c r="BB397" s="73">
        <f t="shared" si="88"/>
        <v>99.838579499596449</v>
      </c>
      <c r="BC397" s="73">
        <f t="shared" si="88"/>
        <v>99.921141665182788</v>
      </c>
      <c r="BD397" s="73">
        <f t="shared" si="88"/>
        <v>99.636926949702271</v>
      </c>
      <c r="BE397" s="73">
        <f t="shared" si="88"/>
        <v>99.757846028435097</v>
      </c>
      <c r="BF397" s="73">
        <f t="shared" si="88"/>
        <v>100.08520583294789</v>
      </c>
      <c r="BG397" s="73">
        <f t="shared" si="88"/>
        <v>99.887963368892812</v>
      </c>
      <c r="BH397" s="73">
        <f t="shared" si="88"/>
        <v>99.701998788612954</v>
      </c>
      <c r="BI397" s="73">
        <f t="shared" si="88"/>
        <v>99.396953683556106</v>
      </c>
      <c r="BJ397" s="73">
        <f t="shared" si="88"/>
        <v>100.28147057549907</v>
      </c>
      <c r="BK397" s="73">
        <f t="shared" si="88"/>
        <v>98.885301534183299</v>
      </c>
      <c r="BL397" s="73">
        <f t="shared" si="87"/>
        <v>106.09105180533753</v>
      </c>
      <c r="BM397" s="73">
        <f t="shared" si="87"/>
        <v>101.01626866295845</v>
      </c>
      <c r="BN397" s="73">
        <f t="shared" si="87"/>
        <v>100.10085002161074</v>
      </c>
      <c r="BO397" s="73">
        <f t="shared" si="87"/>
        <v>99.715986268553507</v>
      </c>
      <c r="BP397" s="73">
        <f t="shared" si="89"/>
        <v>105.21731401653184</v>
      </c>
      <c r="BQ397" s="73">
        <f t="shared" si="89"/>
        <v>99.980646409909028</v>
      </c>
      <c r="BR397" s="73">
        <f t="shared" si="89"/>
        <v>104.70779220779221</v>
      </c>
      <c r="BS397" s="73">
        <f t="shared" si="89"/>
        <v>99.162968939088344</v>
      </c>
      <c r="BT397" s="73">
        <f t="shared" si="89"/>
        <v>102.116391170325</v>
      </c>
      <c r="BU397" s="73">
        <f t="shared" si="89"/>
        <v>99.357974165494298</v>
      </c>
      <c r="BV397" s="73">
        <f t="shared" si="89"/>
        <v>101.40561237341932</v>
      </c>
      <c r="BW397" s="73">
        <f t="shared" si="89"/>
        <v>101.89363631514374</v>
      </c>
      <c r="BX397" s="73">
        <f t="shared" si="89"/>
        <v>97.635921017040829</v>
      </c>
      <c r="BY397" s="73">
        <f t="shared" si="89"/>
        <v>92.521314115915473</v>
      </c>
      <c r="BZ397" s="73">
        <f t="shared" si="89"/>
        <v>98.6453833199092</v>
      </c>
      <c r="CA397" s="73">
        <f t="shared" si="84"/>
        <v>103.59259614462452</v>
      </c>
      <c r="CB397" s="73">
        <f t="shared" si="84"/>
        <v>107.03461546871927</v>
      </c>
      <c r="CC397" s="73">
        <f t="shared" si="84"/>
        <v>102.34672728488331</v>
      </c>
      <c r="CD397" s="73">
        <f t="shared" si="84"/>
        <v>106.78215202523955</v>
      </c>
      <c r="CE397" s="73">
        <f t="shared" si="86"/>
        <v>100.18827006029407</v>
      </c>
      <c r="CF397" s="73">
        <f t="shared" si="86"/>
        <v>107.91009997243867</v>
      </c>
      <c r="CG397" s="73">
        <f t="shared" si="86"/>
        <v>99.680418361417793</v>
      </c>
      <c r="CH397" s="73">
        <f t="shared" si="86"/>
        <v>101.67554851409093</v>
      </c>
      <c r="CI397" s="73" t="e">
        <f t="shared" si="86"/>
        <v>#VALUE!</v>
      </c>
      <c r="CJ397" s="73" t="e">
        <f t="shared" si="86"/>
        <v>#VALUE!</v>
      </c>
      <c r="CK397" s="73" t="e">
        <f t="shared" si="86"/>
        <v>#VALUE!</v>
      </c>
    </row>
    <row r="398" spans="1:89" s="72" customFormat="1" ht="14.4">
      <c r="A398" s="71">
        <v>39722</v>
      </c>
      <c r="B398" s="70" t="s">
        <v>487</v>
      </c>
      <c r="C398" s="70"/>
      <c r="D398" s="78"/>
      <c r="E398" s="71">
        <v>39722</v>
      </c>
      <c r="F398" s="72">
        <v>102.46</v>
      </c>
      <c r="G398" s="72">
        <v>120.55</v>
      </c>
      <c r="H398" s="72">
        <v>103.74</v>
      </c>
      <c r="I398" s="72">
        <v>101.65</v>
      </c>
      <c r="J398" s="72">
        <v>96.62</v>
      </c>
      <c r="K398" s="72">
        <v>112.99</v>
      </c>
      <c r="L398" s="72">
        <v>97.27</v>
      </c>
      <c r="M398" s="72">
        <v>102.98</v>
      </c>
      <c r="N398" s="72">
        <v>103.59</v>
      </c>
      <c r="O398" s="72">
        <v>101.22</v>
      </c>
      <c r="P398" s="72">
        <v>101.53</v>
      </c>
      <c r="Q398" s="72">
        <v>103.15</v>
      </c>
      <c r="R398" s="72">
        <v>120.04</v>
      </c>
      <c r="S398" s="72">
        <v>112.04</v>
      </c>
      <c r="T398" s="72">
        <v>104.66</v>
      </c>
      <c r="U398" s="72">
        <v>92.51</v>
      </c>
      <c r="V398" s="72">
        <v>116.29</v>
      </c>
      <c r="W398" s="72">
        <v>102.55</v>
      </c>
      <c r="X398" s="72">
        <v>100.64</v>
      </c>
      <c r="Y398" s="72">
        <v>109.32</v>
      </c>
      <c r="Z398" s="72">
        <v>101.81</v>
      </c>
      <c r="AA398" s="72">
        <v>118.02</v>
      </c>
      <c r="AB398" s="72">
        <v>99.3</v>
      </c>
      <c r="AC398" s="72">
        <v>123.3</v>
      </c>
      <c r="AD398" s="72">
        <v>95.53</v>
      </c>
      <c r="AE398" s="72">
        <v>94.49</v>
      </c>
      <c r="AF398" s="72">
        <v>90.09</v>
      </c>
      <c r="AG398" s="72">
        <v>101.22</v>
      </c>
      <c r="AH398" s="72">
        <v>101.27</v>
      </c>
      <c r="AI398" s="72">
        <v>104.9</v>
      </c>
      <c r="AJ398" s="72">
        <v>116.11</v>
      </c>
      <c r="AK398" s="72">
        <v>112.18</v>
      </c>
      <c r="AL398" s="72">
        <v>100.23</v>
      </c>
      <c r="AM398" s="72">
        <v>102.06</v>
      </c>
      <c r="AN398" s="72">
        <v>92.52</v>
      </c>
      <c r="AO398" s="72">
        <v>91.8</v>
      </c>
      <c r="AP398" s="72">
        <v>100.41</v>
      </c>
      <c r="AQ398" s="72">
        <v>97.33</v>
      </c>
      <c r="AR398" s="72" t="s">
        <v>488</v>
      </c>
      <c r="AS398" s="72" t="s">
        <v>488</v>
      </c>
      <c r="AT398" s="72" t="s">
        <v>488</v>
      </c>
      <c r="AU398" s="72" t="s">
        <v>488</v>
      </c>
      <c r="AV398" s="72" t="s">
        <v>488</v>
      </c>
      <c r="AW398" s="73">
        <f t="shared" si="88"/>
        <v>98.372617733186104</v>
      </c>
      <c r="AX398" s="73">
        <f t="shared" si="88"/>
        <v>97.841084327570798</v>
      </c>
      <c r="AY398" s="73">
        <f t="shared" si="88"/>
        <v>98.362054661388569</v>
      </c>
      <c r="AZ398" s="73">
        <f t="shared" si="88"/>
        <v>97.75918445854974</v>
      </c>
      <c r="BA398" s="73">
        <f t="shared" si="88"/>
        <v>98.579262849126394</v>
      </c>
      <c r="BB398" s="73">
        <f t="shared" si="88"/>
        <v>101.32723522554031</v>
      </c>
      <c r="BC398" s="73">
        <f t="shared" si="88"/>
        <v>98.974841647376053</v>
      </c>
      <c r="BD398" s="73">
        <f t="shared" si="88"/>
        <v>99.704700585757863</v>
      </c>
      <c r="BE398" s="73">
        <f t="shared" si="88"/>
        <v>99.34546500755232</v>
      </c>
      <c r="BF398" s="73">
        <f t="shared" si="88"/>
        <v>98.566107554105713</v>
      </c>
      <c r="BG398" s="73">
        <f t="shared" si="88"/>
        <v>98.913731794047465</v>
      </c>
      <c r="BH398" s="73">
        <f t="shared" si="88"/>
        <v>99.963658388855251</v>
      </c>
      <c r="BI398" s="73">
        <f t="shared" si="88"/>
        <v>99.504714537353649</v>
      </c>
      <c r="BJ398" s="73">
        <f t="shared" si="88"/>
        <v>97.033733165894432</v>
      </c>
      <c r="BK398" s="73">
        <f t="shared" si="88"/>
        <v>98.659062522093649</v>
      </c>
      <c r="BL398" s="73">
        <f t="shared" si="87"/>
        <v>96.818419675562538</v>
      </c>
      <c r="BM398" s="73">
        <f t="shared" si="87"/>
        <v>97.269039354272095</v>
      </c>
      <c r="BN398" s="73">
        <f t="shared" si="87"/>
        <v>98.496854439802135</v>
      </c>
      <c r="BO398" s="73">
        <f t="shared" si="87"/>
        <v>99.419624114000655</v>
      </c>
      <c r="BP398" s="73">
        <f t="shared" si="89"/>
        <v>97.164696471424747</v>
      </c>
      <c r="BQ398" s="73">
        <f t="shared" si="89"/>
        <v>98.519450358041411</v>
      </c>
      <c r="BR398" s="73">
        <f t="shared" si="89"/>
        <v>100.83732057416267</v>
      </c>
      <c r="BS398" s="73">
        <f t="shared" si="89"/>
        <v>100.14118596208148</v>
      </c>
      <c r="BT398" s="73">
        <f t="shared" si="89"/>
        <v>102.03363882739929</v>
      </c>
      <c r="BU398" s="73">
        <f t="shared" si="89"/>
        <v>97.741399155902272</v>
      </c>
      <c r="BV398" s="73">
        <f t="shared" si="89"/>
        <v>95.208826641140604</v>
      </c>
      <c r="BW398" s="73">
        <f t="shared" si="89"/>
        <v>96.111377820451267</v>
      </c>
      <c r="BX398" s="73">
        <f t="shared" si="89"/>
        <v>109.51582364078982</v>
      </c>
      <c r="BY398" s="73">
        <f t="shared" si="89"/>
        <v>112.49409869754783</v>
      </c>
      <c r="BZ398" s="73">
        <f t="shared" si="89"/>
        <v>102.41390251641404</v>
      </c>
      <c r="CA398" s="73">
        <f t="shared" si="84"/>
        <v>89.084108564304216</v>
      </c>
      <c r="CB398" s="73">
        <f t="shared" si="84"/>
        <v>98.121624281122223</v>
      </c>
      <c r="CC398" s="73">
        <f t="shared" si="84"/>
        <v>89.349468476298725</v>
      </c>
      <c r="CD398" s="73">
        <f t="shared" si="84"/>
        <v>79.998432325449244</v>
      </c>
      <c r="CE398" s="73">
        <f t="shared" si="86"/>
        <v>88.196182169157069</v>
      </c>
      <c r="CF398" s="73">
        <f t="shared" si="86"/>
        <v>92.004710480819824</v>
      </c>
      <c r="CG398" s="73">
        <f t="shared" si="86"/>
        <v>97.239976757699026</v>
      </c>
      <c r="CH398" s="73">
        <f t="shared" si="86"/>
        <v>93.456238897690724</v>
      </c>
      <c r="CI398" s="73" t="e">
        <f t="shared" si="86"/>
        <v>#VALUE!</v>
      </c>
      <c r="CJ398" s="73" t="e">
        <f t="shared" si="86"/>
        <v>#VALUE!</v>
      </c>
      <c r="CK398" s="73" t="e">
        <f t="shared" si="86"/>
        <v>#VALUE!</v>
      </c>
    </row>
    <row r="399" spans="1:89" s="72" customFormat="1" ht="14.4">
      <c r="A399" s="71">
        <v>39814</v>
      </c>
      <c r="B399" s="70" t="s">
        <v>487</v>
      </c>
      <c r="C399" s="70"/>
      <c r="D399" s="78"/>
      <c r="E399" s="71">
        <v>39814</v>
      </c>
      <c r="F399" s="72">
        <v>102.93</v>
      </c>
      <c r="G399" s="72">
        <v>119.29</v>
      </c>
      <c r="H399" s="72">
        <v>98.84</v>
      </c>
      <c r="I399" s="72">
        <v>101.2</v>
      </c>
      <c r="J399" s="72">
        <v>98.88</v>
      </c>
      <c r="K399" s="72">
        <v>116.15</v>
      </c>
      <c r="L399" s="72">
        <v>100.81</v>
      </c>
      <c r="M399" s="72">
        <v>105.14</v>
      </c>
      <c r="N399" s="72">
        <v>105.16</v>
      </c>
      <c r="O399" s="72">
        <v>102.55</v>
      </c>
      <c r="P399" s="72">
        <v>103.52</v>
      </c>
      <c r="Q399" s="72">
        <v>105.46</v>
      </c>
      <c r="R399" s="72">
        <v>122.7</v>
      </c>
      <c r="S399" s="72">
        <v>108.68</v>
      </c>
      <c r="T399" s="72">
        <v>106.4</v>
      </c>
      <c r="U399" s="72">
        <v>86.13</v>
      </c>
      <c r="V399" s="72">
        <v>117.91</v>
      </c>
      <c r="W399" s="72">
        <v>102.74</v>
      </c>
      <c r="X399" s="72">
        <v>102.66</v>
      </c>
      <c r="Y399" s="72">
        <v>98.42</v>
      </c>
      <c r="Z399" s="72">
        <v>102.24</v>
      </c>
      <c r="AA399" s="72">
        <v>108.75</v>
      </c>
      <c r="AB399" s="72">
        <v>102.09</v>
      </c>
      <c r="AC399" s="72">
        <v>126.37</v>
      </c>
      <c r="AD399" s="72">
        <v>96.7</v>
      </c>
      <c r="AE399" s="72">
        <v>91.66</v>
      </c>
      <c r="AF399" s="72">
        <v>85.14</v>
      </c>
      <c r="AG399" s="72">
        <v>103.58</v>
      </c>
      <c r="AH399" s="72">
        <v>104.21</v>
      </c>
      <c r="AI399" s="72">
        <v>108.95</v>
      </c>
      <c r="AJ399" s="72">
        <v>111.36</v>
      </c>
      <c r="AK399" s="72">
        <v>108.75</v>
      </c>
      <c r="AL399" s="72">
        <v>96.1</v>
      </c>
      <c r="AM399" s="72">
        <v>95.98</v>
      </c>
      <c r="AN399" s="72">
        <v>84.41</v>
      </c>
      <c r="AO399" s="72">
        <v>88.87</v>
      </c>
      <c r="AP399" s="72">
        <v>104.12</v>
      </c>
      <c r="AQ399" s="72">
        <v>96.97</v>
      </c>
      <c r="AR399" s="72" t="s">
        <v>488</v>
      </c>
      <c r="AS399" s="72" t="s">
        <v>488</v>
      </c>
      <c r="AT399" s="72" t="s">
        <v>488</v>
      </c>
      <c r="AU399" s="72" t="s">
        <v>488</v>
      </c>
      <c r="AV399" s="72" t="s">
        <v>488</v>
      </c>
      <c r="AW399" s="73">
        <f t="shared" si="88"/>
        <v>98.823868273246603</v>
      </c>
      <c r="AX399" s="73">
        <f t="shared" si="88"/>
        <v>96.818440061683305</v>
      </c>
      <c r="AY399" s="73">
        <f t="shared" si="88"/>
        <v>93.716073671984262</v>
      </c>
      <c r="AZ399" s="73">
        <f t="shared" si="88"/>
        <v>97.326408924793242</v>
      </c>
      <c r="BA399" s="73">
        <f t="shared" si="88"/>
        <v>100.88509118734854</v>
      </c>
      <c r="BB399" s="73">
        <f t="shared" si="88"/>
        <v>104.16106178818043</v>
      </c>
      <c r="BC399" s="73">
        <f t="shared" si="88"/>
        <v>102.57688687644682</v>
      </c>
      <c r="BD399" s="73">
        <f t="shared" si="88"/>
        <v>101.79600135547273</v>
      </c>
      <c r="BE399" s="73">
        <f t="shared" si="88"/>
        <v>100.85113524658946</v>
      </c>
      <c r="BF399" s="73">
        <f t="shared" si="88"/>
        <v>99.861236214913447</v>
      </c>
      <c r="BG399" s="73">
        <f t="shared" si="88"/>
        <v>100.85245262798969</v>
      </c>
      <c r="BH399" s="73">
        <f t="shared" si="88"/>
        <v>102.20230163537249</v>
      </c>
      <c r="BI399" s="73">
        <f t="shared" si="88"/>
        <v>101.7096673919801</v>
      </c>
      <c r="BJ399" s="73">
        <f t="shared" si="88"/>
        <v>94.123760446888667</v>
      </c>
      <c r="BK399" s="73">
        <f t="shared" si="88"/>
        <v>100.2992953597436</v>
      </c>
      <c r="BL399" s="73">
        <f t="shared" si="87"/>
        <v>90.141287284144425</v>
      </c>
      <c r="BM399" s="73">
        <f t="shared" si="87"/>
        <v>98.624064238216718</v>
      </c>
      <c r="BN399" s="73">
        <f t="shared" si="87"/>
        <v>98.679344955097719</v>
      </c>
      <c r="BO399" s="73">
        <f t="shared" si="87"/>
        <v>101.41512928798993</v>
      </c>
      <c r="BP399" s="73">
        <f t="shared" si="89"/>
        <v>87.476668740556391</v>
      </c>
      <c r="BQ399" s="73">
        <f t="shared" si="89"/>
        <v>98.93555254499708</v>
      </c>
      <c r="BR399" s="73">
        <f t="shared" si="89"/>
        <v>92.916951469583054</v>
      </c>
      <c r="BS399" s="73">
        <f t="shared" si="89"/>
        <v>102.95482049213393</v>
      </c>
      <c r="BT399" s="73">
        <f t="shared" si="89"/>
        <v>104.57413575521856</v>
      </c>
      <c r="BU399" s="73">
        <f t="shared" si="89"/>
        <v>98.938483181992581</v>
      </c>
      <c r="BV399" s="73">
        <f t="shared" si="89"/>
        <v>92.357297596856256</v>
      </c>
      <c r="BW399" s="73">
        <f t="shared" si="89"/>
        <v>90.830532885261633</v>
      </c>
      <c r="BX399" s="73">
        <f t="shared" si="89"/>
        <v>112.06924533405463</v>
      </c>
      <c r="BY399" s="73">
        <f t="shared" si="89"/>
        <v>115.75994890166348</v>
      </c>
      <c r="BZ399" s="73">
        <f t="shared" si="89"/>
        <v>106.3679187718142</v>
      </c>
      <c r="CA399" s="73">
        <f t="shared" si="84"/>
        <v>85.43972379399635</v>
      </c>
      <c r="CB399" s="73">
        <f t="shared" si="84"/>
        <v>95.121471212088082</v>
      </c>
      <c r="CC399" s="73">
        <f t="shared" si="84"/>
        <v>85.667803258229142</v>
      </c>
      <c r="CD399" s="73">
        <f t="shared" si="84"/>
        <v>75.232701691128923</v>
      </c>
      <c r="CE399" s="73">
        <f t="shared" si="86"/>
        <v>80.46519387049878</v>
      </c>
      <c r="CF399" s="73">
        <f t="shared" si="86"/>
        <v>89.068176693142249</v>
      </c>
      <c r="CG399" s="73">
        <f t="shared" si="86"/>
        <v>100.83284911872943</v>
      </c>
      <c r="CH399" s="73">
        <f t="shared" si="86"/>
        <v>93.110566997935578</v>
      </c>
      <c r="CI399" s="73" t="e">
        <f t="shared" si="86"/>
        <v>#VALUE!</v>
      </c>
      <c r="CJ399" s="73" t="e">
        <f t="shared" si="86"/>
        <v>#VALUE!</v>
      </c>
      <c r="CK399" s="73" t="e">
        <f t="shared" si="86"/>
        <v>#VALUE!</v>
      </c>
    </row>
    <row r="400" spans="1:89" s="72" customFormat="1" ht="14.4">
      <c r="A400" s="71">
        <v>39904</v>
      </c>
      <c r="B400" s="70" t="s">
        <v>487</v>
      </c>
      <c r="C400" s="70"/>
      <c r="D400" s="79"/>
      <c r="E400" s="71">
        <v>39904</v>
      </c>
      <c r="F400" s="72">
        <v>102.51</v>
      </c>
      <c r="G400" s="72">
        <v>116.22</v>
      </c>
      <c r="H400" s="72">
        <v>103.82</v>
      </c>
      <c r="I400" s="72">
        <v>99.75</v>
      </c>
      <c r="J400" s="72">
        <v>99.67</v>
      </c>
      <c r="K400" s="72">
        <v>116.95</v>
      </c>
      <c r="L400" s="72">
        <v>103.45</v>
      </c>
      <c r="M400" s="72">
        <v>105.66</v>
      </c>
      <c r="N400" s="72">
        <v>105.33</v>
      </c>
      <c r="O400" s="72">
        <v>102.85</v>
      </c>
      <c r="P400" s="72">
        <v>104.34</v>
      </c>
      <c r="Q400" s="72">
        <v>105.75</v>
      </c>
      <c r="R400" s="72">
        <v>122.18</v>
      </c>
      <c r="S400" s="72">
        <v>104</v>
      </c>
      <c r="T400" s="72">
        <v>107.14</v>
      </c>
      <c r="U400" s="72">
        <v>89.75</v>
      </c>
      <c r="V400" s="72">
        <v>119.89</v>
      </c>
      <c r="W400" s="72">
        <v>101.67</v>
      </c>
      <c r="X400" s="72">
        <v>103.06</v>
      </c>
      <c r="Y400" s="72">
        <v>104.26</v>
      </c>
      <c r="Z400" s="72">
        <v>101.97</v>
      </c>
      <c r="AA400" s="72">
        <v>111.74</v>
      </c>
      <c r="AB400" s="72">
        <v>102.62</v>
      </c>
      <c r="AC400" s="72">
        <v>124.82</v>
      </c>
      <c r="AD400" s="72">
        <v>96.71</v>
      </c>
      <c r="AE400" s="72">
        <v>95</v>
      </c>
      <c r="AF400" s="72">
        <v>89.92</v>
      </c>
      <c r="AG400" s="72">
        <v>98.73</v>
      </c>
      <c r="AH400" s="72">
        <v>95.01</v>
      </c>
      <c r="AI400" s="72">
        <v>109.54</v>
      </c>
      <c r="AJ400" s="72">
        <v>105.61</v>
      </c>
      <c r="AK400" s="72">
        <v>110.59</v>
      </c>
      <c r="AL400" s="72">
        <v>99.5</v>
      </c>
      <c r="AM400" s="72">
        <v>104.49</v>
      </c>
      <c r="AN400" s="72">
        <v>89.52</v>
      </c>
      <c r="AO400" s="72">
        <v>99.71</v>
      </c>
      <c r="AP400" s="72">
        <v>104.89</v>
      </c>
      <c r="AQ400" s="72">
        <v>101.65</v>
      </c>
      <c r="AR400" s="72" t="s">
        <v>488</v>
      </c>
      <c r="AS400" s="72" t="s">
        <v>488</v>
      </c>
      <c r="AT400" s="72" t="s">
        <v>488</v>
      </c>
      <c r="AU400" s="72" t="s">
        <v>488</v>
      </c>
      <c r="AV400" s="72" t="s">
        <v>488</v>
      </c>
      <c r="AW400" s="73">
        <f t="shared" si="88"/>
        <v>98.420623109788295</v>
      </c>
      <c r="AX400" s="73">
        <f t="shared" si="88"/>
        <v>94.326759191624049</v>
      </c>
      <c r="AY400" s="73">
        <f t="shared" si="88"/>
        <v>98.437907412235987</v>
      </c>
      <c r="AZ400" s="73">
        <f t="shared" si="88"/>
        <v>95.931909982688992</v>
      </c>
      <c r="BA400" s="73">
        <f t="shared" si="88"/>
        <v>101.69111082770056</v>
      </c>
      <c r="BB400" s="73">
        <f t="shared" si="88"/>
        <v>104.87848623441845</v>
      </c>
      <c r="BC400" s="73">
        <f t="shared" si="88"/>
        <v>105.26315789473686</v>
      </c>
      <c r="BD400" s="73">
        <f t="shared" si="88"/>
        <v>102.29946265188556</v>
      </c>
      <c r="BE400" s="73">
        <f t="shared" si="88"/>
        <v>101.01416960368266</v>
      </c>
      <c r="BF400" s="73">
        <f t="shared" si="88"/>
        <v>100.15337049930618</v>
      </c>
      <c r="BG400" s="73">
        <f t="shared" si="88"/>
        <v>101.65132251936286</v>
      </c>
      <c r="BH400" s="73">
        <f t="shared" si="88"/>
        <v>102.48334342822531</v>
      </c>
      <c r="BI400" s="73">
        <f t="shared" si="88"/>
        <v>101.27862397678997</v>
      </c>
      <c r="BJ400" s="73">
        <f t="shared" si="88"/>
        <v>90.070584159702065</v>
      </c>
      <c r="BK400" s="73">
        <f t="shared" si="88"/>
        <v>100.99686564702</v>
      </c>
      <c r="BL400" s="73">
        <f t="shared" si="87"/>
        <v>93.929879644165354</v>
      </c>
      <c r="BM400" s="73">
        <f t="shared" si="87"/>
        <v>100.28020576303793</v>
      </c>
      <c r="BN400" s="73">
        <f t="shared" si="87"/>
        <v>97.651635211064686</v>
      </c>
      <c r="BO400" s="73">
        <f t="shared" si="87"/>
        <v>101.81027882739374</v>
      </c>
      <c r="BP400" s="73">
        <f t="shared" si="89"/>
        <v>92.667318460581285</v>
      </c>
      <c r="BQ400" s="73">
        <f t="shared" si="89"/>
        <v>98.674279078769118</v>
      </c>
      <c r="BR400" s="73">
        <f t="shared" si="89"/>
        <v>95.47163362952837</v>
      </c>
      <c r="BS400" s="73">
        <f t="shared" si="89"/>
        <v>103.48931020572812</v>
      </c>
      <c r="BT400" s="73">
        <f t="shared" si="89"/>
        <v>103.29147443987006</v>
      </c>
      <c r="BU400" s="73">
        <f t="shared" si="89"/>
        <v>98.948714669395045</v>
      </c>
      <c r="BV400" s="73">
        <f t="shared" si="89"/>
        <v>95.722706433573478</v>
      </c>
      <c r="BW400" s="73">
        <f t="shared" si="89"/>
        <v>95.930015469141722</v>
      </c>
      <c r="BX400" s="73">
        <f t="shared" si="89"/>
        <v>106.82174736272651</v>
      </c>
      <c r="BY400" s="73">
        <f t="shared" si="89"/>
        <v>105.5402815962676</v>
      </c>
      <c r="BZ400" s="73">
        <f t="shared" si="89"/>
        <v>106.94393595469967</v>
      </c>
      <c r="CA400" s="73">
        <f t="shared" si="84"/>
        <v>81.028100124676314</v>
      </c>
      <c r="CB400" s="73">
        <f t="shared" si="84"/>
        <v>96.730882770986852</v>
      </c>
      <c r="CC400" s="73">
        <f t="shared" si="84"/>
        <v>88.698714091506758</v>
      </c>
      <c r="CD400" s="73">
        <f t="shared" si="84"/>
        <v>81.903156904626599</v>
      </c>
      <c r="CE400" s="73">
        <f t="shared" si="86"/>
        <v>85.336383784943166</v>
      </c>
      <c r="CF400" s="73">
        <f t="shared" si="86"/>
        <v>99.932349477587621</v>
      </c>
      <c r="CG400" s="73">
        <f t="shared" si="86"/>
        <v>101.5785396087546</v>
      </c>
      <c r="CH400" s="73">
        <f t="shared" si="86"/>
        <v>97.604301694752522</v>
      </c>
      <c r="CI400" s="73" t="e">
        <f t="shared" si="86"/>
        <v>#VALUE!</v>
      </c>
      <c r="CJ400" s="73" t="e">
        <f t="shared" si="86"/>
        <v>#VALUE!</v>
      </c>
      <c r="CK400" s="73" t="e">
        <f t="shared" si="86"/>
        <v>#VALUE!</v>
      </c>
    </row>
    <row r="401" spans="1:89" s="72" customFormat="1" ht="14.4">
      <c r="A401" s="71">
        <v>39995</v>
      </c>
      <c r="B401" s="70" t="s">
        <v>487</v>
      </c>
      <c r="C401" s="70"/>
      <c r="D401" s="78"/>
      <c r="E401" s="71">
        <v>39995</v>
      </c>
      <c r="F401" s="72">
        <v>102.57</v>
      </c>
      <c r="G401" s="72">
        <v>115.24</v>
      </c>
      <c r="H401" s="72">
        <v>108.35</v>
      </c>
      <c r="I401" s="72">
        <v>99.72</v>
      </c>
      <c r="J401" s="72">
        <v>99.97</v>
      </c>
      <c r="K401" s="72">
        <v>116.9</v>
      </c>
      <c r="L401" s="72">
        <v>105.44</v>
      </c>
      <c r="M401" s="72">
        <v>106.4</v>
      </c>
      <c r="N401" s="72">
        <v>105.4</v>
      </c>
      <c r="O401" s="72">
        <v>103.04</v>
      </c>
      <c r="P401" s="72">
        <v>104.82</v>
      </c>
      <c r="Q401" s="72">
        <v>105.87</v>
      </c>
      <c r="R401" s="72">
        <v>122.42</v>
      </c>
      <c r="S401" s="72">
        <v>101.76</v>
      </c>
      <c r="T401" s="72">
        <v>108.41</v>
      </c>
      <c r="U401" s="72">
        <v>95</v>
      </c>
      <c r="V401" s="72">
        <v>120.81</v>
      </c>
      <c r="W401" s="72">
        <v>101.4</v>
      </c>
      <c r="X401" s="72">
        <v>103.07</v>
      </c>
      <c r="Y401" s="72">
        <v>112.96</v>
      </c>
      <c r="Z401" s="72">
        <v>101.99</v>
      </c>
      <c r="AA401" s="72">
        <v>111.92</v>
      </c>
      <c r="AB401" s="72">
        <v>102.5</v>
      </c>
      <c r="AC401" s="72">
        <v>123.41</v>
      </c>
      <c r="AD401" s="72">
        <v>96.59</v>
      </c>
      <c r="AE401" s="72">
        <v>99.15</v>
      </c>
      <c r="AF401" s="72">
        <v>91.95</v>
      </c>
      <c r="AG401" s="72">
        <v>94.17</v>
      </c>
      <c r="AH401" s="72">
        <v>94.03</v>
      </c>
      <c r="AI401" s="72">
        <v>109.85</v>
      </c>
      <c r="AJ401" s="72">
        <v>103.23</v>
      </c>
      <c r="AK401" s="72">
        <v>109.23</v>
      </c>
      <c r="AL401" s="72">
        <v>102.95</v>
      </c>
      <c r="AM401" s="72">
        <v>109.79</v>
      </c>
      <c r="AN401" s="72">
        <v>93.51</v>
      </c>
      <c r="AO401" s="72">
        <v>101.1</v>
      </c>
      <c r="AP401" s="72">
        <v>105.27</v>
      </c>
      <c r="AQ401" s="72">
        <v>105.2</v>
      </c>
      <c r="AR401" s="72" t="s">
        <v>488</v>
      </c>
      <c r="AS401" s="72" t="s">
        <v>488</v>
      </c>
      <c r="AT401" s="72" t="s">
        <v>488</v>
      </c>
      <c r="AU401" s="72" t="s">
        <v>488</v>
      </c>
      <c r="AV401" s="72" t="s">
        <v>488</v>
      </c>
      <c r="AW401" s="73">
        <f t="shared" si="88"/>
        <v>98.478229561710904</v>
      </c>
      <c r="AX401" s="73">
        <f t="shared" si="88"/>
        <v>93.531369207044861</v>
      </c>
      <c r="AY401" s="73">
        <f t="shared" si="88"/>
        <v>102.73306942897101</v>
      </c>
      <c r="AZ401" s="73">
        <f t="shared" si="88"/>
        <v>95.903058280438557</v>
      </c>
      <c r="BA401" s="73">
        <f t="shared" si="88"/>
        <v>101.99719423542915</v>
      </c>
      <c r="BB401" s="73">
        <f t="shared" si="88"/>
        <v>104.83364720652857</v>
      </c>
      <c r="BC401" s="73">
        <f t="shared" si="88"/>
        <v>107.28803642746306</v>
      </c>
      <c r="BD401" s="73">
        <f t="shared" si="88"/>
        <v>103.01592680447307</v>
      </c>
      <c r="BE401" s="73">
        <f t="shared" si="88"/>
        <v>101.08130139777984</v>
      </c>
      <c r="BF401" s="73">
        <f t="shared" si="88"/>
        <v>100.33838887942159</v>
      </c>
      <c r="BG401" s="73">
        <f t="shared" si="88"/>
        <v>102.11895367528862</v>
      </c>
      <c r="BH401" s="73">
        <f t="shared" si="88"/>
        <v>102.59963658388855</v>
      </c>
      <c r="BI401" s="73">
        <f t="shared" si="88"/>
        <v>101.47756709149311</v>
      </c>
      <c r="BJ401" s="73">
        <f t="shared" si="88"/>
        <v>88.130602347031569</v>
      </c>
      <c r="BK401" s="73">
        <f t="shared" si="88"/>
        <v>102.19404708599438</v>
      </c>
      <c r="BL401" s="73">
        <f t="shared" si="87"/>
        <v>99.424385138670857</v>
      </c>
      <c r="BM401" s="73">
        <f t="shared" si="87"/>
        <v>101.04972606750032</v>
      </c>
      <c r="BN401" s="73">
        <f t="shared" si="87"/>
        <v>97.392306584065707</v>
      </c>
      <c r="BO401" s="73">
        <f t="shared" si="87"/>
        <v>101.82015756587883</v>
      </c>
      <c r="BP401" s="73">
        <f t="shared" si="89"/>
        <v>100.39996444760465</v>
      </c>
      <c r="BQ401" s="73">
        <f t="shared" si="89"/>
        <v>98.693632668860062</v>
      </c>
      <c r="BR401" s="73">
        <f t="shared" si="89"/>
        <v>95.625427204374574</v>
      </c>
      <c r="BS401" s="73">
        <f t="shared" si="89"/>
        <v>103.36829366680114</v>
      </c>
      <c r="BT401" s="73">
        <f t="shared" si="89"/>
        <v>102.12466640461757</v>
      </c>
      <c r="BU401" s="73">
        <f t="shared" si="89"/>
        <v>98.825936820565289</v>
      </c>
      <c r="BV401" s="73">
        <f t="shared" si="89"/>
        <v>99.904277293566423</v>
      </c>
      <c r="BW401" s="73">
        <f t="shared" si="89"/>
        <v>98.095695311249784</v>
      </c>
      <c r="BX401" s="73">
        <f t="shared" si="89"/>
        <v>101.8880173113335</v>
      </c>
      <c r="BY401" s="73">
        <f t="shared" si="89"/>
        <v>104.45166486156239</v>
      </c>
      <c r="BZ401" s="73">
        <f t="shared" si="89"/>
        <v>107.24658905079201</v>
      </c>
      <c r="CA401" s="73">
        <f t="shared" si="84"/>
        <v>79.202071545027337</v>
      </c>
      <c r="CB401" s="73">
        <f t="shared" si="84"/>
        <v>95.541317705713851</v>
      </c>
      <c r="CC401" s="73">
        <f t="shared" si="84"/>
        <v>91.774197142920812</v>
      </c>
      <c r="CD401" s="73">
        <f t="shared" si="84"/>
        <v>86.057494464149244</v>
      </c>
      <c r="CE401" s="73">
        <f t="shared" si="86"/>
        <v>89.139915635947659</v>
      </c>
      <c r="CF401" s="73">
        <f t="shared" si="86"/>
        <v>101.32544912430157</v>
      </c>
      <c r="CG401" s="73">
        <f t="shared" si="86"/>
        <v>101.94654270772807</v>
      </c>
      <c r="CH401" s="73">
        <f t="shared" si="86"/>
        <v>101.01301070622691</v>
      </c>
      <c r="CI401" s="73" t="e">
        <f t="shared" si="86"/>
        <v>#VALUE!</v>
      </c>
      <c r="CJ401" s="73" t="e">
        <f t="shared" si="86"/>
        <v>#VALUE!</v>
      </c>
      <c r="CK401" s="73" t="e">
        <f t="shared" si="86"/>
        <v>#VALUE!</v>
      </c>
    </row>
    <row r="402" spans="1:89" s="72" customFormat="1" ht="14.4">
      <c r="A402" s="71">
        <v>40087</v>
      </c>
      <c r="B402" s="70" t="s">
        <v>487</v>
      </c>
      <c r="C402" s="70"/>
      <c r="D402" s="78"/>
      <c r="E402" s="71">
        <v>40087</v>
      </c>
      <c r="F402" s="72">
        <v>103.6</v>
      </c>
      <c r="G402" s="72">
        <v>117.2</v>
      </c>
      <c r="H402" s="72">
        <v>106.44</v>
      </c>
      <c r="I402" s="72">
        <v>101.96</v>
      </c>
      <c r="J402" s="72">
        <v>100.54</v>
      </c>
      <c r="K402" s="72">
        <v>117.21</v>
      </c>
      <c r="L402" s="72">
        <v>106.72</v>
      </c>
      <c r="M402" s="72">
        <v>107.78</v>
      </c>
      <c r="N402" s="72">
        <v>105.7</v>
      </c>
      <c r="O402" s="72">
        <v>103.6</v>
      </c>
      <c r="P402" s="72">
        <v>105.41</v>
      </c>
      <c r="Q402" s="72">
        <v>106.39</v>
      </c>
      <c r="R402" s="72">
        <v>121.98</v>
      </c>
      <c r="S402" s="72">
        <v>103.43</v>
      </c>
      <c r="T402" s="72">
        <v>110.68</v>
      </c>
      <c r="U402" s="72">
        <v>95.47</v>
      </c>
      <c r="V402" s="72">
        <v>121.56</v>
      </c>
      <c r="W402" s="72">
        <v>102.57</v>
      </c>
      <c r="X402" s="72">
        <v>103.42</v>
      </c>
      <c r="Y402" s="72">
        <v>113.33</v>
      </c>
      <c r="Z402" s="72">
        <v>102.64</v>
      </c>
      <c r="AA402" s="72">
        <v>112.68</v>
      </c>
      <c r="AB402" s="72">
        <v>102.64</v>
      </c>
      <c r="AC402" s="72">
        <v>123.96</v>
      </c>
      <c r="AD402" s="72">
        <v>97.18</v>
      </c>
      <c r="AE402" s="72">
        <v>99.31</v>
      </c>
      <c r="AF402" s="72">
        <v>89.07</v>
      </c>
      <c r="AG402" s="72">
        <v>91.53</v>
      </c>
      <c r="AH402" s="72">
        <v>94.43</v>
      </c>
      <c r="AI402" s="72">
        <v>110.55</v>
      </c>
      <c r="AJ402" s="72">
        <v>108.64</v>
      </c>
      <c r="AK402" s="72">
        <v>104.53</v>
      </c>
      <c r="AL402" s="72">
        <v>105.37</v>
      </c>
      <c r="AM402" s="72">
        <v>120.81</v>
      </c>
      <c r="AN402" s="72">
        <v>96.05</v>
      </c>
      <c r="AO402" s="72">
        <v>100.86</v>
      </c>
      <c r="AP402" s="72">
        <v>106.73</v>
      </c>
      <c r="AQ402" s="72">
        <v>106.1</v>
      </c>
      <c r="AR402" s="72" t="s">
        <v>488</v>
      </c>
      <c r="AS402" s="72" t="s">
        <v>488</v>
      </c>
      <c r="AT402" s="72" t="s">
        <v>488</v>
      </c>
      <c r="AU402" s="72" t="s">
        <v>488</v>
      </c>
      <c r="AV402" s="72" t="s">
        <v>488</v>
      </c>
      <c r="AW402" s="73">
        <f t="shared" si="88"/>
        <v>99.467140319715796</v>
      </c>
      <c r="AX402" s="73">
        <f t="shared" si="88"/>
        <v>95.122149176203237</v>
      </c>
      <c r="AY402" s="73">
        <f t="shared" si="88"/>
        <v>100.92208500248891</v>
      </c>
      <c r="AZ402" s="73">
        <f t="shared" si="88"/>
        <v>98.057318715137527</v>
      </c>
      <c r="BA402" s="73">
        <f t="shared" si="88"/>
        <v>102.57875271011352</v>
      </c>
      <c r="BB402" s="73">
        <f t="shared" si="88"/>
        <v>105.11164917944578</v>
      </c>
      <c r="BC402" s="73">
        <f t="shared" si="88"/>
        <v>108.59047086057339</v>
      </c>
      <c r="BD402" s="73">
        <f t="shared" si="88"/>
        <v>104.35203562956868</v>
      </c>
      <c r="BE402" s="73">
        <f t="shared" si="88"/>
        <v>101.36900908676785</v>
      </c>
      <c r="BF402" s="73">
        <f t="shared" si="88"/>
        <v>100.883706210288</v>
      </c>
      <c r="BG402" s="73">
        <f t="shared" si="88"/>
        <v>102.69375030444738</v>
      </c>
      <c r="BH402" s="73">
        <f t="shared" si="88"/>
        <v>103.10357359176257</v>
      </c>
      <c r="BI402" s="73">
        <f t="shared" si="88"/>
        <v>101.11283804787068</v>
      </c>
      <c r="BJ402" s="73">
        <f t="shared" si="88"/>
        <v>89.576928073442176</v>
      </c>
      <c r="BK402" s="73">
        <f t="shared" si="88"/>
        <v>104.33389107534229</v>
      </c>
      <c r="BL402" s="73">
        <f t="shared" si="87"/>
        <v>99.916274201988486</v>
      </c>
      <c r="BM402" s="73">
        <f t="shared" si="87"/>
        <v>101.67705240265985</v>
      </c>
      <c r="BN402" s="73">
        <f t="shared" si="87"/>
        <v>98.516063967728002</v>
      </c>
      <c r="BO402" s="73">
        <f t="shared" si="87"/>
        <v>102.16591341285719</v>
      </c>
      <c r="BP402" s="73">
        <f t="shared" si="89"/>
        <v>100.72882410452404</v>
      </c>
      <c r="BQ402" s="73">
        <f t="shared" si="89"/>
        <v>99.32262434681634</v>
      </c>
      <c r="BR402" s="73">
        <f t="shared" si="89"/>
        <v>96.27477785372524</v>
      </c>
      <c r="BS402" s="73">
        <f t="shared" si="89"/>
        <v>103.50947962888262</v>
      </c>
      <c r="BT402" s="73">
        <f t="shared" si="89"/>
        <v>102.57980429070896</v>
      </c>
      <c r="BU402" s="73">
        <f t="shared" si="89"/>
        <v>99.429594577311676</v>
      </c>
      <c r="BV402" s="73">
        <f t="shared" si="89"/>
        <v>100.0654944833493</v>
      </c>
      <c r="BW402" s="73">
        <f t="shared" si="89"/>
        <v>95.023203712593997</v>
      </c>
      <c r="BX402" s="73">
        <f t="shared" si="89"/>
        <v>99.031647281579652</v>
      </c>
      <c r="BY402" s="73">
        <f t="shared" si="89"/>
        <v>104.89599822266658</v>
      </c>
      <c r="BZ402" s="73">
        <f t="shared" si="89"/>
        <v>107.92999926777476</v>
      </c>
      <c r="CA402" s="73">
        <f t="shared" si="84"/>
        <v>83.35283398868323</v>
      </c>
      <c r="CB402" s="73">
        <f t="shared" si="84"/>
        <v>91.430320788961538</v>
      </c>
      <c r="CC402" s="73">
        <f t="shared" si="84"/>
        <v>93.931492500724289</v>
      </c>
      <c r="CD402" s="73">
        <f t="shared" si="84"/>
        <v>94.695381238854822</v>
      </c>
      <c r="CE402" s="73">
        <f t="shared" si="86"/>
        <v>91.561211601248772</v>
      </c>
      <c r="CF402" s="73">
        <f t="shared" si="86"/>
        <v>101.08491393350204</v>
      </c>
      <c r="CG402" s="73">
        <f t="shared" si="86"/>
        <v>103.36044935115245</v>
      </c>
      <c r="CH402" s="73">
        <f t="shared" si="86"/>
        <v>101.87719045561477</v>
      </c>
      <c r="CI402" s="73" t="e">
        <f t="shared" si="86"/>
        <v>#VALUE!</v>
      </c>
      <c r="CJ402" s="73" t="e">
        <f t="shared" si="86"/>
        <v>#VALUE!</v>
      </c>
      <c r="CK402" s="73" t="e">
        <f t="shared" si="86"/>
        <v>#VALUE!</v>
      </c>
    </row>
    <row r="403" spans="1:89" s="72" customFormat="1" ht="14.4">
      <c r="A403" s="71">
        <v>40179</v>
      </c>
      <c r="B403" s="70" t="s">
        <v>487</v>
      </c>
      <c r="C403" s="70"/>
      <c r="D403" s="78"/>
      <c r="E403" s="71">
        <v>40179</v>
      </c>
      <c r="F403" s="72">
        <v>102.73</v>
      </c>
      <c r="G403" s="72">
        <v>118</v>
      </c>
      <c r="H403" s="72">
        <v>103.71</v>
      </c>
      <c r="I403" s="72">
        <v>102.28</v>
      </c>
      <c r="J403" s="72">
        <v>98.08</v>
      </c>
      <c r="K403" s="72">
        <v>114.93</v>
      </c>
      <c r="L403" s="72">
        <v>103.03</v>
      </c>
      <c r="M403" s="72">
        <v>106.79</v>
      </c>
      <c r="N403" s="72">
        <v>103.74</v>
      </c>
      <c r="O403" s="72">
        <v>101.49</v>
      </c>
      <c r="P403" s="72">
        <v>103.12</v>
      </c>
      <c r="Q403" s="72">
        <v>104.36</v>
      </c>
      <c r="R403" s="72">
        <v>120.97</v>
      </c>
      <c r="S403" s="72">
        <v>105.09</v>
      </c>
      <c r="T403" s="72">
        <v>111.31</v>
      </c>
      <c r="U403" s="72">
        <v>94.47</v>
      </c>
      <c r="V403" s="72">
        <v>118.74</v>
      </c>
      <c r="W403" s="72">
        <v>102.14</v>
      </c>
      <c r="X403" s="72">
        <v>101.79</v>
      </c>
      <c r="Y403" s="72">
        <v>114.84</v>
      </c>
      <c r="Z403" s="72">
        <v>101.84</v>
      </c>
      <c r="AA403" s="72">
        <v>116.84</v>
      </c>
      <c r="AB403" s="72">
        <v>101.32</v>
      </c>
      <c r="AC403" s="72">
        <v>123.01</v>
      </c>
      <c r="AD403" s="72">
        <v>95.21</v>
      </c>
      <c r="AE403" s="72">
        <v>99.48</v>
      </c>
      <c r="AF403" s="72">
        <v>88.64</v>
      </c>
      <c r="AG403" s="72">
        <v>94.33</v>
      </c>
      <c r="AH403" s="72">
        <v>94.6</v>
      </c>
      <c r="AI403" s="72">
        <v>109.96</v>
      </c>
      <c r="AJ403" s="72">
        <v>112.97</v>
      </c>
      <c r="AK403" s="72">
        <v>106.41</v>
      </c>
      <c r="AL403" s="72">
        <v>107.67</v>
      </c>
      <c r="AM403" s="72">
        <v>130.66999999999999</v>
      </c>
      <c r="AN403" s="72">
        <v>95.17</v>
      </c>
      <c r="AO403" s="72">
        <v>100.9</v>
      </c>
      <c r="AP403" s="72">
        <v>102.37</v>
      </c>
      <c r="AQ403" s="72">
        <v>100.49</v>
      </c>
      <c r="AR403" s="72" t="s">
        <v>488</v>
      </c>
      <c r="AS403" s="72" t="s">
        <v>488</v>
      </c>
      <c r="AT403" s="72" t="s">
        <v>488</v>
      </c>
      <c r="AU403" s="72" t="s">
        <v>488</v>
      </c>
      <c r="AV403" s="72" t="s">
        <v>488</v>
      </c>
      <c r="AW403" s="73">
        <f t="shared" ref="AW403:BL418" si="90">F403/AVERAGE(F$395:F$398)*100</f>
        <v>98.631846766837896</v>
      </c>
      <c r="AX403" s="73">
        <f t="shared" si="90"/>
        <v>95.771447122798463</v>
      </c>
      <c r="AY403" s="73">
        <f t="shared" si="90"/>
        <v>98.333609879820798</v>
      </c>
      <c r="AZ403" s="73">
        <f t="shared" si="90"/>
        <v>98.36507020580882</v>
      </c>
      <c r="BA403" s="73">
        <f t="shared" si="90"/>
        <v>100.06886876673893</v>
      </c>
      <c r="BB403" s="73">
        <f t="shared" si="90"/>
        <v>103.06698950766749</v>
      </c>
      <c r="BC403" s="73">
        <f t="shared" si="90"/>
        <v>104.83579659637252</v>
      </c>
      <c r="BD403" s="73">
        <f t="shared" si="90"/>
        <v>103.3935227767827</v>
      </c>
      <c r="BE403" s="73">
        <f t="shared" si="90"/>
        <v>99.48931885204631</v>
      </c>
      <c r="BF403" s="73">
        <f t="shared" si="90"/>
        <v>98.829028410059166</v>
      </c>
      <c r="BG403" s="73">
        <f t="shared" si="90"/>
        <v>100.46275999805157</v>
      </c>
      <c r="BH403" s="73">
        <f t="shared" si="90"/>
        <v>101.13628104179284</v>
      </c>
      <c r="BI403" s="73">
        <f t="shared" si="90"/>
        <v>100.2756191068283</v>
      </c>
      <c r="BJ403" s="73">
        <f t="shared" si="90"/>
        <v>91.014593166760491</v>
      </c>
      <c r="BK403" s="73">
        <f t="shared" si="90"/>
        <v>104.92776848207761</v>
      </c>
      <c r="BL403" s="73">
        <f t="shared" si="87"/>
        <v>98.869701726844582</v>
      </c>
      <c r="BM403" s="73">
        <f t="shared" si="87"/>
        <v>99.318305382459954</v>
      </c>
      <c r="BN403" s="73">
        <f t="shared" si="87"/>
        <v>98.103059117322204</v>
      </c>
      <c r="BO403" s="73">
        <f t="shared" si="87"/>
        <v>100.55567903978664</v>
      </c>
      <c r="BP403" s="73">
        <f t="shared" si="89"/>
        <v>102.07092702870855</v>
      </c>
      <c r="BQ403" s="73">
        <f t="shared" si="89"/>
        <v>98.548480743177862</v>
      </c>
      <c r="BR403" s="73">
        <f t="shared" si="89"/>
        <v>99.829118250170893</v>
      </c>
      <c r="BS403" s="73">
        <f t="shared" si="89"/>
        <v>102.17829770068576</v>
      </c>
      <c r="BT403" s="73">
        <f t="shared" si="89"/>
        <v>101.79365703291474</v>
      </c>
      <c r="BU403" s="73">
        <f t="shared" si="89"/>
        <v>97.413991559022875</v>
      </c>
      <c r="BV403" s="73">
        <f t="shared" si="89"/>
        <v>100.23678774749358</v>
      </c>
      <c r="BW403" s="73">
        <f t="shared" si="89"/>
        <v>94.564463647516931</v>
      </c>
      <c r="BX403" s="73">
        <f t="shared" si="89"/>
        <v>102.06113064647009</v>
      </c>
      <c r="BY403" s="73">
        <f t="shared" si="89"/>
        <v>105.08483990113582</v>
      </c>
      <c r="BZ403" s="73">
        <f t="shared" si="89"/>
        <v>107.35398208488928</v>
      </c>
      <c r="CA403" s="73">
        <f t="shared" si="84"/>
        <v>86.674978421405953</v>
      </c>
      <c r="CB403" s="73">
        <f t="shared" si="84"/>
        <v>93.074719555662455</v>
      </c>
      <c r="CC403" s="73">
        <f t="shared" si="84"/>
        <v>95.981814535000325</v>
      </c>
      <c r="CD403" s="73">
        <f t="shared" si="84"/>
        <v>102.42401677411767</v>
      </c>
      <c r="CE403" s="73">
        <f t="shared" si="86"/>
        <v>90.722337408546025</v>
      </c>
      <c r="CF403" s="73">
        <f t="shared" si="86"/>
        <v>101.12500313196864</v>
      </c>
      <c r="CG403" s="73">
        <f t="shared" si="86"/>
        <v>99.138098005035843</v>
      </c>
      <c r="CH403" s="73">
        <f t="shared" si="86"/>
        <v>96.490470017763698</v>
      </c>
      <c r="CI403" s="73" t="e">
        <f t="shared" si="86"/>
        <v>#VALUE!</v>
      </c>
      <c r="CJ403" s="73" t="e">
        <f t="shared" si="86"/>
        <v>#VALUE!</v>
      </c>
      <c r="CK403" s="73" t="e">
        <f t="shared" si="86"/>
        <v>#VALUE!</v>
      </c>
    </row>
    <row r="404" spans="1:89" s="72" customFormat="1" ht="14.4">
      <c r="A404" s="71">
        <v>40269</v>
      </c>
      <c r="B404" s="70" t="s">
        <v>487</v>
      </c>
      <c r="C404" s="70"/>
      <c r="D404" s="79"/>
      <c r="E404" s="71">
        <v>40269</v>
      </c>
      <c r="F404" s="72">
        <v>101.49</v>
      </c>
      <c r="G404" s="72">
        <v>119.38</v>
      </c>
      <c r="H404" s="72">
        <v>101.94</v>
      </c>
      <c r="I404" s="72">
        <v>101.94</v>
      </c>
      <c r="J404" s="72">
        <v>95.28</v>
      </c>
      <c r="K404" s="72">
        <v>112.59</v>
      </c>
      <c r="L404" s="72">
        <v>98.14</v>
      </c>
      <c r="M404" s="72">
        <v>105.55</v>
      </c>
      <c r="N404" s="72">
        <v>101.56</v>
      </c>
      <c r="O404" s="72">
        <v>98.96</v>
      </c>
      <c r="P404" s="72">
        <v>100.51</v>
      </c>
      <c r="Q404" s="72">
        <v>101.79</v>
      </c>
      <c r="R404" s="72">
        <v>120.56</v>
      </c>
      <c r="S404" s="72">
        <v>107.61</v>
      </c>
      <c r="T404" s="72">
        <v>111.41</v>
      </c>
      <c r="U404" s="72">
        <v>90.66</v>
      </c>
      <c r="V404" s="72">
        <v>115.56</v>
      </c>
      <c r="W404" s="72">
        <v>101.46</v>
      </c>
      <c r="X404" s="72">
        <v>100.11</v>
      </c>
      <c r="Y404" s="72">
        <v>110.26</v>
      </c>
      <c r="Z404" s="72">
        <v>100.9</v>
      </c>
      <c r="AA404" s="72">
        <v>114.51</v>
      </c>
      <c r="AB404" s="72">
        <v>100.1</v>
      </c>
      <c r="AC404" s="72">
        <v>122.43</v>
      </c>
      <c r="AD404" s="72">
        <v>93.04</v>
      </c>
      <c r="AE404" s="72">
        <v>98.37</v>
      </c>
      <c r="AF404" s="72">
        <v>89.58</v>
      </c>
      <c r="AG404" s="72">
        <v>98.34</v>
      </c>
      <c r="AH404" s="72">
        <v>95.13</v>
      </c>
      <c r="AI404" s="72">
        <v>109.19</v>
      </c>
      <c r="AJ404" s="72">
        <v>116.82</v>
      </c>
      <c r="AK404" s="72">
        <v>110.97</v>
      </c>
      <c r="AL404" s="72">
        <v>110.65</v>
      </c>
      <c r="AM404" s="72">
        <v>139.87</v>
      </c>
      <c r="AN404" s="72">
        <v>97.36</v>
      </c>
      <c r="AO404" s="72">
        <v>100.26</v>
      </c>
      <c r="AP404" s="72">
        <v>97.39</v>
      </c>
      <c r="AQ404" s="72">
        <v>93.59</v>
      </c>
      <c r="AR404" s="72" t="s">
        <v>488</v>
      </c>
      <c r="AS404" s="72" t="s">
        <v>488</v>
      </c>
      <c r="AT404" s="72" t="s">
        <v>488</v>
      </c>
      <c r="AU404" s="72" t="s">
        <v>488</v>
      </c>
      <c r="AV404" s="72" t="s">
        <v>488</v>
      </c>
      <c r="AW404" s="73">
        <f t="shared" si="90"/>
        <v>97.441313427103822</v>
      </c>
      <c r="AX404" s="73">
        <f t="shared" si="90"/>
        <v>96.891486080675264</v>
      </c>
      <c r="AY404" s="73">
        <f t="shared" si="90"/>
        <v>96.655367767321692</v>
      </c>
      <c r="AZ404" s="73">
        <f t="shared" si="90"/>
        <v>98.038084246970584</v>
      </c>
      <c r="BA404" s="73">
        <f t="shared" si="90"/>
        <v>97.212090294605275</v>
      </c>
      <c r="BB404" s="73">
        <f t="shared" si="90"/>
        <v>100.96852300242129</v>
      </c>
      <c r="BC404" s="73">
        <f t="shared" si="90"/>
        <v>99.86009005113074</v>
      </c>
      <c r="BD404" s="73">
        <f t="shared" si="90"/>
        <v>102.19296122379824</v>
      </c>
      <c r="BE404" s="73">
        <f t="shared" si="90"/>
        <v>97.398642978733591</v>
      </c>
      <c r="BF404" s="73">
        <f t="shared" si="90"/>
        <v>96.36536261168051</v>
      </c>
      <c r="BG404" s="73">
        <f t="shared" si="90"/>
        <v>97.920015587705223</v>
      </c>
      <c r="BH404" s="73">
        <f t="shared" si="90"/>
        <v>98.645669291338592</v>
      </c>
      <c r="BI404" s="73">
        <f t="shared" si="90"/>
        <v>99.935757952543781</v>
      </c>
      <c r="BJ404" s="73">
        <f t="shared" si="90"/>
        <v>93.197072706014808</v>
      </c>
      <c r="BK404" s="73">
        <f t="shared" si="90"/>
        <v>105.02203473711498</v>
      </c>
      <c r="BL404" s="73">
        <f t="shared" si="87"/>
        <v>94.882260596546303</v>
      </c>
      <c r="BM404" s="73">
        <f t="shared" si="87"/>
        <v>96.658441721383454</v>
      </c>
      <c r="BN404" s="73">
        <f t="shared" si="87"/>
        <v>97.44993516784325</v>
      </c>
      <c r="BO404" s="73">
        <f t="shared" si="87"/>
        <v>98.896050974290588</v>
      </c>
      <c r="BP404" s="73">
        <f t="shared" si="89"/>
        <v>98.000177761976715</v>
      </c>
      <c r="BQ404" s="73">
        <f t="shared" si="89"/>
        <v>97.638862008902649</v>
      </c>
      <c r="BR404" s="73">
        <f t="shared" si="89"/>
        <v>97.838345864661676</v>
      </c>
      <c r="BS404" s="73">
        <f t="shared" si="89"/>
        <v>100.9479628882614</v>
      </c>
      <c r="BT404" s="73">
        <f t="shared" si="89"/>
        <v>101.31369344394562</v>
      </c>
      <c r="BU404" s="73">
        <f t="shared" si="89"/>
        <v>95.193758792684477</v>
      </c>
      <c r="BV404" s="73">
        <f t="shared" si="89"/>
        <v>99.118343493374979</v>
      </c>
      <c r="BW404" s="73">
        <f t="shared" si="89"/>
        <v>95.567290766522632</v>
      </c>
      <c r="BX404" s="73">
        <f t="shared" si="89"/>
        <v>106.39978360833106</v>
      </c>
      <c r="BY404" s="73">
        <f t="shared" si="89"/>
        <v>105.67358160459885</v>
      </c>
      <c r="BZ404" s="73">
        <f t="shared" si="89"/>
        <v>106.60223084620827</v>
      </c>
      <c r="CA404" s="73">
        <f t="shared" si="84"/>
        <v>89.628848182602852</v>
      </c>
      <c r="CB404" s="73">
        <f t="shared" si="84"/>
        <v>97.063261245107256</v>
      </c>
      <c r="CC404" s="73">
        <f t="shared" si="84"/>
        <v>98.63831873593189</v>
      </c>
      <c r="CD404" s="73">
        <f t="shared" si="84"/>
        <v>109.6353197076287</v>
      </c>
      <c r="CE404" s="73">
        <f t="shared" si="86"/>
        <v>92.809990229022191</v>
      </c>
      <c r="CF404" s="73">
        <f t="shared" si="86"/>
        <v>100.48357595650322</v>
      </c>
      <c r="CG404" s="73">
        <f t="shared" si="86"/>
        <v>94.315320550067796</v>
      </c>
      <c r="CH404" s="73">
        <f t="shared" si="86"/>
        <v>89.865091939123346</v>
      </c>
      <c r="CI404" s="73" t="e">
        <f t="shared" si="86"/>
        <v>#VALUE!</v>
      </c>
      <c r="CJ404" s="73" t="e">
        <f t="shared" si="86"/>
        <v>#VALUE!</v>
      </c>
      <c r="CK404" s="73" t="e">
        <f t="shared" si="86"/>
        <v>#VALUE!</v>
      </c>
    </row>
    <row r="405" spans="1:89" s="72" customFormat="1" ht="14.4">
      <c r="A405" s="71">
        <v>40360</v>
      </c>
      <c r="B405" s="70" t="s">
        <v>487</v>
      </c>
      <c r="C405" s="70"/>
      <c r="D405" s="78"/>
      <c r="E405" s="71">
        <v>40360</v>
      </c>
      <c r="F405" s="72">
        <v>101.45</v>
      </c>
      <c r="G405" s="72">
        <v>121.62</v>
      </c>
      <c r="H405" s="72">
        <v>102.61</v>
      </c>
      <c r="I405" s="72">
        <v>101.83</v>
      </c>
      <c r="J405" s="72">
        <v>94.26</v>
      </c>
      <c r="K405" s="72">
        <v>111.92</v>
      </c>
      <c r="L405" s="72">
        <v>96.11</v>
      </c>
      <c r="M405" s="72">
        <v>105.57</v>
      </c>
      <c r="N405" s="72">
        <v>101.08</v>
      </c>
      <c r="O405" s="72">
        <v>98.19</v>
      </c>
      <c r="P405" s="72">
        <v>99.78</v>
      </c>
      <c r="Q405" s="72">
        <v>100.45</v>
      </c>
      <c r="R405" s="72">
        <v>121.07</v>
      </c>
      <c r="S405" s="72">
        <v>110.71</v>
      </c>
      <c r="T405" s="72">
        <v>111.85</v>
      </c>
      <c r="U405" s="72">
        <v>87.22</v>
      </c>
      <c r="V405" s="72">
        <v>115.52</v>
      </c>
      <c r="W405" s="72">
        <v>101.73</v>
      </c>
      <c r="X405" s="72">
        <v>99.59</v>
      </c>
      <c r="Y405" s="72">
        <v>108.74</v>
      </c>
      <c r="Z405" s="72">
        <v>101.12</v>
      </c>
      <c r="AA405" s="72">
        <v>112.81</v>
      </c>
      <c r="AB405" s="72">
        <v>99.7</v>
      </c>
      <c r="AC405" s="72">
        <v>122.29</v>
      </c>
      <c r="AD405" s="72">
        <v>92.72</v>
      </c>
      <c r="AE405" s="72">
        <v>98.66</v>
      </c>
      <c r="AF405" s="72">
        <v>91.87</v>
      </c>
      <c r="AG405" s="72">
        <v>97.39</v>
      </c>
      <c r="AH405" s="72">
        <v>99.39</v>
      </c>
      <c r="AI405" s="72">
        <v>112.74</v>
      </c>
      <c r="AJ405" s="72">
        <v>119.17</v>
      </c>
      <c r="AK405" s="72">
        <v>113.43</v>
      </c>
      <c r="AL405" s="72">
        <v>109.02</v>
      </c>
      <c r="AM405" s="72">
        <v>143.69</v>
      </c>
      <c r="AN405" s="72">
        <v>97.99</v>
      </c>
      <c r="AO405" s="72">
        <v>95.8</v>
      </c>
      <c r="AP405" s="72">
        <v>95.97</v>
      </c>
      <c r="AQ405" s="72">
        <v>92.32</v>
      </c>
      <c r="AR405" s="72" t="s">
        <v>488</v>
      </c>
      <c r="AS405" s="72" t="s">
        <v>488</v>
      </c>
      <c r="AT405" s="72" t="s">
        <v>488</v>
      </c>
      <c r="AU405" s="72" t="s">
        <v>488</v>
      </c>
      <c r="AV405" s="72" t="s">
        <v>488</v>
      </c>
      <c r="AW405" s="73">
        <f t="shared" si="90"/>
        <v>97.402909125822092</v>
      </c>
      <c r="AX405" s="73">
        <f t="shared" si="90"/>
        <v>98.70952033114196</v>
      </c>
      <c r="AY405" s="73">
        <f t="shared" si="90"/>
        <v>97.290634555668802</v>
      </c>
      <c r="AZ405" s="73">
        <f t="shared" si="90"/>
        <v>97.932294672052322</v>
      </c>
      <c r="BA405" s="73">
        <f t="shared" si="90"/>
        <v>96.171406708328021</v>
      </c>
      <c r="BB405" s="73">
        <f t="shared" si="90"/>
        <v>100.36768002869698</v>
      </c>
      <c r="BC405" s="73">
        <f t="shared" si="90"/>
        <v>97.794510442369827</v>
      </c>
      <c r="BD405" s="73">
        <f t="shared" si="90"/>
        <v>102.21232511981411</v>
      </c>
      <c r="BE405" s="73">
        <f t="shared" si="90"/>
        <v>96.938310676352813</v>
      </c>
      <c r="BF405" s="73">
        <f t="shared" si="90"/>
        <v>95.615551281739172</v>
      </c>
      <c r="BG405" s="73">
        <f t="shared" si="90"/>
        <v>97.208826538068109</v>
      </c>
      <c r="BH405" s="73">
        <f t="shared" si="90"/>
        <v>97.347062386432469</v>
      </c>
      <c r="BI405" s="73">
        <f t="shared" si="90"/>
        <v>100.35851207128795</v>
      </c>
      <c r="BJ405" s="73">
        <f t="shared" si="90"/>
        <v>95.881868964621304</v>
      </c>
      <c r="BK405" s="73">
        <f t="shared" si="90"/>
        <v>105.43680625927931</v>
      </c>
      <c r="BL405" s="73">
        <f t="shared" si="87"/>
        <v>91.282051282051285</v>
      </c>
      <c r="BM405" s="73">
        <f t="shared" si="87"/>
        <v>96.624984316841605</v>
      </c>
      <c r="BN405" s="73">
        <f t="shared" si="87"/>
        <v>97.709263794842244</v>
      </c>
      <c r="BO405" s="73">
        <f t="shared" si="87"/>
        <v>98.382356573065636</v>
      </c>
      <c r="BP405" s="73">
        <f t="shared" si="89"/>
        <v>96.64918673895653</v>
      </c>
      <c r="BQ405" s="73">
        <f t="shared" si="89"/>
        <v>97.85175149990323</v>
      </c>
      <c r="BR405" s="73">
        <f t="shared" si="89"/>
        <v>96.385850991114154</v>
      </c>
      <c r="BS405" s="73">
        <f t="shared" si="89"/>
        <v>100.54457442517145</v>
      </c>
      <c r="BT405" s="73">
        <f t="shared" si="89"/>
        <v>101.19784016384963</v>
      </c>
      <c r="BU405" s="73">
        <f t="shared" si="89"/>
        <v>94.86635119580508</v>
      </c>
      <c r="BV405" s="73">
        <f t="shared" si="89"/>
        <v>99.410549649856407</v>
      </c>
      <c r="BW405" s="73">
        <f t="shared" si="89"/>
        <v>98.010348322398244</v>
      </c>
      <c r="BX405" s="73">
        <f t="shared" si="89"/>
        <v>105.37192318095751</v>
      </c>
      <c r="BY405" s="73">
        <f t="shared" si="89"/>
        <v>110.40573190035825</v>
      </c>
      <c r="BZ405" s="73">
        <f t="shared" si="89"/>
        <v>110.06809694662077</v>
      </c>
      <c r="CA405" s="73">
        <f t="shared" si="84"/>
        <v>91.431859595281466</v>
      </c>
      <c r="CB405" s="73">
        <f t="shared" si="84"/>
        <v>99.214974524939322</v>
      </c>
      <c r="CC405" s="73">
        <f t="shared" si="84"/>
        <v>97.185264424684078</v>
      </c>
      <c r="CD405" s="73">
        <f t="shared" si="84"/>
        <v>112.62957809958651</v>
      </c>
      <c r="CE405" s="73">
        <f t="shared" si="86"/>
        <v>93.41054788970709</v>
      </c>
      <c r="CF405" s="73">
        <f t="shared" si="86"/>
        <v>96.013630327478637</v>
      </c>
      <c r="CG405" s="73">
        <f t="shared" si="86"/>
        <v>92.940151074956418</v>
      </c>
      <c r="CH405" s="73">
        <f t="shared" si="86"/>
        <v>88.6456382927649</v>
      </c>
      <c r="CI405" s="73" t="e">
        <f t="shared" si="86"/>
        <v>#VALUE!</v>
      </c>
      <c r="CJ405" s="73" t="e">
        <f t="shared" si="86"/>
        <v>#VALUE!</v>
      </c>
      <c r="CK405" s="73" t="e">
        <f t="shared" si="86"/>
        <v>#VALUE!</v>
      </c>
    </row>
    <row r="406" spans="1:89" s="72" customFormat="1" ht="14.4">
      <c r="A406" s="71">
        <v>40452</v>
      </c>
      <c r="B406" s="70" t="s">
        <v>487</v>
      </c>
      <c r="C406" s="70"/>
      <c r="D406" s="78"/>
      <c r="E406" s="71">
        <v>40452</v>
      </c>
      <c r="F406" s="72">
        <v>102.16</v>
      </c>
      <c r="G406" s="72">
        <v>123.72</v>
      </c>
      <c r="H406" s="72">
        <v>102.27</v>
      </c>
      <c r="I406" s="72">
        <v>101.55</v>
      </c>
      <c r="J406" s="72">
        <v>94.65</v>
      </c>
      <c r="K406" s="72">
        <v>112.25</v>
      </c>
      <c r="L406" s="72">
        <v>96.16</v>
      </c>
      <c r="M406" s="72">
        <v>106.28</v>
      </c>
      <c r="N406" s="72">
        <v>101.81</v>
      </c>
      <c r="O406" s="72">
        <v>98.75</v>
      </c>
      <c r="P406" s="72">
        <v>100.42</v>
      </c>
      <c r="Q406" s="72">
        <v>100.37</v>
      </c>
      <c r="R406" s="72">
        <v>122.56</v>
      </c>
      <c r="S406" s="72">
        <v>113.47</v>
      </c>
      <c r="T406" s="72">
        <v>112.67</v>
      </c>
      <c r="U406" s="72">
        <v>89.37</v>
      </c>
      <c r="V406" s="72">
        <v>118.07</v>
      </c>
      <c r="W406" s="72">
        <v>102.62</v>
      </c>
      <c r="X406" s="72">
        <v>100.01</v>
      </c>
      <c r="Y406" s="72">
        <v>110.8</v>
      </c>
      <c r="Z406" s="72">
        <v>102.12</v>
      </c>
      <c r="AA406" s="72">
        <v>112.52</v>
      </c>
      <c r="AB406" s="72">
        <v>99.97</v>
      </c>
      <c r="AC406" s="72">
        <v>122.51</v>
      </c>
      <c r="AD406" s="72">
        <v>93.51</v>
      </c>
      <c r="AE406" s="72">
        <v>99.59</v>
      </c>
      <c r="AF406" s="72">
        <v>90.5</v>
      </c>
      <c r="AG406" s="72">
        <v>94.14</v>
      </c>
      <c r="AH406" s="72">
        <v>98.14</v>
      </c>
      <c r="AI406" s="72">
        <v>112.25</v>
      </c>
      <c r="AJ406" s="72">
        <v>122.26</v>
      </c>
      <c r="AK406" s="72">
        <v>118.55</v>
      </c>
      <c r="AL406" s="72">
        <v>111.15</v>
      </c>
      <c r="AM406" s="72">
        <v>153.75</v>
      </c>
      <c r="AN406" s="72">
        <v>99.96</v>
      </c>
      <c r="AO406" s="72">
        <v>97.42</v>
      </c>
      <c r="AP406" s="72">
        <v>97.15</v>
      </c>
      <c r="AQ406" s="72">
        <v>93.55</v>
      </c>
      <c r="AR406" s="72" t="s">
        <v>488</v>
      </c>
      <c r="AS406" s="72" t="s">
        <v>488</v>
      </c>
      <c r="AT406" s="72" t="s">
        <v>488</v>
      </c>
      <c r="AU406" s="72" t="s">
        <v>488</v>
      </c>
      <c r="AV406" s="72" t="s">
        <v>488</v>
      </c>
      <c r="AW406" s="73">
        <f t="shared" si="90"/>
        <v>98.084585473573043</v>
      </c>
      <c r="AX406" s="73">
        <f t="shared" si="90"/>
        <v>100.41392744095445</v>
      </c>
      <c r="AY406" s="73">
        <f t="shared" si="90"/>
        <v>96.968260364567286</v>
      </c>
      <c r="AZ406" s="73">
        <f t="shared" si="90"/>
        <v>97.663012117714956</v>
      </c>
      <c r="BA406" s="73">
        <f t="shared" si="90"/>
        <v>96.569315138375217</v>
      </c>
      <c r="BB406" s="73">
        <f t="shared" si="90"/>
        <v>100.66361761277014</v>
      </c>
      <c r="BC406" s="73">
        <f t="shared" si="90"/>
        <v>97.845386787413204</v>
      </c>
      <c r="BD406" s="73">
        <f t="shared" si="90"/>
        <v>102.8997434283778</v>
      </c>
      <c r="BE406" s="73">
        <f t="shared" si="90"/>
        <v>97.638399386223597</v>
      </c>
      <c r="BF406" s="73">
        <f t="shared" si="90"/>
        <v>96.160868612605597</v>
      </c>
      <c r="BG406" s="73">
        <f t="shared" si="90"/>
        <v>97.832334745969135</v>
      </c>
      <c r="BH406" s="73">
        <f t="shared" si="90"/>
        <v>97.269533615990312</v>
      </c>
      <c r="BI406" s="73">
        <f t="shared" si="90"/>
        <v>101.59361724173661</v>
      </c>
      <c r="BJ406" s="73">
        <f t="shared" si="90"/>
        <v>98.272203698090323</v>
      </c>
      <c r="BK406" s="73">
        <f t="shared" si="90"/>
        <v>106.20978955058563</v>
      </c>
      <c r="BL406" s="73">
        <f t="shared" si="87"/>
        <v>93.53218210361068</v>
      </c>
      <c r="BM406" s="73">
        <f t="shared" si="87"/>
        <v>98.757893856384086</v>
      </c>
      <c r="BN406" s="73">
        <f t="shared" si="87"/>
        <v>98.564087787542633</v>
      </c>
      <c r="BO406" s="73">
        <f t="shared" si="87"/>
        <v>98.797263589439638</v>
      </c>
      <c r="BP406" s="73">
        <f t="shared" si="89"/>
        <v>98.480135099102299</v>
      </c>
      <c r="BQ406" s="73">
        <f t="shared" si="89"/>
        <v>98.819431004451332</v>
      </c>
      <c r="BR406" s="73">
        <f t="shared" si="89"/>
        <v>96.138072453861938</v>
      </c>
      <c r="BS406" s="73">
        <f t="shared" si="89"/>
        <v>100.81686163775716</v>
      </c>
      <c r="BT406" s="73">
        <f t="shared" si="89"/>
        <v>101.3798953182862</v>
      </c>
      <c r="BU406" s="73">
        <f t="shared" si="89"/>
        <v>95.674638700601093</v>
      </c>
      <c r="BV406" s="73">
        <f t="shared" si="89"/>
        <v>100.34762456546929</v>
      </c>
      <c r="BW406" s="73">
        <f t="shared" si="89"/>
        <v>96.548781138315448</v>
      </c>
      <c r="BX406" s="73">
        <f t="shared" si="89"/>
        <v>101.85555856099539</v>
      </c>
      <c r="BY406" s="73">
        <f t="shared" si="89"/>
        <v>109.01719014690772</v>
      </c>
      <c r="BZ406" s="73">
        <f t="shared" si="89"/>
        <v>109.58970979473285</v>
      </c>
      <c r="CA406" s="73">
        <f t="shared" si="84"/>
        <v>93.802627793229121</v>
      </c>
      <c r="CB406" s="73">
        <f t="shared" si="84"/>
        <v>103.69333712361417</v>
      </c>
      <c r="CC406" s="73">
        <f t="shared" si="84"/>
        <v>99.08404091729625</v>
      </c>
      <c r="CD406" s="73">
        <f t="shared" si="84"/>
        <v>120.51498108992573</v>
      </c>
      <c r="CE406" s="73">
        <f t="shared" si="86"/>
        <v>95.288482162007568</v>
      </c>
      <c r="CF406" s="73">
        <f t="shared" si="86"/>
        <v>97.637242865375455</v>
      </c>
      <c r="CG406" s="73">
        <f t="shared" si="86"/>
        <v>94.082897540189819</v>
      </c>
      <c r="CH406" s="73">
        <f t="shared" si="86"/>
        <v>89.826683950261653</v>
      </c>
      <c r="CI406" s="73" t="e">
        <f t="shared" si="86"/>
        <v>#VALUE!</v>
      </c>
      <c r="CJ406" s="73" t="e">
        <f t="shared" si="86"/>
        <v>#VALUE!</v>
      </c>
      <c r="CK406" s="73" t="e">
        <f t="shared" si="86"/>
        <v>#VALUE!</v>
      </c>
    </row>
    <row r="407" spans="1:89" s="72" customFormat="1" ht="14.4">
      <c r="A407" s="71">
        <v>40544</v>
      </c>
      <c r="B407" s="70" t="s">
        <v>487</v>
      </c>
      <c r="C407" s="70"/>
      <c r="D407" s="78"/>
      <c r="E407" s="71">
        <v>40544</v>
      </c>
      <c r="F407" s="72">
        <v>101.78</v>
      </c>
      <c r="G407" s="72">
        <v>125.04</v>
      </c>
      <c r="H407" s="72">
        <v>102.97</v>
      </c>
      <c r="I407" s="72">
        <v>99.24</v>
      </c>
      <c r="J407" s="72">
        <v>94.1</v>
      </c>
      <c r="K407" s="72">
        <v>111.64</v>
      </c>
      <c r="L407" s="72">
        <v>94.74</v>
      </c>
      <c r="M407" s="72">
        <v>106.33</v>
      </c>
      <c r="N407" s="72">
        <v>101.92</v>
      </c>
      <c r="O407" s="72">
        <v>98.37</v>
      </c>
      <c r="P407" s="72">
        <v>100.27</v>
      </c>
      <c r="Q407" s="72">
        <v>99.57</v>
      </c>
      <c r="R407" s="72">
        <v>124.3</v>
      </c>
      <c r="S407" s="72">
        <v>114.55</v>
      </c>
      <c r="T407" s="72">
        <v>112.38</v>
      </c>
      <c r="U407" s="72">
        <v>90.17</v>
      </c>
      <c r="V407" s="72">
        <v>119.27</v>
      </c>
      <c r="W407" s="72">
        <v>102.36</v>
      </c>
      <c r="X407" s="72">
        <v>99.8</v>
      </c>
      <c r="Y407" s="72">
        <v>112.75</v>
      </c>
      <c r="Z407" s="72">
        <v>102.31</v>
      </c>
      <c r="AA407" s="72">
        <v>114.81</v>
      </c>
      <c r="AB407" s="72">
        <v>99.97</v>
      </c>
      <c r="AC407" s="72">
        <v>122.04</v>
      </c>
      <c r="AD407" s="72">
        <v>93.12</v>
      </c>
      <c r="AE407" s="72">
        <v>101.8</v>
      </c>
      <c r="AF407" s="72">
        <v>91.76</v>
      </c>
      <c r="AG407" s="72">
        <v>93.54</v>
      </c>
      <c r="AH407" s="72">
        <v>96.02</v>
      </c>
      <c r="AI407" s="72">
        <v>113.16</v>
      </c>
      <c r="AJ407" s="72">
        <v>127.87</v>
      </c>
      <c r="AK407" s="72">
        <v>116.17</v>
      </c>
      <c r="AL407" s="72">
        <v>114.32</v>
      </c>
      <c r="AM407" s="72">
        <v>154.27000000000001</v>
      </c>
      <c r="AN407" s="72">
        <v>100.09</v>
      </c>
      <c r="AO407" s="72">
        <v>100.22</v>
      </c>
      <c r="AP407" s="72">
        <v>96.46</v>
      </c>
      <c r="AQ407" s="72">
        <v>93.79</v>
      </c>
      <c r="AR407" s="72" t="s">
        <v>488</v>
      </c>
      <c r="AS407" s="72" t="s">
        <v>488</v>
      </c>
      <c r="AT407" s="72" t="s">
        <v>488</v>
      </c>
      <c r="AU407" s="72" t="s">
        <v>488</v>
      </c>
      <c r="AV407" s="72" t="s">
        <v>488</v>
      </c>
      <c r="AW407" s="73">
        <f t="shared" si="90"/>
        <v>97.719744611396479</v>
      </c>
      <c r="AX407" s="73">
        <f t="shared" si="90"/>
        <v>101.48526905283661</v>
      </c>
      <c r="AY407" s="73">
        <f t="shared" si="90"/>
        <v>97.631971934482181</v>
      </c>
      <c r="AZ407" s="73">
        <f t="shared" si="90"/>
        <v>95.441431044431624</v>
      </c>
      <c r="BA407" s="73">
        <f t="shared" si="90"/>
        <v>96.008162224206089</v>
      </c>
      <c r="BB407" s="73">
        <f t="shared" si="90"/>
        <v>100.11658147251367</v>
      </c>
      <c r="BC407" s="73">
        <f t="shared" si="90"/>
        <v>96.400498588181421</v>
      </c>
      <c r="BD407" s="73">
        <f t="shared" si="90"/>
        <v>102.94815316841748</v>
      </c>
      <c r="BE407" s="73">
        <f t="shared" si="90"/>
        <v>97.743892205519188</v>
      </c>
      <c r="BF407" s="73">
        <f t="shared" si="90"/>
        <v>95.790831852374808</v>
      </c>
      <c r="BG407" s="73">
        <f t="shared" si="90"/>
        <v>97.686200009742336</v>
      </c>
      <c r="BH407" s="73">
        <f t="shared" si="90"/>
        <v>96.49424591156874</v>
      </c>
      <c r="BI407" s="73">
        <f t="shared" si="90"/>
        <v>103.03595482333436</v>
      </c>
      <c r="BJ407" s="73">
        <f t="shared" si="90"/>
        <v>99.207552072056458</v>
      </c>
      <c r="BK407" s="73">
        <f t="shared" si="90"/>
        <v>105.9364174109773</v>
      </c>
      <c r="BL407" s="73">
        <f t="shared" si="87"/>
        <v>94.369440083725792</v>
      </c>
      <c r="BM407" s="73">
        <f t="shared" si="87"/>
        <v>99.761615992639364</v>
      </c>
      <c r="BN407" s="73">
        <f t="shared" si="87"/>
        <v>98.314363924506566</v>
      </c>
      <c r="BO407" s="73">
        <f t="shared" si="87"/>
        <v>98.589810081252622</v>
      </c>
      <c r="BP407" s="73">
        <f t="shared" si="89"/>
        <v>100.21331437205581</v>
      </c>
      <c r="BQ407" s="73">
        <f t="shared" si="89"/>
        <v>99.003290110315461</v>
      </c>
      <c r="BR407" s="73">
        <f t="shared" si="89"/>
        <v>98.09466848940535</v>
      </c>
      <c r="BS407" s="73">
        <f t="shared" si="89"/>
        <v>100.81686163775716</v>
      </c>
      <c r="BT407" s="73">
        <f t="shared" si="89"/>
        <v>100.99095930653536</v>
      </c>
      <c r="BU407" s="73">
        <f t="shared" si="89"/>
        <v>95.275610691904333</v>
      </c>
      <c r="BV407" s="73">
        <f t="shared" si="89"/>
        <v>102.57443699934505</v>
      </c>
      <c r="BW407" s="73">
        <f t="shared" si="89"/>
        <v>97.892996212727354</v>
      </c>
      <c r="BX407" s="73">
        <f t="shared" si="89"/>
        <v>101.20638355423314</v>
      </c>
      <c r="BY407" s="73">
        <f t="shared" si="89"/>
        <v>106.66222333305564</v>
      </c>
      <c r="BZ407" s="73">
        <f t="shared" si="89"/>
        <v>110.47814307681041</v>
      </c>
      <c r="CA407" s="73">
        <f t="shared" si="84"/>
        <v>98.106838016687448</v>
      </c>
      <c r="CB407" s="73">
        <f t="shared" si="84"/>
        <v>101.61159825938641</v>
      </c>
      <c r="CC407" s="73">
        <f t="shared" si="84"/>
        <v>101.90991954714626</v>
      </c>
      <c r="CD407" s="73">
        <f t="shared" si="84"/>
        <v>120.9225764731242</v>
      </c>
      <c r="CE407" s="73">
        <f t="shared" si="86"/>
        <v>95.412406758656857</v>
      </c>
      <c r="CF407" s="73">
        <f t="shared" si="86"/>
        <v>100.44348675803663</v>
      </c>
      <c r="CG407" s="73">
        <f t="shared" si="86"/>
        <v>93.414681386790633</v>
      </c>
      <c r="CH407" s="73">
        <f t="shared" si="86"/>
        <v>90.057131883431765</v>
      </c>
      <c r="CI407" s="73" t="e">
        <f t="shared" si="86"/>
        <v>#VALUE!</v>
      </c>
      <c r="CJ407" s="73" t="e">
        <f t="shared" si="86"/>
        <v>#VALUE!</v>
      </c>
      <c r="CK407" s="73" t="e">
        <f t="shared" si="86"/>
        <v>#VALUE!</v>
      </c>
    </row>
    <row r="408" spans="1:89" s="72" customFormat="1" ht="14.4">
      <c r="A408" s="71">
        <v>40634</v>
      </c>
      <c r="B408" s="70" t="s">
        <v>487</v>
      </c>
      <c r="C408" s="70"/>
      <c r="D408" s="79"/>
      <c r="E408" s="71">
        <v>40634</v>
      </c>
      <c r="F408" s="72">
        <v>102.61</v>
      </c>
      <c r="G408" s="72">
        <v>126.65</v>
      </c>
      <c r="H408" s="72">
        <v>103.39</v>
      </c>
      <c r="I408" s="72">
        <v>99.02</v>
      </c>
      <c r="J408" s="72">
        <v>95.03</v>
      </c>
      <c r="K408" s="72">
        <v>112.62</v>
      </c>
      <c r="L408" s="72">
        <v>96.01</v>
      </c>
      <c r="M408" s="72">
        <v>107.27</v>
      </c>
      <c r="N408" s="72">
        <v>103.22</v>
      </c>
      <c r="O408" s="72">
        <v>99.43</v>
      </c>
      <c r="P408" s="72">
        <v>101.45</v>
      </c>
      <c r="Q408" s="72">
        <v>100.12</v>
      </c>
      <c r="R408" s="72">
        <v>125.63</v>
      </c>
      <c r="S408" s="72">
        <v>116.44</v>
      </c>
      <c r="T408" s="72">
        <v>113.16</v>
      </c>
      <c r="U408" s="72">
        <v>92.89</v>
      </c>
      <c r="V408" s="72">
        <v>121.56</v>
      </c>
      <c r="W408" s="72">
        <v>103.18</v>
      </c>
      <c r="X408" s="72">
        <v>100.47</v>
      </c>
      <c r="Y408" s="72">
        <v>114.85</v>
      </c>
      <c r="Z408" s="72">
        <v>103.39</v>
      </c>
      <c r="AA408" s="72">
        <v>118.9</v>
      </c>
      <c r="AB408" s="72">
        <v>100.48</v>
      </c>
      <c r="AC408" s="72">
        <v>122.29</v>
      </c>
      <c r="AD408" s="72">
        <v>94.47</v>
      </c>
      <c r="AE408" s="72">
        <v>100.16</v>
      </c>
      <c r="AF408" s="72">
        <v>90.22</v>
      </c>
      <c r="AG408" s="72">
        <v>91.09</v>
      </c>
      <c r="AH408" s="72">
        <v>92.36</v>
      </c>
      <c r="AI408" s="72">
        <v>116.48</v>
      </c>
      <c r="AJ408" s="72">
        <v>131.83000000000001</v>
      </c>
      <c r="AK408" s="72">
        <v>118.84</v>
      </c>
      <c r="AL408" s="72">
        <v>115.59</v>
      </c>
      <c r="AM408" s="72">
        <v>155.88</v>
      </c>
      <c r="AN408" s="72">
        <v>103.4</v>
      </c>
      <c r="AO408" s="72">
        <v>103.9</v>
      </c>
      <c r="AP408" s="72">
        <v>98.57</v>
      </c>
      <c r="AQ408" s="72">
        <v>96.28</v>
      </c>
      <c r="AR408" s="72" t="s">
        <v>488</v>
      </c>
      <c r="AS408" s="72" t="s">
        <v>488</v>
      </c>
      <c r="AT408" s="72" t="s">
        <v>488</v>
      </c>
      <c r="AU408" s="72" t="s">
        <v>488</v>
      </c>
      <c r="AV408" s="72" t="s">
        <v>488</v>
      </c>
      <c r="AW408" s="73">
        <f t="shared" si="90"/>
        <v>98.516633862992649</v>
      </c>
      <c r="AX408" s="73">
        <f t="shared" si="90"/>
        <v>102.79198117035955</v>
      </c>
      <c r="AY408" s="73">
        <f t="shared" si="90"/>
        <v>98.030198876431129</v>
      </c>
      <c r="AZ408" s="73">
        <f t="shared" si="90"/>
        <v>95.229851894595114</v>
      </c>
      <c r="BA408" s="73">
        <f t="shared" si="90"/>
        <v>96.957020788164769</v>
      </c>
      <c r="BB408" s="73">
        <f t="shared" si="90"/>
        <v>100.99542641915524</v>
      </c>
      <c r="BC408" s="73">
        <f t="shared" si="90"/>
        <v>97.692757752283086</v>
      </c>
      <c r="BD408" s="73">
        <f t="shared" si="90"/>
        <v>103.85825628116376</v>
      </c>
      <c r="BE408" s="73">
        <f t="shared" si="90"/>
        <v>98.990625524467134</v>
      </c>
      <c r="BF408" s="73">
        <f t="shared" si="90"/>
        <v>96.823039657229117</v>
      </c>
      <c r="BG408" s="73">
        <f t="shared" si="90"/>
        <v>98.835793268059831</v>
      </c>
      <c r="BH408" s="73">
        <f t="shared" si="90"/>
        <v>97.027256208358565</v>
      </c>
      <c r="BI408" s="73">
        <f t="shared" si="90"/>
        <v>104.13843125064759</v>
      </c>
      <c r="BJ408" s="73">
        <f t="shared" si="90"/>
        <v>100.84441172649721</v>
      </c>
      <c r="BK408" s="73">
        <f t="shared" si="90"/>
        <v>106.67169420026865</v>
      </c>
      <c r="BL408" s="73">
        <f t="shared" si="87"/>
        <v>97.216117216117212</v>
      </c>
      <c r="BM408" s="73">
        <f t="shared" si="87"/>
        <v>101.67705240265985</v>
      </c>
      <c r="BN408" s="73">
        <f t="shared" si="87"/>
        <v>99.101954569466471</v>
      </c>
      <c r="BO408" s="73">
        <f t="shared" si="87"/>
        <v>99.251685559754023</v>
      </c>
      <c r="BP408" s="73">
        <f t="shared" si="89"/>
        <v>102.07981512754421</v>
      </c>
      <c r="BQ408" s="73">
        <f t="shared" si="89"/>
        <v>100.0483839752274</v>
      </c>
      <c r="BR408" s="73">
        <f t="shared" si="89"/>
        <v>101.58920027341081</v>
      </c>
      <c r="BS408" s="73">
        <f t="shared" si="89"/>
        <v>101.33118192819686</v>
      </c>
      <c r="BT408" s="73">
        <f t="shared" si="89"/>
        <v>101.19784016384963</v>
      </c>
      <c r="BU408" s="73">
        <f t="shared" si="89"/>
        <v>96.656861491239283</v>
      </c>
      <c r="BV408" s="73">
        <f t="shared" si="89"/>
        <v>100.92196080407072</v>
      </c>
      <c r="BW408" s="73">
        <f t="shared" si="89"/>
        <v>96.250066677335028</v>
      </c>
      <c r="BX408" s="73">
        <f t="shared" si="89"/>
        <v>98.555585609954008</v>
      </c>
      <c r="BY408" s="73">
        <f t="shared" si="89"/>
        <v>102.59657307895249</v>
      </c>
      <c r="BZ408" s="73">
        <f t="shared" si="89"/>
        <v>113.71946010592858</v>
      </c>
      <c r="CA408" s="73">
        <f t="shared" si="84"/>
        <v>101.14510405677568</v>
      </c>
      <c r="CB408" s="73">
        <f t="shared" si="84"/>
        <v>103.94699438017976</v>
      </c>
      <c r="CC408" s="73">
        <f t="shared" si="84"/>
        <v>103.04205388781172</v>
      </c>
      <c r="CD408" s="73">
        <f t="shared" si="84"/>
        <v>122.18455448648859</v>
      </c>
      <c r="CE408" s="73">
        <f t="shared" si="86"/>
        <v>98.567717642572873</v>
      </c>
      <c r="CF408" s="73">
        <f t="shared" si="86"/>
        <v>104.13169301696274</v>
      </c>
      <c r="CG408" s="73">
        <f t="shared" si="86"/>
        <v>95.458067015301182</v>
      </c>
      <c r="CH408" s="73">
        <f t="shared" si="86"/>
        <v>92.448029190071537</v>
      </c>
      <c r="CI408" s="73" t="e">
        <f t="shared" si="86"/>
        <v>#VALUE!</v>
      </c>
      <c r="CJ408" s="73" t="e">
        <f t="shared" si="86"/>
        <v>#VALUE!</v>
      </c>
      <c r="CK408" s="73" t="e">
        <f t="shared" si="86"/>
        <v>#VALUE!</v>
      </c>
    </row>
    <row r="409" spans="1:89" s="72" customFormat="1" ht="14.4">
      <c r="A409" s="71">
        <v>40725</v>
      </c>
      <c r="B409" s="70" t="s">
        <v>487</v>
      </c>
      <c r="C409" s="70"/>
      <c r="D409" s="78"/>
      <c r="E409" s="71">
        <v>40725</v>
      </c>
      <c r="F409" s="72">
        <v>102.16</v>
      </c>
      <c r="G409" s="72">
        <v>128.47</v>
      </c>
      <c r="H409" s="72">
        <v>103.3</v>
      </c>
      <c r="I409" s="72">
        <v>98.28</v>
      </c>
      <c r="J409" s="72">
        <v>94.51</v>
      </c>
      <c r="K409" s="72">
        <v>112.95</v>
      </c>
      <c r="L409" s="72">
        <v>95.32</v>
      </c>
      <c r="M409" s="72">
        <v>107.75</v>
      </c>
      <c r="N409" s="72">
        <v>103.34</v>
      </c>
      <c r="O409" s="72">
        <v>98.82</v>
      </c>
      <c r="P409" s="72">
        <v>101.16</v>
      </c>
      <c r="Q409" s="72">
        <v>99.58</v>
      </c>
      <c r="R409" s="72">
        <v>127</v>
      </c>
      <c r="S409" s="72">
        <v>117.55</v>
      </c>
      <c r="T409" s="72">
        <v>113.23</v>
      </c>
      <c r="U409" s="72">
        <v>90.38</v>
      </c>
      <c r="V409" s="72">
        <v>121.33</v>
      </c>
      <c r="W409" s="72">
        <v>102.92</v>
      </c>
      <c r="X409" s="72">
        <v>100.2</v>
      </c>
      <c r="Y409" s="72">
        <v>111.1</v>
      </c>
      <c r="Z409" s="72">
        <v>103.34</v>
      </c>
      <c r="AA409" s="72">
        <v>117.73</v>
      </c>
      <c r="AB409" s="72">
        <v>100.71</v>
      </c>
      <c r="AC409" s="72">
        <v>122.64</v>
      </c>
      <c r="AD409" s="72">
        <v>94.19</v>
      </c>
      <c r="AE409" s="72">
        <v>97.47</v>
      </c>
      <c r="AF409" s="72">
        <v>89.95</v>
      </c>
      <c r="AG409" s="72">
        <v>92.31</v>
      </c>
      <c r="AH409" s="72">
        <v>96.4</v>
      </c>
      <c r="AI409" s="72">
        <v>123.53</v>
      </c>
      <c r="AJ409" s="72">
        <v>133.5</v>
      </c>
      <c r="AK409" s="72">
        <v>112.24</v>
      </c>
      <c r="AL409" s="72">
        <v>113.98</v>
      </c>
      <c r="AM409" s="72">
        <v>147.04</v>
      </c>
      <c r="AN409" s="72">
        <v>107.63</v>
      </c>
      <c r="AO409" s="72">
        <v>101.28</v>
      </c>
      <c r="AP409" s="72">
        <v>97.81</v>
      </c>
      <c r="AQ409" s="72">
        <v>94.44</v>
      </c>
      <c r="AR409" s="72" t="s">
        <v>488</v>
      </c>
      <c r="AS409" s="72" t="s">
        <v>488</v>
      </c>
      <c r="AT409" s="72" t="s">
        <v>488</v>
      </c>
      <c r="AU409" s="72" t="s">
        <v>488</v>
      </c>
      <c r="AV409" s="72" t="s">
        <v>488</v>
      </c>
      <c r="AW409" s="73">
        <f t="shared" si="90"/>
        <v>98.084585473573043</v>
      </c>
      <c r="AX409" s="73">
        <f t="shared" si="90"/>
        <v>104.26913399886372</v>
      </c>
      <c r="AY409" s="73">
        <f t="shared" si="90"/>
        <v>97.944864531727788</v>
      </c>
      <c r="AZ409" s="73">
        <f t="shared" si="90"/>
        <v>94.518176572417772</v>
      </c>
      <c r="BA409" s="73">
        <f t="shared" si="90"/>
        <v>96.426476214768527</v>
      </c>
      <c r="BB409" s="73">
        <f t="shared" si="90"/>
        <v>101.2913640032284</v>
      </c>
      <c r="BC409" s="73">
        <f t="shared" si="90"/>
        <v>96.990664190684555</v>
      </c>
      <c r="BD409" s="73">
        <f t="shared" si="90"/>
        <v>104.32298978554486</v>
      </c>
      <c r="BE409" s="73">
        <f t="shared" si="90"/>
        <v>99.105708600062343</v>
      </c>
      <c r="BF409" s="73">
        <f t="shared" si="90"/>
        <v>96.229033278963897</v>
      </c>
      <c r="BG409" s="73">
        <f t="shared" si="90"/>
        <v>98.553266111354688</v>
      </c>
      <c r="BH409" s="73">
        <f t="shared" si="90"/>
        <v>96.503937007874015</v>
      </c>
      <c r="BI409" s="73">
        <f t="shared" si="90"/>
        <v>105.27406486374468</v>
      </c>
      <c r="BJ409" s="73">
        <f t="shared" si="90"/>
        <v>101.80574199974018</v>
      </c>
      <c r="BK409" s="73">
        <f t="shared" si="90"/>
        <v>106.73768057879481</v>
      </c>
      <c r="BL409" s="73">
        <f t="shared" si="87"/>
        <v>94.589220303506011</v>
      </c>
      <c r="BM409" s="73">
        <f t="shared" si="87"/>
        <v>101.48467232654426</v>
      </c>
      <c r="BN409" s="73">
        <f t="shared" si="87"/>
        <v>98.852230706430404</v>
      </c>
      <c r="BO409" s="73">
        <f t="shared" si="87"/>
        <v>98.984959620656454</v>
      </c>
      <c r="BP409" s="73">
        <f t="shared" si="89"/>
        <v>98.746778064172076</v>
      </c>
      <c r="BQ409" s="73">
        <f t="shared" si="89"/>
        <v>100</v>
      </c>
      <c r="BR409" s="73">
        <f t="shared" si="89"/>
        <v>100.58954203691046</v>
      </c>
      <c r="BS409" s="73">
        <f t="shared" si="89"/>
        <v>101.56313029447357</v>
      </c>
      <c r="BT409" s="73">
        <f t="shared" si="89"/>
        <v>101.48747336408961</v>
      </c>
      <c r="BU409" s="73">
        <f t="shared" si="89"/>
        <v>96.370379843969801</v>
      </c>
      <c r="BV409" s="73">
        <f t="shared" si="89"/>
        <v>98.21149680084639</v>
      </c>
      <c r="BW409" s="73">
        <f t="shared" si="89"/>
        <v>95.962020589961057</v>
      </c>
      <c r="BX409" s="73">
        <f t="shared" si="89"/>
        <v>99.875574790370564</v>
      </c>
      <c r="BY409" s="73">
        <f t="shared" si="89"/>
        <v>107.08434002610461</v>
      </c>
      <c r="BZ409" s="73">
        <f t="shared" si="89"/>
        <v>120.60237729125478</v>
      </c>
      <c r="CA409" s="73">
        <f t="shared" si="84"/>
        <v>102.42639301812602</v>
      </c>
      <c r="CB409" s="73">
        <f t="shared" si="84"/>
        <v>98.174105092825428</v>
      </c>
      <c r="CC409" s="73">
        <f t="shared" si="84"/>
        <v>101.6068284638185</v>
      </c>
      <c r="CD409" s="73">
        <f t="shared" si="84"/>
        <v>115.25543297211497</v>
      </c>
      <c r="CE409" s="73">
        <f t="shared" si="86"/>
        <v>102.60003336431447</v>
      </c>
      <c r="CF409" s="73">
        <f t="shared" si="86"/>
        <v>101.50585051740121</v>
      </c>
      <c r="CG409" s="73">
        <f t="shared" si="86"/>
        <v>94.722060817354262</v>
      </c>
      <c r="CH409" s="73">
        <f t="shared" si="86"/>
        <v>90.681261702434114</v>
      </c>
      <c r="CI409" s="73" t="e">
        <f t="shared" si="86"/>
        <v>#VALUE!</v>
      </c>
      <c r="CJ409" s="73" t="e">
        <f t="shared" si="86"/>
        <v>#VALUE!</v>
      </c>
      <c r="CK409" s="73" t="e">
        <f t="shared" si="86"/>
        <v>#VALUE!</v>
      </c>
    </row>
    <row r="410" spans="1:89" s="72" customFormat="1" ht="14.4">
      <c r="A410" s="71">
        <v>40817</v>
      </c>
      <c r="B410" s="70" t="s">
        <v>487</v>
      </c>
      <c r="C410" s="70"/>
      <c r="D410" s="78"/>
      <c r="E410" s="71">
        <v>40817</v>
      </c>
      <c r="F410" s="72">
        <v>101.79</v>
      </c>
      <c r="G410" s="72">
        <v>130</v>
      </c>
      <c r="H410" s="72">
        <v>100.38</v>
      </c>
      <c r="I410" s="72">
        <v>98.47</v>
      </c>
      <c r="J410" s="72">
        <v>94.36</v>
      </c>
      <c r="K410" s="72">
        <v>112.87</v>
      </c>
      <c r="L410" s="72">
        <v>94.99</v>
      </c>
      <c r="M410" s="72">
        <v>108.07</v>
      </c>
      <c r="N410" s="72">
        <v>103.37</v>
      </c>
      <c r="O410" s="72">
        <v>98.31</v>
      </c>
      <c r="P410" s="72">
        <v>101.05</v>
      </c>
      <c r="Q410" s="72">
        <v>99.1</v>
      </c>
      <c r="R410" s="72">
        <v>129.56</v>
      </c>
      <c r="S410" s="72">
        <v>118.55</v>
      </c>
      <c r="T410" s="72">
        <v>113.91</v>
      </c>
      <c r="U410" s="72">
        <v>82.41</v>
      </c>
      <c r="V410" s="72">
        <v>120</v>
      </c>
      <c r="W410" s="72">
        <v>102.8</v>
      </c>
      <c r="X410" s="72">
        <v>100.35</v>
      </c>
      <c r="Y410" s="72">
        <v>105.18</v>
      </c>
      <c r="Z410" s="72">
        <v>103.09</v>
      </c>
      <c r="AA410" s="72">
        <v>118.51</v>
      </c>
      <c r="AB410" s="72">
        <v>101.05</v>
      </c>
      <c r="AC410" s="72">
        <v>123.62</v>
      </c>
      <c r="AD410" s="72">
        <v>93.72</v>
      </c>
      <c r="AE410" s="72">
        <v>96.96</v>
      </c>
      <c r="AF410" s="72">
        <v>90.82</v>
      </c>
      <c r="AG410" s="72">
        <v>96.89</v>
      </c>
      <c r="AH410" s="72">
        <v>98.51</v>
      </c>
      <c r="AI410" s="72">
        <v>115.87</v>
      </c>
      <c r="AJ410" s="72">
        <v>133.03</v>
      </c>
      <c r="AK410" s="72">
        <v>111.14</v>
      </c>
      <c r="AL410" s="72">
        <v>109.52</v>
      </c>
      <c r="AM410" s="72">
        <v>139.53</v>
      </c>
      <c r="AN410" s="72">
        <v>102.33</v>
      </c>
      <c r="AO410" s="72">
        <v>94.33</v>
      </c>
      <c r="AP410" s="72">
        <v>97.48</v>
      </c>
      <c r="AQ410" s="72">
        <v>93.11</v>
      </c>
      <c r="AR410" s="72" t="s">
        <v>488</v>
      </c>
      <c r="AS410" s="72" t="s">
        <v>488</v>
      </c>
      <c r="AT410" s="72" t="s">
        <v>488</v>
      </c>
      <c r="AU410" s="72" t="s">
        <v>488</v>
      </c>
      <c r="AV410" s="72" t="s">
        <v>488</v>
      </c>
      <c r="AW410" s="73">
        <f t="shared" si="90"/>
        <v>97.729345686716911</v>
      </c>
      <c r="AX410" s="73">
        <f t="shared" si="90"/>
        <v>105.51091632172714</v>
      </c>
      <c r="AY410" s="73">
        <f t="shared" si="90"/>
        <v>95.176239125797053</v>
      </c>
      <c r="AZ410" s="73">
        <f t="shared" si="90"/>
        <v>94.700904020003847</v>
      </c>
      <c r="BA410" s="73">
        <f t="shared" si="90"/>
        <v>96.273434510904224</v>
      </c>
      <c r="BB410" s="73">
        <f t="shared" si="90"/>
        <v>101.2196215586046</v>
      </c>
      <c r="BC410" s="73">
        <f t="shared" si="90"/>
        <v>96.654880313398294</v>
      </c>
      <c r="BD410" s="73">
        <f t="shared" si="90"/>
        <v>104.63281212179891</v>
      </c>
      <c r="BE410" s="73">
        <f t="shared" si="90"/>
        <v>99.134479368961138</v>
      </c>
      <c r="BF410" s="73">
        <f t="shared" si="90"/>
        <v>95.732404995496267</v>
      </c>
      <c r="BG410" s="73">
        <f t="shared" si="90"/>
        <v>98.446100638121692</v>
      </c>
      <c r="BH410" s="73">
        <f t="shared" si="90"/>
        <v>96.038764385221072</v>
      </c>
      <c r="BI410" s="73">
        <f t="shared" si="90"/>
        <v>107.39612475391152</v>
      </c>
      <c r="BJ410" s="73">
        <f t="shared" si="90"/>
        <v>102.67180530896809</v>
      </c>
      <c r="BK410" s="73">
        <f t="shared" si="90"/>
        <v>107.37869111304879</v>
      </c>
      <c r="BL410" s="73">
        <f t="shared" si="87"/>
        <v>86.248037676609101</v>
      </c>
      <c r="BM410" s="73">
        <f t="shared" si="87"/>
        <v>100.37221362552799</v>
      </c>
      <c r="BN410" s="73">
        <f t="shared" si="87"/>
        <v>98.73697353887529</v>
      </c>
      <c r="BO410" s="73">
        <f t="shared" si="87"/>
        <v>99.133140697932873</v>
      </c>
      <c r="BP410" s="73">
        <f t="shared" si="89"/>
        <v>93.485023553461915</v>
      </c>
      <c r="BQ410" s="73">
        <f t="shared" si="89"/>
        <v>99.758080123862982</v>
      </c>
      <c r="BR410" s="73">
        <f t="shared" si="89"/>
        <v>101.25598086124403</v>
      </c>
      <c r="BS410" s="73">
        <f t="shared" si="89"/>
        <v>101.90601048810004</v>
      </c>
      <c r="BT410" s="73">
        <f t="shared" si="89"/>
        <v>102.29844632476157</v>
      </c>
      <c r="BU410" s="73">
        <f t="shared" si="89"/>
        <v>95.889499936053184</v>
      </c>
      <c r="BV410" s="73">
        <f t="shared" si="89"/>
        <v>97.697617008413502</v>
      </c>
      <c r="BW410" s="73">
        <f t="shared" si="89"/>
        <v>96.890169093721639</v>
      </c>
      <c r="BX410" s="73">
        <f t="shared" si="89"/>
        <v>104.83094400865565</v>
      </c>
      <c r="BY410" s="73">
        <f t="shared" si="89"/>
        <v>109.42819850592909</v>
      </c>
      <c r="BZ410" s="73">
        <f t="shared" si="89"/>
        <v>113.12391691684363</v>
      </c>
      <c r="CA410" s="73">
        <f t="shared" si="84"/>
        <v>102.0657907355903</v>
      </c>
      <c r="CB410" s="73">
        <f t="shared" si="84"/>
        <v>97.211956878266378</v>
      </c>
      <c r="CC410" s="73">
        <f t="shared" si="84"/>
        <v>97.630986606048438</v>
      </c>
      <c r="CD410" s="73">
        <f t="shared" si="84"/>
        <v>109.36881503399893</v>
      </c>
      <c r="CE410" s="73">
        <f t="shared" si="86"/>
        <v>97.547722885536572</v>
      </c>
      <c r="CF410" s="73">
        <f t="shared" si="86"/>
        <v>94.540352283831524</v>
      </c>
      <c r="CG410" s="73">
        <f t="shared" si="86"/>
        <v>94.40247917877204</v>
      </c>
      <c r="CH410" s="73">
        <f t="shared" si="86"/>
        <v>89.404196072783137</v>
      </c>
      <c r="CI410" s="73" t="e">
        <f t="shared" si="86"/>
        <v>#VALUE!</v>
      </c>
      <c r="CJ410" s="73" t="e">
        <f t="shared" si="86"/>
        <v>#VALUE!</v>
      </c>
      <c r="CK410" s="73" t="e">
        <f t="shared" si="86"/>
        <v>#VALUE!</v>
      </c>
    </row>
    <row r="411" spans="1:89" s="72" customFormat="1" ht="14.4">
      <c r="A411" s="71">
        <v>40909</v>
      </c>
      <c r="B411" s="70" t="s">
        <v>487</v>
      </c>
      <c r="C411" s="70"/>
      <c r="D411" s="78"/>
      <c r="E411" s="71">
        <v>40909</v>
      </c>
      <c r="F411" s="72">
        <v>100.98</v>
      </c>
      <c r="G411" s="72">
        <v>129.9</v>
      </c>
      <c r="H411" s="72">
        <v>100.86</v>
      </c>
      <c r="I411" s="72">
        <v>98.46</v>
      </c>
      <c r="J411" s="72">
        <v>93.22</v>
      </c>
      <c r="K411" s="72">
        <v>111.66</v>
      </c>
      <c r="L411" s="72">
        <v>94.83</v>
      </c>
      <c r="M411" s="72">
        <v>107.31</v>
      </c>
      <c r="N411" s="72">
        <v>102.56</v>
      </c>
      <c r="O411" s="72">
        <v>97.27</v>
      </c>
      <c r="P411" s="72">
        <v>100.05</v>
      </c>
      <c r="Q411" s="72">
        <v>98.31</v>
      </c>
      <c r="R411" s="72">
        <v>129.47</v>
      </c>
      <c r="S411" s="72">
        <v>117.83</v>
      </c>
      <c r="T411" s="72">
        <v>113.94</v>
      </c>
      <c r="U411" s="72">
        <v>84.02</v>
      </c>
      <c r="V411" s="72">
        <v>117.69</v>
      </c>
      <c r="W411" s="72">
        <v>102.09</v>
      </c>
      <c r="X411" s="72">
        <v>99.39</v>
      </c>
      <c r="Y411" s="72">
        <v>109.61</v>
      </c>
      <c r="Z411" s="72">
        <v>102.24</v>
      </c>
      <c r="AA411" s="72">
        <v>119.77</v>
      </c>
      <c r="AB411" s="72">
        <v>100.2</v>
      </c>
      <c r="AC411" s="72">
        <v>122.5</v>
      </c>
      <c r="AD411" s="72">
        <v>92.53</v>
      </c>
      <c r="AE411" s="72">
        <v>97.85</v>
      </c>
      <c r="AF411" s="72">
        <v>91.27</v>
      </c>
      <c r="AG411" s="72">
        <v>96.9</v>
      </c>
      <c r="AH411" s="72">
        <v>95.48</v>
      </c>
      <c r="AI411" s="72">
        <v>116.94</v>
      </c>
      <c r="AJ411" s="72">
        <v>134.44</v>
      </c>
      <c r="AK411" s="72">
        <v>114.63</v>
      </c>
      <c r="AL411" s="72">
        <v>111.24</v>
      </c>
      <c r="AM411" s="72">
        <v>142.99</v>
      </c>
      <c r="AN411" s="72">
        <v>106.48</v>
      </c>
      <c r="AO411" s="72">
        <v>101.49</v>
      </c>
      <c r="AP411" s="72">
        <v>95.48</v>
      </c>
      <c r="AQ411" s="72">
        <v>91.56</v>
      </c>
      <c r="AR411" s="72" t="s">
        <v>488</v>
      </c>
      <c r="AS411" s="72" t="s">
        <v>488</v>
      </c>
      <c r="AT411" s="72" t="s">
        <v>488</v>
      </c>
      <c r="AU411" s="72" t="s">
        <v>488</v>
      </c>
      <c r="AV411" s="72" t="s">
        <v>488</v>
      </c>
      <c r="AW411" s="73">
        <f t="shared" si="90"/>
        <v>96.951658585761606</v>
      </c>
      <c r="AX411" s="73">
        <f t="shared" si="90"/>
        <v>105.42975407840271</v>
      </c>
      <c r="AY411" s="73">
        <f t="shared" si="90"/>
        <v>95.631355630881558</v>
      </c>
      <c r="AZ411" s="73">
        <f t="shared" si="90"/>
        <v>94.691286785920369</v>
      </c>
      <c r="BA411" s="73">
        <f t="shared" si="90"/>
        <v>95.110317561535524</v>
      </c>
      <c r="BB411" s="73">
        <f t="shared" si="90"/>
        <v>100.13451708366962</v>
      </c>
      <c r="BC411" s="73">
        <f t="shared" si="90"/>
        <v>96.492076009259506</v>
      </c>
      <c r="BD411" s="73">
        <f t="shared" si="90"/>
        <v>103.89698407319554</v>
      </c>
      <c r="BE411" s="73">
        <f t="shared" si="90"/>
        <v>98.357668608693558</v>
      </c>
      <c r="BF411" s="73">
        <f t="shared" si="90"/>
        <v>94.719672809601491</v>
      </c>
      <c r="BG411" s="73">
        <f t="shared" si="90"/>
        <v>97.471869063276344</v>
      </c>
      <c r="BH411" s="73">
        <f t="shared" si="90"/>
        <v>95.273167777104788</v>
      </c>
      <c r="BI411" s="73">
        <f t="shared" si="90"/>
        <v>107.32152108589783</v>
      </c>
      <c r="BJ411" s="73">
        <f t="shared" si="90"/>
        <v>102.048239726324</v>
      </c>
      <c r="BK411" s="73">
        <f t="shared" si="90"/>
        <v>107.40697098956001</v>
      </c>
      <c r="BL411" s="73">
        <f t="shared" si="87"/>
        <v>87.933019361590794</v>
      </c>
      <c r="BM411" s="73">
        <f t="shared" si="87"/>
        <v>98.440048513236576</v>
      </c>
      <c r="BN411" s="73">
        <f t="shared" si="87"/>
        <v>98.055035297507573</v>
      </c>
      <c r="BO411" s="73">
        <f t="shared" si="87"/>
        <v>98.18478180336372</v>
      </c>
      <c r="BP411" s="73">
        <f t="shared" si="89"/>
        <v>97.42245133765887</v>
      </c>
      <c r="BQ411" s="73">
        <f t="shared" si="89"/>
        <v>98.93555254499708</v>
      </c>
      <c r="BR411" s="73">
        <f t="shared" si="89"/>
        <v>102.33253588516746</v>
      </c>
      <c r="BS411" s="73">
        <f t="shared" si="89"/>
        <v>101.0488100040339</v>
      </c>
      <c r="BT411" s="73">
        <f t="shared" si="89"/>
        <v>101.37162008399361</v>
      </c>
      <c r="BU411" s="73">
        <f t="shared" si="89"/>
        <v>94.671952935157947</v>
      </c>
      <c r="BV411" s="73">
        <f t="shared" si="89"/>
        <v>98.594387626580669</v>
      </c>
      <c r="BW411" s="73">
        <f t="shared" si="89"/>
        <v>97.370245906011604</v>
      </c>
      <c r="BX411" s="73">
        <f t="shared" si="89"/>
        <v>104.84176359210169</v>
      </c>
      <c r="BY411" s="73">
        <f t="shared" si="89"/>
        <v>106.06237329556501</v>
      </c>
      <c r="BZ411" s="73">
        <f t="shared" si="89"/>
        <v>114.16855824851724</v>
      </c>
      <c r="CA411" s="73">
        <f t="shared" si="84"/>
        <v>103.14759758319747</v>
      </c>
      <c r="CB411" s="73">
        <f t="shared" si="84"/>
        <v>100.26459075900374</v>
      </c>
      <c r="CC411" s="73">
        <f t="shared" si="84"/>
        <v>99.16427090994182</v>
      </c>
      <c r="CD411" s="73">
        <f t="shared" si="84"/>
        <v>112.08089200681938</v>
      </c>
      <c r="CE411" s="73">
        <f t="shared" si="86"/>
        <v>101.50377731703249</v>
      </c>
      <c r="CF411" s="73">
        <f t="shared" si="86"/>
        <v>101.7163188093508</v>
      </c>
      <c r="CG411" s="73">
        <f t="shared" si="86"/>
        <v>92.465620763122232</v>
      </c>
      <c r="CH411" s="73">
        <f t="shared" si="86"/>
        <v>87.915886504392915</v>
      </c>
      <c r="CI411" s="73" t="e">
        <f t="shared" si="86"/>
        <v>#VALUE!</v>
      </c>
      <c r="CJ411" s="73" t="e">
        <f t="shared" si="86"/>
        <v>#VALUE!</v>
      </c>
      <c r="CK411" s="73" t="e">
        <f t="shared" si="86"/>
        <v>#VALUE!</v>
      </c>
    </row>
    <row r="412" spans="1:89" s="72" customFormat="1" ht="14.4">
      <c r="A412" s="71">
        <v>41000</v>
      </c>
      <c r="B412" s="70" t="s">
        <v>487</v>
      </c>
      <c r="C412" s="70"/>
      <c r="D412" s="79"/>
      <c r="E412" s="71">
        <v>41000</v>
      </c>
      <c r="F412" s="72">
        <v>100.67</v>
      </c>
      <c r="G412" s="72">
        <v>130.28</v>
      </c>
      <c r="H412" s="72">
        <v>100.52</v>
      </c>
      <c r="I412" s="72">
        <v>99.4</v>
      </c>
      <c r="J412" s="72">
        <v>92.86</v>
      </c>
      <c r="K412" s="72">
        <v>111.56</v>
      </c>
      <c r="L412" s="72">
        <v>95.09</v>
      </c>
      <c r="M412" s="72">
        <v>107.21</v>
      </c>
      <c r="N412" s="72">
        <v>102.26</v>
      </c>
      <c r="O412" s="72">
        <v>96.87</v>
      </c>
      <c r="P412" s="72">
        <v>99.79</v>
      </c>
      <c r="Q412" s="72">
        <v>98.07</v>
      </c>
      <c r="R412" s="72">
        <v>129.93</v>
      </c>
      <c r="S412" s="72">
        <v>117.9</v>
      </c>
      <c r="T412" s="72">
        <v>114.63</v>
      </c>
      <c r="U412" s="72">
        <v>84.95</v>
      </c>
      <c r="V412" s="72">
        <v>115.95</v>
      </c>
      <c r="W412" s="72">
        <v>101.89</v>
      </c>
      <c r="X412" s="72">
        <v>99.02</v>
      </c>
      <c r="Y412" s="72">
        <v>108.93</v>
      </c>
      <c r="Z412" s="72">
        <v>101.82</v>
      </c>
      <c r="AA412" s="72">
        <v>119.62</v>
      </c>
      <c r="AB412" s="72">
        <v>99.83</v>
      </c>
      <c r="AC412" s="72">
        <v>122.2</v>
      </c>
      <c r="AD412" s="72">
        <v>92.24</v>
      </c>
      <c r="AE412" s="72">
        <v>96.18</v>
      </c>
      <c r="AF412" s="72">
        <v>92.8</v>
      </c>
      <c r="AG412" s="72">
        <v>98.8</v>
      </c>
      <c r="AH412" s="72">
        <v>96.03</v>
      </c>
      <c r="AI412" s="72">
        <v>117.38</v>
      </c>
      <c r="AJ412" s="72">
        <v>133.77000000000001</v>
      </c>
      <c r="AK412" s="72">
        <v>114.61</v>
      </c>
      <c r="AL412" s="72">
        <v>110.09</v>
      </c>
      <c r="AM412" s="72">
        <v>135.25</v>
      </c>
      <c r="AN412" s="72">
        <v>103.54</v>
      </c>
      <c r="AO412" s="72">
        <v>99.11</v>
      </c>
      <c r="AP412" s="72">
        <v>94.87</v>
      </c>
      <c r="AQ412" s="72">
        <v>91.2</v>
      </c>
      <c r="AR412" s="72" t="s">
        <v>488</v>
      </c>
      <c r="AS412" s="72" t="s">
        <v>488</v>
      </c>
      <c r="AT412" s="72" t="s">
        <v>488</v>
      </c>
      <c r="AU412" s="72" t="s">
        <v>488</v>
      </c>
      <c r="AV412" s="72" t="s">
        <v>488</v>
      </c>
      <c r="AW412" s="73">
        <f t="shared" si="90"/>
        <v>96.654025250828084</v>
      </c>
      <c r="AX412" s="73">
        <f t="shared" si="90"/>
        <v>105.73817060303546</v>
      </c>
      <c r="AY412" s="73">
        <f t="shared" si="90"/>
        <v>95.308981439780027</v>
      </c>
      <c r="AZ412" s="73">
        <f t="shared" si="90"/>
        <v>95.595306789767278</v>
      </c>
      <c r="BA412" s="73">
        <f t="shared" si="90"/>
        <v>94.743017472261187</v>
      </c>
      <c r="BB412" s="73">
        <f t="shared" si="90"/>
        <v>100.04483902788988</v>
      </c>
      <c r="BC412" s="73">
        <f t="shared" si="90"/>
        <v>96.756633003485049</v>
      </c>
      <c r="BD412" s="73">
        <f t="shared" si="90"/>
        <v>103.80016459311614</v>
      </c>
      <c r="BE412" s="73">
        <f t="shared" si="90"/>
        <v>98.069960919705579</v>
      </c>
      <c r="BF412" s="73">
        <f t="shared" si="90"/>
        <v>94.330160430411198</v>
      </c>
      <c r="BG412" s="73">
        <f t="shared" si="90"/>
        <v>97.218568853816578</v>
      </c>
      <c r="BH412" s="73">
        <f t="shared" si="90"/>
        <v>95.040581465778303</v>
      </c>
      <c r="BI412" s="73">
        <f t="shared" si="90"/>
        <v>107.70282872241219</v>
      </c>
      <c r="BJ412" s="73">
        <f t="shared" si="90"/>
        <v>102.10886415796996</v>
      </c>
      <c r="BK412" s="73">
        <f t="shared" si="90"/>
        <v>108.05740814931772</v>
      </c>
      <c r="BL412" s="73">
        <f t="shared" si="87"/>
        <v>88.906331763474626</v>
      </c>
      <c r="BM412" s="73">
        <f t="shared" si="87"/>
        <v>96.98465141566642</v>
      </c>
      <c r="BN412" s="73">
        <f t="shared" si="87"/>
        <v>97.862940018249063</v>
      </c>
      <c r="BO412" s="73">
        <f t="shared" si="87"/>
        <v>97.819268479415172</v>
      </c>
      <c r="BP412" s="73">
        <f t="shared" si="89"/>
        <v>96.81806061683406</v>
      </c>
      <c r="BQ412" s="73">
        <f t="shared" si="89"/>
        <v>98.52912715308689</v>
      </c>
      <c r="BR412" s="73">
        <f t="shared" ref="BR412:CG419" si="91">AA412/AVERAGE(AA$395:AA$398)*100</f>
        <v>102.20437457279563</v>
      </c>
      <c r="BS412" s="73">
        <f t="shared" si="91"/>
        <v>100.67567567567568</v>
      </c>
      <c r="BT412" s="73">
        <f t="shared" si="91"/>
        <v>101.1233630552165</v>
      </c>
      <c r="BU412" s="73">
        <f t="shared" si="91"/>
        <v>94.375239800485971</v>
      </c>
      <c r="BV412" s="73">
        <f t="shared" si="91"/>
        <v>96.911683208222072</v>
      </c>
      <c r="BW412" s="73">
        <f t="shared" si="91"/>
        <v>99.002507067797495</v>
      </c>
      <c r="BX412" s="73">
        <f t="shared" si="91"/>
        <v>106.89748444684879</v>
      </c>
      <c r="BY412" s="73">
        <f t="shared" si="91"/>
        <v>106.67333166708323</v>
      </c>
      <c r="BZ412" s="73">
        <f t="shared" si="91"/>
        <v>114.59813038490638</v>
      </c>
      <c r="CA412" s="73">
        <f t="shared" si="84"/>
        <v>102.63354752085931</v>
      </c>
      <c r="CB412" s="73">
        <f t="shared" si="84"/>
        <v>100.24709715510267</v>
      </c>
      <c r="CC412" s="73">
        <f t="shared" si="84"/>
        <v>98.139109892803816</v>
      </c>
      <c r="CD412" s="73">
        <f t="shared" si="84"/>
        <v>106.01399149536557</v>
      </c>
      <c r="CE412" s="73">
        <f t="shared" si="86"/>
        <v>98.701174900502849</v>
      </c>
      <c r="CF412" s="73">
        <f t="shared" si="86"/>
        <v>99.331011500588801</v>
      </c>
      <c r="CG412" s="73">
        <f t="shared" si="86"/>
        <v>91.874878946349043</v>
      </c>
      <c r="CH412" s="73">
        <f t="shared" si="86"/>
        <v>87.570214604637769</v>
      </c>
      <c r="CI412" s="73" t="e">
        <f t="shared" si="86"/>
        <v>#VALUE!</v>
      </c>
      <c r="CJ412" s="73" t="e">
        <f t="shared" si="86"/>
        <v>#VALUE!</v>
      </c>
      <c r="CK412" s="73" t="e">
        <f t="shared" si="86"/>
        <v>#VALUE!</v>
      </c>
    </row>
    <row r="413" spans="1:89" s="72" customFormat="1" ht="14.4">
      <c r="A413" s="71">
        <v>41091</v>
      </c>
      <c r="B413" s="70" t="s">
        <v>487</v>
      </c>
      <c r="C413" s="70"/>
      <c r="D413" s="78"/>
      <c r="E413" s="71">
        <v>41091</v>
      </c>
      <c r="F413" s="72">
        <v>99.57</v>
      </c>
      <c r="G413" s="72">
        <v>129.16</v>
      </c>
      <c r="H413" s="72">
        <v>100.85</v>
      </c>
      <c r="I413" s="72">
        <v>98.51</v>
      </c>
      <c r="J413" s="72">
        <v>91.54</v>
      </c>
      <c r="K413" s="72">
        <v>110.24</v>
      </c>
      <c r="L413" s="72">
        <v>94.3</v>
      </c>
      <c r="M413" s="72">
        <v>106.07</v>
      </c>
      <c r="N413" s="72">
        <v>101.14</v>
      </c>
      <c r="O413" s="72">
        <v>95.65</v>
      </c>
      <c r="P413" s="72">
        <v>98.68</v>
      </c>
      <c r="Q413" s="72">
        <v>97.23</v>
      </c>
      <c r="R413" s="72">
        <v>129.30000000000001</v>
      </c>
      <c r="S413" s="72">
        <v>116.64</v>
      </c>
      <c r="T413" s="72">
        <v>114.63</v>
      </c>
      <c r="U413" s="72">
        <v>87.74</v>
      </c>
      <c r="V413" s="72">
        <v>113.99</v>
      </c>
      <c r="W413" s="72">
        <v>100.96</v>
      </c>
      <c r="X413" s="72">
        <v>98.01</v>
      </c>
      <c r="Y413" s="72">
        <v>111.45</v>
      </c>
      <c r="Z413" s="72">
        <v>100.87</v>
      </c>
      <c r="AA413" s="72">
        <v>116.81</v>
      </c>
      <c r="AB413" s="72">
        <v>98.97</v>
      </c>
      <c r="AC413" s="72">
        <v>120.94</v>
      </c>
      <c r="AD413" s="72">
        <v>90.6</v>
      </c>
      <c r="AE413" s="72">
        <v>99.5</v>
      </c>
      <c r="AF413" s="72">
        <v>93.43</v>
      </c>
      <c r="AG413" s="72">
        <v>98.23</v>
      </c>
      <c r="AH413" s="72">
        <v>99.56</v>
      </c>
      <c r="AI413" s="72">
        <v>115.53</v>
      </c>
      <c r="AJ413" s="72">
        <v>134.71</v>
      </c>
      <c r="AK413" s="72">
        <v>115.94</v>
      </c>
      <c r="AL413" s="72">
        <v>111.44</v>
      </c>
      <c r="AM413" s="72">
        <v>137.18</v>
      </c>
      <c r="AN413" s="72">
        <v>104.32</v>
      </c>
      <c r="AO413" s="72">
        <v>102.22</v>
      </c>
      <c r="AP413" s="72">
        <v>92.45</v>
      </c>
      <c r="AQ413" s="72">
        <v>89.02</v>
      </c>
      <c r="AR413" s="72" t="s">
        <v>488</v>
      </c>
      <c r="AS413" s="72" t="s">
        <v>488</v>
      </c>
      <c r="AT413" s="72" t="s">
        <v>488</v>
      </c>
      <c r="AU413" s="72" t="s">
        <v>488</v>
      </c>
      <c r="AV413" s="72" t="s">
        <v>488</v>
      </c>
      <c r="AW413" s="73">
        <f t="shared" si="90"/>
        <v>95.597906965580137</v>
      </c>
      <c r="AX413" s="73">
        <f t="shared" si="90"/>
        <v>104.82915347780211</v>
      </c>
      <c r="AY413" s="73">
        <f t="shared" si="90"/>
        <v>95.62187403702562</v>
      </c>
      <c r="AZ413" s="73">
        <f t="shared" si="90"/>
        <v>94.739372956337775</v>
      </c>
      <c r="BA413" s="73">
        <f t="shared" si="90"/>
        <v>93.396250478255325</v>
      </c>
      <c r="BB413" s="73">
        <f t="shared" si="90"/>
        <v>98.861088691597161</v>
      </c>
      <c r="BC413" s="73">
        <f t="shared" si="90"/>
        <v>95.952786751799763</v>
      </c>
      <c r="BD413" s="73">
        <f t="shared" si="90"/>
        <v>102.69642252021107</v>
      </c>
      <c r="BE413" s="73">
        <f t="shared" si="90"/>
        <v>96.995852214150418</v>
      </c>
      <c r="BF413" s="73">
        <f t="shared" si="90"/>
        <v>93.142147673880771</v>
      </c>
      <c r="BG413" s="73">
        <f t="shared" si="90"/>
        <v>96.137171805738248</v>
      </c>
      <c r="BH413" s="73">
        <f t="shared" si="90"/>
        <v>94.226529376135687</v>
      </c>
      <c r="BI413" s="73">
        <f t="shared" si="90"/>
        <v>107.18060304631645</v>
      </c>
      <c r="BJ413" s="73">
        <f t="shared" si="90"/>
        <v>101.01762438834278</v>
      </c>
      <c r="BK413" s="73">
        <f t="shared" si="90"/>
        <v>108.05740814931772</v>
      </c>
      <c r="BL413" s="73">
        <f t="shared" si="87"/>
        <v>91.826268969126119</v>
      </c>
      <c r="BM413" s="73">
        <f t="shared" si="87"/>
        <v>95.345238593116136</v>
      </c>
      <c r="BN413" s="73">
        <f t="shared" si="87"/>
        <v>96.969696969696969</v>
      </c>
      <c r="BO413" s="73">
        <f t="shared" si="87"/>
        <v>96.82151589242055</v>
      </c>
      <c r="BP413" s="73">
        <f t="shared" si="87"/>
        <v>99.057861523420144</v>
      </c>
      <c r="BQ413" s="73">
        <f t="shared" si="87"/>
        <v>97.609831623766212</v>
      </c>
      <c r="BR413" s="73">
        <f t="shared" si="91"/>
        <v>99.803485987696533</v>
      </c>
      <c r="BS413" s="73">
        <f t="shared" si="91"/>
        <v>99.808390480032273</v>
      </c>
      <c r="BT413" s="73">
        <f t="shared" si="91"/>
        <v>100.08068353435256</v>
      </c>
      <c r="BU413" s="73">
        <f t="shared" si="91"/>
        <v>92.69727586647906</v>
      </c>
      <c r="BV413" s="73">
        <f t="shared" si="91"/>
        <v>100.25693989621642</v>
      </c>
      <c r="BW413" s="73">
        <f t="shared" si="91"/>
        <v>99.67461460500347</v>
      </c>
      <c r="BX413" s="73">
        <f t="shared" si="91"/>
        <v>106.28076819042467</v>
      </c>
      <c r="BY413" s="73">
        <f t="shared" si="91"/>
        <v>110.59457357882752</v>
      </c>
      <c r="BZ413" s="73">
        <f t="shared" si="91"/>
        <v>112.79197481145201</v>
      </c>
      <c r="CA413" s="73">
        <f t="shared" si="84"/>
        <v>103.35475208593077</v>
      </c>
      <c r="CB413" s="73">
        <f t="shared" si="84"/>
        <v>101.41042181452407</v>
      </c>
      <c r="CC413" s="73">
        <f t="shared" si="84"/>
        <v>99.342559782487555</v>
      </c>
      <c r="CD413" s="73">
        <f t="shared" si="84"/>
        <v>107.52679743685212</v>
      </c>
      <c r="CE413" s="73">
        <f t="shared" si="86"/>
        <v>99.444722480398454</v>
      </c>
      <c r="CF413" s="73">
        <f t="shared" si="86"/>
        <v>102.44794668136603</v>
      </c>
      <c r="CG413" s="73">
        <f t="shared" si="86"/>
        <v>89.531280263412754</v>
      </c>
      <c r="CH413" s="73">
        <f t="shared" si="86"/>
        <v>85.476979211676024</v>
      </c>
      <c r="CI413" s="73" t="e">
        <f t="shared" si="86"/>
        <v>#VALUE!</v>
      </c>
      <c r="CJ413" s="73" t="e">
        <f t="shared" si="86"/>
        <v>#VALUE!</v>
      </c>
      <c r="CK413" s="73" t="e">
        <f t="shared" si="86"/>
        <v>#VALUE!</v>
      </c>
    </row>
    <row r="414" spans="1:89" s="72" customFormat="1" ht="14.4">
      <c r="A414" s="71">
        <v>41183</v>
      </c>
      <c r="B414" s="70" t="s">
        <v>487</v>
      </c>
      <c r="C414" s="70"/>
      <c r="D414" s="78"/>
      <c r="E414" s="71">
        <v>41183</v>
      </c>
      <c r="F414" s="72">
        <v>100.31</v>
      </c>
      <c r="G414" s="72">
        <v>129.09</v>
      </c>
      <c r="H414" s="72">
        <v>101.28</v>
      </c>
      <c r="I414" s="72">
        <v>99.9</v>
      </c>
      <c r="J414" s="72">
        <v>92.49</v>
      </c>
      <c r="K414" s="72">
        <v>111.57</v>
      </c>
      <c r="L414" s="72">
        <v>95.89</v>
      </c>
      <c r="M414" s="72">
        <v>106.84</v>
      </c>
      <c r="N414" s="72">
        <v>101.83</v>
      </c>
      <c r="O414" s="72">
        <v>96.72</v>
      </c>
      <c r="P414" s="72">
        <v>99.82</v>
      </c>
      <c r="Q414" s="72">
        <v>98.32</v>
      </c>
      <c r="R414" s="72">
        <v>130.66999999999999</v>
      </c>
      <c r="S414" s="72">
        <v>117.17</v>
      </c>
      <c r="T414" s="72">
        <v>116.24</v>
      </c>
      <c r="U414" s="72">
        <v>88.12</v>
      </c>
      <c r="V414" s="72">
        <v>114.73</v>
      </c>
      <c r="W414" s="72">
        <v>101.73</v>
      </c>
      <c r="X414" s="72">
        <v>98.63</v>
      </c>
      <c r="Y414" s="72">
        <v>113.13</v>
      </c>
      <c r="Z414" s="72">
        <v>101.46</v>
      </c>
      <c r="AA414" s="72">
        <v>117.03</v>
      </c>
      <c r="AB414" s="72">
        <v>99.39</v>
      </c>
      <c r="AC414" s="72">
        <v>120.89</v>
      </c>
      <c r="AD414" s="72">
        <v>91.65</v>
      </c>
      <c r="AE414" s="72">
        <v>97.36</v>
      </c>
      <c r="AF414" s="72">
        <v>92.86</v>
      </c>
      <c r="AG414" s="72">
        <v>96.64</v>
      </c>
      <c r="AH414" s="72">
        <v>97.25</v>
      </c>
      <c r="AI414" s="72">
        <v>116.48</v>
      </c>
      <c r="AJ414" s="72">
        <v>137.04</v>
      </c>
      <c r="AK414" s="72">
        <v>114.88</v>
      </c>
      <c r="AL414" s="72">
        <v>111.71</v>
      </c>
      <c r="AM414" s="72">
        <v>137.6</v>
      </c>
      <c r="AN414" s="72">
        <v>104.99</v>
      </c>
      <c r="AO414" s="72">
        <v>102.79</v>
      </c>
      <c r="AP414" s="72">
        <v>94.34</v>
      </c>
      <c r="AQ414" s="72">
        <v>91.28</v>
      </c>
      <c r="AR414" s="72" t="s">
        <v>488</v>
      </c>
      <c r="AS414" s="72" t="s">
        <v>488</v>
      </c>
      <c r="AT414" s="72" t="s">
        <v>488</v>
      </c>
      <c r="AU414" s="72" t="s">
        <v>488</v>
      </c>
      <c r="AV414" s="72" t="s">
        <v>488</v>
      </c>
      <c r="AW414" s="73">
        <f t="shared" si="90"/>
        <v>96.3083865392924</v>
      </c>
      <c r="AX414" s="73">
        <f t="shared" si="90"/>
        <v>104.77233990747503</v>
      </c>
      <c r="AY414" s="73">
        <f t="shared" si="90"/>
        <v>96.029582572830492</v>
      </c>
      <c r="AZ414" s="73">
        <f t="shared" si="90"/>
        <v>96.076168493941168</v>
      </c>
      <c r="BA414" s="73">
        <f t="shared" si="90"/>
        <v>94.365514602729235</v>
      </c>
      <c r="BB414" s="73">
        <f t="shared" si="90"/>
        <v>100.05380683346783</v>
      </c>
      <c r="BC414" s="73">
        <f t="shared" si="90"/>
        <v>97.570654524178991</v>
      </c>
      <c r="BD414" s="73">
        <f t="shared" si="90"/>
        <v>103.44193251682239</v>
      </c>
      <c r="BE414" s="73">
        <f t="shared" si="90"/>
        <v>97.657579898822789</v>
      </c>
      <c r="BF414" s="73">
        <f t="shared" si="90"/>
        <v>94.184093288214825</v>
      </c>
      <c r="BG414" s="73">
        <f t="shared" si="90"/>
        <v>97.247795801061926</v>
      </c>
      <c r="BH414" s="73">
        <f t="shared" si="90"/>
        <v>95.282858873410049</v>
      </c>
      <c r="BI414" s="73">
        <f t="shared" si="90"/>
        <v>108.31623665941352</v>
      </c>
      <c r="BJ414" s="73">
        <f t="shared" si="90"/>
        <v>101.47663794223358</v>
      </c>
      <c r="BK414" s="73">
        <f t="shared" si="90"/>
        <v>109.57509485541912</v>
      </c>
      <c r="BL414" s="73">
        <f t="shared" si="87"/>
        <v>92.223966509680793</v>
      </c>
      <c r="BM414" s="73">
        <f t="shared" si="87"/>
        <v>95.964200577140218</v>
      </c>
      <c r="BN414" s="73">
        <f t="shared" si="87"/>
        <v>97.709263794842244</v>
      </c>
      <c r="BO414" s="73">
        <f t="shared" si="87"/>
        <v>97.433997678496468</v>
      </c>
      <c r="BP414" s="73">
        <f t="shared" si="87"/>
        <v>100.55106212781084</v>
      </c>
      <c r="BQ414" s="73">
        <f t="shared" si="87"/>
        <v>98.180762531449574</v>
      </c>
      <c r="BR414" s="73">
        <f t="shared" si="91"/>
        <v>99.991455912508556</v>
      </c>
      <c r="BS414" s="73">
        <f t="shared" si="91"/>
        <v>100.23194836627674</v>
      </c>
      <c r="BT414" s="73">
        <f t="shared" si="91"/>
        <v>100.0393073628897</v>
      </c>
      <c r="BU414" s="73">
        <f t="shared" si="91"/>
        <v>93.771582043739599</v>
      </c>
      <c r="BV414" s="73">
        <f t="shared" si="91"/>
        <v>98.100659982870667</v>
      </c>
      <c r="BW414" s="73">
        <f t="shared" si="91"/>
        <v>99.066517309436165</v>
      </c>
      <c r="BX414" s="73">
        <f t="shared" si="91"/>
        <v>104.56045442250472</v>
      </c>
      <c r="BY414" s="73">
        <f t="shared" si="91"/>
        <v>108.02854841845095</v>
      </c>
      <c r="BZ414" s="73">
        <f t="shared" si="91"/>
        <v>113.71946010592858</v>
      </c>
      <c r="CA414" s="73">
        <f t="shared" si="84"/>
        <v>105.14241872062912</v>
      </c>
      <c r="CB414" s="73">
        <f t="shared" si="84"/>
        <v>100.48326080776715</v>
      </c>
      <c r="CC414" s="73">
        <f t="shared" si="84"/>
        <v>99.583249760424323</v>
      </c>
      <c r="CD414" s="73">
        <f t="shared" si="84"/>
        <v>107.85600909251238</v>
      </c>
      <c r="CE414" s="73">
        <f t="shared" si="86"/>
        <v>100.08341078620624</v>
      </c>
      <c r="CF414" s="73">
        <f t="shared" si="86"/>
        <v>103.01921775951493</v>
      </c>
      <c r="CG414" s="73">
        <f t="shared" si="86"/>
        <v>91.361611466201836</v>
      </c>
      <c r="CH414" s="73">
        <f t="shared" si="86"/>
        <v>87.64703058236114</v>
      </c>
      <c r="CI414" s="73" t="e">
        <f t="shared" si="86"/>
        <v>#VALUE!</v>
      </c>
      <c r="CJ414" s="73" t="e">
        <f t="shared" si="86"/>
        <v>#VALUE!</v>
      </c>
      <c r="CK414" s="73" t="e">
        <f t="shared" si="86"/>
        <v>#VALUE!</v>
      </c>
    </row>
    <row r="415" spans="1:89" s="72" customFormat="1" ht="14.4">
      <c r="A415" s="71">
        <v>41275</v>
      </c>
      <c r="B415" s="70"/>
      <c r="C415" s="70"/>
      <c r="D415" s="78"/>
      <c r="E415" s="71">
        <v>41275</v>
      </c>
      <c r="F415" s="72">
        <v>101.37</v>
      </c>
      <c r="G415" s="72">
        <v>128.47999999999999</v>
      </c>
      <c r="H415" s="72">
        <v>100.87</v>
      </c>
      <c r="I415" s="72">
        <v>101.32</v>
      </c>
      <c r="J415" s="72">
        <v>93.83</v>
      </c>
      <c r="K415" s="72">
        <v>112.73</v>
      </c>
      <c r="L415" s="72">
        <v>97.43</v>
      </c>
      <c r="M415" s="72">
        <v>107.41</v>
      </c>
      <c r="N415" s="72">
        <v>102.72</v>
      </c>
      <c r="O415" s="72">
        <v>98.21</v>
      </c>
      <c r="P415" s="72">
        <v>101.21</v>
      </c>
      <c r="Q415" s="72">
        <v>99.93</v>
      </c>
      <c r="R415" s="72">
        <v>131.6</v>
      </c>
      <c r="S415" s="72">
        <v>117.82</v>
      </c>
      <c r="T415" s="72">
        <v>117.99</v>
      </c>
      <c r="U415" s="72">
        <v>84.67</v>
      </c>
      <c r="V415" s="72">
        <v>116.27</v>
      </c>
      <c r="W415" s="72">
        <v>102.74</v>
      </c>
      <c r="X415" s="72">
        <v>99.56</v>
      </c>
      <c r="Y415" s="72">
        <v>113.14</v>
      </c>
      <c r="Z415" s="72">
        <v>102.28</v>
      </c>
      <c r="AA415" s="72">
        <v>120.48</v>
      </c>
      <c r="AB415" s="72">
        <v>100.1</v>
      </c>
      <c r="AC415" s="72">
        <v>121.16</v>
      </c>
      <c r="AD415" s="72">
        <v>92.77</v>
      </c>
      <c r="AE415" s="72">
        <v>99.4</v>
      </c>
      <c r="AF415" s="72">
        <v>89.66</v>
      </c>
      <c r="AG415" s="72">
        <v>97.71</v>
      </c>
      <c r="AH415" s="72">
        <v>87.61</v>
      </c>
      <c r="AI415" s="72">
        <v>116.28</v>
      </c>
      <c r="AJ415" s="72">
        <v>138.69</v>
      </c>
      <c r="AK415" s="72">
        <v>117.72</v>
      </c>
      <c r="AL415" s="72">
        <v>111.17</v>
      </c>
      <c r="AM415" s="72">
        <v>145.63999999999999</v>
      </c>
      <c r="AN415" s="72">
        <v>108.12</v>
      </c>
      <c r="AO415" s="72">
        <v>104.08</v>
      </c>
      <c r="AP415" s="72">
        <v>96.83</v>
      </c>
      <c r="AQ415" s="72">
        <v>93.48</v>
      </c>
      <c r="AR415" s="72" t="s">
        <v>488</v>
      </c>
      <c r="AS415" s="72" t="s">
        <v>488</v>
      </c>
      <c r="AT415" s="72" t="s">
        <v>488</v>
      </c>
      <c r="AU415" s="72" t="s">
        <v>488</v>
      </c>
      <c r="AV415" s="72" t="s">
        <v>488</v>
      </c>
      <c r="AW415" s="73">
        <f t="shared" si="90"/>
        <v>97.326100523258603</v>
      </c>
      <c r="AX415" s="73">
        <f t="shared" si="90"/>
        <v>104.27725022319616</v>
      </c>
      <c r="AY415" s="73">
        <f t="shared" si="90"/>
        <v>95.640837224737481</v>
      </c>
      <c r="AZ415" s="73">
        <f t="shared" si="90"/>
        <v>97.441815733794968</v>
      </c>
      <c r="BA415" s="73">
        <f t="shared" si="90"/>
        <v>95.732687157250353</v>
      </c>
      <c r="BB415" s="73">
        <f t="shared" si="90"/>
        <v>101.09407228051295</v>
      </c>
      <c r="BC415" s="73">
        <f t="shared" si="90"/>
        <v>99.13764595151487</v>
      </c>
      <c r="BD415" s="73">
        <f t="shared" si="90"/>
        <v>103.99380355327492</v>
      </c>
      <c r="BE415" s="73">
        <f t="shared" si="90"/>
        <v>98.511112709487151</v>
      </c>
      <c r="BF415" s="73">
        <f t="shared" si="90"/>
        <v>95.635026900698676</v>
      </c>
      <c r="BG415" s="73">
        <f t="shared" si="90"/>
        <v>98.601977690096945</v>
      </c>
      <c r="BH415" s="73">
        <f t="shared" si="90"/>
        <v>96.843125378558454</v>
      </c>
      <c r="BI415" s="73">
        <f t="shared" si="90"/>
        <v>109.08714122888819</v>
      </c>
      <c r="BJ415" s="73">
        <f t="shared" si="90"/>
        <v>102.03957909323171</v>
      </c>
      <c r="BK415" s="73">
        <f t="shared" si="90"/>
        <v>111.22475431857279</v>
      </c>
      <c r="BL415" s="73">
        <f t="shared" si="90"/>
        <v>88.613291470434334</v>
      </c>
      <c r="BM415" s="73">
        <f t="shared" ref="BM415:BQ419" si="92">V415/AVERAGE(V$395:V$398)*100</f>
        <v>97.252310652001157</v>
      </c>
      <c r="BN415" s="73">
        <f t="shared" si="92"/>
        <v>98.679344955097719</v>
      </c>
      <c r="BO415" s="73">
        <f t="shared" si="92"/>
        <v>98.352720357610352</v>
      </c>
      <c r="BP415" s="73">
        <f t="shared" si="92"/>
        <v>100.55995022664652</v>
      </c>
      <c r="BQ415" s="73">
        <f t="shared" si="92"/>
        <v>98.97425972517901</v>
      </c>
      <c r="BR415" s="73">
        <f t="shared" si="91"/>
        <v>102.93916609706085</v>
      </c>
      <c r="BS415" s="73">
        <f t="shared" si="91"/>
        <v>100.9479628882614</v>
      </c>
      <c r="BT415" s="73">
        <f t="shared" si="91"/>
        <v>100.26273868878913</v>
      </c>
      <c r="BU415" s="73">
        <f t="shared" si="91"/>
        <v>94.917508632817487</v>
      </c>
      <c r="BV415" s="73">
        <f t="shared" si="91"/>
        <v>100.15617915260215</v>
      </c>
      <c r="BW415" s="73">
        <f t="shared" si="91"/>
        <v>95.652637755374172</v>
      </c>
      <c r="BX415" s="73">
        <f t="shared" si="91"/>
        <v>105.71814985123072</v>
      </c>
      <c r="BY415" s="73">
        <f t="shared" si="91"/>
        <v>97.320114415840493</v>
      </c>
      <c r="BZ415" s="73">
        <f t="shared" si="91"/>
        <v>113.5242000439335</v>
      </c>
      <c r="CA415" s="73">
        <f t="shared" si="91"/>
        <v>106.40836290399922</v>
      </c>
      <c r="CB415" s="73">
        <f t="shared" si="91"/>
        <v>102.96735256171962</v>
      </c>
      <c r="CC415" s="73">
        <f t="shared" si="91"/>
        <v>99.101869804550816</v>
      </c>
      <c r="CD415" s="73">
        <f t="shared" si="91"/>
        <v>114.15806078658068</v>
      </c>
      <c r="CE415" s="73">
        <f t="shared" si="91"/>
        <v>103.06713376706942</v>
      </c>
      <c r="CF415" s="73">
        <f t="shared" si="91"/>
        <v>104.31209441006237</v>
      </c>
      <c r="CG415" s="73">
        <f t="shared" si="91"/>
        <v>93.773000193685846</v>
      </c>
      <c r="CH415" s="73">
        <f t="shared" ref="CH415:CK419" si="93">AQ415/AVERAGE(AQ$395:AQ$398)*100</f>
        <v>89.75946996975371</v>
      </c>
      <c r="CI415" s="73" t="e">
        <f t="shared" si="93"/>
        <v>#VALUE!</v>
      </c>
      <c r="CJ415" s="73" t="e">
        <f t="shared" si="93"/>
        <v>#VALUE!</v>
      </c>
      <c r="CK415" s="73" t="e">
        <f t="shared" si="93"/>
        <v>#VALUE!</v>
      </c>
    </row>
    <row r="416" spans="1:89" s="72" customFormat="1" ht="14.4">
      <c r="A416" s="71">
        <v>41365</v>
      </c>
      <c r="B416" s="70"/>
      <c r="C416" s="70"/>
      <c r="D416" s="79"/>
      <c r="E416" s="71">
        <v>41365</v>
      </c>
      <c r="F416" s="72">
        <v>101.25</v>
      </c>
      <c r="G416" s="72">
        <v>127.07</v>
      </c>
      <c r="H416" s="72">
        <v>100.35</v>
      </c>
      <c r="I416" s="72">
        <v>101.55</v>
      </c>
      <c r="J416" s="72">
        <v>93.8</v>
      </c>
      <c r="K416" s="72">
        <v>113.49</v>
      </c>
      <c r="L416" s="72">
        <v>97</v>
      </c>
      <c r="M416" s="72">
        <v>106.9</v>
      </c>
      <c r="N416" s="72">
        <v>102.43</v>
      </c>
      <c r="O416" s="72">
        <v>98.3</v>
      </c>
      <c r="P416" s="72">
        <v>101.28</v>
      </c>
      <c r="Q416" s="72">
        <v>100.19</v>
      </c>
      <c r="R416" s="72">
        <v>132.12</v>
      </c>
      <c r="S416" s="72">
        <v>117.39</v>
      </c>
      <c r="T416" s="72">
        <v>118.67</v>
      </c>
      <c r="U416" s="72">
        <v>85.06</v>
      </c>
      <c r="V416" s="72">
        <v>116.52</v>
      </c>
      <c r="W416" s="72">
        <v>102.64</v>
      </c>
      <c r="X416" s="72">
        <v>99.67</v>
      </c>
      <c r="Y416" s="72">
        <v>112.19</v>
      </c>
      <c r="Z416" s="72">
        <v>102.17</v>
      </c>
      <c r="AA416" s="72">
        <v>118.78</v>
      </c>
      <c r="AB416" s="72">
        <v>100.21</v>
      </c>
      <c r="AC416" s="72">
        <v>120.72</v>
      </c>
      <c r="AD416" s="72">
        <v>92.76</v>
      </c>
      <c r="AE416" s="72">
        <v>98.08</v>
      </c>
      <c r="AF416" s="72">
        <v>90.53</v>
      </c>
      <c r="AG416" s="72">
        <v>99.03</v>
      </c>
      <c r="AH416" s="72">
        <v>84.93</v>
      </c>
      <c r="AI416" s="72">
        <v>115.91</v>
      </c>
      <c r="AJ416" s="72">
        <v>135.82</v>
      </c>
      <c r="AK416" s="72">
        <v>119.01</v>
      </c>
      <c r="AL416" s="72">
        <v>111.44</v>
      </c>
      <c r="AM416" s="72">
        <v>145.15</v>
      </c>
      <c r="AN416" s="72">
        <v>108.47</v>
      </c>
      <c r="AO416" s="72">
        <v>104.63</v>
      </c>
      <c r="AP416" s="72">
        <v>96.78</v>
      </c>
      <c r="AQ416" s="72">
        <v>93.4</v>
      </c>
      <c r="AR416" s="72" t="s">
        <v>488</v>
      </c>
      <c r="AS416" s="72" t="s">
        <v>488</v>
      </c>
      <c r="AT416" s="72" t="s">
        <v>488</v>
      </c>
      <c r="AU416" s="72" t="s">
        <v>488</v>
      </c>
      <c r="AV416" s="72" t="s">
        <v>488</v>
      </c>
      <c r="AW416" s="73">
        <f t="shared" si="90"/>
        <v>97.210887619413384</v>
      </c>
      <c r="AX416" s="73">
        <f t="shared" si="90"/>
        <v>103.13286259232204</v>
      </c>
      <c r="AY416" s="73">
        <f t="shared" si="90"/>
        <v>95.147794344229268</v>
      </c>
      <c r="AZ416" s="73">
        <f t="shared" si="90"/>
        <v>97.663012117714956</v>
      </c>
      <c r="BA416" s="73">
        <f t="shared" si="90"/>
        <v>95.702078816477481</v>
      </c>
      <c r="BB416" s="73">
        <f t="shared" si="90"/>
        <v>101.77562550443906</v>
      </c>
      <c r="BC416" s="73">
        <f t="shared" si="90"/>
        <v>98.700109384141854</v>
      </c>
      <c r="BD416" s="73">
        <f t="shared" si="90"/>
        <v>103.50002420487003</v>
      </c>
      <c r="BE416" s="73">
        <f t="shared" si="90"/>
        <v>98.232995276798775</v>
      </c>
      <c r="BF416" s="73">
        <f t="shared" si="90"/>
        <v>95.722667186016508</v>
      </c>
      <c r="BG416" s="73">
        <f t="shared" si="90"/>
        <v>98.670173900336138</v>
      </c>
      <c r="BH416" s="73">
        <f t="shared" si="90"/>
        <v>97.095093882495448</v>
      </c>
      <c r="BI416" s="73">
        <f t="shared" si="90"/>
        <v>109.51818464407835</v>
      </c>
      <c r="BJ416" s="73">
        <f t="shared" si="90"/>
        <v>101.6671718702637</v>
      </c>
      <c r="BK416" s="73">
        <f t="shared" si="90"/>
        <v>111.8657648528268</v>
      </c>
      <c r="BL416" s="73">
        <f t="shared" si="90"/>
        <v>89.021454735740463</v>
      </c>
      <c r="BM416" s="73">
        <f t="shared" si="92"/>
        <v>97.461419430387679</v>
      </c>
      <c r="BN416" s="73">
        <f t="shared" si="92"/>
        <v>98.583297315468471</v>
      </c>
      <c r="BO416" s="73">
        <f t="shared" si="92"/>
        <v>98.461386480946388</v>
      </c>
      <c r="BP416" s="73">
        <f t="shared" si="92"/>
        <v>99.715580837258898</v>
      </c>
      <c r="BQ416" s="73">
        <f t="shared" si="92"/>
        <v>98.867814979678727</v>
      </c>
      <c r="BR416" s="73">
        <f t="shared" si="91"/>
        <v>101.48667122351334</v>
      </c>
      <c r="BS416" s="73">
        <f t="shared" si="91"/>
        <v>101.05889471561113</v>
      </c>
      <c r="BT416" s="73">
        <f t="shared" si="91"/>
        <v>99.898628379915991</v>
      </c>
      <c r="BU416" s="73">
        <f t="shared" si="91"/>
        <v>94.907277145415009</v>
      </c>
      <c r="BV416" s="73">
        <f t="shared" si="91"/>
        <v>98.826137336893538</v>
      </c>
      <c r="BW416" s="73">
        <f t="shared" si="91"/>
        <v>96.580786259134783</v>
      </c>
      <c r="BX416" s="73">
        <f t="shared" si="91"/>
        <v>107.14633486610765</v>
      </c>
      <c r="BY416" s="73">
        <f t="shared" si="91"/>
        <v>94.343080896442572</v>
      </c>
      <c r="BZ416" s="73">
        <f t="shared" si="91"/>
        <v>113.16296892924262</v>
      </c>
      <c r="CA416" s="73">
        <f t="shared" si="91"/>
        <v>104.20638726383427</v>
      </c>
      <c r="CB416" s="73">
        <f t="shared" si="91"/>
        <v>104.09569001333887</v>
      </c>
      <c r="CC416" s="73">
        <f t="shared" si="91"/>
        <v>99.342559782487555</v>
      </c>
      <c r="CD416" s="73">
        <f t="shared" si="91"/>
        <v>113.77398052164371</v>
      </c>
      <c r="CE416" s="73">
        <f t="shared" si="91"/>
        <v>103.40077691189438</v>
      </c>
      <c r="CF416" s="73">
        <f t="shared" si="91"/>
        <v>104.86332088897797</v>
      </c>
      <c r="CG416" s="73">
        <f t="shared" si="91"/>
        <v>93.724578733294607</v>
      </c>
      <c r="CH416" s="73">
        <f t="shared" si="93"/>
        <v>89.682653992030353</v>
      </c>
      <c r="CI416" s="73" t="e">
        <f t="shared" si="93"/>
        <v>#VALUE!</v>
      </c>
      <c r="CJ416" s="73" t="e">
        <f t="shared" si="93"/>
        <v>#VALUE!</v>
      </c>
      <c r="CK416" s="73" t="e">
        <f t="shared" si="93"/>
        <v>#VALUE!</v>
      </c>
    </row>
    <row r="417" spans="1:89" s="72" customFormat="1" ht="14.4">
      <c r="A417" s="71">
        <v>41456</v>
      </c>
      <c r="B417" s="70"/>
      <c r="C417" s="70"/>
      <c r="D417" s="78"/>
      <c r="E417" s="71">
        <v>41456</v>
      </c>
      <c r="F417" s="72">
        <v>101.73</v>
      </c>
      <c r="G417" s="72">
        <v>126.88</v>
      </c>
      <c r="H417" s="72">
        <v>101.38</v>
      </c>
      <c r="I417" s="72">
        <v>102.3</v>
      </c>
      <c r="J417" s="72">
        <v>94.36</v>
      </c>
      <c r="K417" s="72">
        <v>114.7</v>
      </c>
      <c r="L417" s="72">
        <v>97.4</v>
      </c>
      <c r="M417" s="72">
        <v>107.6</v>
      </c>
      <c r="N417" s="72">
        <v>102.79</v>
      </c>
      <c r="O417" s="72">
        <v>98.93</v>
      </c>
      <c r="P417" s="72">
        <v>102</v>
      </c>
      <c r="Q417" s="72">
        <v>101.06</v>
      </c>
      <c r="R417" s="72">
        <v>133.01</v>
      </c>
      <c r="S417" s="72">
        <v>117.32</v>
      </c>
      <c r="T417" s="72">
        <v>119.81</v>
      </c>
      <c r="U417" s="72">
        <v>84.96</v>
      </c>
      <c r="V417" s="72">
        <v>117.36</v>
      </c>
      <c r="W417" s="72">
        <v>103</v>
      </c>
      <c r="X417" s="72">
        <v>100.2</v>
      </c>
      <c r="Y417" s="72">
        <v>111.34</v>
      </c>
      <c r="Z417" s="72">
        <v>102.53</v>
      </c>
      <c r="AA417" s="72">
        <v>117.29</v>
      </c>
      <c r="AB417" s="72">
        <v>100.64</v>
      </c>
      <c r="AC417" s="72">
        <v>120.59</v>
      </c>
      <c r="AD417" s="72">
        <v>93.2</v>
      </c>
      <c r="AE417" s="72">
        <v>97.3</v>
      </c>
      <c r="AF417" s="72">
        <v>91.45</v>
      </c>
      <c r="AG417" s="72">
        <v>99.31</v>
      </c>
      <c r="AH417" s="72">
        <v>86.65</v>
      </c>
      <c r="AI417" s="72">
        <v>116.5</v>
      </c>
      <c r="AJ417" s="72">
        <v>131.53</v>
      </c>
      <c r="AK417" s="72">
        <v>113.98</v>
      </c>
      <c r="AL417" s="72">
        <v>111.56</v>
      </c>
      <c r="AM417" s="72">
        <v>136.01</v>
      </c>
      <c r="AN417" s="72">
        <v>105.96</v>
      </c>
      <c r="AO417" s="72">
        <v>100.61</v>
      </c>
      <c r="AP417" s="72">
        <v>97.87</v>
      </c>
      <c r="AQ417" s="72">
        <v>94.99</v>
      </c>
      <c r="AR417" s="72" t="s">
        <v>488</v>
      </c>
      <c r="AS417" s="72" t="s">
        <v>488</v>
      </c>
      <c r="AT417" s="72" t="s">
        <v>488</v>
      </c>
      <c r="AU417" s="72" t="s">
        <v>488</v>
      </c>
      <c r="AV417" s="72" t="s">
        <v>488</v>
      </c>
      <c r="AW417" s="73">
        <f t="shared" si="90"/>
        <v>97.671739234794302</v>
      </c>
      <c r="AX417" s="73">
        <f t="shared" si="90"/>
        <v>102.97865433000568</v>
      </c>
      <c r="AY417" s="73">
        <f t="shared" si="90"/>
        <v>96.124398511389757</v>
      </c>
      <c r="AZ417" s="73">
        <f t="shared" si="90"/>
        <v>98.384304673975777</v>
      </c>
      <c r="BA417" s="73">
        <f t="shared" si="90"/>
        <v>96.273434510904224</v>
      </c>
      <c r="BB417" s="73">
        <f t="shared" si="90"/>
        <v>102.86072997937406</v>
      </c>
      <c r="BC417" s="73">
        <f t="shared" si="90"/>
        <v>99.107120144488832</v>
      </c>
      <c r="BD417" s="73">
        <f t="shared" si="90"/>
        <v>104.17776056542576</v>
      </c>
      <c r="BE417" s="73">
        <f t="shared" si="90"/>
        <v>98.578244503584358</v>
      </c>
      <c r="BF417" s="73">
        <f t="shared" si="90"/>
        <v>96.336149183241233</v>
      </c>
      <c r="BG417" s="73">
        <f t="shared" si="90"/>
        <v>99.371620634224783</v>
      </c>
      <c r="BH417" s="73">
        <f t="shared" si="90"/>
        <v>97.938219261053902</v>
      </c>
      <c r="BI417" s="73">
        <f t="shared" si="90"/>
        <v>110.25593202776913</v>
      </c>
      <c r="BJ417" s="73">
        <f t="shared" si="90"/>
        <v>101.60654743861774</v>
      </c>
      <c r="BK417" s="73">
        <f t="shared" si="90"/>
        <v>112.94040016025262</v>
      </c>
      <c r="BL417" s="73">
        <f t="shared" si="90"/>
        <v>88.916797488226052</v>
      </c>
      <c r="BM417" s="73">
        <f t="shared" si="92"/>
        <v>98.164024925766384</v>
      </c>
      <c r="BN417" s="73">
        <f t="shared" si="92"/>
        <v>98.9290688181338</v>
      </c>
      <c r="BO417" s="73">
        <f t="shared" si="92"/>
        <v>98.984959620656454</v>
      </c>
      <c r="BP417" s="73">
        <f t="shared" si="92"/>
        <v>98.960092436227882</v>
      </c>
      <c r="BQ417" s="73">
        <f t="shared" si="92"/>
        <v>99.216179601316043</v>
      </c>
      <c r="BR417" s="73">
        <f t="shared" si="91"/>
        <v>100.21360218728641</v>
      </c>
      <c r="BS417" s="73">
        <f t="shared" si="91"/>
        <v>101.49253731343283</v>
      </c>
      <c r="BT417" s="73">
        <f t="shared" si="91"/>
        <v>99.791050334112569</v>
      </c>
      <c r="BU417" s="73">
        <f t="shared" si="91"/>
        <v>95.357462591124175</v>
      </c>
      <c r="BV417" s="73">
        <f t="shared" si="91"/>
        <v>98.040203536702094</v>
      </c>
      <c r="BW417" s="73">
        <f t="shared" si="91"/>
        <v>97.562276630927599</v>
      </c>
      <c r="BX417" s="73">
        <f t="shared" si="91"/>
        <v>107.44928320259667</v>
      </c>
      <c r="BY417" s="73">
        <f t="shared" si="91"/>
        <v>96.253714349190489</v>
      </c>
      <c r="BZ417" s="73">
        <f t="shared" si="91"/>
        <v>113.73898611212807</v>
      </c>
      <c r="CA417" s="73">
        <f t="shared" si="91"/>
        <v>100.91493238707203</v>
      </c>
      <c r="CB417" s="73">
        <f t="shared" si="91"/>
        <v>99.696048632218847</v>
      </c>
      <c r="CC417" s="73">
        <f t="shared" si="91"/>
        <v>99.449533106015025</v>
      </c>
      <c r="CD417" s="73">
        <f t="shared" si="91"/>
        <v>106.6097078246556</v>
      </c>
      <c r="CE417" s="73">
        <f t="shared" si="91"/>
        <v>101.0080789304354</v>
      </c>
      <c r="CF417" s="73">
        <f t="shared" si="91"/>
        <v>100.83435644308587</v>
      </c>
      <c r="CG417" s="73">
        <f t="shared" si="91"/>
        <v>94.780166569823749</v>
      </c>
      <c r="CH417" s="73">
        <f t="shared" si="93"/>
        <v>91.209371549282253</v>
      </c>
      <c r="CI417" s="73" t="e">
        <f t="shared" si="93"/>
        <v>#VALUE!</v>
      </c>
      <c r="CJ417" s="73" t="e">
        <f t="shared" si="93"/>
        <v>#VALUE!</v>
      </c>
      <c r="CK417" s="73" t="e">
        <f t="shared" si="93"/>
        <v>#VALUE!</v>
      </c>
    </row>
    <row r="418" spans="1:89" s="72" customFormat="1" ht="14.4">
      <c r="A418" s="71">
        <v>41548</v>
      </c>
      <c r="B418" s="70"/>
      <c r="C418" s="70"/>
      <c r="D418" s="78"/>
      <c r="E418" s="71">
        <v>41548</v>
      </c>
      <c r="F418" s="72">
        <v>102.24</v>
      </c>
      <c r="G418" s="72">
        <v>126.63</v>
      </c>
      <c r="H418" s="72">
        <v>99.21</v>
      </c>
      <c r="I418" s="72">
        <v>103.11</v>
      </c>
      <c r="J418" s="72">
        <v>94.83</v>
      </c>
      <c r="K418" s="72">
        <v>115.7</v>
      </c>
      <c r="L418" s="72">
        <v>97.98</v>
      </c>
      <c r="M418" s="72">
        <v>108.03</v>
      </c>
      <c r="N418" s="72">
        <v>103.04</v>
      </c>
      <c r="O418" s="72">
        <v>99.51</v>
      </c>
      <c r="P418" s="72">
        <v>102.58</v>
      </c>
      <c r="Q418" s="72">
        <v>101.71</v>
      </c>
      <c r="R418" s="72">
        <v>133.79</v>
      </c>
      <c r="S418" s="72">
        <v>116.92</v>
      </c>
      <c r="T418" s="72">
        <v>120.71</v>
      </c>
      <c r="U418" s="72">
        <v>85.82</v>
      </c>
      <c r="V418" s="72">
        <v>117.78</v>
      </c>
      <c r="W418" s="72">
        <v>103.25</v>
      </c>
      <c r="X418" s="72">
        <v>100.74</v>
      </c>
      <c r="Y418" s="72">
        <v>113.15</v>
      </c>
      <c r="Z418" s="72">
        <v>102.84</v>
      </c>
      <c r="AA418" s="72">
        <v>117.11</v>
      </c>
      <c r="AB418" s="72">
        <v>101.01</v>
      </c>
      <c r="AC418" s="72">
        <v>120.33</v>
      </c>
      <c r="AD418" s="72">
        <v>93.54</v>
      </c>
      <c r="AE418" s="72">
        <v>95.99</v>
      </c>
      <c r="AF418" s="72">
        <v>94.23</v>
      </c>
      <c r="AG418" s="72">
        <v>98.01</v>
      </c>
      <c r="AH418" s="72">
        <v>84.71</v>
      </c>
      <c r="AI418" s="72">
        <v>118.47</v>
      </c>
      <c r="AJ418" s="72">
        <v>127.37</v>
      </c>
      <c r="AK418" s="72">
        <v>112.47</v>
      </c>
      <c r="AL418" s="72">
        <v>112.12</v>
      </c>
      <c r="AM418" s="72">
        <v>138.62</v>
      </c>
      <c r="AN418" s="72">
        <v>107.34</v>
      </c>
      <c r="AO418" s="72">
        <v>99.96</v>
      </c>
      <c r="AP418" s="72">
        <v>98.79</v>
      </c>
      <c r="AQ418" s="72">
        <v>97.08</v>
      </c>
      <c r="AR418" s="72" t="s">
        <v>488</v>
      </c>
      <c r="AS418" s="72" t="s">
        <v>488</v>
      </c>
      <c r="AT418" s="72" t="s">
        <v>488</v>
      </c>
      <c r="AU418" s="72" t="s">
        <v>488</v>
      </c>
      <c r="AV418" s="72" t="s">
        <v>488</v>
      </c>
      <c r="AW418" s="73">
        <f t="shared" si="90"/>
        <v>98.161394076136517</v>
      </c>
      <c r="AX418" s="73">
        <f t="shared" si="90"/>
        <v>102.77574872169465</v>
      </c>
      <c r="AY418" s="73">
        <f t="shared" si="90"/>
        <v>94.066892644653549</v>
      </c>
      <c r="AZ418" s="73">
        <f t="shared" si="90"/>
        <v>99.163300634737467</v>
      </c>
      <c r="BA418" s="73">
        <f t="shared" si="90"/>
        <v>96.752965183012364</v>
      </c>
      <c r="BB418" s="73">
        <f t="shared" si="90"/>
        <v>103.75751053717156</v>
      </c>
      <c r="BC418" s="73">
        <f t="shared" si="90"/>
        <v>99.697285746991952</v>
      </c>
      <c r="BD418" s="73">
        <f t="shared" si="90"/>
        <v>104.59408432976716</v>
      </c>
      <c r="BE418" s="73">
        <f t="shared" si="90"/>
        <v>98.81800091107435</v>
      </c>
      <c r="BF418" s="73">
        <f t="shared" si="90"/>
        <v>96.900942133067176</v>
      </c>
      <c r="BG418" s="73">
        <f t="shared" si="90"/>
        <v>99.936674947635069</v>
      </c>
      <c r="BH418" s="73">
        <f t="shared" si="90"/>
        <v>98.568140520896421</v>
      </c>
      <c r="BI418" s="73">
        <f t="shared" si="90"/>
        <v>110.90249715055434</v>
      </c>
      <c r="BJ418" s="73">
        <f t="shared" si="90"/>
        <v>101.26012211492662</v>
      </c>
      <c r="BK418" s="73">
        <f t="shared" si="90"/>
        <v>113.78879645558879</v>
      </c>
      <c r="BL418" s="73">
        <f t="shared" si="90"/>
        <v>89.81684981684981</v>
      </c>
      <c r="BM418" s="73">
        <f t="shared" si="92"/>
        <v>98.515327673455715</v>
      </c>
      <c r="BN418" s="73">
        <f t="shared" si="92"/>
        <v>99.169187917206941</v>
      </c>
      <c r="BO418" s="73">
        <f t="shared" si="92"/>
        <v>99.518411498851606</v>
      </c>
      <c r="BP418" s="73">
        <f t="shared" si="92"/>
        <v>100.56883832548218</v>
      </c>
      <c r="BQ418" s="73">
        <f t="shared" si="92"/>
        <v>99.516160247725949</v>
      </c>
      <c r="BR418" s="73">
        <f t="shared" si="91"/>
        <v>100.05980861244019</v>
      </c>
      <c r="BS418" s="73">
        <f t="shared" si="91"/>
        <v>101.86567164179105</v>
      </c>
      <c r="BT418" s="73">
        <f t="shared" si="91"/>
        <v>99.575894242505726</v>
      </c>
      <c r="BU418" s="73">
        <f t="shared" si="91"/>
        <v>95.705333162808543</v>
      </c>
      <c r="BV418" s="73">
        <f t="shared" si="91"/>
        <v>96.720237795354919</v>
      </c>
      <c r="BW418" s="73">
        <f t="shared" si="91"/>
        <v>100.52808449351896</v>
      </c>
      <c r="BX418" s="73">
        <f t="shared" si="91"/>
        <v>106.04273735461184</v>
      </c>
      <c r="BY418" s="73">
        <f t="shared" si="91"/>
        <v>94.098697547835258</v>
      </c>
      <c r="BZ418" s="73">
        <f t="shared" si="91"/>
        <v>115.66229772277951</v>
      </c>
      <c r="CA418" s="73">
        <f t="shared" si="91"/>
        <v>97.723218567181362</v>
      </c>
      <c r="CB418" s="73">
        <f t="shared" si="91"/>
        <v>98.375281537687783</v>
      </c>
      <c r="CC418" s="73">
        <f t="shared" si="91"/>
        <v>99.948741949143098</v>
      </c>
      <c r="CD418" s="73">
        <f t="shared" si="91"/>
        <v>108.65552311340166</v>
      </c>
      <c r="CE418" s="73">
        <f t="shared" si="91"/>
        <v>102.32358618717382</v>
      </c>
      <c r="CF418" s="73">
        <f t="shared" si="91"/>
        <v>100.18290696800381</v>
      </c>
      <c r="CG418" s="73">
        <f t="shared" si="91"/>
        <v>95.671121441022677</v>
      </c>
      <c r="CH418" s="73">
        <f t="shared" si="93"/>
        <v>93.2161889673052</v>
      </c>
      <c r="CI418" s="73" t="e">
        <f t="shared" si="93"/>
        <v>#VALUE!</v>
      </c>
      <c r="CJ418" s="73" t="e">
        <f t="shared" si="93"/>
        <v>#VALUE!</v>
      </c>
      <c r="CK418" s="73" t="e">
        <f t="shared" si="93"/>
        <v>#VALUE!</v>
      </c>
    </row>
    <row r="419" spans="1:89" s="72" customFormat="1" ht="14.4">
      <c r="A419" s="71">
        <v>41640</v>
      </c>
      <c r="B419" s="70"/>
      <c r="C419" s="70"/>
      <c r="D419" s="78"/>
      <c r="E419" s="71">
        <v>41640</v>
      </c>
      <c r="F419" s="72">
        <v>102.73</v>
      </c>
      <c r="G419" s="72">
        <v>127.21</v>
      </c>
      <c r="H419" s="72">
        <v>97.73</v>
      </c>
      <c r="I419" s="72">
        <v>103.51</v>
      </c>
      <c r="J419" s="72">
        <v>95.23</v>
      </c>
      <c r="K419" s="72">
        <v>116.21</v>
      </c>
      <c r="L419" s="72">
        <v>98.35</v>
      </c>
      <c r="M419" s="72">
        <v>109.02</v>
      </c>
      <c r="N419" s="72">
        <v>103.3</v>
      </c>
      <c r="O419" s="72">
        <v>99.98</v>
      </c>
      <c r="P419" s="72">
        <v>103.11</v>
      </c>
      <c r="Q419" s="72">
        <v>102.37</v>
      </c>
      <c r="R419" s="72">
        <v>134.54</v>
      </c>
      <c r="S419" s="72">
        <v>116.58</v>
      </c>
      <c r="T419" s="72">
        <v>121.56</v>
      </c>
      <c r="U419" s="72">
        <v>83.78</v>
      </c>
      <c r="V419" s="72">
        <v>118.23</v>
      </c>
      <c r="W419" s="72">
        <v>103.43</v>
      </c>
      <c r="X419" s="72">
        <v>101.29</v>
      </c>
      <c r="Y419" s="72">
        <v>113.15</v>
      </c>
      <c r="Z419" s="72">
        <v>103.06</v>
      </c>
      <c r="AA419" s="72">
        <v>116.56</v>
      </c>
      <c r="AB419" s="72">
        <v>101.44</v>
      </c>
      <c r="AC419" s="72">
        <v>120.31</v>
      </c>
      <c r="AD419" s="72">
        <v>93.55</v>
      </c>
      <c r="AE419" s="72">
        <v>96.71</v>
      </c>
      <c r="AF419" s="72">
        <v>96.57</v>
      </c>
      <c r="AG419" s="72">
        <v>98.98</v>
      </c>
      <c r="AH419" s="72">
        <v>82.71</v>
      </c>
      <c r="AI419" s="72">
        <v>120.49</v>
      </c>
      <c r="AJ419" s="72">
        <v>126.44</v>
      </c>
      <c r="AK419" s="72">
        <v>105.95</v>
      </c>
      <c r="AL419" s="72">
        <v>108.89</v>
      </c>
      <c r="AM419" s="72">
        <v>136.24</v>
      </c>
      <c r="AN419" s="72">
        <v>107.94</v>
      </c>
      <c r="AO419" s="72">
        <v>99.77</v>
      </c>
      <c r="AP419" s="72">
        <v>99.67</v>
      </c>
      <c r="AQ419" s="72">
        <v>99.04</v>
      </c>
      <c r="AR419" s="72" t="s">
        <v>488</v>
      </c>
      <c r="AS419" s="72" t="s">
        <v>488</v>
      </c>
      <c r="AT419" s="72" t="s">
        <v>488</v>
      </c>
      <c r="AU419" s="72" t="s">
        <v>488</v>
      </c>
      <c r="AV419" s="72" t="s">
        <v>488</v>
      </c>
      <c r="AW419" s="73">
        <f t="shared" ref="AW419:BL419" si="94">F419/AVERAGE(F$395:F$398)*100</f>
        <v>98.631846766837896</v>
      </c>
      <c r="AX419" s="73">
        <f t="shared" si="94"/>
        <v>103.24648973297622</v>
      </c>
      <c r="AY419" s="73">
        <f t="shared" si="94"/>
        <v>92.663616753976342</v>
      </c>
      <c r="AZ419" s="73">
        <f t="shared" si="94"/>
        <v>99.547989998076574</v>
      </c>
      <c r="BA419" s="73">
        <f t="shared" si="94"/>
        <v>97.161076393317174</v>
      </c>
      <c r="BB419" s="73">
        <f t="shared" si="94"/>
        <v>104.21486862164828</v>
      </c>
      <c r="BC419" s="73">
        <f t="shared" si="94"/>
        <v>100.07377070031289</v>
      </c>
      <c r="BD419" s="73">
        <f t="shared" si="94"/>
        <v>105.55259718255311</v>
      </c>
      <c r="BE419" s="73">
        <f t="shared" si="94"/>
        <v>99.067347574863931</v>
      </c>
      <c r="BF419" s="73">
        <f t="shared" si="94"/>
        <v>97.358619178615783</v>
      </c>
      <c r="BG419" s="73">
        <f t="shared" si="94"/>
        <v>100.4530176823031</v>
      </c>
      <c r="BH419" s="73">
        <f t="shared" si="94"/>
        <v>99.207752877044214</v>
      </c>
      <c r="BI419" s="73">
        <f t="shared" si="94"/>
        <v>111.52419438400165</v>
      </c>
      <c r="BJ419" s="73">
        <f t="shared" si="94"/>
        <v>100.96566058978911</v>
      </c>
      <c r="BK419" s="73">
        <f t="shared" si="94"/>
        <v>114.59005962340629</v>
      </c>
      <c r="BL419" s="73">
        <f t="shared" si="94"/>
        <v>87.681841967556267</v>
      </c>
      <c r="BM419" s="73">
        <f t="shared" si="92"/>
        <v>98.891723474551469</v>
      </c>
      <c r="BN419" s="73">
        <f t="shared" si="92"/>
        <v>99.342073668539612</v>
      </c>
      <c r="BO419" s="73">
        <f t="shared" si="92"/>
        <v>100.06174211553187</v>
      </c>
      <c r="BP419" s="73">
        <f t="shared" si="92"/>
        <v>100.56883832548218</v>
      </c>
      <c r="BQ419" s="73">
        <f t="shared" si="92"/>
        <v>99.72904973872653</v>
      </c>
      <c r="BR419" s="73">
        <f t="shared" si="91"/>
        <v>99.589883800410135</v>
      </c>
      <c r="BS419" s="73">
        <f t="shared" si="91"/>
        <v>102.29931423961274</v>
      </c>
      <c r="BT419" s="73">
        <f t="shared" si="91"/>
        <v>99.559343773920588</v>
      </c>
      <c r="BU419" s="73">
        <f t="shared" si="91"/>
        <v>95.715564650211022</v>
      </c>
      <c r="BV419" s="73">
        <f t="shared" si="91"/>
        <v>97.44571514937779</v>
      </c>
      <c r="BW419" s="73">
        <f t="shared" si="91"/>
        <v>103.02448391742675</v>
      </c>
      <c r="BX419" s="73">
        <f t="shared" si="91"/>
        <v>107.09223694887746</v>
      </c>
      <c r="BY419" s="73">
        <f t="shared" si="91"/>
        <v>91.877030742314432</v>
      </c>
      <c r="BZ419" s="73">
        <f t="shared" si="91"/>
        <v>117.63442434892973</v>
      </c>
      <c r="CA419" s="73">
        <f t="shared" si="91"/>
        <v>97.009686391100018</v>
      </c>
      <c r="CB419" s="73">
        <f t="shared" si="91"/>
        <v>92.672366665937773</v>
      </c>
      <c r="CC419" s="73">
        <f t="shared" si="91"/>
        <v>97.069376657529347</v>
      </c>
      <c r="CD419" s="73">
        <f t="shared" si="91"/>
        <v>106.78999039799338</v>
      </c>
      <c r="CE419" s="73">
        <f t="shared" si="91"/>
        <v>102.8955458640166</v>
      </c>
      <c r="CF419" s="73">
        <f t="shared" si="91"/>
        <v>99.992483275287498</v>
      </c>
      <c r="CG419" s="73">
        <f t="shared" si="91"/>
        <v>96.523339143908586</v>
      </c>
      <c r="CH419" s="73">
        <f t="shared" si="93"/>
        <v>95.098180421527687</v>
      </c>
      <c r="CI419" s="73" t="e">
        <f t="shared" si="93"/>
        <v>#VALUE!</v>
      </c>
      <c r="CJ419" s="73" t="e">
        <f t="shared" si="93"/>
        <v>#VALUE!</v>
      </c>
      <c r="CK419" s="73" t="e">
        <f t="shared" si="93"/>
        <v>#VALUE!</v>
      </c>
    </row>
    <row r="420" spans="1:89" s="72" customFormat="1" ht="14.4">
      <c r="B420" s="70"/>
      <c r="C420" s="70"/>
      <c r="D420" s="79"/>
      <c r="E420" s="71"/>
      <c r="AW420" s="73"/>
      <c r="AX420" s="73"/>
      <c r="AY420" s="73"/>
      <c r="AZ420" s="73"/>
      <c r="BA420" s="73"/>
      <c r="BB420" s="73"/>
      <c r="BC420" s="73"/>
      <c r="BD420" s="73"/>
      <c r="BE420" s="73"/>
      <c r="BF420" s="73"/>
      <c r="BG420" s="73"/>
      <c r="BH420" s="73"/>
      <c r="BI420" s="73"/>
      <c r="BJ420" s="73"/>
      <c r="BK420" s="73"/>
      <c r="BL420" s="73"/>
      <c r="BM420" s="73"/>
      <c r="BN420" s="73"/>
      <c r="BO420" s="73"/>
      <c r="BP420" s="73"/>
      <c r="BQ420" s="73"/>
      <c r="BR420" s="73"/>
      <c r="BS420" s="73"/>
      <c r="BT420" s="73"/>
      <c r="BU420" s="73"/>
      <c r="BV420" s="73"/>
      <c r="BW420" s="73"/>
      <c r="BX420" s="73"/>
      <c r="BY420" s="73"/>
      <c r="BZ420" s="73"/>
      <c r="CA420" s="73"/>
      <c r="CB420" s="73"/>
      <c r="CC420" s="73"/>
      <c r="CD420" s="73"/>
      <c r="CE420" s="73"/>
      <c r="CF420" s="73"/>
      <c r="CG420" s="73"/>
      <c r="CH420" s="73"/>
      <c r="CI420" s="73"/>
      <c r="CJ420" s="73"/>
      <c r="CK420" s="73"/>
    </row>
    <row r="421" spans="1:89" s="72" customFormat="1" ht="14.4">
      <c r="B421" s="70"/>
      <c r="C421" s="70"/>
      <c r="D421" s="78"/>
      <c r="E421" s="71"/>
      <c r="AW421" s="73"/>
      <c r="AX421" s="73"/>
      <c r="AY421" s="73"/>
      <c r="AZ421" s="73"/>
      <c r="BA421" s="73"/>
      <c r="BB421" s="73"/>
      <c r="BC421" s="73"/>
      <c r="BD421" s="73"/>
      <c r="BE421" s="73"/>
      <c r="BF421" s="73"/>
      <c r="BG421" s="73"/>
      <c r="BH421" s="73"/>
      <c r="BI421" s="73"/>
      <c r="BJ421" s="73"/>
      <c r="BK421" s="73"/>
      <c r="BL421" s="73"/>
      <c r="BM421" s="73"/>
      <c r="BN421" s="73"/>
      <c r="BO421" s="73"/>
      <c r="BP421" s="73"/>
      <c r="BQ421" s="73"/>
      <c r="BR421" s="73"/>
      <c r="BS421" s="73"/>
      <c r="BT421" s="73"/>
      <c r="BU421" s="73"/>
      <c r="BV421" s="73"/>
      <c r="BW421" s="73"/>
      <c r="BX421" s="73"/>
      <c r="BY421" s="73"/>
      <c r="BZ421" s="73"/>
      <c r="CA421" s="73"/>
      <c r="CB421" s="73"/>
      <c r="CC421" s="73"/>
      <c r="CD421" s="73"/>
      <c r="CE421" s="73"/>
      <c r="CF421" s="73"/>
      <c r="CG421" s="73"/>
      <c r="CH421" s="73"/>
      <c r="CI421" s="73"/>
      <c r="CJ421" s="73"/>
      <c r="CK421" s="73"/>
    </row>
    <row r="422" spans="1:89" s="72" customFormat="1" ht="14.4">
      <c r="B422" s="70"/>
      <c r="C422" s="70"/>
      <c r="D422" s="78"/>
      <c r="E422" s="71"/>
      <c r="AW422" s="73"/>
      <c r="AX422" s="73"/>
      <c r="AY422" s="73"/>
      <c r="AZ422" s="73"/>
      <c r="BA422" s="73"/>
      <c r="BB422" s="73"/>
      <c r="BC422" s="73"/>
      <c r="BD422" s="73"/>
      <c r="BE422" s="73"/>
      <c r="BF422" s="73"/>
      <c r="BG422" s="73"/>
      <c r="BH422" s="73"/>
      <c r="BI422" s="73"/>
      <c r="BJ422" s="73"/>
      <c r="BK422" s="73"/>
      <c r="BL422" s="73"/>
      <c r="BM422" s="73"/>
      <c r="BN422" s="73"/>
      <c r="BO422" s="73"/>
      <c r="BP422" s="73"/>
      <c r="BQ422" s="73"/>
      <c r="BR422" s="73"/>
      <c r="BS422" s="73"/>
      <c r="BT422" s="73"/>
      <c r="BU422" s="73"/>
      <c r="BV422" s="73"/>
      <c r="BW422" s="73"/>
      <c r="BX422" s="73"/>
      <c r="BY422" s="73"/>
      <c r="BZ422" s="73"/>
      <c r="CA422" s="73"/>
      <c r="CB422" s="73"/>
      <c r="CC422" s="73"/>
      <c r="CD422" s="73"/>
      <c r="CE422" s="73"/>
      <c r="CF422" s="73"/>
      <c r="CG422" s="73"/>
      <c r="CH422" s="73"/>
      <c r="CI422" s="73"/>
      <c r="CJ422" s="73"/>
      <c r="CK422" s="73"/>
    </row>
    <row r="424" spans="1:89">
      <c r="E424" s="70">
        <v>1990</v>
      </c>
    </row>
    <row r="425" spans="1:89">
      <c r="E425" s="70">
        <f t="shared" ref="E425:E446" si="95">E424+1</f>
        <v>1991</v>
      </c>
    </row>
    <row r="426" spans="1:89">
      <c r="E426" s="70">
        <f t="shared" si="95"/>
        <v>1992</v>
      </c>
    </row>
    <row r="427" spans="1:89">
      <c r="E427" s="70">
        <f t="shared" si="95"/>
        <v>1993</v>
      </c>
    </row>
    <row r="428" spans="1:89">
      <c r="B428" s="70" t="s">
        <v>486</v>
      </c>
      <c r="E428" s="70">
        <f t="shared" si="95"/>
        <v>1994</v>
      </c>
      <c r="F428" s="72">
        <f ca="1">AVERAGE(OFFSET(F$3:F$6,[3]Feuil3!$A4,,))</f>
        <v>103.015</v>
      </c>
      <c r="G428" s="72">
        <f ca="1">AVERAGE(OFFSET(G$3:G$6,[3]Feuil3!$A4,,))</f>
        <v>53.987499999999997</v>
      </c>
      <c r="H428" s="72">
        <f ca="1">AVERAGE(OFFSET(H$3:H$6,[3]Feuil3!$A4,,))</f>
        <v>66.92</v>
      </c>
      <c r="I428" s="72">
        <f ca="1">AVERAGE(OFFSET(I$3:I$6,[3]Feuil3!$A4,,))</f>
        <v>96.632499999999993</v>
      </c>
      <c r="J428" s="72">
        <f ca="1">AVERAGE(OFFSET(J$3:J$6,[3]Feuil3!$A4,,))</f>
        <v>110.3925</v>
      </c>
      <c r="K428" s="72">
        <f ca="1">AVERAGE(OFFSET(K$3:K$6,[3]Feuil3!$A4,,))</f>
        <v>58.602499999999999</v>
      </c>
      <c r="L428" s="72">
        <f ca="1">AVERAGE(OFFSET(L$3:L$6,[3]Feuil3!$A4,,))</f>
        <v>87.034999999999997</v>
      </c>
      <c r="M428" s="72">
        <f ca="1">AVERAGE(OFFSET(M$3:M$6,[3]Feuil3!$A4,,))</f>
        <v>94.232499999999987</v>
      </c>
      <c r="N428" s="72">
        <f ca="1">AVERAGE(OFFSET(N$3:N$6,[3]Feuil3!$A4,,))</f>
        <v>92.862499999999997</v>
      </c>
      <c r="O428" s="72">
        <f ca="1">AVERAGE(OFFSET(O$3:O$6,[3]Feuil3!$A4,,))</f>
        <v>102.80249999999998</v>
      </c>
      <c r="P428" s="72">
        <f ca="1">AVERAGE(OFFSET(P$3:P$6,[3]Feuil3!$A4,,))</f>
        <v>93.03</v>
      </c>
      <c r="Q428" s="72">
        <f ca="1">AVERAGE(OFFSET(Q$3:Q$6,[3]Feuil3!$A4,,))</f>
        <v>96.907499999999999</v>
      </c>
      <c r="R428" s="72">
        <f ca="1">AVERAGE(OFFSET(R$3:R$6,[3]Feuil3!$A4,,))</f>
        <v>65.314999999999998</v>
      </c>
      <c r="S428" s="72">
        <f ca="1">AVERAGE(OFFSET(S$3:S$6,[3]Feuil3!$A4,,))</f>
        <v>43.870000000000005</v>
      </c>
      <c r="T428" s="72">
        <f ca="1">AVERAGE(OFFSET(T$3:T$6,[3]Feuil3!$A4,,))</f>
        <v>98.85499999999999</v>
      </c>
      <c r="U428" s="72">
        <f ca="1">AVERAGE(OFFSET(U$3:U$6,[3]Feuil3!$A4,,))</f>
        <v>72.615000000000009</v>
      </c>
      <c r="V428" s="72">
        <f ca="1">AVERAGE(OFFSET(V$3:V$6,[3]Feuil3!$A4,,))</f>
        <v>85.25</v>
      </c>
      <c r="W428" s="72">
        <f ca="1">AVERAGE(OFFSET(W$3:W$6,[3]Feuil3!$A4,,))</f>
        <v>97.694999999999993</v>
      </c>
      <c r="X428" s="72">
        <f ca="1">AVERAGE(OFFSET(X$3:X$6,[3]Feuil3!$A4,,))</f>
        <v>106.71000000000001</v>
      </c>
      <c r="Y428" s="72">
        <f ca="1">AVERAGE(OFFSET(Y$3:Y$6,[3]Feuil3!$A4,,))</f>
        <v>69.677500000000009</v>
      </c>
      <c r="Z428" s="72">
        <f ca="1">AVERAGE(OFFSET(Z$3:Z$6,[3]Feuil3!$A4,,))</f>
        <v>92.087500000000006</v>
      </c>
      <c r="AA428" s="72">
        <f ca="1">AVERAGE(OFFSET(AA$3:AA$6,[3]Feuil3!$A4,,))</f>
        <v>63.832500000000003</v>
      </c>
      <c r="AB428" s="72">
        <f ca="1">AVERAGE(OFFSET(AB$3:AB$6,[3]Feuil3!$A4,,))</f>
        <v>89.872500000000002</v>
      </c>
      <c r="AC428" s="72">
        <f ca="1">AVERAGE(OFFSET(AC$3:AC$6,[3]Feuil3!$A4,,))</f>
        <v>62.564999999999998</v>
      </c>
      <c r="AD428" s="72">
        <f ca="1">AVERAGE(OFFSET(AD$3:AD$6,[3]Feuil3!$A4,,))</f>
        <v>102.65249999999999</v>
      </c>
      <c r="AE428" s="72">
        <f ca="1">AVERAGE(OFFSET(AE$3:AE$6,[3]Feuil3!$A4,,))</f>
        <v>104.7375</v>
      </c>
      <c r="AF428" s="72">
        <f ca="1">AVERAGE(OFFSET(AF$3:AF$6,[3]Feuil3!$A4,,))</f>
        <v>89.537499999999994</v>
      </c>
      <c r="AG428" s="72">
        <f ca="1">AVERAGE(OFFSET(AG$3:AG$6,[3]Feuil3!$A4,,))</f>
        <v>93.225000000000009</v>
      </c>
      <c r="AH428" s="72">
        <f ca="1">AVERAGE(OFFSET(AH$3:AH$6,[3]Feuil3!$A4,,))</f>
        <v>143.375</v>
      </c>
      <c r="AI428" s="72">
        <f ca="1">AVERAGE(OFFSET(AI$3:AI$6,[3]Feuil3!$A4,,))</f>
        <v>104.715</v>
      </c>
      <c r="AJ428" s="72">
        <f ca="1">AVERAGE(OFFSET(AJ$3:AJ$6,[3]Feuil3!$A4,,))</f>
        <v>97.18</v>
      </c>
      <c r="AK428" s="72">
        <f ca="1">AVERAGE(OFFSET(AK$3:AK$6,[3]Feuil3!$A4,,))</f>
        <v>61.335000000000001</v>
      </c>
      <c r="AL428" s="72">
        <f ca="1">AVERAGE(OFFSET(AL$3:AL$6,[3]Feuil3!$A4,,))</f>
        <v>91.362499999999997</v>
      </c>
      <c r="AM428" s="72">
        <f ca="1">AVERAGE(OFFSET(AM$3:AM$6,[3]Feuil3!$A4,,))</f>
        <v>82.822499999999991</v>
      </c>
      <c r="AN428" s="72">
        <f ca="1">AVERAGE(OFFSET(AN$3:AN$6,[3]Feuil3!$A4,,))</f>
        <v>80.94</v>
      </c>
      <c r="AO428" s="72">
        <f ca="1">AVERAGE(OFFSET(AO$3:AO$6,[3]Feuil3!$A4,,))</f>
        <v>102.1925</v>
      </c>
      <c r="AP428" s="72">
        <f ca="1">AVERAGE(OFFSET(AP$3:AP$6,[3]Feuil3!$A4,,))</f>
        <v>103.74249999999999</v>
      </c>
      <c r="AQ428" s="72">
        <f ca="1">AVERAGE(OFFSET(AQ$3:AQ$6,[3]Feuil3!$A4,,))</f>
        <v>94.490000000000009</v>
      </c>
      <c r="AR428" s="72">
        <f ca="1">AVERAGE(OFFSET(AR$3:AR$6,[3]Feuil3!$A4,,))</f>
        <v>61.487499999999997</v>
      </c>
      <c r="AS428" s="72">
        <f ca="1">AVERAGE(OFFSET(AS$3:AS$6,[3]Feuil3!$A4,,))</f>
        <v>82.03</v>
      </c>
      <c r="AT428" s="72">
        <f ca="1">AVERAGE(OFFSET(AT$3:AT$6,[3]Feuil3!$A4,,))</f>
        <v>110.38250000000001</v>
      </c>
      <c r="AU428" s="72">
        <f ca="1">AVERAGE(OFFSET(AU$3:AU$6,[3]Feuil3!$A4,,))</f>
        <v>101.24249999999999</v>
      </c>
      <c r="AV428" s="72">
        <f ca="1">AVERAGE(OFFSET(AV$3:AV$6,[3]Feuil3!$A4,,))</f>
        <v>121.10499999999999</v>
      </c>
      <c r="AW428" s="75">
        <f ca="1">AVERAGE(OFFSET(AW$3:AW$6,[3]Feuil3!$A4,,))</f>
        <v>98.578947368421055</v>
      </c>
      <c r="AX428" s="75">
        <f ca="1">AVERAGE(OFFSET(AX$3:AX$6,[3]Feuil3!$A4,,))</f>
        <v>44.890450255685359</v>
      </c>
      <c r="AY428" s="75">
        <f ca="1">AVERAGE(OFFSET(AY$3:AY$6,[3]Feuil3!$A4,,))</f>
        <v>53.774759934107436</v>
      </c>
      <c r="AZ428" s="75">
        <f ca="1">AVERAGE(OFFSET(AZ$3:AZ$6,[3]Feuil3!$A4,,))</f>
        <v>93.484412412025051</v>
      </c>
      <c r="BA428" s="75">
        <f ca="1">AVERAGE(OFFSET(BA$3:BA$6,[3]Feuil3!$A4,,))</f>
        <v>107.63961680033151</v>
      </c>
      <c r="BB428" s="75">
        <f ca="1">AVERAGE(OFFSET(BB$3:BB$6,[3]Feuil3!$A4,,))</f>
        <v>50.796368127938969</v>
      </c>
      <c r="BC428" s="75">
        <f ca="1">AVERAGE(OFFSET(BC$3:BC$6,[3]Feuil3!$A4,,))</f>
        <v>80.535763856759502</v>
      </c>
      <c r="BD428" s="75">
        <f ca="1">AVERAGE(OFFSET(BD$3:BD$6,[3]Feuil3!$A4,,))</f>
        <v>90.475504668634926</v>
      </c>
      <c r="BE428" s="75">
        <f ca="1">AVERAGE(OFFSET(BE$3:BE$6,[3]Feuil3!$A4,,))</f>
        <v>87.32808275537792</v>
      </c>
      <c r="BF428" s="75">
        <f ca="1">AVERAGE(OFFSET(BF$3:BF$6,[3]Feuil3!$A4,,))</f>
        <v>99.997568211662852</v>
      </c>
      <c r="BG428" s="75">
        <f ca="1">AVERAGE(OFFSET(BG$3:BG$6,[3]Feuil3!$A4,,))</f>
        <v>90.060262833079221</v>
      </c>
      <c r="BH428" s="75">
        <f ca="1">AVERAGE(OFFSET(BH$3:BH$6,[3]Feuil3!$A4,,))</f>
        <v>93.848053457292281</v>
      </c>
      <c r="BI428" s="75">
        <f ca="1">AVERAGE(OFFSET(BI$3:BI$6,[3]Feuil3!$A4,,))</f>
        <v>52.533579988739639</v>
      </c>
      <c r="BJ428" s="75">
        <f ca="1">AVERAGE(OFFSET(BJ$3:BJ$6,[3]Feuil3!$A4,,))</f>
        <v>38.891843971631204</v>
      </c>
      <c r="BK428" s="75">
        <f ca="1">AVERAGE(OFFSET(BK$3:BK$6,[3]Feuil3!$A4,,))</f>
        <v>94.813571514206927</v>
      </c>
      <c r="BL428" s="75">
        <f ca="1">AVERAGE(OFFSET(BL$3:BL$6,[3]Feuil3!$A4,,))</f>
        <v>66.336271867720285</v>
      </c>
      <c r="BM428" s="75">
        <f ca="1">AVERAGE(OFFSET(BM$3:BM$6,[3]Feuil3!$A4,,))</f>
        <v>79.704555547764301</v>
      </c>
      <c r="BN428" s="75">
        <f ca="1">AVERAGE(OFFSET(BN$3:BN$6,[3]Feuil3!$A4,,))</f>
        <v>96.99180938198063</v>
      </c>
      <c r="BO428" s="75">
        <f ca="1">AVERAGE(OFFSET(BO$3:BO$6,[3]Feuil3!$A4,,))</f>
        <v>105.57767938855773</v>
      </c>
      <c r="BP428" s="75">
        <f ca="1">AVERAGE(OFFSET(BP$3:BP$6,[3]Feuil3!$A4,,))</f>
        <v>59.895128188597347</v>
      </c>
      <c r="BQ428" s="75">
        <f ca="1">AVERAGE(OFFSET(BQ$3:BQ$6,[3]Feuil3!$A4,,))</f>
        <v>89.666504381694239</v>
      </c>
      <c r="BR428" s="75">
        <f ca="1">AVERAGE(OFFSET(BR$3:BR$6,[3]Feuil3!$A4,,))</f>
        <v>57.581976455730455</v>
      </c>
      <c r="BS428" s="75">
        <f ca="1">AVERAGE(OFFSET(BS$3:BS$6,[3]Feuil3!$A4,,))</f>
        <v>86.565690618377971</v>
      </c>
      <c r="BT428" s="75">
        <f ca="1">AVERAGE(OFFSET(BT$3:BT$6,[3]Feuil3!$A4,,))</f>
        <v>49.653776710779539</v>
      </c>
      <c r="BU428" s="75">
        <f ca="1">AVERAGE(OFFSET(BU$3:BU$6,[3]Feuil3!$A4,,))</f>
        <v>100.12191850966813</v>
      </c>
      <c r="BV428" s="75">
        <f ca="1">AVERAGE(OFFSET(BV$3:BV$6,[3]Feuil3!$A4,,))</f>
        <v>105.40418144765643</v>
      </c>
      <c r="BW428" s="75">
        <f ca="1">AVERAGE(OFFSET(BW$3:BW$6,[3]Feuil3!$A4,,))</f>
        <v>99.888439548180187</v>
      </c>
      <c r="BX428" s="75">
        <f ca="1">AVERAGE(OFFSET(BX$3:BX$6,[3]Feuil3!$A4,,))</f>
        <v>100.43632837750488</v>
      </c>
      <c r="BY428" s="75">
        <f ca="1">AVERAGE(OFFSET(BY$3:BY$6,[3]Feuil3!$A4,,))</f>
        <v>155.32324025675052</v>
      </c>
      <c r="BZ428" s="75">
        <f ca="1">AVERAGE(OFFSET(BZ$3:BZ$6,[3]Feuil3!$A4,,))</f>
        <v>106.32583642179011</v>
      </c>
      <c r="CA428" s="75">
        <f ca="1">AVERAGE(OFFSET(CA$3:CA$6,[3]Feuil3!$A4,,))</f>
        <v>95.202174818152855</v>
      </c>
      <c r="CB428" s="75">
        <f ca="1">AVERAGE(OFFSET(CB$3:CB$6,[3]Feuil3!$A4,,))</f>
        <v>55.489211561948707</v>
      </c>
      <c r="CC428" s="75">
        <f ca="1">AVERAGE(OFFSET(CC$3:CC$6,[3]Feuil3!$A4,,))</f>
        <v>83.830343625269535</v>
      </c>
      <c r="CD428" s="75">
        <f ca="1">AVERAGE(OFFSET(CD$3:CD$6,[3]Feuil3!$A4,,))</f>
        <v>76.724796776210638</v>
      </c>
      <c r="CE428" s="75">
        <f ca="1">AVERAGE(OFFSET(CE$3:CE$6,[3]Feuil3!$A4,,))</f>
        <v>85.058981162809033</v>
      </c>
      <c r="CF428" s="75">
        <f ca="1">AVERAGE(OFFSET(CF$3:CF$6,[3]Feuil3!$A4,,))</f>
        <v>102.76283372718586</v>
      </c>
      <c r="CG428" s="75">
        <f ca="1">AVERAGE(OFFSET(CG$3:CG$6,[3]Feuil3!$A4,,))</f>
        <v>96.828915437745025</v>
      </c>
      <c r="CH428" s="75">
        <f ca="1">AVERAGE(OFFSET(CH$3:CH$6,[3]Feuil3!$A4,,))</f>
        <v>86.418511066398395</v>
      </c>
      <c r="CI428" s="75">
        <f ca="1">AVERAGE(OFFSET(CI$3:CI$6,[3]Feuil3!$A4,,))</f>
        <v>49.633725506023858</v>
      </c>
      <c r="CJ428" s="75">
        <f ca="1">AVERAGE(OFFSET(CJ$3:CJ$6,[3]Feuil3!$A4,,))</f>
        <v>71.518559689618343</v>
      </c>
      <c r="CK428" s="75">
        <f ca="1">AVERAGE(OFFSET(CK$3:CK$6,[3]Feuil3!$A4,,))</f>
        <v>117.55324813631522</v>
      </c>
    </row>
    <row r="429" spans="1:89">
      <c r="E429" s="70">
        <f t="shared" si="95"/>
        <v>1995</v>
      </c>
      <c r="F429" s="72">
        <f ca="1">AVERAGE(OFFSET(F$3:F$6,[3]Feuil3!$A5,,))</f>
        <v>106.4525</v>
      </c>
      <c r="G429" s="72">
        <f ca="1">AVERAGE(OFFSET(G$3:G$6,[3]Feuil3!$A5,,))</f>
        <v>64.237499999999997</v>
      </c>
      <c r="H429" s="72">
        <f ca="1">AVERAGE(OFFSET(H$3:H$6,[3]Feuil3!$A5,,))</f>
        <v>70.222499999999997</v>
      </c>
      <c r="I429" s="72">
        <f ca="1">AVERAGE(OFFSET(I$3:I$6,[3]Feuil3!$A5,,))</f>
        <v>100.74000000000001</v>
      </c>
      <c r="J429" s="72">
        <f ca="1">AVERAGE(OFFSET(J$3:J$6,[3]Feuil3!$A5,,))</f>
        <v>115.345</v>
      </c>
      <c r="K429" s="72">
        <f ca="1">AVERAGE(OFFSET(K$3:K$6,[3]Feuil3!$A5,,))</f>
        <v>72.397500000000008</v>
      </c>
      <c r="L429" s="72">
        <f ca="1">AVERAGE(OFFSET(L$3:L$6,[3]Feuil3!$A5,,))</f>
        <v>87.447500000000005</v>
      </c>
      <c r="M429" s="72">
        <f ca="1">AVERAGE(OFFSET(M$3:M$6,[3]Feuil3!$A5,,))</f>
        <v>96.497500000000002</v>
      </c>
      <c r="N429" s="72">
        <f ca="1">AVERAGE(OFFSET(N$3:N$6,[3]Feuil3!$A5,,))</f>
        <v>94.91</v>
      </c>
      <c r="O429" s="72">
        <f ca="1">AVERAGE(OFFSET(O$3:O$6,[3]Feuil3!$A5,,))</f>
        <v>105.80499999999999</v>
      </c>
      <c r="P429" s="72">
        <f ca="1">AVERAGE(OFFSET(P$3:P$6,[3]Feuil3!$A5,,))</f>
        <v>87.26</v>
      </c>
      <c r="Q429" s="72">
        <f ca="1">AVERAGE(OFFSET(Q$3:Q$6,[3]Feuil3!$A5,,))</f>
        <v>97.407499999999999</v>
      </c>
      <c r="R429" s="72">
        <f ca="1">AVERAGE(OFFSET(R$3:R$6,[3]Feuil3!$A5,,))</f>
        <v>76.382500000000007</v>
      </c>
      <c r="S429" s="72">
        <f ca="1">AVERAGE(OFFSET(S$3:S$6,[3]Feuil3!$A5,,))</f>
        <v>53.52</v>
      </c>
      <c r="T429" s="72">
        <f ca="1">AVERAGE(OFFSET(T$3:T$6,[3]Feuil3!$A5,,))</f>
        <v>102.6425</v>
      </c>
      <c r="U429" s="72">
        <f ca="1">AVERAGE(OFFSET(U$3:U$6,[3]Feuil3!$A5,,))</f>
        <v>69.58</v>
      </c>
      <c r="V429" s="72">
        <f ca="1">AVERAGE(OFFSET(V$3:V$6,[3]Feuil3!$A5,,))</f>
        <v>87.072499999999991</v>
      </c>
      <c r="W429" s="72">
        <f ca="1">AVERAGE(OFFSET(W$3:W$6,[3]Feuil3!$A5,,))</f>
        <v>100.7225</v>
      </c>
      <c r="X429" s="72">
        <f ca="1">AVERAGE(OFFSET(X$3:X$6,[3]Feuil3!$A5,,))</f>
        <v>109.5</v>
      </c>
      <c r="Y429" s="72">
        <f ca="1">AVERAGE(OFFSET(Y$3:Y$6,[3]Feuil3!$A5,,))</f>
        <v>74.66</v>
      </c>
      <c r="Z429" s="72">
        <f ca="1">AVERAGE(OFFSET(Z$3:Z$6,[3]Feuil3!$A5,,))</f>
        <v>95.192499999999995</v>
      </c>
      <c r="AA429" s="72">
        <f ca="1">AVERAGE(OFFSET(AA$3:AA$6,[3]Feuil3!$A5,,))</f>
        <v>62.577500000000001</v>
      </c>
      <c r="AB429" s="72">
        <f ca="1">AVERAGE(OFFSET(AB$3:AB$6,[3]Feuil3!$A5,,))</f>
        <v>98.88</v>
      </c>
      <c r="AC429" s="72">
        <f ca="1">AVERAGE(OFFSET(AC$3:AC$6,[3]Feuil3!$A5,,))</f>
        <v>65.007500000000007</v>
      </c>
      <c r="AD429" s="72">
        <f ca="1">AVERAGE(OFFSET(AD$3:AD$6,[3]Feuil3!$A5,,))</f>
        <v>110.88500000000001</v>
      </c>
      <c r="AE429" s="72">
        <f ca="1">AVERAGE(OFFSET(AE$3:AE$6,[3]Feuil3!$A5,,))</f>
        <v>105.3475</v>
      </c>
      <c r="AF429" s="72">
        <f ca="1">AVERAGE(OFFSET(AF$3:AF$6,[3]Feuil3!$A5,,))</f>
        <v>86.007499999999993</v>
      </c>
      <c r="AG429" s="72">
        <f ca="1">AVERAGE(OFFSET(AG$3:AG$6,[3]Feuil3!$A5,,))</f>
        <v>92.254999999999995</v>
      </c>
      <c r="AH429" s="72">
        <f ca="1">AVERAGE(OFFSET(AH$3:AH$6,[3]Feuil3!$A5,,))</f>
        <v>146.8075</v>
      </c>
      <c r="AI429" s="72">
        <f ca="1">AVERAGE(OFFSET(AI$3:AI$6,[3]Feuil3!$A5,,))</f>
        <v>112.03750000000001</v>
      </c>
      <c r="AJ429" s="72">
        <f ca="1">AVERAGE(OFFSET(AJ$3:AJ$6,[3]Feuil3!$A5,,))</f>
        <v>100.35</v>
      </c>
      <c r="AK429" s="72">
        <f ca="1">AVERAGE(OFFSET(AK$3:AK$6,[3]Feuil3!$A5,,))</f>
        <v>65.992499999999993</v>
      </c>
      <c r="AL429" s="72">
        <f ca="1">AVERAGE(OFFSET(AL$3:AL$6,[3]Feuil3!$A5,,))</f>
        <v>89.497500000000002</v>
      </c>
      <c r="AM429" s="72">
        <f ca="1">AVERAGE(OFFSET(AM$3:AM$6,[3]Feuil3!$A5,,))</f>
        <v>81.10499999999999</v>
      </c>
      <c r="AN429" s="72">
        <f ca="1">AVERAGE(OFFSET(AN$3:AN$6,[3]Feuil3!$A5,,))</f>
        <v>86.72</v>
      </c>
      <c r="AO429" s="72">
        <f ca="1">AVERAGE(OFFSET(AO$3:AO$6,[3]Feuil3!$A5,,))</f>
        <v>69.684999999999988</v>
      </c>
      <c r="AP429" s="72">
        <f ca="1">AVERAGE(OFFSET(AP$3:AP$6,[3]Feuil3!$A5,,))</f>
        <v>108.8</v>
      </c>
      <c r="AQ429" s="72">
        <f ca="1">AVERAGE(OFFSET(AQ$3:AQ$6,[3]Feuil3!$A5,,))</f>
        <v>99.177500000000009</v>
      </c>
      <c r="AR429" s="72">
        <f ca="1">AVERAGE(OFFSET(AR$3:AR$6,[3]Feuil3!$A5,,))</f>
        <v>78.625</v>
      </c>
      <c r="AS429" s="72">
        <f ca="1">AVERAGE(OFFSET(AS$3:AS$6,[3]Feuil3!$A5,,))</f>
        <v>91.932500000000005</v>
      </c>
      <c r="AT429" s="72">
        <f ca="1">AVERAGE(OFFSET(AT$3:AT$6,[3]Feuil3!$A5,,))</f>
        <v>112.005</v>
      </c>
      <c r="AU429" s="72">
        <f ca="1">AVERAGE(OFFSET(AU$3:AU$6,[3]Feuil3!$A5,,))</f>
        <v>102.80500000000001</v>
      </c>
      <c r="AV429" s="72">
        <f ca="1">AVERAGE(OFFSET(AV$3:AV$6,[3]Feuil3!$A5,,))</f>
        <v>142.41499999999999</v>
      </c>
      <c r="AW429" s="75">
        <f ca="1">AVERAGE(OFFSET(AW$3:AW$6,[3]Feuil3!$A5,,))</f>
        <v>101.86842105263158</v>
      </c>
      <c r="AX429" s="75">
        <f ca="1">AVERAGE(OFFSET(AX$3:AX$6,[3]Feuil3!$A5,,))</f>
        <v>53.413295638797656</v>
      </c>
      <c r="AY429" s="75">
        <f ca="1">AVERAGE(OFFSET(AY$3:AY$6,[3]Feuil3!$A5,,))</f>
        <v>56.428542729719965</v>
      </c>
      <c r="AZ429" s="75">
        <f ca="1">AVERAGE(OFFSET(AZ$3:AZ$6,[3]Feuil3!$A5,,))</f>
        <v>97.458098531937026</v>
      </c>
      <c r="BA429" s="75">
        <f ca="1">AVERAGE(OFFSET(BA$3:BA$6,[3]Feuil3!$A5,,))</f>
        <v>112.46861516710138</v>
      </c>
      <c r="BB429" s="75">
        <f ca="1">AVERAGE(OFFSET(BB$3:BB$6,[3]Feuil3!$A5,,))</f>
        <v>62.753808481591427</v>
      </c>
      <c r="BC429" s="75">
        <f ca="1">AVERAGE(OFFSET(BC$3:BC$6,[3]Feuil3!$A5,,))</f>
        <v>80.917460904969005</v>
      </c>
      <c r="BD429" s="75">
        <f ca="1">AVERAGE(OFFSET(BD$3:BD$6,[3]Feuil3!$A5,,))</f>
        <v>92.650200427258113</v>
      </c>
      <c r="BE429" s="75">
        <f ca="1">AVERAGE(OFFSET(BE$3:BE$6,[3]Feuil3!$A5,,))</f>
        <v>89.253555895145169</v>
      </c>
      <c r="BF429" s="75">
        <f ca="1">AVERAGE(OFFSET(BF$3:BF$6,[3]Feuil3!$A5,,))</f>
        <v>102.91814600457175</v>
      </c>
      <c r="BG429" s="75">
        <f ca="1">AVERAGE(OFFSET(BG$3:BG$6,[3]Feuil3!$A5,,))</f>
        <v>84.474454851279077</v>
      </c>
      <c r="BH429" s="75">
        <f ca="1">AVERAGE(OFFSET(BH$3:BH$6,[3]Feuil3!$A5,,))</f>
        <v>94.332268061204729</v>
      </c>
      <c r="BI429" s="75">
        <f ca="1">AVERAGE(OFFSET(BI$3:BI$6,[3]Feuil3!$A5,,))</f>
        <v>61.435293171398691</v>
      </c>
      <c r="BJ429" s="75">
        <f ca="1">AVERAGE(OFFSET(BJ$3:BJ$6,[3]Feuil3!$A5,,))</f>
        <v>47.446808510638299</v>
      </c>
      <c r="BK429" s="75">
        <f ca="1">AVERAGE(OFFSET(BK$3:BK$6,[3]Feuil3!$A5,,))</f>
        <v>98.446229468888603</v>
      </c>
      <c r="BL429" s="75">
        <f ca="1">AVERAGE(OFFSET(BL$3:BL$6,[3]Feuil3!$A5,,))</f>
        <v>63.563696158589508</v>
      </c>
      <c r="BM429" s="75">
        <f ca="1">AVERAGE(OFFSET(BM$3:BM$6,[3]Feuil3!$A5,,))</f>
        <v>81.408503377509746</v>
      </c>
      <c r="BN429" s="75">
        <f ca="1">AVERAGE(OFFSET(BN$3:BN$6,[3]Feuil3!$A5,,))</f>
        <v>99.997517994539578</v>
      </c>
      <c r="BO429" s="75">
        <f ca="1">AVERAGE(OFFSET(BO$3:BO$6,[3]Feuil3!$A5,,))</f>
        <v>108.33807415469093</v>
      </c>
      <c r="BP429" s="75">
        <f ca="1">AVERAGE(OFFSET(BP$3:BP$6,[3]Feuil3!$A5,,))</f>
        <v>64.178110158382225</v>
      </c>
      <c r="BQ429" s="75">
        <f ca="1">AVERAGE(OFFSET(BQ$3:BQ$6,[3]Feuil3!$A5,,))</f>
        <v>92.689873417721515</v>
      </c>
      <c r="BR429" s="75">
        <f ca="1">AVERAGE(OFFSET(BR$3:BR$6,[3]Feuil3!$A5,,))</f>
        <v>56.449866943304308</v>
      </c>
      <c r="BS429" s="75">
        <f ca="1">AVERAGE(OFFSET(BS$3:BS$6,[3]Feuil3!$A5,,))</f>
        <v>95.241764592564053</v>
      </c>
      <c r="BT429" s="75">
        <f ca="1">AVERAGE(OFFSET(BT$3:BT$6,[3]Feuil3!$A5,,))</f>
        <v>51.592230312890614</v>
      </c>
      <c r="BU429" s="75">
        <f ca="1">AVERAGE(OFFSET(BU$3:BU$6,[3]Feuil3!$A5,,))</f>
        <v>108.15147155641168</v>
      </c>
      <c r="BV429" s="75">
        <f ca="1">AVERAGE(OFFSET(BV$3:BV$6,[3]Feuil3!$A5,,))</f>
        <v>106.01806425642187</v>
      </c>
      <c r="BW429" s="75">
        <f ca="1">AVERAGE(OFFSET(BW$3:BW$6,[3]Feuil3!$A5,,))</f>
        <v>95.950355598940192</v>
      </c>
      <c r="BX429" s="75">
        <f ca="1">AVERAGE(OFFSET(BX$3:BX$6,[3]Feuil3!$A5,,))</f>
        <v>99.391294979530286</v>
      </c>
      <c r="BY429" s="75">
        <f ca="1">AVERAGE(OFFSET(BY$3:BY$6,[3]Feuil3!$A5,,))</f>
        <v>159.04178967039513</v>
      </c>
      <c r="BZ429" s="75">
        <f ca="1">AVERAGE(OFFSET(BZ$3:BZ$6,[3]Feuil3!$A5,,))</f>
        <v>113.76097882926334</v>
      </c>
      <c r="CA429" s="75">
        <f ca="1">AVERAGE(OFFSET(CA$3:CA$6,[3]Feuil3!$A5,,))</f>
        <v>98.307658396806332</v>
      </c>
      <c r="CB429" s="75">
        <f ca="1">AVERAGE(OFFSET(CB$3:CB$6,[3]Feuil3!$A5,,))</f>
        <v>59.702809065002043</v>
      </c>
      <c r="CC429" s="75">
        <f ca="1">AVERAGE(OFFSET(CC$3:CC$6,[3]Feuil3!$A5,,))</f>
        <v>82.119098958572295</v>
      </c>
      <c r="CD429" s="75">
        <f ca="1">AVERAGE(OFFSET(CD$3:CD$6,[3]Feuil3!$A5,,))</f>
        <v>75.133745570763566</v>
      </c>
      <c r="CE429" s="75">
        <f ca="1">AVERAGE(OFFSET(CE$3:CE$6,[3]Feuil3!$A5,,))</f>
        <v>91.133121403988127</v>
      </c>
      <c r="CF429" s="75">
        <f ca="1">AVERAGE(OFFSET(CF$3:CF$6,[3]Feuil3!$A5,,))</f>
        <v>70.073910201618972</v>
      </c>
      <c r="CG429" s="75">
        <f ca="1">AVERAGE(OFFSET(CG$3:CG$6,[3]Feuil3!$A5,,))</f>
        <v>101.54937464999067</v>
      </c>
      <c r="CH429" s="75">
        <f ca="1">AVERAGE(OFFSET(CH$3:CH$6,[3]Feuil3!$A5,,))</f>
        <v>90.705597219681721</v>
      </c>
      <c r="CI429" s="75">
        <f ca="1">AVERAGE(OFFSET(CI$3:CI$6,[3]Feuil3!$A5,,))</f>
        <v>63.467398542974195</v>
      </c>
      <c r="CJ429" s="75">
        <f ca="1">AVERAGE(OFFSET(CJ$3:CJ$6,[3]Feuil3!$A5,,))</f>
        <v>80.152139323001819</v>
      </c>
      <c r="CK429" s="75">
        <f ca="1">AVERAGE(OFFSET(CK$3:CK$6,[3]Feuil3!$A5,,))</f>
        <v>119.2811501597444</v>
      </c>
    </row>
    <row r="430" spans="1:89">
      <c r="E430" s="70">
        <f t="shared" si="95"/>
        <v>1996</v>
      </c>
      <c r="F430" s="72">
        <f ca="1">AVERAGE(OFFSET(F$3:F$6,[3]Feuil3!$A6,,))</f>
        <v>103.8175</v>
      </c>
      <c r="G430" s="72">
        <f ca="1">AVERAGE(OFFSET(G$3:G$6,[3]Feuil3!$A6,,))</f>
        <v>56.147499999999994</v>
      </c>
      <c r="H430" s="72">
        <f ca="1">AVERAGE(OFFSET(H$3:H$6,[3]Feuil3!$A6,,))</f>
        <v>75.382500000000007</v>
      </c>
      <c r="I430" s="72">
        <f ca="1">AVERAGE(OFFSET(I$3:I$6,[3]Feuil3!$A6,,))</f>
        <v>99.98</v>
      </c>
      <c r="J430" s="72">
        <f ca="1">AVERAGE(OFFSET(J$3:J$6,[3]Feuil3!$A6,,))</f>
        <v>111.0675</v>
      </c>
      <c r="K430" s="72">
        <f ca="1">AVERAGE(OFFSET(K$3:K$6,[3]Feuil3!$A6,,))</f>
        <v>81.905000000000001</v>
      </c>
      <c r="L430" s="72">
        <f ca="1">AVERAGE(OFFSET(L$3:L$6,[3]Feuil3!$A6,,))</f>
        <v>89.57</v>
      </c>
      <c r="M430" s="72">
        <f ca="1">AVERAGE(OFFSET(M$3:M$6,[3]Feuil3!$A6,,))</f>
        <v>100.37249999999999</v>
      </c>
      <c r="N430" s="72">
        <f ca="1">AVERAGE(OFFSET(N$3:N$6,[3]Feuil3!$A6,,))</f>
        <v>96.857500000000016</v>
      </c>
      <c r="O430" s="72">
        <f ca="1">AVERAGE(OFFSET(O$3:O$6,[3]Feuil3!$A6,,))</f>
        <v>105.73499999999999</v>
      </c>
      <c r="P430" s="72">
        <f ca="1">AVERAGE(OFFSET(P$3:P$6,[3]Feuil3!$A6,,))</f>
        <v>97.149999999999991</v>
      </c>
      <c r="Q430" s="72">
        <f ca="1">AVERAGE(OFFSET(Q$3:Q$6,[3]Feuil3!$A6,,))</f>
        <v>98.032499999999999</v>
      </c>
      <c r="R430" s="72">
        <f ca="1">AVERAGE(OFFSET(R$3:R$6,[3]Feuil3!$A6,,))</f>
        <v>85.172499999999999</v>
      </c>
      <c r="S430" s="72">
        <f ca="1">AVERAGE(OFFSET(S$3:S$6,[3]Feuil3!$A6,,))</f>
        <v>66.545000000000002</v>
      </c>
      <c r="T430" s="72">
        <f ca="1">AVERAGE(OFFSET(T$3:T$6,[3]Feuil3!$A6,,))</f>
        <v>99.6</v>
      </c>
      <c r="U430" s="72">
        <f ca="1">AVERAGE(OFFSET(U$3:U$6,[3]Feuil3!$A6,,))</f>
        <v>71.072500000000005</v>
      </c>
      <c r="V430" s="72">
        <f ca="1">AVERAGE(OFFSET(V$3:V$6,[3]Feuil3!$A6,,))</f>
        <v>87.43249999999999</v>
      </c>
      <c r="W430" s="72">
        <f ca="1">AVERAGE(OFFSET(W$3:W$6,[3]Feuil3!$A6,,))</f>
        <v>98.007499999999993</v>
      </c>
      <c r="X430" s="72">
        <f ca="1">AVERAGE(OFFSET(X$3:X$6,[3]Feuil3!$A6,,))</f>
        <v>106.93</v>
      </c>
      <c r="Y430" s="72">
        <f ca="1">AVERAGE(OFFSET(Y$3:Y$6,[3]Feuil3!$A6,,))</f>
        <v>81.245000000000005</v>
      </c>
      <c r="Z430" s="72">
        <f ca="1">AVERAGE(OFFSET(Z$3:Z$6,[3]Feuil3!$A6,,))</f>
        <v>95.57</v>
      </c>
      <c r="AA430" s="72">
        <f ca="1">AVERAGE(OFFSET(AA$3:AA$6,[3]Feuil3!$A6,,))</f>
        <v>56.715000000000003</v>
      </c>
      <c r="AB430" s="72">
        <f ca="1">AVERAGE(OFFSET(AB$3:AB$6,[3]Feuil3!$A6,,))</f>
        <v>94.965000000000003</v>
      </c>
      <c r="AC430" s="72">
        <f ca="1">AVERAGE(OFFSET(AC$3:AC$6,[3]Feuil3!$A6,,))</f>
        <v>65.962499999999991</v>
      </c>
      <c r="AD430" s="72">
        <f ca="1">AVERAGE(OFFSET(AD$3:AD$6,[3]Feuil3!$A6,,))</f>
        <v>106.265</v>
      </c>
      <c r="AE430" s="72">
        <f ca="1">AVERAGE(OFFSET(AE$3:AE$6,[3]Feuil3!$A6,,))</f>
        <v>113.965</v>
      </c>
      <c r="AF430" s="72">
        <f ca="1">AVERAGE(OFFSET(AF$3:AF$6,[3]Feuil3!$A6,,))</f>
        <v>87.72</v>
      </c>
      <c r="AG430" s="72">
        <f ca="1">AVERAGE(OFFSET(AG$3:AG$6,[3]Feuil3!$A6,,))</f>
        <v>96.507500000000007</v>
      </c>
      <c r="AH430" s="72">
        <f ca="1">AVERAGE(OFFSET(AH$3:AH$6,[3]Feuil3!$A6,,))</f>
        <v>124.26000000000002</v>
      </c>
      <c r="AI430" s="72">
        <f ca="1">AVERAGE(OFFSET(AI$3:AI$6,[3]Feuil3!$A6,,))</f>
        <v>109.06</v>
      </c>
      <c r="AJ430" s="72">
        <f ca="1">AVERAGE(OFFSET(AJ$3:AJ$6,[3]Feuil3!$A6,,))</f>
        <v>99.28</v>
      </c>
      <c r="AK430" s="72">
        <f ca="1">AVERAGE(OFFSET(AK$3:AK$6,[3]Feuil3!$A6,,))</f>
        <v>68.352499999999992</v>
      </c>
      <c r="AL430" s="72">
        <f ca="1">AVERAGE(OFFSET(AL$3:AL$6,[3]Feuil3!$A6,,))</f>
        <v>90.26</v>
      </c>
      <c r="AM430" s="72">
        <f ca="1">AVERAGE(OFFSET(AM$3:AM$6,[3]Feuil3!$A6,,))</f>
        <v>92.20750000000001</v>
      </c>
      <c r="AN430" s="72">
        <f ca="1">AVERAGE(OFFSET(AN$3:AN$6,[3]Feuil3!$A6,,))</f>
        <v>94.467500000000001</v>
      </c>
      <c r="AO430" s="72">
        <f ca="1">AVERAGE(OFFSET(AO$3:AO$6,[3]Feuil3!$A6,,))</f>
        <v>77.632500000000007</v>
      </c>
      <c r="AP430" s="72">
        <f ca="1">AVERAGE(OFFSET(AP$3:AP$6,[3]Feuil3!$A6,,))</f>
        <v>108.7525</v>
      </c>
      <c r="AQ430" s="72">
        <f ca="1">AVERAGE(OFFSET(AQ$3:AQ$6,[3]Feuil3!$A6,,))</f>
        <v>101.255</v>
      </c>
      <c r="AR430" s="72">
        <f ca="1">AVERAGE(OFFSET(AR$3:AR$6,[3]Feuil3!$A6,,))</f>
        <v>104.10749999999999</v>
      </c>
      <c r="AS430" s="72">
        <f ca="1">AVERAGE(OFFSET(AS$3:AS$6,[3]Feuil3!$A6,,))</f>
        <v>104.09</v>
      </c>
      <c r="AT430" s="72">
        <f ca="1">AVERAGE(OFFSET(AT$3:AT$6,[3]Feuil3!$A6,,))</f>
        <v>121.8125</v>
      </c>
      <c r="AU430" s="72">
        <f ca="1">AVERAGE(OFFSET(AU$3:AU$6,[3]Feuil3!$A6,,))</f>
        <v>106.4025</v>
      </c>
      <c r="AV430" s="72">
        <f ca="1">AVERAGE(OFFSET(AV$3:AV$6,[3]Feuil3!$A6,,))</f>
        <v>151.8175</v>
      </c>
      <c r="AW430" s="75">
        <f ca="1">AVERAGE(OFFSET(AW$3:AW$6,[3]Feuil3!$A6,,))</f>
        <v>99.34688995215312</v>
      </c>
      <c r="AX430" s="75">
        <f ca="1">AVERAGE(OFFSET(AX$3:AX$6,[3]Feuil3!$A6,,))</f>
        <v>46.68648401446805</v>
      </c>
      <c r="AY430" s="75">
        <f ca="1">AVERAGE(OFFSET(AY$3:AY$6,[3]Feuil3!$A6,,))</f>
        <v>60.574952790389339</v>
      </c>
      <c r="AZ430" s="75">
        <f ca="1">AVERAGE(OFFSET(AZ$3:AZ$6,[3]Feuil3!$A6,,))</f>
        <v>96.722857764771334</v>
      </c>
      <c r="BA430" s="75">
        <f ca="1">AVERAGE(OFFSET(BA$3:BA$6,[3]Feuil3!$A6,,))</f>
        <v>108.29778416985593</v>
      </c>
      <c r="BB430" s="75">
        <f ca="1">AVERAGE(OFFSET(BB$3:BB$6,[3]Feuil3!$A6,,))</f>
        <v>70.994864238195319</v>
      </c>
      <c r="BC430" s="75">
        <f ca="1">AVERAGE(OFFSET(BC$3:BC$6,[3]Feuil3!$A6,,))</f>
        <v>82.881465716665119</v>
      </c>
      <c r="BD430" s="75">
        <f ca="1">AVERAGE(OFFSET(BD$3:BD$6,[3]Feuil3!$A6,,))</f>
        <v>96.370706416072579</v>
      </c>
      <c r="BE430" s="75">
        <f ca="1">AVERAGE(OFFSET(BE$3:BE$6,[3]Feuil3!$A6,,))</f>
        <v>91.084988832725983</v>
      </c>
      <c r="BF430" s="75">
        <f ca="1">AVERAGE(OFFSET(BF$3:BF$6,[3]Feuil3!$A6,,))</f>
        <v>102.85005593113175</v>
      </c>
      <c r="BG430" s="75">
        <f ca="1">AVERAGE(OFFSET(BG$3:BG$6,[3]Feuil3!$A6,,))</f>
        <v>94.048742709165282</v>
      </c>
      <c r="BH430" s="75">
        <f ca="1">AVERAGE(OFFSET(BH$3:BH$6,[3]Feuil3!$A6,,))</f>
        <v>94.937536316095304</v>
      </c>
      <c r="BI430" s="75">
        <f ca="1">AVERAGE(OFFSET(BI$3:BI$6,[3]Feuil3!$A6,,))</f>
        <v>68.505187806643605</v>
      </c>
      <c r="BJ430" s="75">
        <f ca="1">AVERAGE(OFFSET(BJ$3:BJ$6,[3]Feuil3!$A6,,))</f>
        <v>58.993794326241137</v>
      </c>
      <c r="BK430" s="75">
        <f ca="1">AVERAGE(OFFSET(BK$3:BK$6,[3]Feuil3!$A6,,))</f>
        <v>95.528114134995789</v>
      </c>
      <c r="BL430" s="75">
        <f ca="1">AVERAGE(OFFSET(BL$3:BL$6,[3]Feuil3!$A6,,))</f>
        <v>64.927145662997304</v>
      </c>
      <c r="BM430" s="75">
        <f ca="1">AVERAGE(OFFSET(BM$3:BM$6,[3]Feuil3!$A6,,))</f>
        <v>81.745085664866878</v>
      </c>
      <c r="BN430" s="75">
        <f ca="1">AVERAGE(OFFSET(BN$3:BN$6,[3]Feuil3!$A6,,))</f>
        <v>97.302060064532128</v>
      </c>
      <c r="BO430" s="75">
        <f ca="1">AVERAGE(OFFSET(BO$3:BO$6,[3]Feuil3!$A6,,))</f>
        <v>105.79534492567217</v>
      </c>
      <c r="BP430" s="75">
        <f ca="1">AVERAGE(OFFSET(BP$3:BP$6,[3]Feuil3!$A6,,))</f>
        <v>69.838609159091391</v>
      </c>
      <c r="BQ430" s="75">
        <f ca="1">AVERAGE(OFFSET(BQ$3:BQ$6,[3]Feuil3!$A6,,))</f>
        <v>93.057448880233693</v>
      </c>
      <c r="BR430" s="75">
        <f ca="1">AVERAGE(OFFSET(BR$3:BR$6,[3]Feuil3!$A6,,))</f>
        <v>51.161427089441162</v>
      </c>
      <c r="BS430" s="75">
        <f ca="1">AVERAGE(OFFSET(BS$3:BS$6,[3]Feuil3!$A6,,))</f>
        <v>91.470814871893666</v>
      </c>
      <c r="BT430" s="75">
        <f ca="1">AVERAGE(OFFSET(BT$3:BT$6,[3]Feuil3!$A6,,))</f>
        <v>52.350151782702717</v>
      </c>
      <c r="BU430" s="75">
        <f ca="1">AVERAGE(OFFSET(BU$3:BU$6,[3]Feuil3!$A6,,))</f>
        <v>103.64536343907731</v>
      </c>
      <c r="BV430" s="75">
        <f ca="1">AVERAGE(OFFSET(BV$3:BV$6,[3]Feuil3!$A6,,))</f>
        <v>114.69041688680906</v>
      </c>
      <c r="BW430" s="75">
        <f ca="1">AVERAGE(OFFSET(BW$3:BW$6,[3]Feuil3!$A6,,))</f>
        <v>97.860828336354786</v>
      </c>
      <c r="BX430" s="75">
        <f ca="1">AVERAGE(OFFSET(BX$3:BX$6,[3]Feuil3!$A6,,))</f>
        <v>103.97274294333118</v>
      </c>
      <c r="BY430" s="75">
        <f ca="1">AVERAGE(OFFSET(BY$3:BY$6,[3]Feuil3!$A6,,))</f>
        <v>134.61528044850093</v>
      </c>
      <c r="BZ430" s="75">
        <f ca="1">AVERAGE(OFFSET(BZ$3:BZ$6,[3]Feuil3!$A6,,))</f>
        <v>110.73767578819108</v>
      </c>
      <c r="CA430" s="75">
        <f ca="1">AVERAGE(OFFSET(CA$3:CA$6,[3]Feuil3!$A6,,))</f>
        <v>97.259435233033713</v>
      </c>
      <c r="CB430" s="75">
        <f ca="1">AVERAGE(OFFSET(CB$3:CB$6,[3]Feuil3!$A6,,))</f>
        <v>61.837879404713441</v>
      </c>
      <c r="CC430" s="75">
        <f ca="1">AVERAGE(OFFSET(CC$3:CC$6,[3]Feuil3!$A6,,))</f>
        <v>82.818736523374781</v>
      </c>
      <c r="CD430" s="75">
        <f ca="1">AVERAGE(OFFSET(CD$3:CD$6,[3]Feuil3!$A6,,))</f>
        <v>85.418837860997257</v>
      </c>
      <c r="CE430" s="75">
        <f ca="1">AVERAGE(OFFSET(CE$3:CE$6,[3]Feuil3!$A6,,))</f>
        <v>99.274886372592817</v>
      </c>
      <c r="CF430" s="75">
        <f ca="1">AVERAGE(OFFSET(CF$3:CF$6,[3]Feuil3!$A6,,))</f>
        <v>78.065764995726269</v>
      </c>
      <c r="CG430" s="75">
        <f ca="1">AVERAGE(OFFSET(CG$3:CG$6,[3]Feuil3!$A6,,))</f>
        <v>101.50504013440359</v>
      </c>
      <c r="CH430" s="75">
        <f ca="1">AVERAGE(OFFSET(CH$3:CH$6,[3]Feuil3!$A6,,))</f>
        <v>92.605633802816897</v>
      </c>
      <c r="CI430" s="75">
        <f ca="1">AVERAGE(OFFSET(CI$3:CI$6,[3]Feuil3!$A6,,))</f>
        <v>84.037293403023028</v>
      </c>
      <c r="CJ430" s="75">
        <f ca="1">AVERAGE(OFFSET(CJ$3:CJ$6,[3]Feuil3!$A6,,))</f>
        <v>90.751760064517555</v>
      </c>
      <c r="CK430" s="75">
        <f ca="1">AVERAGE(OFFSET(CK$3:CK$6,[3]Feuil3!$A6,,))</f>
        <v>129.72577209797657</v>
      </c>
    </row>
    <row r="431" spans="1:89">
      <c r="E431" s="70">
        <f t="shared" si="95"/>
        <v>1997</v>
      </c>
      <c r="F431" s="72">
        <f ca="1">AVERAGE(OFFSET(F$3:F$6,[3]Feuil3!$A7,,))</f>
        <v>98.727499999999992</v>
      </c>
      <c r="G431" s="72">
        <f ca="1">AVERAGE(OFFSET(G$3:G$6,[3]Feuil3!$A7,,))</f>
        <v>69.97999999999999</v>
      </c>
      <c r="H431" s="72">
        <f ca="1">AVERAGE(OFFSET(H$3:H$6,[3]Feuil3!$A7,,))</f>
        <v>76.155000000000001</v>
      </c>
      <c r="I431" s="72">
        <f ca="1">AVERAGE(OFFSET(I$3:I$6,[3]Feuil3!$A7,,))</f>
        <v>96.712500000000006</v>
      </c>
      <c r="J431" s="72">
        <f ca="1">AVERAGE(OFFSET(J$3:J$6,[3]Feuil3!$A7,,))</f>
        <v>104.685</v>
      </c>
      <c r="K431" s="72">
        <f ca="1">AVERAGE(OFFSET(K$3:K$6,[3]Feuil3!$A7,,))</f>
        <v>83.25</v>
      </c>
      <c r="L431" s="72">
        <f ca="1">AVERAGE(OFFSET(L$3:L$6,[3]Feuil3!$A7,,))</f>
        <v>90.532499999999999</v>
      </c>
      <c r="M431" s="72">
        <f ca="1">AVERAGE(OFFSET(M$3:M$6,[3]Feuil3!$A7,,))</f>
        <v>100.1075</v>
      </c>
      <c r="N431" s="72">
        <f ca="1">AVERAGE(OFFSET(N$3:N$6,[3]Feuil3!$A7,,))</f>
        <v>92.125</v>
      </c>
      <c r="O431" s="72">
        <f ca="1">AVERAGE(OFFSET(O$3:O$6,[3]Feuil3!$A7,,))</f>
        <v>100.75750000000001</v>
      </c>
      <c r="P431" s="72">
        <f ca="1">AVERAGE(OFFSET(P$3:P$6,[3]Feuil3!$A7,,))</f>
        <v>96.597500000000011</v>
      </c>
      <c r="Q431" s="72">
        <f ca="1">AVERAGE(OFFSET(Q$3:Q$6,[3]Feuil3!$A7,,))</f>
        <v>95.215000000000003</v>
      </c>
      <c r="R431" s="72">
        <f ca="1">AVERAGE(OFFSET(R$3:R$6,[3]Feuil3!$A7,,))</f>
        <v>92.99</v>
      </c>
      <c r="S431" s="72">
        <f ca="1">AVERAGE(OFFSET(S$3:S$6,[3]Feuil3!$A7,,))</f>
        <v>78.992500000000007</v>
      </c>
      <c r="T431" s="72">
        <f ca="1">AVERAGE(OFFSET(T$3:T$6,[3]Feuil3!$A7,,))</f>
        <v>94.81</v>
      </c>
      <c r="U431" s="72">
        <f ca="1">AVERAGE(OFFSET(U$3:U$6,[3]Feuil3!$A7,,))</f>
        <v>74.992500000000007</v>
      </c>
      <c r="V431" s="72">
        <f ca="1">AVERAGE(OFFSET(V$3:V$6,[3]Feuil3!$A7,,))</f>
        <v>90.067499999999995</v>
      </c>
      <c r="W431" s="72">
        <f ca="1">AVERAGE(OFFSET(W$3:W$6,[3]Feuil3!$A7,,))</f>
        <v>93.644999999999996</v>
      </c>
      <c r="X431" s="72">
        <f ca="1">AVERAGE(OFFSET(X$3:X$6,[3]Feuil3!$A7,,))</f>
        <v>102.575</v>
      </c>
      <c r="Y431" s="72">
        <f ca="1">AVERAGE(OFFSET(Y$3:Y$6,[3]Feuil3!$A7,,))</f>
        <v>83.98</v>
      </c>
      <c r="Z431" s="72">
        <f ca="1">AVERAGE(OFFSET(Z$3:Z$6,[3]Feuil3!$A7,,))</f>
        <v>93.169999999999987</v>
      </c>
      <c r="AA431" s="72">
        <f ca="1">AVERAGE(OFFSET(AA$3:AA$6,[3]Feuil3!$A7,,))</f>
        <v>66.89</v>
      </c>
      <c r="AB431" s="72">
        <f ca="1">AVERAGE(OFFSET(AB$3:AB$6,[3]Feuil3!$A7,,))</f>
        <v>95.474999999999994</v>
      </c>
      <c r="AC431" s="72">
        <f ca="1">AVERAGE(OFFSET(AC$3:AC$6,[3]Feuil3!$A7,,))</f>
        <v>69.487499999999997</v>
      </c>
      <c r="AD431" s="72">
        <f ca="1">AVERAGE(OFFSET(AD$3:AD$6,[3]Feuil3!$A7,,))</f>
        <v>101.60249999999999</v>
      </c>
      <c r="AE431" s="72">
        <f ca="1">AVERAGE(OFFSET(AE$3:AE$6,[3]Feuil3!$A7,,))</f>
        <v>108.90499999999999</v>
      </c>
      <c r="AF431" s="72">
        <f ca="1">AVERAGE(OFFSET(AF$3:AF$6,[3]Feuil3!$A7,,))</f>
        <v>101.33750000000001</v>
      </c>
      <c r="AG431" s="72">
        <f ca="1">AVERAGE(OFFSET(AG$3:AG$6,[3]Feuil3!$A7,,))</f>
        <v>103.17749999999999</v>
      </c>
      <c r="AH431" s="72">
        <f ca="1">AVERAGE(OFFSET(AH$3:AH$6,[3]Feuil3!$A7,,))</f>
        <v>116.8575</v>
      </c>
      <c r="AI431" s="72">
        <f ca="1">AVERAGE(OFFSET(AI$3:AI$6,[3]Feuil3!$A7,,))</f>
        <v>100.22250000000001</v>
      </c>
      <c r="AJ431" s="72">
        <f ca="1">AVERAGE(OFFSET(AJ$3:AJ$6,[3]Feuil3!$A7,,))</f>
        <v>98.642500000000013</v>
      </c>
      <c r="AK431" s="72">
        <f ca="1">AVERAGE(OFFSET(AK$3:AK$6,[3]Feuil3!$A7,,))</f>
        <v>72.710000000000008</v>
      </c>
      <c r="AL431" s="72">
        <f ca="1">AVERAGE(OFFSET(AL$3:AL$6,[3]Feuil3!$A7,,))</f>
        <v>89.87</v>
      </c>
      <c r="AM431" s="72">
        <f ca="1">AVERAGE(OFFSET(AM$3:AM$6,[3]Feuil3!$A7,,))</f>
        <v>92.912500000000009</v>
      </c>
      <c r="AN431" s="72">
        <f ca="1">AVERAGE(OFFSET(AN$3:AN$6,[3]Feuil3!$A7,,))</f>
        <v>96.699999999999989</v>
      </c>
      <c r="AO431" s="72">
        <f ca="1">AVERAGE(OFFSET(AO$3:AO$6,[3]Feuil3!$A7,,))</f>
        <v>89.28</v>
      </c>
      <c r="AP431" s="72">
        <f ca="1">AVERAGE(OFFSET(AP$3:AP$6,[3]Feuil3!$A7,,))</f>
        <v>98.912499999999994</v>
      </c>
      <c r="AQ431" s="72">
        <f ca="1">AVERAGE(OFFSET(AQ$3:AQ$6,[3]Feuil3!$A7,,))</f>
        <v>96.314999999999998</v>
      </c>
      <c r="AR431" s="72">
        <f ca="1">AVERAGE(OFFSET(AR$3:AR$6,[3]Feuil3!$A7,,))</f>
        <v>112.45</v>
      </c>
      <c r="AS431" s="72">
        <f ca="1">AVERAGE(OFFSET(AS$3:AS$6,[3]Feuil3!$A7,,))</f>
        <v>113.0975</v>
      </c>
      <c r="AT431" s="72">
        <f ca="1">AVERAGE(OFFSET(AT$3:AT$6,[3]Feuil3!$A7,,))</f>
        <v>135.00749999999999</v>
      </c>
      <c r="AU431" s="72">
        <f ca="1">AVERAGE(OFFSET(AU$3:AU$6,[3]Feuil3!$A7,,))</f>
        <v>99.707499999999996</v>
      </c>
      <c r="AV431" s="72">
        <f ca="1">AVERAGE(OFFSET(AV$3:AV$6,[3]Feuil3!$A7,,))</f>
        <v>158.3125</v>
      </c>
      <c r="AW431" s="75">
        <f ca="1">AVERAGE(OFFSET(AW$3:AW$6,[3]Feuil3!$A7,,))</f>
        <v>94.476076555023923</v>
      </c>
      <c r="AX431" s="75">
        <f ca="1">AVERAGE(OFFSET(AX$3:AX$6,[3]Feuil3!$A7,,))</f>
        <v>58.188167796116907</v>
      </c>
      <c r="AY431" s="75">
        <f ca="1">AVERAGE(OFFSET(AY$3:AY$6,[3]Feuil3!$A7,,))</f>
        <v>61.195708947727915</v>
      </c>
      <c r="AZ431" s="75">
        <f ca="1">AVERAGE(OFFSET(AZ$3:AZ$6,[3]Feuil3!$A7,,))</f>
        <v>93.561806176989862</v>
      </c>
      <c r="BA431" s="75">
        <f ca="1">AVERAGE(OFFSET(BA$3:BA$6,[3]Feuil3!$A7,,))</f>
        <v>102.07444604246398</v>
      </c>
      <c r="BB431" s="75">
        <f ca="1">AVERAGE(OFFSET(BB$3:BB$6,[3]Feuil3!$A7,,))</f>
        <v>72.160703837735923</v>
      </c>
      <c r="BC431" s="75">
        <f ca="1">AVERAGE(OFFSET(BC$3:BC$6,[3]Feuil3!$A7,,))</f>
        <v>83.772092162487283</v>
      </c>
      <c r="BD431" s="75">
        <f ca="1">AVERAGE(OFFSET(BD$3:BD$6,[3]Feuil3!$A7,,))</f>
        <v>96.116271812966559</v>
      </c>
      <c r="BE431" s="75">
        <f ca="1">AVERAGE(OFFSET(BE$3:BE$6,[3]Feuil3!$A7,,))</f>
        <v>86.634536264252958</v>
      </c>
      <c r="BF431" s="75">
        <f ca="1">AVERAGE(OFFSET(BF$3:BF$6,[3]Feuil3!$A7,,))</f>
        <v>98.00836535187976</v>
      </c>
      <c r="BG431" s="75">
        <f ca="1">AVERAGE(OFFSET(BG$3:BG$6,[3]Feuil3!$A7,,))</f>
        <v>93.513879813161026</v>
      </c>
      <c r="BH431" s="75">
        <f ca="1">AVERAGE(OFFSET(BH$3:BH$6,[3]Feuil3!$A7,,))</f>
        <v>92.208987023048621</v>
      </c>
      <c r="BI431" s="75">
        <f ca="1">AVERAGE(OFFSET(BI$3:BI$6,[3]Feuil3!$A7,,))</f>
        <v>74.792889889809373</v>
      </c>
      <c r="BJ431" s="75">
        <f ca="1">AVERAGE(OFFSET(BJ$3:BJ$6,[3]Feuil3!$A7,,))</f>
        <v>70.028812056737593</v>
      </c>
      <c r="BK431" s="75">
        <f ca="1">AVERAGE(OFFSET(BK$3:BK$6,[3]Feuil3!$A7,,))</f>
        <v>90.933940774487468</v>
      </c>
      <c r="BL431" s="75">
        <f ca="1">AVERAGE(OFFSET(BL$3:BL$6,[3]Feuil3!$A7,,))</f>
        <v>68.508198967706562</v>
      </c>
      <c r="BM431" s="75">
        <f ca="1">AVERAGE(OFFSET(BM$3:BM$6,[3]Feuil3!$A7,,))</f>
        <v>84.208681018161414</v>
      </c>
      <c r="BN431" s="75">
        <f ca="1">AVERAGE(OFFSET(BN$3:BN$6,[3]Feuil3!$A7,,))</f>
        <v>92.970960536113154</v>
      </c>
      <c r="BO431" s="75">
        <f ca="1">AVERAGE(OFFSET(BO$3:BO$6,[3]Feuil3!$A7,,))</f>
        <v>101.48655667961117</v>
      </c>
      <c r="BP431" s="75">
        <f ca="1">AVERAGE(OFFSET(BP$3:BP$6,[3]Feuil3!$A7,,))</f>
        <v>72.189628865536292</v>
      </c>
      <c r="BQ431" s="75">
        <f ca="1">AVERAGE(OFFSET(BQ$3:BQ$6,[3]Feuil3!$A7,,))</f>
        <v>90.720545277507298</v>
      </c>
      <c r="BR431" s="75">
        <f ca="1">AVERAGE(OFFSET(BR$3:BR$6,[3]Feuil3!$A7,,))</f>
        <v>60.340083893374228</v>
      </c>
      <c r="BS431" s="75">
        <f ca="1">AVERAGE(OFFSET(BS$3:BS$6,[3]Feuil3!$A7,,))</f>
        <v>91.962049701406286</v>
      </c>
      <c r="BT431" s="75">
        <f ca="1">AVERAGE(OFFSET(BT$3:BT$6,[3]Feuil3!$A7,,))</f>
        <v>55.14771532310867</v>
      </c>
      <c r="BU431" s="75">
        <f ca="1">AVERAGE(OFFSET(BU$3:BU$6,[3]Feuil3!$A7,,))</f>
        <v>99.097803028455786</v>
      </c>
      <c r="BV431" s="75">
        <f ca="1">AVERAGE(OFFSET(BV$3:BV$6,[3]Feuil3!$A7,,))</f>
        <v>109.59820866983669</v>
      </c>
      <c r="BW431" s="75">
        <f ca="1">AVERAGE(OFFSET(BW$3:BW$6,[3]Feuil3!$A7,,))</f>
        <v>113.0525728629201</v>
      </c>
      <c r="BX431" s="75">
        <f ca="1">AVERAGE(OFFSET(BX$3:BX$6,[3]Feuil3!$A7,,))</f>
        <v>111.15869424692954</v>
      </c>
      <c r="BY431" s="75">
        <f ca="1">AVERAGE(OFFSET(BY$3:BY$6,[3]Feuil3!$A7,,))</f>
        <v>126.59588874143488</v>
      </c>
      <c r="BZ431" s="75">
        <f ca="1">AVERAGE(OFFSET(BZ$3:BZ$6,[3]Feuil3!$A7,,))</f>
        <v>101.76422805503375</v>
      </c>
      <c r="CA431" s="75">
        <f ca="1">AVERAGE(OFFSET(CA$3:CA$6,[3]Feuil3!$A7,,))</f>
        <v>96.634909749944882</v>
      </c>
      <c r="CB431" s="75">
        <f ca="1">AVERAGE(OFFSET(CB$3:CB$6,[3]Feuil3!$A7,,))</f>
        <v>65.780069661193295</v>
      </c>
      <c r="CC431" s="75">
        <f ca="1">AVERAGE(OFFSET(CC$3:CC$6,[3]Feuil3!$A7,,))</f>
        <v>82.460889113180713</v>
      </c>
      <c r="CD431" s="75">
        <f ca="1">AVERAGE(OFFSET(CD$3:CD$6,[3]Feuil3!$A7,,))</f>
        <v>86.071933115634906</v>
      </c>
      <c r="CE431" s="75">
        <f ca="1">AVERAGE(OFFSET(CE$3:CE$6,[3]Feuil3!$A7,,))</f>
        <v>101.62099676851537</v>
      </c>
      <c r="CF431" s="75">
        <f ca="1">AVERAGE(OFFSET(CF$3:CF$6,[3]Feuil3!$A7,,))</f>
        <v>89.778269395143042</v>
      </c>
      <c r="CG431" s="75">
        <f ca="1">AVERAGE(OFFSET(CG$3:CG$6,[3]Feuil3!$A7,,))</f>
        <v>92.320795221205884</v>
      </c>
      <c r="CH431" s="75">
        <f ca="1">AVERAGE(OFFSET(CH$3:CH$6,[3]Feuil3!$A7,,))</f>
        <v>88.08761660874336</v>
      </c>
      <c r="CI431" s="75">
        <f ca="1">AVERAGE(OFFSET(CI$3:CI$6,[3]Feuil3!$A7,,))</f>
        <v>90.771497184832413</v>
      </c>
      <c r="CJ431" s="75">
        <f ca="1">AVERAGE(OFFSET(CJ$3:CJ$6,[3]Feuil3!$A7,,))</f>
        <v>98.605026264739877</v>
      </c>
      <c r="CK431" s="75">
        <f ca="1">AVERAGE(OFFSET(CK$3:CK$6,[3]Feuil3!$A7,,))</f>
        <v>143.77795527156547</v>
      </c>
    </row>
    <row r="432" spans="1:89">
      <c r="E432" s="70">
        <f t="shared" si="95"/>
        <v>1998</v>
      </c>
      <c r="F432" s="72">
        <f ca="1">AVERAGE(OFFSET(F$3:F$6,[3]Feuil3!$A8,,))</f>
        <v>98.485000000000014</v>
      </c>
      <c r="G432" s="72">
        <f ca="1">AVERAGE(OFFSET(G$3:G$6,[3]Feuil3!$A8,,))</f>
        <v>79.302499999999995</v>
      </c>
      <c r="H432" s="72">
        <f ca="1">AVERAGE(OFFSET(H$3:H$6,[3]Feuil3!$A8,,))</f>
        <v>81.942499999999995</v>
      </c>
      <c r="I432" s="72">
        <f ca="1">AVERAGE(OFFSET(I$3:I$6,[3]Feuil3!$A8,,))</f>
        <v>97.47</v>
      </c>
      <c r="J432" s="72">
        <f ca="1">AVERAGE(OFFSET(J$3:J$6,[3]Feuil3!$A8,,))</f>
        <v>103.9025</v>
      </c>
      <c r="K432" s="72">
        <f ca="1">AVERAGE(OFFSET(K$3:K$6,[3]Feuil3!$A8,,))</f>
        <v>89.465000000000003</v>
      </c>
      <c r="L432" s="72">
        <f ca="1">AVERAGE(OFFSET(L$3:L$6,[3]Feuil3!$A8,,))</f>
        <v>86.907499999999999</v>
      </c>
      <c r="M432" s="72">
        <f ca="1">AVERAGE(OFFSET(M$3:M$6,[3]Feuil3!$A8,,))</f>
        <v>96.092500000000001</v>
      </c>
      <c r="N432" s="72">
        <f ca="1">AVERAGE(OFFSET(N$3:N$6,[3]Feuil3!$A8,,))</f>
        <v>92.142499999999998</v>
      </c>
      <c r="O432" s="72">
        <f ca="1">AVERAGE(OFFSET(O$3:O$6,[3]Feuil3!$A8,,))</f>
        <v>100.74499999999999</v>
      </c>
      <c r="P432" s="72">
        <f ca="1">AVERAGE(OFFSET(P$3:P$6,[3]Feuil3!$A8,,))</f>
        <v>96.935000000000002</v>
      </c>
      <c r="Q432" s="72">
        <f ca="1">AVERAGE(OFFSET(Q$3:Q$6,[3]Feuil3!$A8,,))</f>
        <v>95.362499999999983</v>
      </c>
      <c r="R432" s="72">
        <f ca="1">AVERAGE(OFFSET(R$3:R$6,[3]Feuil3!$A8,,))</f>
        <v>95.097499999999997</v>
      </c>
      <c r="S432" s="72">
        <f ca="1">AVERAGE(OFFSET(S$3:S$6,[3]Feuil3!$A8,,))</f>
        <v>82.802499999999995</v>
      </c>
      <c r="T432" s="72">
        <f ca="1">AVERAGE(OFFSET(T$3:T$6,[3]Feuil3!$A8,,))</f>
        <v>94.547499999999999</v>
      </c>
      <c r="U432" s="72">
        <f ca="1">AVERAGE(OFFSET(U$3:U$6,[3]Feuil3!$A8,,))</f>
        <v>74.252499999999998</v>
      </c>
      <c r="V432" s="72">
        <f ca="1">AVERAGE(OFFSET(V$3:V$6,[3]Feuil3!$A8,,))</f>
        <v>93.347499999999997</v>
      </c>
      <c r="W432" s="72">
        <f ca="1">AVERAGE(OFFSET(W$3:W$6,[3]Feuil3!$A8,,))</f>
        <v>94.12</v>
      </c>
      <c r="X432" s="72">
        <f ca="1">AVERAGE(OFFSET(X$3:X$6,[3]Feuil3!$A8,,))</f>
        <v>102.04750000000001</v>
      </c>
      <c r="Y432" s="72">
        <f ca="1">AVERAGE(OFFSET(Y$3:Y$6,[3]Feuil3!$A8,,))</f>
        <v>88.527500000000003</v>
      </c>
      <c r="Z432" s="72">
        <f ca="1">AVERAGE(OFFSET(Z$3:Z$6,[3]Feuil3!$A8,,))</f>
        <v>92.957499999999996</v>
      </c>
      <c r="AA432" s="72">
        <f ca="1">AVERAGE(OFFSET(AA$3:AA$6,[3]Feuil3!$A8,,))</f>
        <v>86.627499999999998</v>
      </c>
      <c r="AB432" s="72">
        <f ca="1">AVERAGE(OFFSET(AB$3:AB$6,[3]Feuil3!$A8,,))</f>
        <v>98.805000000000007</v>
      </c>
      <c r="AC432" s="72">
        <f ca="1">AVERAGE(OFFSET(AC$3:AC$6,[3]Feuil3!$A8,,))</f>
        <v>69.924999999999997</v>
      </c>
      <c r="AD432" s="72">
        <f ca="1">AVERAGE(OFFSET(AD$3:AD$6,[3]Feuil3!$A8,,))</f>
        <v>100.61500000000001</v>
      </c>
      <c r="AE432" s="72">
        <f ca="1">AVERAGE(OFFSET(AE$3:AE$6,[3]Feuil3!$A8,,))</f>
        <v>106.52500000000001</v>
      </c>
      <c r="AF432" s="72">
        <f ca="1">AVERAGE(OFFSET(AF$3:AF$6,[3]Feuil3!$A8,,))</f>
        <v>105.28999999999999</v>
      </c>
      <c r="AG432" s="72">
        <f ca="1">AVERAGE(OFFSET(AG$3:AG$6,[3]Feuil3!$A8,,))</f>
        <v>108.30500000000001</v>
      </c>
      <c r="AH432" s="72">
        <f ca="1">AVERAGE(OFFSET(AH$3:AH$6,[3]Feuil3!$A8,,))</f>
        <v>109.48750000000001</v>
      </c>
      <c r="AI432" s="72">
        <f ca="1">AVERAGE(OFFSET(AI$3:AI$6,[3]Feuil3!$A8,,))</f>
        <v>101.1275</v>
      </c>
      <c r="AJ432" s="72">
        <f ca="1">AVERAGE(OFFSET(AJ$3:AJ$6,[3]Feuil3!$A8,,))</f>
        <v>94.490000000000009</v>
      </c>
      <c r="AK432" s="72">
        <f ca="1">AVERAGE(OFFSET(AK$3:AK$6,[3]Feuil3!$A8,,))</f>
        <v>76.984999999999999</v>
      </c>
      <c r="AL432" s="72">
        <f ca="1">AVERAGE(OFFSET(AL$3:AL$6,[3]Feuil3!$A8,,))</f>
        <v>84.210000000000008</v>
      </c>
      <c r="AM432" s="72">
        <f ca="1">AVERAGE(OFFSET(AM$3:AM$6,[3]Feuil3!$A8,,))</f>
        <v>82.192499999999995</v>
      </c>
      <c r="AN432" s="72">
        <f ca="1">AVERAGE(OFFSET(AN$3:AN$6,[3]Feuil3!$A8,,))</f>
        <v>82.990000000000009</v>
      </c>
      <c r="AO432" s="72">
        <f ca="1">AVERAGE(OFFSET(AO$3:AO$6,[3]Feuil3!$A8,,))</f>
        <v>89.212500000000006</v>
      </c>
      <c r="AP432" s="72">
        <f ca="1">AVERAGE(OFFSET(AP$3:AP$6,[3]Feuil3!$A8,,))</f>
        <v>98.185000000000002</v>
      </c>
      <c r="AQ432" s="72">
        <f ca="1">AVERAGE(OFFSET(AQ$3:AQ$6,[3]Feuil3!$A8,,))</f>
        <v>98.387500000000003</v>
      </c>
      <c r="AR432" s="72">
        <f ca="1">AVERAGE(OFFSET(AR$3:AR$6,[3]Feuil3!$A8,,))</f>
        <v>95.110000000000014</v>
      </c>
      <c r="AS432" s="72">
        <f ca="1">AVERAGE(OFFSET(AS$3:AS$6,[3]Feuil3!$A8,,))</f>
        <v>115.14999999999999</v>
      </c>
      <c r="AT432" s="72">
        <f ca="1">AVERAGE(OFFSET(AT$3:AT$6,[3]Feuil3!$A8,,))</f>
        <v>141.70249999999999</v>
      </c>
      <c r="AU432" s="72">
        <f ca="1">AVERAGE(OFFSET(AU$3:AU$6,[3]Feuil3!$A8,,))</f>
        <v>73.91749999999999</v>
      </c>
      <c r="AV432" s="72">
        <f ca="1">AVERAGE(OFFSET(AV$3:AV$6,[3]Feuil3!$A8,,))</f>
        <v>152.97499999999999</v>
      </c>
      <c r="AW432" s="75">
        <f ca="1">AVERAGE(OFFSET(AW$3:AW$6,[3]Feuil3!$A8,,))</f>
        <v>94.244019138755974</v>
      </c>
      <c r="AX432" s="75">
        <f ca="1">AVERAGE(OFFSET(AX$3:AX$6,[3]Feuil3!$A8,,))</f>
        <v>65.939799609196356</v>
      </c>
      <c r="AY432" s="75">
        <f ca="1">AVERAGE(OFFSET(AY$3:AY$6,[3]Feuil3!$A8,,))</f>
        <v>65.846357828759693</v>
      </c>
      <c r="AZ432" s="75">
        <f ca="1">AVERAGE(OFFSET(AZ$3:AZ$6,[3]Feuil3!$A8,,))</f>
        <v>94.294628389000422</v>
      </c>
      <c r="BA432" s="75">
        <f ca="1">AVERAGE(OFFSET(BA$3:BA$6,[3]Feuil3!$A8,,))</f>
        <v>101.3114594252005</v>
      </c>
      <c r="BB432" s="75">
        <f ca="1">AVERAGE(OFFSET(BB$3:BB$6,[3]Feuil3!$A8,,))</f>
        <v>77.547836262378922</v>
      </c>
      <c r="BC432" s="75">
        <f ca="1">AVERAGE(OFFSET(BC$3:BC$6,[3]Feuil3!$A8,,))</f>
        <v>80.417784769131117</v>
      </c>
      <c r="BD432" s="75">
        <f ca="1">AVERAGE(OFFSET(BD$3:BD$6,[3]Feuil3!$A8,,))</f>
        <v>92.261347543265884</v>
      </c>
      <c r="BE432" s="75">
        <f ca="1">AVERAGE(OFFSET(BE$3:BE$6,[3]Feuil3!$A8,,))</f>
        <v>86.650993299635587</v>
      </c>
      <c r="BF432" s="75">
        <f ca="1">AVERAGE(OFFSET(BF$3:BF$6,[3]Feuil3!$A8,,))</f>
        <v>97.996206410194048</v>
      </c>
      <c r="BG432" s="75">
        <f ca="1">AVERAGE(OFFSET(BG$3:BG$6,[3]Feuil3!$A8,,))</f>
        <v>93.840606016602536</v>
      </c>
      <c r="BH432" s="75">
        <f ca="1">AVERAGE(OFFSET(BH$3:BH$6,[3]Feuil3!$A8,,))</f>
        <v>92.351830331202791</v>
      </c>
      <c r="BI432" s="75">
        <f ca="1">AVERAGE(OFFSET(BI$3:BI$6,[3]Feuil3!$A8,,))</f>
        <v>76.48797554894233</v>
      </c>
      <c r="BJ432" s="75">
        <f ca="1">AVERAGE(OFFSET(BJ$3:BJ$6,[3]Feuil3!$A8,,))</f>
        <v>73.406471631205676</v>
      </c>
      <c r="BK432" s="75">
        <f ca="1">AVERAGE(OFFSET(BK$3:BK$6,[3]Feuil3!$A8,,))</f>
        <v>90.682172401390716</v>
      </c>
      <c r="BL432" s="75">
        <f ca="1">AVERAGE(OFFSET(BL$3:BL$6,[3]Feuil3!$A8,,))</f>
        <v>67.832183803042071</v>
      </c>
      <c r="BM432" s="75">
        <f ca="1">AVERAGE(OFFSET(BM$3:BM$6,[3]Feuil3!$A8,,))</f>
        <v>87.275319636304118</v>
      </c>
      <c r="BN432" s="75">
        <f ca="1">AVERAGE(OFFSET(BN$3:BN$6,[3]Feuil3!$A8,,))</f>
        <v>93.442541573591441</v>
      </c>
      <c r="BO432" s="75">
        <f ca="1">AVERAGE(OFFSET(BO$3:BO$6,[3]Feuil3!$A8,,))</f>
        <v>100.96465408493904</v>
      </c>
      <c r="BP432" s="75">
        <f ca="1">AVERAGE(OFFSET(BP$3:BP$6,[3]Feuil3!$A8,,))</f>
        <v>76.098682655319877</v>
      </c>
      <c r="BQ432" s="75">
        <f ca="1">AVERAGE(OFFSET(BQ$3:BQ$6,[3]Feuil3!$A8,,))</f>
        <v>90.513631937682561</v>
      </c>
      <c r="BR432" s="75">
        <f ca="1">AVERAGE(OFFSET(BR$3:BR$6,[3]Feuil3!$A8,,))</f>
        <v>78.14487393441884</v>
      </c>
      <c r="BS432" s="75">
        <f ca="1">AVERAGE(OFFSET(BS$3:BS$6,[3]Feuil3!$A8,,))</f>
        <v>95.169524176459277</v>
      </c>
      <c r="BT432" s="75">
        <f ca="1">AVERAGE(OFFSET(BT$3:BT$6,[3]Feuil3!$A8,,))</f>
        <v>55.494930656137768</v>
      </c>
      <c r="BU432" s="75">
        <f ca="1">AVERAGE(OFFSET(BU$3:BU$6,[3]Feuil3!$A8,,))</f>
        <v>98.134646802077498</v>
      </c>
      <c r="BV432" s="75">
        <f ca="1">AVERAGE(OFFSET(BV$3:BV$6,[3]Feuil3!$A8,,))</f>
        <v>107.20305935039121</v>
      </c>
      <c r="BW432" s="75">
        <f ca="1">AVERAGE(OFFSET(BW$3:BW$6,[3]Feuil3!$A8,,))</f>
        <v>117.46199972109889</v>
      </c>
      <c r="BX432" s="75">
        <f ca="1">AVERAGE(OFFSET(BX$3:BX$6,[3]Feuil3!$A8,,))</f>
        <v>116.68282697694463</v>
      </c>
      <c r="BY432" s="75">
        <f ca="1">AVERAGE(OFFSET(BY$3:BY$6,[3]Feuil3!$A8,,))</f>
        <v>118.611705441053</v>
      </c>
      <c r="BZ432" s="75">
        <f ca="1">AVERAGE(OFFSET(BZ$3:BZ$6,[3]Feuil3!$A8,,))</f>
        <v>102.68314971823121</v>
      </c>
      <c r="CA432" s="75">
        <f ca="1">AVERAGE(OFFSET(CA$3:CA$6,[3]Feuil3!$A8,,))</f>
        <v>92.566922191472145</v>
      </c>
      <c r="CB432" s="75">
        <f ca="1">AVERAGE(OFFSET(CB$3:CB$6,[3]Feuil3!$A8,,))</f>
        <v>69.647622924865431</v>
      </c>
      <c r="CC432" s="75">
        <f ca="1">AVERAGE(OFFSET(CC$3:CC$6,[3]Feuil3!$A8,,))</f>
        <v>77.267513878056604</v>
      </c>
      <c r="CD432" s="75">
        <f ca="1">AVERAGE(OFFSET(CD$3:CD$6,[3]Feuil3!$A8,,))</f>
        <v>76.141179740151458</v>
      </c>
      <c r="CE432" s="75">
        <f ca="1">AVERAGE(OFFSET(CE$3:CE$6,[3]Feuil3!$A8,,))</f>
        <v>87.213304258728954</v>
      </c>
      <c r="CF432" s="75">
        <f ca="1">AVERAGE(OFFSET(CF$3:CF$6,[3]Feuil3!$A8,,))</f>
        <v>89.7103926793705</v>
      </c>
      <c r="CG432" s="75">
        <f ca="1">AVERAGE(OFFSET(CG$3:CG$6,[3]Feuil3!$A8,,))</f>
        <v>91.641777114056367</v>
      </c>
      <c r="CH432" s="75">
        <f ca="1">AVERAGE(OFFSET(CH$3:CH$6,[3]Feuil3!$A8,,))</f>
        <v>89.983080299981708</v>
      </c>
      <c r="CI432" s="75">
        <f ca="1">AVERAGE(OFFSET(CI$3:CI$6,[3]Feuil3!$A8,,))</f>
        <v>76.774362803462964</v>
      </c>
      <c r="CJ432" s="75">
        <f ca="1">AVERAGE(OFFSET(CJ$3:CJ$6,[3]Feuil3!$A8,,))</f>
        <v>100.39451600950328</v>
      </c>
      <c r="CK432" s="75">
        <f ca="1">AVERAGE(OFFSET(CK$3:CK$6,[3]Feuil3!$A8,,))</f>
        <v>150.90788072417465</v>
      </c>
    </row>
    <row r="433" spans="2:89">
      <c r="E433" s="70">
        <f t="shared" si="95"/>
        <v>1999</v>
      </c>
      <c r="F433" s="72">
        <f ca="1">AVERAGE(OFFSET(F$3:F$6,[3]Feuil3!$A9,,))</f>
        <v>97.002499999999998</v>
      </c>
      <c r="G433" s="72">
        <f ca="1">AVERAGE(OFFSET(G$3:G$6,[3]Feuil3!$A9,,))</f>
        <v>79.400000000000006</v>
      </c>
      <c r="H433" s="72">
        <f ca="1">AVERAGE(OFFSET(H$3:H$6,[3]Feuil3!$A9,,))</f>
        <v>79.997500000000002</v>
      </c>
      <c r="I433" s="72">
        <f ca="1">AVERAGE(OFFSET(I$3:I$6,[3]Feuil3!$A9,,))</f>
        <v>96.747500000000002</v>
      </c>
      <c r="J433" s="72">
        <f ca="1">AVERAGE(OFFSET(J$3:J$6,[3]Feuil3!$A9,,))</f>
        <v>101.08</v>
      </c>
      <c r="K433" s="72">
        <f ca="1">AVERAGE(OFFSET(K$3:K$6,[3]Feuil3!$A9,,))</f>
        <v>89.927500000000009</v>
      </c>
      <c r="L433" s="72">
        <f ca="1">AVERAGE(OFFSET(L$3:L$6,[3]Feuil3!$A9,,))</f>
        <v>85.20750000000001</v>
      </c>
      <c r="M433" s="72">
        <f ca="1">AVERAGE(OFFSET(M$3:M$6,[3]Feuil3!$A9,,))</f>
        <v>96.662500000000009</v>
      </c>
      <c r="N433" s="72">
        <f ca="1">AVERAGE(OFFSET(N$3:N$6,[3]Feuil3!$A9,,))</f>
        <v>91.482500000000002</v>
      </c>
      <c r="O433" s="72">
        <f ca="1">AVERAGE(OFFSET(O$3:O$6,[3]Feuil3!$A9,,))</f>
        <v>97.952500000000001</v>
      </c>
      <c r="P433" s="72">
        <f ca="1">AVERAGE(OFFSET(P$3:P$6,[3]Feuil3!$A9,,))</f>
        <v>95.164999999999992</v>
      </c>
      <c r="Q433" s="72">
        <f ca="1">AVERAGE(OFFSET(Q$3:Q$6,[3]Feuil3!$A9,,))</f>
        <v>92.847499999999997</v>
      </c>
      <c r="R433" s="72">
        <f ca="1">AVERAGE(OFFSET(R$3:R$6,[3]Feuil3!$A9,,))</f>
        <v>99.339999999999989</v>
      </c>
      <c r="S433" s="72">
        <f ca="1">AVERAGE(OFFSET(S$3:S$6,[3]Feuil3!$A9,,))</f>
        <v>85.592500000000001</v>
      </c>
      <c r="T433" s="72">
        <f ca="1">AVERAGE(OFFSET(T$3:T$6,[3]Feuil3!$A9,,))</f>
        <v>93.490000000000009</v>
      </c>
      <c r="U433" s="72">
        <f ca="1">AVERAGE(OFFSET(U$3:U$6,[3]Feuil3!$A9,,))</f>
        <v>75.740000000000009</v>
      </c>
      <c r="V433" s="72">
        <f ca="1">AVERAGE(OFFSET(V$3:V$6,[3]Feuil3!$A9,,))</f>
        <v>92.327499999999986</v>
      </c>
      <c r="W433" s="72">
        <f ca="1">AVERAGE(OFFSET(W$3:W$6,[3]Feuil3!$A9,,))</f>
        <v>93.745000000000005</v>
      </c>
      <c r="X433" s="72">
        <f ca="1">AVERAGE(OFFSET(X$3:X$6,[3]Feuil3!$A9,,))</f>
        <v>100.44749999999999</v>
      </c>
      <c r="Y433" s="72">
        <f ca="1">AVERAGE(OFFSET(Y$3:Y$6,[3]Feuil3!$A9,,))</f>
        <v>85.162499999999994</v>
      </c>
      <c r="Z433" s="72">
        <f ca="1">AVERAGE(OFFSET(Z$3:Z$6,[3]Feuil3!$A9,,))</f>
        <v>92.637500000000017</v>
      </c>
      <c r="AA433" s="72">
        <f ca="1">AVERAGE(OFFSET(AA$3:AA$6,[3]Feuil3!$A9,,))</f>
        <v>74.400000000000006</v>
      </c>
      <c r="AB433" s="72">
        <f ca="1">AVERAGE(OFFSET(AB$3:AB$6,[3]Feuil3!$A9,,))</f>
        <v>98.327500000000001</v>
      </c>
      <c r="AC433" s="72">
        <f ca="1">AVERAGE(OFFSET(AC$3:AC$6,[3]Feuil3!$A9,,))</f>
        <v>67.85499999999999</v>
      </c>
      <c r="AD433" s="72">
        <f ca="1">AVERAGE(OFFSET(AD$3:AD$6,[3]Feuil3!$A9,,))</f>
        <v>98.60499999999999</v>
      </c>
      <c r="AE433" s="72">
        <f ca="1">AVERAGE(OFFSET(AE$3:AE$6,[3]Feuil3!$A9,,))</f>
        <v>103.79249999999999</v>
      </c>
      <c r="AF433" s="72">
        <f ca="1">AVERAGE(OFFSET(AF$3:AF$6,[3]Feuil3!$A9,,))</f>
        <v>104.77749999999999</v>
      </c>
      <c r="AG433" s="72">
        <f ca="1">AVERAGE(OFFSET(AG$3:AG$6,[3]Feuil3!$A9,,))</f>
        <v>106.94999999999999</v>
      </c>
      <c r="AH433" s="72">
        <f ca="1">AVERAGE(OFFSET(AH$3:AH$6,[3]Feuil3!$A9,,))</f>
        <v>125.24250000000001</v>
      </c>
      <c r="AI433" s="72">
        <f ca="1">AVERAGE(OFFSET(AI$3:AI$6,[3]Feuil3!$A9,,))</f>
        <v>98.972499999999997</v>
      </c>
      <c r="AJ433" s="72">
        <f ca="1">AVERAGE(OFFSET(AJ$3:AJ$6,[3]Feuil3!$A9,,))</f>
        <v>94.612499999999997</v>
      </c>
      <c r="AK433" s="72">
        <f ca="1">AVERAGE(OFFSET(AK$3:AK$6,[3]Feuil3!$A9,,))</f>
        <v>78.664999999999992</v>
      </c>
      <c r="AL433" s="72">
        <f ca="1">AVERAGE(OFFSET(AL$3:AL$6,[3]Feuil3!$A9,,))</f>
        <v>83.302500000000009</v>
      </c>
      <c r="AM433" s="72">
        <f ca="1">AVERAGE(OFFSET(AM$3:AM$6,[3]Feuil3!$A9,,))</f>
        <v>81.917500000000004</v>
      </c>
      <c r="AN433" s="72">
        <f ca="1">AVERAGE(OFFSET(AN$3:AN$6,[3]Feuil3!$A9,,))</f>
        <v>78.66749999999999</v>
      </c>
      <c r="AO433" s="72">
        <f ca="1">AVERAGE(OFFSET(AO$3:AO$6,[3]Feuil3!$A9,,))</f>
        <v>97.157499999999999</v>
      </c>
      <c r="AP433" s="72">
        <f ca="1">AVERAGE(OFFSET(AP$3:AP$6,[3]Feuil3!$A9,,))</f>
        <v>93.88</v>
      </c>
      <c r="AQ433" s="72">
        <f ca="1">AVERAGE(OFFSET(AQ$3:AQ$6,[3]Feuil3!$A9,,))</f>
        <v>91.75</v>
      </c>
      <c r="AR433" s="72">
        <f ca="1">AVERAGE(OFFSET(AR$3:AR$6,[3]Feuil3!$A9,,))</f>
        <v>62.935000000000002</v>
      </c>
      <c r="AS433" s="72">
        <f ca="1">AVERAGE(OFFSET(AS$3:AS$6,[3]Feuil3!$A9,,))</f>
        <v>108.87249999999999</v>
      </c>
      <c r="AT433" s="72">
        <f ca="1">AVERAGE(OFFSET(AT$3:AT$6,[3]Feuil3!$A9,,))</f>
        <v>131.58750000000001</v>
      </c>
      <c r="AU433" s="72">
        <f ca="1">AVERAGE(OFFSET(AU$3:AU$6,[3]Feuil3!$A9,,))</f>
        <v>84.567499999999995</v>
      </c>
      <c r="AV433" s="72">
        <f ca="1">AVERAGE(OFFSET(AV$3:AV$6,[3]Feuil3!$A9,,))</f>
        <v>101.155</v>
      </c>
      <c r="AW433" s="75">
        <f ca="1">AVERAGE(OFFSET(AW$3:AW$6,[3]Feuil3!$A9,,))</f>
        <v>92.825358851674636</v>
      </c>
      <c r="AX433" s="75">
        <f ca="1">AVERAGE(OFFSET(AX$3:AX$6,[3]Feuil3!$A9,,))</f>
        <v>66.020870577474739</v>
      </c>
      <c r="AY433" s="75">
        <f ca="1">AVERAGE(OFFSET(AY$3:AY$6,[3]Feuil3!$A9,,))</f>
        <v>64.283418377596533</v>
      </c>
      <c r="AZ433" s="75">
        <f ca="1">AVERAGE(OFFSET(AZ$3:AZ$6,[3]Feuil3!$A9,,))</f>
        <v>93.595665949161983</v>
      </c>
      <c r="BA433" s="75">
        <f ca="1">AVERAGE(OFFSET(BA$3:BA$6,[3]Feuil3!$A9,,))</f>
        <v>98.559344757818792</v>
      </c>
      <c r="BB433" s="75">
        <f ca="1">AVERAGE(OFFSET(BB$3:BB$6,[3]Feuil3!$A9,,))</f>
        <v>77.948729061477451</v>
      </c>
      <c r="BC433" s="75">
        <f ca="1">AVERAGE(OFFSET(BC$3:BC$6,[3]Feuil3!$A9,,))</f>
        <v>78.844730267419266</v>
      </c>
      <c r="BD433" s="75">
        <f ca="1">AVERAGE(OFFSET(BD$3:BD$6,[3]Feuil3!$A9,,))</f>
        <v>92.80862197258827</v>
      </c>
      <c r="BE433" s="75">
        <f ca="1">AVERAGE(OFFSET(BE$3:BE$6,[3]Feuil3!$A9,,))</f>
        <v>86.030327965205117</v>
      </c>
      <c r="BF433" s="75">
        <f ca="1">AVERAGE(OFFSET(BF$3:BF$6,[3]Feuil3!$A9,,))</f>
        <v>95.279898837605174</v>
      </c>
      <c r="BG433" s="75">
        <f ca="1">AVERAGE(OFFSET(BG$3:BG$6,[3]Feuil3!$A9,,))</f>
        <v>92.127108594109274</v>
      </c>
      <c r="BH433" s="75">
        <f ca="1">AVERAGE(OFFSET(BH$3:BH$6,[3]Feuil3!$A9,,))</f>
        <v>89.916230873523148</v>
      </c>
      <c r="BI433" s="75">
        <f ca="1">AVERAGE(OFFSET(BI$3:BI$6,[3]Feuil3!$A9,,))</f>
        <v>79.90026542266547</v>
      </c>
      <c r="BJ433" s="75">
        <f ca="1">AVERAGE(OFFSET(BJ$3:BJ$6,[3]Feuil3!$A9,,))</f>
        <v>75.879875886524829</v>
      </c>
      <c r="BK433" s="75">
        <f ca="1">AVERAGE(OFFSET(BK$3:BK$6,[3]Feuil3!$A9,,))</f>
        <v>89.667905526915234</v>
      </c>
      <c r="BL433" s="75">
        <f ca="1">AVERAGE(OFFSET(BL$3:BL$6,[3]Feuil3!$A9,,))</f>
        <v>69.191065637418347</v>
      </c>
      <c r="BM433" s="75">
        <f ca="1">AVERAGE(OFFSET(BM$3:BM$6,[3]Feuil3!$A9,,))</f>
        <v>86.321669822125614</v>
      </c>
      <c r="BN433" s="75">
        <f ca="1">AVERAGE(OFFSET(BN$3:BN$6,[3]Feuil3!$A9,,))</f>
        <v>93.07024075452965</v>
      </c>
      <c r="BO433" s="75">
        <f ca="1">AVERAGE(OFFSET(BO$3:BO$6,[3]Feuil3!$A9,,))</f>
        <v>99.38163199683396</v>
      </c>
      <c r="BP433" s="75">
        <f ca="1">AVERAGE(OFFSET(BP$3:BP$6,[3]Feuil3!$A9,,))</f>
        <v>73.206111791631741</v>
      </c>
      <c r="BQ433" s="75">
        <f ca="1">AVERAGE(OFFSET(BQ$3:BQ$6,[3]Feuil3!$A9,,))</f>
        <v>90.202044790652394</v>
      </c>
      <c r="BR433" s="75">
        <f ca="1">AVERAGE(OFFSET(BR$3:BR$6,[3]Feuil3!$A9,,))</f>
        <v>67.114699382075685</v>
      </c>
      <c r="BS433" s="75">
        <f ca="1">AVERAGE(OFFSET(BS$3:BS$6,[3]Feuil3!$A9,,))</f>
        <v>94.709593527258733</v>
      </c>
      <c r="BT433" s="75">
        <f ca="1">AVERAGE(OFFSET(BT$3:BT$6,[3]Feuil3!$A9,,))</f>
        <v>53.852106109005774</v>
      </c>
      <c r="BU433" s="75">
        <f ca="1">AVERAGE(OFFSET(BU$3:BU$6,[3]Feuil3!$A9,,))</f>
        <v>96.174197166613837</v>
      </c>
      <c r="BV433" s="75">
        <f ca="1">AVERAGE(OFFSET(BV$3:BV$6,[3]Feuil3!$A9,,))</f>
        <v>104.45316627670012</v>
      </c>
      <c r="BW433" s="75">
        <f ca="1">AVERAGE(OFFSET(BW$3:BW$6,[3]Feuil3!$A9,,))</f>
        <v>116.89025240552225</v>
      </c>
      <c r="BX433" s="75">
        <f ca="1">AVERAGE(OFFSET(BX$3:BX$6,[3]Feuil3!$A9,,))</f>
        <v>115.22301228183582</v>
      </c>
      <c r="BY433" s="75">
        <f ca="1">AVERAGE(OFFSET(BY$3:BY$6,[3]Feuil3!$A9,,))</f>
        <v>135.67965766595347</v>
      </c>
      <c r="BZ433" s="75">
        <f ca="1">AVERAGE(OFFSET(BZ$3:BZ$6,[3]Feuil3!$A9,,))</f>
        <v>100.49499923846271</v>
      </c>
      <c r="CA433" s="75">
        <f ca="1">AVERAGE(OFFSET(CA$3:CA$6,[3]Feuil3!$A9,,))</f>
        <v>92.686929049006864</v>
      </c>
      <c r="CB433" s="75">
        <f ca="1">AVERAGE(OFFSET(CB$3:CB$6,[3]Feuil3!$A9,,))</f>
        <v>71.167503505676933</v>
      </c>
      <c r="CC433" s="75">
        <f ca="1">AVERAGE(OFFSET(CC$3:CC$6,[3]Feuil3!$A9,,))</f>
        <v>76.434830481258899</v>
      </c>
      <c r="CD433" s="75">
        <f ca="1">AVERAGE(OFFSET(CD$3:CD$6,[3]Feuil3!$A9,,))</f>
        <v>75.886426272030377</v>
      </c>
      <c r="CE433" s="75">
        <f ca="1">AVERAGE(OFFSET(CE$3:CE$6,[3]Feuil3!$A9,,))</f>
        <v>82.670835194283143</v>
      </c>
      <c r="CF433" s="75">
        <f ca="1">AVERAGE(OFFSET(CF$3:CF$6,[3]Feuil3!$A9,,))</f>
        <v>97.699733521041765</v>
      </c>
      <c r="CG433" s="75">
        <f ca="1">AVERAGE(OFFSET(CG$3:CG$6,[3]Feuil3!$A9,,))</f>
        <v>87.623669964532397</v>
      </c>
      <c r="CH433" s="75">
        <f ca="1">AVERAGE(OFFSET(CH$3:CH$6,[3]Feuil3!$A9,,))</f>
        <v>83.91256630693249</v>
      </c>
      <c r="CI433" s="75">
        <f ca="1">AVERAGE(OFFSET(CI$3:CI$6,[3]Feuil3!$A9,,))</f>
        <v>50.802171412427107</v>
      </c>
      <c r="CJ433" s="75">
        <f ca="1">AVERAGE(OFFSET(CJ$3:CJ$6,[3]Feuil3!$A9,,))</f>
        <v>94.921423745068552</v>
      </c>
      <c r="CK433" s="75">
        <f ca="1">AVERAGE(OFFSET(CK$3:CK$6,[3]Feuil3!$A9,,))</f>
        <v>140.13578274760383</v>
      </c>
    </row>
    <row r="434" spans="2:89">
      <c r="E434" s="70">
        <f t="shared" si="95"/>
        <v>2000</v>
      </c>
      <c r="F434" s="72">
        <f ca="1">AVERAGE(OFFSET(F$3:F$6,[3]Feuil3!$A10,,))</f>
        <v>93.955000000000013</v>
      </c>
      <c r="G434" s="72">
        <f ca="1">AVERAGE(OFFSET(G$3:G$6,[3]Feuil3!$A10,,))</f>
        <v>82.394999999999982</v>
      </c>
      <c r="H434" s="72">
        <f ca="1">AVERAGE(OFFSET(H$3:H$6,[3]Feuil3!$A10,,))</f>
        <v>81.72999999999999</v>
      </c>
      <c r="I434" s="72">
        <f ca="1">AVERAGE(OFFSET(I$3:I$6,[3]Feuil3!$A10,,))</f>
        <v>92.792500000000004</v>
      </c>
      <c r="J434" s="72">
        <f ca="1">AVERAGE(OFFSET(J$3:J$6,[3]Feuil3!$A10,,))</f>
        <v>94.78</v>
      </c>
      <c r="K434" s="72">
        <f ca="1">AVERAGE(OFFSET(K$3:K$6,[3]Feuil3!$A10,,))</f>
        <v>87.795000000000002</v>
      </c>
      <c r="L434" s="72">
        <f ca="1">AVERAGE(OFFSET(L$3:L$6,[3]Feuil3!$A10,,))</f>
        <v>82.892499999999998</v>
      </c>
      <c r="M434" s="72">
        <f ca="1">AVERAGE(OFFSET(M$3:M$6,[3]Feuil3!$A10,,))</f>
        <v>90.012500000000003</v>
      </c>
      <c r="N434" s="72">
        <f ca="1">AVERAGE(OFFSET(N$3:N$6,[3]Feuil3!$A10,,))</f>
        <v>89.237499999999997</v>
      </c>
      <c r="O434" s="72">
        <f ca="1">AVERAGE(OFFSET(O$3:O$6,[3]Feuil3!$A10,,))</f>
        <v>92.87</v>
      </c>
      <c r="P434" s="72">
        <f ca="1">AVERAGE(OFFSET(P$3:P$6,[3]Feuil3!$A10,,))</f>
        <v>90.892499999999998</v>
      </c>
      <c r="Q434" s="72">
        <f ca="1">AVERAGE(OFFSET(Q$3:Q$6,[3]Feuil3!$A10,,))</f>
        <v>91.419999999999987</v>
      </c>
      <c r="R434" s="72">
        <f ca="1">AVERAGE(OFFSET(R$3:R$6,[3]Feuil3!$A10,,))</f>
        <v>106.8575</v>
      </c>
      <c r="S434" s="72">
        <f ca="1">AVERAGE(OFFSET(S$3:S$6,[3]Feuil3!$A10,,))</f>
        <v>93.765000000000015</v>
      </c>
      <c r="T434" s="72">
        <f ca="1">AVERAGE(OFFSET(T$3:T$6,[3]Feuil3!$A10,,))</f>
        <v>92.552500000000009</v>
      </c>
      <c r="U434" s="72">
        <f ca="1">AVERAGE(OFFSET(U$3:U$6,[3]Feuil3!$A10,,))</f>
        <v>76.952500000000001</v>
      </c>
      <c r="V434" s="72">
        <f ca="1">AVERAGE(OFFSET(V$3:V$6,[3]Feuil3!$A10,,))</f>
        <v>91.542500000000004</v>
      </c>
      <c r="W434" s="72">
        <f ca="1">AVERAGE(OFFSET(W$3:W$6,[3]Feuil3!$A10,,))</f>
        <v>90.802499999999995</v>
      </c>
      <c r="X434" s="72">
        <f ca="1">AVERAGE(OFFSET(X$3:X$6,[3]Feuil3!$A10,,))</f>
        <v>97.06</v>
      </c>
      <c r="Y434" s="72">
        <f ca="1">AVERAGE(OFFSET(Y$3:Y$6,[3]Feuil3!$A10,,))</f>
        <v>94.27000000000001</v>
      </c>
      <c r="Z434" s="72">
        <f ca="1">AVERAGE(OFFSET(Z$3:Z$6,[3]Feuil3!$A10,,))</f>
        <v>90.397499999999994</v>
      </c>
      <c r="AA434" s="72">
        <f ca="1">AVERAGE(OFFSET(AA$3:AA$6,[3]Feuil3!$A10,,))</f>
        <v>83.87</v>
      </c>
      <c r="AB434" s="72">
        <f ca="1">AVERAGE(OFFSET(AB$3:AB$6,[3]Feuil3!$A10,,))</f>
        <v>96.320000000000007</v>
      </c>
      <c r="AC434" s="72">
        <f ca="1">AVERAGE(OFFSET(AC$3:AC$6,[3]Feuil3!$A10,,))</f>
        <v>75.125</v>
      </c>
      <c r="AD434" s="72">
        <f ca="1">AVERAGE(OFFSET(AD$3:AD$6,[3]Feuil3!$A10,,))</f>
        <v>94.367499999999993</v>
      </c>
      <c r="AE434" s="72">
        <f ca="1">AVERAGE(OFFSET(AE$3:AE$6,[3]Feuil3!$A10,,))</f>
        <v>101.94499999999999</v>
      </c>
      <c r="AF434" s="72">
        <f ca="1">AVERAGE(OFFSET(AF$3:AF$6,[3]Feuil3!$A10,,))</f>
        <v>105.74</v>
      </c>
      <c r="AG434" s="72">
        <f ca="1">AVERAGE(OFFSET(AG$3:AG$6,[3]Feuil3!$A10,,))</f>
        <v>112.67999999999999</v>
      </c>
      <c r="AH434" s="72">
        <f ca="1">AVERAGE(OFFSET(AH$3:AH$6,[3]Feuil3!$A10,,))</f>
        <v>134.92750000000001</v>
      </c>
      <c r="AI434" s="72">
        <f ca="1">AVERAGE(OFFSET(AI$3:AI$6,[3]Feuil3!$A10,,))</f>
        <v>95.80749999999999</v>
      </c>
      <c r="AJ434" s="72">
        <f ca="1">AVERAGE(OFFSET(AJ$3:AJ$6,[3]Feuil3!$A10,,))</f>
        <v>92.902500000000003</v>
      </c>
      <c r="AK434" s="72">
        <f ca="1">AVERAGE(OFFSET(AK$3:AK$6,[3]Feuil3!$A10,,))</f>
        <v>87.759999999999991</v>
      </c>
      <c r="AL434" s="72">
        <f ca="1">AVERAGE(OFFSET(AL$3:AL$6,[3]Feuil3!$A10,,))</f>
        <v>83.724999999999994</v>
      </c>
      <c r="AM434" s="72">
        <f ca="1">AVERAGE(OFFSET(AM$3:AM$6,[3]Feuil3!$A10,,))</f>
        <v>78.419999999999987</v>
      </c>
      <c r="AN434" s="72">
        <f ca="1">AVERAGE(OFFSET(AN$3:AN$6,[3]Feuil3!$A10,,))</f>
        <v>71.240000000000009</v>
      </c>
      <c r="AO434" s="72">
        <f ca="1">AVERAGE(OFFSET(AO$3:AO$6,[3]Feuil3!$A10,,))</f>
        <v>105.18249999999999</v>
      </c>
      <c r="AP434" s="72">
        <f ca="1">AVERAGE(OFFSET(AP$3:AP$6,[3]Feuil3!$A10,,))</f>
        <v>84.685000000000002</v>
      </c>
      <c r="AQ434" s="72">
        <f ca="1">AVERAGE(OFFSET(AQ$3:AQ$6,[3]Feuil3!$A10,,))</f>
        <v>81.355000000000004</v>
      </c>
      <c r="AR434" s="72">
        <f ca="1">AVERAGE(OFFSET(AR$3:AR$6,[3]Feuil3!$A10,,))</f>
        <v>70.947499999999991</v>
      </c>
      <c r="AS434" s="72">
        <f ca="1">AVERAGE(OFFSET(AS$3:AS$6,[3]Feuil3!$A10,,))</f>
        <v>110.4525</v>
      </c>
      <c r="AT434" s="72">
        <f ca="1">AVERAGE(OFFSET(AT$3:AT$6,[3]Feuil3!$A10,,))</f>
        <v>128.35249999999999</v>
      </c>
      <c r="AU434" s="72">
        <f ca="1">AVERAGE(OFFSET(AU$3:AU$6,[3]Feuil3!$A10,,))</f>
        <v>92.539999999999992</v>
      </c>
      <c r="AV434" s="72">
        <f ca="1">AVERAGE(OFFSET(AV$3:AV$6,[3]Feuil3!$A10,,))</f>
        <v>110.64999999999999</v>
      </c>
      <c r="AW434" s="75">
        <f ca="1">AVERAGE(OFFSET(AW$3:AW$6,[3]Feuil3!$A10,,))</f>
        <v>89.909090909090907</v>
      </c>
      <c r="AX434" s="75">
        <f ca="1">AVERAGE(OFFSET(AX$3:AX$6,[3]Feuil3!$A10,,))</f>
        <v>68.511204423564635</v>
      </c>
      <c r="AY434" s="75">
        <f ca="1">AVERAGE(OFFSET(AY$3:AY$6,[3]Feuil3!$A10,,))</f>
        <v>65.675599662501511</v>
      </c>
      <c r="AZ434" s="75">
        <f ca="1">AVERAGE(OFFSET(AZ$3:AZ$6,[3]Feuil3!$A10,,))</f>
        <v>89.769511693714179</v>
      </c>
      <c r="BA434" s="75">
        <f ca="1">AVERAGE(OFFSET(BA$3:BA$6,[3]Feuil3!$A10,,))</f>
        <v>92.416449308924257</v>
      </c>
      <c r="BB434" s="75">
        <f ca="1">AVERAGE(OFFSET(BB$3:BB$6,[3]Feuil3!$A10,,))</f>
        <v>76.100288209417727</v>
      </c>
      <c r="BC434" s="75">
        <f ca="1">AVERAGE(OFFSET(BC$3:BC$6,[3]Feuil3!$A10,,))</f>
        <v>76.70260016655871</v>
      </c>
      <c r="BD434" s="75">
        <f ca="1">AVERAGE(OFFSET(BD$3:BD$6,[3]Feuil3!$A10,,))</f>
        <v>86.423753630493749</v>
      </c>
      <c r="BE434" s="75">
        <f ca="1">AVERAGE(OFFSET(BE$3:BE$6,[3]Feuil3!$A10,,))</f>
        <v>83.919125426119678</v>
      </c>
      <c r="BF434" s="75">
        <f ca="1">AVERAGE(OFFSET(BF$3:BF$6,[3]Feuil3!$A10,,))</f>
        <v>90.336073148193179</v>
      </c>
      <c r="BG434" s="75">
        <f ca="1">AVERAGE(OFFSET(BG$3:BG$6,[3]Feuil3!$A10,,))</f>
        <v>87.990996877949627</v>
      </c>
      <c r="BH434" s="75">
        <f ca="1">AVERAGE(OFFSET(BH$3:BH$6,[3]Feuil3!$A10,,))</f>
        <v>88.533798179353099</v>
      </c>
      <c r="BI434" s="75">
        <f ca="1">AVERAGE(OFFSET(BI$3:BI$6,[3]Feuil3!$A10,,))</f>
        <v>85.946674173570329</v>
      </c>
      <c r="BJ434" s="75">
        <f ca="1">AVERAGE(OFFSET(BJ$3:BJ$6,[3]Feuil3!$A10,,))</f>
        <v>83.125</v>
      </c>
      <c r="BK434" s="75">
        <f ca="1">AVERAGE(OFFSET(BK$3:BK$6,[3]Feuil3!$A10,,))</f>
        <v>88.768732765855404</v>
      </c>
      <c r="BL434" s="75">
        <f ca="1">AVERAGE(OFFSET(BL$3:BL$6,[3]Feuil3!$A10,,))</f>
        <v>70.298725620061205</v>
      </c>
      <c r="BM434" s="75">
        <f ca="1">AVERAGE(OFFSET(BM$3:BM$6,[3]Feuil3!$A10,,))</f>
        <v>85.587733445527419</v>
      </c>
      <c r="BN434" s="75">
        <f ca="1">AVERAGE(OFFSET(BN$3:BN$6,[3]Feuil3!$A10,,))</f>
        <v>90.148920327624722</v>
      </c>
      <c r="BO434" s="75">
        <f ca="1">AVERAGE(OFFSET(BO$3:BO$6,[3]Feuil3!$A10,,))</f>
        <v>96.030077419674001</v>
      </c>
      <c r="BP434" s="75">
        <f ca="1">AVERAGE(OFFSET(BP$3:BP$6,[3]Feuil3!$A10,,))</f>
        <v>81.034964433842646</v>
      </c>
      <c r="BQ434" s="75">
        <f ca="1">AVERAGE(OFFSET(BQ$3:BQ$6,[3]Feuil3!$A10,,))</f>
        <v>88.020934761441083</v>
      </c>
      <c r="BR434" s="75">
        <f ca="1">AVERAGE(OFFSET(BR$3:BR$6,[3]Feuil3!$A10,,))</f>
        <v>75.657390284606009</v>
      </c>
      <c r="BS434" s="75">
        <f ca="1">AVERAGE(OFFSET(BS$3:BS$6,[3]Feuil3!$A10,,))</f>
        <v>92.775958389520326</v>
      </c>
      <c r="BT434" s="75">
        <f ca="1">AVERAGE(OFFSET(BT$3:BT$6,[3]Feuil3!$A10,,))</f>
        <v>59.621832900140866</v>
      </c>
      <c r="BU434" s="75">
        <f ca="1">AVERAGE(OFFSET(BU$3:BU$6,[3]Feuil3!$A10,,))</f>
        <v>92.041159688863956</v>
      </c>
      <c r="BV434" s="75">
        <f ca="1">AVERAGE(OFFSET(BV$3:BV$6,[3]Feuil3!$A10,,))</f>
        <v>102.59390645834905</v>
      </c>
      <c r="BW434" s="75">
        <f ca="1">AVERAGE(OFFSET(BW$3:BW$6,[3]Feuil3!$A10,,))</f>
        <v>117.96402175428813</v>
      </c>
      <c r="BX434" s="75">
        <f ca="1">AVERAGE(OFFSET(BX$3:BX$6,[3]Feuil3!$A10,,))</f>
        <v>121.39625080801551</v>
      </c>
      <c r="BY434" s="75">
        <f ca="1">AVERAGE(OFFSET(BY$3:BY$6,[3]Feuil3!$A10,,))</f>
        <v>146.17176285783927</v>
      </c>
      <c r="BZ434" s="75">
        <f ca="1">AVERAGE(OFFSET(BZ$3:BZ$6,[3]Feuil3!$A10,,))</f>
        <v>97.281311874904816</v>
      </c>
      <c r="CA434" s="75">
        <f ca="1">AVERAGE(OFFSET(CA$3:CA$6,[3]Feuil3!$A10,,))</f>
        <v>91.01173128260389</v>
      </c>
      <c r="CB434" s="75">
        <f ca="1">AVERAGE(OFFSET(CB$3:CB$6,[3]Feuil3!$A10,,))</f>
        <v>79.395666530963041</v>
      </c>
      <c r="CC434" s="75">
        <f ca="1">AVERAGE(OFFSET(CC$3:CC$6,[3]Feuil3!$A10,,))</f>
        <v>76.822498508969119</v>
      </c>
      <c r="CD434" s="75">
        <f ca="1">AVERAGE(OFFSET(CD$3:CD$6,[3]Feuil3!$A10,,))</f>
        <v>72.646425345654137</v>
      </c>
      <c r="CE434" s="75">
        <f ca="1">AVERAGE(OFFSET(CE$3:CE$6,[3]Feuil3!$A10,,))</f>
        <v>74.865354806504996</v>
      </c>
      <c r="CF434" s="75">
        <f ca="1">AVERAGE(OFFSET(CF$3:CF$6,[3]Feuil3!$A10,,))</f>
        <v>105.76952084066568</v>
      </c>
      <c r="CG434" s="75">
        <f ca="1">AVERAGE(OFFSET(CG$3:CG$6,[3]Feuil3!$A10,,))</f>
        <v>79.041441105096141</v>
      </c>
      <c r="CH434" s="75">
        <f ca="1">AVERAGE(OFFSET(CH$3:CH$6,[3]Feuil3!$A10,,))</f>
        <v>74.405524053411369</v>
      </c>
      <c r="CI434" s="75">
        <f ca="1">AVERAGE(OFFSET(CI$3:CI$6,[3]Feuil3!$A10,,))</f>
        <v>57.269993744072003</v>
      </c>
      <c r="CJ434" s="75">
        <f ca="1">AVERAGE(OFFSET(CJ$3:CJ$6,[3]Feuil3!$A10,,))</f>
        <v>96.298960308637945</v>
      </c>
      <c r="CK434" s="75">
        <f ca="1">AVERAGE(OFFSET(CK$3:CK$6,[3]Feuil3!$A10,,))</f>
        <v>136.69062832800853</v>
      </c>
    </row>
    <row r="435" spans="2:89">
      <c r="E435" s="70">
        <f t="shared" si="95"/>
        <v>2001</v>
      </c>
      <c r="F435" s="72">
        <f ca="1">AVERAGE(OFFSET(F$3:F$6,[3]Feuil3!$A11,,))</f>
        <v>94.805000000000007</v>
      </c>
      <c r="G435" s="72">
        <f ca="1">AVERAGE(OFFSET(G$3:G$6,[3]Feuil3!$A11,,))</f>
        <v>88.662499999999994</v>
      </c>
      <c r="H435" s="72">
        <f ca="1">AVERAGE(OFFSET(H$3:H$6,[3]Feuil3!$A11,,))</f>
        <v>87.217500000000001</v>
      </c>
      <c r="I435" s="72">
        <f ca="1">AVERAGE(OFFSET(I$3:I$6,[3]Feuil3!$A11,,))</f>
        <v>94.127499999999998</v>
      </c>
      <c r="J435" s="72">
        <f ca="1">AVERAGE(OFFSET(J$3:J$6,[3]Feuil3!$A11,,))</f>
        <v>94.772500000000008</v>
      </c>
      <c r="K435" s="72">
        <f ca="1">AVERAGE(OFFSET(K$3:K$6,[3]Feuil3!$A11,,))</f>
        <v>91.607500000000002</v>
      </c>
      <c r="L435" s="72">
        <f ca="1">AVERAGE(OFFSET(L$3:L$6,[3]Feuil3!$A11,,))</f>
        <v>85.167500000000004</v>
      </c>
      <c r="M435" s="72">
        <f ca="1">AVERAGE(OFFSET(M$3:M$6,[3]Feuil3!$A11,,))</f>
        <v>91.292500000000004</v>
      </c>
      <c r="N435" s="72">
        <f ca="1">AVERAGE(OFFSET(N$3:N$6,[3]Feuil3!$A11,,))</f>
        <v>90.292500000000004</v>
      </c>
      <c r="O435" s="72">
        <f ca="1">AVERAGE(OFFSET(O$3:O$6,[3]Feuil3!$A11,,))</f>
        <v>93.03</v>
      </c>
      <c r="P435" s="72">
        <f ca="1">AVERAGE(OFFSET(P$3:P$6,[3]Feuil3!$A11,,))</f>
        <v>91.555000000000007</v>
      </c>
      <c r="Q435" s="72">
        <f ca="1">AVERAGE(OFFSET(Q$3:Q$6,[3]Feuil3!$A11,,))</f>
        <v>91.927499999999995</v>
      </c>
      <c r="R435" s="72">
        <f ca="1">AVERAGE(OFFSET(R$3:R$6,[3]Feuil3!$A11,,))</f>
        <v>107.675</v>
      </c>
      <c r="S435" s="72">
        <f ca="1">AVERAGE(OFFSET(S$3:S$6,[3]Feuil3!$A11,,))</f>
        <v>96.194999999999993</v>
      </c>
      <c r="T435" s="72">
        <f ca="1">AVERAGE(OFFSET(T$3:T$6,[3]Feuil3!$A11,,))</f>
        <v>93.064999999999998</v>
      </c>
      <c r="U435" s="72">
        <f ca="1">AVERAGE(OFFSET(U$3:U$6,[3]Feuil3!$A11,,))</f>
        <v>83.34</v>
      </c>
      <c r="V435" s="72">
        <f ca="1">AVERAGE(OFFSET(V$3:V$6,[3]Feuil3!$A11,,))</f>
        <v>93.09</v>
      </c>
      <c r="W435" s="72">
        <f ca="1">AVERAGE(OFFSET(W$3:W$6,[3]Feuil3!$A11,,))</f>
        <v>94.135000000000019</v>
      </c>
      <c r="X435" s="72">
        <f ca="1">AVERAGE(OFFSET(X$3:X$6,[3]Feuil3!$A11,,))</f>
        <v>97.16</v>
      </c>
      <c r="Y435" s="72">
        <f ca="1">AVERAGE(OFFSET(Y$3:Y$6,[3]Feuil3!$A11,,))</f>
        <v>106.44999999999999</v>
      </c>
      <c r="Z435" s="72">
        <f ca="1">AVERAGE(OFFSET(Z$3:Z$6,[3]Feuil3!$A11,,))</f>
        <v>92.777499999999989</v>
      </c>
      <c r="AA435" s="72">
        <f ca="1">AVERAGE(OFFSET(AA$3:AA$6,[3]Feuil3!$A11,,))</f>
        <v>85.61</v>
      </c>
      <c r="AB435" s="72">
        <f ca="1">AVERAGE(OFFSET(AB$3:AB$6,[3]Feuil3!$A11,,))</f>
        <v>96.652500000000003</v>
      </c>
      <c r="AC435" s="72">
        <f ca="1">AVERAGE(OFFSET(AC$3:AC$6,[3]Feuil3!$A11,,))</f>
        <v>76.642499999999998</v>
      </c>
      <c r="AD435" s="72">
        <f ca="1">AVERAGE(OFFSET(AD$3:AD$6,[3]Feuil3!$A11,,))</f>
        <v>95.974999999999994</v>
      </c>
      <c r="AE435" s="72">
        <f ca="1">AVERAGE(OFFSET(AE$3:AE$6,[3]Feuil3!$A11,,))</f>
        <v>93.892500000000013</v>
      </c>
      <c r="AF435" s="72">
        <f ca="1">AVERAGE(OFFSET(AF$3:AF$6,[3]Feuil3!$A11,,))</f>
        <v>102.96000000000001</v>
      </c>
      <c r="AG435" s="72">
        <f ca="1">AVERAGE(OFFSET(AG$3:AG$6,[3]Feuil3!$A11,,))</f>
        <v>119.20499999999998</v>
      </c>
      <c r="AH435" s="72">
        <f ca="1">AVERAGE(OFFSET(AH$3:AH$6,[3]Feuil3!$A11,,))</f>
        <v>118.295</v>
      </c>
      <c r="AI435" s="72">
        <f ca="1">AVERAGE(OFFSET(AI$3:AI$6,[3]Feuil3!$A11,,))</f>
        <v>98.532499999999999</v>
      </c>
      <c r="AJ435" s="72">
        <f ca="1">AVERAGE(OFFSET(AJ$3:AJ$6,[3]Feuil3!$A11,,))</f>
        <v>95.114999999999995</v>
      </c>
      <c r="AK435" s="72">
        <f ca="1">AVERAGE(OFFSET(AK$3:AK$6,[3]Feuil3!$A11,,))</f>
        <v>71.797499999999985</v>
      </c>
      <c r="AL435" s="72">
        <f ca="1">AVERAGE(OFFSET(AL$3:AL$6,[3]Feuil3!$A11,,))</f>
        <v>80.944999999999993</v>
      </c>
      <c r="AM435" s="72">
        <f ca="1">AVERAGE(OFFSET(AM$3:AM$6,[3]Feuil3!$A11,,))</f>
        <v>76.627499999999998</v>
      </c>
      <c r="AN435" s="72">
        <f ca="1">AVERAGE(OFFSET(AN$3:AN$6,[3]Feuil3!$A11,,))</f>
        <v>70.507499999999993</v>
      </c>
      <c r="AO435" s="72">
        <f ca="1">AVERAGE(OFFSET(AO$3:AO$6,[3]Feuil3!$A11,,))</f>
        <v>111.215</v>
      </c>
      <c r="AP435" s="72">
        <f ca="1">AVERAGE(OFFSET(AP$3:AP$6,[3]Feuil3!$A11,,))</f>
        <v>86.137500000000003</v>
      </c>
      <c r="AQ435" s="72">
        <f ca="1">AVERAGE(OFFSET(AQ$3:AQ$6,[3]Feuil3!$A11,,))</f>
        <v>82.547499999999999</v>
      </c>
      <c r="AR435" s="72">
        <f ca="1">AVERAGE(OFFSET(AR$3:AR$6,[3]Feuil3!$A11,,))</f>
        <v>83.99</v>
      </c>
      <c r="AS435" s="72">
        <f ca="1">AVERAGE(OFFSET(AS$3:AS$6,[3]Feuil3!$A11,,))</f>
        <v>115.44500000000001</v>
      </c>
      <c r="AT435" s="72">
        <f ca="1">AVERAGE(OFFSET(AT$3:AT$6,[3]Feuil3!$A11,,))</f>
        <v>130.01499999999999</v>
      </c>
      <c r="AU435" s="72">
        <f ca="1">AVERAGE(OFFSET(AU$3:AU$6,[3]Feuil3!$A11,,))</f>
        <v>87.17</v>
      </c>
      <c r="AV435" s="72">
        <f ca="1">AVERAGE(OFFSET(AV$3:AV$6,[3]Feuil3!$A11,,))</f>
        <v>93.515000000000001</v>
      </c>
      <c r="AW435" s="75">
        <f ca="1">AVERAGE(OFFSET(AW$3:AW$6,[3]Feuil3!$A11,,))</f>
        <v>90.722488038277504</v>
      </c>
      <c r="AX435" s="75">
        <f ca="1">AVERAGE(OFFSET(AX$3:AX$6,[3]Feuil3!$A11,,))</f>
        <v>73.722612563921345</v>
      </c>
      <c r="AY435" s="75">
        <f ca="1">AVERAGE(OFFSET(AY$3:AY$6,[3]Feuil3!$A11,,))</f>
        <v>70.085178191168808</v>
      </c>
      <c r="AZ435" s="75">
        <f ca="1">AVERAGE(OFFSET(AZ$3:AZ$6,[3]Feuil3!$A11,,))</f>
        <v>91.061020146564445</v>
      </c>
      <c r="BA435" s="75">
        <f ca="1">AVERAGE(OFFSET(BA$3:BA$6,[3]Feuil3!$A11,,))</f>
        <v>92.409136338151768</v>
      </c>
      <c r="BB435" s="75">
        <f ca="1">AVERAGE(OFFSET(BB$3:BB$6,[3]Feuil3!$A11,,))</f>
        <v>79.404945066851582</v>
      </c>
      <c r="BC435" s="75">
        <f ca="1">AVERAGE(OFFSET(BC$3:BC$6,[3]Feuil3!$A11,,))</f>
        <v>78.807717220320157</v>
      </c>
      <c r="BD435" s="75">
        <f ca="1">AVERAGE(OFFSET(BD$3:BD$6,[3]Feuil3!$A11,,))</f>
        <v>87.652720770024715</v>
      </c>
      <c r="BE435" s="75">
        <f ca="1">AVERAGE(OFFSET(BE$3:BE$6,[3]Feuil3!$A11,,))</f>
        <v>84.911249559186544</v>
      </c>
      <c r="BF435" s="75">
        <f ca="1">AVERAGE(OFFSET(BF$3:BF$6,[3]Feuil3!$A11,,))</f>
        <v>90.491707601770344</v>
      </c>
      <c r="BG435" s="75">
        <f ca="1">AVERAGE(OFFSET(BG$3:BG$6,[3]Feuil3!$A11,,))</f>
        <v>88.63234831433482</v>
      </c>
      <c r="BH435" s="75">
        <f ca="1">AVERAGE(OFFSET(BH$3:BH$6,[3]Feuil3!$A11,,))</f>
        <v>89.025276002324247</v>
      </c>
      <c r="BI435" s="75">
        <f ca="1">AVERAGE(OFFSET(BI$3:BI$6,[3]Feuil3!$A11,,))</f>
        <v>86.604198503981337</v>
      </c>
      <c r="BJ435" s="75">
        <f ca="1">AVERAGE(OFFSET(BJ$3:BJ$6,[3]Feuil3!$A11,,))</f>
        <v>85.279255319148945</v>
      </c>
      <c r="BK435" s="75">
        <f ca="1">AVERAGE(OFFSET(BK$3:BK$6,[3]Feuil3!$A11,,))</f>
        <v>89.260280541901452</v>
      </c>
      <c r="BL435" s="75">
        <f ca="1">AVERAGE(OFFSET(BL$3:BL$6,[3]Feuil3!$A11,,))</f>
        <v>76.133924085324082</v>
      </c>
      <c r="BM435" s="75">
        <f ca="1">AVERAGE(OFFSET(BM$3:BM$6,[3]Feuil3!$A11,,))</f>
        <v>87.034569805763965</v>
      </c>
      <c r="BN435" s="75">
        <f ca="1">AVERAGE(OFFSET(BN$3:BN$6,[3]Feuil3!$A11,,))</f>
        <v>93.457433606353916</v>
      </c>
      <c r="BO435" s="75">
        <f ca="1">AVERAGE(OFFSET(BO$3:BO$6,[3]Feuil3!$A11,,))</f>
        <v>96.129016300180567</v>
      </c>
      <c r="BP435" s="75">
        <f ca="1">AVERAGE(OFFSET(BP$3:BP$6,[3]Feuil3!$A11,,))</f>
        <v>91.504953473878757</v>
      </c>
      <c r="BQ435" s="75">
        <f ca="1">AVERAGE(OFFSET(BQ$3:BQ$6,[3]Feuil3!$A11,,))</f>
        <v>90.33836416747809</v>
      </c>
      <c r="BR435" s="75">
        <f ca="1">AVERAGE(OFFSET(BR$3:BR$6,[3]Feuil3!$A11,,))</f>
        <v>77.22700825402552</v>
      </c>
      <c r="BS435" s="75">
        <f ca="1">AVERAGE(OFFSET(BS$3:BS$6,[3]Feuil3!$A11,,))</f>
        <v>93.096224234251594</v>
      </c>
      <c r="BT435" s="75">
        <f ca="1">AVERAGE(OFFSET(BT$3:BT$6,[3]Feuil3!$A11,,))</f>
        <v>60.826174083847533</v>
      </c>
      <c r="BU435" s="75">
        <f ca="1">AVERAGE(OFFSET(BU$3:BU$6,[3]Feuil3!$A11,,))</f>
        <v>93.60903172319621</v>
      </c>
      <c r="BV435" s="75">
        <f ca="1">AVERAGE(OFFSET(BV$3:BV$6,[3]Feuil3!$A11,,))</f>
        <v>94.490150200015094</v>
      </c>
      <c r="BW435" s="75">
        <f ca="1">AVERAGE(OFFSET(BW$3:BW$6,[3]Feuil3!$A11,,))</f>
        <v>114.86264119369686</v>
      </c>
      <c r="BX435" s="75">
        <f ca="1">AVERAGE(OFFSET(BX$3:BX$6,[3]Feuil3!$A11,,))</f>
        <v>128.42598577892696</v>
      </c>
      <c r="BY435" s="75">
        <f ca="1">AVERAGE(OFFSET(BY$3:BY$6,[3]Feuil3!$A11,,))</f>
        <v>128.15318365246594</v>
      </c>
      <c r="BZ435" s="75">
        <f ca="1">AVERAGE(OFFSET(BZ$3:BZ$6,[3]Feuil3!$A11,,))</f>
        <v>100.0482306950297</v>
      </c>
      <c r="CA435" s="75">
        <f ca="1">AVERAGE(OFFSET(CA$3:CA$6,[3]Feuil3!$A11,,))</f>
        <v>93.179202076853358</v>
      </c>
      <c r="CB435" s="75">
        <f ca="1">AVERAGE(OFFSET(CB$3:CB$6,[3]Feuil3!$A11,,))</f>
        <v>64.954539286198951</v>
      </c>
      <c r="CC435" s="75">
        <f ca="1">AVERAGE(OFFSET(CC$3:CC$6,[3]Feuil3!$A11,,))</f>
        <v>74.27168876450888</v>
      </c>
      <c r="CD435" s="75">
        <f ca="1">AVERAGE(OFFSET(CD$3:CD$6,[3]Feuil3!$A11,,))</f>
        <v>70.985895921628568</v>
      </c>
      <c r="CE435" s="75">
        <f ca="1">AVERAGE(OFFSET(CE$3:CE$6,[3]Feuil3!$A11,,))</f>
        <v>74.095578383206785</v>
      </c>
      <c r="CF435" s="75">
        <f ca="1">AVERAGE(OFFSET(CF$3:CF$6,[3]Feuil3!$A11,,))</f>
        <v>111.83568806878174</v>
      </c>
      <c r="CG435" s="75">
        <f ca="1">AVERAGE(OFFSET(CG$3:CG$6,[3]Feuil3!$A11,,))</f>
        <v>80.397143923837973</v>
      </c>
      <c r="CH435" s="75">
        <f ca="1">AVERAGE(OFFSET(CH$3:CH$6,[3]Feuil3!$A11,,))</f>
        <v>75.496158770806659</v>
      </c>
      <c r="CI435" s="75">
        <f ca="1">AVERAGE(OFFSET(CI$3:CI$6,[3]Feuil3!$A11,,))</f>
        <v>67.798115149435972</v>
      </c>
      <c r="CJ435" s="75">
        <f ca="1">AVERAGE(OFFSET(CJ$3:CJ$6,[3]Feuil3!$A11,,))</f>
        <v>100.65171429194186</v>
      </c>
      <c r="CK435" s="75">
        <f ca="1">AVERAGE(OFFSET(CK$3:CK$6,[3]Feuil3!$A11,,))</f>
        <v>138.46112886048985</v>
      </c>
    </row>
    <row r="436" spans="2:89">
      <c r="E436" s="70">
        <f t="shared" si="95"/>
        <v>2002</v>
      </c>
      <c r="F436" s="72">
        <f ca="1">AVERAGE(OFFSET(F$3:F$6,[3]Feuil3!$A12,,))</f>
        <v>95.320000000000007</v>
      </c>
      <c r="G436" s="72">
        <f ca="1">AVERAGE(OFFSET(G$3:G$6,[3]Feuil3!$A12,,))</f>
        <v>91.75</v>
      </c>
      <c r="H436" s="72">
        <f ca="1">AVERAGE(OFFSET(H$3:H$6,[3]Feuil3!$A12,,))</f>
        <v>96.482500000000002</v>
      </c>
      <c r="I436" s="72">
        <f ca="1">AVERAGE(OFFSET(I$3:I$6,[3]Feuil3!$A12,,))</f>
        <v>95.807500000000005</v>
      </c>
      <c r="J436" s="72">
        <f ca="1">AVERAGE(OFFSET(J$3:J$6,[3]Feuil3!$A12,,))</f>
        <v>95.3125</v>
      </c>
      <c r="K436" s="72">
        <f ca="1">AVERAGE(OFFSET(K$3:K$6,[3]Feuil3!$A12,,))</f>
        <v>93.454999999999998</v>
      </c>
      <c r="L436" s="72">
        <f ca="1">AVERAGE(OFFSET(L$3:L$6,[3]Feuil3!$A12,,))</f>
        <v>89.314999999999998</v>
      </c>
      <c r="M436" s="72">
        <f ca="1">AVERAGE(OFFSET(M$3:M$6,[3]Feuil3!$A12,,))</f>
        <v>93.507499999999993</v>
      </c>
      <c r="N436" s="72">
        <f ca="1">AVERAGE(OFFSET(N$3:N$6,[3]Feuil3!$A12,,))</f>
        <v>92.547500000000014</v>
      </c>
      <c r="O436" s="72">
        <f ca="1">AVERAGE(OFFSET(O$3:O$6,[3]Feuil3!$A12,,))</f>
        <v>94.19</v>
      </c>
      <c r="P436" s="72">
        <f ca="1">AVERAGE(OFFSET(P$3:P$6,[3]Feuil3!$A12,,))</f>
        <v>93.362499999999997</v>
      </c>
      <c r="Q436" s="72">
        <f ca="1">AVERAGE(OFFSET(Q$3:Q$6,[3]Feuil3!$A12,,))</f>
        <v>93.532499999999999</v>
      </c>
      <c r="R436" s="72">
        <f ca="1">AVERAGE(OFFSET(R$3:R$6,[3]Feuil3!$A12,,))</f>
        <v>104.355</v>
      </c>
      <c r="S436" s="72">
        <f ca="1">AVERAGE(OFFSET(S$3:S$6,[3]Feuil3!$A12,,))</f>
        <v>98.757499999999993</v>
      </c>
      <c r="T436" s="72">
        <f ca="1">AVERAGE(OFFSET(T$3:T$6,[3]Feuil3!$A12,,))</f>
        <v>93.664999999999992</v>
      </c>
      <c r="U436" s="72">
        <f ca="1">AVERAGE(OFFSET(U$3:U$6,[3]Feuil3!$A12,,))</f>
        <v>91.4</v>
      </c>
      <c r="V436" s="72">
        <f ca="1">AVERAGE(OFFSET(V$3:V$6,[3]Feuil3!$A12,,))</f>
        <v>94.632499999999993</v>
      </c>
      <c r="W436" s="72">
        <f ca="1">AVERAGE(OFFSET(W$3:W$6,[3]Feuil3!$A12,,))</f>
        <v>96.782499999999999</v>
      </c>
      <c r="X436" s="72">
        <f ca="1">AVERAGE(OFFSET(X$3:X$6,[3]Feuil3!$A12,,))</f>
        <v>97.384999999999991</v>
      </c>
      <c r="Y436" s="72">
        <f ca="1">AVERAGE(OFFSET(Y$3:Y$6,[3]Feuil3!$A12,,))</f>
        <v>101.5825</v>
      </c>
      <c r="Z436" s="72">
        <f ca="1">AVERAGE(OFFSET(Z$3:Z$6,[3]Feuil3!$A12,,))</f>
        <v>94.875</v>
      </c>
      <c r="AA436" s="72">
        <f ca="1">AVERAGE(OFFSET(AA$3:AA$6,[3]Feuil3!$A12,,))</f>
        <v>85.877499999999998</v>
      </c>
      <c r="AB436" s="72">
        <f ca="1">AVERAGE(OFFSET(AB$3:AB$6,[3]Feuil3!$A12,,))</f>
        <v>98.432500000000005</v>
      </c>
      <c r="AC436" s="72">
        <f ca="1">AVERAGE(OFFSET(AC$3:AC$6,[3]Feuil3!$A12,,))</f>
        <v>78.612499999999997</v>
      </c>
      <c r="AD436" s="72">
        <f ca="1">AVERAGE(OFFSET(AD$3:AD$6,[3]Feuil3!$A12,,))</f>
        <v>97.347500000000011</v>
      </c>
      <c r="AE436" s="72">
        <f ca="1">AVERAGE(OFFSET(AE$3:AE$6,[3]Feuil3!$A12,,))</f>
        <v>96.060000000000016</v>
      </c>
      <c r="AF436" s="72">
        <f ca="1">AVERAGE(OFFSET(AF$3:AF$6,[3]Feuil3!$A12,,))</f>
        <v>102.80000000000001</v>
      </c>
      <c r="AG436" s="72">
        <f ca="1">AVERAGE(OFFSET(AG$3:AG$6,[3]Feuil3!$A12,,))</f>
        <v>117.44500000000001</v>
      </c>
      <c r="AH436" s="72">
        <f ca="1">AVERAGE(OFFSET(AH$3:AH$6,[3]Feuil3!$A12,,))</f>
        <v>108.91499999999999</v>
      </c>
      <c r="AI436" s="72">
        <f ca="1">AVERAGE(OFFSET(AI$3:AI$6,[3]Feuil3!$A12,,))</f>
        <v>102.0025</v>
      </c>
      <c r="AJ436" s="72">
        <f ca="1">AVERAGE(OFFSET(AJ$3:AJ$6,[3]Feuil3!$A12,,))</f>
        <v>102.37249999999999</v>
      </c>
      <c r="AK436" s="72">
        <f ca="1">AVERAGE(OFFSET(AK$3:AK$6,[3]Feuil3!$A12,,))</f>
        <v>79.72</v>
      </c>
      <c r="AL436" s="72">
        <f ca="1">AVERAGE(OFFSET(AL$3:AL$6,[3]Feuil3!$A12,,))</f>
        <v>80.105000000000004</v>
      </c>
      <c r="AM436" s="72">
        <f ca="1">AVERAGE(OFFSET(AM$3:AM$6,[3]Feuil3!$A12,,))</f>
        <v>81.20750000000001</v>
      </c>
      <c r="AN436" s="72">
        <f ca="1">AVERAGE(OFFSET(AN$3:AN$6,[3]Feuil3!$A12,,))</f>
        <v>77.41</v>
      </c>
      <c r="AO436" s="72">
        <f ca="1">AVERAGE(OFFSET(AO$3:AO$6,[3]Feuil3!$A12,,))</f>
        <v>110.9975</v>
      </c>
      <c r="AP436" s="72">
        <f ca="1">AVERAGE(OFFSET(AP$3:AP$6,[3]Feuil3!$A12,,))</f>
        <v>88.807500000000005</v>
      </c>
      <c r="AQ436" s="72">
        <f ca="1">AVERAGE(OFFSET(AQ$3:AQ$6,[3]Feuil3!$A12,,))</f>
        <v>86.237499999999997</v>
      </c>
      <c r="AR436" s="72">
        <f ca="1">AVERAGE(OFFSET(AR$3:AR$6,[3]Feuil3!$A12,,))</f>
        <v>84.97999999999999</v>
      </c>
      <c r="AS436" s="72">
        <f ca="1">AVERAGE(OFFSET(AS$3:AS$6,[3]Feuil3!$A12,,))</f>
        <v>112.19</v>
      </c>
      <c r="AT436" s="72">
        <f ca="1">AVERAGE(OFFSET(AT$3:AT$6,[3]Feuil3!$A12,,))</f>
        <v>123.05249999999999</v>
      </c>
      <c r="AU436" s="72">
        <f ca="1">AVERAGE(OFFSET(AU$3:AU$6,[3]Feuil3!$A12,,))</f>
        <v>90.28</v>
      </c>
      <c r="AV436" s="72">
        <f ca="1">AVERAGE(OFFSET(AV$3:AV$6,[3]Feuil3!$A12,,))</f>
        <v>80.290000000000006</v>
      </c>
      <c r="AW436" s="75">
        <f ca="1">AVERAGE(OFFSET(AW$3:AW$6,[3]Feuil3!$A12,,))</f>
        <v>91.215311004784681</v>
      </c>
      <c r="AX436" s="75">
        <f ca="1">AVERAGE(OFFSET(AX$3:AX$6,[3]Feuil3!$A12,,))</f>
        <v>76.289859892736871</v>
      </c>
      <c r="AY436" s="75">
        <f ca="1">AVERAGE(OFFSET(AY$3:AY$6,[3]Feuil3!$A12,,))</f>
        <v>77.53023424002572</v>
      </c>
      <c r="AZ436" s="75">
        <f ca="1">AVERAGE(OFFSET(AZ$3:AZ$6,[3]Feuil3!$A12,,))</f>
        <v>92.686289210825464</v>
      </c>
      <c r="BA436" s="75">
        <f ca="1">AVERAGE(OFFSET(BA$3:BA$6,[3]Feuil3!$A12,,))</f>
        <v>92.93567023377129</v>
      </c>
      <c r="BB436" s="75">
        <f ca="1">AVERAGE(OFFSET(BB$3:BB$6,[3]Feuil3!$A12,,))</f>
        <v>81.006349275142483</v>
      </c>
      <c r="BC436" s="75">
        <f ca="1">AVERAGE(OFFSET(BC$3:BC$6,[3]Feuil3!$A12,,))</f>
        <v>82.645507541408335</v>
      </c>
      <c r="BD436" s="75">
        <f ca="1">AVERAGE(OFFSET(BD$3:BD$6,[3]Feuil3!$A12,,))</f>
        <v>89.779409999759949</v>
      </c>
      <c r="BE436" s="75">
        <f ca="1">AVERAGE(OFFSET(BE$3:BE$6,[3]Feuil3!$A12,,))</f>
        <v>87.031856118490651</v>
      </c>
      <c r="BF436" s="75">
        <f ca="1">AVERAGE(OFFSET(BF$3:BF$6,[3]Feuil3!$A12,,))</f>
        <v>91.620057390204749</v>
      </c>
      <c r="BG436" s="75">
        <f ca="1">AVERAGE(OFFSET(BG$3:BG$6,[3]Feuil3!$A12,,))</f>
        <v>90.382148648321618</v>
      </c>
      <c r="BH436" s="75">
        <f ca="1">AVERAGE(OFFSET(BH$3:BH$6,[3]Feuil3!$A12,,))</f>
        <v>90.57960488088321</v>
      </c>
      <c r="BI436" s="75">
        <f ca="1">AVERAGE(OFFSET(BI$3:BI$6,[3]Feuil3!$A12,,))</f>
        <v>83.933885626960503</v>
      </c>
      <c r="BJ436" s="75">
        <f ca="1">AVERAGE(OFFSET(BJ$3:BJ$6,[3]Feuil3!$A12,,))</f>
        <v>87.550975177304963</v>
      </c>
      <c r="BK436" s="75">
        <f ca="1">AVERAGE(OFFSET(BK$3:BK$6,[3]Feuil3!$A12,,))</f>
        <v>89.835751108979736</v>
      </c>
      <c r="BL436" s="75">
        <f ca="1">AVERAGE(OFFSET(BL$3:BL$6,[3]Feuil3!$A12,,))</f>
        <v>83.497008176129356</v>
      </c>
      <c r="BM436" s="75">
        <f ca="1">AVERAGE(OFFSET(BM$3:BM$6,[3]Feuil3!$A12,,))</f>
        <v>88.476731412009428</v>
      </c>
      <c r="BN436" s="75">
        <f ca="1">AVERAGE(OFFSET(BN$3:BN$6,[3]Feuil3!$A12,,))</f>
        <v>96.085877388930257</v>
      </c>
      <c r="BO436" s="75">
        <f ca="1">AVERAGE(OFFSET(BO$3:BO$6,[3]Feuil3!$A12,,))</f>
        <v>96.351628781320343</v>
      </c>
      <c r="BP436" s="75">
        <f ca="1">AVERAGE(OFFSET(BP$3:BP$6,[3]Feuil3!$A12,,))</f>
        <v>87.320826080416055</v>
      </c>
      <c r="BQ436" s="75">
        <f ca="1">AVERAGE(OFFSET(BQ$3:BQ$6,[3]Feuil3!$A12,,))</f>
        <v>92.380720545277498</v>
      </c>
      <c r="BR436" s="75">
        <f ca="1">AVERAGE(OFFSET(BR$3:BR$6,[3]Feuil3!$A12,,))</f>
        <v>77.468314464841455</v>
      </c>
      <c r="BS436" s="75">
        <f ca="1">AVERAGE(OFFSET(BS$3:BS$6,[3]Feuil3!$A12,,))</f>
        <v>94.810730109805434</v>
      </c>
      <c r="BT436" s="75">
        <f ca="1">AVERAGE(OFFSET(BT$3:BT$6,[3]Feuil3!$A12,,))</f>
        <v>62.389635126287175</v>
      </c>
      <c r="BU436" s="75">
        <f ca="1">AVERAGE(OFFSET(BU$3:BU$6,[3]Feuil3!$A12,,))</f>
        <v>94.947696959352356</v>
      </c>
      <c r="BV436" s="75">
        <f ca="1">AVERAGE(OFFSET(BV$3:BV$6,[3]Feuil3!$A12,,))</f>
        <v>96.671446901652956</v>
      </c>
      <c r="BW436" s="75">
        <f ca="1">AVERAGE(OFFSET(BW$3:BW$6,[3]Feuil3!$A12,,))</f>
        <v>114.68414447078511</v>
      </c>
      <c r="BX436" s="75">
        <f ca="1">AVERAGE(OFFSET(BX$3:BX$6,[3]Feuil3!$A12,,))</f>
        <v>126.5298427063133</v>
      </c>
      <c r="BY436" s="75">
        <f ca="1">AVERAGE(OFFSET(BY$3:BY$6,[3]Feuil3!$A12,,))</f>
        <v>117.99149581561628</v>
      </c>
      <c r="BZ436" s="75">
        <f ca="1">AVERAGE(OFFSET(BZ$3:BZ$6,[3]Feuil3!$A12,,))</f>
        <v>103.57160988983095</v>
      </c>
      <c r="CA436" s="75">
        <f ca="1">AVERAGE(OFFSET(CA$3:CA$6,[3]Feuil3!$A12,,))</f>
        <v>100.28899610589991</v>
      </c>
      <c r="CB436" s="75">
        <f ca="1">AVERAGE(OFFSET(CB$3:CB$6,[3]Feuil3!$A12,,))</f>
        <v>72.121952322793703</v>
      </c>
      <c r="CC436" s="75">
        <f ca="1">AVERAGE(OFFSET(CC$3:CC$6,[3]Feuil3!$A12,,))</f>
        <v>73.500940496398584</v>
      </c>
      <c r="CD436" s="75">
        <f ca="1">AVERAGE(OFFSET(CD$3:CD$6,[3]Feuil3!$A12,,))</f>
        <v>75.228699136154148</v>
      </c>
      <c r="CE436" s="75">
        <f ca="1">AVERAGE(OFFSET(CE$3:CE$6,[3]Feuil3!$A12,,))</f>
        <v>81.349341880566428</v>
      </c>
      <c r="CF436" s="75">
        <f ca="1">AVERAGE(OFFSET(CF$3:CF$6,[3]Feuil3!$A12,,))</f>
        <v>111.616974206848</v>
      </c>
      <c r="CG436" s="75">
        <f ca="1">AVERAGE(OFFSET(CG$3:CG$6,[3]Feuil3!$A12,,))</f>
        <v>82.889210378943432</v>
      </c>
      <c r="CH436" s="75">
        <f ca="1">AVERAGE(OFFSET(CH$3:CH$6,[3]Feuil3!$A12,,))</f>
        <v>78.870952990671285</v>
      </c>
      <c r="CI436" s="75">
        <f ca="1">AVERAGE(OFFSET(CI$3:CI$6,[3]Feuil3!$A12,,))</f>
        <v>68.597259499929379</v>
      </c>
      <c r="CJ436" s="75">
        <f ca="1">AVERAGE(OFFSET(CJ$3:CJ$6,[3]Feuil3!$A12,,))</f>
        <v>97.813814599271993</v>
      </c>
      <c r="CK436" s="75">
        <f ca="1">AVERAGE(OFFSET(CK$3:CK$6,[3]Feuil3!$A12,,))</f>
        <v>131.04632587859425</v>
      </c>
    </row>
    <row r="437" spans="2:89">
      <c r="E437" s="70">
        <f t="shared" si="95"/>
        <v>2003</v>
      </c>
      <c r="F437" s="72">
        <f ca="1">AVERAGE(OFFSET(F$3:F$6,[3]Feuil3!$A13,,))</f>
        <v>98.902499999999989</v>
      </c>
      <c r="G437" s="72">
        <f ca="1">AVERAGE(OFFSET(G$3:G$6,[3]Feuil3!$A13,,))</f>
        <v>94.36999999999999</v>
      </c>
      <c r="H437" s="72">
        <f ca="1">AVERAGE(OFFSET(H$3:H$6,[3]Feuil3!$A13,,))</f>
        <v>94.112499999999997</v>
      </c>
      <c r="I437" s="72">
        <f ca="1">AVERAGE(OFFSET(I$3:I$6,[3]Feuil3!$A13,,))</f>
        <v>100.40249999999999</v>
      </c>
      <c r="J437" s="72">
        <f ca="1">AVERAGE(OFFSET(J$3:J$6,[3]Feuil3!$A13,,))</f>
        <v>99.660000000000011</v>
      </c>
      <c r="K437" s="72">
        <f ca="1">AVERAGE(OFFSET(K$3:K$6,[3]Feuil3!$A13,,))</f>
        <v>95.982500000000002</v>
      </c>
      <c r="L437" s="72">
        <f ca="1">AVERAGE(OFFSET(L$3:L$6,[3]Feuil3!$A13,,))</f>
        <v>97.735000000000014</v>
      </c>
      <c r="M437" s="72">
        <f ca="1">AVERAGE(OFFSET(M$3:M$6,[3]Feuil3!$A13,,))</f>
        <v>98.467500000000015</v>
      </c>
      <c r="N437" s="72">
        <f ca="1">AVERAGE(OFFSET(N$3:N$6,[3]Feuil3!$A13,,))</f>
        <v>97.33</v>
      </c>
      <c r="O437" s="72">
        <f ca="1">AVERAGE(OFFSET(O$3:O$6,[3]Feuil3!$A13,,))</f>
        <v>99.134999999999991</v>
      </c>
      <c r="P437" s="72">
        <f ca="1">AVERAGE(OFFSET(P$3:P$6,[3]Feuil3!$A13,,))</f>
        <v>99.092500000000001</v>
      </c>
      <c r="Q437" s="72">
        <f ca="1">AVERAGE(OFFSET(Q$3:Q$6,[3]Feuil3!$A13,,))</f>
        <v>98.855000000000004</v>
      </c>
      <c r="R437" s="72">
        <f ca="1">AVERAGE(OFFSET(R$3:R$6,[3]Feuil3!$A13,,))</f>
        <v>99.25500000000001</v>
      </c>
      <c r="S437" s="72">
        <f ca="1">AVERAGE(OFFSET(S$3:S$6,[3]Feuil3!$A13,,))</f>
        <v>100.38</v>
      </c>
      <c r="T437" s="72">
        <f ca="1">AVERAGE(OFFSET(T$3:T$6,[3]Feuil3!$A13,,))</f>
        <v>96.922499999999985</v>
      </c>
      <c r="U437" s="72">
        <f ca="1">AVERAGE(OFFSET(U$3:U$6,[3]Feuil3!$A13,,))</f>
        <v>92.634999999999991</v>
      </c>
      <c r="V437" s="72">
        <f ca="1">AVERAGE(OFFSET(V$3:V$6,[3]Feuil3!$A13,,))</f>
        <v>97.47</v>
      </c>
      <c r="W437" s="72">
        <f ca="1">AVERAGE(OFFSET(W$3:W$6,[3]Feuil3!$A13,,))</f>
        <v>100.7675</v>
      </c>
      <c r="X437" s="72">
        <f ca="1">AVERAGE(OFFSET(X$3:X$6,[3]Feuil3!$A13,,))</f>
        <v>100.17</v>
      </c>
      <c r="Y437" s="72">
        <f ca="1">AVERAGE(OFFSET(Y$3:Y$6,[3]Feuil3!$A13,,))</f>
        <v>90.127499999999998</v>
      </c>
      <c r="Z437" s="72">
        <f ca="1">AVERAGE(OFFSET(Z$3:Z$6,[3]Feuil3!$A13,,))</f>
        <v>99.304999999999993</v>
      </c>
      <c r="AA437" s="72">
        <f ca="1">AVERAGE(OFFSET(AA$3:AA$6,[3]Feuil3!$A13,,))</f>
        <v>82.877499999999998</v>
      </c>
      <c r="AB437" s="72">
        <f ca="1">AVERAGE(OFFSET(AB$3:AB$6,[3]Feuil3!$A13,,))</f>
        <v>101.12500000000001</v>
      </c>
      <c r="AC437" s="72">
        <f ca="1">AVERAGE(OFFSET(AC$3:AC$6,[3]Feuil3!$A13,,))</f>
        <v>88.537499999999994</v>
      </c>
      <c r="AD437" s="72">
        <f ca="1">AVERAGE(OFFSET(AD$3:AD$6,[3]Feuil3!$A13,,))</f>
        <v>101.8925</v>
      </c>
      <c r="AE437" s="72">
        <f ca="1">AVERAGE(OFFSET(AE$3:AE$6,[3]Feuil3!$A13,,))</f>
        <v>102.50500000000001</v>
      </c>
      <c r="AF437" s="72">
        <f ca="1">AVERAGE(OFFSET(AF$3:AF$6,[3]Feuil3!$A13,,))</f>
        <v>97.887500000000003</v>
      </c>
      <c r="AG437" s="72">
        <f ca="1">AVERAGE(OFFSET(AG$3:AG$6,[3]Feuil3!$A13,,))</f>
        <v>106.8625</v>
      </c>
      <c r="AH437" s="72">
        <f ca="1">AVERAGE(OFFSET(AH$3:AH$6,[3]Feuil3!$A13,,))</f>
        <v>105.94499999999999</v>
      </c>
      <c r="AI437" s="72">
        <f ca="1">AVERAGE(OFFSET(AI$3:AI$6,[3]Feuil3!$A13,,))</f>
        <v>102.4725</v>
      </c>
      <c r="AJ437" s="72">
        <f ca="1">AVERAGE(OFFSET(AJ$3:AJ$6,[3]Feuil3!$A13,,))</f>
        <v>101.1825</v>
      </c>
      <c r="AK437" s="72">
        <f ca="1">AVERAGE(OFFSET(AK$3:AK$6,[3]Feuil3!$A13,,))</f>
        <v>86.25</v>
      </c>
      <c r="AL437" s="72">
        <f ca="1">AVERAGE(OFFSET(AL$3:AL$6,[3]Feuil3!$A13,,))</f>
        <v>88.987500000000011</v>
      </c>
      <c r="AM437" s="72">
        <f ca="1">AVERAGE(OFFSET(AM$3:AM$6,[3]Feuil3!$A13,,))</f>
        <v>89.685000000000002</v>
      </c>
      <c r="AN437" s="72">
        <f ca="1">AVERAGE(OFFSET(AN$3:AN$6,[3]Feuil3!$A13,,))</f>
        <v>87.824999999999989</v>
      </c>
      <c r="AO437" s="72">
        <f ca="1">AVERAGE(OFFSET(AO$3:AO$6,[3]Feuil3!$A13,,))</f>
        <v>99.600000000000009</v>
      </c>
      <c r="AP437" s="72">
        <f ca="1">AVERAGE(OFFSET(AP$3:AP$6,[3]Feuil3!$A13,,))</f>
        <v>98.497500000000016</v>
      </c>
      <c r="AQ437" s="72">
        <f ca="1">AVERAGE(OFFSET(AQ$3:AQ$6,[3]Feuil3!$A13,,))</f>
        <v>95.82</v>
      </c>
      <c r="AR437" s="72">
        <f ca="1">AVERAGE(OFFSET(AR$3:AR$6,[3]Feuil3!$A13,,))</f>
        <v>84.59</v>
      </c>
      <c r="AS437" s="72">
        <f ca="1">AVERAGE(OFFSET(AS$3:AS$6,[3]Feuil3!$A13,,))</f>
        <v>102.815</v>
      </c>
      <c r="AT437" s="72">
        <f ca="1">AVERAGE(OFFSET(AT$3:AT$6,[3]Feuil3!$A13,,))</f>
        <v>108.82499999999999</v>
      </c>
      <c r="AU437" s="72">
        <f ca="1">AVERAGE(OFFSET(AU$3:AU$6,[3]Feuil3!$A13,,))</f>
        <v>88.74</v>
      </c>
      <c r="AV437" s="72">
        <f ca="1">AVERAGE(OFFSET(AV$3:AV$6,[3]Feuil3!$A13,,))</f>
        <v>77.045000000000002</v>
      </c>
      <c r="AW437" s="75">
        <f ca="1">AVERAGE(OFFSET(AW$3:AW$6,[3]Feuil3!$A13,,))</f>
        <v>94.643540669856463</v>
      </c>
      <c r="AX437" s="75">
        <f ca="1">AVERAGE(OFFSET(AX$3:AX$6,[3]Feuil3!$A13,,))</f>
        <v>78.468382322371426</v>
      </c>
      <c r="AY437" s="75">
        <f ca="1">AVERAGE(OFFSET(AY$3:AY$6,[3]Feuil3!$A13,,))</f>
        <v>75.625778456346183</v>
      </c>
      <c r="AZ437" s="75">
        <f ca="1">AVERAGE(OFFSET(AZ$3:AZ$6,[3]Feuil3!$A13,,))</f>
        <v>97.131593585991737</v>
      </c>
      <c r="BA437" s="75">
        <f ca="1">AVERAGE(OFFSET(BA$3:BA$6,[3]Feuil3!$A13,,))</f>
        <v>97.174755624893351</v>
      </c>
      <c r="BB437" s="75">
        <f ca="1">AVERAGE(OFFSET(BB$3:BB$6,[3]Feuil3!$A13,,))</f>
        <v>83.197174247513374</v>
      </c>
      <c r="BC437" s="75">
        <f ca="1">AVERAGE(OFFSET(BC$3:BC$6,[3]Feuil3!$A13,,))</f>
        <v>90.436753955769404</v>
      </c>
      <c r="BD437" s="75">
        <f ca="1">AVERAGE(OFFSET(BD$3:BD$6,[3]Feuil3!$A13,,))</f>
        <v>94.5416576654425</v>
      </c>
      <c r="BE437" s="75">
        <f ca="1">AVERAGE(OFFSET(BE$3:BE$6,[3]Feuil3!$A13,,))</f>
        <v>91.529328788056901</v>
      </c>
      <c r="BF437" s="75">
        <f ca="1">AVERAGE(OFFSET(BF$3:BF$6,[3]Feuil3!$A13,,))</f>
        <v>96.43013472107387</v>
      </c>
      <c r="BG437" s="75">
        <f ca="1">AVERAGE(OFFSET(BG$3:BG$6,[3]Feuil3!$A13,,))</f>
        <v>95.929233524528684</v>
      </c>
      <c r="BH437" s="75">
        <f ca="1">AVERAGE(OFFSET(BH$3:BH$6,[3]Feuil3!$A13,,))</f>
        <v>95.734069339531288</v>
      </c>
      <c r="BI437" s="75">
        <f ca="1">AVERAGE(OFFSET(BI$3:BI$6,[3]Feuil3!$A13,,))</f>
        <v>79.83189897852489</v>
      </c>
      <c r="BJ437" s="75">
        <f ca="1">AVERAGE(OFFSET(BJ$3:BJ$6,[3]Feuil3!$A13,,))</f>
        <v>88.989361702127667</v>
      </c>
      <c r="BK437" s="75">
        <f ca="1">AVERAGE(OFFSET(BK$3:BK$6,[3]Feuil3!$A13,,))</f>
        <v>92.960076729408939</v>
      </c>
      <c r="BL437" s="75">
        <f ca="1">AVERAGE(OFFSET(BL$3:BL$6,[3]Feuil3!$A13,,))</f>
        <v>84.625222673914038</v>
      </c>
      <c r="BM437" s="75">
        <f ca="1">AVERAGE(OFFSET(BM$3:BM$6,[3]Feuil3!$A13,,))</f>
        <v>91.129654301942338</v>
      </c>
      <c r="BN437" s="75">
        <f ca="1">AVERAGE(OFFSET(BN$3:BN$6,[3]Feuil3!$A13,,))</f>
        <v>100.042194092827</v>
      </c>
      <c r="BO437" s="75">
        <f ca="1">AVERAGE(OFFSET(BO$3:BO$6,[3]Feuil3!$A13,,))</f>
        <v>99.107076603428226</v>
      </c>
      <c r="BP437" s="75">
        <f ca="1">AVERAGE(OFFSET(BP$3:BP$6,[3]Feuil3!$A13,,))</f>
        <v>77.474050673715425</v>
      </c>
      <c r="BQ437" s="75">
        <f ca="1">AVERAGE(OFFSET(BQ$3:BQ$6,[3]Feuil3!$A13,,))</f>
        <v>96.694255111976631</v>
      </c>
      <c r="BR437" s="75">
        <f ca="1">AVERAGE(OFFSET(BR$3:BR$6,[3]Feuil3!$A13,,))</f>
        <v>74.762076586531947</v>
      </c>
      <c r="BS437" s="75">
        <f ca="1">AVERAGE(OFFSET(BS$3:BS$6,[3]Feuil3!$A13,,))</f>
        <v>97.404161047967648</v>
      </c>
      <c r="BT437" s="75">
        <f ca="1">AVERAGE(OFFSET(BT$3:BT$6,[3]Feuil3!$A13,,))</f>
        <v>70.266462967004614</v>
      </c>
      <c r="BU437" s="75">
        <f ca="1">AVERAGE(OFFSET(BU$3:BU$6,[3]Feuil3!$A13,,))</f>
        <v>99.380653970885845</v>
      </c>
      <c r="BV437" s="75">
        <f ca="1">AVERAGE(OFFSET(BV$3:BV$6,[3]Feuil3!$A13,,))</f>
        <v>103.15747100410093</v>
      </c>
      <c r="BW437" s="75">
        <f ca="1">AVERAGE(OFFSET(BW$3:BW$6,[3]Feuil3!$A13,,))</f>
        <v>109.20373727513598</v>
      </c>
      <c r="BX437" s="75">
        <f ca="1">AVERAGE(OFFSET(BX$3:BX$6,[3]Feuil3!$A13,,))</f>
        <v>115.12874380521441</v>
      </c>
      <c r="BY437" s="75">
        <f ca="1">AVERAGE(OFFSET(BY$3:BY$6,[3]Feuil3!$A13,,))</f>
        <v>114.77398911247731</v>
      </c>
      <c r="BZ437" s="75">
        <f ca="1">AVERAGE(OFFSET(BZ$3:BZ$6,[3]Feuil3!$A13,,))</f>
        <v>104.04883992486165</v>
      </c>
      <c r="CA437" s="75">
        <f ca="1">AVERAGE(OFFSET(CA$3:CA$6,[3]Feuil3!$A13,,))</f>
        <v>99.123215204134098</v>
      </c>
      <c r="CB437" s="75">
        <f ca="1">AVERAGE(OFFSET(CB$3:CB$6,[3]Feuil3!$A13,,))</f>
        <v>78.029583389876521</v>
      </c>
      <c r="CC437" s="75">
        <f ca="1">AVERAGE(OFFSET(CC$3:CC$6,[3]Feuil3!$A13,,))</f>
        <v>81.65114465293388</v>
      </c>
      <c r="CD437" s="75">
        <f ca="1">AVERAGE(OFFSET(CD$3:CD$6,[3]Feuil3!$A13,,))</f>
        <v>83.08205377614118</v>
      </c>
      <c r="CE437" s="75">
        <f ca="1">AVERAGE(OFFSET(CE$3:CE$6,[3]Feuil3!$A13,,))</f>
        <v>92.294354097154709</v>
      </c>
      <c r="CF437" s="75">
        <f ca="1">AVERAGE(OFFSET(CF$3:CF$6,[3]Feuil3!$A13,,))</f>
        <v>100.15586505103323</v>
      </c>
      <c r="CG437" s="75">
        <f ca="1">AVERAGE(OFFSET(CG$3:CG$6,[3]Feuil3!$A13,,))</f>
        <v>91.933451558708242</v>
      </c>
      <c r="CH437" s="75">
        <f ca="1">AVERAGE(OFFSET(CH$3:CH$6,[3]Feuil3!$A13,,))</f>
        <v>87.634900310956638</v>
      </c>
      <c r="CI437" s="75">
        <f ca="1">AVERAGE(OFFSET(CI$3:CI$6,[3]Feuil3!$A13,,))</f>
        <v>68.282445058825914</v>
      </c>
      <c r="CJ437" s="75">
        <f ca="1">AVERAGE(OFFSET(CJ$3:CJ$6,[3]Feuil3!$A13,,))</f>
        <v>89.640140369232114</v>
      </c>
      <c r="CK437" s="75">
        <f ca="1">AVERAGE(OFFSET(CK$3:CK$6,[3]Feuil3!$A13,,))</f>
        <v>115.89456869009584</v>
      </c>
    </row>
    <row r="438" spans="2:89">
      <c r="E438" s="70">
        <f t="shared" si="95"/>
        <v>2004</v>
      </c>
      <c r="F438" s="72">
        <f ca="1">AVERAGE(OFFSET(F$3:F$6,[3]Feuil3!$A14,,))</f>
        <v>99.88</v>
      </c>
      <c r="G438" s="72">
        <f ca="1">AVERAGE(OFFSET(G$3:G$6,[3]Feuil3!$A14,,))</f>
        <v>98.392499999999998</v>
      </c>
      <c r="H438" s="72">
        <f ca="1">AVERAGE(OFFSET(H$3:H$6,[3]Feuil3!$A14,,))</f>
        <v>94.722499999999997</v>
      </c>
      <c r="I438" s="72">
        <f ca="1">AVERAGE(OFFSET(I$3:I$6,[3]Feuil3!$A14,,))</f>
        <v>100.75</v>
      </c>
      <c r="J438" s="72">
        <f ca="1">AVERAGE(OFFSET(J$3:J$6,[3]Feuil3!$A14,,))</f>
        <v>100.99499999999999</v>
      </c>
      <c r="K438" s="72">
        <f ca="1">AVERAGE(OFFSET(K$3:K$6,[3]Feuil3!$A14,,))</f>
        <v>98.072500000000005</v>
      </c>
      <c r="L438" s="72">
        <f ca="1">AVERAGE(OFFSET(L$3:L$6,[3]Feuil3!$A14,,))</f>
        <v>100.11250000000001</v>
      </c>
      <c r="M438" s="72">
        <f ca="1">AVERAGE(OFFSET(M$3:M$6,[3]Feuil3!$A14,,))</f>
        <v>100.0775</v>
      </c>
      <c r="N438" s="72">
        <f ca="1">AVERAGE(OFFSET(N$3:N$6,[3]Feuil3!$A14,,))</f>
        <v>99.25</v>
      </c>
      <c r="O438" s="72">
        <f ca="1">AVERAGE(OFFSET(O$3:O$6,[3]Feuil3!$A14,,))</f>
        <v>100.77499999999999</v>
      </c>
      <c r="P438" s="72">
        <f ca="1">AVERAGE(OFFSET(P$3:P$6,[3]Feuil3!$A14,,))</f>
        <v>100.7675</v>
      </c>
      <c r="Q438" s="72">
        <f ca="1">AVERAGE(OFFSET(Q$3:Q$6,[3]Feuil3!$A14,,))</f>
        <v>99.497500000000002</v>
      </c>
      <c r="R438" s="72">
        <f ca="1">AVERAGE(OFFSET(R$3:R$6,[3]Feuil3!$A14,,))</f>
        <v>100.345</v>
      </c>
      <c r="S438" s="72">
        <f ca="1">AVERAGE(OFFSET(S$3:S$6,[3]Feuil3!$A14,,))</f>
        <v>100.3875</v>
      </c>
      <c r="T438" s="72">
        <f ca="1">AVERAGE(OFFSET(T$3:T$6,[3]Feuil3!$A14,,))</f>
        <v>98.622500000000002</v>
      </c>
      <c r="U438" s="72">
        <f ca="1">AVERAGE(OFFSET(U$3:U$6,[3]Feuil3!$A14,,))</f>
        <v>98.204999999999984</v>
      </c>
      <c r="V438" s="72">
        <f ca="1">AVERAGE(OFFSET(V$3:V$6,[3]Feuil3!$A14,,))</f>
        <v>100.03749999999999</v>
      </c>
      <c r="W438" s="72">
        <f ca="1">AVERAGE(OFFSET(W$3:W$6,[3]Feuil3!$A14,,))</f>
        <v>100.97749999999999</v>
      </c>
      <c r="X438" s="72">
        <f ca="1">AVERAGE(OFFSET(X$3:X$6,[3]Feuil3!$A14,,))</f>
        <v>100.8775</v>
      </c>
      <c r="Y438" s="72">
        <f ca="1">AVERAGE(OFFSET(Y$3:Y$6,[3]Feuil3!$A14,,))</f>
        <v>89.43249999999999</v>
      </c>
      <c r="Z438" s="72">
        <f ca="1">AVERAGE(OFFSET(Z$3:Z$6,[3]Feuil3!$A14,,))</f>
        <v>100.47499999999999</v>
      </c>
      <c r="AA438" s="72">
        <f ca="1">AVERAGE(OFFSET(AA$3:AA$6,[3]Feuil3!$A14,,))</f>
        <v>84.594999999999999</v>
      </c>
      <c r="AB438" s="72">
        <f ca="1">AVERAGE(OFFSET(AB$3:AB$6,[3]Feuil3!$A14,,))</f>
        <v>100.9075</v>
      </c>
      <c r="AC438" s="72">
        <f ca="1">AVERAGE(OFFSET(AC$3:AC$6,[3]Feuil3!$A14,,))</f>
        <v>97.09</v>
      </c>
      <c r="AD438" s="72">
        <f ca="1">AVERAGE(OFFSET(AD$3:AD$6,[3]Feuil3!$A14,,))</f>
        <v>101.675</v>
      </c>
      <c r="AE438" s="72">
        <f ca="1">AVERAGE(OFFSET(AE$3:AE$6,[3]Feuil3!$A14,,))</f>
        <v>103.72750000000001</v>
      </c>
      <c r="AF438" s="72">
        <f ca="1">AVERAGE(OFFSET(AF$3:AF$6,[3]Feuil3!$A14,,))</f>
        <v>101.48</v>
      </c>
      <c r="AG438" s="72">
        <f ca="1">AVERAGE(OFFSET(AG$3:AG$6,[3]Feuil3!$A14,,))</f>
        <v>100.6375</v>
      </c>
      <c r="AH438" s="72">
        <f ca="1">AVERAGE(OFFSET(AH$3:AH$6,[3]Feuil3!$A14,,))</f>
        <v>105.38499999999999</v>
      </c>
      <c r="AI438" s="72">
        <f ca="1">AVERAGE(OFFSET(AI$3:AI$6,[3]Feuil3!$A14,,))</f>
        <v>101.53500000000001</v>
      </c>
      <c r="AJ438" s="72">
        <f ca="1">AVERAGE(OFFSET(AJ$3:AJ$6,[3]Feuil3!$A14,,))</f>
        <v>96.462500000000006</v>
      </c>
      <c r="AK438" s="72">
        <f ca="1">AVERAGE(OFFSET(AK$3:AK$6,[3]Feuil3!$A14,,))</f>
        <v>89.83250000000001</v>
      </c>
      <c r="AL438" s="72">
        <f ca="1">AVERAGE(OFFSET(AL$3:AL$6,[3]Feuil3!$A14,,))</f>
        <v>94.02</v>
      </c>
      <c r="AM438" s="72">
        <f ca="1">AVERAGE(OFFSET(AM$3:AM$6,[3]Feuil3!$A14,,))</f>
        <v>95.587499999999991</v>
      </c>
      <c r="AN438" s="72">
        <f ca="1">AVERAGE(OFFSET(AN$3:AN$6,[3]Feuil3!$A14,,))</f>
        <v>93.89</v>
      </c>
      <c r="AO438" s="72">
        <f ca="1">AVERAGE(OFFSET(AO$3:AO$6,[3]Feuil3!$A14,,))</f>
        <v>95.977499999999992</v>
      </c>
      <c r="AP438" s="72">
        <f ca="1">AVERAGE(OFFSET(AP$3:AP$6,[3]Feuil3!$A14,,))</f>
        <v>101.41249999999999</v>
      </c>
      <c r="AQ438" s="72">
        <f ca="1">AVERAGE(OFFSET(AQ$3:AQ$6,[3]Feuil3!$A14,,))</f>
        <v>101.39750000000001</v>
      </c>
      <c r="AR438" s="72">
        <f ca="1">AVERAGE(OFFSET(AR$3:AR$6,[3]Feuil3!$A14,,))</f>
        <v>90.07</v>
      </c>
      <c r="AS438" s="72">
        <f ca="1">AVERAGE(OFFSET(AS$3:AS$6,[3]Feuil3!$A14,,))</f>
        <v>99.087499999999991</v>
      </c>
      <c r="AT438" s="72">
        <f ca="1">AVERAGE(OFFSET(AT$3:AT$6,[3]Feuil3!$A14,,))</f>
        <v>100.7</v>
      </c>
      <c r="AU438" s="72">
        <f ca="1">AVERAGE(OFFSET(AU$3:AU$6,[3]Feuil3!$A14,,))</f>
        <v>88.775000000000006</v>
      </c>
      <c r="AV438" s="72">
        <f ca="1">AVERAGE(OFFSET(AV$3:AV$6,[3]Feuil3!$A14,,))</f>
        <v>79.955000000000013</v>
      </c>
      <c r="AW438" s="75">
        <f ca="1">AVERAGE(OFFSET(AW$3:AW$6,[3]Feuil3!$A14,,))</f>
        <v>95.578947368421055</v>
      </c>
      <c r="AX438" s="75">
        <f ca="1">AVERAGE(OFFSET(AX$3:AX$6,[3]Feuil3!$A14,,))</f>
        <v>81.813079449548908</v>
      </c>
      <c r="AY438" s="75">
        <f ca="1">AVERAGE(OFFSET(AY$3:AY$6,[3]Feuil3!$A14,,))</f>
        <v>76.11595483948733</v>
      </c>
      <c r="AZ438" s="75">
        <f ca="1">AVERAGE(OFFSET(AZ$3:AZ$6,[3]Feuil3!$A14,,))</f>
        <v>97.467772752557622</v>
      </c>
      <c r="BA438" s="75">
        <f ca="1">AVERAGE(OFFSET(BA$3:BA$6,[3]Feuil3!$A14,,))</f>
        <v>98.476464422397186</v>
      </c>
      <c r="BB438" s="75">
        <f ca="1">AVERAGE(OFFSET(BB$3:BB$6,[3]Feuil3!$A14,,))</f>
        <v>85.008776301818102</v>
      </c>
      <c r="BC438" s="75">
        <f ca="1">AVERAGE(OFFSET(BC$3:BC$6,[3]Feuil3!$A14,,))</f>
        <v>92.636716942722302</v>
      </c>
      <c r="BD438" s="75">
        <f ca="1">AVERAGE(OFFSET(BD$3:BD$6,[3]Feuil3!$A14,,))</f>
        <v>96.087467895633807</v>
      </c>
      <c r="BE438" s="75">
        <f ca="1">AVERAGE(OFFSET(BE$3:BE$6,[3]Feuil3!$A14,,))</f>
        <v>93.334900670036433</v>
      </c>
      <c r="BF438" s="75">
        <f ca="1">AVERAGE(OFFSET(BF$3:BF$6,[3]Feuil3!$A14,,))</f>
        <v>98.025387870239769</v>
      </c>
      <c r="BG438" s="75">
        <f ca="1">AVERAGE(OFFSET(BG$3:BG$6,[3]Feuil3!$A14,,))</f>
        <v>97.550763571238434</v>
      </c>
      <c r="BH438" s="75">
        <f ca="1">AVERAGE(OFFSET(BH$3:BH$6,[3]Feuil3!$A14,,))</f>
        <v>96.356285105558797</v>
      </c>
      <c r="BI438" s="75">
        <f ca="1">AVERAGE(OFFSET(BI$3:BI$6,[3]Feuil3!$A14,,))</f>
        <v>80.708598085739567</v>
      </c>
      <c r="BJ438" s="75">
        <f ca="1">AVERAGE(OFFSET(BJ$3:BJ$6,[3]Feuil3!$A14,,))</f>
        <v>88.996010638297875</v>
      </c>
      <c r="BK438" s="75">
        <f ca="1">AVERAGE(OFFSET(BK$3:BK$6,[3]Feuil3!$A14,,))</f>
        <v>94.590576669464099</v>
      </c>
      <c r="BL438" s="75">
        <f ca="1">AVERAGE(OFFSET(BL$3:BL$6,[3]Feuil3!$A14,,))</f>
        <v>89.713607089023895</v>
      </c>
      <c r="BM438" s="75">
        <f ca="1">AVERAGE(OFFSET(BM$3:BM$6,[3]Feuil3!$A14,,))</f>
        <v>93.530140476357417</v>
      </c>
      <c r="BN438" s="75">
        <f ca="1">AVERAGE(OFFSET(BN$3:BN$6,[3]Feuil3!$A14,,))</f>
        <v>100.2506825515016</v>
      </c>
      <c r="BO438" s="75">
        <f ca="1">AVERAGE(OFFSET(BO$3:BO$6,[3]Feuil3!$A14,,))</f>
        <v>99.807069183012203</v>
      </c>
      <c r="BP438" s="75">
        <f ca="1">AVERAGE(OFFSET(BP$3:BP$6,[3]Feuil3!$A14,,))</f>
        <v>76.876625190724866</v>
      </c>
      <c r="BQ438" s="75">
        <f ca="1">AVERAGE(OFFSET(BQ$3:BQ$6,[3]Feuil3!$A14,,))</f>
        <v>97.833495618305747</v>
      </c>
      <c r="BR438" s="75">
        <f ca="1">AVERAGE(OFFSET(BR$3:BR$6,[3]Feuil3!$A14,,))</f>
        <v>76.311397771864151</v>
      </c>
      <c r="BS438" s="75">
        <f ca="1">AVERAGE(OFFSET(BS$3:BS$6,[3]Feuil3!$A14,,))</f>
        <v>97.194663841263733</v>
      </c>
      <c r="BT438" s="75">
        <f ca="1">AVERAGE(OFFSET(BT$3:BT$6,[3]Feuil3!$A14,,))</f>
        <v>77.054026705819325</v>
      </c>
      <c r="BU438" s="75">
        <f ca="1">AVERAGE(OFFSET(BU$3:BU$6,[3]Feuil3!$A14,,))</f>
        <v>99.168515764063287</v>
      </c>
      <c r="BV438" s="75">
        <f ca="1">AVERAGE(OFFSET(BV$3:BV$6,[3]Feuil3!$A14,,))</f>
        <v>104.38775253478249</v>
      </c>
      <c r="BW438" s="75">
        <f ca="1">AVERAGE(OFFSET(BW$3:BW$6,[3]Feuil3!$A14,,))</f>
        <v>113.21154650676337</v>
      </c>
      <c r="BX438" s="75">
        <f ca="1">AVERAGE(OFFSET(BX$3:BX$6,[3]Feuil3!$A14,,))</f>
        <v>108.42221503986211</v>
      </c>
      <c r="BY438" s="75">
        <f ca="1">AVERAGE(OFFSET(BY$3:BY$6,[3]Feuil3!$A14,,))</f>
        <v>114.16732118191912</v>
      </c>
      <c r="BZ438" s="75">
        <f ca="1">AVERAGE(OFFSET(BZ$3:BZ$6,[3]Feuil3!$A14,,))</f>
        <v>103.09691831243336</v>
      </c>
      <c r="CA438" s="75">
        <f ca="1">AVERAGE(OFFSET(CA$3:CA$6,[3]Feuil3!$A14,,))</f>
        <v>94.499277509735236</v>
      </c>
      <c r="CB438" s="75">
        <f ca="1">AVERAGE(OFFSET(CB$3:CB$6,[3]Feuil3!$A14,,))</f>
        <v>81.270638259374863</v>
      </c>
      <c r="CC438" s="75">
        <f ca="1">AVERAGE(OFFSET(CC$3:CC$6,[3]Feuil3!$A14,,))</f>
        <v>86.268752580630363</v>
      </c>
      <c r="CD438" s="75">
        <f ca="1">AVERAGE(OFFSET(CD$3:CD$6,[3]Feuil3!$A14,,))</f>
        <v>88.549989578267201</v>
      </c>
      <c r="CE438" s="75">
        <f ca="1">AVERAGE(OFFSET(CE$3:CE$6,[3]Feuil3!$A14,,))</f>
        <v>98.667997793132443</v>
      </c>
      <c r="CF438" s="75">
        <f ca="1">AVERAGE(OFFSET(CF$3:CF$6,[3]Feuil3!$A14,,))</f>
        <v>96.513147971240372</v>
      </c>
      <c r="CG438" s="75">
        <f ca="1">AVERAGE(OFFSET(CG$3:CG$6,[3]Feuil3!$A14,,))</f>
        <v>94.654190778420755</v>
      </c>
      <c r="CH438" s="75">
        <f ca="1">AVERAGE(OFFSET(CH$3:CH$6,[3]Feuil3!$A14,,))</f>
        <v>92.735961221876721</v>
      </c>
      <c r="CI438" s="75">
        <f ca="1">AVERAGE(OFFSET(CI$3:CI$6,[3]Feuil3!$A14,,))</f>
        <v>72.705991564587421</v>
      </c>
      <c r="CJ438" s="75">
        <f ca="1">AVERAGE(OFFSET(CJ$3:CJ$6,[3]Feuil3!$A14,,))</f>
        <v>86.39028749536827</v>
      </c>
      <c r="CK438" s="75">
        <f ca="1">AVERAGE(OFFSET(CK$3:CK$6,[3]Feuil3!$A14,,))</f>
        <v>107.24174653887114</v>
      </c>
    </row>
    <row r="439" spans="2:89">
      <c r="E439" s="70">
        <f t="shared" si="95"/>
        <v>2005</v>
      </c>
      <c r="F439" s="72">
        <f ca="1">AVERAGE(OFFSET(F$3:F$6,[3]Feuil3!$A15,,))</f>
        <v>100</v>
      </c>
      <c r="G439" s="72">
        <f ca="1">AVERAGE(OFFSET(G$3:G$6,[3]Feuil3!$A15,,))</f>
        <v>100.0025</v>
      </c>
      <c r="H439" s="72">
        <f ca="1">AVERAGE(OFFSET(H$3:H$6,[3]Feuil3!$A15,,))</f>
        <v>100.005</v>
      </c>
      <c r="I439" s="72">
        <f ca="1">AVERAGE(OFFSET(I$3:I$6,[3]Feuil3!$A15,,))</f>
        <v>100.0025</v>
      </c>
      <c r="J439" s="72">
        <f ca="1">AVERAGE(OFFSET(J$3:J$6,[3]Feuil3!$A15,,))</f>
        <v>100.00250000000001</v>
      </c>
      <c r="K439" s="72">
        <f ca="1">AVERAGE(OFFSET(K$3:K$6,[3]Feuil3!$A15,,))</f>
        <v>100</v>
      </c>
      <c r="L439" s="72">
        <f ca="1">AVERAGE(OFFSET(L$3:L$6,[3]Feuil3!$A15,,))</f>
        <v>100.0025</v>
      </c>
      <c r="M439" s="72">
        <f ca="1">AVERAGE(OFFSET(M$3:M$6,[3]Feuil3!$A15,,))</f>
        <v>100.005</v>
      </c>
      <c r="N439" s="72">
        <f ca="1">AVERAGE(OFFSET(N$3:N$6,[3]Feuil3!$A15,,))</f>
        <v>100</v>
      </c>
      <c r="O439" s="72">
        <f ca="1">AVERAGE(OFFSET(O$3:O$6,[3]Feuil3!$A15,,))</f>
        <v>100.005</v>
      </c>
      <c r="P439" s="72">
        <f ca="1">AVERAGE(OFFSET(P$3:P$6,[3]Feuil3!$A15,,))</f>
        <v>100</v>
      </c>
      <c r="Q439" s="72">
        <f ca="1">AVERAGE(OFFSET(Q$3:Q$6,[3]Feuil3!$A15,,))</f>
        <v>100</v>
      </c>
      <c r="R439" s="72">
        <f ca="1">AVERAGE(OFFSET(R$3:R$6,[3]Feuil3!$A15,,))</f>
        <v>100.005</v>
      </c>
      <c r="S439" s="72">
        <f ca="1">AVERAGE(OFFSET(S$3:S$6,[3]Feuil3!$A15,,))</f>
        <v>100.00250000000001</v>
      </c>
      <c r="T439" s="72">
        <f ca="1">AVERAGE(OFFSET(T$3:T$6,[3]Feuil3!$A15,,))</f>
        <v>100</v>
      </c>
      <c r="U439" s="72">
        <f ca="1">AVERAGE(OFFSET(U$3:U$6,[3]Feuil3!$A15,,))</f>
        <v>100.00749999999999</v>
      </c>
      <c r="V439" s="72">
        <f ca="1">AVERAGE(OFFSET(V$3:V$6,[3]Feuil3!$A15,,))</f>
        <v>100.00750000000001</v>
      </c>
      <c r="W439" s="72">
        <f ca="1">AVERAGE(OFFSET(W$3:W$6,[3]Feuil3!$A15,,))</f>
        <v>100.0025</v>
      </c>
      <c r="X439" s="72">
        <f ca="1">AVERAGE(OFFSET(X$3:X$6,[3]Feuil3!$A15,,))</f>
        <v>100.00250000000001</v>
      </c>
      <c r="Y439" s="72">
        <f ca="1">AVERAGE(OFFSET(Y$3:Y$6,[3]Feuil3!$A15,,))</f>
        <v>100.01</v>
      </c>
      <c r="Z439" s="72">
        <f ca="1">AVERAGE(OFFSET(Z$3:Z$6,[3]Feuil3!$A15,,))</f>
        <v>100.0025</v>
      </c>
      <c r="AA439" s="72">
        <f ca="1">AVERAGE(OFFSET(AA$3:AA$6,[3]Feuil3!$A15,,))</f>
        <v>100.0275</v>
      </c>
      <c r="AB439" s="72">
        <f ca="1">AVERAGE(OFFSET(AB$3:AB$6,[3]Feuil3!$A15,,))</f>
        <v>100</v>
      </c>
      <c r="AC439" s="72">
        <f ca="1">AVERAGE(OFFSET(AC$3:AC$6,[3]Feuil3!$A15,,))</f>
        <v>100.00749999999999</v>
      </c>
      <c r="AD439" s="72">
        <f ca="1">AVERAGE(OFFSET(AD$3:AD$6,[3]Feuil3!$A15,,))</f>
        <v>100.0025</v>
      </c>
      <c r="AE439" s="72">
        <f ca="1">AVERAGE(OFFSET(AE$3:AE$6,[3]Feuil3!$A15,,))</f>
        <v>100.03749999999999</v>
      </c>
      <c r="AF439" s="72">
        <f ca="1">AVERAGE(OFFSET(AF$3:AF$6,[3]Feuil3!$A15,,))</f>
        <v>100.0025</v>
      </c>
      <c r="AG439" s="72">
        <f ca="1">AVERAGE(OFFSET(AG$3:AG$6,[3]Feuil3!$A15,,))</f>
        <v>100.02249999999999</v>
      </c>
      <c r="AH439" s="72">
        <f ca="1">AVERAGE(OFFSET(AH$3:AH$6,[3]Feuil3!$A15,,))</f>
        <v>100.0625</v>
      </c>
      <c r="AI439" s="72">
        <f ca="1">AVERAGE(OFFSET(AI$3:AI$6,[3]Feuil3!$A15,,))</f>
        <v>100.00750000000001</v>
      </c>
      <c r="AJ439" s="72">
        <f ca="1">AVERAGE(OFFSET(AJ$3:AJ$6,[3]Feuil3!$A15,,))</f>
        <v>100.005</v>
      </c>
      <c r="AK439" s="72">
        <f ca="1">AVERAGE(OFFSET(AK$3:AK$6,[3]Feuil3!$A15,,))</f>
        <v>100.07249999999999</v>
      </c>
      <c r="AL439" s="72">
        <f ca="1">AVERAGE(OFFSET(AL$3:AL$6,[3]Feuil3!$A15,,))</f>
        <v>100.03</v>
      </c>
      <c r="AM439" s="72">
        <f ca="1">AVERAGE(OFFSET(AM$3:AM$6,[3]Feuil3!$A15,,))</f>
        <v>100.01249999999999</v>
      </c>
      <c r="AN439" s="72">
        <f ca="1">AVERAGE(OFFSET(AN$3:AN$6,[3]Feuil3!$A15,,))</f>
        <v>100.0125</v>
      </c>
      <c r="AO439" s="72">
        <f ca="1">AVERAGE(OFFSET(AO$3:AO$6,[3]Feuil3!$A15,,))</f>
        <v>100.01500000000001</v>
      </c>
      <c r="AP439" s="72">
        <f ca="1">AVERAGE(OFFSET(AP$3:AP$6,[3]Feuil3!$A15,,))</f>
        <v>100.0125</v>
      </c>
      <c r="AQ439" s="72">
        <f ca="1">AVERAGE(OFFSET(AQ$3:AQ$6,[3]Feuil3!$A15,,))</f>
        <v>100.03</v>
      </c>
      <c r="AR439" s="72">
        <f ca="1">AVERAGE(OFFSET(AR$3:AR$6,[3]Feuil3!$A15,,))</f>
        <v>100.05000000000001</v>
      </c>
      <c r="AS439" s="72">
        <f ca="1">AVERAGE(OFFSET(AS$3:AS$6,[3]Feuil3!$A15,,))</f>
        <v>100.05250000000001</v>
      </c>
      <c r="AT439" s="72">
        <f ca="1">AVERAGE(OFFSET(AT$3:AT$6,[3]Feuil3!$A15,,))</f>
        <v>100.03</v>
      </c>
      <c r="AU439" s="72">
        <f ca="1">AVERAGE(OFFSET(AU$3:AU$6,[3]Feuil3!$A15,,))</f>
        <v>100.015</v>
      </c>
      <c r="AV439" s="72">
        <f ca="1">AVERAGE(OFFSET(AV$3:AV$6,[3]Feuil3!$A15,,))</f>
        <v>100.39250000000001</v>
      </c>
      <c r="AW439" s="75">
        <f ca="1">AVERAGE(OFFSET(AW$3:AW$6,[3]Feuil3!$A15,,))</f>
        <v>95.693779904306211</v>
      </c>
      <c r="AX439" s="75">
        <f ca="1">AVERAGE(OFFSET(AX$3:AX$6,[3]Feuil3!$A15,,))</f>
        <v>83.151789797530455</v>
      </c>
      <c r="AY439" s="75">
        <f ca="1">AVERAGE(OFFSET(AY$3:AY$6,[3]Feuil3!$A15,,))</f>
        <v>80.360801960705544</v>
      </c>
      <c r="AZ439" s="75">
        <f ca="1">AVERAGE(OFFSET(AZ$3:AZ$6,[3]Feuil3!$A15,,))</f>
        <v>96.744624761167699</v>
      </c>
      <c r="BA439" s="75">
        <f ca="1">AVERAGE(OFFSET(BA$3:BA$6,[3]Feuil3!$A15,,))</f>
        <v>97.508714623503892</v>
      </c>
      <c r="BB439" s="75">
        <f ca="1">AVERAGE(OFFSET(BB$3:BB$6,[3]Feuil3!$A15,,))</f>
        <v>86.679524129412513</v>
      </c>
      <c r="BC439" s="75">
        <f ca="1">AVERAGE(OFFSET(BC$3:BC$6,[3]Feuil3!$A15,,))</f>
        <v>92.534931063199764</v>
      </c>
      <c r="BD439" s="75">
        <f ca="1">AVERAGE(OFFSET(BD$3:BD$6,[3]Feuil3!$A15,,))</f>
        <v>96.017858428746308</v>
      </c>
      <c r="BE439" s="75">
        <f ca="1">AVERAGE(OFFSET(BE$3:BE$6,[3]Feuil3!$A15,,))</f>
        <v>94.040202186434698</v>
      </c>
      <c r="BF439" s="75">
        <f ca="1">AVERAGE(OFFSET(BF$3:BF$6,[3]Feuil3!$A15,,))</f>
        <v>97.276397062399695</v>
      </c>
      <c r="BG439" s="75">
        <f ca="1">AVERAGE(OFFSET(BG$3:BG$6,[3]Feuil3!$A15,,))</f>
        <v>96.807763982671418</v>
      </c>
      <c r="BH439" s="75">
        <f ca="1">AVERAGE(OFFSET(BH$3:BH$6,[3]Feuil3!$A15,,))</f>
        <v>96.842920782490808</v>
      </c>
      <c r="BI439" s="75">
        <f ca="1">AVERAGE(OFFSET(BI$3:BI$6,[3]Feuil3!$A15,,))</f>
        <v>80.435132309177192</v>
      </c>
      <c r="BJ439" s="75">
        <f ca="1">AVERAGE(OFFSET(BJ$3:BJ$6,[3]Feuil3!$A15,,))</f>
        <v>88.654698581560282</v>
      </c>
      <c r="BK439" s="75">
        <f ca="1">AVERAGE(OFFSET(BK$3:BK$6,[3]Feuil3!$A15,,))</f>
        <v>95.911761179714659</v>
      </c>
      <c r="BL439" s="75">
        <f ca="1">AVERAGE(OFFSET(BL$3:BL$6,[3]Feuil3!$A15,,))</f>
        <v>91.360252135385736</v>
      </c>
      <c r="BM439" s="75">
        <f ca="1">AVERAGE(OFFSET(BM$3:BM$6,[3]Feuil3!$A15,,))</f>
        <v>93.502091952410993</v>
      </c>
      <c r="BN439" s="75">
        <f ca="1">AVERAGE(OFFSET(BN$3:BN$6,[3]Feuil3!$A15,,))</f>
        <v>99.282700421940916</v>
      </c>
      <c r="BO439" s="75">
        <f ca="1">AVERAGE(OFFSET(BO$3:BO$6,[3]Feuil3!$A15,,))</f>
        <v>98.941353978579727</v>
      </c>
      <c r="BP439" s="75">
        <f ca="1">AVERAGE(OFFSET(BP$3:BP$6,[3]Feuil3!$A15,,))</f>
        <v>85.969097199836682</v>
      </c>
      <c r="BQ439" s="75">
        <f ca="1">AVERAGE(OFFSET(BQ$3:BQ$6,[3]Feuil3!$A15,,))</f>
        <v>97.37341772151899</v>
      </c>
      <c r="BR439" s="75">
        <f ca="1">AVERAGE(OFFSET(BR$3:BR$6,[3]Feuil3!$A15,,))</f>
        <v>90.2327364575346</v>
      </c>
      <c r="BS439" s="75">
        <f ca="1">AVERAGE(OFFSET(BS$3:BS$6,[3]Feuil3!$A15,,))</f>
        <v>96.320554806395691</v>
      </c>
      <c r="BT439" s="75">
        <f ca="1">AVERAGE(OFFSET(BT$3:BT$6,[3]Feuil3!$A15,,))</f>
        <v>79.369456955219135</v>
      </c>
      <c r="BU439" s="75">
        <f ca="1">AVERAGE(OFFSET(BU$3:BU$6,[3]Feuil3!$A15,,))</f>
        <v>97.537246104703613</v>
      </c>
      <c r="BV439" s="75">
        <f ca="1">AVERAGE(OFFSET(BV$3:BV$6,[3]Feuil3!$A15,,))</f>
        <v>100.6742647243817</v>
      </c>
      <c r="BW439" s="75">
        <f ca="1">AVERAGE(OFFSET(BW$3:BW$6,[3]Feuil3!$A15,,))</f>
        <v>111.56324083112537</v>
      </c>
      <c r="BX439" s="75">
        <f ca="1">AVERAGE(OFFSET(BX$3:BX$6,[3]Feuil3!$A15,,))</f>
        <v>107.75964231846586</v>
      </c>
      <c r="BY439" s="75">
        <f ca="1">AVERAGE(OFFSET(BY$3:BY$6,[3]Feuil3!$A15,,))</f>
        <v>108.40126750264062</v>
      </c>
      <c r="BZ439" s="75">
        <f ca="1">AVERAGE(OFFSET(BZ$3:BZ$6,[3]Feuil3!$A15,,))</f>
        <v>101.54592069858353</v>
      </c>
      <c r="CA439" s="75">
        <f ca="1">AVERAGE(OFFSET(CA$3:CA$6,[3]Feuil3!$A15,,))</f>
        <v>97.969679900075903</v>
      </c>
      <c r="CB439" s="75">
        <f ca="1">AVERAGE(OFFSET(CB$3:CB$6,[3]Feuil3!$A15,,))</f>
        <v>90.53467227574977</v>
      </c>
      <c r="CC439" s="75">
        <f ca="1">AVERAGE(OFFSET(CC$3:CC$6,[3]Feuil3!$A15,,))</f>
        <v>91.783272927467081</v>
      </c>
      <c r="CD439" s="75">
        <f ca="1">AVERAGE(OFFSET(CD$3:CD$6,[3]Feuil3!$A15,,))</f>
        <v>92.64920447439728</v>
      </c>
      <c r="CE439" s="75">
        <f ca="1">AVERAGE(OFFSET(CE$3:CE$6,[3]Feuil3!$A15,,))</f>
        <v>105.10206762472743</v>
      </c>
      <c r="CF439" s="75">
        <f ca="1">AVERAGE(OFFSET(CF$3:CF$6,[3]Feuil3!$A15,,))</f>
        <v>100.57318115541254</v>
      </c>
      <c r="CG439" s="75">
        <f ca="1">AVERAGE(OFFSET(CG$3:CG$6,[3]Feuil3!$A15,,))</f>
        <v>93.347489266380435</v>
      </c>
      <c r="CH439" s="75">
        <f ca="1">AVERAGE(OFFSET(CH$3:CH$6,[3]Feuil3!$A15,,))</f>
        <v>91.485275288092197</v>
      </c>
      <c r="CI439" s="75">
        <f ca="1">AVERAGE(OFFSET(CI$3:CI$6,[3]Feuil3!$A15,,))</f>
        <v>80.762012390773521</v>
      </c>
      <c r="CJ439" s="75">
        <f ca="1">AVERAGE(OFFSET(CJ$3:CJ$6,[3]Feuil3!$A15,,))</f>
        <v>87.23163102944703</v>
      </c>
      <c r="CK439" s="75">
        <f ca="1">AVERAGE(OFFSET(CK$3:CK$6,[3]Feuil3!$A15,,))</f>
        <v>106.52822151224706</v>
      </c>
    </row>
    <row r="440" spans="2:89">
      <c r="E440" s="70">
        <f t="shared" si="95"/>
        <v>2006</v>
      </c>
      <c r="F440" s="72">
        <f ca="1">AVERAGE(OFFSET(F$3:F$6,[3]Feuil3!$A16,,))</f>
        <v>100.52249999999998</v>
      </c>
      <c r="G440" s="72">
        <f ca="1">AVERAGE(OFFSET(G$3:G$6,[3]Feuil3!$A16,,))</f>
        <v>105.0575</v>
      </c>
      <c r="H440" s="72">
        <f ca="1">AVERAGE(OFFSET(H$3:H$6,[3]Feuil3!$A16,,))</f>
        <v>105.075</v>
      </c>
      <c r="I440" s="72">
        <f ca="1">AVERAGE(OFFSET(I$3:I$6,[3]Feuil3!$A16,,))</f>
        <v>100.045</v>
      </c>
      <c r="J440" s="72">
        <f ca="1">AVERAGE(OFFSET(J$3:J$6,[3]Feuil3!$A16,,))</f>
        <v>99.965000000000003</v>
      </c>
      <c r="K440" s="72">
        <f ca="1">AVERAGE(OFFSET(K$3:K$6,[3]Feuil3!$A16,,))</f>
        <v>102.42250000000001</v>
      </c>
      <c r="L440" s="72">
        <f ca="1">AVERAGE(OFFSET(L$3:L$6,[3]Feuil3!$A16,,))</f>
        <v>100.92</v>
      </c>
      <c r="M440" s="72">
        <f ca="1">AVERAGE(OFFSET(M$3:M$6,[3]Feuil3!$A16,,))</f>
        <v>101.08749999999999</v>
      </c>
      <c r="N440" s="72">
        <f ca="1">AVERAGE(OFFSET(N$3:N$6,[3]Feuil3!$A16,,))</f>
        <v>101.625</v>
      </c>
      <c r="O440" s="72">
        <f ca="1">AVERAGE(OFFSET(O$3:O$6,[3]Feuil3!$A16,,))</f>
        <v>100.11750000000001</v>
      </c>
      <c r="P440" s="72">
        <f ca="1">AVERAGE(OFFSET(P$3:P$6,[3]Feuil3!$A16,,))</f>
        <v>100.345</v>
      </c>
      <c r="Q440" s="72">
        <f ca="1">AVERAGE(OFFSET(Q$3:Q$6,[3]Feuil3!$A16,,))</f>
        <v>100.30250000000001</v>
      </c>
      <c r="R440" s="72">
        <f ca="1">AVERAGE(OFFSET(R$3:R$6,[3]Feuil3!$A16,,))</f>
        <v>104.29750000000001</v>
      </c>
      <c r="S440" s="72">
        <f ca="1">AVERAGE(OFFSET(S$3:S$6,[3]Feuil3!$A16,,))</f>
        <v>101.42750000000001</v>
      </c>
      <c r="T440" s="72">
        <f ca="1">AVERAGE(OFFSET(T$3:T$6,[3]Feuil3!$A16,,))</f>
        <v>100.97</v>
      </c>
      <c r="U440" s="72">
        <f ca="1">AVERAGE(OFFSET(U$3:U$6,[3]Feuil3!$A16,,))</f>
        <v>95.592500000000001</v>
      </c>
      <c r="V440" s="72">
        <f ca="1">AVERAGE(OFFSET(V$3:V$6,[3]Feuil3!$A16,,))</f>
        <v>101.44749999999999</v>
      </c>
      <c r="W440" s="72">
        <f ca="1">AVERAGE(OFFSET(W$3:W$6,[3]Feuil3!$A16,,))</f>
        <v>99.725000000000009</v>
      </c>
      <c r="X440" s="72">
        <f ca="1">AVERAGE(OFFSET(X$3:X$6,[3]Feuil3!$A16,,))</f>
        <v>99.737500000000011</v>
      </c>
      <c r="Y440" s="72">
        <f ca="1">AVERAGE(OFFSET(Y$3:Y$6,[3]Feuil3!$A16,,))</f>
        <v>102.45</v>
      </c>
      <c r="Z440" s="72">
        <f ca="1">AVERAGE(OFFSET(Z$3:Z$6,[3]Feuil3!$A16,,))</f>
        <v>100.7675</v>
      </c>
      <c r="AA440" s="72">
        <f ca="1">AVERAGE(OFFSET(AA$3:AA$6,[3]Feuil3!$A16,,))</f>
        <v>107.5925</v>
      </c>
      <c r="AB440" s="72">
        <f ca="1">AVERAGE(OFFSET(AB$3:AB$6,[3]Feuil3!$A16,,))</f>
        <v>100.2075</v>
      </c>
      <c r="AC440" s="72">
        <f ca="1">AVERAGE(OFFSET(AC$3:AC$6,[3]Feuil3!$A16,,))</f>
        <v>105.705</v>
      </c>
      <c r="AD440" s="72">
        <f ca="1">AVERAGE(OFFSET(AD$3:AD$6,[3]Feuil3!$A16,,))</f>
        <v>99.564999999999998</v>
      </c>
      <c r="AE440" s="72">
        <f ca="1">AVERAGE(OFFSET(AE$3:AE$6,[3]Feuil3!$A16,,))</f>
        <v>99.999999999999986</v>
      </c>
      <c r="AF440" s="72">
        <f ca="1">AVERAGE(OFFSET(AF$3:AF$6,[3]Feuil3!$A16,,))</f>
        <v>100.92</v>
      </c>
      <c r="AG440" s="72">
        <f ca="1">AVERAGE(OFFSET(AG$3:AG$6,[3]Feuil3!$A16,,))</f>
        <v>100.435</v>
      </c>
      <c r="AH440" s="72">
        <f ca="1">AVERAGE(OFFSET(AH$3:AH$6,[3]Feuil3!$A16,,))</f>
        <v>91.972499999999997</v>
      </c>
      <c r="AI440" s="72">
        <f ca="1">AVERAGE(OFFSET(AI$3:AI$6,[3]Feuil3!$A16,,))</f>
        <v>97.87</v>
      </c>
      <c r="AJ440" s="72">
        <f ca="1">AVERAGE(OFFSET(AJ$3:AJ$6,[3]Feuil3!$A16,,))</f>
        <v>99.887499999999989</v>
      </c>
      <c r="AK440" s="72">
        <f ca="1">AVERAGE(OFFSET(AK$3:AK$6,[3]Feuil3!$A16,,))</f>
        <v>99.707499999999996</v>
      </c>
      <c r="AL440" s="72">
        <f ca="1">AVERAGE(OFFSET(AL$3:AL$6,[3]Feuil3!$A16,,))</f>
        <v>105.96000000000001</v>
      </c>
      <c r="AM440" s="72">
        <f ca="1">AVERAGE(OFFSET(AM$3:AM$6,[3]Feuil3!$A16,,))</f>
        <v>102.75</v>
      </c>
      <c r="AN440" s="72">
        <f ca="1">AVERAGE(OFFSET(AN$3:AN$6,[3]Feuil3!$A16,,))</f>
        <v>94.155000000000001</v>
      </c>
      <c r="AO440" s="72">
        <f ca="1">AVERAGE(OFFSET(AO$3:AO$6,[3]Feuil3!$A16,,))</f>
        <v>100.41249999999999</v>
      </c>
      <c r="AP440" s="72">
        <f ca="1">AVERAGE(OFFSET(AP$3:AP$6,[3]Feuil3!$A16,,))</f>
        <v>100.6875</v>
      </c>
      <c r="AQ440" s="72">
        <f ca="1">AVERAGE(OFFSET(AQ$3:AQ$6,[3]Feuil3!$A16,,))</f>
        <v>102.07</v>
      </c>
      <c r="AR440" s="72">
        <f ca="1">AVERAGE(OFFSET(AR$3:AR$6,[3]Feuil3!$A16,,))</f>
        <v>111.04750000000001</v>
      </c>
      <c r="AS440" s="72">
        <f ca="1">AVERAGE(OFFSET(AS$3:AS$6,[3]Feuil3!$A16,,))</f>
        <v>103.25000000000001</v>
      </c>
      <c r="AT440" s="72">
        <f ca="1">AVERAGE(OFFSET(AT$3:AT$6,[3]Feuil3!$A16,,))</f>
        <v>101.32249999999999</v>
      </c>
      <c r="AU440" s="72">
        <f ca="1">AVERAGE(OFFSET(AU$3:AU$6,[3]Feuil3!$A16,,))</f>
        <v>108.54249999999999</v>
      </c>
      <c r="AV440" s="72">
        <f ca="1">AVERAGE(OFFSET(AV$3:AV$6,[3]Feuil3!$A16,,))</f>
        <v>113.7225</v>
      </c>
      <c r="AW440" s="75">
        <f ca="1">AVERAGE(OFFSET(AW$3:AW$6,[3]Feuil3!$A16,,))</f>
        <v>96.193779904306226</v>
      </c>
      <c r="AX440" s="75">
        <f ca="1">AVERAGE(OFFSET(AX$3:AX$6,[3]Feuil3!$A16,,))</f>
        <v>87.355007691348277</v>
      </c>
      <c r="AY440" s="75">
        <f ca="1">AVERAGE(OFFSET(AY$3:AY$6,[3]Feuil3!$A16,,))</f>
        <v>84.434890915665562</v>
      </c>
      <c r="AZ440" s="75">
        <f ca="1">AVERAGE(OFFSET(AZ$3:AZ$6,[3]Feuil3!$A16,,))</f>
        <v>96.785740198805243</v>
      </c>
      <c r="BA440" s="75">
        <f ca="1">AVERAGE(OFFSET(BA$3:BA$6,[3]Feuil3!$A16,,))</f>
        <v>97.472149769641419</v>
      </c>
      <c r="BB440" s="75">
        <f ca="1">AVERAGE(OFFSET(BB$3:BB$6,[3]Feuil3!$A16,,))</f>
        <v>88.779335601447542</v>
      </c>
      <c r="BC440" s="75">
        <f ca="1">AVERAGE(OFFSET(BC$3:BC$6,[3]Feuil3!$A16,,))</f>
        <v>93.383917831035433</v>
      </c>
      <c r="BD440" s="75">
        <f ca="1">AVERAGE(OFFSET(BD$3:BD$6,[3]Feuil3!$A16,,))</f>
        <v>97.057199779169949</v>
      </c>
      <c r="BE440" s="75">
        <f ca="1">AVERAGE(OFFSET(BE$3:BE$6,[3]Feuil3!$A16,,))</f>
        <v>95.568355471964267</v>
      </c>
      <c r="BF440" s="75">
        <f ca="1">AVERAGE(OFFSET(BF$3:BF$6,[3]Feuil3!$A16,,))</f>
        <v>97.385827537571132</v>
      </c>
      <c r="BG440" s="75">
        <f ca="1">AVERAGE(OFFSET(BG$3:BG$6,[3]Feuil3!$A16,,))</f>
        <v>97.14175076841164</v>
      </c>
      <c r="BH440" s="75">
        <f ca="1">AVERAGE(OFFSET(BH$3:BH$6,[3]Feuil3!$A16,,))</f>
        <v>97.135870617857847</v>
      </c>
      <c r="BI440" s="75">
        <f ca="1">AVERAGE(OFFSET(BI$3:BI$6,[3]Feuil3!$A16,,))</f>
        <v>83.887637738277164</v>
      </c>
      <c r="BJ440" s="75">
        <f ca="1">AVERAGE(OFFSET(BJ$3:BJ$6,[3]Feuil3!$A16,,))</f>
        <v>89.917996453900713</v>
      </c>
      <c r="BK440" s="75">
        <f ca="1">AVERAGE(OFFSET(BK$3:BK$6,[3]Feuil3!$A16,,))</f>
        <v>96.842105263157904</v>
      </c>
      <c r="BL440" s="75">
        <f ca="1">AVERAGE(OFFSET(BL$3:BL$6,[3]Feuil3!$A16,,))</f>
        <v>87.326999497556301</v>
      </c>
      <c r="BM440" s="75">
        <f ca="1">AVERAGE(OFFSET(BM$3:BM$6,[3]Feuil3!$A16,,))</f>
        <v>94.848421101839506</v>
      </c>
      <c r="BN440" s="75">
        <f ca="1">AVERAGE(OFFSET(BN$3:BN$6,[3]Feuil3!$A16,,))</f>
        <v>99.007197815835198</v>
      </c>
      <c r="BO440" s="75">
        <f ca="1">AVERAGE(OFFSET(BO$3:BO$6,[3]Feuil3!$A16,,))</f>
        <v>98.67916594523733</v>
      </c>
      <c r="BP440" s="75">
        <f ca="1">AVERAGE(OFFSET(BP$3:BP$6,[3]Feuil3!$A16,,))</f>
        <v>88.06653342788988</v>
      </c>
      <c r="BQ440" s="75">
        <f ca="1">AVERAGE(OFFSET(BQ$3:BQ$6,[3]Feuil3!$A16,,))</f>
        <v>98.118305744888033</v>
      </c>
      <c r="BR440" s="75">
        <f ca="1">AVERAGE(OFFSET(BR$3:BR$6,[3]Feuil3!$A16,,))</f>
        <v>97.056966307338413</v>
      </c>
      <c r="BS440" s="75">
        <f ca="1">AVERAGE(OFFSET(BS$3:BS$6,[3]Feuil3!$A16,,))</f>
        <v>96.520419957618969</v>
      </c>
      <c r="BT440" s="75">
        <f ca="1">AVERAGE(OFFSET(BT$3:BT$6,[3]Feuil3!$A16,,))</f>
        <v>83.891192635066744</v>
      </c>
      <c r="BU440" s="75">
        <f ca="1">AVERAGE(OFFSET(BU$3:BU$6,[3]Feuil3!$A16,,))</f>
        <v>97.110531320865135</v>
      </c>
      <c r="BV440" s="75">
        <f ca="1">AVERAGE(OFFSET(BV$3:BV$6,[3]Feuil3!$A16,,))</f>
        <v>100.63652602712153</v>
      </c>
      <c r="BW440" s="75">
        <f ca="1">AVERAGE(OFFSET(BW$3:BW$6,[3]Feuil3!$A16,,))</f>
        <v>112.58680797657232</v>
      </c>
      <c r="BX440" s="75">
        <f ca="1">AVERAGE(OFFSET(BX$3:BX$6,[3]Feuil3!$A16,,))</f>
        <v>108.20405085110968</v>
      </c>
      <c r="BY440" s="75">
        <f ca="1">AVERAGE(OFFSET(BY$3:BY$6,[3]Feuil3!$A16,,))</f>
        <v>99.63708257725537</v>
      </c>
      <c r="BZ440" s="75">
        <f ca="1">AVERAGE(OFFSET(BZ$3:BZ$6,[3]Feuil3!$A16,,))</f>
        <v>99.375539422247044</v>
      </c>
      <c r="CA440" s="75">
        <f ca="1">AVERAGE(OFFSET(CA$3:CA$6,[3]Feuil3!$A16,,))</f>
        <v>97.854571281624246</v>
      </c>
      <c r="CB440" s="75">
        <f ca="1">AVERAGE(OFFSET(CB$3:CB$6,[3]Feuil3!$A16,,))</f>
        <v>90.204460125752021</v>
      </c>
      <c r="CC440" s="75">
        <f ca="1">AVERAGE(OFFSET(CC$3:CC$6,[3]Feuil3!$A16,,))</f>
        <v>97.224388677340926</v>
      </c>
      <c r="CD440" s="75">
        <f ca="1">AVERAGE(OFFSET(CD$3:CD$6,[3]Feuil3!$A16,,))</f>
        <v>95.185159452511627</v>
      </c>
      <c r="CE440" s="75">
        <f ca="1">AVERAGE(OFFSET(CE$3:CE$6,[3]Feuil3!$A16,,))</f>
        <v>98.946483461629398</v>
      </c>
      <c r="CF440" s="75">
        <f ca="1">AVERAGE(OFFSET(CF$3:CF$6,[3]Feuil3!$A16,,))</f>
        <v>100.97289959273969</v>
      </c>
      <c r="CG440" s="75">
        <f ca="1">AVERAGE(OFFSET(CG$3:CG$6,[3]Feuil3!$A16,,))</f>
        <v>93.97750606682844</v>
      </c>
      <c r="CH440" s="75">
        <f ca="1">AVERAGE(OFFSET(CH$3:CH$6,[3]Feuil3!$A16,,))</f>
        <v>93.351015182001092</v>
      </c>
      <c r="CI440" s="75">
        <f ca="1">AVERAGE(OFFSET(CI$3:CI$6,[3]Feuil3!$A16,,))</f>
        <v>89.63937602163341</v>
      </c>
      <c r="CJ440" s="75">
        <f ca="1">AVERAGE(OFFSET(CJ$3:CJ$6,[3]Feuil3!$A16,,))</f>
        <v>90.019398853505976</v>
      </c>
      <c r="CK440" s="75">
        <f ca="1">AVERAGE(OFFSET(CK$3:CK$6,[3]Feuil3!$A16,,))</f>
        <v>107.90468583599574</v>
      </c>
    </row>
    <row r="441" spans="2:89">
      <c r="E441" s="70">
        <f t="shared" si="95"/>
        <v>2007</v>
      </c>
      <c r="F441" s="72">
        <f ca="1">AVERAGE(OFFSET(F$3:F$6,[3]Feuil3!$A17,,))</f>
        <v>101.435</v>
      </c>
      <c r="G441" s="72">
        <f ca="1">AVERAGE(OFFSET(G$3:G$6,[3]Feuil3!$A17,,))</f>
        <v>110.2225</v>
      </c>
      <c r="H441" s="72">
        <f ca="1">AVERAGE(OFFSET(H$3:H$6,[3]Feuil3!$A17,,))</f>
        <v>108.0925</v>
      </c>
      <c r="I441" s="72">
        <f ca="1">AVERAGE(OFFSET(I$3:I$6,[3]Feuil3!$A17,,))</f>
        <v>101.0275</v>
      </c>
      <c r="J441" s="72">
        <f ca="1">AVERAGE(OFFSET(J$3:J$6,[3]Feuil3!$A17,,))</f>
        <v>101.6525</v>
      </c>
      <c r="K441" s="72">
        <f ca="1">AVERAGE(OFFSET(K$3:K$6,[3]Feuil3!$A17,,))</f>
        <v>107.35249999999999</v>
      </c>
      <c r="L441" s="72">
        <f ca="1">AVERAGE(OFFSET(L$3:L$6,[3]Feuil3!$A17,,))</f>
        <v>104.24</v>
      </c>
      <c r="M441" s="72">
        <f ca="1">AVERAGE(OFFSET(M$3:M$6,[3]Feuil3!$A17,,))</f>
        <v>102.125</v>
      </c>
      <c r="N441" s="72">
        <f ca="1">AVERAGE(OFFSET(N$3:N$6,[3]Feuil3!$A17,,))</f>
        <v>103.455</v>
      </c>
      <c r="O441" s="72">
        <f ca="1">AVERAGE(OFFSET(O$3:O$6,[3]Feuil3!$A17,,))</f>
        <v>101.02250000000001</v>
      </c>
      <c r="P441" s="72">
        <f ca="1">AVERAGE(OFFSET(P$3:P$6,[3]Feuil3!$A17,,))</f>
        <v>101.57</v>
      </c>
      <c r="Q441" s="72">
        <f ca="1">AVERAGE(OFFSET(Q$3:Q$6,[3]Feuil3!$A17,,))</f>
        <v>99.8</v>
      </c>
      <c r="R441" s="72">
        <f ca="1">AVERAGE(OFFSET(R$3:R$6,[3]Feuil3!$A17,,))</f>
        <v>111.69750000000001</v>
      </c>
      <c r="S441" s="72">
        <f ca="1">AVERAGE(OFFSET(S$3:S$6,[3]Feuil3!$A17,,))</f>
        <v>105.14</v>
      </c>
      <c r="T441" s="72">
        <f ca="1">AVERAGE(OFFSET(T$3:T$6,[3]Feuil3!$A17,,))</f>
        <v>102.015</v>
      </c>
      <c r="U441" s="72">
        <f ca="1">AVERAGE(OFFSET(U$3:U$6,[3]Feuil3!$A17,,))</f>
        <v>106.15</v>
      </c>
      <c r="V441" s="72">
        <f ca="1">AVERAGE(OFFSET(V$3:V$6,[3]Feuil3!$A17,,))</f>
        <v>103.08</v>
      </c>
      <c r="W441" s="72">
        <f ca="1">AVERAGE(OFFSET(W$3:W$6,[3]Feuil3!$A17,,))</f>
        <v>100.05</v>
      </c>
      <c r="X441" s="72">
        <f ca="1">AVERAGE(OFFSET(X$3:X$6,[3]Feuil3!$A17,,))</f>
        <v>100.5125</v>
      </c>
      <c r="Y441" s="72">
        <f ca="1">AVERAGE(OFFSET(Y$3:Y$6,[3]Feuil3!$A17,,))</f>
        <v>106.105</v>
      </c>
      <c r="Z441" s="72">
        <f ca="1">AVERAGE(OFFSET(Z$3:Z$6,[3]Feuil3!$A17,,))</f>
        <v>101.9025</v>
      </c>
      <c r="AA441" s="72">
        <f ca="1">AVERAGE(OFFSET(AA$3:AA$6,[3]Feuil3!$A17,,))</f>
        <v>116.60499999999999</v>
      </c>
      <c r="AB441" s="72">
        <f ca="1">AVERAGE(OFFSET(AB$3:AB$6,[3]Feuil3!$A17,,))</f>
        <v>101.7225</v>
      </c>
      <c r="AC441" s="72">
        <f ca="1">AVERAGE(OFFSET(AC$3:AC$6,[3]Feuil3!$A17,,))</f>
        <v>115.9325</v>
      </c>
      <c r="AD441" s="72">
        <f ca="1">AVERAGE(OFFSET(AD$3:AD$6,[3]Feuil3!$A17,,))</f>
        <v>100.3425</v>
      </c>
      <c r="AE441" s="72">
        <f ca="1">AVERAGE(OFFSET(AE$3:AE$6,[3]Feuil3!$A17,,))</f>
        <v>101.17750000000001</v>
      </c>
      <c r="AF441" s="72">
        <f ca="1">AVERAGE(OFFSET(AF$3:AF$6,[3]Feuil3!$A17,,))</f>
        <v>102.8125</v>
      </c>
      <c r="AG441" s="72">
        <f ca="1">AVERAGE(OFFSET(AG$3:AG$6,[3]Feuil3!$A17,,))</f>
        <v>96.182500000000005</v>
      </c>
      <c r="AH441" s="72">
        <f ca="1">AVERAGE(OFFSET(AH$3:AH$6,[3]Feuil3!$A17,,))</f>
        <v>84.399999999999991</v>
      </c>
      <c r="AI441" s="72">
        <f ca="1">AVERAGE(OFFSET(AI$3:AI$6,[3]Feuil3!$A17,,))</f>
        <v>94.392499999999998</v>
      </c>
      <c r="AJ441" s="72">
        <f ca="1">AVERAGE(OFFSET(AJ$3:AJ$6,[3]Feuil3!$A17,,))</f>
        <v>100.08750000000001</v>
      </c>
      <c r="AK441" s="72">
        <f ca="1">AVERAGE(OFFSET(AK$3:AK$6,[3]Feuil3!$A17,,))</f>
        <v>108.16749999999999</v>
      </c>
      <c r="AL441" s="72">
        <f ca="1">AVERAGE(OFFSET(AL$3:AL$6,[3]Feuil3!$A17,,))</f>
        <v>110.535</v>
      </c>
      <c r="AM441" s="72">
        <f ca="1">AVERAGE(OFFSET(AM$3:AM$6,[3]Feuil3!$A17,,))</f>
        <v>111.36250000000001</v>
      </c>
      <c r="AN441" s="72">
        <f ca="1">AVERAGE(OFFSET(AN$3:AN$6,[3]Feuil3!$A17,,))</f>
        <v>101.98500000000001</v>
      </c>
      <c r="AO441" s="72">
        <f ca="1">AVERAGE(OFFSET(AO$3:AO$6,[3]Feuil3!$A17,,))</f>
        <v>100.30249999999999</v>
      </c>
      <c r="AP441" s="72">
        <f ca="1">AVERAGE(OFFSET(AP$3:AP$6,[3]Feuil3!$A17,,))</f>
        <v>103.61999999999999</v>
      </c>
      <c r="AQ441" s="72">
        <f ca="1">AVERAGE(OFFSET(AQ$3:AQ$6,[3]Feuil3!$A17,,))</f>
        <v>108.36000000000001</v>
      </c>
      <c r="AR441" s="72">
        <f ca="1">AVERAGE(OFFSET(AR$3:AR$6,[3]Feuil3!$A17,,))</f>
        <v>116.13</v>
      </c>
      <c r="AS441" s="72">
        <f ca="1">AVERAGE(OFFSET(AS$3:AS$6,[3]Feuil3!$A17,,))</f>
        <v>107.14500000000001</v>
      </c>
      <c r="AT441" s="72">
        <f ca="1">AVERAGE(OFFSET(AT$3:AT$6,[3]Feuil3!$A17,,))</f>
        <v>97.552499999999995</v>
      </c>
      <c r="AU441" s="72">
        <f ca="1">AVERAGE(OFFSET(AU$3:AU$6,[3]Feuil3!$A17,,))</f>
        <v>107.9375</v>
      </c>
      <c r="AV441" s="72">
        <f ca="1">AVERAGE(OFFSET(AV$3:AV$6,[3]Feuil3!$A17,,))</f>
        <v>123.655</v>
      </c>
      <c r="AW441" s="75">
        <f ca="1">AVERAGE(OFFSET(AW$3:AW$6,[3]Feuil3!$A17,,))</f>
        <v>97.066985645933002</v>
      </c>
      <c r="AX441" s="75">
        <f ca="1">AVERAGE(OFFSET(AX$3:AX$6,[3]Feuil3!$A17,,))</f>
        <v>91.649690267326321</v>
      </c>
      <c r="AY441" s="75">
        <f ca="1">AVERAGE(OFFSET(AY$3:AY$6,[3]Feuil3!$A17,,))</f>
        <v>86.859656876531801</v>
      </c>
      <c r="AZ441" s="75">
        <f ca="1">AVERAGE(OFFSET(AZ$3:AZ$6,[3]Feuil3!$A17,,))</f>
        <v>97.73623237477932</v>
      </c>
      <c r="BA441" s="75">
        <f ca="1">AVERAGE(OFFSET(BA$3:BA$6,[3]Feuil3!$A17,,))</f>
        <v>99.117568193452456</v>
      </c>
      <c r="BB441" s="75">
        <f ca="1">AVERAGE(OFFSET(BB$3:BB$6,[3]Feuil3!$A17,,))</f>
        <v>93.052636141027591</v>
      </c>
      <c r="BC441" s="75">
        <f ca="1">AVERAGE(OFFSET(BC$3:BC$6,[3]Feuil3!$A17,,))</f>
        <v>96.456000740260947</v>
      </c>
      <c r="BD441" s="75">
        <f ca="1">AVERAGE(OFFSET(BD$3:BD$6,[3]Feuil3!$A17,,))</f>
        <v>98.053335253594469</v>
      </c>
      <c r="BE441" s="75">
        <f ca="1">AVERAGE(OFFSET(BE$3:BE$6,[3]Feuil3!$A17,,))</f>
        <v>97.289291171976032</v>
      </c>
      <c r="BF441" s="75">
        <f ca="1">AVERAGE(OFFSET(BF$3:BF$6,[3]Feuil3!$A17,,))</f>
        <v>98.266134915616945</v>
      </c>
      <c r="BG441" s="75">
        <f ca="1">AVERAGE(OFFSET(BG$3:BG$6,[3]Feuil3!$A17,,))</f>
        <v>98.327645877199359</v>
      </c>
      <c r="BH441" s="75">
        <f ca="1">AVERAGE(OFFSET(BH$3:BH$6,[3]Feuil3!$A17,,))</f>
        <v>96.649234940925822</v>
      </c>
      <c r="BI441" s="75">
        <f ca="1">AVERAGE(OFFSET(BI$3:BI$6,[3]Feuil3!$A17,,))</f>
        <v>89.839539934046485</v>
      </c>
      <c r="BJ441" s="75">
        <f ca="1">AVERAGE(OFFSET(BJ$3:BJ$6,[3]Feuil3!$A17,,))</f>
        <v>93.209219858156047</v>
      </c>
      <c r="BK441" s="75">
        <f ca="1">AVERAGE(OFFSET(BK$3:BK$6,[3]Feuil3!$A17,,))</f>
        <v>97.844383167485915</v>
      </c>
      <c r="BL441" s="75">
        <f ca="1">AVERAGE(OFFSET(BL$3:BL$6,[3]Feuil3!$A17,,))</f>
        <v>96.971634769104284</v>
      </c>
      <c r="BM441" s="75">
        <f ca="1">AVERAGE(OFFSET(BM$3:BM$6,[3]Feuil3!$A17,,))</f>
        <v>96.374728279924256</v>
      </c>
      <c r="BN441" s="75">
        <f ca="1">AVERAGE(OFFSET(BN$3:BN$6,[3]Feuil3!$A17,,))</f>
        <v>99.329858525688735</v>
      </c>
      <c r="BO441" s="75">
        <f ca="1">AVERAGE(OFFSET(BO$3:BO$6,[3]Feuil3!$A17,,))</f>
        <v>99.445942269163226</v>
      </c>
      <c r="BP441" s="75">
        <f ca="1">AVERAGE(OFFSET(BP$3:BP$6,[3]Feuil3!$A17,,))</f>
        <v>91.208389744912211</v>
      </c>
      <c r="BQ441" s="75">
        <f ca="1">AVERAGE(OFFSET(BQ$3:BQ$6,[3]Feuil3!$A17,,))</f>
        <v>99.223466407010704</v>
      </c>
      <c r="BR441" s="75">
        <f ca="1">AVERAGE(OFFSET(BR$3:BR$6,[3]Feuil3!$A17,,))</f>
        <v>105.18695593342656</v>
      </c>
      <c r="BS441" s="75">
        <f ca="1">AVERAGE(OFFSET(BS$3:BS$6,[3]Feuil3!$A17,,))</f>
        <v>97.979676362935862</v>
      </c>
      <c r="BT441" s="75">
        <f ca="1">AVERAGE(OFFSET(BT$3:BT$6,[3]Feuil3!$A17,,))</f>
        <v>92.0080950774786</v>
      </c>
      <c r="BU441" s="75">
        <f ca="1">AVERAGE(OFFSET(BU$3:BU$6,[3]Feuil3!$A17,,))</f>
        <v>97.868864451000945</v>
      </c>
      <c r="BV441" s="75">
        <f ca="1">AVERAGE(OFFSET(BV$3:BV$6,[3]Feuil3!$A17,,))</f>
        <v>101.8215211210909</v>
      </c>
      <c r="BW441" s="75">
        <f ca="1">AVERAGE(OFFSET(BW$3:BW$6,[3]Feuil3!$A17,,))</f>
        <v>114.69808952726261</v>
      </c>
      <c r="BX441" s="75">
        <f ca="1">AVERAGE(OFFSET(BX$3:BX$6,[3]Feuil3!$A17,,))</f>
        <v>103.62260288730879</v>
      </c>
      <c r="BY441" s="75">
        <f ca="1">AVERAGE(OFFSET(BY$3:BY$6,[3]Feuil3!$A17,,))</f>
        <v>91.433523819841298</v>
      </c>
      <c r="BZ441" s="75">
        <f ca="1">AVERAGE(OFFSET(BZ$3:BZ$6,[3]Feuil3!$A17,,))</f>
        <v>95.844544854546371</v>
      </c>
      <c r="CA441" s="75">
        <f ca="1">AVERAGE(OFFSET(CA$3:CA$6,[3]Feuil3!$A17,,))</f>
        <v>98.050500844946242</v>
      </c>
      <c r="CB441" s="75">
        <f ca="1">AVERAGE(OFFSET(CB$3:CB$6,[3]Feuil3!$A17,,))</f>
        <v>97.858144479124263</v>
      </c>
      <c r="CC441" s="75">
        <f ca="1">AVERAGE(OFFSET(CC$3:CC$6,[3]Feuil3!$A17,,))</f>
        <v>101.42221406615589</v>
      </c>
      <c r="CD441" s="75">
        <f ca="1">AVERAGE(OFFSET(CD$3:CD$6,[3]Feuil3!$A17,,))</f>
        <v>103.16357488593992</v>
      </c>
      <c r="CE441" s="75">
        <f ca="1">AVERAGE(OFFSET(CE$3:CE$6,[3]Feuil3!$A17,,))</f>
        <v>107.17494679872843</v>
      </c>
      <c r="CF441" s="75">
        <f ca="1">AVERAGE(OFFSET(CF$3:CF$6,[3]Feuil3!$A17,,))</f>
        <v>100.86228568555484</v>
      </c>
      <c r="CG441" s="75">
        <f ca="1">AVERAGE(OFFSET(CG$3:CG$6,[3]Feuil3!$A17,,))</f>
        <v>96.714579055441476</v>
      </c>
      <c r="CH441" s="75">
        <f ca="1">AVERAGE(OFFSET(CH$3:CH$6,[3]Feuil3!$A17,,))</f>
        <v>99.103713188220226</v>
      </c>
      <c r="CI441" s="75">
        <f ca="1">AVERAGE(OFFSET(CI$3:CI$6,[3]Feuil3!$A17,,))</f>
        <v>93.74205396242408</v>
      </c>
      <c r="CJ441" s="75">
        <f ca="1">AVERAGE(OFFSET(CJ$3:CJ$6,[3]Feuil3!$A17,,))</f>
        <v>93.415288040279876</v>
      </c>
      <c r="CK441" s="75">
        <f ca="1">AVERAGE(OFFSET(CK$3:CK$6,[3]Feuil3!$A17,,))</f>
        <v>103.88977635782747</v>
      </c>
    </row>
    <row r="442" spans="2:89">
      <c r="E442" s="70">
        <f t="shared" si="95"/>
        <v>2008</v>
      </c>
      <c r="F442" s="72">
        <f ca="1">AVERAGE(OFFSET(F$3:F$6,[3]Feuil3!$A18,,))</f>
        <v>104.5</v>
      </c>
      <c r="G442" s="72">
        <f ca="1">AVERAGE(OFFSET(G$3:G$6,[3]Feuil3!$A18,,))</f>
        <v>120.265</v>
      </c>
      <c r="H442" s="72">
        <f ca="1">AVERAGE(OFFSET(H$3:H$6,[3]Feuil3!$A18,,))</f>
        <v>124.44499999999999</v>
      </c>
      <c r="I442" s="72">
        <f ca="1">AVERAGE(OFFSET(I$3:I$6,[3]Feuil3!$A18,,))</f>
        <v>103.36749999999999</v>
      </c>
      <c r="J442" s="72">
        <f ca="1">AVERAGE(OFFSET(J$3:J$6,[3]Feuil3!$A18,,))</f>
        <v>102.5575</v>
      </c>
      <c r="K442" s="72">
        <f ca="1">AVERAGE(OFFSET(K$3:K$6,[3]Feuil3!$A18,,))</f>
        <v>115.36750000000001</v>
      </c>
      <c r="L442" s="72">
        <f ca="1">AVERAGE(OFFSET(L$3:L$6,[3]Feuil3!$A18,,))</f>
        <v>108.07000000000001</v>
      </c>
      <c r="M442" s="72">
        <f ca="1">AVERAGE(OFFSET(M$3:M$6,[3]Feuil3!$A18,,))</f>
        <v>104.1525</v>
      </c>
      <c r="N442" s="72">
        <f ca="1">AVERAGE(OFFSET(N$3:N$6,[3]Feuil3!$A18,,))</f>
        <v>106.33750000000001</v>
      </c>
      <c r="O442" s="72">
        <f ca="1">AVERAGE(OFFSET(O$3:O$6,[3]Feuil3!$A18,,))</f>
        <v>102.80500000000001</v>
      </c>
      <c r="P442" s="72">
        <f ca="1">AVERAGE(OFFSET(P$3:P$6,[3]Feuil3!$A18,,))</f>
        <v>103.29749999999999</v>
      </c>
      <c r="Q442" s="72">
        <f ca="1">AVERAGE(OFFSET(Q$3:Q$6,[3]Feuil3!$A18,,))</f>
        <v>103.25999999999999</v>
      </c>
      <c r="R442" s="72">
        <f ca="1">AVERAGE(OFFSET(R$3:R$6,[3]Feuil3!$A18,,))</f>
        <v>124.33000000000001</v>
      </c>
      <c r="S442" s="72">
        <f ca="1">AVERAGE(OFFSET(S$3:S$6,[3]Feuil3!$A18,,))</f>
        <v>112.8</v>
      </c>
      <c r="T442" s="72">
        <f ca="1">AVERAGE(OFFSET(T$3:T$6,[3]Feuil3!$A18,,))</f>
        <v>104.2625</v>
      </c>
      <c r="U442" s="72">
        <f ca="1">AVERAGE(OFFSET(U$3:U$6,[3]Feuil3!$A18,,))</f>
        <v>109.465</v>
      </c>
      <c r="V442" s="72">
        <f ca="1">AVERAGE(OFFSET(V$3:V$6,[3]Feuil3!$A18,,))</f>
        <v>106.95750000000001</v>
      </c>
      <c r="W442" s="72">
        <f ca="1">AVERAGE(OFFSET(W$3:W$6,[3]Feuil3!$A18,,))</f>
        <v>100.72500000000001</v>
      </c>
      <c r="X442" s="72">
        <f ca="1">AVERAGE(OFFSET(X$3:X$6,[3]Feuil3!$A18,,))</f>
        <v>101.07250000000001</v>
      </c>
      <c r="Y442" s="72">
        <f ca="1">AVERAGE(OFFSET(Y$3:Y$6,[3]Feuil3!$A18,,))</f>
        <v>116.3325</v>
      </c>
      <c r="Z442" s="72">
        <f ca="1">AVERAGE(OFFSET(Z$3:Z$6,[3]Feuil3!$A18,,))</f>
        <v>102.7</v>
      </c>
      <c r="AA442" s="72">
        <f ca="1">AVERAGE(OFFSET(AA$3:AA$6,[3]Feuil3!$A18,,))</f>
        <v>110.855</v>
      </c>
      <c r="AB442" s="72">
        <f ca="1">AVERAGE(OFFSET(AB$3:AB$6,[3]Feuil3!$A18,,))</f>
        <v>103.82</v>
      </c>
      <c r="AC442" s="72">
        <f ca="1">AVERAGE(OFFSET(AC$3:AC$6,[3]Feuil3!$A18,,))</f>
        <v>126.00250000000001</v>
      </c>
      <c r="AD442" s="72">
        <f ca="1">AVERAGE(OFFSET(AD$3:AD$6,[3]Feuil3!$A18,,))</f>
        <v>102.5275</v>
      </c>
      <c r="AE442" s="72">
        <f ca="1">AVERAGE(OFFSET(AE$3:AE$6,[3]Feuil3!$A18,,))</f>
        <v>99.367500000000007</v>
      </c>
      <c r="AF442" s="72">
        <f ca="1">AVERAGE(OFFSET(AF$3:AF$6,[3]Feuil3!$A18,,))</f>
        <v>89.637499999999989</v>
      </c>
      <c r="AG442" s="72">
        <f ca="1">AVERAGE(OFFSET(AG$3:AG$6,[3]Feuil3!$A18,,))</f>
        <v>92.82</v>
      </c>
      <c r="AH442" s="72">
        <f ca="1">AVERAGE(OFFSET(AH$3:AH$6,[3]Feuil3!$A18,,))</f>
        <v>92.307500000000005</v>
      </c>
      <c r="AI442" s="72">
        <f ca="1">AVERAGE(OFFSET(AI$3:AI$6,[3]Feuil3!$A18,,))</f>
        <v>98.484999999999999</v>
      </c>
      <c r="AJ442" s="72">
        <f ca="1">AVERAGE(OFFSET(AJ$3:AJ$6,[3]Feuil3!$A18,,))</f>
        <v>102.07750000000001</v>
      </c>
      <c r="AK442" s="72">
        <f ca="1">AVERAGE(OFFSET(AK$3:AK$6,[3]Feuil3!$A18,,))</f>
        <v>110.535</v>
      </c>
      <c r="AL442" s="72">
        <f ca="1">AVERAGE(OFFSET(AL$3:AL$6,[3]Feuil3!$A18,,))</f>
        <v>108.985</v>
      </c>
      <c r="AM442" s="72">
        <f ca="1">AVERAGE(OFFSET(AM$3:AM$6,[3]Feuil3!$A18,,))</f>
        <v>107.94750000000001</v>
      </c>
      <c r="AN442" s="72">
        <f ca="1">AVERAGE(OFFSET(AN$3:AN$6,[3]Feuil3!$A18,,))</f>
        <v>95.157499999999999</v>
      </c>
      <c r="AO442" s="72">
        <f ca="1">AVERAGE(OFFSET(AO$3:AO$6,[3]Feuil3!$A18,,))</f>
        <v>99.445000000000007</v>
      </c>
      <c r="AP442" s="72">
        <f ca="1">AVERAGE(OFFSET(AP$3:AP$6,[3]Feuil3!$A18,,))</f>
        <v>107.14</v>
      </c>
      <c r="AQ442" s="72">
        <f ca="1">AVERAGE(OFFSET(AQ$3:AQ$6,[3]Feuil3!$A18,,))</f>
        <v>109.34</v>
      </c>
      <c r="AR442" s="72">
        <f ca="1">AVERAGE(OFFSET(AR$3:AR$6,[3]Feuil3!$A18,,))</f>
        <v>123.88249999999999</v>
      </c>
      <c r="AS442" s="72">
        <f ca="1">AVERAGE(OFFSET(AS$3:AS$6,[3]Feuil3!$A18,,))</f>
        <v>114.69749999999999</v>
      </c>
      <c r="AT442" s="72">
        <f ca="1">AVERAGE(OFFSET(AT$3:AT$6,[3]Feuil3!$A18,,))</f>
        <v>93.9</v>
      </c>
      <c r="AU442" s="72">
        <f ca="1">AVERAGE(OFFSET(AU$3:AU$6,[3]Feuil3!$A18,,))</f>
        <v>88.862499999999997</v>
      </c>
      <c r="AV442" s="72">
        <f ca="1">AVERAGE(OFFSET(AV$3:AV$6,[3]Feuil3!$A18,,))</f>
        <v>130.22</v>
      </c>
      <c r="AW442" s="75">
        <f ca="1">AVERAGE(OFFSET(AW$3:AW$6,[3]Feuil3!$A18,,))</f>
        <v>100</v>
      </c>
      <c r="AX442" s="75">
        <f ca="1">AVERAGE(OFFSET(AX$3:AX$6,[3]Feuil3!$A18,,))</f>
        <v>100</v>
      </c>
      <c r="AY442" s="75">
        <f ca="1">AVERAGE(OFFSET(AY$3:AY$6,[3]Feuil3!$A18,,))</f>
        <v>100</v>
      </c>
      <c r="AZ442" s="75">
        <f ca="1">AVERAGE(OFFSET(AZ$3:AZ$6,[3]Feuil3!$A18,,))</f>
        <v>100</v>
      </c>
      <c r="BA442" s="75">
        <f ca="1">AVERAGE(OFFSET(BA$3:BA$6,[3]Feuil3!$A18,,))</f>
        <v>99.999999999999986</v>
      </c>
      <c r="BB442" s="75">
        <f ca="1">AVERAGE(OFFSET(BB$3:BB$6,[3]Feuil3!$A18,,))</f>
        <v>99.999999999999972</v>
      </c>
      <c r="BC442" s="75">
        <f ca="1">AVERAGE(OFFSET(BC$3:BC$6,[3]Feuil3!$A18,,))</f>
        <v>100</v>
      </c>
      <c r="BD442" s="75">
        <f ca="1">AVERAGE(OFFSET(BD$3:BD$6,[3]Feuil3!$A18,,))</f>
        <v>99.999999999999986</v>
      </c>
      <c r="BE442" s="75">
        <f ca="1">AVERAGE(OFFSET(BE$3:BE$6,[3]Feuil3!$A18,,))</f>
        <v>99.999999999999986</v>
      </c>
      <c r="BF442" s="75">
        <f ca="1">AVERAGE(OFFSET(BF$3:BF$6,[3]Feuil3!$A18,,))</f>
        <v>100</v>
      </c>
      <c r="BG442" s="75">
        <f ca="1">AVERAGE(OFFSET(BG$3:BG$6,[3]Feuil3!$A18,,))</f>
        <v>100.00000000000003</v>
      </c>
      <c r="BH442" s="75">
        <f ca="1">AVERAGE(OFFSET(BH$3:BH$6,[3]Feuil3!$A18,,))</f>
        <v>100.00000000000001</v>
      </c>
      <c r="BI442" s="75">
        <f ca="1">AVERAGE(OFFSET(BI$3:BI$6,[3]Feuil3!$A18,,))</f>
        <v>99.999999999999986</v>
      </c>
      <c r="BJ442" s="75">
        <f ca="1">AVERAGE(OFFSET(BJ$3:BJ$6,[3]Feuil3!$A18,,))</f>
        <v>100</v>
      </c>
      <c r="BK442" s="75">
        <f ca="1">AVERAGE(OFFSET(BK$3:BK$6,[3]Feuil3!$A18,,))</f>
        <v>100</v>
      </c>
      <c r="BL442" s="75">
        <f ca="1">AVERAGE(OFFSET(BL$3:BL$6,[3]Feuil3!$A18,,))</f>
        <v>100</v>
      </c>
      <c r="BM442" s="75">
        <f ca="1">AVERAGE(OFFSET(BM$3:BM$6,[3]Feuil3!$A18,,))</f>
        <v>100</v>
      </c>
      <c r="BN442" s="75">
        <f ca="1">AVERAGE(OFFSET(BN$3:BN$6,[3]Feuil3!$A18,,))</f>
        <v>100</v>
      </c>
      <c r="BO442" s="75">
        <f ca="1">AVERAGE(OFFSET(BO$3:BO$6,[3]Feuil3!$A18,,))</f>
        <v>100</v>
      </c>
      <c r="BP442" s="75">
        <f ca="1">AVERAGE(OFFSET(BP$3:BP$6,[3]Feuil3!$A18,,))</f>
        <v>100</v>
      </c>
      <c r="BQ442" s="75">
        <f ca="1">AVERAGE(OFFSET(BQ$3:BQ$6,[3]Feuil3!$A18,,))</f>
        <v>100</v>
      </c>
      <c r="BR442" s="75">
        <f ca="1">AVERAGE(OFFSET(BR$3:BR$6,[3]Feuil3!$A18,,))</f>
        <v>99.999999999999986</v>
      </c>
      <c r="BS442" s="75">
        <f ca="1">AVERAGE(OFFSET(BS$3:BS$6,[3]Feuil3!$A18,,))</f>
        <v>100</v>
      </c>
      <c r="BT442" s="75">
        <f ca="1">AVERAGE(OFFSET(BT$3:BT$6,[3]Feuil3!$A18,,))</f>
        <v>100</v>
      </c>
      <c r="BU442" s="75">
        <f ca="1">AVERAGE(OFFSET(BU$3:BU$6,[3]Feuil3!$A18,,))</f>
        <v>100</v>
      </c>
      <c r="BV442" s="75">
        <f ca="1">AVERAGE(OFFSET(BV$3:BV$6,[3]Feuil3!$A18,,))</f>
        <v>100</v>
      </c>
      <c r="BW442" s="75">
        <f ca="1">AVERAGE(OFFSET(BW$3:BW$6,[3]Feuil3!$A18,,))</f>
        <v>100.00000000000003</v>
      </c>
      <c r="BX442" s="75">
        <f ca="1">AVERAGE(OFFSET(BX$3:BX$6,[3]Feuil3!$A18,,))</f>
        <v>100</v>
      </c>
      <c r="BY442" s="75">
        <f ca="1">AVERAGE(OFFSET(BY$3:BY$6,[3]Feuil3!$A18,,))</f>
        <v>99.999999999999986</v>
      </c>
      <c r="BZ442" s="75">
        <f ca="1">AVERAGE(OFFSET(BZ$3:BZ$6,[3]Feuil3!$A18,,))</f>
        <v>100</v>
      </c>
      <c r="CA442" s="75">
        <f ca="1">AVERAGE(OFFSET(CA$3:CA$6,[3]Feuil3!$A18,,))</f>
        <v>99.999999999999972</v>
      </c>
      <c r="CB442" s="75">
        <f ca="1">AVERAGE(OFFSET(CB$3:CB$6,[3]Feuil3!$A18,,))</f>
        <v>100</v>
      </c>
      <c r="CC442" s="75">
        <f ca="1">AVERAGE(OFFSET(CC$3:CC$6,[3]Feuil3!$A18,,))</f>
        <v>100</v>
      </c>
      <c r="CD442" s="75">
        <f ca="1">AVERAGE(OFFSET(CD$3:CD$6,[3]Feuil3!$A18,,))</f>
        <v>99.999999999999986</v>
      </c>
      <c r="CE442" s="75">
        <f ca="1">AVERAGE(OFFSET(CE$3:CE$6,[3]Feuil3!$A18,,))</f>
        <v>100</v>
      </c>
      <c r="CF442" s="75">
        <f ca="1">AVERAGE(OFFSET(CF$3:CF$6,[3]Feuil3!$A18,,))</f>
        <v>100</v>
      </c>
      <c r="CG442" s="75">
        <f ca="1">AVERAGE(OFFSET(CG$3:CG$6,[3]Feuil3!$A18,,))</f>
        <v>100</v>
      </c>
      <c r="CH442" s="75">
        <f ca="1">AVERAGE(OFFSET(CH$3:CH$6,[3]Feuil3!$A18,,))</f>
        <v>100</v>
      </c>
      <c r="CI442" s="75">
        <f ca="1">AVERAGE(OFFSET(CI$3:CI$6,[3]Feuil3!$A18,,))</f>
        <v>100</v>
      </c>
      <c r="CJ442" s="75">
        <f ca="1">AVERAGE(OFFSET(CJ$3:CJ$6,[3]Feuil3!$A18,,))</f>
        <v>100.00000000000001</v>
      </c>
      <c r="CK442" s="75">
        <f ca="1">AVERAGE(OFFSET(CK$3:CK$6,[3]Feuil3!$A18,,))</f>
        <v>99.999999999999986</v>
      </c>
    </row>
    <row r="443" spans="2:89">
      <c r="E443" s="70">
        <f t="shared" si="95"/>
        <v>2009</v>
      </c>
      <c r="F443" s="72">
        <f ca="1">AVERAGE(OFFSET(F$3:F$6,[3]Feuil3!$A19,,))</f>
        <v>104.735</v>
      </c>
      <c r="G443" s="72">
        <f ca="1">AVERAGE(OFFSET(G$3:G$6,[3]Feuil3!$A19,,))</f>
        <v>124.61750000000001</v>
      </c>
      <c r="H443" s="72">
        <f ca="1">AVERAGE(OFFSET(H$3:H$6,[3]Feuil3!$A19,,))</f>
        <v>119.47749999999999</v>
      </c>
      <c r="I443" s="72">
        <f ca="1">AVERAGE(OFFSET(I$3:I$6,[3]Feuil3!$A19,,))</f>
        <v>105.83499999999999</v>
      </c>
      <c r="J443" s="72">
        <f ca="1">AVERAGE(OFFSET(J$3:J$6,[3]Feuil3!$A19,,))</f>
        <v>103.27500000000001</v>
      </c>
      <c r="K443" s="72">
        <f ca="1">AVERAGE(OFFSET(K$3:K$6,[3]Feuil3!$A19,,))</f>
        <v>116.5675</v>
      </c>
      <c r="L443" s="72">
        <f ca="1">AVERAGE(OFFSET(L$3:L$6,[3]Feuil3!$A19,,))</f>
        <v>106.46</v>
      </c>
      <c r="M443" s="72">
        <f ca="1">AVERAGE(OFFSET(M$3:M$6,[3]Feuil3!$A19,,))</f>
        <v>106.3425</v>
      </c>
      <c r="N443" s="72">
        <f ca="1">AVERAGE(OFFSET(N$3:N$6,[3]Feuil3!$A19,,))</f>
        <v>106.74749999999999</v>
      </c>
      <c r="O443" s="72">
        <f ca="1">AVERAGE(OFFSET(O$3:O$6,[3]Feuil3!$A19,,))</f>
        <v>103.01750000000001</v>
      </c>
      <c r="P443" s="72">
        <f ca="1">AVERAGE(OFFSET(P$3:P$6,[3]Feuil3!$A19,,))</f>
        <v>104.33749999999999</v>
      </c>
      <c r="Q443" s="72">
        <f ca="1">AVERAGE(OFFSET(Q$3:Q$6,[3]Feuil3!$A19,,))</f>
        <v>104.37750000000001</v>
      </c>
      <c r="R443" s="72">
        <f ca="1">AVERAGE(OFFSET(R$3:R$6,[3]Feuil3!$A19,,))</f>
        <v>129.55250000000001</v>
      </c>
      <c r="S443" s="72">
        <f ca="1">AVERAGE(OFFSET(S$3:S$6,[3]Feuil3!$A19,,))</f>
        <v>119.21</v>
      </c>
      <c r="T443" s="72">
        <f ca="1">AVERAGE(OFFSET(T$3:T$6,[3]Feuil3!$A19,,))</f>
        <v>105.17000000000002</v>
      </c>
      <c r="U443" s="72">
        <f ca="1">AVERAGE(OFFSET(U$3:U$6,[3]Feuil3!$A19,,))</f>
        <v>103.36</v>
      </c>
      <c r="V443" s="72">
        <f ca="1">AVERAGE(OFFSET(V$3:V$6,[3]Feuil3!$A19,,))</f>
        <v>107.22749999999999</v>
      </c>
      <c r="W443" s="72">
        <f ca="1">AVERAGE(OFFSET(W$3:W$6,[3]Feuil3!$A19,,))</f>
        <v>102.44999999999999</v>
      </c>
      <c r="X443" s="72">
        <f ca="1">AVERAGE(OFFSET(X$3:X$6,[3]Feuil3!$A19,,))</f>
        <v>101.88499999999999</v>
      </c>
      <c r="Y443" s="72">
        <f ca="1">AVERAGE(OFFSET(Y$3:Y$6,[3]Feuil3!$A19,,))</f>
        <v>98.715000000000003</v>
      </c>
      <c r="Z443" s="72">
        <f ca="1">AVERAGE(OFFSET(Z$3:Z$6,[3]Feuil3!$A19,,))</f>
        <v>101.97</v>
      </c>
      <c r="AA443" s="72">
        <f ca="1">AVERAGE(OFFSET(AA$3:AA$6,[3]Feuil3!$A19,,))</f>
        <v>102.45</v>
      </c>
      <c r="AB443" s="72">
        <f ca="1">AVERAGE(OFFSET(AB$3:AB$6,[3]Feuil3!$A19,,))</f>
        <v>105.705</v>
      </c>
      <c r="AC443" s="72">
        <f ca="1">AVERAGE(OFFSET(AC$3:AC$6,[3]Feuil3!$A19,,))</f>
        <v>134.17250000000001</v>
      </c>
      <c r="AD443" s="72">
        <f ca="1">AVERAGE(OFFSET(AD$3:AD$6,[3]Feuil3!$A19,,))</f>
        <v>104.89749999999999</v>
      </c>
      <c r="AE443" s="72">
        <f ca="1">AVERAGE(OFFSET(AE$3:AE$6,[3]Feuil3!$A19,,))</f>
        <v>91.805000000000007</v>
      </c>
      <c r="AF443" s="72">
        <f ca="1">AVERAGE(OFFSET(AF$3:AF$6,[3]Feuil3!$A19,,))</f>
        <v>80.825000000000003</v>
      </c>
      <c r="AG443" s="72">
        <f ca="1">AVERAGE(OFFSET(AG$3:AG$6,[3]Feuil3!$A19,,))</f>
        <v>97.332499999999996</v>
      </c>
      <c r="AH443" s="72">
        <f ca="1">AVERAGE(OFFSET(AH$3:AH$6,[3]Feuil3!$A19,,))</f>
        <v>104.34</v>
      </c>
      <c r="AI443" s="72">
        <f ca="1">AVERAGE(OFFSET(AI$3:AI$6,[3]Feuil3!$A19,,))</f>
        <v>102.00750000000001</v>
      </c>
      <c r="AJ443" s="72">
        <f ca="1">AVERAGE(OFFSET(AJ$3:AJ$6,[3]Feuil3!$A19,,))</f>
        <v>99.997500000000002</v>
      </c>
      <c r="AK443" s="72">
        <f ca="1">AVERAGE(OFFSET(AK$3:AK$6,[3]Feuil3!$A19,,))</f>
        <v>103.88249999999999</v>
      </c>
      <c r="AL443" s="72">
        <f ca="1">AVERAGE(OFFSET(AL$3:AL$6,[3]Feuil3!$A19,,))</f>
        <v>103.29749999999999</v>
      </c>
      <c r="AM443" s="72">
        <f ca="1">AVERAGE(OFFSET(AM$3:AM$6,[3]Feuil3!$A19,,))</f>
        <v>102.6575</v>
      </c>
      <c r="AN443" s="72">
        <f ca="1">AVERAGE(OFFSET(AN$3:AN$6,[3]Feuil3!$A19,,))</f>
        <v>88.26</v>
      </c>
      <c r="AO443" s="72">
        <f ca="1">AVERAGE(OFFSET(AO$3:AO$6,[3]Feuil3!$A19,,))</f>
        <v>86.825000000000003</v>
      </c>
      <c r="AP443" s="72">
        <f ca="1">AVERAGE(OFFSET(AP$3:AP$6,[3]Feuil3!$A19,,))</f>
        <v>108.88749999999999</v>
      </c>
      <c r="AQ443" s="72">
        <f ca="1">AVERAGE(OFFSET(AQ$3:AQ$6,[3]Feuil3!$A19,,))</f>
        <v>103.22499999999999</v>
      </c>
      <c r="AR443" s="72">
        <f ca="1">AVERAGE(OFFSET(AR$3:AR$6,[3]Feuil3!$A19,,))</f>
        <v>114.61750000000001</v>
      </c>
      <c r="AS443" s="72">
        <f ca="1">AVERAGE(OFFSET(AS$3:AS$6,[3]Feuil3!$A19,,))</f>
        <v>117.76249999999999</v>
      </c>
      <c r="AT443" s="72">
        <f ca="1">AVERAGE(OFFSET(AT$3:AT$6,[3]Feuil3!$A19,,))</f>
        <v>95.717500000000001</v>
      </c>
      <c r="AU443" s="72">
        <f ca="1">AVERAGE(OFFSET(AU$3:AU$6,[3]Feuil3!$A19,,))</f>
        <v>79.267499999999998</v>
      </c>
      <c r="AV443" s="72">
        <f ca="1">AVERAGE(OFFSET(AV$3:AV$6,[3]Feuil3!$A19,,))</f>
        <v>128.85000000000002</v>
      </c>
      <c r="AW443" s="75">
        <f ca="1">AVERAGE(OFFSET(AW$3:AW$6,[3]Feuil3!$A19,,))</f>
        <v>100.22488038277513</v>
      </c>
      <c r="AX443" s="75">
        <f ca="1">AVERAGE(OFFSET(AX$3:AX$6,[3]Feuil3!$A19,,))</f>
        <v>103.61909117365818</v>
      </c>
      <c r="AY443" s="75">
        <f ca="1">AVERAGE(OFFSET(AY$3:AY$6,[3]Feuil3!$A19,,))</f>
        <v>96.008276748764516</v>
      </c>
      <c r="AZ443" s="75">
        <f ca="1">AVERAGE(OFFSET(AZ$3:AZ$6,[3]Feuil3!$A19,,))</f>
        <v>102.38711393813335</v>
      </c>
      <c r="BA443" s="75">
        <f ca="1">AVERAGE(OFFSET(BA$3:BA$6,[3]Feuil3!$A19,,))</f>
        <v>100.6996075372352</v>
      </c>
      <c r="BB443" s="75">
        <f ca="1">AVERAGE(OFFSET(BB$3:BB$6,[3]Feuil3!$A19,,))</f>
        <v>101.04015428955293</v>
      </c>
      <c r="BC443" s="75">
        <f ca="1">AVERAGE(OFFSET(BC$3:BC$6,[3]Feuil3!$A19,,))</f>
        <v>98.510224854261111</v>
      </c>
      <c r="BD443" s="75">
        <f ca="1">AVERAGE(OFFSET(BD$3:BD$6,[3]Feuil3!$A19,,))</f>
        <v>102.10268596529129</v>
      </c>
      <c r="BE443" s="75">
        <f ca="1">AVERAGE(OFFSET(BE$3:BE$6,[3]Feuil3!$A19,,))</f>
        <v>100.38556482896438</v>
      </c>
      <c r="BF443" s="75">
        <f ca="1">AVERAGE(OFFSET(BF$3:BF$6,[3]Feuil3!$A19,,))</f>
        <v>100.20670200865715</v>
      </c>
      <c r="BG443" s="75">
        <f ca="1">AVERAGE(OFFSET(BG$3:BG$6,[3]Feuil3!$A19,,))</f>
        <v>101.0068007454198</v>
      </c>
      <c r="BH443" s="75">
        <f ca="1">AVERAGE(OFFSET(BH$3:BH$6,[3]Feuil3!$A19,,))</f>
        <v>101.08221963974435</v>
      </c>
      <c r="BI443" s="75">
        <f ca="1">AVERAGE(OFFSET(BI$3:BI$6,[3]Feuil3!$A19,,))</f>
        <v>104.20051475910881</v>
      </c>
      <c r="BJ443" s="75">
        <f ca="1">AVERAGE(OFFSET(BJ$3:BJ$6,[3]Feuil3!$A19,,))</f>
        <v>105.68262411347519</v>
      </c>
      <c r="BK443" s="75">
        <f ca="1">AVERAGE(OFFSET(BK$3:BK$6,[3]Feuil3!$A19,,))</f>
        <v>100.87039923270591</v>
      </c>
      <c r="BL443" s="75">
        <f ca="1">AVERAGE(OFFSET(BL$3:BL$6,[3]Feuil3!$A19,,))</f>
        <v>94.422874891517836</v>
      </c>
      <c r="BM443" s="75">
        <f ca="1">AVERAGE(OFFSET(BM$3:BM$6,[3]Feuil3!$A19,,))</f>
        <v>100.25243671551783</v>
      </c>
      <c r="BN443" s="75">
        <f ca="1">AVERAGE(OFFSET(BN$3:BN$6,[3]Feuil3!$A19,,))</f>
        <v>101.71258376768428</v>
      </c>
      <c r="BO443" s="75">
        <f ca="1">AVERAGE(OFFSET(BO$3:BO$6,[3]Feuil3!$A19,,))</f>
        <v>100.80387840411585</v>
      </c>
      <c r="BP443" s="75">
        <f ca="1">AVERAGE(OFFSET(BP$3:BP$6,[3]Feuil3!$A19,,))</f>
        <v>84.855908709947784</v>
      </c>
      <c r="BQ443" s="75">
        <f ca="1">AVERAGE(OFFSET(BQ$3:BQ$6,[3]Feuil3!$A19,,))</f>
        <v>99.289191820837388</v>
      </c>
      <c r="BR443" s="75">
        <f ca="1">AVERAGE(OFFSET(BR$3:BR$6,[3]Feuil3!$A19,,))</f>
        <v>92.418023544269545</v>
      </c>
      <c r="BS443" s="75">
        <f ca="1">AVERAGE(OFFSET(BS$3:BS$6,[3]Feuil3!$A19,,))</f>
        <v>101.81564245810056</v>
      </c>
      <c r="BT443" s="75">
        <f ca="1">AVERAGE(OFFSET(BT$3:BT$6,[3]Feuil3!$A19,,))</f>
        <v>106.4839983333664</v>
      </c>
      <c r="BU443" s="75">
        <f ca="1">AVERAGE(OFFSET(BU$3:BU$6,[3]Feuil3!$A19,,))</f>
        <v>102.31157494330789</v>
      </c>
      <c r="BV443" s="75">
        <f ca="1">AVERAGE(OFFSET(BV$3:BV$6,[3]Feuil3!$A19,,))</f>
        <v>92.389362719198928</v>
      </c>
      <c r="BW443" s="75">
        <f ca="1">AVERAGE(OFFSET(BW$3:BW$6,[3]Feuil3!$A19,,))</f>
        <v>90.168735183377493</v>
      </c>
      <c r="BX443" s="75">
        <f ca="1">AVERAGE(OFFSET(BX$3:BX$6,[3]Feuil3!$A19,,))</f>
        <v>104.86156000861884</v>
      </c>
      <c r="BY443" s="75">
        <f ca="1">AVERAGE(OFFSET(BY$3:BY$6,[3]Feuil3!$A19,,))</f>
        <v>113.03523549007394</v>
      </c>
      <c r="BZ443" s="75">
        <f ca="1">AVERAGE(OFFSET(BZ$3:BZ$6,[3]Feuil3!$A19,,))</f>
        <v>103.57668680509722</v>
      </c>
      <c r="CA443" s="75">
        <f ca="1">AVERAGE(OFFSET(CA$3:CA$6,[3]Feuil3!$A19,,))</f>
        <v>97.962332541451332</v>
      </c>
      <c r="CB443" s="75">
        <f ca="1">AVERAGE(OFFSET(CB$3:CB$6,[3]Feuil3!$A19,,))</f>
        <v>93.981544307233008</v>
      </c>
      <c r="CC443" s="75">
        <f ca="1">AVERAGE(OFFSET(CC$3:CC$6,[3]Feuil3!$A19,,))</f>
        <v>94.781391934669912</v>
      </c>
      <c r="CD443" s="75">
        <f ca="1">AVERAGE(OFFSET(CD$3:CD$6,[3]Feuil3!$A19,,))</f>
        <v>95.099469649598177</v>
      </c>
      <c r="CE443" s="75">
        <f ca="1">AVERAGE(OFFSET(CE$3:CE$6,[3]Feuil3!$A19,,))</f>
        <v>92.751490949215778</v>
      </c>
      <c r="CF443" s="75">
        <f ca="1">AVERAGE(OFFSET(CF$3:CF$6,[3]Feuil3!$A19,,))</f>
        <v>87.309568102971497</v>
      </c>
      <c r="CG443" s="75">
        <f ca="1">AVERAGE(OFFSET(CG$3:CG$6,[3]Feuil3!$A19,,))</f>
        <v>101.63104349449318</v>
      </c>
      <c r="CH443" s="75">
        <f ca="1">AVERAGE(OFFSET(CH$3:CH$6,[3]Feuil3!$A19,,))</f>
        <v>94.407353210170115</v>
      </c>
      <c r="CI443" s="75">
        <f ca="1">AVERAGE(OFFSET(CI$3:CI$6,[3]Feuil3!$A19,,))</f>
        <v>92.521138982503587</v>
      </c>
      <c r="CJ443" s="75">
        <f ca="1">AVERAGE(OFFSET(CJ$3:CJ$6,[3]Feuil3!$A19,,))</f>
        <v>102.67224656160771</v>
      </c>
      <c r="CK443" s="75">
        <f ca="1">AVERAGE(OFFSET(CK$3:CK$6,[3]Feuil3!$A19,,))</f>
        <v>101.93556975505858</v>
      </c>
    </row>
    <row r="444" spans="2:89">
      <c r="E444" s="70">
        <f t="shared" si="95"/>
        <v>2010</v>
      </c>
      <c r="F444" s="72">
        <f ca="1">AVERAGE(OFFSET(F$3:F$6,[3]Feuil3!$A20,,))</f>
        <v>102.7175</v>
      </c>
      <c r="G444" s="72">
        <f ca="1">AVERAGE(OFFSET(G$3:G$6,[3]Feuil3!$A20,,))</f>
        <v>122.33749999999999</v>
      </c>
      <c r="H444" s="72">
        <f ca="1">AVERAGE(OFFSET(H$3:H$6,[3]Feuil3!$A20,,))</f>
        <v>121.83000000000001</v>
      </c>
      <c r="I444" s="72">
        <f ca="1">AVERAGE(OFFSET(I$3:I$6,[3]Feuil3!$A20,,))</f>
        <v>101.91</v>
      </c>
      <c r="J444" s="72">
        <f ca="1">AVERAGE(OFFSET(J$3:J$6,[3]Feuil3!$A20,,))</f>
        <v>98.795000000000002</v>
      </c>
      <c r="K444" s="72">
        <f ca="1">AVERAGE(OFFSET(K$3:K$6,[3]Feuil3!$A20,,))</f>
        <v>114.24</v>
      </c>
      <c r="L444" s="72">
        <f ca="1">AVERAGE(OFFSET(L$3:L$6,[3]Feuil3!$A20,,))</f>
        <v>99.192499999999995</v>
      </c>
      <c r="M444" s="72">
        <f ca="1">AVERAGE(OFFSET(M$3:M$6,[3]Feuil3!$A20,,))</f>
        <v>106.31</v>
      </c>
      <c r="N444" s="72">
        <f ca="1">AVERAGE(OFFSET(N$3:N$6,[3]Feuil3!$A20,,))</f>
        <v>104.3625</v>
      </c>
      <c r="O444" s="72">
        <f ca="1">AVERAGE(OFFSET(O$3:O$6,[3]Feuil3!$A20,,))</f>
        <v>99.754999999999995</v>
      </c>
      <c r="P444" s="72">
        <f ca="1">AVERAGE(OFFSET(P$3:P$6,[3]Feuil3!$A20,,))</f>
        <v>100.715</v>
      </c>
      <c r="Q444" s="72">
        <f ca="1">AVERAGE(OFFSET(Q$3:Q$6,[3]Feuil3!$A20,,))</f>
        <v>101.77749999999999</v>
      </c>
      <c r="R444" s="72">
        <f ca="1">AVERAGE(OFFSET(R$3:R$6,[3]Feuil3!$A20,,))</f>
        <v>121.91749999999999</v>
      </c>
      <c r="S444" s="72">
        <f ca="1">AVERAGE(OFFSET(S$3:S$6,[3]Feuil3!$A20,,))</f>
        <v>115.6275</v>
      </c>
      <c r="T444" s="72">
        <f ca="1">AVERAGE(OFFSET(T$3:T$6,[3]Feuil3!$A20,,))</f>
        <v>104.03749999999999</v>
      </c>
      <c r="U444" s="72">
        <f ca="1">AVERAGE(OFFSET(U$3:U$6,[3]Feuil3!$A20,,))</f>
        <v>105.86750000000001</v>
      </c>
      <c r="V444" s="72">
        <f ca="1">AVERAGE(OFFSET(V$3:V$6,[3]Feuil3!$A20,,))</f>
        <v>103.7825</v>
      </c>
      <c r="W444" s="72">
        <f ca="1">AVERAGE(OFFSET(W$3:W$6,[3]Feuil3!$A20,,))</f>
        <v>99.13</v>
      </c>
      <c r="X444" s="72">
        <f ca="1">AVERAGE(OFFSET(X$3:X$6,[3]Feuil3!$A20,,))</f>
        <v>99.262500000000003</v>
      </c>
      <c r="Y444" s="72">
        <f ca="1">AVERAGE(OFFSET(Y$3:Y$6,[3]Feuil3!$A20,,))</f>
        <v>105.63500000000001</v>
      </c>
      <c r="Z444" s="72">
        <f ca="1">AVERAGE(OFFSET(Z$3:Z$6,[3]Feuil3!$A20,,))</f>
        <v>99.65</v>
      </c>
      <c r="AA444" s="72">
        <f ca="1">AVERAGE(OFFSET(AA$3:AA$6,[3]Feuil3!$A20,,))</f>
        <v>105.0475</v>
      </c>
      <c r="AB444" s="72">
        <f ca="1">AVERAGE(OFFSET(AB$3:AB$6,[3]Feuil3!$A20,,))</f>
        <v>104.15</v>
      </c>
      <c r="AC444" s="72">
        <f ca="1">AVERAGE(OFFSET(AC$3:AC$6,[3]Feuil3!$A20,,))</f>
        <v>129.66749999999999</v>
      </c>
      <c r="AD444" s="72">
        <f ca="1">AVERAGE(OFFSET(AD$3:AD$6,[3]Feuil3!$A20,,))</f>
        <v>100.5425</v>
      </c>
      <c r="AE444" s="72">
        <f ca="1">AVERAGE(OFFSET(AE$3:AE$6,[3]Feuil3!$A20,,))</f>
        <v>98.684999999999988</v>
      </c>
      <c r="AF444" s="72">
        <f ca="1">AVERAGE(OFFSET(AF$3:AF$6,[3]Feuil3!$A20,,))</f>
        <v>82.372500000000002</v>
      </c>
      <c r="AG444" s="72">
        <f ca="1">AVERAGE(OFFSET(AG$3:AG$6,[3]Feuil3!$A20,,))</f>
        <v>94.06750000000001</v>
      </c>
      <c r="AH444" s="72">
        <f ca="1">AVERAGE(OFFSET(AH$3:AH$6,[3]Feuil3!$A20,,))</f>
        <v>107.94</v>
      </c>
      <c r="AI444" s="72">
        <f ca="1">AVERAGE(OFFSET(AI$3:AI$6,[3]Feuil3!$A20,,))</f>
        <v>106.7625</v>
      </c>
      <c r="AJ444" s="72">
        <f ca="1">AVERAGE(OFFSET(AJ$3:AJ$6,[3]Feuil3!$A20,,))</f>
        <v>105.9375</v>
      </c>
      <c r="AK444" s="72">
        <f ca="1">AVERAGE(OFFSET(AK$3:AK$6,[3]Feuil3!$A20,,))</f>
        <v>116.79</v>
      </c>
      <c r="AL444" s="72">
        <f ca="1">AVERAGE(OFFSET(AL$3:AL$6,[3]Feuil3!$A20,,))</f>
        <v>114.01</v>
      </c>
      <c r="AM444" s="72">
        <f ca="1">AVERAGE(OFFSET(AM$3:AM$6,[3]Feuil3!$A20,,))</f>
        <v>119.08499999999999</v>
      </c>
      <c r="AN444" s="72">
        <f ca="1">AVERAGE(OFFSET(AN$3:AN$6,[3]Feuil3!$A20,,))</f>
        <v>97.342500000000001</v>
      </c>
      <c r="AO444" s="72">
        <f ca="1">AVERAGE(OFFSET(AO$3:AO$6,[3]Feuil3!$A20,,))</f>
        <v>94.68249999999999</v>
      </c>
      <c r="AP444" s="72">
        <f ca="1">AVERAGE(OFFSET(AP$3:AP$6,[3]Feuil3!$A20,,))</f>
        <v>100.63250000000001</v>
      </c>
      <c r="AQ444" s="72">
        <f ca="1">AVERAGE(OFFSET(AQ$3:AQ$6,[3]Feuil3!$A20,,))</f>
        <v>95.274999999999991</v>
      </c>
      <c r="AR444" s="72">
        <f ca="1">AVERAGE(OFFSET(AR$3:AR$6,[3]Feuil3!$A20,,))</f>
        <v>127.22750000000001</v>
      </c>
      <c r="AS444" s="72">
        <f ca="1">AVERAGE(OFFSET(AS$3:AS$6,[3]Feuil3!$A20,,))</f>
        <v>119.8175</v>
      </c>
      <c r="AT444" s="72">
        <f ca="1">AVERAGE(OFFSET(AT$3:AT$6,[3]Feuil3!$A20,,))</f>
        <v>94.84</v>
      </c>
      <c r="AU444" s="72">
        <f ca="1">AVERAGE(OFFSET(AU$3:AU$6,[3]Feuil3!$A20,,))</f>
        <v>87.457499999999996</v>
      </c>
      <c r="AV444" s="72">
        <f ca="1">AVERAGE(OFFSET(AV$3:AV$6,[3]Feuil3!$A20,,))</f>
        <v>150.11250000000001</v>
      </c>
      <c r="AW444" s="75">
        <f ca="1">AVERAGE(OFFSET(AW$3:AW$6,[3]Feuil3!$A20,,))</f>
        <v>98.294258373205736</v>
      </c>
      <c r="AX444" s="75">
        <f ca="1">AVERAGE(OFFSET(AX$3:AX$6,[3]Feuil3!$A20,,))</f>
        <v>101.72327776160978</v>
      </c>
      <c r="AY444" s="75">
        <f ca="1">AVERAGE(OFFSET(AY$3:AY$6,[3]Feuil3!$A20,,))</f>
        <v>97.898670095222798</v>
      </c>
      <c r="AZ444" s="75">
        <f ca="1">AVERAGE(OFFSET(AZ$3:AZ$6,[3]Feuil3!$A20,,))</f>
        <v>98.589982344547366</v>
      </c>
      <c r="BA444" s="75">
        <f ca="1">AVERAGE(OFFSET(BA$3:BA$6,[3]Feuil3!$A20,,))</f>
        <v>96.331326329132438</v>
      </c>
      <c r="BB444" s="75">
        <f ca="1">AVERAGE(OFFSET(BB$3:BB$6,[3]Feuil3!$A20,,))</f>
        <v>99.022688365440871</v>
      </c>
      <c r="BC444" s="75">
        <f ca="1">AVERAGE(OFFSET(BC$3:BC$6,[3]Feuil3!$A20,,))</f>
        <v>91.785416859442947</v>
      </c>
      <c r="BD444" s="75">
        <f ca="1">AVERAGE(OFFSET(BD$3:BD$6,[3]Feuil3!$A20,,))</f>
        <v>102.07148172151412</v>
      </c>
      <c r="BE444" s="75">
        <f ca="1">AVERAGE(OFFSET(BE$3:BE$6,[3]Feuil3!$A20,,))</f>
        <v>98.142706006817903</v>
      </c>
      <c r="BF444" s="75">
        <f ca="1">AVERAGE(OFFSET(BF$3:BF$6,[3]Feuil3!$A20,,))</f>
        <v>97.033218228685357</v>
      </c>
      <c r="BG444" s="75">
        <f ca="1">AVERAGE(OFFSET(BG$3:BG$6,[3]Feuil3!$A20,,))</f>
        <v>97.49993949514753</v>
      </c>
      <c r="BH444" s="75">
        <f ca="1">AVERAGE(OFFSET(BH$3:BH$6,[3]Feuil3!$A20,,))</f>
        <v>98.564303699399574</v>
      </c>
      <c r="BI444" s="75">
        <f ca="1">AVERAGE(OFFSET(BI$3:BI$6,[3]Feuil3!$A20,,))</f>
        <v>98.059599453068444</v>
      </c>
      <c r="BJ444" s="75">
        <f ca="1">AVERAGE(OFFSET(BJ$3:BJ$6,[3]Feuil3!$A20,,))</f>
        <v>102.50664893617022</v>
      </c>
      <c r="BK444" s="75">
        <f ca="1">AVERAGE(OFFSET(BK$3:BK$6,[3]Feuil3!$A20,,))</f>
        <v>99.784198537345645</v>
      </c>
      <c r="BL444" s="75">
        <f ca="1">AVERAGE(OFFSET(BL$3:BL$6,[3]Feuil3!$A20,,))</f>
        <v>96.713561412323571</v>
      </c>
      <c r="BM444" s="75">
        <f ca="1">AVERAGE(OFFSET(BM$3:BM$6,[3]Feuil3!$A20,,))</f>
        <v>97.031531215669759</v>
      </c>
      <c r="BN444" s="75">
        <f ca="1">AVERAGE(OFFSET(BN$3:BN$6,[3]Feuil3!$A20,,))</f>
        <v>98.416480516257124</v>
      </c>
      <c r="BO444" s="75">
        <f ca="1">AVERAGE(OFFSET(BO$3:BO$6,[3]Feuil3!$A20,,))</f>
        <v>98.209206262831131</v>
      </c>
      <c r="BP444" s="75">
        <f ca="1">AVERAGE(OFFSET(BP$3:BP$6,[3]Feuil3!$A20,,))</f>
        <v>90.804375389508522</v>
      </c>
      <c r="BQ444" s="75">
        <f ca="1">AVERAGE(OFFSET(BQ$3:BQ$6,[3]Feuil3!$A20,,))</f>
        <v>97.030185004868542</v>
      </c>
      <c r="BR444" s="75">
        <f ca="1">AVERAGE(OFFSET(BR$3:BR$6,[3]Feuil3!$A20,,))</f>
        <v>94.76117450723919</v>
      </c>
      <c r="BS444" s="75">
        <f ca="1">AVERAGE(OFFSET(BS$3:BS$6,[3]Feuil3!$A20,,))</f>
        <v>100.31785783086112</v>
      </c>
      <c r="BT444" s="75">
        <f ca="1">AVERAGE(OFFSET(BT$3:BT$6,[3]Feuil3!$A20,,))</f>
        <v>102.90867244697526</v>
      </c>
      <c r="BU444" s="75">
        <f ca="1">AVERAGE(OFFSET(BU$3:BU$6,[3]Feuil3!$A20,,))</f>
        <v>98.063934066469969</v>
      </c>
      <c r="BV444" s="75">
        <f ca="1">AVERAGE(OFFSET(BV$3:BV$6,[3]Feuil3!$A20,,))</f>
        <v>99.313155709864887</v>
      </c>
      <c r="BW444" s="75">
        <f ca="1">AVERAGE(OFFSET(BW$3:BW$6,[3]Feuil3!$A20,,))</f>
        <v>91.895133175289374</v>
      </c>
      <c r="BX444" s="75">
        <f ca="1">AVERAGE(OFFSET(BX$3:BX$6,[3]Feuil3!$A20,,))</f>
        <v>101.3439991381168</v>
      </c>
      <c r="BY444" s="75">
        <f ca="1">AVERAGE(OFFSET(BY$3:BY$6,[3]Feuil3!$A20,,))</f>
        <v>116.93524361509087</v>
      </c>
      <c r="BZ444" s="75">
        <f ca="1">AVERAGE(OFFSET(BZ$3:BZ$6,[3]Feuil3!$A20,,))</f>
        <v>108.40483322333351</v>
      </c>
      <c r="CA444" s="75">
        <f ca="1">AVERAGE(OFFSET(CA$3:CA$6,[3]Feuil3!$A20,,))</f>
        <v>103.78144057211431</v>
      </c>
      <c r="CB444" s="75">
        <f ca="1">AVERAGE(OFFSET(CB$3:CB$6,[3]Feuil3!$A20,,))</f>
        <v>105.65884109105713</v>
      </c>
      <c r="CC444" s="75">
        <f ca="1">AVERAGE(OFFSET(CC$3:CC$6,[3]Feuil3!$A20,,))</f>
        <v>104.6107262467312</v>
      </c>
      <c r="CD444" s="75">
        <f ca="1">AVERAGE(OFFSET(CD$3:CD$6,[3]Feuil3!$A20,,))</f>
        <v>110.31751545890363</v>
      </c>
      <c r="CE444" s="75">
        <f ca="1">AVERAGE(OFFSET(CE$3:CE$6,[3]Feuil3!$A20,,))</f>
        <v>102.29619315345612</v>
      </c>
      <c r="CF444" s="75">
        <f ca="1">AVERAGE(OFFSET(CF$3:CF$6,[3]Feuil3!$A20,,))</f>
        <v>95.210920609382072</v>
      </c>
      <c r="CG444" s="75">
        <f ca="1">AVERAGE(OFFSET(CG$3:CG$6,[3]Feuil3!$A20,,))</f>
        <v>93.926171364569726</v>
      </c>
      <c r="CH444" s="75">
        <f ca="1">AVERAGE(OFFSET(CH$3:CH$6,[3]Feuil3!$A20,,))</f>
        <v>87.136455094201551</v>
      </c>
      <c r="CI444" s="75">
        <f ca="1">AVERAGE(OFFSET(CI$3:CI$6,[3]Feuil3!$A20,,))</f>
        <v>102.70013924484896</v>
      </c>
      <c r="CJ444" s="75">
        <f ca="1">AVERAGE(OFFSET(CJ$3:CJ$6,[3]Feuil3!$A20,,))</f>
        <v>104.46391595283247</v>
      </c>
      <c r="CK444" s="75">
        <f ca="1">AVERAGE(OFFSET(CK$3:CK$6,[3]Feuil3!$A20,,))</f>
        <v>101.00106496272629</v>
      </c>
    </row>
    <row r="445" spans="2:89">
      <c r="E445" s="70">
        <f t="shared" si="95"/>
        <v>2011</v>
      </c>
      <c r="F445" s="72">
        <f ca="1">AVERAGE(OFFSET(F$3:F$6,[3]Feuil3!$A21,,))</f>
        <v>103.69749999999999</v>
      </c>
      <c r="G445" s="72">
        <f ca="1">AVERAGE(OFFSET(G$3:G$6,[3]Feuil3!$A21,,))</f>
        <v>124.11500000000001</v>
      </c>
      <c r="H445" s="72">
        <f ca="1">AVERAGE(OFFSET(H$3:H$6,[3]Feuil3!$A21,,))</f>
        <v>124.73750000000001</v>
      </c>
      <c r="I445" s="72">
        <f ca="1">AVERAGE(OFFSET(I$3:I$6,[3]Feuil3!$A21,,))</f>
        <v>101.5775</v>
      </c>
      <c r="J445" s="72">
        <f ca="1">AVERAGE(OFFSET(J$3:J$6,[3]Feuil3!$A21,,))</f>
        <v>98.617500000000007</v>
      </c>
      <c r="K445" s="72">
        <f ca="1">AVERAGE(OFFSET(K$3:K$6,[3]Feuil3!$A21,,))</f>
        <v>116.5025</v>
      </c>
      <c r="L445" s="72">
        <f ca="1">AVERAGE(OFFSET(L$3:L$6,[3]Feuil3!$A21,,))</f>
        <v>98.27000000000001</v>
      </c>
      <c r="M445" s="72">
        <f ca="1">AVERAGE(OFFSET(M$3:M$6,[3]Feuil3!$A21,,))</f>
        <v>107.43</v>
      </c>
      <c r="N445" s="72">
        <f ca="1">AVERAGE(OFFSET(N$3:N$6,[3]Feuil3!$A21,,))</f>
        <v>105.02250000000001</v>
      </c>
      <c r="O445" s="72">
        <f ca="1">AVERAGE(OFFSET(O$3:O$6,[3]Feuil3!$A21,,))</f>
        <v>99.507499999999993</v>
      </c>
      <c r="P445" s="72">
        <f ca="1">AVERAGE(OFFSET(P$3:P$6,[3]Feuil3!$A21,,))</f>
        <v>101.19749999999999</v>
      </c>
      <c r="Q445" s="72">
        <f ca="1">AVERAGE(OFFSET(Q$3:Q$6,[3]Feuil3!$A21,,))</f>
        <v>102.54</v>
      </c>
      <c r="R445" s="72">
        <f ca="1">AVERAGE(OFFSET(R$3:R$6,[3]Feuil3!$A21,,))</f>
        <v>123.94499999999999</v>
      </c>
      <c r="S445" s="72">
        <f ca="1">AVERAGE(OFFSET(S$3:S$6,[3]Feuil3!$A21,,))</f>
        <v>117.32249999999999</v>
      </c>
      <c r="T445" s="72">
        <f ca="1">AVERAGE(OFFSET(T$3:T$6,[3]Feuil3!$A21,,))</f>
        <v>105.07500000000002</v>
      </c>
      <c r="U445" s="72">
        <f ca="1">AVERAGE(OFFSET(U$3:U$6,[3]Feuil3!$A21,,))</f>
        <v>105.95749999999998</v>
      </c>
      <c r="V445" s="72">
        <f ca="1">AVERAGE(OFFSET(V$3:V$6,[3]Feuil3!$A21,,))</f>
        <v>103.8175</v>
      </c>
      <c r="W445" s="72">
        <f ca="1">AVERAGE(OFFSET(W$3:W$6,[3]Feuil3!$A21,,))</f>
        <v>99.047499999999999</v>
      </c>
      <c r="X445" s="72">
        <f ca="1">AVERAGE(OFFSET(X$3:X$6,[3]Feuil3!$A21,,))</f>
        <v>100.0575</v>
      </c>
      <c r="Y445" s="72">
        <f ca="1">AVERAGE(OFFSET(Y$3:Y$6,[3]Feuil3!$A21,,))</f>
        <v>103.83250000000001</v>
      </c>
      <c r="Z445" s="72">
        <f ca="1">AVERAGE(OFFSET(Z$3:Z$6,[3]Feuil3!$A21,,))</f>
        <v>100.655</v>
      </c>
      <c r="AA445" s="72">
        <f ca="1">AVERAGE(OFFSET(AA$3:AA$6,[3]Feuil3!$A21,,))</f>
        <v>108.4325</v>
      </c>
      <c r="AB445" s="72">
        <f ca="1">AVERAGE(OFFSET(AB$3:AB$6,[3]Feuil3!$A21,,))</f>
        <v>103.7925</v>
      </c>
      <c r="AC445" s="72">
        <f ca="1">AVERAGE(OFFSET(AC$3:AC$6,[3]Feuil3!$A21,,))</f>
        <v>131.405</v>
      </c>
      <c r="AD445" s="72">
        <f ca="1">AVERAGE(OFFSET(AD$3:AD$6,[3]Feuil3!$A21,,))</f>
        <v>101.23750000000001</v>
      </c>
      <c r="AE445" s="72">
        <f ca="1">AVERAGE(OFFSET(AE$3:AE$6,[3]Feuil3!$A21,,))</f>
        <v>103.13999999999999</v>
      </c>
      <c r="AF445" s="72">
        <f ca="1">AVERAGE(OFFSET(AF$3:AF$6,[3]Feuil3!$A21,,))</f>
        <v>83.28</v>
      </c>
      <c r="AG445" s="72">
        <f ca="1">AVERAGE(OFFSET(AG$3:AG$6,[3]Feuil3!$A21,,))</f>
        <v>89.775000000000006</v>
      </c>
      <c r="AH445" s="72">
        <f ca="1">AVERAGE(OFFSET(AH$3:AH$6,[3]Feuil3!$A21,,))</f>
        <v>110.72</v>
      </c>
      <c r="AI445" s="72">
        <f ca="1">AVERAGE(OFFSET(AI$3:AI$6,[3]Feuil3!$A21,,))</f>
        <v>117.11500000000001</v>
      </c>
      <c r="AJ445" s="72">
        <f ca="1">AVERAGE(OFFSET(AJ$3:AJ$6,[3]Feuil3!$A21,,))</f>
        <v>107.24</v>
      </c>
      <c r="AK445" s="72">
        <f ca="1">AVERAGE(OFFSET(AK$3:AK$6,[3]Feuil3!$A21,,))</f>
        <v>103.63250000000001</v>
      </c>
      <c r="AL445" s="72">
        <f ca="1">AVERAGE(OFFSET(AL$3:AL$6,[3]Feuil3!$A21,,))</f>
        <v>116.97500000000001</v>
      </c>
      <c r="AM445" s="72">
        <f ca="1">AVERAGE(OFFSET(AM$3:AM$6,[3]Feuil3!$A21,,))</f>
        <v>128.16500000000002</v>
      </c>
      <c r="AN445" s="72">
        <f ca="1">AVERAGE(OFFSET(AN$3:AN$6,[3]Feuil3!$A21,,))</f>
        <v>101.7175</v>
      </c>
      <c r="AO445" s="72">
        <f ca="1">AVERAGE(OFFSET(AO$3:AO$6,[3]Feuil3!$A21,,))</f>
        <v>95.78</v>
      </c>
      <c r="AP445" s="72">
        <f ca="1">AVERAGE(OFFSET(AP$3:AP$6,[3]Feuil3!$A21,,))</f>
        <v>100.9975</v>
      </c>
      <c r="AQ445" s="72">
        <f ca="1">AVERAGE(OFFSET(AQ$3:AQ$6,[3]Feuil3!$A21,,))</f>
        <v>96.794999999999987</v>
      </c>
      <c r="AR445" s="72">
        <f ca="1">AVERAGE(OFFSET(AR$3:AR$6,[3]Feuil3!$A21,,))</f>
        <v>132.88249999999999</v>
      </c>
      <c r="AS445" s="72">
        <f ca="1">AVERAGE(OFFSET(AS$3:AS$6,[3]Feuil3!$A21,,))</f>
        <v>123.57500000000002</v>
      </c>
      <c r="AT445" s="72">
        <f ca="1">AVERAGE(OFFSET(AT$3:AT$6,[3]Feuil3!$A21,,))</f>
        <v>92.452500000000001</v>
      </c>
      <c r="AU445" s="72">
        <f ca="1">AVERAGE(OFFSET(AU$3:AU$6,[3]Feuil3!$A21,,))</f>
        <v>88.327500000000015</v>
      </c>
      <c r="AV445" s="72">
        <f ca="1">AVERAGE(OFFSET(AV$3:AV$6,[3]Feuil3!$A21,,))</f>
        <v>157.61750000000001</v>
      </c>
      <c r="AW445" s="75">
        <f ca="1">AVERAGE(OFFSET(AW$3:AW$6,[3]Feuil3!$A21,,))</f>
        <v>99.232057416267935</v>
      </c>
      <c r="AX445" s="75">
        <f ca="1">AVERAGE(OFFSET(AX$3:AX$6,[3]Feuil3!$A21,,))</f>
        <v>103.20126387560802</v>
      </c>
      <c r="AY445" s="75">
        <f ca="1">AVERAGE(OFFSET(AY$3:AY$6,[3]Feuil3!$A21,,))</f>
        <v>100.2350435935554</v>
      </c>
      <c r="AZ445" s="75">
        <f ca="1">AVERAGE(OFFSET(AZ$3:AZ$6,[3]Feuil3!$A21,,))</f>
        <v>98.268314508912383</v>
      </c>
      <c r="BA445" s="75">
        <f ca="1">AVERAGE(OFFSET(BA$3:BA$6,[3]Feuil3!$A21,,))</f>
        <v>96.15825268751675</v>
      </c>
      <c r="BB445" s="75">
        <f ca="1">AVERAGE(OFFSET(BB$3:BB$6,[3]Feuil3!$A21,,))</f>
        <v>100.98381259886884</v>
      </c>
      <c r="BC445" s="75">
        <f ca="1">AVERAGE(OFFSET(BC$3:BC$6,[3]Feuil3!$A21,,))</f>
        <v>90.931803460719891</v>
      </c>
      <c r="BD445" s="75">
        <f ca="1">AVERAGE(OFFSET(BD$3:BD$6,[3]Feuil3!$A21,,))</f>
        <v>103.14682796860373</v>
      </c>
      <c r="BE445" s="75">
        <f ca="1">AVERAGE(OFFSET(BE$3:BE$6,[3]Feuil3!$A21,,))</f>
        <v>98.763371341248373</v>
      </c>
      <c r="BF445" s="75">
        <f ca="1">AVERAGE(OFFSET(BF$3:BF$6,[3]Feuil3!$A21,,))</f>
        <v>96.792471183308194</v>
      </c>
      <c r="BG445" s="75">
        <f ca="1">AVERAGE(OFFSET(BG$3:BG$6,[3]Feuil3!$A21,,))</f>
        <v>97.967036956363913</v>
      </c>
      <c r="BH445" s="75">
        <f ca="1">AVERAGE(OFFSET(BH$3:BH$6,[3]Feuil3!$A21,,))</f>
        <v>99.302730970366071</v>
      </c>
      <c r="BI445" s="75">
        <f ca="1">AVERAGE(OFFSET(BI$3:BI$6,[3]Feuil3!$A21,,))</f>
        <v>99.690340223598469</v>
      </c>
      <c r="BJ445" s="75">
        <f ca="1">AVERAGE(OFFSET(BJ$3:BJ$6,[3]Feuil3!$A21,,))</f>
        <v>104.00930851063831</v>
      </c>
      <c r="BK445" s="75">
        <f ca="1">AVERAGE(OFFSET(BK$3:BK$6,[3]Feuil3!$A21,,))</f>
        <v>100.7792830595852</v>
      </c>
      <c r="BL445" s="75">
        <f ca="1">AVERAGE(OFFSET(BL$3:BL$6,[3]Feuil3!$A21,,))</f>
        <v>96.795779472890857</v>
      </c>
      <c r="BM445" s="75">
        <f ca="1">AVERAGE(OFFSET(BM$3:BM$6,[3]Feuil3!$A21,,))</f>
        <v>97.064254493607251</v>
      </c>
      <c r="BN445" s="75">
        <f ca="1">AVERAGE(OFFSET(BN$3:BN$6,[3]Feuil3!$A21,,))</f>
        <v>98.334574336063525</v>
      </c>
      <c r="BO445" s="75">
        <f ca="1">AVERAGE(OFFSET(BO$3:BO$6,[3]Feuil3!$A21,,))</f>
        <v>98.995770362858337</v>
      </c>
      <c r="BP445" s="75">
        <f ca="1">AVERAGE(OFFSET(BP$3:BP$6,[3]Feuil3!$A21,,))</f>
        <v>89.254937356284785</v>
      </c>
      <c r="BQ445" s="75">
        <f ca="1">AVERAGE(OFFSET(BQ$3:BQ$6,[3]Feuil3!$A21,,))</f>
        <v>98.008763388510232</v>
      </c>
      <c r="BR445" s="75">
        <f ca="1">AVERAGE(OFFSET(BR$3:BR$6,[3]Feuil3!$A21,,))</f>
        <v>97.814712913265069</v>
      </c>
      <c r="BS445" s="75">
        <f ca="1">AVERAGE(OFFSET(BS$3:BS$6,[3]Feuil3!$A21,,))</f>
        <v>99.973511847428256</v>
      </c>
      <c r="BT445" s="75">
        <f ca="1">AVERAGE(OFFSET(BT$3:BT$6,[3]Feuil3!$A21,,))</f>
        <v>104.28761334100511</v>
      </c>
      <c r="BU445" s="75">
        <f ca="1">AVERAGE(OFFSET(BU$3:BU$6,[3]Feuil3!$A21,,))</f>
        <v>98.741800980224838</v>
      </c>
      <c r="BV445" s="75">
        <f ca="1">AVERAGE(OFFSET(BV$3:BV$6,[3]Feuil3!$A21,,))</f>
        <v>103.79651294437315</v>
      </c>
      <c r="BW445" s="75">
        <f ca="1">AVERAGE(OFFSET(BW$3:BW$6,[3]Feuil3!$A21,,))</f>
        <v>92.907544275554329</v>
      </c>
      <c r="BX445" s="75">
        <f ca="1">AVERAGE(OFFSET(BX$3:BX$6,[3]Feuil3!$A21,,))</f>
        <v>96.719457013574669</v>
      </c>
      <c r="BY445" s="75">
        <f ca="1">AVERAGE(OFFSET(BY$3:BY$6,[3]Feuil3!$A21,,))</f>
        <v>119.94691655607615</v>
      </c>
      <c r="BZ445" s="75">
        <f ca="1">AVERAGE(OFFSET(BZ$3:BZ$6,[3]Feuil3!$A21,,))</f>
        <v>118.91658628217496</v>
      </c>
      <c r="CA445" s="75">
        <f ca="1">AVERAGE(OFFSET(CA$3:CA$6,[3]Feuil3!$A21,,))</f>
        <v>105.05743185324874</v>
      </c>
      <c r="CB445" s="75">
        <f ca="1">AVERAGE(OFFSET(CB$3:CB$6,[3]Feuil3!$A21,,))</f>
        <v>93.755371601755101</v>
      </c>
      <c r="CC445" s="75">
        <f ca="1">AVERAGE(OFFSET(CC$3:CC$6,[3]Feuil3!$A21,,))</f>
        <v>107.33128412166812</v>
      </c>
      <c r="CD445" s="75">
        <f ca="1">AVERAGE(OFFSET(CD$3:CD$6,[3]Feuil3!$A21,,))</f>
        <v>118.72901178813774</v>
      </c>
      <c r="CE445" s="75">
        <f ca="1">AVERAGE(OFFSET(CE$3:CE$6,[3]Feuil3!$A21,,))</f>
        <v>106.89383390694375</v>
      </c>
      <c r="CF445" s="75">
        <f ca="1">AVERAGE(OFFSET(CF$3:CF$6,[3]Feuil3!$A21,,))</f>
        <v>96.314545728794798</v>
      </c>
      <c r="CG445" s="75">
        <f ca="1">AVERAGE(OFFSET(CG$3:CG$6,[3]Feuil3!$A21,,))</f>
        <v>94.266847115923099</v>
      </c>
      <c r="CH445" s="75">
        <f ca="1">AVERAGE(OFFSET(CH$3:CH$6,[3]Feuil3!$A21,,))</f>
        <v>88.526614230839584</v>
      </c>
      <c r="CI445" s="75">
        <f ca="1">AVERAGE(OFFSET(CI$3:CI$6,[3]Feuil3!$A21,,))</f>
        <v>107.2649486408492</v>
      </c>
      <c r="CJ445" s="75">
        <f ca="1">AVERAGE(OFFSET(CJ$3:CJ$6,[3]Feuil3!$A21,,))</f>
        <v>107.73992458423244</v>
      </c>
      <c r="CK445" s="75">
        <f ca="1">AVERAGE(OFFSET(CK$3:CK$6,[3]Feuil3!$A21,,))</f>
        <v>98.458466453674106</v>
      </c>
    </row>
    <row r="446" spans="2:89">
      <c r="E446" s="70">
        <f t="shared" si="95"/>
        <v>2012</v>
      </c>
      <c r="F446" s="72">
        <f ca="1">AVERAGE(OFFSET(F$3:F$6,[3]Feuil3!$A22,,))</f>
        <v>101.8725</v>
      </c>
      <c r="G446" s="72">
        <f ca="1">AVERAGE(OFFSET(G$3:G$6,[3]Feuil3!$A22,,))</f>
        <v>122.48</v>
      </c>
      <c r="H446" s="72">
        <f ca="1">AVERAGE(OFFSET(H$3:H$6,[3]Feuil3!$A22,,))</f>
        <v>121.905</v>
      </c>
      <c r="I446" s="72">
        <f ca="1">AVERAGE(OFFSET(I$3:I$6,[3]Feuil3!$A22,,))</f>
        <v>99.1875</v>
      </c>
      <c r="J446" s="72">
        <f ca="1">AVERAGE(OFFSET(J$3:J$6,[3]Feuil3!$A22,,))</f>
        <v>96</v>
      </c>
      <c r="K446" s="72">
        <f ca="1">AVERAGE(OFFSET(K$3:K$6,[3]Feuil3!$A22,,))</f>
        <v>116.655</v>
      </c>
      <c r="L446" s="72">
        <f ca="1">AVERAGE(OFFSET(L$3:L$6,[3]Feuil3!$A22,,))</f>
        <v>94.352500000000006</v>
      </c>
      <c r="M446" s="72">
        <f ca="1">AVERAGE(OFFSET(M$3:M$6,[3]Feuil3!$A22,,))</f>
        <v>103.655</v>
      </c>
      <c r="N446" s="72">
        <f ca="1">AVERAGE(OFFSET(N$3:N$6,[3]Feuil3!$A22,,))</f>
        <v>102.965</v>
      </c>
      <c r="O446" s="72">
        <f ca="1">AVERAGE(OFFSET(O$3:O$6,[3]Feuil3!$A22,,))</f>
        <v>96.955000000000013</v>
      </c>
      <c r="P446" s="72">
        <f ca="1">AVERAGE(OFFSET(P$3:P$6,[3]Feuil3!$A22,,))</f>
        <v>99.912499999999994</v>
      </c>
      <c r="Q446" s="72">
        <f ca="1">AVERAGE(OFFSET(Q$3:Q$6,[3]Feuil3!$A22,,))</f>
        <v>101.3275</v>
      </c>
      <c r="R446" s="72">
        <f ca="1">AVERAGE(OFFSET(R$3:R$6,[3]Feuil3!$A22,,))</f>
        <v>123.46250000000001</v>
      </c>
      <c r="S446" s="72">
        <f ca="1">AVERAGE(OFFSET(S$3:S$6,[3]Feuil3!$A22,,))</f>
        <v>116.4375</v>
      </c>
      <c r="T446" s="72">
        <f ca="1">AVERAGE(OFFSET(T$3:T$6,[3]Feuil3!$A22,,))</f>
        <v>103.89</v>
      </c>
      <c r="U446" s="72">
        <f ca="1">AVERAGE(OFFSET(U$3:U$6,[3]Feuil3!$A22,,))</f>
        <v>104.13</v>
      </c>
      <c r="V446" s="72">
        <f ca="1">AVERAGE(OFFSET(V$3:V$6,[3]Feuil3!$A22,,))</f>
        <v>102.38249999999999</v>
      </c>
      <c r="W446" s="72">
        <f ca="1">AVERAGE(OFFSET(W$3:W$6,[3]Feuil3!$A22,,))</f>
        <v>97.685000000000002</v>
      </c>
      <c r="X446" s="72">
        <f ca="1">AVERAGE(OFFSET(X$3:X$6,[3]Feuil3!$A22,,))</f>
        <v>98.872499999999988</v>
      </c>
      <c r="Y446" s="72">
        <f ca="1">AVERAGE(OFFSET(Y$3:Y$6,[3]Feuil3!$A22,,))</f>
        <v>101.9525</v>
      </c>
      <c r="Z446" s="72">
        <f ca="1">AVERAGE(OFFSET(Z$3:Z$6,[3]Feuil3!$A22,,))</f>
        <v>99.457499999999996</v>
      </c>
      <c r="AA446" s="72">
        <f ca="1">AVERAGE(OFFSET(AA$3:AA$6,[3]Feuil3!$A22,,))</f>
        <v>102.52</v>
      </c>
      <c r="AB446" s="72">
        <f ca="1">AVERAGE(OFFSET(AB$3:AB$6,[3]Feuil3!$A22,,))</f>
        <v>103.285</v>
      </c>
      <c r="AC446" s="72">
        <f ca="1">AVERAGE(OFFSET(AC$3:AC$6,[3]Feuil3!$A22,,))</f>
        <v>132.2525</v>
      </c>
      <c r="AD446" s="72">
        <f ca="1">AVERAGE(OFFSET(AD$3:AD$6,[3]Feuil3!$A22,,))</f>
        <v>99.414999999999992</v>
      </c>
      <c r="AE446" s="72">
        <f ca="1">AVERAGE(OFFSET(AE$3:AE$6,[3]Feuil3!$A22,,))</f>
        <v>102.91999999999999</v>
      </c>
      <c r="AF446" s="72">
        <f ca="1">AVERAGE(OFFSET(AF$3:AF$6,[3]Feuil3!$A22,,))</f>
        <v>87.507499999999993</v>
      </c>
      <c r="AG446" s="72">
        <f ca="1">AVERAGE(OFFSET(AG$3:AG$6,[3]Feuil3!$A22,,))</f>
        <v>93.29</v>
      </c>
      <c r="AH446" s="72">
        <f ca="1">AVERAGE(OFFSET(AH$3:AH$6,[3]Feuil3!$A22,,))</f>
        <v>111.72500000000001</v>
      </c>
      <c r="AI446" s="72">
        <f ca="1">AVERAGE(OFFSET(AI$3:AI$6,[3]Feuil3!$A22,,))</f>
        <v>112.91999999999999</v>
      </c>
      <c r="AJ446" s="72">
        <f ca="1">AVERAGE(OFFSET(AJ$3:AJ$6,[3]Feuil3!$A22,,))</f>
        <v>106.245</v>
      </c>
      <c r="AK446" s="72">
        <f ca="1">AVERAGE(OFFSET(AK$3:AK$6,[3]Feuil3!$A22,,))</f>
        <v>108.7</v>
      </c>
      <c r="AL446" s="72">
        <f ca="1">AVERAGE(OFFSET(AL$3:AL$6,[3]Feuil3!$A22,,))</f>
        <v>116.345</v>
      </c>
      <c r="AM446" s="72">
        <f ca="1">AVERAGE(OFFSET(AM$3:AM$6,[3]Feuil3!$A22,,))</f>
        <v>132.05000000000001</v>
      </c>
      <c r="AN446" s="72">
        <f ca="1">AVERAGE(OFFSET(AN$3:AN$6,[3]Feuil3!$A22,,))</f>
        <v>105.6525</v>
      </c>
      <c r="AO446" s="72">
        <f ca="1">AVERAGE(OFFSET(AO$3:AO$6,[3]Feuil3!$A22,,))</f>
        <v>92.92</v>
      </c>
      <c r="AP446" s="72">
        <f ca="1">AVERAGE(OFFSET(AP$3:AP$6,[3]Feuil3!$A22,,))</f>
        <v>96.639999999999986</v>
      </c>
      <c r="AQ446" s="72">
        <f ca="1">AVERAGE(OFFSET(AQ$3:AQ$6,[3]Feuil3!$A22,,))</f>
        <v>92.13</v>
      </c>
      <c r="AR446" s="72">
        <f ca="1">AVERAGE(OFFSET(AR$3:AR$6,[3]Feuil3!$A22,,))</f>
        <v>135.94749999999999</v>
      </c>
      <c r="AS446" s="72">
        <f ca="1">AVERAGE(OFFSET(AS$3:AS$6,[3]Feuil3!$A22,,))</f>
        <v>131.32249999999999</v>
      </c>
      <c r="AT446" s="72">
        <f ca="1">AVERAGE(OFFSET(AT$3:AT$6,[3]Feuil3!$A22,,))</f>
        <v>97.377499999999998</v>
      </c>
      <c r="AU446" s="72">
        <f ca="1">AVERAGE(OFFSET(AU$3:AU$6,[3]Feuil3!$A22,,))</f>
        <v>89.782499999999999</v>
      </c>
      <c r="AV446" s="72">
        <f ca="1">AVERAGE(OFFSET(AV$3:AV$6,[3]Feuil3!$A22,,))</f>
        <v>144.5625</v>
      </c>
      <c r="AW446" s="75">
        <f ca="1">AVERAGE(OFFSET(AW$3:AW$6,[3]Feuil3!$A22,,))</f>
        <v>97.485645933014354</v>
      </c>
      <c r="AX446" s="75">
        <f ca="1">AVERAGE(OFFSET(AX$3:AX$6,[3]Feuil3!$A22,,))</f>
        <v>101.84176609986281</v>
      </c>
      <c r="AY446" s="75">
        <f ca="1">AVERAGE(OFFSET(AY$3:AY$6,[3]Feuil3!$A22,,))</f>
        <v>97.95893768331392</v>
      </c>
      <c r="AZ446" s="75">
        <f ca="1">AVERAGE(OFFSET(AZ$3:AZ$6,[3]Feuil3!$A22,,))</f>
        <v>95.95617578058868</v>
      </c>
      <c r="BA446" s="75">
        <f ca="1">AVERAGE(OFFSET(BA$3:BA$6,[3]Feuil3!$A22,,))</f>
        <v>93.60602588791653</v>
      </c>
      <c r="BB446" s="75">
        <f ca="1">AVERAGE(OFFSET(BB$3:BB$6,[3]Feuil3!$A22,,))</f>
        <v>101.11599887316618</v>
      </c>
      <c r="BC446" s="75">
        <f ca="1">AVERAGE(OFFSET(BC$3:BC$6,[3]Feuil3!$A22,,))</f>
        <v>87.306838160451562</v>
      </c>
      <c r="BD446" s="75">
        <f ca="1">AVERAGE(OFFSET(BD$3:BD$6,[3]Feuil3!$A22,,))</f>
        <v>99.522335037565085</v>
      </c>
      <c r="BE446" s="75">
        <f ca="1">AVERAGE(OFFSET(BE$3:BE$6,[3]Feuil3!$A22,,))</f>
        <v>96.828494181262485</v>
      </c>
      <c r="BF446" s="75">
        <f ca="1">AVERAGE(OFFSET(BF$3:BF$6,[3]Feuil3!$A22,,))</f>
        <v>94.309615291085052</v>
      </c>
      <c r="BG446" s="75">
        <f ca="1">AVERAGE(OFFSET(BG$3:BG$6,[3]Feuil3!$A22,,))</f>
        <v>96.723057189186591</v>
      </c>
      <c r="BH446" s="75">
        <f ca="1">AVERAGE(OFFSET(BH$3:BH$6,[3]Feuil3!$A22,,))</f>
        <v>98.128510555878364</v>
      </c>
      <c r="BI446" s="75">
        <f ca="1">AVERAGE(OFFSET(BI$3:BI$6,[3]Feuil3!$A22,,))</f>
        <v>99.302260114212174</v>
      </c>
      <c r="BJ446" s="75">
        <f ca="1">AVERAGE(OFFSET(BJ$3:BJ$6,[3]Feuil3!$A22,,))</f>
        <v>103.22473404255321</v>
      </c>
      <c r="BK446" s="75">
        <f ca="1">AVERAGE(OFFSET(BK$3:BK$6,[3]Feuil3!$A22,,))</f>
        <v>99.642728689605562</v>
      </c>
      <c r="BL446" s="75">
        <f ca="1">AVERAGE(OFFSET(BL$3:BL$6,[3]Feuil3!$A22,,))</f>
        <v>95.126296076371432</v>
      </c>
      <c r="BM446" s="75">
        <f ca="1">AVERAGE(OFFSET(BM$3:BM$6,[3]Feuil3!$A22,,))</f>
        <v>95.722600098169821</v>
      </c>
      <c r="BN446" s="75">
        <f ca="1">AVERAGE(OFFSET(BN$3:BN$6,[3]Feuil3!$A22,,))</f>
        <v>96.981881360138999</v>
      </c>
      <c r="BO446" s="75">
        <f ca="1">AVERAGE(OFFSET(BO$3:BO$6,[3]Feuil3!$A22,,))</f>
        <v>97.823344628855509</v>
      </c>
      <c r="BP446" s="75">
        <f ca="1">AVERAGE(OFFSET(BP$3:BP$6,[3]Feuil3!$A22,,))</f>
        <v>87.63887993467003</v>
      </c>
      <c r="BQ446" s="75">
        <f ca="1">AVERAGE(OFFSET(BQ$3:BQ$6,[3]Feuil3!$A22,,))</f>
        <v>96.842745861733206</v>
      </c>
      <c r="BR446" s="75">
        <f ca="1">AVERAGE(OFFSET(BR$3:BR$6,[3]Feuil3!$A22,,))</f>
        <v>92.481169094763416</v>
      </c>
      <c r="BS446" s="75">
        <f ca="1">AVERAGE(OFFSET(BS$3:BS$6,[3]Feuil3!$A22,,))</f>
        <v>99.484685031785801</v>
      </c>
      <c r="BT446" s="75">
        <f ca="1">AVERAGE(OFFSET(BT$3:BT$6,[3]Feuil3!$A22,,))</f>
        <v>104.96021904327294</v>
      </c>
      <c r="BU446" s="75">
        <f ca="1">AVERAGE(OFFSET(BU$3:BU$6,[3]Feuil3!$A22,,))</f>
        <v>96.964229109263371</v>
      </c>
      <c r="BV446" s="75">
        <f ca="1">AVERAGE(OFFSET(BV$3:BV$6,[3]Feuil3!$A22,,))</f>
        <v>103.57511258711348</v>
      </c>
      <c r="BW446" s="75">
        <f ca="1">AVERAGE(OFFSET(BW$3:BW$6,[3]Feuil3!$A22,,))</f>
        <v>97.623762376237636</v>
      </c>
      <c r="BX446" s="75">
        <f ca="1">AVERAGE(OFFSET(BX$3:BX$6,[3]Feuil3!$A22,,))</f>
        <v>100.50635638870935</v>
      </c>
      <c r="BY446" s="75">
        <f ca="1">AVERAGE(OFFSET(BY$3:BY$6,[3]Feuil3!$A22,,))</f>
        <v>121.03566882431005</v>
      </c>
      <c r="BZ446" s="75">
        <f ca="1">AVERAGE(OFFSET(BZ$3:BZ$6,[3]Feuil3!$A22,,))</f>
        <v>114.65705437376251</v>
      </c>
      <c r="CA446" s="75">
        <f ca="1">AVERAGE(OFFSET(CA$3:CA$6,[3]Feuil3!$A22,,))</f>
        <v>104.08268227572185</v>
      </c>
      <c r="CB446" s="75">
        <f ca="1">AVERAGE(OFFSET(CB$3:CB$6,[3]Feuil3!$A22,,))</f>
        <v>98.339892341792194</v>
      </c>
      <c r="CC446" s="75">
        <f ca="1">AVERAGE(OFFSET(CC$3:CC$6,[3]Feuil3!$A22,,))</f>
        <v>106.7532229205854</v>
      </c>
      <c r="CD446" s="75">
        <f ca="1">AVERAGE(OFFSET(CD$3:CD$6,[3]Feuil3!$A22,,))</f>
        <v>122.32798351050279</v>
      </c>
      <c r="CE446" s="75">
        <f ca="1">AVERAGE(OFFSET(CE$3:CE$6,[3]Feuil3!$A22,,))</f>
        <v>111.02908336179493</v>
      </c>
      <c r="CF446" s="75">
        <f ca="1">AVERAGE(OFFSET(CF$3:CF$6,[3]Feuil3!$A22,,))</f>
        <v>93.438584141988031</v>
      </c>
      <c r="CG446" s="75">
        <f ca="1">AVERAGE(OFFSET(CG$3:CG$6,[3]Feuil3!$A22,,))</f>
        <v>90.199738659697601</v>
      </c>
      <c r="CH446" s="75">
        <f ca="1">AVERAGE(OFFSET(CH$3:CH$6,[3]Feuil3!$A22,,))</f>
        <v>84.260106091092013</v>
      </c>
      <c r="CI446" s="75">
        <f ca="1">AVERAGE(OFFSET(CI$3:CI$6,[3]Feuil3!$A22,,))</f>
        <v>109.73906726131618</v>
      </c>
      <c r="CJ446" s="75">
        <f ca="1">AVERAGE(OFFSET(CJ$3:CJ$6,[3]Feuil3!$A22,,))</f>
        <v>114.49464896793742</v>
      </c>
      <c r="CK446" s="75">
        <f ca="1">AVERAGE(OFFSET(CK$3:CK$6,[3]Feuil3!$A22,,))</f>
        <v>103.70340788072417</v>
      </c>
    </row>
    <row r="447" spans="2:89">
      <c r="E447" s="70">
        <v>2013</v>
      </c>
      <c r="F447" s="72">
        <f ca="1">AVERAGE(OFFSET(F$3:F$6,[3]Feuil3!$A23,,))</f>
        <v>103.91249999999999</v>
      </c>
      <c r="G447" s="72">
        <f ca="1">AVERAGE(OFFSET(G$3:G$6,[3]Feuil3!$A23,,))</f>
        <v>123.3</v>
      </c>
      <c r="H447" s="72">
        <f ca="1">AVERAGE(OFFSET(H$3:H$6,[3]Feuil3!$A23,,))</f>
        <v>119.4425</v>
      </c>
      <c r="I447" s="72">
        <f ca="1">AVERAGE(OFFSET(I$3:I$6,[3]Feuil3!$A23,,))</f>
        <v>100.73750000000001</v>
      </c>
      <c r="J447" s="72">
        <f ca="1">AVERAGE(OFFSET(J$3:J$6,[3]Feuil3!$A23,,))</f>
        <v>99.050000000000011</v>
      </c>
      <c r="K447" s="72">
        <f ca="1">AVERAGE(OFFSET(K$3:K$6,[3]Feuil3!$A23,,))</f>
        <v>120.485</v>
      </c>
      <c r="L447" s="72">
        <f ca="1">AVERAGE(OFFSET(L$3:L$6,[3]Feuil3!$A23,,))</f>
        <v>96.242500000000007</v>
      </c>
      <c r="M447" s="72">
        <f ca="1">AVERAGE(OFFSET(M$3:M$6,[3]Feuil3!$A23,,))</f>
        <v>103.71</v>
      </c>
      <c r="N447" s="72">
        <f ca="1">AVERAGE(OFFSET(N$3:N$6,[3]Feuil3!$A23,,))</f>
        <v>105.30499999999999</v>
      </c>
      <c r="O447" s="72">
        <f ca="1">AVERAGE(OFFSET(O$3:O$6,[3]Feuil3!$A23,,))</f>
        <v>99.297500000000014</v>
      </c>
      <c r="P447" s="72">
        <f ca="1">AVERAGE(OFFSET(P$3:P$6,[3]Feuil3!$A23,,))</f>
        <v>102.46000000000001</v>
      </c>
      <c r="Q447" s="72">
        <f ca="1">AVERAGE(OFFSET(Q$3:Q$6,[3]Feuil3!$A23,,))</f>
        <v>103.1875</v>
      </c>
      <c r="R447" s="72">
        <f ca="1">AVERAGE(OFFSET(R$3:R$6,[3]Feuil3!$A23,,))</f>
        <v>122.8275</v>
      </c>
      <c r="S447" s="72">
        <f ca="1">AVERAGE(OFFSET(S$3:S$6,[3]Feuil3!$A23,,))</f>
        <v>118.0675</v>
      </c>
      <c r="T447" s="72">
        <f ca="1">AVERAGE(OFFSET(T$3:T$6,[3]Feuil3!$A23,,))</f>
        <v>105.8175</v>
      </c>
      <c r="U447" s="72">
        <f ca="1">AVERAGE(OFFSET(U$3:U$6,[3]Feuil3!$A23,,))</f>
        <v>102.9825</v>
      </c>
      <c r="V447" s="72">
        <f ca="1">AVERAGE(OFFSET(V$3:V$6,[3]Feuil3!$A23,,))</f>
        <v>104.2775</v>
      </c>
      <c r="W447" s="72">
        <f ca="1">AVERAGE(OFFSET(W$3:W$6,[3]Feuil3!$A23,,))</f>
        <v>100.7175</v>
      </c>
      <c r="X447" s="72">
        <f ca="1">AVERAGE(OFFSET(X$3:X$6,[3]Feuil3!$A23,,))</f>
        <v>101.38000000000001</v>
      </c>
      <c r="Y447" s="72">
        <f ca="1">AVERAGE(OFFSET(Y$3:Y$6,[3]Feuil3!$A23,,))</f>
        <v>102.4725</v>
      </c>
      <c r="Z447" s="72">
        <f ca="1">AVERAGE(OFFSET(Z$3:Z$6,[3]Feuil3!$A23,,))</f>
        <v>99.992500000000007</v>
      </c>
      <c r="AA447" s="72">
        <f ca="1">AVERAGE(OFFSET(AA$3:AA$6,[3]Feuil3!$A23,,))</f>
        <v>106.8875</v>
      </c>
      <c r="AB447" s="72">
        <f ca="1">AVERAGE(OFFSET(AB$3:AB$6,[3]Feuil3!$A23,,))</f>
        <v>105.0175</v>
      </c>
      <c r="AC447" s="72">
        <f ca="1">AVERAGE(OFFSET(AC$3:AC$6,[3]Feuil3!$A23,,))</f>
        <v>133.70500000000001</v>
      </c>
      <c r="AD447" s="72">
        <f ca="1">AVERAGE(OFFSET(AD$3:AD$6,[3]Feuil3!$A23,,))</f>
        <v>103.16999999999999</v>
      </c>
      <c r="AE447" s="72">
        <f ca="1">AVERAGE(OFFSET(AE$3:AE$6,[3]Feuil3!$A23,,))</f>
        <v>105.35</v>
      </c>
      <c r="AF447" s="72">
        <f ca="1">AVERAGE(OFFSET(AF$3:AF$6,[3]Feuil3!$A23,,))</f>
        <v>86.94250000000001</v>
      </c>
      <c r="AG447" s="72">
        <f ca="1">AVERAGE(OFFSET(AG$3:AG$6,[3]Feuil3!$A23,,))</f>
        <v>95.66749999999999</v>
      </c>
      <c r="AH447" s="72">
        <f ca="1">AVERAGE(OFFSET(AH$3:AH$6,[3]Feuil3!$A23,,))</f>
        <v>89.990000000000009</v>
      </c>
      <c r="AI447" s="72">
        <f ca="1">AVERAGE(OFFSET(AI$3:AI$6,[3]Feuil3!$A23,,))</f>
        <v>112.99000000000001</v>
      </c>
      <c r="AJ447" s="72">
        <f ca="1">AVERAGE(OFFSET(AJ$3:AJ$6,[3]Feuil3!$A23,,))</f>
        <v>104.95500000000001</v>
      </c>
      <c r="AK447" s="72">
        <f ca="1">AVERAGE(OFFSET(AK$3:AK$6,[3]Feuil3!$A23,,))</f>
        <v>108.285</v>
      </c>
      <c r="AL447" s="72">
        <f ca="1">AVERAGE(OFFSET(AL$3:AL$6,[3]Feuil3!$A23,,))</f>
        <v>113.28999999999999</v>
      </c>
      <c r="AM447" s="72">
        <f ca="1">AVERAGE(OFFSET(AM$3:AM$6,[3]Feuil3!$A23,,))</f>
        <v>134.41500000000002</v>
      </c>
      <c r="AN447" s="72">
        <f ca="1">AVERAGE(OFFSET(AN$3:AN$6,[3]Feuil3!$A23,,))</f>
        <v>111.92500000000001</v>
      </c>
      <c r="AO447" s="72">
        <f ca="1">AVERAGE(OFFSET(AO$3:AO$6,[3]Feuil3!$A23,,))</f>
        <v>98.532499999999999</v>
      </c>
      <c r="AP447" s="72">
        <f ca="1">AVERAGE(OFFSET(AP$3:AP$6,[3]Feuil3!$A23,,))</f>
        <v>102.04249999999999</v>
      </c>
      <c r="AQ447" s="72">
        <f ca="1">AVERAGE(OFFSET(AQ$3:AQ$6,[3]Feuil3!$A23,,))</f>
        <v>99.12</v>
      </c>
      <c r="AR447" s="72">
        <f ca="1">AVERAGE(OFFSET(AR$3:AR$6,[3]Feuil3!$A23,,))</f>
        <v>139.53749999999999</v>
      </c>
      <c r="AS447" s="72">
        <f ca="1">AVERAGE(OFFSET(AS$3:AS$6,[3]Feuil3!$A23,,))</f>
        <v>141.1575</v>
      </c>
      <c r="AT447" s="72">
        <f ca="1">AVERAGE(OFFSET(AT$3:AT$6,[3]Feuil3!$A23,,))</f>
        <v>105.145</v>
      </c>
      <c r="AU447" s="72">
        <f ca="1">AVERAGE(OFFSET(AU$3:AU$6,[3]Feuil3!$A23,,))</f>
        <v>96.490000000000009</v>
      </c>
      <c r="AV447" s="72">
        <f ca="1">AVERAGE(OFFSET(AV$3:AV$6,[3]Feuil3!$A23,,))</f>
        <v>139.87</v>
      </c>
      <c r="AW447" s="75">
        <f ca="1">AVERAGE(OFFSET(AW$3:AW$6,[3]Feuil3!$A23,,))</f>
        <v>99.437799043062199</v>
      </c>
      <c r="AX447" s="75">
        <f ca="1">AVERAGE(OFFSET(AX$3:AX$6,[3]Feuil3!$A23,,))</f>
        <v>102.52359373051181</v>
      </c>
      <c r="AY447" s="75">
        <f ca="1">AVERAGE(OFFSET(AY$3:AY$6,[3]Feuil3!$A23,,))</f>
        <v>95.980151874322004</v>
      </c>
      <c r="AZ447" s="75">
        <f ca="1">AVERAGE(OFFSET(AZ$3:AZ$6,[3]Feuil3!$A23,,))</f>
        <v>97.45567997678188</v>
      </c>
      <c r="BA447" s="75">
        <f ca="1">AVERAGE(OFFSET(BA$3:BA$6,[3]Feuil3!$A23,,))</f>
        <v>96.579967335397214</v>
      </c>
      <c r="BB447" s="75">
        <f ca="1">AVERAGE(OFFSET(BB$3:BB$6,[3]Feuil3!$A23,,))</f>
        <v>104.43582464732269</v>
      </c>
      <c r="BC447" s="75">
        <f ca="1">AVERAGE(OFFSET(BC$3:BC$6,[3]Feuil3!$A23,,))</f>
        <v>89.05570463588414</v>
      </c>
      <c r="BD447" s="75">
        <f ca="1">AVERAGE(OFFSET(BD$3:BD$6,[3]Feuil3!$A23,,))</f>
        <v>99.575142219341828</v>
      </c>
      <c r="BE447" s="75">
        <f ca="1">AVERAGE(OFFSET(BE$3:BE$6,[3]Feuil3!$A23,,))</f>
        <v>99.029034912425047</v>
      </c>
      <c r="BF447" s="75">
        <f ca="1">AVERAGE(OFFSET(BF$3:BF$6,[3]Feuil3!$A23,,))</f>
        <v>96.588200962988168</v>
      </c>
      <c r="BG447" s="75">
        <f ca="1">AVERAGE(OFFSET(BG$3:BG$6,[3]Feuil3!$A23,,))</f>
        <v>99.189234976645153</v>
      </c>
      <c r="BH447" s="75">
        <f ca="1">AVERAGE(OFFSET(BH$3:BH$6,[3]Feuil3!$A23,,))</f>
        <v>99.929788882432689</v>
      </c>
      <c r="BI447" s="75">
        <f ca="1">AVERAGE(OFFSET(BI$3:BI$6,[3]Feuil3!$A23,,))</f>
        <v>98.791522560926552</v>
      </c>
      <c r="BJ447" s="75">
        <f ca="1">AVERAGE(OFFSET(BJ$3:BJ$6,[3]Feuil3!$A23,,))</f>
        <v>104.66976950354609</v>
      </c>
      <c r="BK447" s="75">
        <f ca="1">AVERAGE(OFFSET(BK$3:BK$6,[3]Feuil3!$A23,,))</f>
        <v>101.49142788634455</v>
      </c>
      <c r="BL447" s="75">
        <f ca="1">AVERAGE(OFFSET(BL$3:BL$6,[3]Feuil3!$A23,,))</f>
        <v>94.078015804138303</v>
      </c>
      <c r="BM447" s="75">
        <f ca="1">AVERAGE(OFFSET(BM$3:BM$6,[3]Feuil3!$A23,,))</f>
        <v>97.49433186078582</v>
      </c>
      <c r="BN447" s="75">
        <f ca="1">AVERAGE(OFFSET(BN$3:BN$6,[3]Feuil3!$A23,,))</f>
        <v>99.992553983618762</v>
      </c>
      <c r="BO447" s="75">
        <f ca="1">AVERAGE(OFFSET(BO$3:BO$6,[3]Feuil3!$A23,,))</f>
        <v>100.30423705755769</v>
      </c>
      <c r="BP447" s="75">
        <f ca="1">AVERAGE(OFFSET(BP$3:BP$6,[3]Feuil3!$A23,,))</f>
        <v>88.085874540648575</v>
      </c>
      <c r="BQ447" s="75">
        <f ca="1">AVERAGE(OFFSET(BQ$3:BQ$6,[3]Feuil3!$A23,,))</f>
        <v>97.363680623174304</v>
      </c>
      <c r="BR447" s="75">
        <f ca="1">AVERAGE(OFFSET(BR$3:BR$6,[3]Feuil3!$A23,,))</f>
        <v>96.421000405935672</v>
      </c>
      <c r="BS447" s="75">
        <f ca="1">AVERAGE(OFFSET(BS$3:BS$6,[3]Feuil3!$A23,,))</f>
        <v>101.1534386438066</v>
      </c>
      <c r="BT447" s="75">
        <f ca="1">AVERAGE(OFFSET(BT$3:BT$6,[3]Feuil3!$A23,,))</f>
        <v>106.11297394892958</v>
      </c>
      <c r="BU447" s="75">
        <f ca="1">AVERAGE(OFFSET(BU$3:BU$6,[3]Feuil3!$A23,,))</f>
        <v>100.62666113969422</v>
      </c>
      <c r="BV447" s="75">
        <f ca="1">AVERAGE(OFFSET(BV$3:BV$6,[3]Feuil3!$A23,,))</f>
        <v>106.02058016957254</v>
      </c>
      <c r="BW447" s="75">
        <f ca="1">AVERAGE(OFFSET(BW$3:BW$6,[3]Feuil3!$A23,,))</f>
        <v>96.993445823455588</v>
      </c>
      <c r="BX447" s="75">
        <f ca="1">AVERAGE(OFFSET(BX$3:BX$6,[3]Feuil3!$A23,,))</f>
        <v>103.06776556776558</v>
      </c>
      <c r="BY447" s="75">
        <f ca="1">AVERAGE(OFFSET(BY$3:BY$6,[3]Feuil3!$A23,,))</f>
        <v>97.489369769520351</v>
      </c>
      <c r="BZ447" s="75">
        <f ca="1">AVERAGE(OFFSET(BZ$3:BZ$6,[3]Feuil3!$A23,,))</f>
        <v>114.72813118749049</v>
      </c>
      <c r="CA447" s="75">
        <f ca="1">AVERAGE(OFFSET(CA$3:CA$6,[3]Feuil3!$A23,,))</f>
        <v>102.81893659229505</v>
      </c>
      <c r="CB447" s="75">
        <f ca="1">AVERAGE(OFFSET(CB$3:CB$6,[3]Feuil3!$A23,,))</f>
        <v>97.964445650698877</v>
      </c>
      <c r="CC447" s="75">
        <f ca="1">AVERAGE(OFFSET(CC$3:CC$6,[3]Feuil3!$A23,,))</f>
        <v>103.95008487406524</v>
      </c>
      <c r="CD447" s="75">
        <f ca="1">AVERAGE(OFFSET(CD$3:CD$6,[3]Feuil3!$A23,,))</f>
        <v>124.51886333634404</v>
      </c>
      <c r="CE447" s="75">
        <f ca="1">AVERAGE(OFFSET(CE$3:CE$6,[3]Feuil3!$A23,,))</f>
        <v>117.62078659065236</v>
      </c>
      <c r="CF447" s="75">
        <f ca="1">AVERAGE(OFFSET(CF$3:CF$6,[3]Feuil3!$A23,,))</f>
        <v>99.082407360852727</v>
      </c>
      <c r="CG447" s="75">
        <f ca="1">AVERAGE(OFFSET(CG$3:CG$6,[3]Feuil3!$A23,,))</f>
        <v>95.242206458838893</v>
      </c>
      <c r="CH447" s="75">
        <f ca="1">AVERAGE(OFFSET(CH$3:CH$6,[3]Feuil3!$A23,,))</f>
        <v>90.653008962868114</v>
      </c>
      <c r="CI447" s="75">
        <f ca="1">AVERAGE(OFFSET(CI$3:CI$6,[3]Feuil3!$A23,,))</f>
        <v>112.63697455249935</v>
      </c>
      <c r="CJ447" s="75">
        <f ca="1">AVERAGE(OFFSET(CJ$3:CJ$6,[3]Feuil3!$A23,,))</f>
        <v>123.06937814686458</v>
      </c>
      <c r="CK447" s="75">
        <f ca="1">AVERAGE(OFFSET(CK$3:CK$6,[3]Feuil3!$A23,,))</f>
        <v>111.97550585729499</v>
      </c>
    </row>
    <row r="448" spans="2:89" s="80" customFormat="1">
      <c r="B448" s="80" t="s">
        <v>489</v>
      </c>
      <c r="E448" s="80">
        <v>1990</v>
      </c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1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1"/>
      <c r="CF448" s="81"/>
      <c r="CG448" s="81"/>
      <c r="CH448" s="81"/>
      <c r="CI448" s="81"/>
      <c r="CJ448" s="81"/>
      <c r="CK448" s="81"/>
    </row>
    <row r="449" spans="3:89" s="80" customFormat="1">
      <c r="E449" s="80">
        <f t="shared" ref="E449:E470" si="96">E448+1</f>
        <v>1991</v>
      </c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1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1"/>
      <c r="CF449" s="81"/>
      <c r="CG449" s="81"/>
      <c r="CH449" s="81"/>
      <c r="CI449" s="81"/>
      <c r="CJ449" s="81"/>
      <c r="CK449" s="81"/>
    </row>
    <row r="450" spans="3:89" s="80" customFormat="1">
      <c r="E450" s="80">
        <f t="shared" si="96"/>
        <v>1992</v>
      </c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1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1"/>
      <c r="CF450" s="81"/>
      <c r="CG450" s="81"/>
      <c r="CH450" s="81"/>
      <c r="CI450" s="81"/>
      <c r="CJ450" s="81"/>
      <c r="CK450" s="81"/>
    </row>
    <row r="451" spans="3:89" s="80" customFormat="1">
      <c r="E451" s="80">
        <f t="shared" si="96"/>
        <v>1993</v>
      </c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1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1"/>
      <c r="CF451" s="81"/>
      <c r="CG451" s="81"/>
      <c r="CH451" s="81"/>
      <c r="CI451" s="81"/>
      <c r="CJ451" s="81"/>
      <c r="CK451" s="81"/>
    </row>
    <row r="452" spans="3:89" s="80" customFormat="1">
      <c r="C452" s="80">
        <f t="shared" ref="C452:D465" ca="1" si="97">C453/(1+C766/100)</f>
        <v>113.3128941457077</v>
      </c>
      <c r="D452" s="80">
        <f t="shared" ca="1" si="97"/>
        <v>83.900311177132011</v>
      </c>
      <c r="E452" s="80">
        <f t="shared" si="96"/>
        <v>1994</v>
      </c>
      <c r="F452" s="81">
        <f ca="1">AVERAGE(OFFSET(F$87:F$90,[3]Feuil3!$A4,,))</f>
        <v>103.70750000000001</v>
      </c>
      <c r="G452" s="81">
        <f ca="1">AVERAGE(OFFSET(G$87:G$90,[3]Feuil3!$A4,,))</f>
        <v>68.100000000000009</v>
      </c>
      <c r="H452" s="81">
        <f ca="1">AVERAGE(OFFSET(H$87:H$90,[3]Feuil3!$A4,,))</f>
        <v>54.952500000000001</v>
      </c>
      <c r="I452" s="81">
        <f ca="1">AVERAGE(OFFSET(I$87:I$90,[3]Feuil3!$A4,,))</f>
        <v>89.004999999999995</v>
      </c>
      <c r="J452" s="81">
        <f ca="1">AVERAGE(OFFSET(J$87:J$90,[3]Feuil3!$A4,,))</f>
        <v>116.99250000000001</v>
      </c>
      <c r="K452" s="81">
        <f ca="1">AVERAGE(OFFSET(K$87:K$90,[3]Feuil3!$A4,,))</f>
        <v>55.907499999999999</v>
      </c>
      <c r="L452" s="81">
        <f ca="1">AVERAGE(OFFSET(L$87:L$90,[3]Feuil3!$A4,,))</f>
        <v>91.982500000000002</v>
      </c>
      <c r="M452" s="81">
        <f ca="1">AVERAGE(OFFSET(M$87:M$90,[3]Feuil3!$A4,,))</f>
        <v>82.702500000000001</v>
      </c>
      <c r="N452" s="81">
        <f ca="1">AVERAGE(OFFSET(N$87:N$90,[3]Feuil3!$A4,,))</f>
        <v>91.177499999999995</v>
      </c>
      <c r="O452" s="81">
        <f ca="1">AVERAGE(OFFSET(O$87:O$90,[3]Feuil3!$A4,,))</f>
        <v>90.9375</v>
      </c>
      <c r="P452" s="81">
        <f ca="1">AVERAGE(OFFSET(P$87:P$90,[3]Feuil3!$A4,,))</f>
        <v>91.355000000000004</v>
      </c>
      <c r="Q452" s="81">
        <f ca="1">AVERAGE(OFFSET(Q$87:Q$90,[3]Feuil3!$A4,,))</f>
        <v>93.16</v>
      </c>
      <c r="R452" s="81">
        <f ca="1">AVERAGE(OFFSET(R$87:R$90,[3]Feuil3!$A4,,))</f>
        <v>81.747499999999988</v>
      </c>
      <c r="S452" s="81">
        <f ca="1">AVERAGE(OFFSET(S$87:S$90,[3]Feuil3!$A4,,))</f>
        <v>35.055</v>
      </c>
      <c r="T452" s="81">
        <f ca="1">AVERAGE(OFFSET(T$87:T$90,[3]Feuil3!$A4,,))</f>
        <v>95.974999999999994</v>
      </c>
      <c r="U452" s="81">
        <f ca="1">AVERAGE(OFFSET(U$87:U$90,[3]Feuil3!$A4,,))</f>
        <v>69.952500000000001</v>
      </c>
      <c r="V452" s="81">
        <f ca="1">AVERAGE(OFFSET(V$87:V$90,[3]Feuil3!$A4,,))</f>
        <v>89.522500000000008</v>
      </c>
      <c r="W452" s="81">
        <f ca="1">AVERAGE(OFFSET(W$87:W$90,[3]Feuil3!$A4,,))</f>
        <v>93.742500000000007</v>
      </c>
      <c r="X452" s="81">
        <f ca="1">AVERAGE(OFFSET(X$87:X$90,[3]Feuil3!$A4,,))</f>
        <v>114.5675</v>
      </c>
      <c r="Y452" s="81">
        <f ca="1">AVERAGE(OFFSET(Y$87:Y$90,[3]Feuil3!$A4,,))</f>
        <v>83.61</v>
      </c>
      <c r="Z452" s="81">
        <f ca="1">AVERAGE(OFFSET(Z$87:Z$90,[3]Feuil3!$A4,,))</f>
        <v>80.490000000000009</v>
      </c>
      <c r="AA452" s="81">
        <f ca="1">AVERAGE(OFFSET(AA$87:AA$90,[3]Feuil3!$A4,,))</f>
        <v>58.985000000000007</v>
      </c>
      <c r="AB452" s="81">
        <f ca="1">AVERAGE(OFFSET(AB$87:AB$90,[3]Feuil3!$A4,,))</f>
        <v>89.417500000000018</v>
      </c>
      <c r="AC452" s="81">
        <f ca="1">AVERAGE(OFFSET(AC$87:AC$90,[3]Feuil3!$A4,,))</f>
        <v>89.927499999999995</v>
      </c>
      <c r="AD452" s="81">
        <f ca="1">AVERAGE(OFFSET(AD$87:AD$90,[3]Feuil3!$A4,,))</f>
        <v>100.04249999999999</v>
      </c>
      <c r="AE452" s="81">
        <f ca="1">AVERAGE(OFFSET(AE$87:AE$90,[3]Feuil3!$A4,,))</f>
        <v>101.27249999999999</v>
      </c>
      <c r="AF452" s="81">
        <f ca="1">AVERAGE(OFFSET(AF$87:AF$90,[3]Feuil3!$A4,,))</f>
        <v>78.25</v>
      </c>
      <c r="AG452" s="81">
        <f ca="1">AVERAGE(OFFSET(AG$87:AG$90,[3]Feuil3!$A4,,))</f>
        <v>93.13</v>
      </c>
      <c r="AH452" s="81">
        <f ca="1">AVERAGE(OFFSET(AH$87:AH$90,[3]Feuil3!$A4,,))</f>
        <v>162.29000000000002</v>
      </c>
      <c r="AI452" s="81">
        <f ca="1">AVERAGE(OFFSET(AI$87:AI$90,[3]Feuil3!$A4,,))</f>
        <v>101.16</v>
      </c>
      <c r="AJ452" s="81">
        <f ca="1">AVERAGE(OFFSET(AJ$87:AJ$90,[3]Feuil3!$A4,,))</f>
        <v>82.715000000000003</v>
      </c>
      <c r="AK452" s="81">
        <f ca="1">AVERAGE(OFFSET(AK$87:AK$90,[3]Feuil3!$A4,,))</f>
        <v>105.77</v>
      </c>
      <c r="AL452" s="81">
        <f ca="1">AVERAGE(OFFSET(AL$87:AL$90,[3]Feuil3!$A4,,))</f>
        <v>88.35</v>
      </c>
      <c r="AM452" s="81">
        <f ca="1">AVERAGE(OFFSET(AM$87:AM$90,[3]Feuil3!$A4,,))</f>
        <v>77.652500000000003</v>
      </c>
      <c r="AN452" s="81">
        <f ca="1">AVERAGE(OFFSET(AN$87:AN$90,[3]Feuil3!$A4,,))</f>
        <v>74.585000000000008</v>
      </c>
      <c r="AO452" s="81">
        <f ca="1">AVERAGE(OFFSET(AO$87:AO$90,[3]Feuil3!$A4,,))</f>
        <v>108.53666666666668</v>
      </c>
      <c r="AP452" s="81">
        <f ca="1">AVERAGE(OFFSET(AP$87:AP$90,[3]Feuil3!$A4,,))</f>
        <v>104.755</v>
      </c>
      <c r="AQ452" s="81">
        <f ca="1">AVERAGE(OFFSET(AQ$87:AQ$90,[3]Feuil3!$A4,,))</f>
        <v>95.335000000000008</v>
      </c>
      <c r="AR452" s="81">
        <f ca="1">AVERAGE(OFFSET(AR$87:AR$90,[3]Feuil3!$A4,,))</f>
        <v>114.47</v>
      </c>
      <c r="AS452" s="81" t="e">
        <f ca="1">AVERAGE(OFFSET(AS$87:AS$90,[3]Feuil3!$A4,,))</f>
        <v>#DIV/0!</v>
      </c>
      <c r="AT452" s="81" t="e">
        <f ca="1">AVERAGE(OFFSET(AT$87:AT$90,[3]Feuil3!$A4,,))</f>
        <v>#DIV/0!</v>
      </c>
      <c r="AU452" s="81" t="e">
        <f ca="1">AVERAGE(OFFSET(AU$87:AU$90,[3]Feuil3!$A4,,))</f>
        <v>#DIV/0!</v>
      </c>
      <c r="AV452" s="81" t="e">
        <f ca="1">AVERAGE(OFFSET(AV$87:AV$90,[3]Feuil3!$A4,,))</f>
        <v>#DIV/0!</v>
      </c>
      <c r="AW452" s="81">
        <f ca="1">AVERAGE(OFFSET(AW$87:AW$90,[3]Feuil3!$A4,,))</f>
        <v>97.874197810494536</v>
      </c>
      <c r="AX452" s="81">
        <f ca="1">AVERAGE(OFFSET(AX$87:AX$90,[3]Feuil3!$A4,,))</f>
        <v>56.868475991649269</v>
      </c>
      <c r="AY452" s="81">
        <f ca="1">AVERAGE(OFFSET(AY$87:AY$90,[3]Feuil3!$A4,,))</f>
        <v>45.271244387692057</v>
      </c>
      <c r="AZ452" s="81">
        <f ca="1">AVERAGE(OFFSET(AZ$87:AZ$90,[3]Feuil3!$A4,,))</f>
        <v>80.746637635798692</v>
      </c>
      <c r="BA452" s="81">
        <f ca="1">AVERAGE(OFFSET(BA$87:BA$90,[3]Feuil3!$A4,,))</f>
        <v>122.63686155297572</v>
      </c>
      <c r="BB452" s="81">
        <f ca="1">AVERAGE(OFFSET(BB$87:BB$90,[3]Feuil3!$A4,,))</f>
        <v>41.160663341370494</v>
      </c>
      <c r="BC452" s="81">
        <f ca="1">AVERAGE(OFFSET(BC$87:BC$90,[3]Feuil3!$A4,,))</f>
        <v>79.005797723856546</v>
      </c>
      <c r="BD452" s="81">
        <f ca="1">AVERAGE(OFFSET(BD$87:BD$90,[3]Feuil3!$A4,,))</f>
        <v>81.772339636633276</v>
      </c>
      <c r="BE452" s="81">
        <f ca="1">AVERAGE(OFFSET(BE$87:BE$90,[3]Feuil3!$A4,,))</f>
        <v>82.537850499015548</v>
      </c>
      <c r="BF452" s="81">
        <f ca="1">AVERAGE(OFFSET(BF$87:BF$90,[3]Feuil3!$A4,,))</f>
        <v>87.33283714676719</v>
      </c>
      <c r="BG452" s="81">
        <f ca="1">AVERAGE(OFFSET(BG$87:BG$90,[3]Feuil3!$A4,,))</f>
        <v>86.930250261680456</v>
      </c>
      <c r="BH452" s="81">
        <f ca="1">AVERAGE(OFFSET(BH$87:BH$90,[3]Feuil3!$A4,,))</f>
        <v>93.923125393824847</v>
      </c>
      <c r="BI452" s="81">
        <f ca="1">AVERAGE(OFFSET(BI$87:BI$90,[3]Feuil3!$A4,,))</f>
        <v>50.004587717151949</v>
      </c>
      <c r="BJ452" s="81">
        <f ca="1">AVERAGE(OFFSET(BJ$87:BJ$90,[3]Feuil3!$A4,,))</f>
        <v>29.684986027606065</v>
      </c>
      <c r="BK452" s="81">
        <f ca="1">AVERAGE(OFFSET(BK$87:BK$90,[3]Feuil3!$A4,,))</f>
        <v>88.783533765032388</v>
      </c>
      <c r="BL452" s="81">
        <f ca="1">AVERAGE(OFFSET(BL$87:BL$90,[3]Feuil3!$A4,,))</f>
        <v>66.180227057710496</v>
      </c>
      <c r="BM452" s="81">
        <f ca="1">AVERAGE(OFFSET(BM$87:BM$90,[3]Feuil3!$A4,,))</f>
        <v>82.427548742029785</v>
      </c>
      <c r="BN452" s="81">
        <f ca="1">AVERAGE(OFFSET(BN$87:BN$90,[3]Feuil3!$A4,,))</f>
        <v>91.487337139511055</v>
      </c>
      <c r="BO452" s="81">
        <f ca="1">AVERAGE(OFFSET(BO$87:BO$90,[3]Feuil3!$A4,,))</f>
        <v>113.27895192188853</v>
      </c>
      <c r="BP452" s="81">
        <f ca="1">AVERAGE(OFFSET(BP$87:BP$90,[3]Feuil3!$A4,,))</f>
        <v>70.278221400353033</v>
      </c>
      <c r="BQ452" s="81">
        <f ca="1">AVERAGE(OFFSET(BQ$87:BQ$90,[3]Feuil3!$A4,,))</f>
        <v>80.013917192703417</v>
      </c>
      <c r="BR452" s="81">
        <f ca="1">AVERAGE(OFFSET(BR$87:BR$90,[3]Feuil3!$A4,,))</f>
        <v>42.400934495462316</v>
      </c>
      <c r="BS452" s="81">
        <f ca="1">AVERAGE(OFFSET(BS$87:BS$90,[3]Feuil3!$A4,,))</f>
        <v>86.287423705097581</v>
      </c>
      <c r="BT452" s="81">
        <f ca="1">AVERAGE(OFFSET(BT$87:BT$90,[3]Feuil3!$A4,,))</f>
        <v>72.239627264329016</v>
      </c>
      <c r="BU452" s="81">
        <f ca="1">AVERAGE(OFFSET(BU$87:BU$90,[3]Feuil3!$A4,,))</f>
        <v>96.234037948199983</v>
      </c>
      <c r="BV452" s="81">
        <f ca="1">AVERAGE(OFFSET(BV$87:BV$90,[3]Feuil3!$A4,,))</f>
        <v>102.20770045920169</v>
      </c>
      <c r="BW452" s="81">
        <f ca="1">AVERAGE(OFFSET(BW$87:BW$90,[3]Feuil3!$A4,,))</f>
        <v>86.178414096916299</v>
      </c>
      <c r="BX452" s="81">
        <f ca="1">AVERAGE(OFFSET(BX$87:BX$90,[3]Feuil3!$A4,,))</f>
        <v>100.85280342204294</v>
      </c>
      <c r="BY452" s="81">
        <f ca="1">AVERAGE(OFFSET(BY$87:BY$90,[3]Feuil3!$A4,,))</f>
        <v>186.14440557435336</v>
      </c>
      <c r="BZ452" s="81">
        <f ca="1">AVERAGE(OFFSET(BZ$87:BZ$90,[3]Feuil3!$A4,,))</f>
        <v>100.32479607269482</v>
      </c>
      <c r="CA452" s="81">
        <f ca="1">AVERAGE(OFFSET(CA$87:CA$90,[3]Feuil3!$A4,,))</f>
        <v>67.985862820038633</v>
      </c>
      <c r="CB452" s="81">
        <f ca="1">AVERAGE(OFFSET(CB$87:CB$90,[3]Feuil3!$A4,,))</f>
        <v>101.94453145707332</v>
      </c>
      <c r="CC452" s="81">
        <f ca="1">AVERAGE(OFFSET(CC$87:CC$90,[3]Feuil3!$A4,,))</f>
        <v>76.985077878226775</v>
      </c>
      <c r="CD452" s="81">
        <f ca="1">AVERAGE(OFFSET(CD$87:CD$90,[3]Feuil3!$A4,,))</f>
        <v>69.148912486920892</v>
      </c>
      <c r="CE452" s="81">
        <f ca="1">AVERAGE(OFFSET(CE$87:CE$90,[3]Feuil3!$A4,,))</f>
        <v>73.791738807815989</v>
      </c>
      <c r="CF452" s="81" t="e">
        <f ca="1">AVERAGE(OFFSET(CF$87:CF$90,[3]Feuil3!$A4,,))</f>
        <v>#VALUE!</v>
      </c>
      <c r="CG452" s="81">
        <f ca="1">AVERAGE(OFFSET(CG$87:CG$90,[3]Feuil3!$A4,,))</f>
        <v>99.534419687396067</v>
      </c>
      <c r="CH452" s="81">
        <f ca="1">AVERAGE(OFFSET(CH$87:CH$90,[3]Feuil3!$A4,,))</f>
        <v>87.127581794918655</v>
      </c>
      <c r="CI452" s="81" t="e">
        <f ca="1">AVERAGE(OFFSET(CI$87:CI$90,[3]Feuil3!$A4,,))</f>
        <v>#DIV/0!</v>
      </c>
      <c r="CJ452" s="81" t="e">
        <f ca="1">AVERAGE(OFFSET(CJ$87:CJ$90,[3]Feuil3!$A4,,))</f>
        <v>#VALUE!</v>
      </c>
      <c r="CK452" s="81" t="e">
        <f ca="1">AVERAGE(OFFSET(CK$87:CK$90,[3]Feuil3!$A4,,))</f>
        <v>#VALUE!</v>
      </c>
    </row>
    <row r="453" spans="3:89" s="80" customFormat="1">
      <c r="C453" s="80">
        <f t="shared" ca="1" si="97"/>
        <v>119.341287697928</v>
      </c>
      <c r="D453" s="80">
        <f t="shared" ca="1" si="97"/>
        <v>81.112415121566954</v>
      </c>
      <c r="E453" s="80">
        <f t="shared" si="96"/>
        <v>1995</v>
      </c>
      <c r="F453" s="81">
        <f ca="1">AVERAGE(OFFSET(F$87:F$90,[3]Feuil3!$A5,,))</f>
        <v>107.13</v>
      </c>
      <c r="G453" s="81">
        <f ca="1">AVERAGE(OFFSET(G$87:G$90,[3]Feuil3!$A5,,))</f>
        <v>80.034999999999997</v>
      </c>
      <c r="H453" s="81">
        <f ca="1">AVERAGE(OFFSET(H$87:H$90,[3]Feuil3!$A5,,))</f>
        <v>59.327500000000001</v>
      </c>
      <c r="I453" s="81">
        <f ca="1">AVERAGE(OFFSET(I$87:I$90,[3]Feuil3!$A5,,))</f>
        <v>93.18249999999999</v>
      </c>
      <c r="J453" s="81">
        <f ca="1">AVERAGE(OFFSET(J$87:J$90,[3]Feuil3!$A5,,))</f>
        <v>124.60249999999999</v>
      </c>
      <c r="K453" s="81">
        <f ca="1">AVERAGE(OFFSET(K$87:K$90,[3]Feuil3!$A5,,))</f>
        <v>71.155000000000001</v>
      </c>
      <c r="L453" s="81">
        <f ca="1">AVERAGE(OFFSET(L$87:L$90,[3]Feuil3!$A5,,))</f>
        <v>88.727499999999992</v>
      </c>
      <c r="M453" s="81">
        <f ca="1">AVERAGE(OFFSET(M$87:M$90,[3]Feuil3!$A5,,))</f>
        <v>88.312499999999986</v>
      </c>
      <c r="N453" s="81">
        <f ca="1">AVERAGE(OFFSET(N$87:N$90,[3]Feuil3!$A5,,))</f>
        <v>92.652500000000003</v>
      </c>
      <c r="O453" s="81">
        <f ca="1">AVERAGE(OFFSET(O$87:O$90,[3]Feuil3!$A5,,))</f>
        <v>102.84</v>
      </c>
      <c r="P453" s="81">
        <f ca="1">AVERAGE(OFFSET(P$87:P$90,[3]Feuil3!$A5,,))</f>
        <v>83.135000000000005</v>
      </c>
      <c r="Q453" s="81">
        <f ca="1">AVERAGE(OFFSET(Q$87:Q$90,[3]Feuil3!$A5,,))</f>
        <v>89.69</v>
      </c>
      <c r="R453" s="81">
        <f ca="1">AVERAGE(OFFSET(R$87:R$90,[3]Feuil3!$A5,,))</f>
        <v>75.727500000000006</v>
      </c>
      <c r="S453" s="81">
        <f ca="1">AVERAGE(OFFSET(S$87:S$90,[3]Feuil3!$A5,,))</f>
        <v>49.772499999999994</v>
      </c>
      <c r="T453" s="81">
        <f ca="1">AVERAGE(OFFSET(T$87:T$90,[3]Feuil3!$A5,,))</f>
        <v>101.30000000000001</v>
      </c>
      <c r="U453" s="81">
        <f ca="1">AVERAGE(OFFSET(U$87:U$90,[3]Feuil3!$A5,,))</f>
        <v>67.037499999999994</v>
      </c>
      <c r="V453" s="81">
        <f ca="1">AVERAGE(OFFSET(V$87:V$90,[3]Feuil3!$A5,,))</f>
        <v>95.207499999999996</v>
      </c>
      <c r="W453" s="81">
        <f ca="1">AVERAGE(OFFSET(W$87:W$90,[3]Feuil3!$A5,,))</f>
        <v>96.657499999999999</v>
      </c>
      <c r="X453" s="81">
        <f ca="1">AVERAGE(OFFSET(X$87:X$90,[3]Feuil3!$A5,,))</f>
        <v>117.33999999999999</v>
      </c>
      <c r="Y453" s="81">
        <f ca="1">AVERAGE(OFFSET(Y$87:Y$90,[3]Feuil3!$A5,,))</f>
        <v>89.13</v>
      </c>
      <c r="Z453" s="81">
        <f ca="1">AVERAGE(OFFSET(Z$87:Z$90,[3]Feuil3!$A5,,))</f>
        <v>86.47</v>
      </c>
      <c r="AA453" s="81">
        <f ca="1">AVERAGE(OFFSET(AA$87:AA$90,[3]Feuil3!$A5,,))</f>
        <v>60.467499999999994</v>
      </c>
      <c r="AB453" s="81">
        <f ca="1">AVERAGE(OFFSET(AB$87:AB$90,[3]Feuil3!$A5,,))</f>
        <v>107.64</v>
      </c>
      <c r="AC453" s="81">
        <f ca="1">AVERAGE(OFFSET(AC$87:AC$90,[3]Feuil3!$A5,,))</f>
        <v>71.23</v>
      </c>
      <c r="AD453" s="81">
        <f ca="1">AVERAGE(OFFSET(AD$87:AD$90,[3]Feuil3!$A5,,))</f>
        <v>111.0025</v>
      </c>
      <c r="AE453" s="81">
        <f ca="1">AVERAGE(OFFSET(AE$87:AE$90,[3]Feuil3!$A5,,))</f>
        <v>100.5625</v>
      </c>
      <c r="AF453" s="81">
        <f ca="1">AVERAGE(OFFSET(AF$87:AF$90,[3]Feuil3!$A5,,))</f>
        <v>75.09</v>
      </c>
      <c r="AG453" s="81">
        <f ca="1">AVERAGE(OFFSET(AG$87:AG$90,[3]Feuil3!$A5,,))</f>
        <v>93.44</v>
      </c>
      <c r="AH453" s="81">
        <f ca="1">AVERAGE(OFFSET(AH$87:AH$90,[3]Feuil3!$A5,,))</f>
        <v>168.37</v>
      </c>
      <c r="AI453" s="81">
        <f ca="1">AVERAGE(OFFSET(AI$87:AI$90,[3]Feuil3!$A5,,))</f>
        <v>109.4325</v>
      </c>
      <c r="AJ453" s="81">
        <f ca="1">AVERAGE(OFFSET(AJ$87:AJ$90,[3]Feuil3!$A5,,))</f>
        <v>85.524999999999991</v>
      </c>
      <c r="AK453" s="81">
        <f ca="1">AVERAGE(OFFSET(AK$87:AK$90,[3]Feuil3!$A5,,))</f>
        <v>94.907499999999999</v>
      </c>
      <c r="AL453" s="81">
        <f ca="1">AVERAGE(OFFSET(AL$87:AL$90,[3]Feuil3!$A5,,))</f>
        <v>86.029999999999987</v>
      </c>
      <c r="AM453" s="81">
        <f ca="1">AVERAGE(OFFSET(AM$87:AM$90,[3]Feuil3!$A5,,))</f>
        <v>75.545000000000002</v>
      </c>
      <c r="AN453" s="81">
        <f ca="1">AVERAGE(OFFSET(AN$87:AN$90,[3]Feuil3!$A5,,))</f>
        <v>79.02</v>
      </c>
      <c r="AO453" s="81">
        <f ca="1">AVERAGE(OFFSET(AO$87:AO$90,[3]Feuil3!$A5,,))</f>
        <v>66.004999999999995</v>
      </c>
      <c r="AP453" s="81">
        <f ca="1">AVERAGE(OFFSET(AP$87:AP$90,[3]Feuil3!$A5,,))</f>
        <v>110.32499999999999</v>
      </c>
      <c r="AQ453" s="81">
        <f ca="1">AVERAGE(OFFSET(AQ$87:AQ$90,[3]Feuil3!$A5,,))</f>
        <v>92.9</v>
      </c>
      <c r="AR453" s="81" t="e">
        <f ca="1">AVERAGE(OFFSET(AR$87:AR$90,[3]Feuil3!$A5,,))</f>
        <v>#DIV/0!</v>
      </c>
      <c r="AS453" s="81" t="e">
        <f ca="1">AVERAGE(OFFSET(AS$87:AS$90,[3]Feuil3!$A5,,))</f>
        <v>#DIV/0!</v>
      </c>
      <c r="AT453" s="81" t="e">
        <f ca="1">AVERAGE(OFFSET(AT$87:AT$90,[3]Feuil3!$A5,,))</f>
        <v>#DIV/0!</v>
      </c>
      <c r="AU453" s="81" t="e">
        <f ca="1">AVERAGE(OFFSET(AU$87:AU$90,[3]Feuil3!$A5,,))</f>
        <v>#DIV/0!</v>
      </c>
      <c r="AV453" s="81" t="e">
        <f ca="1">AVERAGE(OFFSET(AV$87:AV$90,[3]Feuil3!$A5,,))</f>
        <v>#DIV/0!</v>
      </c>
      <c r="AW453" s="81">
        <f ca="1">AVERAGE(OFFSET(AW$87:AW$90,[3]Feuil3!$A5,,))</f>
        <v>101.10419026047566</v>
      </c>
      <c r="AX453" s="81">
        <f ca="1">AVERAGE(OFFSET(AX$87:AX$90,[3]Feuil3!$A5,,))</f>
        <v>66.835073068893536</v>
      </c>
      <c r="AY453" s="81">
        <f ca="1">AVERAGE(OFFSET(AY$87:AY$90,[3]Feuil3!$A5,,))</f>
        <v>48.875478848292623</v>
      </c>
      <c r="AZ453" s="81">
        <f ca="1">AVERAGE(OFFSET(AZ$87:AZ$90,[3]Feuil3!$A5,,))</f>
        <v>84.536526728810884</v>
      </c>
      <c r="BA453" s="81">
        <f ca="1">AVERAGE(OFFSET(BA$87:BA$90,[3]Feuil3!$A5,,))</f>
        <v>130.61400980109539</v>
      </c>
      <c r="BB453" s="81">
        <f ca="1">AVERAGE(OFFSET(BB$87:BB$90,[3]Feuil3!$A5,,))</f>
        <v>52.386298798107902</v>
      </c>
      <c r="BC453" s="81">
        <f ca="1">AVERAGE(OFFSET(BC$87:BC$90,[3]Feuil3!$A5,,))</f>
        <v>76.210006441915382</v>
      </c>
      <c r="BD453" s="81">
        <f ca="1">AVERAGE(OFFSET(BD$87:BD$90,[3]Feuil3!$A5,,))</f>
        <v>87.319243604004427</v>
      </c>
      <c r="BE453" s="81">
        <f ca="1">AVERAGE(OFFSET(BE$87:BE$90,[3]Feuil3!$A5,,))</f>
        <v>83.873084843958623</v>
      </c>
      <c r="BF453" s="81">
        <f ca="1">AVERAGE(OFFSET(BF$87:BF$90,[3]Feuil3!$A5,,))</f>
        <v>98.763535089193539</v>
      </c>
      <c r="BG453" s="81">
        <f ca="1">AVERAGE(OFFSET(BG$87:BG$90,[3]Feuil3!$A5,,))</f>
        <v>79.10838329051289</v>
      </c>
      <c r="BH453" s="81">
        <f ca="1">AVERAGE(OFFSET(BH$87:BH$90,[3]Feuil3!$A5,,))</f>
        <v>90.424700693131712</v>
      </c>
      <c r="BI453" s="81">
        <f ca="1">AVERAGE(OFFSET(BI$87:BI$90,[3]Feuil3!$A5,,))</f>
        <v>46.322180083190609</v>
      </c>
      <c r="BJ453" s="81">
        <f ca="1">AVERAGE(OFFSET(BJ$87:BJ$90,[3]Feuil3!$A5,,))</f>
        <v>42.147938013379623</v>
      </c>
      <c r="BK453" s="81">
        <f ca="1">AVERAGE(OFFSET(BK$87:BK$90,[3]Feuil3!$A5,,))</f>
        <v>93.7095282146161</v>
      </c>
      <c r="BL453" s="81">
        <f ca="1">AVERAGE(OFFSET(BL$87:BL$90,[3]Feuil3!$A5,,))</f>
        <v>63.42242194891201</v>
      </c>
      <c r="BM453" s="81">
        <f ca="1">AVERAGE(OFFSET(BM$87:BM$90,[3]Feuil3!$A5,,))</f>
        <v>87.661993877034277</v>
      </c>
      <c r="BN453" s="81">
        <f ca="1">AVERAGE(OFFSET(BN$87:BN$90,[3]Feuil3!$A5,,))</f>
        <v>94.332210998877656</v>
      </c>
      <c r="BO453" s="81">
        <f ca="1">AVERAGE(OFFSET(BO$87:BO$90,[3]Feuil3!$A5,,))</f>
        <v>116.0202694351749</v>
      </c>
      <c r="BP453" s="81">
        <f ca="1">AVERAGE(OFFSET(BP$87:BP$90,[3]Feuil3!$A5,,))</f>
        <v>74.918046566361269</v>
      </c>
      <c r="BQ453" s="81">
        <f ca="1">AVERAGE(OFFSET(BQ$87:BQ$90,[3]Feuil3!$A5,,))</f>
        <v>85.95854664744769</v>
      </c>
      <c r="BR453" s="81">
        <f ca="1">AVERAGE(OFFSET(BR$87:BR$90,[3]Feuil3!$A5,,))</f>
        <v>43.466618743822451</v>
      </c>
      <c r="BS453" s="81">
        <f ca="1">AVERAGE(OFFSET(BS$87:BS$90,[3]Feuil3!$A5,,))</f>
        <v>103.87204168777593</v>
      </c>
      <c r="BT453" s="81">
        <f ca="1">AVERAGE(OFFSET(BT$87:BT$90,[3]Feuil3!$A5,,))</f>
        <v>57.219745350845479</v>
      </c>
      <c r="BU453" s="81">
        <f ca="1">AVERAGE(OFFSET(BU$87:BU$90,[3]Feuil3!$A5,,))</f>
        <v>106.77680783012289</v>
      </c>
      <c r="BV453" s="81">
        <f ca="1">AVERAGE(OFFSET(BV$87:BV$90,[3]Feuil3!$A5,,))</f>
        <v>101.4911439673008</v>
      </c>
      <c r="BW453" s="81">
        <f ca="1">AVERAGE(OFFSET(BW$87:BW$90,[3]Feuil3!$A5,,))</f>
        <v>82.698237885462561</v>
      </c>
      <c r="BX453" s="81">
        <f ca="1">AVERAGE(OFFSET(BX$87:BX$90,[3]Feuil3!$A5,,))</f>
        <v>101.18851016595825</v>
      </c>
      <c r="BY453" s="81">
        <f ca="1">AVERAGE(OFFSET(BY$87:BY$90,[3]Feuil3!$A5,,))</f>
        <v>193.11808223891722</v>
      </c>
      <c r="BZ453" s="81">
        <f ca="1">AVERAGE(OFFSET(BZ$87:BZ$90,[3]Feuil3!$A5,,))</f>
        <v>108.52899610740586</v>
      </c>
      <c r="CA453" s="81">
        <f ca="1">AVERAGE(OFFSET(CA$87:CA$90,[3]Feuil3!$A5,,))</f>
        <v>70.295483499773965</v>
      </c>
      <c r="CB453" s="81">
        <f ca="1">AVERAGE(OFFSET(CB$87:CB$90,[3]Feuil3!$A5,,))</f>
        <v>91.474904219175443</v>
      </c>
      <c r="CC453" s="81">
        <f ca="1">AVERAGE(OFFSET(CC$87:CC$90,[3]Feuil3!$A5,,))</f>
        <v>74.963511600043574</v>
      </c>
      <c r="CD453" s="81">
        <f ca="1">AVERAGE(OFFSET(CD$87:CD$90,[3]Feuil3!$A5,,))</f>
        <v>67.272201073042581</v>
      </c>
      <c r="CE453" s="81">
        <f ca="1">AVERAGE(OFFSET(CE$87:CE$90,[3]Feuil3!$A5,,))</f>
        <v>78.179569626514976</v>
      </c>
      <c r="CF453" s="81">
        <f ca="1">AVERAGE(OFFSET(CF$87:CF$90,[3]Feuil3!$A5,,))</f>
        <v>66.115743870983891</v>
      </c>
      <c r="CG453" s="81">
        <f ca="1">AVERAGE(OFFSET(CG$87:CG$90,[3]Feuil3!$A5,,))</f>
        <v>104.82683262862844</v>
      </c>
      <c r="CH453" s="81">
        <f ca="1">AVERAGE(OFFSET(CH$87:CH$90,[3]Feuil3!$A5,,))</f>
        <v>84.90221166148784</v>
      </c>
      <c r="CI453" s="81" t="e">
        <f ca="1">AVERAGE(OFFSET(CI$87:CI$90,[3]Feuil3!$A5,,))</f>
        <v>#VALUE!</v>
      </c>
      <c r="CJ453" s="81" t="e">
        <f ca="1">AVERAGE(OFFSET(CJ$87:CJ$90,[3]Feuil3!$A5,,))</f>
        <v>#VALUE!</v>
      </c>
      <c r="CK453" s="81" t="e">
        <f ca="1">AVERAGE(OFFSET(CK$87:CK$90,[3]Feuil3!$A5,,))</f>
        <v>#VALUE!</v>
      </c>
    </row>
    <row r="454" spans="3:89" s="80" customFormat="1">
      <c r="C454" s="80">
        <f t="shared" ca="1" si="97"/>
        <v>114.87944245877121</v>
      </c>
      <c r="D454" s="80">
        <f t="shared" ca="1" si="97"/>
        <v>87.52000477702164</v>
      </c>
      <c r="E454" s="80">
        <f t="shared" si="96"/>
        <v>1996</v>
      </c>
      <c r="F454" s="81">
        <f ca="1">AVERAGE(OFFSET(F$87:F$90,[3]Feuil3!$A6,,))</f>
        <v>103.8725</v>
      </c>
      <c r="G454" s="81">
        <f ca="1">AVERAGE(OFFSET(G$87:G$90,[3]Feuil3!$A6,,))</f>
        <v>68.304999999999993</v>
      </c>
      <c r="H454" s="81">
        <f ca="1">AVERAGE(OFFSET(H$87:H$90,[3]Feuil3!$A6,,))</f>
        <v>66.135000000000005</v>
      </c>
      <c r="I454" s="81">
        <f ca="1">AVERAGE(OFFSET(I$87:I$90,[3]Feuil3!$A6,,))</f>
        <v>93.13000000000001</v>
      </c>
      <c r="J454" s="81">
        <f ca="1">AVERAGE(OFFSET(J$87:J$90,[3]Feuil3!$A6,,))</f>
        <v>119.6075</v>
      </c>
      <c r="K454" s="81">
        <f ca="1">AVERAGE(OFFSET(K$87:K$90,[3]Feuil3!$A6,,))</f>
        <v>79.58</v>
      </c>
      <c r="L454" s="81">
        <f ca="1">AVERAGE(OFFSET(L$87:L$90,[3]Feuil3!$A6,,))</f>
        <v>88.47999999999999</v>
      </c>
      <c r="M454" s="81">
        <f ca="1">AVERAGE(OFFSET(M$87:M$90,[3]Feuil3!$A6,,))</f>
        <v>90.655000000000001</v>
      </c>
      <c r="N454" s="81">
        <f ca="1">AVERAGE(OFFSET(N$87:N$90,[3]Feuil3!$A6,,))</f>
        <v>94.720000000000013</v>
      </c>
      <c r="O454" s="81">
        <f ca="1">AVERAGE(OFFSET(O$87:O$90,[3]Feuil3!$A6,,))</f>
        <v>102.82249999999999</v>
      </c>
      <c r="P454" s="81">
        <f ca="1">AVERAGE(OFFSET(P$87:P$90,[3]Feuil3!$A6,,))</f>
        <v>94.612499999999997</v>
      </c>
      <c r="Q454" s="81">
        <f ca="1">AVERAGE(OFFSET(Q$87:Q$90,[3]Feuil3!$A6,,))</f>
        <v>91.564999999999998</v>
      </c>
      <c r="R454" s="81">
        <f ca="1">AVERAGE(OFFSET(R$87:R$90,[3]Feuil3!$A6,,))</f>
        <v>86.534999999999997</v>
      </c>
      <c r="S454" s="81">
        <f ca="1">AVERAGE(OFFSET(S$87:S$90,[3]Feuil3!$A6,,))</f>
        <v>63.2</v>
      </c>
      <c r="T454" s="81">
        <f ca="1">AVERAGE(OFFSET(T$87:T$90,[3]Feuil3!$A6,,))</f>
        <v>100.76</v>
      </c>
      <c r="U454" s="81">
        <f ca="1">AVERAGE(OFFSET(U$87:U$90,[3]Feuil3!$A6,,))</f>
        <v>67.48</v>
      </c>
      <c r="V454" s="81">
        <f ca="1">AVERAGE(OFFSET(V$87:V$90,[3]Feuil3!$A6,,))</f>
        <v>92.527500000000003</v>
      </c>
      <c r="W454" s="81">
        <f ca="1">AVERAGE(OFFSET(W$87:W$90,[3]Feuil3!$A6,,))</f>
        <v>94.037500000000009</v>
      </c>
      <c r="X454" s="81">
        <f ca="1">AVERAGE(OFFSET(X$87:X$90,[3]Feuil3!$A6,,))</f>
        <v>112.745</v>
      </c>
      <c r="Y454" s="81">
        <f ca="1">AVERAGE(OFFSET(Y$87:Y$90,[3]Feuil3!$A6,,))</f>
        <v>98.527500000000003</v>
      </c>
      <c r="Z454" s="81">
        <f ca="1">AVERAGE(OFFSET(Z$87:Z$90,[3]Feuil3!$A6,,))</f>
        <v>88.360000000000014</v>
      </c>
      <c r="AA454" s="81">
        <f ca="1">AVERAGE(OFFSET(AA$87:AA$90,[3]Feuil3!$A6,,))</f>
        <v>56.924999999999997</v>
      </c>
      <c r="AB454" s="81">
        <f ca="1">AVERAGE(OFFSET(AB$87:AB$90,[3]Feuil3!$A6,,))</f>
        <v>101.44</v>
      </c>
      <c r="AC454" s="81">
        <f ca="1">AVERAGE(OFFSET(AC$87:AC$90,[3]Feuil3!$A6,,))</f>
        <v>73.570000000000007</v>
      </c>
      <c r="AD454" s="81">
        <f ca="1">AVERAGE(OFFSET(AD$87:AD$90,[3]Feuil3!$A6,,))</f>
        <v>106.2175</v>
      </c>
      <c r="AE454" s="81">
        <f ca="1">AVERAGE(OFFSET(AE$87:AE$90,[3]Feuil3!$A6,,))</f>
        <v>113.94500000000001</v>
      </c>
      <c r="AF454" s="81">
        <f ca="1">AVERAGE(OFFSET(AF$87:AF$90,[3]Feuil3!$A6,,))</f>
        <v>75.882499999999993</v>
      </c>
      <c r="AG454" s="81">
        <f ca="1">AVERAGE(OFFSET(AG$87:AG$90,[3]Feuil3!$A6,,))</f>
        <v>97.857500000000002</v>
      </c>
      <c r="AH454" s="81">
        <f ca="1">AVERAGE(OFFSET(AH$87:AH$90,[3]Feuil3!$A6,,))</f>
        <v>141.6575</v>
      </c>
      <c r="AI454" s="81">
        <f ca="1">AVERAGE(OFFSET(AI$87:AI$90,[3]Feuil3!$A6,,))</f>
        <v>107.3325</v>
      </c>
      <c r="AJ454" s="81">
        <f ca="1">AVERAGE(OFFSET(AJ$87:AJ$90,[3]Feuil3!$A6,,))</f>
        <v>85.75</v>
      </c>
      <c r="AK454" s="81">
        <f ca="1">AVERAGE(OFFSET(AK$87:AK$90,[3]Feuil3!$A6,,))</f>
        <v>101.67500000000001</v>
      </c>
      <c r="AL454" s="81">
        <f ca="1">AVERAGE(OFFSET(AL$87:AL$90,[3]Feuil3!$A6,,))</f>
        <v>88.082499999999996</v>
      </c>
      <c r="AM454" s="81">
        <f ca="1">AVERAGE(OFFSET(AM$87:AM$90,[3]Feuil3!$A6,,))</f>
        <v>86.487499999999997</v>
      </c>
      <c r="AN454" s="81">
        <f ca="1">AVERAGE(OFFSET(AN$87:AN$90,[3]Feuil3!$A6,,))</f>
        <v>87.922500000000014</v>
      </c>
      <c r="AO454" s="81">
        <f ca="1">AVERAGE(OFFSET(AO$87:AO$90,[3]Feuil3!$A6,,))</f>
        <v>66.4375</v>
      </c>
      <c r="AP454" s="81">
        <f ca="1">AVERAGE(OFFSET(AP$87:AP$90,[3]Feuil3!$A6,,))</f>
        <v>110.495</v>
      </c>
      <c r="AQ454" s="81">
        <f ca="1">AVERAGE(OFFSET(AQ$87:AQ$90,[3]Feuil3!$A6,,))</f>
        <v>95.56</v>
      </c>
      <c r="AR454" s="81" t="e">
        <f ca="1">AVERAGE(OFFSET(AR$87:AR$90,[3]Feuil3!$A6,,))</f>
        <v>#DIV/0!</v>
      </c>
      <c r="AS454" s="81" t="e">
        <f ca="1">AVERAGE(OFFSET(AS$87:AS$90,[3]Feuil3!$A6,,))</f>
        <v>#DIV/0!</v>
      </c>
      <c r="AT454" s="81" t="e">
        <f ca="1">AVERAGE(OFFSET(AT$87:AT$90,[3]Feuil3!$A6,,))</f>
        <v>#DIV/0!</v>
      </c>
      <c r="AU454" s="81" t="e">
        <f ca="1">AVERAGE(OFFSET(AU$87:AU$90,[3]Feuil3!$A6,,))</f>
        <v>#DIV/0!</v>
      </c>
      <c r="AV454" s="81" t="e">
        <f ca="1">AVERAGE(OFFSET(AV$87:AV$90,[3]Feuil3!$A6,,))</f>
        <v>#DIV/0!</v>
      </c>
      <c r="AW454" s="81">
        <f ca="1">AVERAGE(OFFSET(AW$87:AW$90,[3]Feuil3!$A6,,))</f>
        <v>98.02991694979238</v>
      </c>
      <c r="AX454" s="81">
        <f ca="1">AVERAGE(OFFSET(AX$87:AX$90,[3]Feuil3!$A6,,))</f>
        <v>57.03966597077244</v>
      </c>
      <c r="AY454" s="81">
        <f ca="1">AVERAGE(OFFSET(AY$87:AY$90,[3]Feuil3!$A6,,))</f>
        <v>54.48366766898711</v>
      </c>
      <c r="AZ454" s="81">
        <f ca="1">AVERAGE(OFFSET(AZ$87:AZ$90,[3]Feuil3!$A6,,))</f>
        <v>84.48889796103515</v>
      </c>
      <c r="BA454" s="81">
        <f ca="1">AVERAGE(OFFSET(BA$87:BA$90,[3]Feuil3!$A6,,))</f>
        <v>125.37802353311145</v>
      </c>
      <c r="BB454" s="81">
        <f ca="1">AVERAGE(OFFSET(BB$87:BB$90,[3]Feuil3!$A6,,))</f>
        <v>58.589019160332043</v>
      </c>
      <c r="BC454" s="81">
        <f ca="1">AVERAGE(OFFSET(BC$87:BC$90,[3]Feuil3!$A6,,))</f>
        <v>75.997423233841516</v>
      </c>
      <c r="BD454" s="81">
        <f ca="1">AVERAGE(OFFSET(BD$87:BD$90,[3]Feuil3!$A6,,))</f>
        <v>89.6353973550859</v>
      </c>
      <c r="BE454" s="81">
        <f ca="1">AVERAGE(OFFSET(BE$87:BE$90,[3]Feuil3!$A6,,))</f>
        <v>85.74467603593817</v>
      </c>
      <c r="BF454" s="81">
        <f ca="1">AVERAGE(OFFSET(BF$87:BF$90,[3]Feuil3!$A6,,))</f>
        <v>98.746728770017526</v>
      </c>
      <c r="BG454" s="81">
        <f ca="1">AVERAGE(OFFSET(BG$87:BG$90,[3]Feuil3!$A6,,))</f>
        <v>90.029974307736225</v>
      </c>
      <c r="BH454" s="81">
        <f ca="1">AVERAGE(OFFSET(BH$87:BH$90,[3]Feuil3!$A6,,))</f>
        <v>92.315059861373683</v>
      </c>
      <c r="BI454" s="81">
        <f ca="1">AVERAGE(OFFSET(BI$87:BI$90,[3]Feuil3!$A6,,))</f>
        <v>52.933080499143628</v>
      </c>
      <c r="BJ454" s="81">
        <f ca="1">AVERAGE(OFFSET(BJ$87:BJ$90,[3]Feuil3!$A6,,))</f>
        <v>53.518502836819373</v>
      </c>
      <c r="BK454" s="81">
        <f ca="1">AVERAGE(OFFSET(BK$87:BK$90,[3]Feuil3!$A6,,))</f>
        <v>93.209990749306201</v>
      </c>
      <c r="BL454" s="81">
        <f ca="1">AVERAGE(OFFSET(BL$87:BL$90,[3]Feuil3!$A6,,))</f>
        <v>63.841059602648997</v>
      </c>
      <c r="BM454" s="81">
        <f ca="1">AVERAGE(OFFSET(BM$87:BM$90,[3]Feuil3!$A6,,))</f>
        <v>85.194392652441124</v>
      </c>
      <c r="BN454" s="81">
        <f ca="1">AVERAGE(OFFSET(BN$87:BN$90,[3]Feuil3!$A6,,))</f>
        <v>91.775240325964958</v>
      </c>
      <c r="BO454" s="81">
        <f ca="1">AVERAGE(OFFSET(BO$87:BO$90,[3]Feuil3!$A6,,))</f>
        <v>111.47694969719441</v>
      </c>
      <c r="BP454" s="81">
        <f ca="1">AVERAGE(OFFSET(BP$87:BP$90,[3]Feuil3!$A6,,))</f>
        <v>82.817096747079091</v>
      </c>
      <c r="BQ454" s="81">
        <f ca="1">AVERAGE(OFFSET(BQ$87:BQ$90,[3]Feuil3!$A6,,))</f>
        <v>87.837367662408667</v>
      </c>
      <c r="BR454" s="81">
        <f ca="1">AVERAGE(OFFSET(BR$87:BR$90,[3]Feuil3!$A6,,))</f>
        <v>40.920118609039449</v>
      </c>
      <c r="BS454" s="81">
        <f ca="1">AVERAGE(OFFSET(BS$87:BS$90,[3]Feuil3!$A6,,))</f>
        <v>97.889073846228072</v>
      </c>
      <c r="BT454" s="81">
        <f ca="1">AVERAGE(OFFSET(BT$87:BT$90,[3]Feuil3!$A6,,))</f>
        <v>59.099489898381321</v>
      </c>
      <c r="BU454" s="81">
        <f ca="1">AVERAGE(OFFSET(BU$87:BU$90,[3]Feuil3!$A6,,))</f>
        <v>102.17396532236731</v>
      </c>
      <c r="BV454" s="81">
        <f ca="1">AVERAGE(OFFSET(BV$87:BV$90,[3]Feuil3!$A6,,))</f>
        <v>114.99722460513701</v>
      </c>
      <c r="BW454" s="81">
        <f ca="1">AVERAGE(OFFSET(BW$87:BW$90,[3]Feuil3!$A6,,))</f>
        <v>83.571035242290748</v>
      </c>
      <c r="BX454" s="81">
        <f ca="1">AVERAGE(OFFSET(BX$87:BX$90,[3]Feuil3!$A6,,))</f>
        <v>105.97233126675148</v>
      </c>
      <c r="BY454" s="81">
        <f ca="1">AVERAGE(OFFSET(BY$87:BY$90,[3]Feuil3!$A6,,))</f>
        <v>162.47921087343005</v>
      </c>
      <c r="BZ454" s="81">
        <f ca="1">AVERAGE(OFFSET(BZ$87:BZ$90,[3]Feuil3!$A6,,))</f>
        <v>106.44633426722535</v>
      </c>
      <c r="CA454" s="81">
        <f ca="1">AVERAGE(OFFSET(CA$87:CA$90,[3]Feuil3!$A6,,))</f>
        <v>70.480417539966311</v>
      </c>
      <c r="CB454" s="81">
        <f ca="1">AVERAGE(OFFSET(CB$87:CB$90,[3]Feuil3!$A6,,))</f>
        <v>97.997638611117821</v>
      </c>
      <c r="CC454" s="81">
        <f ca="1">AVERAGE(OFFSET(CC$87:CC$90,[3]Feuil3!$A6,,))</f>
        <v>76.751987800893147</v>
      </c>
      <c r="CD454" s="81">
        <f ca="1">AVERAGE(OFFSET(CD$87:CD$90,[3]Feuil3!$A6,,))</f>
        <v>77.016407310937453</v>
      </c>
      <c r="CE454" s="81">
        <f ca="1">AVERAGE(OFFSET(CE$87:CE$90,[3]Feuil3!$A6,,))</f>
        <v>86.987385604748965</v>
      </c>
      <c r="CF454" s="81">
        <f ca="1">AVERAGE(OFFSET(CF$87:CF$90,[3]Feuil3!$A6,,))</f>
        <v>66.548969523952607</v>
      </c>
      <c r="CG454" s="81">
        <f ca="1">AVERAGE(OFFSET(CG$87:CG$90,[3]Feuil3!$A6,,))</f>
        <v>104.9883604921849</v>
      </c>
      <c r="CH454" s="81">
        <f ca="1">AVERAGE(OFFSET(CH$87:CH$90,[3]Feuil3!$A6,,))</f>
        <v>87.333211478705906</v>
      </c>
      <c r="CI454" s="81" t="e">
        <f ca="1">AVERAGE(OFFSET(CI$87:CI$90,[3]Feuil3!$A6,,))</f>
        <v>#VALUE!</v>
      </c>
      <c r="CJ454" s="81" t="e">
        <f ca="1">AVERAGE(OFFSET(CJ$87:CJ$90,[3]Feuil3!$A6,,))</f>
        <v>#VALUE!</v>
      </c>
      <c r="CK454" s="81" t="e">
        <f ca="1">AVERAGE(OFFSET(CK$87:CK$90,[3]Feuil3!$A6,,))</f>
        <v>#VALUE!</v>
      </c>
    </row>
    <row r="455" spans="3:89" s="80" customFormat="1">
      <c r="C455" s="80">
        <f t="shared" ca="1" si="97"/>
        <v>107.32292898593202</v>
      </c>
      <c r="D455" s="80">
        <f t="shared" ca="1" si="97"/>
        <v>87.231998621748787</v>
      </c>
      <c r="E455" s="80">
        <f t="shared" si="96"/>
        <v>1997</v>
      </c>
      <c r="F455" s="81">
        <f ca="1">AVERAGE(OFFSET(F$87:F$90,[3]Feuil3!$A7,,))</f>
        <v>98.580000000000013</v>
      </c>
      <c r="G455" s="81">
        <f ca="1">AVERAGE(OFFSET(G$87:G$90,[3]Feuil3!$A7,,))</f>
        <v>68.67</v>
      </c>
      <c r="H455" s="81">
        <f ca="1">AVERAGE(OFFSET(H$87:H$90,[3]Feuil3!$A7,,))</f>
        <v>69.132499999999993</v>
      </c>
      <c r="I455" s="81">
        <f ca="1">AVERAGE(OFFSET(I$87:I$90,[3]Feuil3!$A7,,))</f>
        <v>90.49</v>
      </c>
      <c r="J455" s="81">
        <f ca="1">AVERAGE(OFFSET(J$87:J$90,[3]Feuil3!$A7,,))</f>
        <v>110.3475</v>
      </c>
      <c r="K455" s="81">
        <f ca="1">AVERAGE(OFFSET(K$87:K$90,[3]Feuil3!$A7,,))</f>
        <v>80.56</v>
      </c>
      <c r="L455" s="81">
        <f ca="1">AVERAGE(OFFSET(L$87:L$90,[3]Feuil3!$A7,,))</f>
        <v>88.765000000000001</v>
      </c>
      <c r="M455" s="81">
        <f ca="1">AVERAGE(OFFSET(M$87:M$90,[3]Feuil3!$A7,,))</f>
        <v>95.064999999999998</v>
      </c>
      <c r="N455" s="81">
        <f ca="1">AVERAGE(OFFSET(N$87:N$90,[3]Feuil3!$A7,,))</f>
        <v>90.862500000000011</v>
      </c>
      <c r="O455" s="81">
        <f ca="1">AVERAGE(OFFSET(O$87:O$90,[3]Feuil3!$A7,,))</f>
        <v>97.632499999999993</v>
      </c>
      <c r="P455" s="81">
        <f ca="1">AVERAGE(OFFSET(P$87:P$90,[3]Feuil3!$A7,,))</f>
        <v>95.922499999999999</v>
      </c>
      <c r="Q455" s="81">
        <f ca="1">AVERAGE(OFFSET(Q$87:Q$90,[3]Feuil3!$A7,,))</f>
        <v>92.6875</v>
      </c>
      <c r="R455" s="81">
        <f ca="1">AVERAGE(OFFSET(R$87:R$90,[3]Feuil3!$A7,,))</f>
        <v>94.892500000000013</v>
      </c>
      <c r="S455" s="81">
        <f ca="1">AVERAGE(OFFSET(S$87:S$90,[3]Feuil3!$A7,,))</f>
        <v>78.89</v>
      </c>
      <c r="T455" s="81">
        <f ca="1">AVERAGE(OFFSET(T$87:T$90,[3]Feuil3!$A7,,))</f>
        <v>95.5</v>
      </c>
      <c r="U455" s="81">
        <f ca="1">AVERAGE(OFFSET(U$87:U$90,[3]Feuil3!$A7,,))</f>
        <v>72.387499999999989</v>
      </c>
      <c r="V455" s="81">
        <f ca="1">AVERAGE(OFFSET(V$87:V$90,[3]Feuil3!$A7,,))</f>
        <v>91.24</v>
      </c>
      <c r="W455" s="81">
        <f ca="1">AVERAGE(OFFSET(W$87:W$90,[3]Feuil3!$A7,,))</f>
        <v>90.482500000000002</v>
      </c>
      <c r="X455" s="81">
        <f ca="1">AVERAGE(OFFSET(X$87:X$90,[3]Feuil3!$A7,,))</f>
        <v>107.6825</v>
      </c>
      <c r="Y455" s="81">
        <f ca="1">AVERAGE(OFFSET(Y$87:Y$90,[3]Feuil3!$A7,,))</f>
        <v>102.4325</v>
      </c>
      <c r="Z455" s="81">
        <f ca="1">AVERAGE(OFFSET(Z$87:Z$90,[3]Feuil3!$A7,,))</f>
        <v>88.777499999999989</v>
      </c>
      <c r="AA455" s="81">
        <f ca="1">AVERAGE(OFFSET(AA$87:AA$90,[3]Feuil3!$A7,,))</f>
        <v>54.782499999999999</v>
      </c>
      <c r="AB455" s="81">
        <f ca="1">AVERAGE(OFFSET(AB$87:AB$90,[3]Feuil3!$A7,,))</f>
        <v>99.737499999999997</v>
      </c>
      <c r="AC455" s="81">
        <f ca="1">AVERAGE(OFFSET(AC$87:AC$90,[3]Feuil3!$A7,,))</f>
        <v>81.465000000000003</v>
      </c>
      <c r="AD455" s="81">
        <f ca="1">AVERAGE(OFFSET(AD$87:AD$90,[3]Feuil3!$A7,,))</f>
        <v>100.28749999999999</v>
      </c>
      <c r="AE455" s="81">
        <f ca="1">AVERAGE(OFFSET(AE$87:AE$90,[3]Feuil3!$A7,,))</f>
        <v>108.7475</v>
      </c>
      <c r="AF455" s="81">
        <f ca="1">AVERAGE(OFFSET(AF$87:AF$90,[3]Feuil3!$A7,,))</f>
        <v>88.39</v>
      </c>
      <c r="AG455" s="81">
        <f ca="1">AVERAGE(OFFSET(AG$87:AG$90,[3]Feuil3!$A7,,))</f>
        <v>104.89</v>
      </c>
      <c r="AH455" s="81">
        <f ca="1">AVERAGE(OFFSET(AH$87:AH$90,[3]Feuil3!$A7,,))</f>
        <v>131.96</v>
      </c>
      <c r="AI455" s="81">
        <f ca="1">AVERAGE(OFFSET(AI$87:AI$90,[3]Feuil3!$A7,,))</f>
        <v>98.977499999999992</v>
      </c>
      <c r="AJ455" s="81">
        <f ca="1">AVERAGE(OFFSET(AJ$87:AJ$90,[3]Feuil3!$A7,,))</f>
        <v>85.912499999999994</v>
      </c>
      <c r="AK455" s="81">
        <f ca="1">AVERAGE(OFFSET(AK$87:AK$90,[3]Feuil3!$A7,,))</f>
        <v>111.72</v>
      </c>
      <c r="AL455" s="81">
        <f ca="1">AVERAGE(OFFSET(AL$87:AL$90,[3]Feuil3!$A7,,))</f>
        <v>88.275000000000006</v>
      </c>
      <c r="AM455" s="81">
        <f ca="1">AVERAGE(OFFSET(AM$87:AM$90,[3]Feuil3!$A7,,))</f>
        <v>88.064999999999998</v>
      </c>
      <c r="AN455" s="81">
        <f ca="1">AVERAGE(OFFSET(AN$87:AN$90,[3]Feuil3!$A7,,))</f>
        <v>90.537500000000009</v>
      </c>
      <c r="AO455" s="81">
        <f ca="1">AVERAGE(OFFSET(AO$87:AO$90,[3]Feuil3!$A7,,))</f>
        <v>77.287500000000009</v>
      </c>
      <c r="AP455" s="81">
        <f ca="1">AVERAGE(OFFSET(AP$87:AP$90,[3]Feuil3!$A7,,))</f>
        <v>99.935000000000002</v>
      </c>
      <c r="AQ455" s="81">
        <f ca="1">AVERAGE(OFFSET(AQ$87:AQ$90,[3]Feuil3!$A7,,))</f>
        <v>90.357500000000002</v>
      </c>
      <c r="AR455" s="81" t="e">
        <f ca="1">AVERAGE(OFFSET(AR$87:AR$90,[3]Feuil3!$A7,,))</f>
        <v>#DIV/0!</v>
      </c>
      <c r="AS455" s="81" t="e">
        <f ca="1">AVERAGE(OFFSET(AS$87:AS$90,[3]Feuil3!$A7,,))</f>
        <v>#DIV/0!</v>
      </c>
      <c r="AT455" s="81" t="e">
        <f ca="1">AVERAGE(OFFSET(AT$87:AT$90,[3]Feuil3!$A7,,))</f>
        <v>#DIV/0!</v>
      </c>
      <c r="AU455" s="81" t="e">
        <f ca="1">AVERAGE(OFFSET(AU$87:AU$90,[3]Feuil3!$A7,,))</f>
        <v>#DIV/0!</v>
      </c>
      <c r="AV455" s="81" t="e">
        <f ca="1">AVERAGE(OFFSET(AV$87:AV$90,[3]Feuil3!$A7,,))</f>
        <v>#DIV/0!</v>
      </c>
      <c r="AW455" s="81">
        <f ca="1">AVERAGE(OFFSET(AW$87:AW$90,[3]Feuil3!$A7,,))</f>
        <v>93.035107587768977</v>
      </c>
      <c r="AX455" s="81">
        <f ca="1">AVERAGE(OFFSET(AX$87:AX$90,[3]Feuil3!$A7,,))</f>
        <v>57.34446764091858</v>
      </c>
      <c r="AY455" s="81">
        <f ca="1">AVERAGE(OFFSET(AY$87:AY$90,[3]Feuil3!$A7,,))</f>
        <v>56.95308316513573</v>
      </c>
      <c r="AZ455" s="81">
        <f ca="1">AVERAGE(OFFSET(AZ$87:AZ$90,[3]Feuil3!$A7,,))</f>
        <v>82.093851352883803</v>
      </c>
      <c r="BA455" s="81">
        <f ca="1">AVERAGE(OFFSET(BA$87:BA$90,[3]Feuil3!$A7,,))</f>
        <v>115.67127021148352</v>
      </c>
      <c r="BB455" s="81">
        <f ca="1">AVERAGE(OFFSET(BB$87:BB$90,[3]Feuil3!$A7,,))</f>
        <v>59.3105225377777</v>
      </c>
      <c r="BC455" s="81">
        <f ca="1">AVERAGE(OFFSET(BC$87:BC$90,[3]Feuil3!$A7,,))</f>
        <v>76.242216018896272</v>
      </c>
      <c r="BD455" s="81">
        <f ca="1">AVERAGE(OFFSET(BD$87:BD$90,[3]Feuil3!$A7,,))</f>
        <v>93.99579780002469</v>
      </c>
      <c r="BE455" s="81">
        <f ca="1">AVERAGE(OFFSET(BE$87:BE$90,[3]Feuil3!$A7,,))</f>
        <v>82.252698757553134</v>
      </c>
      <c r="BF455" s="81">
        <f ca="1">AVERAGE(OFFSET(BF$87:BF$90,[3]Feuil3!$A7,,))</f>
        <v>93.762454682960779</v>
      </c>
      <c r="BG455" s="81">
        <f ca="1">AVERAGE(OFFSET(BG$87:BG$90,[3]Feuil3!$A7,,))</f>
        <v>91.27652488343324</v>
      </c>
      <c r="BH455" s="81">
        <f ca="1">AVERAGE(OFFSET(BH$87:BH$90,[3]Feuil3!$A7,,))</f>
        <v>93.446754883427872</v>
      </c>
      <c r="BI455" s="81">
        <f ca="1">AVERAGE(OFFSET(BI$87:BI$90,[3]Feuil3!$A7,,))</f>
        <v>58.045326645461216</v>
      </c>
      <c r="BJ455" s="81">
        <f ca="1">AVERAGE(OFFSET(BJ$87:BJ$90,[3]Feuil3!$A7,,))</f>
        <v>66.804979253112023</v>
      </c>
      <c r="BK455" s="81">
        <f ca="1">AVERAGE(OFFSET(BK$87:BK$90,[3]Feuil3!$A7,,))</f>
        <v>88.344125809435724</v>
      </c>
      <c r="BL455" s="81">
        <f ca="1">AVERAGE(OFFSET(BL$87:BL$90,[3]Feuil3!$A7,,))</f>
        <v>68.483916745506136</v>
      </c>
      <c r="BM455" s="81">
        <f ca="1">AVERAGE(OFFSET(BM$87:BM$90,[3]Feuil3!$A7,,))</f>
        <v>84.008931243238266</v>
      </c>
      <c r="BN455" s="81">
        <f ca="1">AVERAGE(OFFSET(BN$87:BN$90,[3]Feuil3!$A7,,))</f>
        <v>88.305762943444108</v>
      </c>
      <c r="BO455" s="81">
        <f ca="1">AVERAGE(OFFSET(BO$87:BO$90,[3]Feuil3!$A7,,))</f>
        <v>106.47138796193302</v>
      </c>
      <c r="BP455" s="81">
        <f ca="1">AVERAGE(OFFSET(BP$87:BP$90,[3]Feuil3!$A7,,))</f>
        <v>86.099436832815002</v>
      </c>
      <c r="BQ455" s="81">
        <f ca="1">AVERAGE(OFFSET(BQ$87:BQ$90,[3]Feuil3!$A7,,))</f>
        <v>88.252398230528357</v>
      </c>
      <c r="BR455" s="81">
        <f ca="1">AVERAGE(OFFSET(BR$87:BR$90,[3]Feuil3!$A7,,))</f>
        <v>39.379998202893347</v>
      </c>
      <c r="BS455" s="81">
        <f ca="1">AVERAGE(OFFSET(BS$87:BS$90,[3]Feuil3!$A7,,))</f>
        <v>96.246170176835307</v>
      </c>
      <c r="BT455" s="81">
        <f ca="1">AVERAGE(OFFSET(BT$87:BT$90,[3]Feuil3!$A7,,))</f>
        <v>65.441619472225568</v>
      </c>
      <c r="BU455" s="81">
        <f ca="1">AVERAGE(OFFSET(BU$87:BU$90,[3]Feuil3!$A7,,))</f>
        <v>96.469711180049543</v>
      </c>
      <c r="BV455" s="81">
        <f ca="1">AVERAGE(OFFSET(BV$87:BV$90,[3]Feuil3!$A7,,))</f>
        <v>109.75172831407377</v>
      </c>
      <c r="BW455" s="81">
        <f ca="1">AVERAGE(OFFSET(BW$87:BW$90,[3]Feuil3!$A7,,))</f>
        <v>97.345814977973575</v>
      </c>
      <c r="BX455" s="81">
        <f ca="1">AVERAGE(OFFSET(BX$87:BX$90,[3]Feuil3!$A7,,))</f>
        <v>113.58800119121747</v>
      </c>
      <c r="BY455" s="81">
        <f ca="1">AVERAGE(OFFSET(BY$87:BY$90,[3]Feuil3!$A7,,))</f>
        <v>151.35631129208005</v>
      </c>
      <c r="BZ455" s="81">
        <f ca="1">AVERAGE(OFFSET(BZ$87:BZ$90,[3]Feuil3!$A7,,))</f>
        <v>98.160315374507235</v>
      </c>
      <c r="CA455" s="81">
        <f ca="1">AVERAGE(OFFSET(CA$87:CA$90,[3]Feuil3!$A7,,))</f>
        <v>70.613981013438547</v>
      </c>
      <c r="CB455" s="81">
        <f ca="1">AVERAGE(OFFSET(CB$87:CB$90,[3]Feuil3!$A7,,))</f>
        <v>107.6793330281198</v>
      </c>
      <c r="CC455" s="81">
        <f ca="1">AVERAGE(OFFSET(CC$87:CC$90,[3]Feuil3!$A7,,))</f>
        <v>76.919725520095852</v>
      </c>
      <c r="CD455" s="81">
        <f ca="1">AVERAGE(OFFSET(CD$87:CD$90,[3]Feuil3!$A7,,))</f>
        <v>78.421158084552189</v>
      </c>
      <c r="CE455" s="81">
        <f ca="1">AVERAGE(OFFSET(CE$87:CE$90,[3]Feuil3!$A7,,))</f>
        <v>89.574573336631232</v>
      </c>
      <c r="CF455" s="81">
        <f ca="1">AVERAGE(OFFSET(CF$87:CF$90,[3]Feuil3!$A7,,))</f>
        <v>77.417173766058141</v>
      </c>
      <c r="CG455" s="81">
        <f ca="1">AVERAGE(OFFSET(CG$87:CG$90,[3]Feuil3!$A7,,))</f>
        <v>94.954629673618697</v>
      </c>
      <c r="CH455" s="81">
        <f ca="1">AVERAGE(OFFSET(CH$87:CH$90,[3]Feuil3!$A7,,))</f>
        <v>82.578596234692014</v>
      </c>
      <c r="CI455" s="81" t="e">
        <f ca="1">AVERAGE(OFFSET(CI$87:CI$90,[3]Feuil3!$A7,,))</f>
        <v>#VALUE!</v>
      </c>
      <c r="CJ455" s="81" t="e">
        <f ca="1">AVERAGE(OFFSET(CJ$87:CJ$90,[3]Feuil3!$A7,,))</f>
        <v>#VALUE!</v>
      </c>
      <c r="CK455" s="81" t="e">
        <f ca="1">AVERAGE(OFFSET(CK$87:CK$90,[3]Feuil3!$A7,,))</f>
        <v>#VALUE!</v>
      </c>
    </row>
    <row r="456" spans="3:89" s="80" customFormat="1">
      <c r="C456" s="80">
        <f t="shared" ca="1" si="97"/>
        <v>106.75680665644761</v>
      </c>
      <c r="D456" s="80">
        <f t="shared" ca="1" si="97"/>
        <v>85.366813263542042</v>
      </c>
      <c r="E456" s="80">
        <f t="shared" si="96"/>
        <v>1998</v>
      </c>
      <c r="F456" s="81">
        <f ca="1">AVERAGE(OFFSET(F$87:F$90,[3]Feuil3!$A8,,))</f>
        <v>98.642499999999998</v>
      </c>
      <c r="G456" s="81">
        <f ca="1">AVERAGE(OFFSET(G$87:G$90,[3]Feuil3!$A8,,))</f>
        <v>90.7</v>
      </c>
      <c r="H456" s="81">
        <f ca="1">AVERAGE(OFFSET(H$87:H$90,[3]Feuil3!$A8,,))</f>
        <v>72.84</v>
      </c>
      <c r="I456" s="81">
        <f ca="1">AVERAGE(OFFSET(I$87:I$90,[3]Feuil3!$A8,,))</f>
        <v>92.982499999999987</v>
      </c>
      <c r="J456" s="81">
        <f ca="1">AVERAGE(OFFSET(J$87:J$90,[3]Feuil3!$A8,,))</f>
        <v>109.23</v>
      </c>
      <c r="K456" s="81">
        <f ca="1">AVERAGE(OFFSET(K$87:K$90,[3]Feuil3!$A8,,))</f>
        <v>83.125</v>
      </c>
      <c r="L456" s="81">
        <f ca="1">AVERAGE(OFFSET(L$87:L$90,[3]Feuil3!$A8,,))</f>
        <v>85.832499999999996</v>
      </c>
      <c r="M456" s="81">
        <f ca="1">AVERAGE(OFFSET(M$87:M$90,[3]Feuil3!$A8,,))</f>
        <v>91.74</v>
      </c>
      <c r="N456" s="81">
        <f ca="1">AVERAGE(OFFSET(N$87:N$90,[3]Feuil3!$A8,,))</f>
        <v>91.157499999999999</v>
      </c>
      <c r="O456" s="81">
        <f ca="1">AVERAGE(OFFSET(O$87:O$90,[3]Feuil3!$A8,,))</f>
        <v>96.975000000000009</v>
      </c>
      <c r="P456" s="81">
        <f ca="1">AVERAGE(OFFSET(P$87:P$90,[3]Feuil3!$A8,,))</f>
        <v>92.27000000000001</v>
      </c>
      <c r="Q456" s="81">
        <f ca="1">AVERAGE(OFFSET(Q$87:Q$90,[3]Feuil3!$A8,,))</f>
        <v>87.952500000000001</v>
      </c>
      <c r="R456" s="81">
        <f ca="1">AVERAGE(OFFSET(R$87:R$90,[3]Feuil3!$A8,,))</f>
        <v>93.07</v>
      </c>
      <c r="S456" s="81">
        <f ca="1">AVERAGE(OFFSET(S$87:S$90,[3]Feuil3!$A8,,))</f>
        <v>83.75</v>
      </c>
      <c r="T456" s="81">
        <f ca="1">AVERAGE(OFFSET(T$87:T$90,[3]Feuil3!$A8,,))</f>
        <v>93.512499999999989</v>
      </c>
      <c r="U456" s="81">
        <f ca="1">AVERAGE(OFFSET(U$87:U$90,[3]Feuil3!$A8,,))</f>
        <v>70.202500000000001</v>
      </c>
      <c r="V456" s="81">
        <f ca="1">AVERAGE(OFFSET(V$87:V$90,[3]Feuil3!$A8,,))</f>
        <v>91.902500000000003</v>
      </c>
      <c r="W456" s="81">
        <f ca="1">AVERAGE(OFFSET(W$87:W$90,[3]Feuil3!$A8,,))</f>
        <v>92.02000000000001</v>
      </c>
      <c r="X456" s="81">
        <f ca="1">AVERAGE(OFFSET(X$87:X$90,[3]Feuil3!$A8,,))</f>
        <v>106.5325</v>
      </c>
      <c r="Y456" s="81">
        <f ca="1">AVERAGE(OFFSET(Y$87:Y$90,[3]Feuil3!$A8,,))</f>
        <v>106.34</v>
      </c>
      <c r="Z456" s="81">
        <f ca="1">AVERAGE(OFFSET(Z$87:Z$90,[3]Feuil3!$A8,,))</f>
        <v>89.474999999999994</v>
      </c>
      <c r="AA456" s="81">
        <f ca="1">AVERAGE(OFFSET(AA$87:AA$90,[3]Feuil3!$A8,,))</f>
        <v>80.144999999999982</v>
      </c>
      <c r="AB456" s="81">
        <f ca="1">AVERAGE(OFFSET(AB$87:AB$90,[3]Feuil3!$A8,,))</f>
        <v>100.47250000000001</v>
      </c>
      <c r="AC456" s="81">
        <f ca="1">AVERAGE(OFFSET(AC$87:AC$90,[3]Feuil3!$A8,,))</f>
        <v>81.19</v>
      </c>
      <c r="AD456" s="81">
        <f ca="1">AVERAGE(OFFSET(AD$87:AD$90,[3]Feuil3!$A8,,))</f>
        <v>99.194999999999993</v>
      </c>
      <c r="AE456" s="81">
        <f ca="1">AVERAGE(OFFSET(AE$87:AE$90,[3]Feuil3!$A8,,))</f>
        <v>104.83749999999999</v>
      </c>
      <c r="AF456" s="81">
        <f ca="1">AVERAGE(OFFSET(AF$87:AF$90,[3]Feuil3!$A8,,))</f>
        <v>94.282499999999999</v>
      </c>
      <c r="AG456" s="81">
        <f ca="1">AVERAGE(OFFSET(AG$87:AG$90,[3]Feuil3!$A8,,))</f>
        <v>111.44750000000001</v>
      </c>
      <c r="AH456" s="81">
        <f ca="1">AVERAGE(OFFSET(AH$87:AH$90,[3]Feuil3!$A8,,))</f>
        <v>121.98750000000001</v>
      </c>
      <c r="AI456" s="81">
        <f ca="1">AVERAGE(OFFSET(AI$87:AI$90,[3]Feuil3!$A8,,))</f>
        <v>99.364999999999995</v>
      </c>
      <c r="AJ456" s="81">
        <f ca="1">AVERAGE(OFFSET(AJ$87:AJ$90,[3]Feuil3!$A8,,))</f>
        <v>86.074999999999989</v>
      </c>
      <c r="AK456" s="81">
        <f ca="1">AVERAGE(OFFSET(AK$87:AK$90,[3]Feuil3!$A8,,))</f>
        <v>111.71250000000001</v>
      </c>
      <c r="AL456" s="81">
        <f ca="1">AVERAGE(OFFSET(AL$87:AL$90,[3]Feuil3!$A8,,))</f>
        <v>82.08250000000001</v>
      </c>
      <c r="AM456" s="81">
        <f ca="1">AVERAGE(OFFSET(AM$87:AM$90,[3]Feuil3!$A8,,))</f>
        <v>77.697500000000005</v>
      </c>
      <c r="AN456" s="81">
        <f ca="1">AVERAGE(OFFSET(AN$87:AN$90,[3]Feuil3!$A8,,))</f>
        <v>77.352500000000006</v>
      </c>
      <c r="AO456" s="81">
        <f ca="1">AVERAGE(OFFSET(AO$87:AO$90,[3]Feuil3!$A8,,))</f>
        <v>77.797499999999999</v>
      </c>
      <c r="AP456" s="81">
        <f ca="1">AVERAGE(OFFSET(AP$87:AP$90,[3]Feuil3!$A8,,))</f>
        <v>97.637499999999989</v>
      </c>
      <c r="AQ456" s="81">
        <f ca="1">AVERAGE(OFFSET(AQ$87:AQ$90,[3]Feuil3!$A8,,))</f>
        <v>92.064999999999998</v>
      </c>
      <c r="AR456" s="81" t="e">
        <f ca="1">AVERAGE(OFFSET(AR$87:AR$90,[3]Feuil3!$A8,,))</f>
        <v>#DIV/0!</v>
      </c>
      <c r="AS456" s="81" t="e">
        <f ca="1">AVERAGE(OFFSET(AS$87:AS$90,[3]Feuil3!$A8,,))</f>
        <v>#DIV/0!</v>
      </c>
      <c r="AT456" s="81" t="e">
        <f ca="1">AVERAGE(OFFSET(AT$87:AT$90,[3]Feuil3!$A8,,))</f>
        <v>#DIV/0!</v>
      </c>
      <c r="AU456" s="81" t="e">
        <f ca="1">AVERAGE(OFFSET(AU$87:AU$90,[3]Feuil3!$A8,,))</f>
        <v>#DIV/0!</v>
      </c>
      <c r="AV456" s="81" t="e">
        <f ca="1">AVERAGE(OFFSET(AV$87:AV$90,[3]Feuil3!$A8,,))</f>
        <v>#DIV/0!</v>
      </c>
      <c r="AW456" s="81">
        <f ca="1">AVERAGE(OFFSET(AW$87:AW$90,[3]Feuil3!$A8,,))</f>
        <v>93.094092110230292</v>
      </c>
      <c r="AX456" s="81">
        <f ca="1">AVERAGE(OFFSET(AX$87:AX$90,[3]Feuil3!$A8,,))</f>
        <v>75.741127348643005</v>
      </c>
      <c r="AY456" s="81">
        <f ca="1">AVERAGE(OFFSET(AY$87:AY$90,[3]Feuil3!$A8,,))</f>
        <v>60.007414425176094</v>
      </c>
      <c r="AZ456" s="81">
        <f ca="1">AVERAGE(OFFSET(AZ$87:AZ$90,[3]Feuil3!$A8,,))</f>
        <v>84.355083803950933</v>
      </c>
      <c r="BA456" s="81">
        <f ca="1">AVERAGE(OFFSET(BA$87:BA$90,[3]Feuil3!$A8,,))</f>
        <v>114.49985586624386</v>
      </c>
      <c r="BB456" s="81">
        <f ca="1">AVERAGE(OFFSET(BB$87:BB$90,[3]Feuil3!$A8,,))</f>
        <v>61.198947194051286</v>
      </c>
      <c r="BC456" s="81">
        <f ca="1">AVERAGE(OFFSET(BC$87:BC$90,[3]Feuil3!$A8,,))</f>
        <v>73.723427098990754</v>
      </c>
      <c r="BD456" s="81">
        <f ca="1">AVERAGE(OFFSET(BD$87:BD$90,[3]Feuil3!$A8,,))</f>
        <v>90.708194289951791</v>
      </c>
      <c r="BE456" s="81">
        <f ca="1">AVERAGE(OFFSET(BE$87:BE$90,[3]Feuil3!$A8,,))</f>
        <v>82.519745626541749</v>
      </c>
      <c r="BF456" s="81">
        <f ca="1">AVERAGE(OFFSET(BF$87:BF$90,[3]Feuil3!$A8,,))</f>
        <v>93.131017262490701</v>
      </c>
      <c r="BG456" s="81">
        <f ca="1">AVERAGE(OFFSET(BG$87:BG$90,[3]Feuil3!$A8,,))</f>
        <v>87.800932534018457</v>
      </c>
      <c r="BH456" s="81">
        <f ca="1">AVERAGE(OFFSET(BH$87:BH$90,[3]Feuil3!$A8,,))</f>
        <v>88.672967863894144</v>
      </c>
      <c r="BI456" s="81">
        <f ca="1">AVERAGE(OFFSET(BI$87:BI$90,[3]Feuil3!$A8,,))</f>
        <v>56.930511377538537</v>
      </c>
      <c r="BJ456" s="81">
        <f ca="1">AVERAGE(OFFSET(BJ$87:BJ$90,[3]Feuil3!$A8,,))</f>
        <v>70.920484376323145</v>
      </c>
      <c r="BK456" s="81">
        <f ca="1">AVERAGE(OFFSET(BK$87:BK$90,[3]Feuil3!$A8,,))</f>
        <v>86.505550416281224</v>
      </c>
      <c r="BL456" s="81">
        <f ca="1">AVERAGE(OFFSET(BL$87:BL$90,[3]Feuil3!$A8,,))</f>
        <v>66.416745506149482</v>
      </c>
      <c r="BM456" s="81">
        <f ca="1">AVERAGE(OFFSET(BM$87:BM$90,[3]Feuil3!$A8,,))</f>
        <v>84.618925948944593</v>
      </c>
      <c r="BN456" s="81">
        <f ca="1">AVERAGE(OFFSET(BN$87:BN$90,[3]Feuil3!$A8,,))</f>
        <v>89.806275313521681</v>
      </c>
      <c r="BO456" s="81">
        <f ca="1">AVERAGE(OFFSET(BO$87:BO$90,[3]Feuil3!$A8,,))</f>
        <v>105.33432208626871</v>
      </c>
      <c r="BP456" s="81">
        <f ca="1">AVERAGE(OFFSET(BP$87:BP$90,[3]Feuil3!$A8,,))</f>
        <v>89.383878288644198</v>
      </c>
      <c r="BQ456" s="81">
        <f ca="1">AVERAGE(OFFSET(BQ$87:BQ$90,[3]Feuil3!$A8,,))</f>
        <v>88.945772652716343</v>
      </c>
      <c r="BR456" s="81">
        <f ca="1">AVERAGE(OFFSET(BR$87:BR$90,[3]Feuil3!$A8,,))</f>
        <v>57.61164525114566</v>
      </c>
      <c r="BS456" s="81">
        <f ca="1">AVERAGE(OFFSET(BS$87:BS$90,[3]Feuil3!$A8,,))</f>
        <v>96.955441364502661</v>
      </c>
      <c r="BT456" s="81">
        <f ca="1">AVERAGE(OFFSET(BT$87:BT$90,[3]Feuil3!$A8,,))</f>
        <v>65.220709322408311</v>
      </c>
      <c r="BU456" s="81">
        <f ca="1">AVERAGE(OFFSET(BU$87:BU$90,[3]Feuil3!$A8,,))</f>
        <v>95.418800952312239</v>
      </c>
      <c r="BV456" s="81">
        <f ca="1">AVERAGE(OFFSET(BV$87:BV$90,[3]Feuil3!$A8,,))</f>
        <v>105.8056214361407</v>
      </c>
      <c r="BW456" s="81">
        <f ca="1">AVERAGE(OFFSET(BW$87:BW$90,[3]Feuil3!$A8,,))</f>
        <v>103.83535242290749</v>
      </c>
      <c r="BX456" s="81">
        <f ca="1">AVERAGE(OFFSET(BX$87:BX$90,[3]Feuil3!$A8,,))</f>
        <v>120.68928175000677</v>
      </c>
      <c r="BY456" s="81">
        <f ca="1">AVERAGE(OFFSET(BY$87:BY$90,[3]Feuil3!$A8,,))</f>
        <v>139.91799048001377</v>
      </c>
      <c r="BZ456" s="81">
        <f ca="1">AVERAGE(OFFSET(BZ$87:BZ$90,[3]Feuil3!$A8,,))</f>
        <v>98.544616071207201</v>
      </c>
      <c r="CA456" s="81">
        <f ca="1">AVERAGE(OFFSET(CA$87:CA$90,[3]Feuil3!$A8,,))</f>
        <v>70.747544486910783</v>
      </c>
      <c r="CB456" s="81">
        <f ca="1">AVERAGE(OFFSET(CB$87:CB$90,[3]Feuil3!$A8,,))</f>
        <v>107.67210428664369</v>
      </c>
      <c r="CC456" s="81">
        <f ca="1">AVERAGE(OFFSET(CC$87:CC$90,[3]Feuil3!$A8,,))</f>
        <v>71.523799150419336</v>
      </c>
      <c r="CD456" s="81">
        <f ca="1">AVERAGE(OFFSET(CD$87:CD$90,[3]Feuil3!$A8,,))</f>
        <v>69.188984616754595</v>
      </c>
      <c r="CE456" s="81">
        <f ca="1">AVERAGE(OFFSET(CE$87:CE$90,[3]Feuil3!$A8,,))</f>
        <v>76.529804600544153</v>
      </c>
      <c r="CF456" s="81">
        <f ca="1">AVERAGE(OFFSET(CF$87:CF$90,[3]Feuil3!$A8,,))</f>
        <v>77.92802944932761</v>
      </c>
      <c r="CG456" s="81">
        <f ca="1">AVERAGE(OFFSET(CG$87:CG$90,[3]Feuil3!$A8,,))</f>
        <v>92.771628105848237</v>
      </c>
      <c r="CH456" s="81">
        <f ca="1">AVERAGE(OFFSET(CH$87:CH$90,[3]Feuil3!$A8,,))</f>
        <v>84.139097057210748</v>
      </c>
      <c r="CI456" s="81" t="e">
        <f ca="1">AVERAGE(OFFSET(CI$87:CI$90,[3]Feuil3!$A8,,))</f>
        <v>#VALUE!</v>
      </c>
      <c r="CJ456" s="81" t="e">
        <f ca="1">AVERAGE(OFFSET(CJ$87:CJ$90,[3]Feuil3!$A8,,))</f>
        <v>#VALUE!</v>
      </c>
      <c r="CK456" s="81" t="e">
        <f ca="1">AVERAGE(OFFSET(CK$87:CK$90,[3]Feuil3!$A8,,))</f>
        <v>#VALUE!</v>
      </c>
    </row>
    <row r="457" spans="3:89" s="80" customFormat="1">
      <c r="C457" s="80">
        <f t="shared" ca="1" si="97"/>
        <v>104.35635567983284</v>
      </c>
      <c r="D457" s="80">
        <f t="shared" ca="1" si="97"/>
        <v>84.004251811627498</v>
      </c>
      <c r="E457" s="80">
        <f t="shared" si="96"/>
        <v>1999</v>
      </c>
      <c r="F457" s="81">
        <f ca="1">AVERAGE(OFFSET(F$87:F$90,[3]Feuil3!$A9,,))</f>
        <v>97.33</v>
      </c>
      <c r="G457" s="81">
        <f ca="1">AVERAGE(OFFSET(G$87:G$90,[3]Feuil3!$A9,,))</f>
        <v>87.474999999999994</v>
      </c>
      <c r="H457" s="81">
        <f ca="1">AVERAGE(OFFSET(H$87:H$90,[3]Feuil3!$A9,,))</f>
        <v>71.81</v>
      </c>
      <c r="I457" s="81">
        <f ca="1">AVERAGE(OFFSET(I$87:I$90,[3]Feuil3!$A9,,))</f>
        <v>92.47</v>
      </c>
      <c r="J457" s="81">
        <f ca="1">AVERAGE(OFFSET(J$87:J$90,[3]Feuil3!$A9,,))</f>
        <v>106.2525</v>
      </c>
      <c r="K457" s="81">
        <f ca="1">AVERAGE(OFFSET(K$87:K$90,[3]Feuil3!$A9,,))</f>
        <v>84.397500000000008</v>
      </c>
      <c r="L457" s="81">
        <f ca="1">AVERAGE(OFFSET(L$87:L$90,[3]Feuil3!$A9,,))</f>
        <v>82.62</v>
      </c>
      <c r="M457" s="81">
        <f ca="1">AVERAGE(OFFSET(M$87:M$90,[3]Feuil3!$A9,,))</f>
        <v>93.132499999999993</v>
      </c>
      <c r="N457" s="81">
        <f ca="1">AVERAGE(OFFSET(N$87:N$90,[3]Feuil3!$A9,,))</f>
        <v>90.092500000000001</v>
      </c>
      <c r="O457" s="81">
        <f ca="1">AVERAGE(OFFSET(O$87:O$90,[3]Feuil3!$A9,,))</f>
        <v>94.632500000000007</v>
      </c>
      <c r="P457" s="81">
        <f ca="1">AVERAGE(OFFSET(P$87:P$90,[3]Feuil3!$A9,,))</f>
        <v>90.252499999999998</v>
      </c>
      <c r="Q457" s="81">
        <f ca="1">AVERAGE(OFFSET(Q$87:Q$90,[3]Feuil3!$A9,,))</f>
        <v>85.847499999999997</v>
      </c>
      <c r="R457" s="81">
        <f ca="1">AVERAGE(OFFSET(R$87:R$90,[3]Feuil3!$A9,,))</f>
        <v>97.674999999999997</v>
      </c>
      <c r="S457" s="81">
        <f ca="1">AVERAGE(OFFSET(S$87:S$90,[3]Feuil3!$A9,,))</f>
        <v>86.42</v>
      </c>
      <c r="T457" s="81">
        <f ca="1">AVERAGE(OFFSET(T$87:T$90,[3]Feuil3!$A9,,))</f>
        <v>92.13</v>
      </c>
      <c r="U457" s="81">
        <f ca="1">AVERAGE(OFFSET(U$87:U$90,[3]Feuil3!$A9,,))</f>
        <v>69.227500000000006</v>
      </c>
      <c r="V457" s="81">
        <f ca="1">AVERAGE(OFFSET(V$87:V$90,[3]Feuil3!$A9,,))</f>
        <v>88.87</v>
      </c>
      <c r="W457" s="81">
        <f ca="1">AVERAGE(OFFSET(W$87:W$90,[3]Feuil3!$A9,,))</f>
        <v>91.234999999999999</v>
      </c>
      <c r="X457" s="81">
        <f ca="1">AVERAGE(OFFSET(X$87:X$90,[3]Feuil3!$A9,,))</f>
        <v>104.5575</v>
      </c>
      <c r="Y457" s="81">
        <f ca="1">AVERAGE(OFFSET(Y$87:Y$90,[3]Feuil3!$A9,,))</f>
        <v>99.84</v>
      </c>
      <c r="Z457" s="81">
        <f ca="1">AVERAGE(OFFSET(Z$87:Z$90,[3]Feuil3!$A9,,))</f>
        <v>89.254999999999995</v>
      </c>
      <c r="AA457" s="81">
        <f ca="1">AVERAGE(OFFSET(AA$87:AA$90,[3]Feuil3!$A9,,))</f>
        <v>65.995000000000005</v>
      </c>
      <c r="AB457" s="81">
        <f ca="1">AVERAGE(OFFSET(AB$87:AB$90,[3]Feuil3!$A9,,))</f>
        <v>98.397499999999994</v>
      </c>
      <c r="AC457" s="81">
        <f ca="1">AVERAGE(OFFSET(AC$87:AC$90,[3]Feuil3!$A9,,))</f>
        <v>74.259999999999991</v>
      </c>
      <c r="AD457" s="81">
        <f ca="1">AVERAGE(OFFSET(AD$87:AD$90,[3]Feuil3!$A9,,))</f>
        <v>96.742500000000007</v>
      </c>
      <c r="AE457" s="81">
        <f ca="1">AVERAGE(OFFSET(AE$87:AE$90,[3]Feuil3!$A9,,))</f>
        <v>100.25500000000001</v>
      </c>
      <c r="AF457" s="81">
        <f ca="1">AVERAGE(OFFSET(AF$87:AF$90,[3]Feuil3!$A9,,))</f>
        <v>95.912500000000009</v>
      </c>
      <c r="AG457" s="81">
        <f ca="1">AVERAGE(OFFSET(AG$87:AG$90,[3]Feuil3!$A9,,))</f>
        <v>109.77250000000001</v>
      </c>
      <c r="AH457" s="81">
        <f ca="1">AVERAGE(OFFSET(AH$87:AH$90,[3]Feuil3!$A9,,))</f>
        <v>137.53</v>
      </c>
      <c r="AI457" s="81">
        <f ca="1">AVERAGE(OFFSET(AI$87:AI$90,[3]Feuil3!$A9,,))</f>
        <v>97.094999999999999</v>
      </c>
      <c r="AJ457" s="81">
        <f ca="1">AVERAGE(OFFSET(AJ$87:AJ$90,[3]Feuil3!$A9,,))</f>
        <v>88.13</v>
      </c>
      <c r="AK457" s="81">
        <f ca="1">AVERAGE(OFFSET(AK$87:AK$90,[3]Feuil3!$A9,,))</f>
        <v>129.6275</v>
      </c>
      <c r="AL457" s="81">
        <f ca="1">AVERAGE(OFFSET(AL$87:AL$90,[3]Feuil3!$A9,,))</f>
        <v>79.97999999999999</v>
      </c>
      <c r="AM457" s="81">
        <f ca="1">AVERAGE(OFFSET(AM$87:AM$90,[3]Feuil3!$A9,,))</f>
        <v>78.165000000000006</v>
      </c>
      <c r="AN457" s="81">
        <f ca="1">AVERAGE(OFFSET(AN$87:AN$90,[3]Feuil3!$A9,,))</f>
        <v>71.83</v>
      </c>
      <c r="AO457" s="81">
        <f ca="1">AVERAGE(OFFSET(AO$87:AO$90,[3]Feuil3!$A9,,))</f>
        <v>86.135000000000005</v>
      </c>
      <c r="AP457" s="81">
        <f ca="1">AVERAGE(OFFSET(AP$87:AP$90,[3]Feuil3!$A9,,))</f>
        <v>93.06</v>
      </c>
      <c r="AQ457" s="81">
        <f ca="1">AVERAGE(OFFSET(AQ$87:AQ$90,[3]Feuil3!$A9,,))</f>
        <v>85.774999999999991</v>
      </c>
      <c r="AR457" s="81" t="e">
        <f ca="1">AVERAGE(OFFSET(AR$87:AR$90,[3]Feuil3!$A9,,))</f>
        <v>#DIV/0!</v>
      </c>
      <c r="AS457" s="81" t="e">
        <f ca="1">AVERAGE(OFFSET(AS$87:AS$90,[3]Feuil3!$A9,,))</f>
        <v>#DIV/0!</v>
      </c>
      <c r="AT457" s="81" t="e">
        <f ca="1">AVERAGE(OFFSET(AT$87:AT$90,[3]Feuil3!$A9,,))</f>
        <v>#DIV/0!</v>
      </c>
      <c r="AU457" s="81" t="e">
        <f ca="1">AVERAGE(OFFSET(AU$87:AU$90,[3]Feuil3!$A9,,))</f>
        <v>#DIV/0!</v>
      </c>
      <c r="AV457" s="81" t="e">
        <f ca="1">AVERAGE(OFFSET(AV$87:AV$90,[3]Feuil3!$A9,,))</f>
        <v>#DIV/0!</v>
      </c>
      <c r="AW457" s="81">
        <f ca="1">AVERAGE(OFFSET(AW$87:AW$90,[3]Feuil3!$A9,,))</f>
        <v>91.855417138542848</v>
      </c>
      <c r="AX457" s="81">
        <f ca="1">AVERAGE(OFFSET(AX$87:AX$90,[3]Feuil3!$A9,,))</f>
        <v>73.048016701461378</v>
      </c>
      <c r="AY457" s="81">
        <f ca="1">AVERAGE(OFFSET(AY$87:AY$90,[3]Feuil3!$A9,,))</f>
        <v>59.158874655023283</v>
      </c>
      <c r="AZ457" s="81">
        <f ca="1">AVERAGE(OFFSET(AZ$87:AZ$90,[3]Feuil3!$A9,,))</f>
        <v>83.890136308997313</v>
      </c>
      <c r="BA457" s="81">
        <f ca="1">AVERAGE(OFFSET(BA$87:BA$90,[3]Feuil3!$A9,,))</f>
        <v>111.37870489268587</v>
      </c>
      <c r="BB457" s="81">
        <f ca="1">AVERAGE(OFFSET(BB$87:BB$90,[3]Feuil3!$A9,,))</f>
        <v>62.135797242826392</v>
      </c>
      <c r="BC457" s="81">
        <f ca="1">AVERAGE(OFFSET(BC$87:BC$90,[3]Feuil3!$A9,,))</f>
        <v>70.964140004294592</v>
      </c>
      <c r="BD457" s="81">
        <f ca="1">AVERAGE(OFFSET(BD$87:BD$90,[3]Feuil3!$A9,,))</f>
        <v>92.085032752440966</v>
      </c>
      <c r="BE457" s="81">
        <f ca="1">AVERAGE(OFFSET(BE$87:BE$90,[3]Feuil3!$A9,,))</f>
        <v>81.555661167311655</v>
      </c>
      <c r="BF457" s="81">
        <f ca="1">AVERAGE(OFFSET(BF$87:BF$90,[3]Feuil3!$A9,,))</f>
        <v>90.881371395644777</v>
      </c>
      <c r="BG457" s="81">
        <f ca="1">AVERAGE(OFFSET(BG$87:BG$90,[3]Feuil3!$A9,,))</f>
        <v>85.881149490912549</v>
      </c>
      <c r="BH457" s="81">
        <f ca="1">AVERAGE(OFFSET(BH$87:BH$90,[3]Feuil3!$A9,,))</f>
        <v>86.550724637681171</v>
      </c>
      <c r="BI457" s="81">
        <f ca="1">AVERAGE(OFFSET(BI$87:BI$90,[3]Feuil3!$A9,,))</f>
        <v>59.747369708832885</v>
      </c>
      <c r="BJ457" s="81">
        <f ca="1">AVERAGE(OFFSET(BJ$87:BJ$90,[3]Feuil3!$A9,,))</f>
        <v>73.18147175882801</v>
      </c>
      <c r="BK457" s="81">
        <f ca="1">AVERAGE(OFFSET(BK$87:BK$90,[3]Feuil3!$A9,,))</f>
        <v>85.226641998149873</v>
      </c>
      <c r="BL457" s="81">
        <f ca="1">AVERAGE(OFFSET(BL$87:BL$90,[3]Feuil3!$A9,,))</f>
        <v>65.494323557237465</v>
      </c>
      <c r="BM457" s="81">
        <f ca="1">AVERAGE(OFFSET(BM$87:BM$90,[3]Feuil3!$A9,,))</f>
        <v>81.826761503579405</v>
      </c>
      <c r="BN457" s="81">
        <f ca="1">AVERAGE(OFFSET(BN$87:BN$90,[3]Feuil3!$A9,,))</f>
        <v>89.040160054652802</v>
      </c>
      <c r="BO457" s="81">
        <f ca="1">AVERAGE(OFFSET(BO$87:BO$90,[3]Feuil3!$A9,,))</f>
        <v>103.38153503893216</v>
      </c>
      <c r="BP457" s="81">
        <f ca="1">AVERAGE(OFFSET(BP$87:BP$90,[3]Feuil3!$A9,,))</f>
        <v>83.920316046062027</v>
      </c>
      <c r="BQ457" s="81">
        <f ca="1">AVERAGE(OFFSET(BQ$87:BQ$90,[3]Feuil3!$A9,,))</f>
        <v>88.727073910234111</v>
      </c>
      <c r="BR457" s="81">
        <f ca="1">AVERAGE(OFFSET(BR$87:BR$90,[3]Feuil3!$A9,,))</f>
        <v>47.440021565279906</v>
      </c>
      <c r="BS457" s="81">
        <f ca="1">AVERAGE(OFFSET(BS$87:BS$90,[3]Feuil3!$A9,,))</f>
        <v>94.953077127210449</v>
      </c>
      <c r="BT457" s="81">
        <f ca="1">AVERAGE(OFFSET(BT$87:BT$90,[3]Feuil3!$A9,,))</f>
        <v>59.653773547013685</v>
      </c>
      <c r="BU457" s="81">
        <f ca="1">AVERAGE(OFFSET(BU$87:BU$90,[3]Feuil3!$A9,,))</f>
        <v>93.059663804920291</v>
      </c>
      <c r="BV457" s="81">
        <f ca="1">AVERAGE(OFFSET(BV$87:BV$90,[3]Feuil3!$A9,,))</f>
        <v>101.18080435989302</v>
      </c>
      <c r="BW457" s="81">
        <f ca="1">AVERAGE(OFFSET(BW$87:BW$90,[3]Feuil3!$A9,,))</f>
        <v>105.63050660792952</v>
      </c>
      <c r="BX457" s="81">
        <f ca="1">AVERAGE(OFFSET(BX$87:BX$90,[3]Feuil3!$A9,,))</f>
        <v>118.87538240788371</v>
      </c>
      <c r="BY457" s="81">
        <f ca="1">AVERAGE(OFFSET(BY$87:BY$90,[3]Feuil3!$A9,,))</f>
        <v>157.74502494695187</v>
      </c>
      <c r="BZ457" s="81">
        <f ca="1">AVERAGE(OFFSET(BZ$87:BZ$90,[3]Feuil3!$A9,,))</f>
        <v>96.293357796345418</v>
      </c>
      <c r="CA457" s="81">
        <f ca="1">AVERAGE(OFFSET(CA$87:CA$90,[3]Feuil3!$A9,,))</f>
        <v>72.436608720667408</v>
      </c>
      <c r="CB457" s="81">
        <f ca="1">AVERAGE(OFFSET(CB$87:CB$90,[3]Feuil3!$A9,,))</f>
        <v>124.93915809257609</v>
      </c>
      <c r="CC457" s="81">
        <f ca="1">AVERAGE(OFFSET(CC$87:CC$90,[3]Feuil3!$A9,,))</f>
        <v>69.691754710815815</v>
      </c>
      <c r="CD457" s="81">
        <f ca="1">AVERAGE(OFFSET(CD$87:CD$90,[3]Feuil3!$A9,,))</f>
        <v>69.605289521138033</v>
      </c>
      <c r="CE457" s="81">
        <f ca="1">AVERAGE(OFFSET(CE$87:CE$90,[3]Feuil3!$A9,,))</f>
        <v>71.066040069255507</v>
      </c>
      <c r="CF457" s="81">
        <f ca="1">AVERAGE(OFFSET(CF$87:CF$90,[3]Feuil3!$A9,,))</f>
        <v>86.279518192973214</v>
      </c>
      <c r="CG457" s="81">
        <f ca="1">AVERAGE(OFFSET(CG$87:CG$90,[3]Feuil3!$A9,,))</f>
        <v>88.422252838614654</v>
      </c>
      <c r="CH457" s="81">
        <f ca="1">AVERAGE(OFFSET(CH$87:CH$90,[3]Feuil3!$A9,,))</f>
        <v>78.39060500822518</v>
      </c>
      <c r="CI457" s="81" t="e">
        <f ca="1">AVERAGE(OFFSET(CI$87:CI$90,[3]Feuil3!$A9,,))</f>
        <v>#VALUE!</v>
      </c>
      <c r="CJ457" s="81" t="e">
        <f ca="1">AVERAGE(OFFSET(CJ$87:CJ$90,[3]Feuil3!$A9,,))</f>
        <v>#VALUE!</v>
      </c>
      <c r="CK457" s="81" t="e">
        <f ca="1">AVERAGE(OFFSET(CK$87:CK$90,[3]Feuil3!$A9,,))</f>
        <v>#VALUE!</v>
      </c>
    </row>
    <row r="458" spans="3:89" s="80" customFormat="1">
      <c r="C458" s="80">
        <f t="shared" ca="1" si="97"/>
        <v>98.740185206287691</v>
      </c>
      <c r="D458" s="80">
        <f t="shared" ca="1" si="97"/>
        <v>80.265569502846617</v>
      </c>
      <c r="E458" s="80">
        <f t="shared" si="96"/>
        <v>2000</v>
      </c>
      <c r="F458" s="81">
        <f ca="1">AVERAGE(OFFSET(F$87:F$90,[3]Feuil3!$A10,,))</f>
        <v>92.6875</v>
      </c>
      <c r="G458" s="81">
        <f ca="1">AVERAGE(OFFSET(G$87:G$90,[3]Feuil3!$A10,,))</f>
        <v>85.077499999999986</v>
      </c>
      <c r="H458" s="81">
        <f ca="1">AVERAGE(OFFSET(H$87:H$90,[3]Feuil3!$A10,,))</f>
        <v>73.287499999999994</v>
      </c>
      <c r="I458" s="81">
        <f ca="1">AVERAGE(OFFSET(I$87:I$90,[3]Feuil3!$A10,,))</f>
        <v>87.102500000000006</v>
      </c>
      <c r="J458" s="81">
        <f ca="1">AVERAGE(OFFSET(J$87:J$90,[3]Feuil3!$A10,,))</f>
        <v>99.504999999999995</v>
      </c>
      <c r="K458" s="81">
        <f ca="1">AVERAGE(OFFSET(K$87:K$90,[3]Feuil3!$A10,,))</f>
        <v>82.357500000000002</v>
      </c>
      <c r="L458" s="81">
        <f ca="1">AVERAGE(OFFSET(L$87:L$90,[3]Feuil3!$A10,,))</f>
        <v>77.827500000000001</v>
      </c>
      <c r="M458" s="81">
        <f ca="1">AVERAGE(OFFSET(M$87:M$90,[3]Feuil3!$A10,,))</f>
        <v>87.015000000000015</v>
      </c>
      <c r="N458" s="81">
        <f ca="1">AVERAGE(OFFSET(N$87:N$90,[3]Feuil3!$A10,,))</f>
        <v>87.814999999999998</v>
      </c>
      <c r="O458" s="81">
        <f ca="1">AVERAGE(OFFSET(O$87:O$90,[3]Feuil3!$A10,,))</f>
        <v>89.967500000000001</v>
      </c>
      <c r="P458" s="81">
        <f ca="1">AVERAGE(OFFSET(P$87:P$90,[3]Feuil3!$A10,,))</f>
        <v>85.047499999999999</v>
      </c>
      <c r="Q458" s="81">
        <f ca="1">AVERAGE(OFFSET(Q$87:Q$90,[3]Feuil3!$A10,,))</f>
        <v>83.334999999999994</v>
      </c>
      <c r="R458" s="81">
        <f ca="1">AVERAGE(OFFSET(R$87:R$90,[3]Feuil3!$A10,,))</f>
        <v>101.92250000000001</v>
      </c>
      <c r="S458" s="81">
        <f ca="1">AVERAGE(OFFSET(S$87:S$90,[3]Feuil3!$A10,,))</f>
        <v>87.252499999999998</v>
      </c>
      <c r="T458" s="81">
        <f ca="1">AVERAGE(OFFSET(T$87:T$90,[3]Feuil3!$A10,,))</f>
        <v>90.72999999999999</v>
      </c>
      <c r="U458" s="81">
        <f ca="1">AVERAGE(OFFSET(U$87:U$90,[3]Feuil3!$A10,,))</f>
        <v>71.862499999999997</v>
      </c>
      <c r="V458" s="81">
        <f ca="1">AVERAGE(OFFSET(V$87:V$90,[3]Feuil3!$A10,,))</f>
        <v>85.094999999999999</v>
      </c>
      <c r="W458" s="81">
        <f ca="1">AVERAGE(OFFSET(W$87:W$90,[3]Feuil3!$A10,,))</f>
        <v>89.582499999999996</v>
      </c>
      <c r="X458" s="81">
        <f ca="1">AVERAGE(OFFSET(X$87:X$90,[3]Feuil3!$A10,,))</f>
        <v>99.97999999999999</v>
      </c>
      <c r="Y458" s="81">
        <f ca="1">AVERAGE(OFFSET(Y$87:Y$90,[3]Feuil3!$A10,,))</f>
        <v>105.88499999999999</v>
      </c>
      <c r="Z458" s="81">
        <f ca="1">AVERAGE(OFFSET(Z$87:Z$90,[3]Feuil3!$A10,,))</f>
        <v>88.924999999999997</v>
      </c>
      <c r="AA458" s="81">
        <f ca="1">AVERAGE(OFFSET(AA$87:AA$90,[3]Feuil3!$A10,,))</f>
        <v>85.534999999999997</v>
      </c>
      <c r="AB458" s="81">
        <f ca="1">AVERAGE(OFFSET(AB$87:AB$90,[3]Feuil3!$A10,,))</f>
        <v>96.092500000000001</v>
      </c>
      <c r="AC458" s="81">
        <f ca="1">AVERAGE(OFFSET(AC$87:AC$90,[3]Feuil3!$A10,,))</f>
        <v>81.092500000000001</v>
      </c>
      <c r="AD458" s="81">
        <f ca="1">AVERAGE(OFFSET(AD$87:AD$90,[3]Feuil3!$A10,,))</f>
        <v>90.917500000000004</v>
      </c>
      <c r="AE458" s="81">
        <f ca="1">AVERAGE(OFFSET(AE$87:AE$90,[3]Feuil3!$A10,,))</f>
        <v>103.2025</v>
      </c>
      <c r="AF458" s="81">
        <f ca="1">AVERAGE(OFFSET(AF$87:AF$90,[3]Feuil3!$A10,,))</f>
        <v>99.034999999999997</v>
      </c>
      <c r="AG458" s="81">
        <f ca="1">AVERAGE(OFFSET(AG$87:AG$90,[3]Feuil3!$A10,,))</f>
        <v>116.8325</v>
      </c>
      <c r="AH458" s="81">
        <f ca="1">AVERAGE(OFFSET(AH$87:AH$90,[3]Feuil3!$A10,,))</f>
        <v>145.51250000000002</v>
      </c>
      <c r="AI458" s="81">
        <f ca="1">AVERAGE(OFFSET(AI$87:AI$90,[3]Feuil3!$A10,,))</f>
        <v>92.907499999999999</v>
      </c>
      <c r="AJ458" s="81">
        <f ca="1">AVERAGE(OFFSET(AJ$87:AJ$90,[3]Feuil3!$A10,,))</f>
        <v>85.94</v>
      </c>
      <c r="AK458" s="81">
        <f ca="1">AVERAGE(OFFSET(AK$87:AK$90,[3]Feuil3!$A10,,))</f>
        <v>125.28749999999999</v>
      </c>
      <c r="AL458" s="81">
        <f ca="1">AVERAGE(OFFSET(AL$87:AL$90,[3]Feuil3!$A10,,))</f>
        <v>79.9375</v>
      </c>
      <c r="AM458" s="81">
        <f ca="1">AVERAGE(OFFSET(AM$87:AM$90,[3]Feuil3!$A10,,))</f>
        <v>75.432500000000005</v>
      </c>
      <c r="AN458" s="81">
        <f ca="1">AVERAGE(OFFSET(AN$87:AN$90,[3]Feuil3!$A10,,))</f>
        <v>64.067499999999995</v>
      </c>
      <c r="AO458" s="81">
        <f ca="1">AVERAGE(OFFSET(AO$87:AO$90,[3]Feuil3!$A10,,))</f>
        <v>94.382500000000007</v>
      </c>
      <c r="AP458" s="81">
        <f ca="1">AVERAGE(OFFSET(AP$87:AP$90,[3]Feuil3!$A10,,))</f>
        <v>83.367500000000007</v>
      </c>
      <c r="AQ458" s="81">
        <f ca="1">AVERAGE(OFFSET(AQ$87:AQ$90,[3]Feuil3!$A10,,))</f>
        <v>76.699999999999989</v>
      </c>
      <c r="AR458" s="81" t="e">
        <f ca="1">AVERAGE(OFFSET(AR$87:AR$90,[3]Feuil3!$A10,,))</f>
        <v>#DIV/0!</v>
      </c>
      <c r="AS458" s="81" t="e">
        <f ca="1">AVERAGE(OFFSET(AS$87:AS$90,[3]Feuil3!$A10,,))</f>
        <v>#DIV/0!</v>
      </c>
      <c r="AT458" s="81" t="e">
        <f ca="1">AVERAGE(OFFSET(AT$87:AT$90,[3]Feuil3!$A10,,))</f>
        <v>#DIV/0!</v>
      </c>
      <c r="AU458" s="81" t="e">
        <f ca="1">AVERAGE(OFFSET(AU$87:AU$90,[3]Feuil3!$A10,,))</f>
        <v>#DIV/0!</v>
      </c>
      <c r="AV458" s="81" t="e">
        <f ca="1">AVERAGE(OFFSET(AV$87:AV$90,[3]Feuil3!$A10,,))</f>
        <v>#DIV/0!</v>
      </c>
      <c r="AW458" s="81">
        <f ca="1">AVERAGE(OFFSET(AW$87:AW$90,[3]Feuil3!$A10,,))</f>
        <v>87.474046810117031</v>
      </c>
      <c r="AX458" s="81">
        <f ca="1">AVERAGE(OFFSET(AX$87:AX$90,[3]Feuil3!$A10,,))</f>
        <v>71.045929018789138</v>
      </c>
      <c r="AY458" s="81">
        <f ca="1">AVERAGE(OFFSET(AY$87:AY$90,[3]Feuil3!$A10,,))</f>
        <v>60.376076121431808</v>
      </c>
      <c r="AZ458" s="81">
        <f ca="1">AVERAGE(OFFSET(AZ$87:AZ$90,[3]Feuil3!$A10,,))</f>
        <v>79.020661813068443</v>
      </c>
      <c r="BA458" s="81">
        <f ca="1">AVERAGE(OFFSET(BA$87:BA$90,[3]Feuil3!$A10,,))</f>
        <v>104.30566838753636</v>
      </c>
      <c r="BB458" s="81">
        <f ca="1">AVERAGE(OFFSET(BB$87:BB$90,[3]Feuil3!$A10,,))</f>
        <v>60.633892253041545</v>
      </c>
      <c r="BC458" s="81">
        <f ca="1">AVERAGE(OFFSET(BC$87:BC$90,[3]Feuil3!$A10,,))</f>
        <v>66.847756066136995</v>
      </c>
      <c r="BD458" s="81">
        <f ca="1">AVERAGE(OFFSET(BD$87:BD$90,[3]Feuil3!$A10,,))</f>
        <v>86.036336670374467</v>
      </c>
      <c r="BE458" s="81">
        <f ca="1">AVERAGE(OFFSET(BE$87:BE$90,[3]Feuil3!$A10,,))</f>
        <v>79.49396881435716</v>
      </c>
      <c r="BF458" s="81">
        <f ca="1">AVERAGE(OFFSET(BF$87:BF$90,[3]Feuil3!$A10,,))</f>
        <v>86.401286883868337</v>
      </c>
      <c r="BG458" s="81">
        <f ca="1">AVERAGE(OFFSET(BG$87:BG$90,[3]Feuil3!$A10,,))</f>
        <v>80.928251974498039</v>
      </c>
      <c r="BH458" s="81">
        <f ca="1">AVERAGE(OFFSET(BH$87:BH$90,[3]Feuil3!$A10,,))</f>
        <v>84.017643352236945</v>
      </c>
      <c r="BI458" s="81">
        <f ca="1">AVERAGE(OFFSET(BI$87:BI$90,[3]Feuil3!$A10,,))</f>
        <v>62.345546855884521</v>
      </c>
      <c r="BJ458" s="81">
        <f ca="1">AVERAGE(OFFSET(BJ$87:BJ$90,[3]Feuil3!$A10,,))</f>
        <v>73.886442543822511</v>
      </c>
      <c r="BK458" s="81">
        <f ca="1">AVERAGE(OFFSET(BK$87:BK$90,[3]Feuil3!$A10,,))</f>
        <v>83.93154486586495</v>
      </c>
      <c r="BL458" s="81">
        <f ca="1">AVERAGE(OFFSET(BL$87:BL$90,[3]Feuil3!$A10,,))</f>
        <v>67.987228003784281</v>
      </c>
      <c r="BM458" s="81">
        <f ca="1">AVERAGE(OFFSET(BM$87:BM$90,[3]Feuil3!$A10,,))</f>
        <v>78.350942614460337</v>
      </c>
      <c r="BN458" s="81">
        <f ca="1">AVERAGE(OFFSET(BN$87:BN$90,[3]Feuil3!$A10,,))</f>
        <v>87.427414239008442</v>
      </c>
      <c r="BO458" s="81">
        <f ca="1">AVERAGE(OFFSET(BO$87:BO$90,[3]Feuil3!$A10,,))</f>
        <v>98.855518477320501</v>
      </c>
      <c r="BP458" s="81">
        <f ca="1">AVERAGE(OFFSET(BP$87:BP$90,[3]Feuil3!$A10,,))</f>
        <v>89.00142893166344</v>
      </c>
      <c r="BQ458" s="81">
        <f ca="1">AVERAGE(OFFSET(BQ$87:BQ$90,[3]Feuil3!$A10,,))</f>
        <v>88.399025796510756</v>
      </c>
      <c r="BR458" s="81">
        <f ca="1">AVERAGE(OFFSET(BR$87:BR$90,[3]Feuil3!$A10,,))</f>
        <v>61.486207206397708</v>
      </c>
      <c r="BS458" s="81">
        <f ca="1">AVERAGE(OFFSET(BS$87:BS$90,[3]Feuil3!$A10,,))</f>
        <v>92.728764082893051</v>
      </c>
      <c r="BT458" s="81">
        <f ca="1">AVERAGE(OFFSET(BT$87:BT$90,[3]Feuil3!$A10,,))</f>
        <v>65.142386632927654</v>
      </c>
      <c r="BU458" s="81">
        <f ca="1">AVERAGE(OFFSET(BU$87:BU$90,[3]Feuil3!$A10,,))</f>
        <v>87.456412476252325</v>
      </c>
      <c r="BV458" s="81">
        <f ca="1">AVERAGE(OFFSET(BV$87:BV$90,[3]Feuil3!$A10,,))</f>
        <v>104.15552303577736</v>
      </c>
      <c r="BW458" s="81">
        <f ca="1">AVERAGE(OFFSET(BW$87:BW$90,[3]Feuil3!$A10,,))</f>
        <v>109.0693832599119</v>
      </c>
      <c r="BX458" s="81">
        <f ca="1">AVERAGE(OFFSET(BX$87:BX$90,[3]Feuil3!$A10,,))</f>
        <v>126.52083276930989</v>
      </c>
      <c r="BY458" s="81">
        <f ca="1">AVERAGE(OFFSET(BY$87:BY$90,[3]Feuil3!$A10,,))</f>
        <v>166.90084303492574</v>
      </c>
      <c r="BZ458" s="81">
        <f ca="1">AVERAGE(OFFSET(BZ$87:BZ$90,[3]Feuil3!$A10,,))</f>
        <v>92.140430912652178</v>
      </c>
      <c r="CA458" s="81">
        <f ca="1">AVERAGE(OFFSET(CA$87:CA$90,[3]Feuil3!$A10,,))</f>
        <v>70.636584062795379</v>
      </c>
      <c r="CB458" s="81">
        <f ca="1">AVERAGE(OFFSET(CB$87:CB$90,[3]Feuil3!$A10,,))</f>
        <v>120.756126358401</v>
      </c>
      <c r="CC458" s="81">
        <f ca="1">AVERAGE(OFFSET(CC$87:CC$90,[3]Feuil3!$A10,,))</f>
        <v>69.654721707874955</v>
      </c>
      <c r="CD458" s="81">
        <f ca="1">AVERAGE(OFFSET(CD$87:CD$90,[3]Feuil3!$A10,,))</f>
        <v>67.172020748458323</v>
      </c>
      <c r="CE458" s="81">
        <f ca="1">AVERAGE(OFFSET(CE$87:CE$90,[3]Feuil3!$A10,,))</f>
        <v>63.386099431115518</v>
      </c>
      <c r="CF458" s="81">
        <f ca="1">AVERAGE(OFFSET(CF$87:CF$90,[3]Feuil3!$A10,,))</f>
        <v>94.540855933688931</v>
      </c>
      <c r="CG458" s="81">
        <f ca="1">AVERAGE(OFFSET(CG$87:CG$90,[3]Feuil3!$A10,,))</f>
        <v>79.212789206138055</v>
      </c>
      <c r="CH458" s="81">
        <f ca="1">AVERAGE(OFFSET(CH$87:CH$90,[3]Feuil3!$A10,,))</f>
        <v>70.09687442880643</v>
      </c>
      <c r="CI458" s="81" t="e">
        <f ca="1">AVERAGE(OFFSET(CI$87:CI$90,[3]Feuil3!$A10,,))</f>
        <v>#VALUE!</v>
      </c>
      <c r="CJ458" s="81" t="e">
        <f ca="1">AVERAGE(OFFSET(CJ$87:CJ$90,[3]Feuil3!$A10,,))</f>
        <v>#VALUE!</v>
      </c>
      <c r="CK458" s="81" t="e">
        <f ca="1">AVERAGE(OFFSET(CK$87:CK$90,[3]Feuil3!$A10,,))</f>
        <v>#VALUE!</v>
      </c>
    </row>
    <row r="459" spans="3:89" s="80" customFormat="1">
      <c r="C459" s="80">
        <f t="shared" ca="1" si="97"/>
        <v>98.290062980717309</v>
      </c>
      <c r="D459" s="80">
        <f t="shared" ca="1" si="97"/>
        <v>81.29184889640041</v>
      </c>
      <c r="E459" s="80">
        <f t="shared" si="96"/>
        <v>2001</v>
      </c>
      <c r="F459" s="81">
        <f ca="1">AVERAGE(OFFSET(F$87:F$90,[3]Feuil3!$A11,,))</f>
        <v>95.07</v>
      </c>
      <c r="G459" s="81">
        <f ca="1">AVERAGE(OFFSET(G$87:G$90,[3]Feuil3!$A11,,))</f>
        <v>92.509999999999991</v>
      </c>
      <c r="H459" s="81">
        <f ca="1">AVERAGE(OFFSET(H$87:H$90,[3]Feuil3!$A11,,))</f>
        <v>78.792500000000004</v>
      </c>
      <c r="I459" s="81">
        <f ca="1">AVERAGE(OFFSET(I$87:I$90,[3]Feuil3!$A11,,))</f>
        <v>89.984999999999985</v>
      </c>
      <c r="J459" s="81">
        <f ca="1">AVERAGE(OFFSET(J$87:J$90,[3]Feuil3!$A11,,))</f>
        <v>97.602500000000006</v>
      </c>
      <c r="K459" s="81">
        <f ca="1">AVERAGE(OFFSET(K$87:K$90,[3]Feuil3!$A11,,))</f>
        <v>84.364999999999995</v>
      </c>
      <c r="L459" s="81">
        <f ca="1">AVERAGE(OFFSET(L$87:L$90,[3]Feuil3!$A11,,))</f>
        <v>81.234999999999999</v>
      </c>
      <c r="M459" s="81">
        <f ca="1">AVERAGE(OFFSET(M$87:M$90,[3]Feuil3!$A11,,))</f>
        <v>84.777500000000003</v>
      </c>
      <c r="N459" s="81">
        <f ca="1">AVERAGE(OFFSET(N$87:N$90,[3]Feuil3!$A11,,))</f>
        <v>89.064999999999998</v>
      </c>
      <c r="O459" s="81">
        <f ca="1">AVERAGE(OFFSET(O$87:O$90,[3]Feuil3!$A11,,))</f>
        <v>90.442499999999995</v>
      </c>
      <c r="P459" s="81">
        <f ca="1">AVERAGE(OFFSET(P$87:P$90,[3]Feuil3!$A11,,))</f>
        <v>86.13</v>
      </c>
      <c r="Q459" s="81">
        <f ca="1">AVERAGE(OFFSET(Q$87:Q$90,[3]Feuil3!$A11,,))</f>
        <v>83.677499999999995</v>
      </c>
      <c r="R459" s="81">
        <f ca="1">AVERAGE(OFFSET(R$87:R$90,[3]Feuil3!$A11,,))</f>
        <v>98.274999999999991</v>
      </c>
      <c r="S459" s="81">
        <f ca="1">AVERAGE(OFFSET(S$87:S$90,[3]Feuil3!$A11,,))</f>
        <v>85.262500000000003</v>
      </c>
      <c r="T459" s="81">
        <f ca="1">AVERAGE(OFFSET(T$87:T$90,[3]Feuil3!$A11,,))</f>
        <v>94.784999999999997</v>
      </c>
      <c r="U459" s="81">
        <f ca="1">AVERAGE(OFFSET(U$87:U$90,[3]Feuil3!$A11,,))</f>
        <v>79.305000000000007</v>
      </c>
      <c r="V459" s="81">
        <f ca="1">AVERAGE(OFFSET(V$87:V$90,[3]Feuil3!$A11,,))</f>
        <v>90.427499999999995</v>
      </c>
      <c r="W459" s="81">
        <f ca="1">AVERAGE(OFFSET(W$87:W$90,[3]Feuil3!$A11,,))</f>
        <v>92.652500000000003</v>
      </c>
      <c r="X459" s="81">
        <f ca="1">AVERAGE(OFFSET(X$87:X$90,[3]Feuil3!$A11,,))</f>
        <v>98.92</v>
      </c>
      <c r="Y459" s="81">
        <f ca="1">AVERAGE(OFFSET(Y$87:Y$90,[3]Feuil3!$A11,,))</f>
        <v>121.17750000000001</v>
      </c>
      <c r="Z459" s="81">
        <f ca="1">AVERAGE(OFFSET(Z$87:Z$90,[3]Feuil3!$A11,,))</f>
        <v>90.577500000000015</v>
      </c>
      <c r="AA459" s="81">
        <f ca="1">AVERAGE(OFFSET(AA$87:AA$90,[3]Feuil3!$A11,,))</f>
        <v>93.899999999999991</v>
      </c>
      <c r="AB459" s="81">
        <f ca="1">AVERAGE(OFFSET(AB$87:AB$90,[3]Feuil3!$A11,,))</f>
        <v>97.314999999999998</v>
      </c>
      <c r="AC459" s="81">
        <f ca="1">AVERAGE(OFFSET(AC$87:AC$90,[3]Feuil3!$A11,,))</f>
        <v>79.352499999999992</v>
      </c>
      <c r="AD459" s="81">
        <f ca="1">AVERAGE(OFFSET(AD$87:AD$90,[3]Feuil3!$A11,,))</f>
        <v>93.152500000000003</v>
      </c>
      <c r="AE459" s="81">
        <f ca="1">AVERAGE(OFFSET(AE$87:AE$90,[3]Feuil3!$A11,,))</f>
        <v>97.165000000000006</v>
      </c>
      <c r="AF459" s="81">
        <f ca="1">AVERAGE(OFFSET(AF$87:AF$90,[3]Feuil3!$A11,,))</f>
        <v>99.072499999999991</v>
      </c>
      <c r="AG459" s="81">
        <f ca="1">AVERAGE(OFFSET(AG$87:AG$90,[3]Feuil3!$A11,,))</f>
        <v>122.33000000000001</v>
      </c>
      <c r="AH459" s="81">
        <f ca="1">AVERAGE(OFFSET(AH$87:AH$90,[3]Feuil3!$A11,,))</f>
        <v>126.095</v>
      </c>
      <c r="AI459" s="81">
        <f ca="1">AVERAGE(OFFSET(AI$87:AI$90,[3]Feuil3!$A11,,))</f>
        <v>98.924999999999997</v>
      </c>
      <c r="AJ459" s="81">
        <f ca="1">AVERAGE(OFFSET(AJ$87:AJ$90,[3]Feuil3!$A11,,))</f>
        <v>88.62</v>
      </c>
      <c r="AK459" s="81">
        <f ca="1">AVERAGE(OFFSET(AK$87:AK$90,[3]Feuil3!$A11,,))</f>
        <v>100.8875</v>
      </c>
      <c r="AL459" s="81">
        <f ca="1">AVERAGE(OFFSET(AL$87:AL$90,[3]Feuil3!$A11,,))</f>
        <v>77.260000000000005</v>
      </c>
      <c r="AM459" s="81">
        <f ca="1">AVERAGE(OFFSET(AM$87:AM$90,[3]Feuil3!$A11,,))</f>
        <v>71.612499999999997</v>
      </c>
      <c r="AN459" s="81">
        <f ca="1">AVERAGE(OFFSET(AN$87:AN$90,[3]Feuil3!$A11,,))</f>
        <v>64.44</v>
      </c>
      <c r="AO459" s="81">
        <f ca="1">AVERAGE(OFFSET(AO$87:AO$90,[3]Feuil3!$A11,,))</f>
        <v>104.89</v>
      </c>
      <c r="AP459" s="81">
        <f ca="1">AVERAGE(OFFSET(AP$87:AP$90,[3]Feuil3!$A11,,))</f>
        <v>84.155000000000001</v>
      </c>
      <c r="AQ459" s="81">
        <f ca="1">AVERAGE(OFFSET(AQ$87:AQ$90,[3]Feuil3!$A11,,))</f>
        <v>78.522500000000008</v>
      </c>
      <c r="AR459" s="81" t="e">
        <f ca="1">AVERAGE(OFFSET(AR$87:AR$90,[3]Feuil3!$A11,,))</f>
        <v>#DIV/0!</v>
      </c>
      <c r="AS459" s="81" t="e">
        <f ca="1">AVERAGE(OFFSET(AS$87:AS$90,[3]Feuil3!$A11,,))</f>
        <v>#DIV/0!</v>
      </c>
      <c r="AT459" s="81" t="e">
        <f ca="1">AVERAGE(OFFSET(AT$87:AT$90,[3]Feuil3!$A11,,))</f>
        <v>#DIV/0!</v>
      </c>
      <c r="AU459" s="81" t="e">
        <f ca="1">AVERAGE(OFFSET(AU$87:AU$90,[3]Feuil3!$A11,,))</f>
        <v>#DIV/0!</v>
      </c>
      <c r="AV459" s="81" t="e">
        <f ca="1">AVERAGE(OFFSET(AV$87:AV$90,[3]Feuil3!$A11,,))</f>
        <v>#DIV/0!</v>
      </c>
      <c r="AW459" s="81">
        <f ca="1">AVERAGE(OFFSET(AW$87:AW$90,[3]Feuil3!$A11,,))</f>
        <v>89.722536806342021</v>
      </c>
      <c r="AX459" s="81">
        <f ca="1">AVERAGE(OFFSET(AX$87:AX$90,[3]Feuil3!$A11,,))</f>
        <v>77.252609603340289</v>
      </c>
      <c r="AY459" s="81">
        <f ca="1">AVERAGE(OFFSET(AY$87:AY$90,[3]Feuil3!$A11,,))</f>
        <v>64.911232854141787</v>
      </c>
      <c r="AZ459" s="81">
        <f ca="1">AVERAGE(OFFSET(AZ$87:AZ$90,[3]Feuil3!$A11,,))</f>
        <v>81.635707967612433</v>
      </c>
      <c r="BA459" s="81">
        <f ca="1">AVERAGE(OFFSET(BA$87:BA$90,[3]Feuil3!$A11,,))</f>
        <v>102.31138132550643</v>
      </c>
      <c r="BB459" s="81">
        <f ca="1">AVERAGE(OFFSET(BB$87:BB$90,[3]Feuil3!$A11,,))</f>
        <v>62.111869834900887</v>
      </c>
      <c r="BC459" s="81">
        <f ca="1">AVERAGE(OFFSET(BC$87:BC$90,[3]Feuil3!$A11,,))</f>
        <v>69.774532961133772</v>
      </c>
      <c r="BD459" s="81">
        <f ca="1">AVERAGE(OFFSET(BD$87:BD$90,[3]Feuil3!$A11,,))</f>
        <v>83.824001977505873</v>
      </c>
      <c r="BE459" s="81">
        <f ca="1">AVERAGE(OFFSET(BE$87:BE$90,[3]Feuil3!$A11,,))</f>
        <v>80.625523343969945</v>
      </c>
      <c r="BF459" s="81">
        <f ca="1">AVERAGE(OFFSET(BF$87:BF$90,[3]Feuil3!$A11,,))</f>
        <v>86.857458404360045</v>
      </c>
      <c r="BG459" s="81">
        <f ca="1">AVERAGE(OFFSET(BG$87:BG$90,[3]Feuil3!$A11,,))</f>
        <v>81.95832143876676</v>
      </c>
      <c r="BH459" s="81">
        <f ca="1">AVERAGE(OFFSET(BH$87:BH$90,[3]Feuil3!$A11,,))</f>
        <v>84.362948960302475</v>
      </c>
      <c r="BI459" s="81">
        <f ca="1">AVERAGE(OFFSET(BI$87:BI$90,[3]Feuil3!$A11,,))</f>
        <v>60.1143870809885</v>
      </c>
      <c r="BJ459" s="81">
        <f ca="1">AVERAGE(OFFSET(BJ$87:BJ$90,[3]Feuil3!$A11,,))</f>
        <v>72.201287153865692</v>
      </c>
      <c r="BK459" s="81">
        <f ca="1">AVERAGE(OFFSET(BK$87:BK$90,[3]Feuil3!$A11,,))</f>
        <v>87.682701202590209</v>
      </c>
      <c r="BL459" s="81">
        <f ca="1">AVERAGE(OFFSET(BL$87:BL$90,[3]Feuil3!$A11,,))</f>
        <v>75.028382213812662</v>
      </c>
      <c r="BM459" s="81">
        <f ca="1">AVERAGE(OFFSET(BM$87:BM$90,[3]Feuil3!$A11,,))</f>
        <v>83.260824528692766</v>
      </c>
      <c r="BN459" s="81">
        <f ca="1">AVERAGE(OFFSET(BN$87:BN$90,[3]Feuil3!$A11,,))</f>
        <v>90.423559264138959</v>
      </c>
      <c r="BO459" s="81">
        <f ca="1">AVERAGE(OFFSET(BO$87:BO$90,[3]Feuil3!$A11,,))</f>
        <v>97.807440365838602</v>
      </c>
      <c r="BP459" s="81">
        <f ca="1">AVERAGE(OFFSET(BP$87:BP$90,[3]Feuil3!$A11,,))</f>
        <v>101.85550979238465</v>
      </c>
      <c r="BQ459" s="81">
        <f ca="1">AVERAGE(OFFSET(BQ$87:BQ$90,[3]Feuil3!$A11,,))</f>
        <v>90.041751578110251</v>
      </c>
      <c r="BR459" s="81">
        <f ca="1">AVERAGE(OFFSET(BR$87:BR$90,[3]Feuil3!$A11,,))</f>
        <v>67.499326085003162</v>
      </c>
      <c r="BS459" s="81">
        <f ca="1">AVERAGE(OFFSET(BS$87:BS$90,[3]Feuil3!$A11,,))</f>
        <v>93.908470241972452</v>
      </c>
      <c r="BT459" s="81">
        <f ca="1">AVERAGE(OFFSET(BT$87:BT$90,[3]Feuil3!$A11,,))</f>
        <v>63.744627866811257</v>
      </c>
      <c r="BU459" s="81">
        <f ca="1">AVERAGE(OFFSET(BU$87:BU$90,[3]Feuil3!$A11,,))</f>
        <v>89.606329509655396</v>
      </c>
      <c r="BV459" s="81">
        <f ca="1">AVERAGE(OFFSET(BV$87:BV$90,[3]Feuil3!$A11,,))</f>
        <v>98.062269768380688</v>
      </c>
      <c r="BW459" s="81">
        <f ca="1">AVERAGE(OFFSET(BW$87:BW$90,[3]Feuil3!$A11,,))</f>
        <v>109.11068281938327</v>
      </c>
      <c r="BX459" s="81">
        <f ca="1">AVERAGE(OFFSET(BX$87:BX$90,[3]Feuil3!$A11,,))</f>
        <v>132.47421284890493</v>
      </c>
      <c r="BY459" s="81">
        <f ca="1">AVERAGE(OFFSET(BY$87:BY$90,[3]Feuil3!$A11,,))</f>
        <v>144.62923668062166</v>
      </c>
      <c r="BZ459" s="81">
        <f ca="1">AVERAGE(OFFSET(BZ$87:BZ$90,[3]Feuil3!$A11,,))</f>
        <v>98.108248828502724</v>
      </c>
      <c r="CA459" s="81">
        <f ca="1">AVERAGE(OFFSET(CA$87:CA$90,[3]Feuil3!$A11,,))</f>
        <v>72.839353963752927</v>
      </c>
      <c r="CB459" s="81">
        <f ca="1">AVERAGE(OFFSET(CB$87:CB$90,[3]Feuil3!$A11,,))</f>
        <v>97.238620756126352</v>
      </c>
      <c r="CC459" s="81">
        <f ca="1">AVERAGE(OFFSET(CC$87:CC$90,[3]Feuil3!$A11,,))</f>
        <v>67.321642522601024</v>
      </c>
      <c r="CD459" s="81">
        <f ca="1">AVERAGE(OFFSET(CD$87:CD$90,[3]Feuil3!$A11,,))</f>
        <v>63.770342171464179</v>
      </c>
      <c r="CE459" s="81">
        <f ca="1">AVERAGE(OFFSET(CE$87:CE$90,[3]Feuil3!$A11,,))</f>
        <v>63.754637645312897</v>
      </c>
      <c r="CF459" s="81">
        <f ca="1">AVERAGE(OFFSET(CF$87:CF$90,[3]Feuil3!$A11,,))</f>
        <v>105.06598552575562</v>
      </c>
      <c r="CG459" s="81">
        <f ca="1">AVERAGE(OFFSET(CG$87:CG$90,[3]Feuil3!$A11,,))</f>
        <v>79.961043279965793</v>
      </c>
      <c r="CH459" s="81">
        <f ca="1">AVERAGE(OFFSET(CH$87:CH$90,[3]Feuil3!$A11,,))</f>
        <v>71.762474867483093</v>
      </c>
      <c r="CI459" s="81" t="e">
        <f ca="1">AVERAGE(OFFSET(CI$87:CI$90,[3]Feuil3!$A11,,))</f>
        <v>#VALUE!</v>
      </c>
      <c r="CJ459" s="81" t="e">
        <f ca="1">AVERAGE(OFFSET(CJ$87:CJ$90,[3]Feuil3!$A11,,))</f>
        <v>#VALUE!</v>
      </c>
      <c r="CK459" s="81" t="e">
        <f ca="1">AVERAGE(OFFSET(CK$87:CK$90,[3]Feuil3!$A11,,))</f>
        <v>#VALUE!</v>
      </c>
    </row>
    <row r="460" spans="3:89" s="80" customFormat="1">
      <c r="C460" s="80">
        <f t="shared" ca="1" si="97"/>
        <v>99.310151225223422</v>
      </c>
      <c r="D460" s="80">
        <f t="shared" ca="1" si="97"/>
        <v>84.118627870799088</v>
      </c>
      <c r="E460" s="80">
        <f t="shared" si="96"/>
        <v>2002</v>
      </c>
      <c r="F460" s="81">
        <f ca="1">AVERAGE(OFFSET(F$87:F$90,[3]Feuil3!$A12,,))</f>
        <v>96.62</v>
      </c>
      <c r="G460" s="81">
        <f ca="1">AVERAGE(OFFSET(G$87:G$90,[3]Feuil3!$A12,,))</f>
        <v>93.08</v>
      </c>
      <c r="H460" s="81">
        <f ca="1">AVERAGE(OFFSET(H$87:H$90,[3]Feuil3!$A12,,))</f>
        <v>91.89</v>
      </c>
      <c r="I460" s="81">
        <f ca="1">AVERAGE(OFFSET(I$87:I$90,[3]Feuil3!$A12,,))</f>
        <v>92.95</v>
      </c>
      <c r="J460" s="81">
        <f ca="1">AVERAGE(OFFSET(J$87:J$90,[3]Feuil3!$A12,,))</f>
        <v>98.035000000000011</v>
      </c>
      <c r="K460" s="81">
        <f ca="1">AVERAGE(OFFSET(K$87:K$90,[3]Feuil3!$A12,,))</f>
        <v>86.922499999999999</v>
      </c>
      <c r="L460" s="81">
        <f ca="1">AVERAGE(OFFSET(L$87:L$90,[3]Feuil3!$A12,,))</f>
        <v>83.070000000000007</v>
      </c>
      <c r="M460" s="81">
        <f ca="1">AVERAGE(OFFSET(M$87:M$90,[3]Feuil3!$A12,,))</f>
        <v>93.57</v>
      </c>
      <c r="N460" s="81">
        <f ca="1">AVERAGE(OFFSET(N$87:N$90,[3]Feuil3!$A12,,))</f>
        <v>91.087500000000006</v>
      </c>
      <c r="O460" s="81">
        <f ca="1">AVERAGE(OFFSET(O$87:O$90,[3]Feuil3!$A12,,))</f>
        <v>93.187500000000014</v>
      </c>
      <c r="P460" s="81">
        <f ca="1">AVERAGE(OFFSET(P$87:P$90,[3]Feuil3!$A12,,))</f>
        <v>89.325000000000003</v>
      </c>
      <c r="Q460" s="81">
        <f ca="1">AVERAGE(OFFSET(Q$87:Q$90,[3]Feuil3!$A12,,))</f>
        <v>87.257500000000007</v>
      </c>
      <c r="R460" s="81">
        <f ca="1">AVERAGE(OFFSET(R$87:R$90,[3]Feuil3!$A12,,))</f>
        <v>92.61</v>
      </c>
      <c r="S460" s="81">
        <f ca="1">AVERAGE(OFFSET(S$87:S$90,[3]Feuil3!$A12,,))</f>
        <v>89.75</v>
      </c>
      <c r="T460" s="81">
        <f ca="1">AVERAGE(OFFSET(T$87:T$90,[3]Feuil3!$A12,,))</f>
        <v>95.6875</v>
      </c>
      <c r="U460" s="81">
        <f ca="1">AVERAGE(OFFSET(U$87:U$90,[3]Feuil3!$A12,,))</f>
        <v>90.477499999999992</v>
      </c>
      <c r="V460" s="81">
        <f ca="1">AVERAGE(OFFSET(V$87:V$90,[3]Feuil3!$A12,,))</f>
        <v>92.275000000000006</v>
      </c>
      <c r="W460" s="81">
        <f ca="1">AVERAGE(OFFSET(W$87:W$90,[3]Feuil3!$A12,,))</f>
        <v>96.545000000000002</v>
      </c>
      <c r="X460" s="81">
        <f ca="1">AVERAGE(OFFSET(X$87:X$90,[3]Feuil3!$A12,,))</f>
        <v>98.242500000000007</v>
      </c>
      <c r="Y460" s="81">
        <f ca="1">AVERAGE(OFFSET(Y$87:Y$90,[3]Feuil3!$A12,,))</f>
        <v>111.27249999999999</v>
      </c>
      <c r="Z460" s="81">
        <f ca="1">AVERAGE(OFFSET(Z$87:Z$90,[3]Feuil3!$A12,,))</f>
        <v>92.447499999999991</v>
      </c>
      <c r="AA460" s="81">
        <f ca="1">AVERAGE(OFFSET(AA$87:AA$90,[3]Feuil3!$A12,,))</f>
        <v>77.122500000000002</v>
      </c>
      <c r="AB460" s="81">
        <f ca="1">AVERAGE(OFFSET(AB$87:AB$90,[3]Feuil3!$A12,,))</f>
        <v>98.022500000000008</v>
      </c>
      <c r="AC460" s="81">
        <f ca="1">AVERAGE(OFFSET(AC$87:AC$90,[3]Feuil3!$A12,,))</f>
        <v>82.11</v>
      </c>
      <c r="AD460" s="81">
        <f ca="1">AVERAGE(OFFSET(AD$87:AD$90,[3]Feuil3!$A12,,))</f>
        <v>94.039999999999992</v>
      </c>
      <c r="AE460" s="81">
        <f ca="1">AVERAGE(OFFSET(AE$87:AE$90,[3]Feuil3!$A12,,))</f>
        <v>98.427499999999995</v>
      </c>
      <c r="AF460" s="81">
        <f ca="1">AVERAGE(OFFSET(AF$87:AF$90,[3]Feuil3!$A12,,))</f>
        <v>99.614999999999995</v>
      </c>
      <c r="AG460" s="81">
        <f ca="1">AVERAGE(OFFSET(AG$87:AG$90,[3]Feuil3!$A12,,))</f>
        <v>119.0275</v>
      </c>
      <c r="AH460" s="81">
        <f ca="1">AVERAGE(OFFSET(AH$87:AH$90,[3]Feuil3!$A12,,))</f>
        <v>114.0325</v>
      </c>
      <c r="AI460" s="81">
        <f ca="1">AVERAGE(OFFSET(AI$87:AI$90,[3]Feuil3!$A12,,))</f>
        <v>104.42499999999998</v>
      </c>
      <c r="AJ460" s="81">
        <f ca="1">AVERAGE(OFFSET(AJ$87:AJ$90,[3]Feuil3!$A12,,))</f>
        <v>97.990000000000009</v>
      </c>
      <c r="AK460" s="81">
        <f ca="1">AVERAGE(OFFSET(AK$87:AK$90,[3]Feuil3!$A12,,))</f>
        <v>96.919999999999987</v>
      </c>
      <c r="AL460" s="81">
        <f ca="1">AVERAGE(OFFSET(AL$87:AL$90,[3]Feuil3!$A12,,))</f>
        <v>76.765000000000001</v>
      </c>
      <c r="AM460" s="81">
        <f ca="1">AVERAGE(OFFSET(AM$87:AM$90,[3]Feuil3!$A12,,))</f>
        <v>76.88</v>
      </c>
      <c r="AN460" s="81">
        <f ca="1">AVERAGE(OFFSET(AN$87:AN$90,[3]Feuil3!$A12,,))</f>
        <v>71.092500000000001</v>
      </c>
      <c r="AO460" s="81">
        <f ca="1">AVERAGE(OFFSET(AO$87:AO$90,[3]Feuil3!$A12,,))</f>
        <v>108.4725</v>
      </c>
      <c r="AP460" s="81">
        <f ca="1">AVERAGE(OFFSET(AP$87:AP$90,[3]Feuil3!$A12,,))</f>
        <v>88.04</v>
      </c>
      <c r="AQ460" s="81">
        <f ca="1">AVERAGE(OFFSET(AQ$87:AQ$90,[3]Feuil3!$A12,,))</f>
        <v>83.737499999999997</v>
      </c>
      <c r="AR460" s="81" t="e">
        <f ca="1">AVERAGE(OFFSET(AR$87:AR$90,[3]Feuil3!$A12,,))</f>
        <v>#DIV/0!</v>
      </c>
      <c r="AS460" s="81" t="e">
        <f ca="1">AVERAGE(OFFSET(AS$87:AS$90,[3]Feuil3!$A12,,))</f>
        <v>#DIV/0!</v>
      </c>
      <c r="AT460" s="81" t="e">
        <f ca="1">AVERAGE(OFFSET(AT$87:AT$90,[3]Feuil3!$A12,,))</f>
        <v>#DIV/0!</v>
      </c>
      <c r="AU460" s="81" t="e">
        <f ca="1">AVERAGE(OFFSET(AU$87:AU$90,[3]Feuil3!$A12,,))</f>
        <v>#DIV/0!</v>
      </c>
      <c r="AV460" s="81" t="e">
        <f ca="1">AVERAGE(OFFSET(AV$87:AV$90,[3]Feuil3!$A12,,))</f>
        <v>#DIV/0!</v>
      </c>
      <c r="AW460" s="81">
        <f ca="1">AVERAGE(OFFSET(AW$87:AW$90,[3]Feuil3!$A12,,))</f>
        <v>91.185352963382428</v>
      </c>
      <c r="AX460" s="81">
        <f ca="1">AVERAGE(OFFSET(AX$87:AX$90,[3]Feuil3!$A12,,))</f>
        <v>77.728601252609607</v>
      </c>
      <c r="AY460" s="81">
        <f ca="1">AVERAGE(OFFSET(AY$87:AY$90,[3]Feuil3!$A12,,))</f>
        <v>75.701281047905425</v>
      </c>
      <c r="AZ460" s="81">
        <f ca="1">AVERAGE(OFFSET(AZ$87:AZ$90,[3]Feuil3!$A12,,))</f>
        <v>84.325599328661184</v>
      </c>
      <c r="BA460" s="81">
        <f ca="1">AVERAGE(OFFSET(BA$87:BA$90,[3]Feuil3!$A12,,))</f>
        <v>102.76474750386541</v>
      </c>
      <c r="BB460" s="81">
        <f ca="1">AVERAGE(OFFSET(BB$87:BB$90,[3]Feuil3!$A12,,))</f>
        <v>63.994772781653211</v>
      </c>
      <c r="BC460" s="81">
        <f ca="1">AVERAGE(OFFSET(BC$87:BC$90,[3]Feuil3!$A12,,))</f>
        <v>71.350654928065268</v>
      </c>
      <c r="BD460" s="81">
        <f ca="1">AVERAGE(OFFSET(BD$87:BD$90,[3]Feuil3!$A12,,))</f>
        <v>92.517612161661091</v>
      </c>
      <c r="BE460" s="81">
        <f ca="1">AVERAGE(OFFSET(BE$87:BE$90,[3]Feuil3!$A12,,))</f>
        <v>82.456378572883423</v>
      </c>
      <c r="BF460" s="81">
        <f ca="1">AVERAGE(OFFSET(BF$87:BF$90,[3]Feuil3!$A12,,))</f>
        <v>89.493649612254202</v>
      </c>
      <c r="BG460" s="81">
        <f ca="1">AVERAGE(OFFSET(BG$87:BG$90,[3]Feuil3!$A12,,))</f>
        <v>84.998572652012555</v>
      </c>
      <c r="BH460" s="81">
        <f ca="1">AVERAGE(OFFSET(BH$87:BH$90,[3]Feuil3!$A12,,))</f>
        <v>87.972274732199125</v>
      </c>
      <c r="BI460" s="81">
        <f ca="1">AVERAGE(OFFSET(BI$87:BI$90,[3]Feuil3!$A12,,))</f>
        <v>56.649131392219239</v>
      </c>
      <c r="BJ460" s="81">
        <f ca="1">AVERAGE(OFFSET(BJ$87:BJ$90,[3]Feuil3!$A12,,))</f>
        <v>76.001354898805999</v>
      </c>
      <c r="BK460" s="81">
        <f ca="1">AVERAGE(OFFSET(BK$87:BK$90,[3]Feuil3!$A12,,))</f>
        <v>88.517576318223874</v>
      </c>
      <c r="BL460" s="81">
        <f ca="1">AVERAGE(OFFSET(BL$87:BL$90,[3]Feuil3!$A12,,))</f>
        <v>85.598391674550612</v>
      </c>
      <c r="BM460" s="81">
        <f ca="1">AVERAGE(OFFSET(BM$87:BM$90,[3]Feuil3!$A12,,))</f>
        <v>84.961904104228537</v>
      </c>
      <c r="BN460" s="81">
        <f ca="1">AVERAGE(OFFSET(BN$87:BN$90,[3]Feuil3!$A12,,))</f>
        <v>94.222417410823198</v>
      </c>
      <c r="BO460" s="81">
        <f ca="1">AVERAGE(OFFSET(BO$87:BO$90,[3]Feuil3!$A12,,))</f>
        <v>97.137560252132005</v>
      </c>
      <c r="BP460" s="81">
        <f ca="1">AVERAGE(OFFSET(BP$87:BP$90,[3]Feuil3!$A12,,))</f>
        <v>93.529881482726736</v>
      </c>
      <c r="BQ460" s="81">
        <f ca="1">AVERAGE(OFFSET(BQ$87:BQ$90,[3]Feuil3!$A12,,))</f>
        <v>91.900690889209201</v>
      </c>
      <c r="BR460" s="81">
        <f ca="1">AVERAGE(OFFSET(BR$87:BR$90,[3]Feuil3!$A12,,))</f>
        <v>55.438943301284937</v>
      </c>
      <c r="BS460" s="81">
        <f ca="1">AVERAGE(OFFSET(BS$87:BS$90,[3]Feuil3!$A12,,))</f>
        <v>94.591204072278117</v>
      </c>
      <c r="BT460" s="81">
        <f ca="1">AVERAGE(OFFSET(BT$87:BT$90,[3]Feuil3!$A12,,))</f>
        <v>65.959754187251463</v>
      </c>
      <c r="BU460" s="81">
        <f ca="1">AVERAGE(OFFSET(BU$87:BU$90,[3]Feuil3!$A12,,))</f>
        <v>90.460043767885907</v>
      </c>
      <c r="BV460" s="81">
        <f ca="1">AVERAGE(OFFSET(BV$87:BV$90,[3]Feuil3!$A12,,))</f>
        <v>99.33642831911996</v>
      </c>
      <c r="BW460" s="81">
        <f ca="1">AVERAGE(OFFSET(BW$87:BW$90,[3]Feuil3!$A12,,))</f>
        <v>109.70814977973569</v>
      </c>
      <c r="BX460" s="81">
        <f ca="1">AVERAGE(OFFSET(BX$87:BX$90,[3]Feuil3!$A12,,))</f>
        <v>128.89785310122642</v>
      </c>
      <c r="BY460" s="81">
        <f ca="1">AVERAGE(OFFSET(BY$87:BY$90,[3]Feuil3!$A12,,))</f>
        <v>130.79371451511156</v>
      </c>
      <c r="BZ460" s="81">
        <f ca="1">AVERAGE(OFFSET(BZ$87:BZ$90,[3]Feuil3!$A12,,))</f>
        <v>103.56283936230878</v>
      </c>
      <c r="CA460" s="81">
        <f ca="1">AVERAGE(OFFSET(CA$87:CA$90,[3]Feuil3!$A12,,))</f>
        <v>80.540829326429133</v>
      </c>
      <c r="CB460" s="81">
        <f ca="1">AVERAGE(OFFSET(CB$87:CB$90,[3]Feuil3!$A12,,))</f>
        <v>93.414616515264697</v>
      </c>
      <c r="CC460" s="81">
        <f ca="1">AVERAGE(OFFSET(CC$87:CC$90,[3]Feuil3!$A12,,))</f>
        <v>66.890316958936936</v>
      </c>
      <c r="CD460" s="81">
        <f ca="1">AVERAGE(OFFSET(CD$87:CD$90,[3]Feuil3!$A12,,))</f>
        <v>68.461007591442353</v>
      </c>
      <c r="CE460" s="81">
        <f ca="1">AVERAGE(OFFSET(CE$87:CE$90,[3]Feuil3!$A12,,))</f>
        <v>70.336383873361385</v>
      </c>
      <c r="CF460" s="81">
        <f ca="1">AVERAGE(OFFSET(CF$87:CF$90,[3]Feuil3!$A12,,))</f>
        <v>108.65449628127112</v>
      </c>
      <c r="CG460" s="81">
        <f ca="1">AVERAGE(OFFSET(CG$87:CG$90,[3]Feuil3!$A12,,))</f>
        <v>83.652430044182623</v>
      </c>
      <c r="CH460" s="81">
        <f ca="1">AVERAGE(OFFSET(CH$87:CH$90,[3]Feuil3!$A12,,))</f>
        <v>76.528513982818495</v>
      </c>
      <c r="CI460" s="81" t="e">
        <f ca="1">AVERAGE(OFFSET(CI$87:CI$90,[3]Feuil3!$A12,,))</f>
        <v>#VALUE!</v>
      </c>
      <c r="CJ460" s="81" t="e">
        <f ca="1">AVERAGE(OFFSET(CJ$87:CJ$90,[3]Feuil3!$A12,,))</f>
        <v>#VALUE!</v>
      </c>
      <c r="CK460" s="81" t="e">
        <f ca="1">AVERAGE(OFFSET(CK$87:CK$90,[3]Feuil3!$A12,,))</f>
        <v>#VALUE!</v>
      </c>
    </row>
    <row r="461" spans="3:89" s="80" customFormat="1">
      <c r="C461" s="80">
        <f t="shared" ca="1" si="97"/>
        <v>103.88802242165163</v>
      </c>
      <c r="D461" s="80">
        <f t="shared" ca="1" si="97"/>
        <v>89.977569409760108</v>
      </c>
      <c r="E461" s="80">
        <f t="shared" si="96"/>
        <v>2003</v>
      </c>
      <c r="F461" s="81">
        <f ca="1">AVERAGE(OFFSET(F$87:F$90,[3]Feuil3!$A13,,))</f>
        <v>100.065</v>
      </c>
      <c r="G461" s="81">
        <f ca="1">AVERAGE(OFFSET(G$87:G$90,[3]Feuil3!$A13,,))</f>
        <v>95.442499999999995</v>
      </c>
      <c r="H461" s="81">
        <f ca="1">AVERAGE(OFFSET(H$87:H$90,[3]Feuil3!$A13,,))</f>
        <v>92.862499999999983</v>
      </c>
      <c r="I461" s="81">
        <f ca="1">AVERAGE(OFFSET(I$87:I$90,[3]Feuil3!$A13,,))</f>
        <v>98.185000000000002</v>
      </c>
      <c r="J461" s="81">
        <f ca="1">AVERAGE(OFFSET(J$87:J$90,[3]Feuil3!$A13,,))</f>
        <v>102.815</v>
      </c>
      <c r="K461" s="81">
        <f ca="1">AVERAGE(OFFSET(K$87:K$90,[3]Feuil3!$A13,,))</f>
        <v>92.8125</v>
      </c>
      <c r="L461" s="81">
        <f ca="1">AVERAGE(OFFSET(L$87:L$90,[3]Feuil3!$A13,,))</f>
        <v>91.767499999999998</v>
      </c>
      <c r="M461" s="81">
        <f ca="1">AVERAGE(OFFSET(M$87:M$90,[3]Feuil3!$A13,,))</f>
        <v>96.765000000000001</v>
      </c>
      <c r="N461" s="81">
        <f ca="1">AVERAGE(OFFSET(N$87:N$90,[3]Feuil3!$A13,,))</f>
        <v>95.795000000000002</v>
      </c>
      <c r="O461" s="81">
        <f ca="1">AVERAGE(OFFSET(O$87:O$90,[3]Feuil3!$A13,,))</f>
        <v>98.164999999999992</v>
      </c>
      <c r="P461" s="81">
        <f ca="1">AVERAGE(OFFSET(P$87:P$90,[3]Feuil3!$A13,,))</f>
        <v>96.83</v>
      </c>
      <c r="Q461" s="81">
        <f ca="1">AVERAGE(OFFSET(Q$87:Q$90,[3]Feuil3!$A13,,))</f>
        <v>97.602500000000006</v>
      </c>
      <c r="R461" s="81">
        <f ca="1">AVERAGE(OFFSET(R$87:R$90,[3]Feuil3!$A13,,))</f>
        <v>90.179999999999993</v>
      </c>
      <c r="S461" s="81">
        <f ca="1">AVERAGE(OFFSET(S$87:S$90,[3]Feuil3!$A13,,))</f>
        <v>93.287500000000009</v>
      </c>
      <c r="T461" s="81">
        <f ca="1">AVERAGE(OFFSET(T$87:T$90,[3]Feuil3!$A13,,))</f>
        <v>97.992500000000007</v>
      </c>
      <c r="U461" s="81">
        <f ca="1">AVERAGE(OFFSET(U$87:U$90,[3]Feuil3!$A13,,))</f>
        <v>92.837500000000006</v>
      </c>
      <c r="V461" s="81">
        <f ca="1">AVERAGE(OFFSET(V$87:V$90,[3]Feuil3!$A13,,))</f>
        <v>98.44</v>
      </c>
      <c r="W461" s="81">
        <f ca="1">AVERAGE(OFFSET(W$87:W$90,[3]Feuil3!$A13,,))</f>
        <v>101.28750000000001</v>
      </c>
      <c r="X461" s="81">
        <f ca="1">AVERAGE(OFFSET(X$87:X$90,[3]Feuil3!$A13,,))</f>
        <v>101.18</v>
      </c>
      <c r="Y461" s="81">
        <f ca="1">AVERAGE(OFFSET(Y$87:Y$90,[3]Feuil3!$A13,,))</f>
        <v>94.800000000000011</v>
      </c>
      <c r="Z461" s="81">
        <f ca="1">AVERAGE(OFFSET(Z$87:Z$90,[3]Feuil3!$A13,,))</f>
        <v>97.492500000000007</v>
      </c>
      <c r="AA461" s="81">
        <f ca="1">AVERAGE(OFFSET(AA$87:AA$90,[3]Feuil3!$A13,,))</f>
        <v>78.132499999999993</v>
      </c>
      <c r="AB461" s="81">
        <f ca="1">AVERAGE(OFFSET(AB$87:AB$90,[3]Feuil3!$A13,,))</f>
        <v>99.42</v>
      </c>
      <c r="AC461" s="81">
        <f ca="1">AVERAGE(OFFSET(AC$87:AC$90,[3]Feuil3!$A13,,))</f>
        <v>88.625</v>
      </c>
      <c r="AD461" s="81">
        <f ca="1">AVERAGE(OFFSET(AD$87:AD$90,[3]Feuil3!$A13,,))</f>
        <v>98.42</v>
      </c>
      <c r="AE461" s="81">
        <f ca="1">AVERAGE(OFFSET(AE$87:AE$90,[3]Feuil3!$A13,,))</f>
        <v>103.31</v>
      </c>
      <c r="AF461" s="81">
        <f ca="1">AVERAGE(OFFSET(AF$87:AF$90,[3]Feuil3!$A13,,))</f>
        <v>95.745000000000005</v>
      </c>
      <c r="AG461" s="81">
        <f ca="1">AVERAGE(OFFSET(AG$87:AG$90,[3]Feuil3!$A13,,))</f>
        <v>107.59</v>
      </c>
      <c r="AH461" s="81">
        <f ca="1">AVERAGE(OFFSET(AH$87:AH$90,[3]Feuil3!$A13,,))</f>
        <v>107.41999999999999</v>
      </c>
      <c r="AI461" s="81">
        <f ca="1">AVERAGE(OFFSET(AI$87:AI$90,[3]Feuil3!$A13,,))</f>
        <v>104.25500000000001</v>
      </c>
      <c r="AJ461" s="81">
        <f ca="1">AVERAGE(OFFSET(AJ$87:AJ$90,[3]Feuil3!$A13,,))</f>
        <v>97.109999999999985</v>
      </c>
      <c r="AK461" s="81">
        <f ca="1">AVERAGE(OFFSET(AK$87:AK$90,[3]Feuil3!$A13,,))</f>
        <v>100.7525</v>
      </c>
      <c r="AL461" s="81">
        <f ca="1">AVERAGE(OFFSET(AL$87:AL$90,[3]Feuil3!$A13,,))</f>
        <v>86.22999999999999</v>
      </c>
      <c r="AM461" s="81">
        <f ca="1">AVERAGE(OFFSET(AM$87:AM$90,[3]Feuil3!$A13,,))</f>
        <v>85.477499999999992</v>
      </c>
      <c r="AN461" s="81">
        <f ca="1">AVERAGE(OFFSET(AN$87:AN$90,[3]Feuil3!$A13,,))</f>
        <v>83.072500000000005</v>
      </c>
      <c r="AO461" s="81">
        <f ca="1">AVERAGE(OFFSET(AO$87:AO$90,[3]Feuil3!$A13,,))</f>
        <v>99.93249999999999</v>
      </c>
      <c r="AP461" s="81">
        <f ca="1">AVERAGE(OFFSET(AP$87:AP$90,[3]Feuil3!$A13,,))</f>
        <v>98.65</v>
      </c>
      <c r="AQ461" s="81">
        <f ca="1">AVERAGE(OFFSET(AQ$87:AQ$90,[3]Feuil3!$A13,,))</f>
        <v>94.662500000000009</v>
      </c>
      <c r="AR461" s="81" t="e">
        <f ca="1">AVERAGE(OFFSET(AR$87:AR$90,[3]Feuil3!$A13,,))</f>
        <v>#DIV/0!</v>
      </c>
      <c r="AS461" s="81" t="e">
        <f ca="1">AVERAGE(OFFSET(AS$87:AS$90,[3]Feuil3!$A13,,))</f>
        <v>#DIV/0!</v>
      </c>
      <c r="AT461" s="81" t="e">
        <f ca="1">AVERAGE(OFFSET(AT$87:AT$90,[3]Feuil3!$A13,,))</f>
        <v>#DIV/0!</v>
      </c>
      <c r="AU461" s="81" t="e">
        <f ca="1">AVERAGE(OFFSET(AU$87:AU$90,[3]Feuil3!$A13,,))</f>
        <v>#DIV/0!</v>
      </c>
      <c r="AV461" s="81" t="e">
        <f ca="1">AVERAGE(OFFSET(AV$87:AV$90,[3]Feuil3!$A13,,))</f>
        <v>#DIV/0!</v>
      </c>
      <c r="AW461" s="81">
        <f ca="1">AVERAGE(OFFSET(AW$87:AW$90,[3]Feuil3!$A13,,))</f>
        <v>94.4365798414496</v>
      </c>
      <c r="AX461" s="81">
        <f ca="1">AVERAGE(OFFSET(AX$87:AX$90,[3]Feuil3!$A13,,))</f>
        <v>79.701461377870572</v>
      </c>
      <c r="AY461" s="81">
        <f ca="1">AVERAGE(OFFSET(AY$87:AY$90,[3]Feuil3!$A13,,))</f>
        <v>76.502450879433212</v>
      </c>
      <c r="AZ461" s="81">
        <f ca="1">AVERAGE(OFFSET(AZ$87:AZ$90,[3]Feuil3!$A13,,))</f>
        <v>89.074867886870322</v>
      </c>
      <c r="BA461" s="81">
        <f ca="1">AVERAGE(OFFSET(BA$87:BA$90,[3]Feuil3!$A13,,))</f>
        <v>107.77536098954374</v>
      </c>
      <c r="BB461" s="81">
        <f ca="1">AVERAGE(OFFSET(BB$87:BB$90,[3]Feuil3!$A13,,))</f>
        <v>68.33115532568884</v>
      </c>
      <c r="BC461" s="81">
        <f ca="1">AVERAGE(OFFSET(BC$87:BC$90,[3]Feuil3!$A13,,))</f>
        <v>78.821129482499458</v>
      </c>
      <c r="BD461" s="81">
        <f ca="1">AVERAGE(OFFSET(BD$87:BD$90,[3]Feuil3!$A13,,))</f>
        <v>95.676677790137163</v>
      </c>
      <c r="BE461" s="81">
        <f ca="1">AVERAGE(OFFSET(BE$87:BE$90,[3]Feuil3!$A13,,))</f>
        <v>86.717812931405149</v>
      </c>
      <c r="BF461" s="81">
        <f ca="1">AVERAGE(OFFSET(BF$87:BF$90,[3]Feuil3!$A13,,))</f>
        <v>94.273846966459374</v>
      </c>
      <c r="BG461" s="81">
        <f ca="1">AVERAGE(OFFSET(BG$87:BG$90,[3]Feuil3!$A13,,))</f>
        <v>92.140070415834046</v>
      </c>
      <c r="BH461" s="81">
        <f ca="1">AVERAGE(OFFSET(BH$87:BH$90,[3]Feuil3!$A13,,))</f>
        <v>98.402016383112795</v>
      </c>
      <c r="BI461" s="81">
        <f ca="1">AVERAGE(OFFSET(BI$87:BI$90,[3]Feuil3!$A13,,))</f>
        <v>55.162711034988988</v>
      </c>
      <c r="BJ461" s="81">
        <f ca="1">AVERAGE(OFFSET(BJ$87:BJ$90,[3]Feuil3!$A13,,))</f>
        <v>78.996951477686508</v>
      </c>
      <c r="BK461" s="81">
        <f ca="1">AVERAGE(OFFSET(BK$87:BK$90,[3]Feuil3!$A13,,))</f>
        <v>90.649861239592965</v>
      </c>
      <c r="BL461" s="81">
        <f ca="1">AVERAGE(OFFSET(BL$87:BL$90,[3]Feuil3!$A13,,))</f>
        <v>87.83112582781456</v>
      </c>
      <c r="BM461" s="81">
        <f ca="1">AVERAGE(OFFSET(BM$87:BM$90,[3]Feuil3!$A13,,))</f>
        <v>90.638307667518362</v>
      </c>
      <c r="BN461" s="81">
        <f ca="1">AVERAGE(OFFSET(BN$87:BN$90,[3]Feuil3!$A13,,))</f>
        <v>98.850827111696674</v>
      </c>
      <c r="BO461" s="81">
        <f ca="1">AVERAGE(OFFSET(BO$87:BO$90,[3]Feuil3!$A13,,))</f>
        <v>100.04202199975283</v>
      </c>
      <c r="BP461" s="81">
        <f ca="1">AVERAGE(OFFSET(BP$87:BP$90,[3]Feuil3!$A13,,))</f>
        <v>79.683953937967559</v>
      </c>
      <c r="BQ461" s="81">
        <f ca="1">AVERAGE(OFFSET(BQ$87:BQ$90,[3]Feuil3!$A13,,))</f>
        <v>96.915850688403992</v>
      </c>
      <c r="BR461" s="81">
        <f ca="1">AVERAGE(OFFSET(BR$87:BR$90,[3]Feuil3!$A13,,))</f>
        <v>56.164974391230118</v>
      </c>
      <c r="BS461" s="81">
        <f ca="1">AVERAGE(OFFSET(BS$87:BS$90,[3]Feuil3!$A13,,))</f>
        <v>95.939784323659268</v>
      </c>
      <c r="BT461" s="81">
        <f ca="1">AVERAGE(OFFSET(BT$87:BT$90,[3]Feuil3!$A13,,))</f>
        <v>71.193316463830968</v>
      </c>
      <c r="BU461" s="81">
        <f ca="1">AVERAGE(OFFSET(BU$87:BU$90,[3]Feuil3!$A13,,))</f>
        <v>94.673303994420792</v>
      </c>
      <c r="BV461" s="81">
        <f ca="1">AVERAGE(OFFSET(BV$87:BV$90,[3]Feuil3!$A13,,))</f>
        <v>104.26401574405814</v>
      </c>
      <c r="BW461" s="81">
        <f ca="1">AVERAGE(OFFSET(BW$87:BW$90,[3]Feuil3!$A13,,))</f>
        <v>105.44603524229076</v>
      </c>
      <c r="BX461" s="81">
        <f ca="1">AVERAGE(OFFSET(BX$87:BX$90,[3]Feuil3!$A13,,))</f>
        <v>116.51189863822184</v>
      </c>
      <c r="BY461" s="81">
        <f ca="1">AVERAGE(OFFSET(BY$87:BY$90,[3]Feuil3!$A13,,))</f>
        <v>123.20926764925159</v>
      </c>
      <c r="BZ461" s="81">
        <f ca="1">AVERAGE(OFFSET(BZ$87:BZ$90,[3]Feuil3!$A13,,))</f>
        <v>103.3942429276275</v>
      </c>
      <c r="CA461" s="81">
        <f ca="1">AVERAGE(OFFSET(CA$87:CA$90,[3]Feuil3!$A13,,))</f>
        <v>79.817531747010236</v>
      </c>
      <c r="CB461" s="81">
        <f ca="1">AVERAGE(OFFSET(CB$87:CB$90,[3]Feuil3!$A13,,))</f>
        <v>97.108503409556391</v>
      </c>
      <c r="CC461" s="81">
        <f ca="1">AVERAGE(OFFSET(CC$87:CC$90,[3]Feuil3!$A13,,))</f>
        <v>75.137784555059355</v>
      </c>
      <c r="CD461" s="81">
        <f ca="1">AVERAGE(OFFSET(CD$87:CD$90,[3]Feuil3!$A13,,))</f>
        <v>76.117010619114382</v>
      </c>
      <c r="CE461" s="81">
        <f ca="1">AVERAGE(OFFSET(CE$87:CE$90,[3]Feuil3!$A13,,))</f>
        <v>82.188968587682425</v>
      </c>
      <c r="CF461" s="81">
        <f ca="1">AVERAGE(OFFSET(CF$87:CF$90,[3]Feuil3!$A13,,))</f>
        <v>100.10016778103321</v>
      </c>
      <c r="CG461" s="81">
        <f ca="1">AVERAGE(OFFSET(CG$87:CG$90,[3]Feuil3!$A13,,))</f>
        <v>93.733669057912493</v>
      </c>
      <c r="CH461" s="81">
        <f ca="1">AVERAGE(OFFSET(CH$87:CH$90,[3]Feuil3!$A13,,))</f>
        <v>86.512977517821241</v>
      </c>
      <c r="CI461" s="81" t="e">
        <f ca="1">AVERAGE(OFFSET(CI$87:CI$90,[3]Feuil3!$A13,,))</f>
        <v>#VALUE!</v>
      </c>
      <c r="CJ461" s="81" t="e">
        <f ca="1">AVERAGE(OFFSET(CJ$87:CJ$90,[3]Feuil3!$A13,,))</f>
        <v>#VALUE!</v>
      </c>
      <c r="CK461" s="81" t="e">
        <f ca="1">AVERAGE(OFFSET(CK$87:CK$90,[3]Feuil3!$A13,,))</f>
        <v>#VALUE!</v>
      </c>
    </row>
    <row r="462" spans="3:89" s="80" customFormat="1">
      <c r="C462" s="80">
        <f t="shared" ca="1" si="97"/>
        <v>104.18706501656928</v>
      </c>
      <c r="D462" s="80">
        <f t="shared" ca="1" si="97"/>
        <v>92.621009426243702</v>
      </c>
      <c r="E462" s="80">
        <f t="shared" si="96"/>
        <v>2004</v>
      </c>
      <c r="F462" s="81">
        <f ca="1">AVERAGE(OFFSET(F$87:F$90,[3]Feuil3!$A14,,))</f>
        <v>99.877499999999998</v>
      </c>
      <c r="G462" s="81">
        <f ca="1">AVERAGE(OFFSET(G$87:G$90,[3]Feuil3!$A14,,))</f>
        <v>97.757499999999993</v>
      </c>
      <c r="H462" s="81">
        <f ca="1">AVERAGE(OFFSET(H$87:H$90,[3]Feuil3!$A14,,))</f>
        <v>95.692499999999995</v>
      </c>
      <c r="I462" s="81">
        <f ca="1">AVERAGE(OFFSET(I$87:I$90,[3]Feuil3!$A14,,))</f>
        <v>99.33250000000001</v>
      </c>
      <c r="J462" s="81">
        <f ca="1">AVERAGE(OFFSET(J$87:J$90,[3]Feuil3!$A14,,))</f>
        <v>103.185</v>
      </c>
      <c r="K462" s="81">
        <f ca="1">AVERAGE(OFFSET(K$87:K$90,[3]Feuil3!$A14,,))</f>
        <v>98.25</v>
      </c>
      <c r="L462" s="81">
        <f ca="1">AVERAGE(OFFSET(L$87:L$90,[3]Feuil3!$A14,,))</f>
        <v>96.92</v>
      </c>
      <c r="M462" s="81">
        <f ca="1">AVERAGE(OFFSET(M$87:M$90,[3]Feuil3!$A14,,))</f>
        <v>99.344999999999999</v>
      </c>
      <c r="N462" s="81">
        <f ca="1">AVERAGE(OFFSET(N$87:N$90,[3]Feuil3!$A14,,))</f>
        <v>98.474999999999994</v>
      </c>
      <c r="O462" s="81">
        <f ca="1">AVERAGE(OFFSET(O$87:O$90,[3]Feuil3!$A14,,))</f>
        <v>99.78</v>
      </c>
      <c r="P462" s="81">
        <f ca="1">AVERAGE(OFFSET(P$87:P$90,[3]Feuil3!$A14,,))</f>
        <v>99.747500000000002</v>
      </c>
      <c r="Q462" s="81">
        <f ca="1">AVERAGE(OFFSET(Q$87:Q$90,[3]Feuil3!$A14,,))</f>
        <v>99.097499999999997</v>
      </c>
      <c r="R462" s="81">
        <f ca="1">AVERAGE(OFFSET(R$87:R$90,[3]Feuil3!$A14,,))</f>
        <v>92.365000000000009</v>
      </c>
      <c r="S462" s="81">
        <f ca="1">AVERAGE(OFFSET(S$87:S$90,[3]Feuil3!$A14,,))</f>
        <v>96.672499999999999</v>
      </c>
      <c r="T462" s="81">
        <f ca="1">AVERAGE(OFFSET(T$87:T$90,[3]Feuil3!$A14,,))</f>
        <v>99.085000000000008</v>
      </c>
      <c r="U462" s="81">
        <f ca="1">AVERAGE(OFFSET(U$87:U$90,[3]Feuil3!$A14,,))</f>
        <v>97.875</v>
      </c>
      <c r="V462" s="81">
        <f ca="1">AVERAGE(OFFSET(V$87:V$90,[3]Feuil3!$A14,,))</f>
        <v>101.985</v>
      </c>
      <c r="W462" s="81">
        <f ca="1">AVERAGE(OFFSET(W$87:W$90,[3]Feuil3!$A14,,))</f>
        <v>101.77</v>
      </c>
      <c r="X462" s="81">
        <f ca="1">AVERAGE(OFFSET(X$87:X$90,[3]Feuil3!$A14,,))</f>
        <v>100.66249999999999</v>
      </c>
      <c r="Y462" s="81">
        <f ca="1">AVERAGE(OFFSET(Y$87:Y$90,[3]Feuil3!$A14,,))</f>
        <v>90.112499999999997</v>
      </c>
      <c r="Z462" s="81">
        <f ca="1">AVERAGE(OFFSET(Z$87:Z$90,[3]Feuil3!$A14,,))</f>
        <v>98.259999999999991</v>
      </c>
      <c r="AA462" s="81">
        <f ca="1">AVERAGE(OFFSET(AA$87:AA$90,[3]Feuil3!$A14,,))</f>
        <v>74.725000000000009</v>
      </c>
      <c r="AB462" s="81">
        <f ca="1">AVERAGE(OFFSET(AB$87:AB$90,[3]Feuil3!$A14,,))</f>
        <v>100.80250000000001</v>
      </c>
      <c r="AC462" s="81">
        <f ca="1">AVERAGE(OFFSET(AC$87:AC$90,[3]Feuil3!$A14,,))</f>
        <v>94.577499999999986</v>
      </c>
      <c r="AD462" s="81">
        <f ca="1">AVERAGE(OFFSET(AD$87:AD$90,[3]Feuil3!$A14,,))</f>
        <v>99.325000000000003</v>
      </c>
      <c r="AE462" s="81">
        <f ca="1">AVERAGE(OFFSET(AE$87:AE$90,[3]Feuil3!$A14,,))</f>
        <v>103.64750000000001</v>
      </c>
      <c r="AF462" s="81">
        <f ca="1">AVERAGE(OFFSET(AF$87:AF$90,[3]Feuil3!$A14,,))</f>
        <v>101.2175</v>
      </c>
      <c r="AG462" s="81">
        <f ca="1">AVERAGE(OFFSET(AG$87:AG$90,[3]Feuil3!$A14,,))</f>
        <v>101.825</v>
      </c>
      <c r="AH462" s="81">
        <f ca="1">AVERAGE(OFFSET(AH$87:AH$90,[3]Feuil3!$A14,,))</f>
        <v>104.85749999999999</v>
      </c>
      <c r="AI462" s="81">
        <f ca="1">AVERAGE(OFFSET(AI$87:AI$90,[3]Feuil3!$A14,,))</f>
        <v>101.34</v>
      </c>
      <c r="AJ462" s="81">
        <f ca="1">AVERAGE(OFFSET(AJ$87:AJ$90,[3]Feuil3!$A14,,))</f>
        <v>93.857500000000002</v>
      </c>
      <c r="AK462" s="81">
        <f ca="1">AVERAGE(OFFSET(AK$87:AK$90,[3]Feuil3!$A14,,))</f>
        <v>95.564999999999998</v>
      </c>
      <c r="AL462" s="81">
        <f ca="1">AVERAGE(OFFSET(AL$87:AL$90,[3]Feuil3!$A14,,))</f>
        <v>92.254999999999995</v>
      </c>
      <c r="AM462" s="81">
        <f ca="1">AVERAGE(OFFSET(AM$87:AM$90,[3]Feuil3!$A14,,))</f>
        <v>93.89500000000001</v>
      </c>
      <c r="AN462" s="81">
        <f ca="1">AVERAGE(OFFSET(AN$87:AN$90,[3]Feuil3!$A14,,))</f>
        <v>91.83250000000001</v>
      </c>
      <c r="AO462" s="81">
        <f ca="1">AVERAGE(OFFSET(AO$87:AO$90,[3]Feuil3!$A14,,))</f>
        <v>95.28</v>
      </c>
      <c r="AP462" s="81">
        <f ca="1">AVERAGE(OFFSET(AP$87:AP$90,[3]Feuil3!$A14,,))</f>
        <v>101.5825</v>
      </c>
      <c r="AQ462" s="81">
        <f ca="1">AVERAGE(OFFSET(AQ$87:AQ$90,[3]Feuil3!$A14,,))</f>
        <v>100.9025</v>
      </c>
      <c r="AR462" s="81" t="e">
        <f ca="1">AVERAGE(OFFSET(AR$87:AR$90,[3]Feuil3!$A14,,))</f>
        <v>#DIV/0!</v>
      </c>
      <c r="AS462" s="81" t="e">
        <f ca="1">AVERAGE(OFFSET(AS$87:AS$90,[3]Feuil3!$A14,,))</f>
        <v>#DIV/0!</v>
      </c>
      <c r="AT462" s="81" t="e">
        <f ca="1">AVERAGE(OFFSET(AT$87:AT$90,[3]Feuil3!$A14,,))</f>
        <v>#DIV/0!</v>
      </c>
      <c r="AU462" s="81" t="e">
        <f ca="1">AVERAGE(OFFSET(AU$87:AU$90,[3]Feuil3!$A14,,))</f>
        <v>#DIV/0!</v>
      </c>
      <c r="AV462" s="81" t="e">
        <f ca="1">AVERAGE(OFFSET(AV$87:AV$90,[3]Feuil3!$A14,,))</f>
        <v>#DIV/0!</v>
      </c>
      <c r="AW462" s="81">
        <f ca="1">AVERAGE(OFFSET(AW$87:AW$90,[3]Feuil3!$A14,,))</f>
        <v>94.259626274065695</v>
      </c>
      <c r="AX462" s="81">
        <f ca="1">AVERAGE(OFFSET(AX$87:AX$90,[3]Feuil3!$A14,,))</f>
        <v>81.634655532359076</v>
      </c>
      <c r="AY462" s="81">
        <f ca="1">AVERAGE(OFFSET(AY$87:AY$90,[3]Feuil3!$A14,,))</f>
        <v>78.833875684804553</v>
      </c>
      <c r="AZ462" s="81">
        <f ca="1">AVERAGE(OFFSET(AZ$87:AZ$90,[3]Feuil3!$A14,,))</f>
        <v>90.115896668254294</v>
      </c>
      <c r="BA462" s="81">
        <f ca="1">AVERAGE(OFFSET(BA$87:BA$90,[3]Feuil3!$A14,,))</f>
        <v>108.16321182420921</v>
      </c>
      <c r="BB462" s="81">
        <f ca="1">AVERAGE(OFFSET(BB$87:BB$90,[3]Feuil3!$A14,,))</f>
        <v>72.334394728607975</v>
      </c>
      <c r="BC462" s="81">
        <f ca="1">AVERAGE(OFFSET(BC$87:BC$90,[3]Feuil3!$A14,,))</f>
        <v>83.246725359673604</v>
      </c>
      <c r="BD462" s="81">
        <f ca="1">AVERAGE(OFFSET(BD$87:BD$90,[3]Feuil3!$A14,,))</f>
        <v>98.227660363366695</v>
      </c>
      <c r="BE462" s="81">
        <f ca="1">AVERAGE(OFFSET(BE$87:BE$90,[3]Feuil3!$A14,,))</f>
        <v>89.143865842894968</v>
      </c>
      <c r="BF462" s="81">
        <f ca="1">AVERAGE(OFFSET(BF$87:BF$90,[3]Feuil3!$A14,,))</f>
        <v>95.824830136131197</v>
      </c>
      <c r="BG462" s="81">
        <f ca="1">AVERAGE(OFFSET(BG$87:BG$90,[3]Feuil3!$A14,,))</f>
        <v>94.916262251403552</v>
      </c>
      <c r="BH462" s="81">
        <f ca="1">AVERAGE(OFFSET(BH$87:BH$90,[3]Feuil3!$A14,,))</f>
        <v>99.909262759924403</v>
      </c>
      <c r="BI462" s="81">
        <f ca="1">AVERAGE(OFFSET(BI$87:BI$90,[3]Feuil3!$A14,,))</f>
        <v>56.499265965255688</v>
      </c>
      <c r="BJ462" s="81">
        <f ca="1">AVERAGE(OFFSET(BJ$87:BJ$90,[3]Feuil3!$A14,,))</f>
        <v>81.863409264120577</v>
      </c>
      <c r="BK462" s="81">
        <f ca="1">AVERAGE(OFFSET(BK$87:BK$90,[3]Feuil3!$A14,,))</f>
        <v>91.660499537465313</v>
      </c>
      <c r="BL462" s="81">
        <f ca="1">AVERAGE(OFFSET(BL$87:BL$90,[3]Feuil3!$A14,,))</f>
        <v>92.596972563859978</v>
      </c>
      <c r="BM462" s="81">
        <f ca="1">AVERAGE(OFFSET(BM$87:BM$90,[3]Feuil3!$A14,,))</f>
        <v>93.902354809750705</v>
      </c>
      <c r="BN462" s="81">
        <f ca="1">AVERAGE(OFFSET(BN$87:BN$90,[3]Feuil3!$A14,,))</f>
        <v>99.321719611574679</v>
      </c>
      <c r="BO462" s="81">
        <f ca="1">AVERAGE(OFFSET(BO$87:BO$90,[3]Feuil3!$A14,,))</f>
        <v>99.53034235570388</v>
      </c>
      <c r="BP462" s="81">
        <f ca="1">AVERAGE(OFFSET(BP$87:BP$90,[3]Feuil3!$A14,,))</f>
        <v>75.743885013028489</v>
      </c>
      <c r="BQ462" s="81">
        <f ca="1">AVERAGE(OFFSET(BQ$87:BQ$90,[3]Feuil3!$A14,,))</f>
        <v>97.678811074109049</v>
      </c>
      <c r="BR462" s="81">
        <f ca="1">AVERAGE(OFFSET(BR$87:BR$90,[3]Feuil3!$A14,,))</f>
        <v>53.715518015994263</v>
      </c>
      <c r="BS462" s="81">
        <f ca="1">AVERAGE(OFFSET(BS$87:BS$90,[3]Feuil3!$A14,,))</f>
        <v>97.27388965284311</v>
      </c>
      <c r="BT462" s="81">
        <f ca="1">AVERAGE(OFFSET(BT$87:BT$90,[3]Feuil3!$A14,,))</f>
        <v>75.975017070329741</v>
      </c>
      <c r="BU462" s="81">
        <f ca="1">AVERAGE(OFFSET(BU$87:BU$90,[3]Feuil3!$A14,,))</f>
        <v>95.543852054926305</v>
      </c>
      <c r="BV462" s="81">
        <f ca="1">AVERAGE(OFFSET(BV$87:BV$90,[3]Feuil3!$A14,,))</f>
        <v>104.60463238633497</v>
      </c>
      <c r="BW462" s="81">
        <f ca="1">AVERAGE(OFFSET(BW$87:BW$90,[3]Feuil3!$A14,,))</f>
        <v>111.47301762114537</v>
      </c>
      <c r="BX462" s="81">
        <f ca="1">AVERAGE(OFFSET(BX$87:BX$90,[3]Feuil3!$A14,,))</f>
        <v>110.26883612637734</v>
      </c>
      <c r="BY462" s="81">
        <f ca="1">AVERAGE(OFFSET(BY$87:BY$90,[3]Feuil3!$A14,,))</f>
        <v>120.27011527212251</v>
      </c>
      <c r="BZ462" s="81">
        <f ca="1">AVERAGE(OFFSET(BZ$87:BZ$90,[3]Feuil3!$A14,,))</f>
        <v>100.5033099447103</v>
      </c>
      <c r="CA462" s="81">
        <f ca="1">AVERAGE(OFFSET(CA$87:CA$90,[3]Feuil3!$A14,,))</f>
        <v>77.144207454896645</v>
      </c>
      <c r="CB462" s="81">
        <f ca="1">AVERAGE(OFFSET(CB$87:CB$90,[3]Feuil3!$A14,,))</f>
        <v>92.108623888581008</v>
      </c>
      <c r="CC462" s="81">
        <f ca="1">AVERAGE(OFFSET(CC$87:CC$90,[3]Feuil3!$A14,,))</f>
        <v>80.387757324910126</v>
      </c>
      <c r="CD462" s="81">
        <f ca="1">AVERAGE(OFFSET(CD$87:CD$90,[3]Feuil3!$A14,,))</f>
        <v>83.612725127451625</v>
      </c>
      <c r="CE462" s="81">
        <f ca="1">AVERAGE(OFFSET(CE$87:CE$90,[3]Feuil3!$A14,,))</f>
        <v>90.855800148404654</v>
      </c>
      <c r="CF462" s="81">
        <f ca="1">AVERAGE(OFFSET(CF$87:CF$90,[3]Feuil3!$A14,,))</f>
        <v>95.439861768462151</v>
      </c>
      <c r="CG462" s="81">
        <f ca="1">AVERAGE(OFFSET(CG$87:CG$90,[3]Feuil3!$A14,,))</f>
        <v>96.520024704261488</v>
      </c>
      <c r="CH462" s="81">
        <f ca="1">AVERAGE(OFFSET(CH$87:CH$90,[3]Feuil3!$A14,,))</f>
        <v>92.215774081520749</v>
      </c>
      <c r="CI462" s="81" t="e">
        <f ca="1">AVERAGE(OFFSET(CI$87:CI$90,[3]Feuil3!$A14,,))</f>
        <v>#VALUE!</v>
      </c>
      <c r="CJ462" s="81" t="e">
        <f ca="1">AVERAGE(OFFSET(CJ$87:CJ$90,[3]Feuil3!$A14,,))</f>
        <v>#VALUE!</v>
      </c>
      <c r="CK462" s="81" t="e">
        <f ca="1">AVERAGE(OFFSET(CK$87:CK$90,[3]Feuil3!$A14,,))</f>
        <v>#VALUE!</v>
      </c>
    </row>
    <row r="463" spans="3:89" s="80" customFormat="1">
      <c r="C463" s="80">
        <f t="shared" ca="1" si="97"/>
        <v>101.86577126297496</v>
      </c>
      <c r="D463" s="80">
        <f t="shared" ca="1" si="97"/>
        <v>93.495452718517626</v>
      </c>
      <c r="E463" s="80">
        <f t="shared" si="96"/>
        <v>2005</v>
      </c>
      <c r="F463" s="81">
        <f ca="1">AVERAGE(OFFSET(F$87:F$90,[3]Feuil3!$A15,,))</f>
        <v>100</v>
      </c>
      <c r="G463" s="81">
        <f ca="1">AVERAGE(OFFSET(G$87:G$90,[3]Feuil3!$A15,,))</f>
        <v>99.997500000000002</v>
      </c>
      <c r="H463" s="81">
        <f ca="1">AVERAGE(OFFSET(H$87:H$90,[3]Feuil3!$A15,,))</f>
        <v>100.0025</v>
      </c>
      <c r="I463" s="81">
        <f ca="1">AVERAGE(OFFSET(I$87:I$90,[3]Feuil3!$A15,,))</f>
        <v>99.997500000000002</v>
      </c>
      <c r="J463" s="81">
        <f ca="1">AVERAGE(OFFSET(J$87:J$90,[3]Feuil3!$A15,,))</f>
        <v>100.015</v>
      </c>
      <c r="K463" s="81">
        <f ca="1">AVERAGE(OFFSET(K$87:K$90,[3]Feuil3!$A15,,))</f>
        <v>100</v>
      </c>
      <c r="L463" s="81">
        <f ca="1">AVERAGE(OFFSET(L$87:L$90,[3]Feuil3!$A15,,))</f>
        <v>100</v>
      </c>
      <c r="M463" s="81">
        <f ca="1">AVERAGE(OFFSET(M$87:M$90,[3]Feuil3!$A15,,))</f>
        <v>100.005</v>
      </c>
      <c r="N463" s="81">
        <f ca="1">AVERAGE(OFFSET(N$87:N$90,[3]Feuil3!$A15,,))</f>
        <v>100</v>
      </c>
      <c r="O463" s="81">
        <f ca="1">AVERAGE(OFFSET(O$87:O$90,[3]Feuil3!$A15,,))</f>
        <v>100</v>
      </c>
      <c r="P463" s="81">
        <f ca="1">AVERAGE(OFFSET(P$87:P$90,[3]Feuil3!$A15,,))</f>
        <v>100</v>
      </c>
      <c r="Q463" s="81">
        <f ca="1">AVERAGE(OFFSET(Q$87:Q$90,[3]Feuil3!$A15,,))</f>
        <v>100.00000000000001</v>
      </c>
      <c r="R463" s="81">
        <f ca="1">AVERAGE(OFFSET(R$87:R$90,[3]Feuil3!$A15,,))</f>
        <v>100.0575</v>
      </c>
      <c r="S463" s="81">
        <f ca="1">AVERAGE(OFFSET(S$87:S$90,[3]Feuil3!$A15,,))</f>
        <v>100.0125</v>
      </c>
      <c r="T463" s="81">
        <f ca="1">AVERAGE(OFFSET(T$87:T$90,[3]Feuil3!$A15,,))</f>
        <v>99.997500000000002</v>
      </c>
      <c r="U463" s="81">
        <f ca="1">AVERAGE(OFFSET(U$87:U$90,[3]Feuil3!$A15,,))</f>
        <v>100.01</v>
      </c>
      <c r="V463" s="81">
        <f ca="1">AVERAGE(OFFSET(V$87:V$90,[3]Feuil3!$A15,,))</f>
        <v>100.0025</v>
      </c>
      <c r="W463" s="81">
        <f ca="1">AVERAGE(OFFSET(W$87:W$90,[3]Feuil3!$A15,,))</f>
        <v>100.005</v>
      </c>
      <c r="X463" s="81">
        <f ca="1">AVERAGE(OFFSET(X$87:X$90,[3]Feuil3!$A15,,))</f>
        <v>99.997500000000002</v>
      </c>
      <c r="Y463" s="81">
        <f ca="1">AVERAGE(OFFSET(Y$87:Y$90,[3]Feuil3!$A15,,))</f>
        <v>100.01</v>
      </c>
      <c r="Z463" s="81">
        <f ca="1">AVERAGE(OFFSET(Z$87:Z$90,[3]Feuil3!$A15,,))</f>
        <v>99.997500000000002</v>
      </c>
      <c r="AA463" s="81">
        <f ca="1">AVERAGE(OFFSET(AA$87:AA$90,[3]Feuil3!$A15,,))</f>
        <v>100.13749999999999</v>
      </c>
      <c r="AB463" s="81">
        <f ca="1">AVERAGE(OFFSET(AB$87:AB$90,[3]Feuil3!$A15,,))</f>
        <v>100.00250000000001</v>
      </c>
      <c r="AC463" s="81">
        <f ca="1">AVERAGE(OFFSET(AC$87:AC$90,[3]Feuil3!$A15,,))</f>
        <v>100</v>
      </c>
      <c r="AD463" s="81">
        <f ca="1">AVERAGE(OFFSET(AD$87:AD$90,[3]Feuil3!$A15,,))</f>
        <v>100</v>
      </c>
      <c r="AE463" s="81">
        <f ca="1">AVERAGE(OFFSET(AE$87:AE$90,[3]Feuil3!$A15,,))</f>
        <v>100.05250000000001</v>
      </c>
      <c r="AF463" s="81">
        <f ca="1">AVERAGE(OFFSET(AF$87:AF$90,[3]Feuil3!$A15,,))</f>
        <v>100</v>
      </c>
      <c r="AG463" s="81">
        <f ca="1">AVERAGE(OFFSET(AG$87:AG$90,[3]Feuil3!$A15,,))</f>
        <v>100.02</v>
      </c>
      <c r="AH463" s="81">
        <f ca="1">AVERAGE(OFFSET(AH$87:AH$90,[3]Feuil3!$A15,,))</f>
        <v>100.0575</v>
      </c>
      <c r="AI463" s="81">
        <f ca="1">AVERAGE(OFFSET(AI$87:AI$90,[3]Feuil3!$A15,,))</f>
        <v>100.00749999999999</v>
      </c>
      <c r="AJ463" s="81">
        <f ca="1">AVERAGE(OFFSET(AJ$87:AJ$90,[3]Feuil3!$A15,,))</f>
        <v>100.02500000000001</v>
      </c>
      <c r="AK463" s="81">
        <f ca="1">AVERAGE(OFFSET(AK$87:AK$90,[3]Feuil3!$A15,,))</f>
        <v>100.065</v>
      </c>
      <c r="AL463" s="81">
        <f ca="1">AVERAGE(OFFSET(AL$87:AL$90,[3]Feuil3!$A15,,))</f>
        <v>100.04499999999999</v>
      </c>
      <c r="AM463" s="81">
        <f ca="1">AVERAGE(OFFSET(AM$87:AM$90,[3]Feuil3!$A15,,))</f>
        <v>100.02</v>
      </c>
      <c r="AN463" s="81">
        <f ca="1">AVERAGE(OFFSET(AN$87:AN$90,[3]Feuil3!$A15,,))</f>
        <v>100.0125</v>
      </c>
      <c r="AO463" s="81">
        <f ca="1">AVERAGE(OFFSET(AO$87:AO$90,[3]Feuil3!$A15,,))</f>
        <v>100.02500000000001</v>
      </c>
      <c r="AP463" s="81">
        <f ca="1">AVERAGE(OFFSET(AP$87:AP$90,[3]Feuil3!$A15,,))</f>
        <v>100.015</v>
      </c>
      <c r="AQ463" s="81">
        <f ca="1">AVERAGE(OFFSET(AQ$87:AQ$90,[3]Feuil3!$A15,,))</f>
        <v>100.03</v>
      </c>
      <c r="AR463" s="81" t="e">
        <f ca="1">AVERAGE(OFFSET(AR$87:AR$90,[3]Feuil3!$A15,,))</f>
        <v>#DIV/0!</v>
      </c>
      <c r="AS463" s="81" t="e">
        <f ca="1">AVERAGE(OFFSET(AS$87:AS$90,[3]Feuil3!$A15,,))</f>
        <v>#DIV/0!</v>
      </c>
      <c r="AT463" s="81" t="e">
        <f ca="1">AVERAGE(OFFSET(AT$87:AT$90,[3]Feuil3!$A15,,))</f>
        <v>#DIV/0!</v>
      </c>
      <c r="AU463" s="81" t="e">
        <f ca="1">AVERAGE(OFFSET(AU$87:AU$90,[3]Feuil3!$A15,,))</f>
        <v>#DIV/0!</v>
      </c>
      <c r="AV463" s="81" t="e">
        <f ca="1">AVERAGE(OFFSET(AV$87:AV$90,[3]Feuil3!$A15,,))</f>
        <v>#DIV/0!</v>
      </c>
      <c r="AW463" s="81">
        <f ca="1">AVERAGE(OFFSET(AW$87:AW$90,[3]Feuil3!$A15,,))</f>
        <v>94.375235938089844</v>
      </c>
      <c r="AX463" s="81">
        <f ca="1">AVERAGE(OFFSET(AX$87:AX$90,[3]Feuil3!$A15,,))</f>
        <v>83.505219206680579</v>
      </c>
      <c r="AY463" s="81">
        <f ca="1">AVERAGE(OFFSET(AY$87:AY$90,[3]Feuil3!$A15,,))</f>
        <v>82.384561519133342</v>
      </c>
      <c r="AZ463" s="81">
        <f ca="1">AVERAGE(OFFSET(AZ$87:AZ$90,[3]Feuil3!$A15,,))</f>
        <v>90.71919439341363</v>
      </c>
      <c r="BA463" s="81">
        <f ca="1">AVERAGE(OFFSET(BA$87:BA$90,[3]Feuil3!$A15,,))</f>
        <v>104.84027359207525</v>
      </c>
      <c r="BB463" s="81">
        <f ca="1">AVERAGE(OFFSET(BB$87:BB$90,[3]Feuil3!$A15,,))</f>
        <v>73.622793616903806</v>
      </c>
      <c r="BC463" s="81">
        <f ca="1">AVERAGE(OFFSET(BC$87:BC$90,[3]Feuil3!$A15,,))</f>
        <v>85.892205282370611</v>
      </c>
      <c r="BD463" s="81">
        <f ca="1">AVERAGE(OFFSET(BD$87:BD$90,[3]Feuil3!$A15,,))</f>
        <v>98.880237300704465</v>
      </c>
      <c r="BE463" s="81">
        <f ca="1">AVERAGE(OFFSET(BE$87:BE$90,[3]Feuil3!$A15,,))</f>
        <v>90.524362369022569</v>
      </c>
      <c r="BF463" s="81">
        <f ca="1">AVERAGE(OFFSET(BF$87:BF$90,[3]Feuil3!$A15,,))</f>
        <v>96.036109577201017</v>
      </c>
      <c r="BG463" s="81">
        <f ca="1">AVERAGE(OFFSET(BG$87:BG$90,[3]Feuil3!$A15,,))</f>
        <v>95.156532495955844</v>
      </c>
      <c r="BH463" s="81">
        <f ca="1">AVERAGE(OFFSET(BH$87:BH$90,[3]Feuil3!$A15,,))</f>
        <v>100.81915563957153</v>
      </c>
      <c r="BI463" s="81">
        <f ca="1">AVERAGE(OFFSET(BI$87:BI$90,[3]Feuil3!$A15,,))</f>
        <v>61.204734524100814</v>
      </c>
      <c r="BJ463" s="81">
        <f ca="1">AVERAGE(OFFSET(BJ$87:BJ$90,[3]Feuil3!$A15,,))</f>
        <v>84.691760521636041</v>
      </c>
      <c r="BK463" s="81">
        <f ca="1">AVERAGE(OFFSET(BK$87:BK$90,[3]Feuil3!$A15,,))</f>
        <v>92.504625346901022</v>
      </c>
      <c r="BL463" s="81">
        <f ca="1">AVERAGE(OFFSET(BL$87:BL$90,[3]Feuil3!$A15,,))</f>
        <v>94.616840113528866</v>
      </c>
      <c r="BM463" s="81">
        <f ca="1">AVERAGE(OFFSET(BM$87:BM$90,[3]Feuil3!$A15,,))</f>
        <v>92.076974426259696</v>
      </c>
      <c r="BN463" s="81">
        <f ca="1">AVERAGE(OFFSET(BN$87:BN$90,[3]Feuil3!$A15,,))</f>
        <v>97.599180207875861</v>
      </c>
      <c r="BO463" s="81">
        <f ca="1">AVERAGE(OFFSET(BO$87:BO$90,[3]Feuil3!$A15,,))</f>
        <v>98.8728216536893</v>
      </c>
      <c r="BP463" s="81">
        <f ca="1">AVERAGE(OFFSET(BP$87:BP$90,[3]Feuil3!$A15,,))</f>
        <v>84.063209212406491</v>
      </c>
      <c r="BQ463" s="81">
        <f ca="1">AVERAGE(OFFSET(BQ$87:BQ$90,[3]Feuil3!$A15,,))</f>
        <v>99.406034097122117</v>
      </c>
      <c r="BR463" s="81">
        <f ca="1">AVERAGE(OFFSET(BR$87:BR$90,[3]Feuil3!$A15,,))</f>
        <v>71.983107197412181</v>
      </c>
      <c r="BS463" s="81">
        <f ca="1">AVERAGE(OFFSET(BS$87:BS$90,[3]Feuil3!$A15,,))</f>
        <v>96.501893802320822</v>
      </c>
      <c r="BT463" s="81">
        <f ca="1">AVERAGE(OFFSET(BT$87:BT$90,[3]Feuil3!$A15,,))</f>
        <v>80.330963569908022</v>
      </c>
      <c r="BU463" s="81">
        <f ca="1">AVERAGE(OFFSET(BU$87:BU$90,[3]Feuil3!$A15,,))</f>
        <v>96.193155856960772</v>
      </c>
      <c r="BV463" s="81">
        <f ca="1">AVERAGE(OFFSET(BV$87:BV$90,[3]Feuil3!$A15,,))</f>
        <v>100.97643437452693</v>
      </c>
      <c r="BW463" s="81">
        <f ca="1">AVERAGE(OFFSET(BW$87:BW$90,[3]Feuil3!$A15,,))</f>
        <v>110.13215859030836</v>
      </c>
      <c r="BX463" s="81">
        <f ca="1">AVERAGE(OFFSET(BX$87:BX$90,[3]Feuil3!$A15,,))</f>
        <v>108.31415653680592</v>
      </c>
      <c r="BY463" s="81">
        <f ca="1">AVERAGE(OFFSET(BY$87:BY$90,[3]Feuil3!$A15,,))</f>
        <v>114.76458106325629</v>
      </c>
      <c r="BZ463" s="81">
        <f ca="1">AVERAGE(OFFSET(BZ$87:BZ$90,[3]Feuil3!$A15,,))</f>
        <v>99.18181141992909</v>
      </c>
      <c r="CA463" s="81">
        <f ca="1">AVERAGE(OFFSET(CA$87:CA$90,[3]Feuil3!$A15,,))</f>
        <v>82.21345497883533</v>
      </c>
      <c r="CB463" s="81">
        <f ca="1">AVERAGE(OFFSET(CB$87:CB$90,[3]Feuil3!$A15,,))</f>
        <v>96.445868774246392</v>
      </c>
      <c r="CC463" s="81">
        <f ca="1">AVERAGE(OFFSET(CC$87:CC$90,[3]Feuil3!$A15,,))</f>
        <v>87.175688922775294</v>
      </c>
      <c r="CD463" s="81">
        <f ca="1">AVERAGE(OFFSET(CD$87:CD$90,[3]Feuil3!$A15,,))</f>
        <v>89.066987243705313</v>
      </c>
      <c r="CE463" s="81">
        <f ca="1">AVERAGE(OFFSET(CE$87:CE$90,[3]Feuil3!$A15,,))</f>
        <v>98.948800395745735</v>
      </c>
      <c r="CF463" s="81">
        <f ca="1">AVERAGE(OFFSET(CF$87:CF$90,[3]Feuil3!$A15,,))</f>
        <v>100.19282297848898</v>
      </c>
      <c r="CG463" s="81">
        <f ca="1">AVERAGE(OFFSET(CG$87:CG$90,[3]Feuil3!$A15,,))</f>
        <v>95.030642785880559</v>
      </c>
      <c r="CH463" s="81">
        <f ca="1">AVERAGE(OFFSET(CH$87:CH$90,[3]Feuil3!$A15,,))</f>
        <v>91.418387863279108</v>
      </c>
      <c r="CI463" s="81" t="e">
        <f ca="1">AVERAGE(OFFSET(CI$87:CI$90,[3]Feuil3!$A15,,))</f>
        <v>#VALUE!</v>
      </c>
      <c r="CJ463" s="81" t="e">
        <f ca="1">AVERAGE(OFFSET(CJ$87:CJ$90,[3]Feuil3!$A15,,))</f>
        <v>#VALUE!</v>
      </c>
      <c r="CK463" s="81" t="e">
        <f ca="1">AVERAGE(OFFSET(CK$87:CK$90,[3]Feuil3!$A15,,))</f>
        <v>#VALUE!</v>
      </c>
    </row>
    <row r="464" spans="3:89" s="80" customFormat="1">
      <c r="C464" s="80">
        <f t="shared" ca="1" si="97"/>
        <v>99.852564679211142</v>
      </c>
      <c r="D464" s="80">
        <f t="shared" ca="1" si="97"/>
        <v>94.824829781594033</v>
      </c>
      <c r="E464" s="80">
        <f t="shared" si="96"/>
        <v>2006</v>
      </c>
      <c r="F464" s="81">
        <f ca="1">AVERAGE(OFFSET(F$87:F$90,[3]Feuil3!$A16,,))</f>
        <v>101.2975</v>
      </c>
      <c r="G464" s="81">
        <f ca="1">AVERAGE(OFFSET(G$87:G$90,[3]Feuil3!$A16,,))</f>
        <v>102.4825</v>
      </c>
      <c r="H464" s="81">
        <f ca="1">AVERAGE(OFFSET(H$87:H$90,[3]Feuil3!$A16,,))</f>
        <v>105.16</v>
      </c>
      <c r="I464" s="81">
        <f ca="1">AVERAGE(OFFSET(I$87:I$90,[3]Feuil3!$A16,,))</f>
        <v>101.41</v>
      </c>
      <c r="J464" s="81">
        <f ca="1">AVERAGE(OFFSET(J$87:J$90,[3]Feuil3!$A16,,))</f>
        <v>96.70750000000001</v>
      </c>
      <c r="K464" s="81">
        <f ca="1">AVERAGE(OFFSET(K$87:K$90,[3]Feuil3!$A16,,))</f>
        <v>107.495</v>
      </c>
      <c r="L464" s="81">
        <f ca="1">AVERAGE(OFFSET(L$87:L$90,[3]Feuil3!$A16,,))</f>
        <v>102.4075</v>
      </c>
      <c r="M464" s="81">
        <f ca="1">AVERAGE(OFFSET(M$87:M$90,[3]Feuil3!$A16,,))</f>
        <v>97.975000000000009</v>
      </c>
      <c r="N464" s="81">
        <f ca="1">AVERAGE(OFFSET(N$87:N$90,[3]Feuil3!$A16,,))</f>
        <v>102.36250000000001</v>
      </c>
      <c r="O464" s="81">
        <f ca="1">AVERAGE(OFFSET(O$87:O$90,[3]Feuil3!$A16,,))</f>
        <v>101.095</v>
      </c>
      <c r="P464" s="81">
        <f ca="1">AVERAGE(OFFSET(P$87:P$90,[3]Feuil3!$A16,,))</f>
        <v>101.32250000000001</v>
      </c>
      <c r="Q464" s="81">
        <f ca="1">AVERAGE(OFFSET(Q$87:Q$90,[3]Feuil3!$A16,,))</f>
        <v>99.962500000000006</v>
      </c>
      <c r="R464" s="81">
        <f ca="1">AVERAGE(OFFSET(R$87:R$90,[3]Feuil3!$A16,,))</f>
        <v>114.69500000000001</v>
      </c>
      <c r="S464" s="81">
        <f ca="1">AVERAGE(OFFSET(S$87:S$90,[3]Feuil3!$A16,,))</f>
        <v>108.1225</v>
      </c>
      <c r="T464" s="81">
        <f ca="1">AVERAGE(OFFSET(T$87:T$90,[3]Feuil3!$A16,,))</f>
        <v>100.3625</v>
      </c>
      <c r="U464" s="81">
        <f ca="1">AVERAGE(OFFSET(U$87:U$90,[3]Feuil3!$A16,,))</f>
        <v>95.307500000000005</v>
      </c>
      <c r="V464" s="81">
        <f ca="1">AVERAGE(OFFSET(V$87:V$90,[3]Feuil3!$A16,,))</f>
        <v>103.285</v>
      </c>
      <c r="W464" s="81">
        <f ca="1">AVERAGE(OFFSET(W$87:W$90,[3]Feuil3!$A16,,))</f>
        <v>100.01</v>
      </c>
      <c r="X464" s="81">
        <f ca="1">AVERAGE(OFFSET(X$87:X$90,[3]Feuil3!$A16,,))</f>
        <v>100.60249999999999</v>
      </c>
      <c r="Y464" s="81">
        <f ca="1">AVERAGE(OFFSET(Y$87:Y$90,[3]Feuil3!$A16,,))</f>
        <v>101.49000000000001</v>
      </c>
      <c r="Z464" s="81">
        <f ca="1">AVERAGE(OFFSET(Z$87:Z$90,[3]Feuil3!$A16,,))</f>
        <v>99.460000000000008</v>
      </c>
      <c r="AA464" s="81">
        <f ca="1">AVERAGE(OFFSET(AA$87:AA$90,[3]Feuil3!$A16,,))</f>
        <v>107.30249999999999</v>
      </c>
      <c r="AB464" s="81">
        <f ca="1">AVERAGE(OFFSET(AB$87:AB$90,[3]Feuil3!$A16,,))</f>
        <v>100.16999999999999</v>
      </c>
      <c r="AC464" s="81">
        <f ca="1">AVERAGE(OFFSET(AC$87:AC$90,[3]Feuil3!$A16,,))</f>
        <v>104.89</v>
      </c>
      <c r="AD464" s="81">
        <f ca="1">AVERAGE(OFFSET(AD$87:AD$90,[3]Feuil3!$A16,,))</f>
        <v>99.550000000000011</v>
      </c>
      <c r="AE464" s="81">
        <f ca="1">AVERAGE(OFFSET(AE$87:AE$90,[3]Feuil3!$A16,,))</f>
        <v>98.577500000000001</v>
      </c>
      <c r="AF464" s="81">
        <f ca="1">AVERAGE(OFFSET(AF$87:AF$90,[3]Feuil3!$A16,,))</f>
        <v>102.925</v>
      </c>
      <c r="AG464" s="81">
        <f ca="1">AVERAGE(OFFSET(AG$87:AG$90,[3]Feuil3!$A16,,))</f>
        <v>100.9075</v>
      </c>
      <c r="AH464" s="81">
        <f ca="1">AVERAGE(OFFSET(AH$87:AH$90,[3]Feuil3!$A16,,))</f>
        <v>90.259999999999991</v>
      </c>
      <c r="AI464" s="81">
        <f ca="1">AVERAGE(OFFSET(AI$87:AI$90,[3]Feuil3!$A16,,))</f>
        <v>98.39</v>
      </c>
      <c r="AJ464" s="81">
        <f ca="1">AVERAGE(OFFSET(AJ$87:AJ$90,[3]Feuil3!$A16,,))</f>
        <v>104.6925</v>
      </c>
      <c r="AK464" s="81">
        <f ca="1">AVERAGE(OFFSET(AK$87:AK$90,[3]Feuil3!$A16,,))</f>
        <v>97.322500000000005</v>
      </c>
      <c r="AL464" s="81">
        <f ca="1">AVERAGE(OFFSET(AL$87:AL$90,[3]Feuil3!$A16,,))</f>
        <v>108.12</v>
      </c>
      <c r="AM464" s="81">
        <f ca="1">AVERAGE(OFFSET(AM$87:AM$90,[3]Feuil3!$A16,,))</f>
        <v>105.02250000000001</v>
      </c>
      <c r="AN464" s="81">
        <f ca="1">AVERAGE(OFFSET(AN$87:AN$90,[3]Feuil3!$A16,,))</f>
        <v>94.502499999999998</v>
      </c>
      <c r="AO464" s="81">
        <f ca="1">AVERAGE(OFFSET(AO$87:AO$90,[3]Feuil3!$A16,,))</f>
        <v>99.245000000000005</v>
      </c>
      <c r="AP464" s="81">
        <f ca="1">AVERAGE(OFFSET(AP$87:AP$90,[3]Feuil3!$A16,,))</f>
        <v>99.625</v>
      </c>
      <c r="AQ464" s="81">
        <f ca="1">AVERAGE(OFFSET(AQ$87:AQ$90,[3]Feuil3!$A16,,))</f>
        <v>101.5975</v>
      </c>
      <c r="AR464" s="81" t="e">
        <f ca="1">AVERAGE(OFFSET(AR$87:AR$90,[3]Feuil3!$A16,,))</f>
        <v>#DIV/0!</v>
      </c>
      <c r="AS464" s="81" t="e">
        <f ca="1">AVERAGE(OFFSET(AS$87:AS$90,[3]Feuil3!$A16,,))</f>
        <v>#DIV/0!</v>
      </c>
      <c r="AT464" s="81" t="e">
        <f ca="1">AVERAGE(OFFSET(AT$87:AT$90,[3]Feuil3!$A16,,))</f>
        <v>#DIV/0!</v>
      </c>
      <c r="AU464" s="81" t="e">
        <f ca="1">AVERAGE(OFFSET(AU$87:AU$90,[3]Feuil3!$A16,,))</f>
        <v>#DIV/0!</v>
      </c>
      <c r="AV464" s="81" t="e">
        <f ca="1">AVERAGE(OFFSET(AV$87:AV$90,[3]Feuil3!$A16,,))</f>
        <v>#DIV/0!</v>
      </c>
      <c r="AW464" s="81">
        <f ca="1">AVERAGE(OFFSET(AW$87:AW$90,[3]Feuil3!$A16,,))</f>
        <v>95.599754624386563</v>
      </c>
      <c r="AX464" s="81">
        <f ca="1">AVERAGE(OFFSET(AX$87:AX$90,[3]Feuil3!$A16,,))</f>
        <v>85.580375782881006</v>
      </c>
      <c r="AY464" s="81">
        <f ca="1">AVERAGE(OFFSET(AY$87:AY$90,[3]Feuil3!$A16,,))</f>
        <v>86.63343905754418</v>
      </c>
      <c r="AZ464" s="81">
        <f ca="1">AVERAGE(OFFSET(AZ$87:AZ$90,[3]Feuil3!$A16,,))</f>
        <v>92.000635050237008</v>
      </c>
      <c r="BA464" s="81">
        <f ca="1">AVERAGE(OFFSET(BA$87:BA$90,[3]Feuil3!$A16,,))</f>
        <v>101.3732016038156</v>
      </c>
      <c r="BB464" s="81">
        <f ca="1">AVERAGE(OFFSET(BB$87:BB$90,[3]Feuil3!$A16,,))</f>
        <v>79.140821998490736</v>
      </c>
      <c r="BC464" s="81">
        <f ca="1">AVERAGE(OFFSET(BC$87:BC$90,[3]Feuil3!$A16,,))</f>
        <v>87.960060124543688</v>
      </c>
      <c r="BD464" s="81">
        <f ca="1">AVERAGE(OFFSET(BD$87:BD$90,[3]Feuil3!$A16,,))</f>
        <v>96.8730688419231</v>
      </c>
      <c r="BE464" s="81">
        <f ca="1">AVERAGE(OFFSET(BE$87:BE$90,[3]Feuil3!$A16,,))</f>
        <v>92.663000429990717</v>
      </c>
      <c r="BF464" s="81">
        <f ca="1">AVERAGE(OFFSET(BF$87:BF$90,[3]Feuil3!$A16,,))</f>
        <v>97.087704977071382</v>
      </c>
      <c r="BG464" s="81">
        <f ca="1">AVERAGE(OFFSET(BG$87:BG$90,[3]Feuil3!$A16,,))</f>
        <v>96.41497763821485</v>
      </c>
      <c r="BH464" s="81">
        <f ca="1">AVERAGE(OFFSET(BH$87:BH$90,[3]Feuil3!$A16,,))</f>
        <v>100.7813484562067</v>
      </c>
      <c r="BI464" s="81">
        <f ca="1">AVERAGE(OFFSET(BI$87:BI$90,[3]Feuil3!$A16,,))</f>
        <v>70.158429165647192</v>
      </c>
      <c r="BJ464" s="81">
        <f ca="1">AVERAGE(OFFSET(BJ$87:BJ$90,[3]Feuil3!$A16,,))</f>
        <v>91.559403844525349</v>
      </c>
      <c r="BK464" s="81">
        <f ca="1">AVERAGE(OFFSET(BK$87:BK$90,[3]Feuil3!$A16,,))</f>
        <v>92.842275670675306</v>
      </c>
      <c r="BL464" s="81">
        <f ca="1">AVERAGE(OFFSET(BL$87:BL$90,[3]Feuil3!$A16,,))</f>
        <v>90.167928098391684</v>
      </c>
      <c r="BM464" s="81">
        <f ca="1">AVERAGE(OFFSET(BM$87:BM$90,[3]Feuil3!$A16,,))</f>
        <v>95.099325553023505</v>
      </c>
      <c r="BN464" s="81">
        <f ca="1">AVERAGE(OFFSET(BN$87:BN$90,[3]Feuil3!$A16,,))</f>
        <v>97.60405992290049</v>
      </c>
      <c r="BO464" s="81">
        <f ca="1">AVERAGE(OFFSET(BO$87:BO$90,[3]Feuil3!$A16,,))</f>
        <v>99.471017179582276</v>
      </c>
      <c r="BP464" s="81">
        <f ca="1">AVERAGE(OFFSET(BP$87:BP$90,[3]Feuil3!$A16,,))</f>
        <v>85.307220307640577</v>
      </c>
      <c r="BQ464" s="81">
        <f ca="1">AVERAGE(OFFSET(BQ$87:BQ$90,[3]Feuil3!$A16,,))</f>
        <v>98.871713305830298</v>
      </c>
      <c r="BR464" s="81">
        <f ca="1">AVERAGE(OFFSET(BR$87:BR$90,[3]Feuil3!$A16,,))</f>
        <v>77.133614880043154</v>
      </c>
      <c r="BS464" s="81">
        <f ca="1">AVERAGE(OFFSET(BS$87:BS$90,[3]Feuil3!$A16,,))</f>
        <v>96.663530433523917</v>
      </c>
      <c r="BT464" s="81">
        <f ca="1">AVERAGE(OFFSET(BT$87:BT$90,[3]Feuil3!$A16,,))</f>
        <v>84.259147688476517</v>
      </c>
      <c r="BU464" s="81">
        <f ca="1">AVERAGE(OFFSET(BU$87:BU$90,[3]Feuil3!$A16,,))</f>
        <v>95.76028665560446</v>
      </c>
      <c r="BV464" s="81">
        <f ca="1">AVERAGE(OFFSET(BV$87:BV$90,[3]Feuil3!$A16,,))</f>
        <v>99.487813493465211</v>
      </c>
      <c r="BW464" s="81">
        <f ca="1">AVERAGE(OFFSET(BW$87:BW$90,[3]Feuil3!$A16,,))</f>
        <v>113.35352422907491</v>
      </c>
      <c r="BX464" s="81">
        <f ca="1">AVERAGE(OFFSET(BX$87:BX$90,[3]Feuil3!$A16,,))</f>
        <v>109.27525245688605</v>
      </c>
      <c r="BY464" s="81">
        <f ca="1">AVERAGE(OFFSET(BY$87:BY$90,[3]Feuil3!$A16,,))</f>
        <v>103.52698285255491</v>
      </c>
      <c r="BZ464" s="81">
        <f ca="1">AVERAGE(OFFSET(BZ$87:BZ$90,[3]Feuil3!$A16,,))</f>
        <v>97.577665931123406</v>
      </c>
      <c r="CA464" s="81">
        <f ca="1">AVERAGE(OFFSET(CA$87:CA$90,[3]Feuil3!$A16,,))</f>
        <v>86.049808901491801</v>
      </c>
      <c r="CB464" s="81">
        <f ca="1">AVERAGE(OFFSET(CB$87:CB$90,[3]Feuil3!$A16,,))</f>
        <v>93.802558974482551</v>
      </c>
      <c r="CC464" s="81">
        <f ca="1">AVERAGE(OFFSET(CC$87:CC$90,[3]Feuil3!$A16,,))</f>
        <v>94.211959481537974</v>
      </c>
      <c r="CD464" s="81">
        <f ca="1">AVERAGE(OFFSET(CD$87:CD$90,[3]Feuil3!$A16,,))</f>
        <v>93.5216723435517</v>
      </c>
      <c r="CE464" s="81">
        <f ca="1">AVERAGE(OFFSET(CE$87:CE$90,[3]Feuil3!$A16,,))</f>
        <v>93.497402918624786</v>
      </c>
      <c r="CF464" s="81">
        <f ca="1">AVERAGE(OFFSET(CF$87:CF$90,[3]Feuil3!$A16,,))</f>
        <v>99.411514286429764</v>
      </c>
      <c r="CG464" s="81">
        <f ca="1">AVERAGE(OFFSET(CG$87:CG$90,[3]Feuil3!$A16,,))</f>
        <v>94.660078863603957</v>
      </c>
      <c r="CH464" s="81">
        <f ca="1">AVERAGE(OFFSET(CH$87:CH$90,[3]Feuil3!$A16,,))</f>
        <v>92.850941326996889</v>
      </c>
      <c r="CI464" s="81" t="e">
        <f ca="1">AVERAGE(OFFSET(CI$87:CI$90,[3]Feuil3!$A16,,))</f>
        <v>#VALUE!</v>
      </c>
      <c r="CJ464" s="81" t="e">
        <f ca="1">AVERAGE(OFFSET(CJ$87:CJ$90,[3]Feuil3!$A16,,))</f>
        <v>#VALUE!</v>
      </c>
      <c r="CK464" s="81" t="e">
        <f ca="1">AVERAGE(OFFSET(CK$87:CK$90,[3]Feuil3!$A16,,))</f>
        <v>#VALUE!</v>
      </c>
    </row>
    <row r="465" spans="2:89" s="80" customFormat="1">
      <c r="C465" s="80">
        <f t="shared" ca="1" si="97"/>
        <v>99.210827625939558</v>
      </c>
      <c r="D465" s="80">
        <f t="shared" ca="1" si="97"/>
        <v>96.762177860715155</v>
      </c>
      <c r="E465" s="80">
        <f t="shared" si="96"/>
        <v>2007</v>
      </c>
      <c r="F465" s="81">
        <f ca="1">AVERAGE(OFFSET(F$87:F$90,[3]Feuil3!$A17,,))</f>
        <v>103.0925</v>
      </c>
      <c r="G465" s="81">
        <f ca="1">AVERAGE(OFFSET(G$87:G$90,[3]Feuil3!$A17,,))</f>
        <v>109.73</v>
      </c>
      <c r="H465" s="81">
        <f ca="1">AVERAGE(OFFSET(H$87:H$90,[3]Feuil3!$A17,,))</f>
        <v>108.715</v>
      </c>
      <c r="I465" s="81">
        <f ca="1">AVERAGE(OFFSET(I$87:I$90,[3]Feuil3!$A17,,))</f>
        <v>105.50999999999999</v>
      </c>
      <c r="J465" s="81">
        <f ca="1">AVERAGE(OFFSET(J$87:J$90,[3]Feuil3!$A17,,))</f>
        <v>95.29249999999999</v>
      </c>
      <c r="K465" s="81">
        <f ca="1">AVERAGE(OFFSET(K$87:K$90,[3]Feuil3!$A17,,))</f>
        <v>122.9725</v>
      </c>
      <c r="L465" s="81">
        <f ca="1">AVERAGE(OFFSET(L$87:L$90,[3]Feuil3!$A17,,))</f>
        <v>108.1925</v>
      </c>
      <c r="M465" s="81">
        <f ca="1">AVERAGE(OFFSET(M$87:M$90,[3]Feuil3!$A17,,))</f>
        <v>98.822500000000005</v>
      </c>
      <c r="N465" s="81">
        <f ca="1">AVERAGE(OFFSET(N$87:N$90,[3]Feuil3!$A17,,))</f>
        <v>106.04</v>
      </c>
      <c r="O465" s="81">
        <f ca="1">AVERAGE(OFFSET(O$87:O$90,[3]Feuil3!$A17,,))</f>
        <v>102.44749999999999</v>
      </c>
      <c r="P465" s="81">
        <f ca="1">AVERAGE(OFFSET(P$87:P$90,[3]Feuil3!$A17,,))</f>
        <v>102.33250000000001</v>
      </c>
      <c r="Q465" s="81">
        <f ca="1">AVERAGE(OFFSET(Q$87:Q$90,[3]Feuil3!$A17,,))</f>
        <v>98.672500000000014</v>
      </c>
      <c r="R465" s="81">
        <f ca="1">AVERAGE(OFFSET(R$87:R$90,[3]Feuil3!$A17,,))</f>
        <v>142.11750000000001</v>
      </c>
      <c r="S465" s="81">
        <f ca="1">AVERAGE(OFFSET(S$87:S$90,[3]Feuil3!$A17,,))</f>
        <v>111.715</v>
      </c>
      <c r="T465" s="81">
        <f ca="1">AVERAGE(OFFSET(T$87:T$90,[3]Feuil3!$A17,,))</f>
        <v>100.8475</v>
      </c>
      <c r="U465" s="81">
        <f ca="1">AVERAGE(OFFSET(U$87:U$90,[3]Feuil3!$A17,,))</f>
        <v>104.6875</v>
      </c>
      <c r="V465" s="81">
        <f ca="1">AVERAGE(OFFSET(V$87:V$90,[3]Feuil3!$A17,,))</f>
        <v>106.3</v>
      </c>
      <c r="W465" s="81">
        <f ca="1">AVERAGE(OFFSET(W$87:W$90,[3]Feuil3!$A17,,))</f>
        <v>101.09500000000001</v>
      </c>
      <c r="X465" s="81">
        <f ca="1">AVERAGE(OFFSET(X$87:X$90,[3]Feuil3!$A17,,))</f>
        <v>100.48</v>
      </c>
      <c r="Y465" s="81">
        <f ca="1">AVERAGE(OFFSET(Y$87:Y$90,[3]Feuil3!$A17,,))</f>
        <v>105.69500000000001</v>
      </c>
      <c r="Z465" s="81">
        <f ca="1">AVERAGE(OFFSET(Z$87:Z$90,[3]Feuil3!$A17,,))</f>
        <v>99.389999999999986</v>
      </c>
      <c r="AA465" s="81">
        <f ca="1">AVERAGE(OFFSET(AA$87:AA$90,[3]Feuil3!$A17,,))</f>
        <v>128.80000000000001</v>
      </c>
      <c r="AB465" s="81">
        <f ca="1">AVERAGE(OFFSET(AB$87:AB$90,[3]Feuil3!$A17,,))</f>
        <v>101.07749999999999</v>
      </c>
      <c r="AC465" s="81">
        <f ca="1">AVERAGE(OFFSET(AC$87:AC$90,[3]Feuil3!$A17,,))</f>
        <v>114.2325</v>
      </c>
      <c r="AD465" s="81">
        <f ca="1">AVERAGE(OFFSET(AD$87:AD$90,[3]Feuil3!$A17,,))</f>
        <v>99.227499999999992</v>
      </c>
      <c r="AE465" s="81">
        <f ca="1">AVERAGE(OFFSET(AE$87:AE$90,[3]Feuil3!$A17,,))</f>
        <v>101.8575</v>
      </c>
      <c r="AF465" s="81">
        <f ca="1">AVERAGE(OFFSET(AF$87:AF$90,[3]Feuil3!$A17,,))</f>
        <v>104.6675</v>
      </c>
      <c r="AG465" s="81">
        <f ca="1">AVERAGE(OFFSET(AG$87:AG$90,[3]Feuil3!$A17,,))</f>
        <v>97.217500000000001</v>
      </c>
      <c r="AH465" s="81">
        <f ca="1">AVERAGE(OFFSET(AH$87:AH$90,[3]Feuil3!$A17,,))</f>
        <v>80.412499999999994</v>
      </c>
      <c r="AI465" s="81">
        <f ca="1">AVERAGE(OFFSET(AI$87:AI$90,[3]Feuil3!$A17,,))</f>
        <v>96.75</v>
      </c>
      <c r="AJ465" s="81">
        <f ca="1">AVERAGE(OFFSET(AJ$87:AJ$90,[3]Feuil3!$A17,,))</f>
        <v>112.645</v>
      </c>
      <c r="AK465" s="81">
        <f ca="1">AVERAGE(OFFSET(AK$87:AK$90,[3]Feuil3!$A17,,))</f>
        <v>103.13250000000001</v>
      </c>
      <c r="AL465" s="81">
        <f ca="1">AVERAGE(OFFSET(AL$87:AL$90,[3]Feuil3!$A17,,))</f>
        <v>114.14999999999999</v>
      </c>
      <c r="AM465" s="81">
        <f ca="1">AVERAGE(OFFSET(AM$87:AM$90,[3]Feuil3!$A17,,))</f>
        <v>118.00750000000001</v>
      </c>
      <c r="AN465" s="81">
        <f ca="1">AVERAGE(OFFSET(AN$87:AN$90,[3]Feuil3!$A17,,))</f>
        <v>104.68249999999999</v>
      </c>
      <c r="AO465" s="81">
        <f ca="1">AVERAGE(OFFSET(AO$87:AO$90,[3]Feuil3!$A17,,))</f>
        <v>98.844999999999999</v>
      </c>
      <c r="AP465" s="81">
        <f ca="1">AVERAGE(OFFSET(AP$87:AP$90,[3]Feuil3!$A17,,))</f>
        <v>101.2075</v>
      </c>
      <c r="AQ465" s="81">
        <f ca="1">AVERAGE(OFFSET(AQ$87:AQ$90,[3]Feuil3!$A17,,))</f>
        <v>107.2175</v>
      </c>
      <c r="AR465" s="81" t="e">
        <f ca="1">AVERAGE(OFFSET(AR$87:AR$90,[3]Feuil3!$A17,,))</f>
        <v>#DIV/0!</v>
      </c>
      <c r="AS465" s="81" t="e">
        <f ca="1">AVERAGE(OFFSET(AS$87:AS$90,[3]Feuil3!$A17,,))</f>
        <v>#DIV/0!</v>
      </c>
      <c r="AT465" s="81" t="e">
        <f ca="1">AVERAGE(OFFSET(AT$87:AT$90,[3]Feuil3!$A17,,))</f>
        <v>#DIV/0!</v>
      </c>
      <c r="AU465" s="81" t="e">
        <f ca="1">AVERAGE(OFFSET(AU$87:AU$90,[3]Feuil3!$A17,,))</f>
        <v>#DIV/0!</v>
      </c>
      <c r="AV465" s="81" t="e">
        <f ca="1">AVERAGE(OFFSET(AV$87:AV$90,[3]Feuil3!$A17,,))</f>
        <v>#DIV/0!</v>
      </c>
      <c r="AW465" s="81">
        <f ca="1">AVERAGE(OFFSET(AW$87:AW$90,[3]Feuil3!$A17,,))</f>
        <v>97.293790109475282</v>
      </c>
      <c r="AX465" s="81">
        <f ca="1">AVERAGE(OFFSET(AX$87:AX$90,[3]Feuil3!$A17,,))</f>
        <v>91.632567849686851</v>
      </c>
      <c r="AY465" s="81">
        <f ca="1">AVERAGE(OFFSET(AY$87:AY$90,[3]Feuil3!$A17,,))</f>
        <v>89.562137002100769</v>
      </c>
      <c r="AZ465" s="81">
        <f ca="1">AVERAGE(OFFSET(AZ$87:AZ$90,[3]Feuil3!$A17,,))</f>
        <v>95.720215009865953</v>
      </c>
      <c r="BA465" s="81">
        <f ca="1">AVERAGE(OFFSET(BA$87:BA$90,[3]Feuil3!$A17,,))</f>
        <v>99.889934222594917</v>
      </c>
      <c r="BB465" s="81">
        <f ca="1">AVERAGE(OFFSET(BB$87:BB$90,[3]Feuil3!$A17,,))</f>
        <v>90.535789880547014</v>
      </c>
      <c r="BC465" s="81">
        <f ca="1">AVERAGE(OFFSET(BC$87:BC$90,[3]Feuil3!$A17,,))</f>
        <v>92.928924200128819</v>
      </c>
      <c r="BD465" s="81">
        <f ca="1">AVERAGE(OFFSET(BD$87:BD$90,[3]Feuil3!$A17,,))</f>
        <v>97.711036954640946</v>
      </c>
      <c r="BE465" s="81">
        <f ca="1">AVERAGE(OFFSET(BE$87:BE$90,[3]Feuil3!$A17,,))</f>
        <v>95.992033856111533</v>
      </c>
      <c r="BF465" s="81">
        <f ca="1">AVERAGE(OFFSET(BF$87:BF$90,[3]Feuil3!$A17,,))</f>
        <v>98.386593359103031</v>
      </c>
      <c r="BG465" s="81">
        <f ca="1">AVERAGE(OFFSET(BG$87:BG$90,[3]Feuil3!$A17,,))</f>
        <v>97.376058616424004</v>
      </c>
      <c r="BH465" s="81">
        <f ca="1">AVERAGE(OFFSET(BH$87:BH$90,[3]Feuil3!$A17,,))</f>
        <v>99.480781348456219</v>
      </c>
      <c r="BI465" s="81">
        <f ca="1">AVERAGE(OFFSET(BI$87:BI$90,[3]Feuil3!$A17,,))</f>
        <v>86.932652312209456</v>
      </c>
      <c r="BJ465" s="81">
        <f ca="1">AVERAGE(OFFSET(BJ$87:BJ$90,[3]Feuil3!$A17,,))</f>
        <v>94.601575069861966</v>
      </c>
      <c r="BK465" s="81">
        <f ca="1">AVERAGE(OFFSET(BK$87:BK$90,[3]Feuil3!$A17,,))</f>
        <v>93.290934320074001</v>
      </c>
      <c r="BL465" s="81">
        <f ca="1">AVERAGE(OFFSET(BL$87:BL$90,[3]Feuil3!$A17,,))</f>
        <v>99.042100283822137</v>
      </c>
      <c r="BM465" s="81">
        <f ca="1">AVERAGE(OFFSET(BM$87:BM$90,[3]Feuil3!$A17,,))</f>
        <v>97.875376930690791</v>
      </c>
      <c r="BN465" s="81">
        <f ca="1">AVERAGE(OFFSET(BN$87:BN$90,[3]Feuil3!$A17,,))</f>
        <v>98.662958083247929</v>
      </c>
      <c r="BO465" s="81">
        <f ca="1">AVERAGE(OFFSET(BO$87:BO$90,[3]Feuil3!$A17,,))</f>
        <v>99.349894945000628</v>
      </c>
      <c r="BP465" s="81">
        <f ca="1">AVERAGE(OFFSET(BP$87:BP$90,[3]Feuil3!$A17,,))</f>
        <v>88.841724804572578</v>
      </c>
      <c r="BQ465" s="81">
        <f ca="1">AVERAGE(OFFSET(BQ$87:BQ$90,[3]Feuil3!$A17,,))</f>
        <v>98.802127342313241</v>
      </c>
      <c r="BR465" s="81">
        <f ca="1">AVERAGE(OFFSET(BR$87:BR$90,[3]Feuil3!$A17,,))</f>
        <v>92.586935034594305</v>
      </c>
      <c r="BS465" s="81">
        <f ca="1">AVERAGE(OFFSET(BS$87:BS$90,[3]Feuil3!$A17,,))</f>
        <v>97.539263226460164</v>
      </c>
      <c r="BT465" s="81">
        <f ca="1">AVERAGE(OFFSET(BT$87:BT$90,[3]Feuil3!$A17,,))</f>
        <v>91.764067959995174</v>
      </c>
      <c r="BU465" s="81">
        <f ca="1">AVERAGE(OFFSET(BU$87:BU$90,[3]Feuil3!$A17,,))</f>
        <v>95.450063727965755</v>
      </c>
      <c r="BV465" s="81">
        <f ca="1">AVERAGE(OFFSET(BV$87:BV$90,[3]Feuil3!$A17,,))</f>
        <v>102.79810263914823</v>
      </c>
      <c r="BW465" s="81">
        <f ca="1">AVERAGE(OFFSET(BW$87:BW$90,[3]Feuil3!$A17,,))</f>
        <v>115.27257709251101</v>
      </c>
      <c r="BX465" s="81">
        <f ca="1">AVERAGE(OFFSET(BX$87:BX$90,[3]Feuil3!$A17,,))</f>
        <v>105.27925927931342</v>
      </c>
      <c r="BY465" s="81">
        <f ca="1">AVERAGE(OFFSET(BY$87:BY$90,[3]Feuil3!$A17,,))</f>
        <v>92.23203532717784</v>
      </c>
      <c r="BZ465" s="81">
        <f ca="1">AVERAGE(OFFSET(BZ$87:BZ$90,[3]Feuil3!$A17,,))</f>
        <v>95.951206208315767</v>
      </c>
      <c r="CA465" s="81">
        <f ca="1">AVERAGE(OFFSET(CA$87:CA$90,[3]Feuil3!$A17,,))</f>
        <v>92.586199810956316</v>
      </c>
      <c r="CB465" s="81">
        <f ca="1">AVERAGE(OFFSET(CB$87:CB$90,[3]Feuil3!$A17,,))</f>
        <v>99.402424037974981</v>
      </c>
      <c r="CC465" s="81">
        <f ca="1">AVERAGE(OFFSET(CC$87:CC$90,[3]Feuil3!$A17,,))</f>
        <v>99.466289075264129</v>
      </c>
      <c r="CD465" s="81">
        <f ca="1">AVERAGE(OFFSET(CD$87:CD$90,[3]Feuil3!$A17,,))</f>
        <v>105.08470803000955</v>
      </c>
      <c r="CE465" s="81">
        <f ca="1">AVERAGE(OFFSET(CE$87:CE$90,[3]Feuil3!$A17,,))</f>
        <v>103.56913183279744</v>
      </c>
      <c r="CF465" s="81">
        <f ca="1">AVERAGE(OFFSET(CF$87:CF$90,[3]Feuil3!$A17,,))</f>
        <v>99.010843162296823</v>
      </c>
      <c r="CG465" s="81">
        <f ca="1">AVERAGE(OFFSET(CG$87:CG$90,[3]Feuil3!$A17,,))</f>
        <v>96.16371324053398</v>
      </c>
      <c r="CH465" s="81">
        <f ca="1">AVERAGE(OFFSET(CH$87:CH$90,[3]Feuil3!$A17,,))</f>
        <v>97.987113873149326</v>
      </c>
      <c r="CI465" s="81" t="e">
        <f ca="1">AVERAGE(OFFSET(CI$87:CI$90,[3]Feuil3!$A17,,))</f>
        <v>#VALUE!</v>
      </c>
      <c r="CJ465" s="81" t="e">
        <f ca="1">AVERAGE(OFFSET(CJ$87:CJ$90,[3]Feuil3!$A17,,))</f>
        <v>#VALUE!</v>
      </c>
      <c r="CK465" s="81" t="e">
        <f ca="1">AVERAGE(OFFSET(CK$87:CK$90,[3]Feuil3!$A17,,))</f>
        <v>#VALUE!</v>
      </c>
    </row>
    <row r="466" spans="2:89" s="80" customFormat="1">
      <c r="C466" s="80">
        <v>100</v>
      </c>
      <c r="D466" s="80">
        <v>100</v>
      </c>
      <c r="E466" s="80">
        <f t="shared" si="96"/>
        <v>2008</v>
      </c>
      <c r="F466" s="81">
        <f ca="1">AVERAGE(OFFSET(F$87:F$90,[3]Feuil3!$A18,,))</f>
        <v>105.96</v>
      </c>
      <c r="G466" s="81">
        <f ca="1">AVERAGE(OFFSET(G$87:G$90,[3]Feuil3!$A18,,))</f>
        <v>119.75</v>
      </c>
      <c r="H466" s="81">
        <f ca="1">AVERAGE(OFFSET(H$87:H$90,[3]Feuil3!$A18,,))</f>
        <v>121.38499999999999</v>
      </c>
      <c r="I466" s="81">
        <f ca="1">AVERAGE(OFFSET(I$87:I$90,[3]Feuil3!$A18,,))</f>
        <v>110.22749999999999</v>
      </c>
      <c r="J466" s="81">
        <f ca="1">AVERAGE(OFFSET(J$87:J$90,[3]Feuil3!$A18,,))</f>
        <v>95.397500000000008</v>
      </c>
      <c r="K466" s="81">
        <f ca="1">AVERAGE(OFFSET(K$87:K$90,[3]Feuil3!$A18,,))</f>
        <v>135.82749999999999</v>
      </c>
      <c r="L466" s="81">
        <f ca="1">AVERAGE(OFFSET(L$87:L$90,[3]Feuil3!$A18,,))</f>
        <v>116.42500000000001</v>
      </c>
      <c r="M466" s="81">
        <f ca="1">AVERAGE(OFFSET(M$87:M$90,[3]Feuil3!$A18,,))</f>
        <v>101.13750000000002</v>
      </c>
      <c r="N466" s="81">
        <f ca="1">AVERAGE(OFFSET(N$87:N$90,[3]Feuil3!$A18,,))</f>
        <v>110.4675</v>
      </c>
      <c r="O466" s="81">
        <f ca="1">AVERAGE(OFFSET(O$87:O$90,[3]Feuil3!$A18,,))</f>
        <v>104.1275</v>
      </c>
      <c r="P466" s="81">
        <f ca="1">AVERAGE(OFFSET(P$87:P$90,[3]Feuil3!$A18,,))</f>
        <v>105.09</v>
      </c>
      <c r="Q466" s="81">
        <f ca="1">AVERAGE(OFFSET(Q$87:Q$90,[3]Feuil3!$A18,,))</f>
        <v>99.187499999999986</v>
      </c>
      <c r="R466" s="81">
        <f ca="1">AVERAGE(OFFSET(R$87:R$90,[3]Feuil3!$A18,,))</f>
        <v>163.47999999999999</v>
      </c>
      <c r="S466" s="81">
        <f ca="1">AVERAGE(OFFSET(S$87:S$90,[3]Feuil3!$A18,,))</f>
        <v>118.09</v>
      </c>
      <c r="T466" s="81">
        <f ca="1">AVERAGE(OFFSET(T$87:T$90,[3]Feuil3!$A18,,))</f>
        <v>108.1</v>
      </c>
      <c r="U466" s="81">
        <f ca="1">AVERAGE(OFFSET(U$87:U$90,[3]Feuil3!$A18,,))</f>
        <v>105.7</v>
      </c>
      <c r="V466" s="81">
        <f ca="1">AVERAGE(OFFSET(V$87:V$90,[3]Feuil3!$A18,,))</f>
        <v>108.6075</v>
      </c>
      <c r="W466" s="81">
        <f ca="1">AVERAGE(OFFSET(W$87:W$90,[3]Feuil3!$A18,,))</f>
        <v>102.465</v>
      </c>
      <c r="X466" s="81">
        <f ca="1">AVERAGE(OFFSET(X$87:X$90,[3]Feuil3!$A18,,))</f>
        <v>101.13749999999999</v>
      </c>
      <c r="Y466" s="81">
        <f ca="1">AVERAGE(OFFSET(Y$87:Y$90,[3]Feuil3!$A18,,))</f>
        <v>118.97</v>
      </c>
      <c r="Z466" s="81">
        <f ca="1">AVERAGE(OFFSET(Z$87:Z$90,[3]Feuil3!$A18,,))</f>
        <v>100.595</v>
      </c>
      <c r="AA466" s="81">
        <f ca="1">AVERAGE(OFFSET(AA$87:AA$90,[3]Feuil3!$A18,,))</f>
        <v>139.11249999999998</v>
      </c>
      <c r="AB466" s="81">
        <f ca="1">AVERAGE(OFFSET(AB$87:AB$90,[3]Feuil3!$A18,,))</f>
        <v>103.6275</v>
      </c>
      <c r="AC466" s="81">
        <f ca="1">AVERAGE(OFFSET(AC$87:AC$90,[3]Feuil3!$A18,,))</f>
        <v>124.48500000000001</v>
      </c>
      <c r="AD466" s="81">
        <f ca="1">AVERAGE(OFFSET(AD$87:AD$90,[3]Feuil3!$A18,,))</f>
        <v>103.9575</v>
      </c>
      <c r="AE466" s="81">
        <f ca="1">AVERAGE(OFFSET(AE$87:AE$90,[3]Feuil3!$A18,,))</f>
        <v>99.084999999999994</v>
      </c>
      <c r="AF466" s="81">
        <f ca="1">AVERAGE(OFFSET(AF$87:AF$90,[3]Feuil3!$A18,,))</f>
        <v>90.8</v>
      </c>
      <c r="AG466" s="81">
        <f ca="1">AVERAGE(OFFSET(AG$87:AG$90,[3]Feuil3!$A18,,))</f>
        <v>92.342500000000001</v>
      </c>
      <c r="AH466" s="81">
        <f ca="1">AVERAGE(OFFSET(AH$87:AH$90,[3]Feuil3!$A18,,))</f>
        <v>87.185000000000002</v>
      </c>
      <c r="AI466" s="81">
        <f ca="1">AVERAGE(OFFSET(AI$87:AI$90,[3]Feuil3!$A18,,))</f>
        <v>100.8325</v>
      </c>
      <c r="AJ466" s="81">
        <f ca="1">AVERAGE(OFFSET(AJ$87:AJ$90,[3]Feuil3!$A18,,))</f>
        <v>121.66499999999999</v>
      </c>
      <c r="AK466" s="81">
        <f ca="1">AVERAGE(OFFSET(AK$87:AK$90,[3]Feuil3!$A18,,))</f>
        <v>103.7525</v>
      </c>
      <c r="AL466" s="81">
        <f ca="1">AVERAGE(OFFSET(AL$87:AL$90,[3]Feuil3!$A18,,))</f>
        <v>114.7625</v>
      </c>
      <c r="AM466" s="81">
        <f ca="1">AVERAGE(OFFSET(AM$87:AM$90,[3]Feuil3!$A18,,))</f>
        <v>112.29750000000001</v>
      </c>
      <c r="AN466" s="81">
        <f ca="1">AVERAGE(OFFSET(AN$87:AN$90,[3]Feuil3!$A18,,))</f>
        <v>101.07499999999999</v>
      </c>
      <c r="AO466" s="81">
        <f ca="1">AVERAGE(OFFSET(AO$87:AO$90,[3]Feuil3!$A18,,))</f>
        <v>99.83250000000001</v>
      </c>
      <c r="AP466" s="81">
        <f ca="1">AVERAGE(OFFSET(AP$87:AP$90,[3]Feuil3!$A18,,))</f>
        <v>105.245</v>
      </c>
      <c r="AQ466" s="81">
        <f ca="1">AVERAGE(OFFSET(AQ$87:AQ$90,[3]Feuil3!$A18,,))</f>
        <v>109.42</v>
      </c>
      <c r="AR466" s="81" t="e">
        <f ca="1">AVERAGE(OFFSET(AR$87:AR$90,[3]Feuil3!$A18,,))</f>
        <v>#DIV/0!</v>
      </c>
      <c r="AS466" s="81" t="e">
        <f ca="1">AVERAGE(OFFSET(AS$87:AS$90,[3]Feuil3!$A18,,))</f>
        <v>#DIV/0!</v>
      </c>
      <c r="AT466" s="81" t="e">
        <f ca="1">AVERAGE(OFFSET(AT$87:AT$90,[3]Feuil3!$A18,,))</f>
        <v>#DIV/0!</v>
      </c>
      <c r="AU466" s="81" t="e">
        <f ca="1">AVERAGE(OFFSET(AU$87:AU$90,[3]Feuil3!$A18,,))</f>
        <v>#DIV/0!</v>
      </c>
      <c r="AV466" s="81" t="e">
        <f ca="1">AVERAGE(OFFSET(AV$87:AV$90,[3]Feuil3!$A18,,))</f>
        <v>#DIV/0!</v>
      </c>
      <c r="AW466" s="81">
        <f ca="1">AVERAGE(OFFSET(AW$87:AW$90,[3]Feuil3!$A18,,))</f>
        <v>100</v>
      </c>
      <c r="AX466" s="81">
        <f ca="1">AVERAGE(OFFSET(AX$87:AX$90,[3]Feuil3!$A18,,))</f>
        <v>100</v>
      </c>
      <c r="AY466" s="81">
        <f ca="1">AVERAGE(OFFSET(AY$87:AY$90,[3]Feuil3!$A18,,))</f>
        <v>100</v>
      </c>
      <c r="AZ466" s="81">
        <f ca="1">AVERAGE(OFFSET(AZ$87:AZ$90,[3]Feuil3!$A18,,))</f>
        <v>100</v>
      </c>
      <c r="BA466" s="81">
        <f ca="1">AVERAGE(OFFSET(BA$87:BA$90,[3]Feuil3!$A18,,))</f>
        <v>100</v>
      </c>
      <c r="BB466" s="81">
        <f ca="1">AVERAGE(OFFSET(BB$87:BB$90,[3]Feuil3!$A18,,))</f>
        <v>100</v>
      </c>
      <c r="BC466" s="81">
        <f ca="1">AVERAGE(OFFSET(BC$87:BC$90,[3]Feuil3!$A18,,))</f>
        <v>100</v>
      </c>
      <c r="BD466" s="81">
        <f ca="1">AVERAGE(OFFSET(BD$87:BD$90,[3]Feuil3!$A18,,))</f>
        <v>100</v>
      </c>
      <c r="BE466" s="81">
        <f ca="1">AVERAGE(OFFSET(BE$87:BE$90,[3]Feuil3!$A18,,))</f>
        <v>100</v>
      </c>
      <c r="BF466" s="81">
        <f ca="1">AVERAGE(OFFSET(BF$87:BF$90,[3]Feuil3!$A18,,))</f>
        <v>100</v>
      </c>
      <c r="BG466" s="81">
        <f ca="1">AVERAGE(OFFSET(BG$87:BG$90,[3]Feuil3!$A18,,))</f>
        <v>100</v>
      </c>
      <c r="BH466" s="81">
        <f ca="1">AVERAGE(OFFSET(BH$87:BH$90,[3]Feuil3!$A18,,))</f>
        <v>100.00000000000001</v>
      </c>
      <c r="BI466" s="81">
        <f ca="1">AVERAGE(OFFSET(BI$87:BI$90,[3]Feuil3!$A18,,))</f>
        <v>100</v>
      </c>
      <c r="BJ466" s="81">
        <f ca="1">AVERAGE(OFFSET(BJ$87:BJ$90,[3]Feuil3!$A18,,))</f>
        <v>99.999999999999986</v>
      </c>
      <c r="BK466" s="81">
        <f ca="1">AVERAGE(OFFSET(BK$87:BK$90,[3]Feuil3!$A18,,))</f>
        <v>100.00000000000001</v>
      </c>
      <c r="BL466" s="81">
        <f ca="1">AVERAGE(OFFSET(BL$87:BL$90,[3]Feuil3!$A18,,))</f>
        <v>100</v>
      </c>
      <c r="BM466" s="81">
        <f ca="1">AVERAGE(OFFSET(BM$87:BM$90,[3]Feuil3!$A18,,))</f>
        <v>100</v>
      </c>
      <c r="BN466" s="81">
        <f ca="1">AVERAGE(OFFSET(BN$87:BN$90,[3]Feuil3!$A18,,))</f>
        <v>100</v>
      </c>
      <c r="BO466" s="81">
        <f ca="1">AVERAGE(OFFSET(BO$87:BO$90,[3]Feuil3!$A18,,))</f>
        <v>100</v>
      </c>
      <c r="BP466" s="81">
        <f ca="1">AVERAGE(OFFSET(BP$87:BP$90,[3]Feuil3!$A18,,))</f>
        <v>100</v>
      </c>
      <c r="BQ466" s="81">
        <f ca="1">AVERAGE(OFFSET(BQ$87:BQ$90,[3]Feuil3!$A18,,))</f>
        <v>100</v>
      </c>
      <c r="BR466" s="81">
        <f ca="1">AVERAGE(OFFSET(BR$87:BR$90,[3]Feuil3!$A18,,))</f>
        <v>100</v>
      </c>
      <c r="BS466" s="81">
        <f ca="1">AVERAGE(OFFSET(BS$87:BS$90,[3]Feuil3!$A18,,))</f>
        <v>100</v>
      </c>
      <c r="BT466" s="81">
        <f ca="1">AVERAGE(OFFSET(BT$87:BT$90,[3]Feuil3!$A18,,))</f>
        <v>99.999999999999986</v>
      </c>
      <c r="BU466" s="81">
        <f ca="1">AVERAGE(OFFSET(BU$87:BU$90,[3]Feuil3!$A18,,))</f>
        <v>100</v>
      </c>
      <c r="BV466" s="81">
        <f ca="1">AVERAGE(OFFSET(BV$87:BV$90,[3]Feuil3!$A18,,))</f>
        <v>100</v>
      </c>
      <c r="BW466" s="81">
        <f ca="1">AVERAGE(OFFSET(BW$87:BW$90,[3]Feuil3!$A18,,))</f>
        <v>100</v>
      </c>
      <c r="BX466" s="81">
        <f ca="1">AVERAGE(OFFSET(BX$87:BX$90,[3]Feuil3!$A18,,))</f>
        <v>100</v>
      </c>
      <c r="BY466" s="81">
        <f ca="1">AVERAGE(OFFSET(BY$87:BY$90,[3]Feuil3!$A18,,))</f>
        <v>100</v>
      </c>
      <c r="BZ466" s="81">
        <f ca="1">AVERAGE(OFFSET(BZ$87:BZ$90,[3]Feuil3!$A18,,))</f>
        <v>100</v>
      </c>
      <c r="CA466" s="81">
        <f ca="1">AVERAGE(OFFSET(CA$87:CA$90,[3]Feuil3!$A18,,))</f>
        <v>100</v>
      </c>
      <c r="CB466" s="81">
        <f ca="1">AVERAGE(OFFSET(CB$87:CB$90,[3]Feuil3!$A18,,))</f>
        <v>100</v>
      </c>
      <c r="CC466" s="81">
        <f ca="1">AVERAGE(OFFSET(CC$87:CC$90,[3]Feuil3!$A18,,))</f>
        <v>99.999999999999986</v>
      </c>
      <c r="CD466" s="81">
        <f ca="1">AVERAGE(OFFSET(CD$87:CD$90,[3]Feuil3!$A18,,))</f>
        <v>99.999999999999986</v>
      </c>
      <c r="CE466" s="81">
        <f ca="1">AVERAGE(OFFSET(CE$87:CE$90,[3]Feuil3!$A18,,))</f>
        <v>100</v>
      </c>
      <c r="CF466" s="81">
        <f ca="1">AVERAGE(OFFSET(CF$87:CF$90,[3]Feuil3!$A18,,))</f>
        <v>99.999999999999986</v>
      </c>
      <c r="CG466" s="81">
        <f ca="1">AVERAGE(OFFSET(CG$87:CG$90,[3]Feuil3!$A18,,))</f>
        <v>100</v>
      </c>
      <c r="CH466" s="81">
        <f ca="1">AVERAGE(OFFSET(CH$87:CH$90,[3]Feuil3!$A18,,))</f>
        <v>100</v>
      </c>
      <c r="CI466" s="81" t="e">
        <f ca="1">AVERAGE(OFFSET(CI$87:CI$90,[3]Feuil3!$A18,,))</f>
        <v>#VALUE!</v>
      </c>
      <c r="CJ466" s="81" t="e">
        <f ca="1">AVERAGE(OFFSET(CJ$87:CJ$90,[3]Feuil3!$A18,,))</f>
        <v>#VALUE!</v>
      </c>
      <c r="CK466" s="81" t="e">
        <f ca="1">AVERAGE(OFFSET(CK$87:CK$90,[3]Feuil3!$A18,,))</f>
        <v>#VALUE!</v>
      </c>
    </row>
    <row r="467" spans="2:89" s="80" customFormat="1">
      <c r="C467" s="80">
        <f t="shared" ref="C467:D471" ca="1" si="98">C466*(1+C780/100)</f>
        <v>103.11838446219707</v>
      </c>
      <c r="D467" s="80">
        <f t="shared" ca="1" si="98"/>
        <v>100.49015330006314</v>
      </c>
      <c r="E467" s="80">
        <f t="shared" si="96"/>
        <v>2009</v>
      </c>
      <c r="F467" s="81">
        <f ca="1">AVERAGE(OFFSET(F$87:F$90,[3]Feuil3!$A19,,))</f>
        <v>106.76</v>
      </c>
      <c r="G467" s="81">
        <f ca="1">AVERAGE(OFFSET(G$87:G$90,[3]Feuil3!$A19,,))</f>
        <v>131.965</v>
      </c>
      <c r="H467" s="81">
        <f ca="1">AVERAGE(OFFSET(H$87:H$90,[3]Feuil3!$A19,,))</f>
        <v>114.44499999999999</v>
      </c>
      <c r="I467" s="81">
        <f ca="1">AVERAGE(OFFSET(I$87:I$90,[3]Feuil3!$A19,,))</f>
        <v>114.6225</v>
      </c>
      <c r="J467" s="81">
        <f ca="1">AVERAGE(OFFSET(J$87:J$90,[3]Feuil3!$A19,,))</f>
        <v>98.674999999999997</v>
      </c>
      <c r="K467" s="81">
        <f ca="1">AVERAGE(OFFSET(K$87:K$90,[3]Feuil3!$A19,,))</f>
        <v>136.01500000000001</v>
      </c>
      <c r="L467" s="81">
        <f ca="1">AVERAGE(OFFSET(L$87:L$90,[3]Feuil3!$A19,,))</f>
        <v>110.58750000000001</v>
      </c>
      <c r="M467" s="81">
        <f ca="1">AVERAGE(OFFSET(M$87:M$90,[3]Feuil3!$A19,,))</f>
        <v>104.78749999999999</v>
      </c>
      <c r="N467" s="81">
        <f ca="1">AVERAGE(OFFSET(N$87:N$90,[3]Feuil3!$A19,,))</f>
        <v>109.2475</v>
      </c>
      <c r="O467" s="81">
        <f ca="1">AVERAGE(OFFSET(O$87:O$90,[3]Feuil3!$A19,,))</f>
        <v>104.9</v>
      </c>
      <c r="P467" s="81">
        <f ca="1">AVERAGE(OFFSET(P$87:P$90,[3]Feuil3!$A19,,))</f>
        <v>106.94250000000001</v>
      </c>
      <c r="Q467" s="81">
        <f ca="1">AVERAGE(OFFSET(Q$87:Q$90,[3]Feuil3!$A19,,))</f>
        <v>100.67999999999999</v>
      </c>
      <c r="R467" s="81">
        <f ca="1">AVERAGE(OFFSET(R$87:R$90,[3]Feuil3!$A19,,))</f>
        <v>148.52000000000001</v>
      </c>
      <c r="S467" s="81">
        <f ca="1">AVERAGE(OFFSET(S$87:S$90,[3]Feuil3!$A19,,))</f>
        <v>115.82</v>
      </c>
      <c r="T467" s="81">
        <f ca="1">AVERAGE(OFFSET(T$87:T$90,[3]Feuil3!$A19,,))</f>
        <v>114.52500000000001</v>
      </c>
      <c r="U467" s="81">
        <f ca="1">AVERAGE(OFFSET(U$87:U$90,[3]Feuil3!$A19,,))</f>
        <v>95.427499999999995</v>
      </c>
      <c r="V467" s="81">
        <f ca="1">AVERAGE(OFFSET(V$87:V$90,[3]Feuil3!$A19,,))</f>
        <v>110.0675</v>
      </c>
      <c r="W467" s="81">
        <f ca="1">AVERAGE(OFFSET(W$87:W$90,[3]Feuil3!$A19,,))</f>
        <v>105.1225</v>
      </c>
      <c r="X467" s="81">
        <f ca="1">AVERAGE(OFFSET(X$87:X$90,[3]Feuil3!$A19,,))</f>
        <v>103.16249999999999</v>
      </c>
      <c r="Y467" s="81">
        <f ca="1">AVERAGE(OFFSET(Y$87:Y$90,[3]Feuil3!$A19,,))</f>
        <v>95.960000000000008</v>
      </c>
      <c r="Z467" s="81">
        <f ca="1">AVERAGE(OFFSET(Z$87:Z$90,[3]Feuil3!$A19,,))</f>
        <v>100.94750000000001</v>
      </c>
      <c r="AA467" s="81">
        <f ca="1">AVERAGE(OFFSET(AA$87:AA$90,[3]Feuil3!$A19,,))</f>
        <v>120.97</v>
      </c>
      <c r="AB467" s="81">
        <f ca="1">AVERAGE(OFFSET(AB$87:AB$90,[3]Feuil3!$A19,,))</f>
        <v>109.9</v>
      </c>
      <c r="AC467" s="81">
        <f ca="1">AVERAGE(OFFSET(AC$87:AC$90,[3]Feuil3!$A19,,))</f>
        <v>134.53249999999997</v>
      </c>
      <c r="AD467" s="81">
        <f ca="1">AVERAGE(OFFSET(AD$87:AD$90,[3]Feuil3!$A19,,))</f>
        <v>111.00250000000001</v>
      </c>
      <c r="AE467" s="81">
        <f ca="1">AVERAGE(OFFSET(AE$87:AE$90,[3]Feuil3!$A19,,))</f>
        <v>90.942499999999995</v>
      </c>
      <c r="AF467" s="81">
        <f ca="1">AVERAGE(OFFSET(AF$87:AF$90,[3]Feuil3!$A19,,))</f>
        <v>82.97</v>
      </c>
      <c r="AG467" s="81">
        <f ca="1">AVERAGE(OFFSET(AG$87:AG$90,[3]Feuil3!$A19,,))</f>
        <v>93.767499999999998</v>
      </c>
      <c r="AH467" s="81">
        <f ca="1">AVERAGE(OFFSET(AH$87:AH$90,[3]Feuil3!$A19,,))</f>
        <v>98.702500000000015</v>
      </c>
      <c r="AI467" s="81">
        <f ca="1">AVERAGE(OFFSET(AI$87:AI$90,[3]Feuil3!$A19,,))</f>
        <v>106.10250000000001</v>
      </c>
      <c r="AJ467" s="81">
        <f ca="1">AVERAGE(OFFSET(AJ$87:AJ$90,[3]Feuil3!$A19,,))</f>
        <v>117.9</v>
      </c>
      <c r="AK467" s="81">
        <f ca="1">AVERAGE(OFFSET(AK$87:AK$90,[3]Feuil3!$A19,,))</f>
        <v>98.254999999999995</v>
      </c>
      <c r="AL467" s="81">
        <f ca="1">AVERAGE(OFFSET(AL$87:AL$90,[3]Feuil3!$A19,,))</f>
        <v>110.92750000000001</v>
      </c>
      <c r="AM467" s="81">
        <f ca="1">AVERAGE(OFFSET(AM$87:AM$90,[3]Feuil3!$A19,,))</f>
        <v>104.6825</v>
      </c>
      <c r="AN467" s="81">
        <f ca="1">AVERAGE(OFFSET(AN$87:AN$90,[3]Feuil3!$A19,,))</f>
        <v>90.984999999999999</v>
      </c>
      <c r="AO467" s="81">
        <f ca="1">AVERAGE(OFFSET(AO$87:AO$90,[3]Feuil3!$A19,,))</f>
        <v>89.412500000000009</v>
      </c>
      <c r="AP467" s="81">
        <f ca="1">AVERAGE(OFFSET(AP$87:AP$90,[3]Feuil3!$A19,,))</f>
        <v>109.655</v>
      </c>
      <c r="AQ467" s="81">
        <f ca="1">AVERAGE(OFFSET(AQ$87:AQ$90,[3]Feuil3!$A19,,))</f>
        <v>105.72499999999999</v>
      </c>
      <c r="AR467" s="81" t="e">
        <f ca="1">AVERAGE(OFFSET(AR$87:AR$90,[3]Feuil3!$A19,,))</f>
        <v>#DIV/0!</v>
      </c>
      <c r="AS467" s="81" t="e">
        <f ca="1">AVERAGE(OFFSET(AS$87:AS$90,[3]Feuil3!$A19,,))</f>
        <v>#DIV/0!</v>
      </c>
      <c r="AT467" s="81" t="e">
        <f ca="1">AVERAGE(OFFSET(AT$87:AT$90,[3]Feuil3!$A19,,))</f>
        <v>#DIV/0!</v>
      </c>
      <c r="AU467" s="81" t="e">
        <f ca="1">AVERAGE(OFFSET(AU$87:AU$90,[3]Feuil3!$A19,,))</f>
        <v>#DIV/0!</v>
      </c>
      <c r="AV467" s="81" t="e">
        <f ca="1">AVERAGE(OFFSET(AV$87:AV$90,[3]Feuil3!$A19,,))</f>
        <v>#DIV/0!</v>
      </c>
      <c r="AW467" s="81">
        <f ca="1">AVERAGE(OFFSET(AW$87:AW$90,[3]Feuil3!$A19,,))</f>
        <v>100.75500188750473</v>
      </c>
      <c r="AX467" s="81">
        <f ca="1">AVERAGE(OFFSET(AX$87:AX$90,[3]Feuil3!$A19,,))</f>
        <v>110.20041753653443</v>
      </c>
      <c r="AY467" s="81">
        <f ca="1">AVERAGE(OFFSET(AY$87:AY$90,[3]Feuil3!$A19,,))</f>
        <v>94.282654364213045</v>
      </c>
      <c r="AZ467" s="81">
        <f ca="1">AVERAGE(OFFSET(AZ$87:AZ$90,[3]Feuil3!$A19,,))</f>
        <v>103.98720827379738</v>
      </c>
      <c r="BA467" s="81">
        <f ca="1">AVERAGE(OFFSET(BA$87:BA$90,[3]Feuil3!$A19,,))</f>
        <v>103.43562462328677</v>
      </c>
      <c r="BB467" s="81">
        <f ca="1">AVERAGE(OFFSET(BB$87:BB$90,[3]Feuil3!$A19,,))</f>
        <v>100.1380427380317</v>
      </c>
      <c r="BC467" s="81">
        <f ca="1">AVERAGE(OFFSET(BC$87:BC$90,[3]Feuil3!$A19,,))</f>
        <v>94.986042516641604</v>
      </c>
      <c r="BD467" s="81">
        <f ca="1">AVERAGE(OFFSET(BD$87:BD$90,[3]Feuil3!$A19,,))</f>
        <v>103.60894821406499</v>
      </c>
      <c r="BE467" s="81">
        <f ca="1">AVERAGE(OFFSET(BE$87:BE$90,[3]Feuil3!$A19,,))</f>
        <v>98.895602779097928</v>
      </c>
      <c r="BF467" s="81">
        <f ca="1">AVERAGE(OFFSET(BF$87:BF$90,[3]Feuil3!$A19,,))</f>
        <v>100.74187894648388</v>
      </c>
      <c r="BG467" s="81">
        <f ca="1">AVERAGE(OFFSET(BG$87:BG$90,[3]Feuil3!$A19,,))</f>
        <v>101.76277476448757</v>
      </c>
      <c r="BH467" s="81">
        <f ca="1">AVERAGE(OFFSET(BH$87:BH$90,[3]Feuil3!$A19,,))</f>
        <v>101.50472589792062</v>
      </c>
      <c r="BI467" s="81">
        <f ca="1">AVERAGE(OFFSET(BI$87:BI$90,[3]Feuil3!$A19,,))</f>
        <v>90.849033520920003</v>
      </c>
      <c r="BJ467" s="81">
        <f ca="1">AVERAGE(OFFSET(BJ$87:BJ$90,[3]Feuil3!$A19,,))</f>
        <v>98.077737318993982</v>
      </c>
      <c r="BK467" s="81">
        <f ca="1">AVERAGE(OFFSET(BK$87:BK$90,[3]Feuil3!$A19,,))</f>
        <v>105.94357076780759</v>
      </c>
      <c r="BL467" s="81">
        <f ca="1">AVERAGE(OFFSET(BL$87:BL$90,[3]Feuil3!$A19,,))</f>
        <v>90.28145695364239</v>
      </c>
      <c r="BM467" s="81">
        <f ca="1">AVERAGE(OFFSET(BM$87:BM$90,[3]Feuil3!$A19,,))</f>
        <v>101.34429021936791</v>
      </c>
      <c r="BN467" s="81">
        <f ca="1">AVERAGE(OFFSET(BN$87:BN$90,[3]Feuil3!$A19,,))</f>
        <v>102.59356853559751</v>
      </c>
      <c r="BO467" s="81">
        <f ca="1">AVERAGE(OFFSET(BO$87:BO$90,[3]Feuil3!$A19,,))</f>
        <v>102.00222469410457</v>
      </c>
      <c r="BP467" s="81">
        <f ca="1">AVERAGE(OFFSET(BP$87:BP$90,[3]Feuil3!$A19,,))</f>
        <v>80.658989661259142</v>
      </c>
      <c r="BQ467" s="81">
        <f ca="1">AVERAGE(OFFSET(BQ$87:BQ$90,[3]Feuil3!$A19,,))</f>
        <v>100.35041503056812</v>
      </c>
      <c r="BR467" s="81">
        <f ca="1">AVERAGE(OFFSET(BR$87:BR$90,[3]Feuil3!$A19,,))</f>
        <v>86.958396980860826</v>
      </c>
      <c r="BS467" s="81">
        <f ca="1">AVERAGE(OFFSET(BS$87:BS$90,[3]Feuil3!$A19,,))</f>
        <v>106.05292996550145</v>
      </c>
      <c r="BT467" s="81">
        <f ca="1">AVERAGE(OFFSET(BT$87:BT$90,[3]Feuil3!$A19,,))</f>
        <v>108.07125356468651</v>
      </c>
      <c r="BU467" s="81">
        <f ca="1">AVERAGE(OFFSET(BU$87:BU$90,[3]Feuil3!$A19,,))</f>
        <v>106.77680783012291</v>
      </c>
      <c r="BV467" s="81">
        <f ca="1">AVERAGE(OFFSET(BV$87:BV$90,[3]Feuil3!$A19,,))</f>
        <v>91.782308119291514</v>
      </c>
      <c r="BW467" s="81">
        <f ca="1">AVERAGE(OFFSET(BW$87:BW$90,[3]Feuil3!$A19,,))</f>
        <v>91.37665198237886</v>
      </c>
      <c r="BX467" s="81">
        <f ca="1">AVERAGE(OFFSET(BX$87:BX$90,[3]Feuil3!$A19,,))</f>
        <v>101.54316809703008</v>
      </c>
      <c r="BY467" s="81">
        <f ca="1">AVERAGE(OFFSET(BY$87:BY$90,[3]Feuil3!$A19,,))</f>
        <v>113.21041463554511</v>
      </c>
      <c r="BZ467" s="81">
        <f ca="1">AVERAGE(OFFSET(BZ$87:BZ$90,[3]Feuil3!$A19,,))</f>
        <v>105.22648947511962</v>
      </c>
      <c r="CA467" s="81">
        <f ca="1">AVERAGE(OFFSET(CA$87:CA$90,[3]Feuil3!$A19,,))</f>
        <v>96.905437060781665</v>
      </c>
      <c r="CB467" s="81">
        <f ca="1">AVERAGE(OFFSET(CB$87:CB$90,[3]Feuil3!$A19,,))</f>
        <v>94.701332498012093</v>
      </c>
      <c r="CC467" s="81">
        <f ca="1">AVERAGE(OFFSET(CC$87:CC$90,[3]Feuil3!$A19,,))</f>
        <v>96.65831608757216</v>
      </c>
      <c r="CD467" s="81">
        <f ca="1">AVERAGE(OFFSET(CD$87:CD$90,[3]Feuil3!$A19,,))</f>
        <v>93.218905140363745</v>
      </c>
      <c r="CE467" s="81">
        <f ca="1">AVERAGE(OFFSET(CE$87:CE$90,[3]Feuil3!$A19,,))</f>
        <v>90.017313875834787</v>
      </c>
      <c r="CF467" s="81">
        <f ca="1">AVERAGE(OFFSET(CF$87:CF$90,[3]Feuil3!$A19,,))</f>
        <v>89.562517216337355</v>
      </c>
      <c r="CG467" s="81">
        <f ca="1">AVERAGE(OFFSET(CG$87:CG$90,[3]Feuil3!$A19,,))</f>
        <v>104.19022281343531</v>
      </c>
      <c r="CH467" s="81">
        <f ca="1">AVERAGE(OFFSET(CH$87:CH$90,[3]Feuil3!$A19,,))</f>
        <v>96.623103637360629</v>
      </c>
      <c r="CI467" s="81" t="e">
        <f ca="1">AVERAGE(OFFSET(CI$87:CI$90,[3]Feuil3!$A19,,))</f>
        <v>#VALUE!</v>
      </c>
      <c r="CJ467" s="81" t="e">
        <f ca="1">AVERAGE(OFFSET(CJ$87:CJ$90,[3]Feuil3!$A19,,))</f>
        <v>#VALUE!</v>
      </c>
      <c r="CK467" s="81" t="e">
        <f ca="1">AVERAGE(OFFSET(CK$87:CK$90,[3]Feuil3!$A19,,))</f>
        <v>#VALUE!</v>
      </c>
    </row>
    <row r="468" spans="2:89" s="80" customFormat="1">
      <c r="C468" s="80">
        <f t="shared" ca="1" si="98"/>
        <v>99.223760158090954</v>
      </c>
      <c r="D468" s="80">
        <f t="shared" ca="1" si="98"/>
        <v>96.957164871309686</v>
      </c>
      <c r="E468" s="80">
        <f t="shared" si="96"/>
        <v>2010</v>
      </c>
      <c r="F468" s="81">
        <f ca="1">AVERAGE(OFFSET(F$87:F$90,[3]Feuil3!$A20,,))</f>
        <v>104.1375</v>
      </c>
      <c r="G468" s="81">
        <f ca="1">AVERAGE(OFFSET(G$87:G$90,[3]Feuil3!$A20,,))</f>
        <v>136.20999999999998</v>
      </c>
      <c r="H468" s="81">
        <f ca="1">AVERAGE(OFFSET(H$87:H$90,[3]Feuil3!$A20,,))</f>
        <v>117.44749999999999</v>
      </c>
      <c r="I468" s="81">
        <f ca="1">AVERAGE(OFFSET(I$87:I$90,[3]Feuil3!$A20,,))</f>
        <v>110.00750000000001</v>
      </c>
      <c r="J468" s="81">
        <f ca="1">AVERAGE(OFFSET(J$87:J$90,[3]Feuil3!$A20,,))</f>
        <v>94.375</v>
      </c>
      <c r="K468" s="81">
        <f ca="1">AVERAGE(OFFSET(K$87:K$90,[3]Feuil3!$A20,,))</f>
        <v>127.29750000000001</v>
      </c>
      <c r="L468" s="81">
        <f ca="1">AVERAGE(OFFSET(L$87:L$90,[3]Feuil3!$A20,,))</f>
        <v>99.672499999999999</v>
      </c>
      <c r="M468" s="81">
        <f ca="1">AVERAGE(OFFSET(M$87:M$90,[3]Feuil3!$A20,,))</f>
        <v>102.15499999999999</v>
      </c>
      <c r="N468" s="81">
        <f ca="1">AVERAGE(OFFSET(N$87:N$90,[3]Feuil3!$A20,,))</f>
        <v>105.00999999999999</v>
      </c>
      <c r="O468" s="81">
        <f ca="1">AVERAGE(OFFSET(O$87:O$90,[3]Feuil3!$A20,,))</f>
        <v>102.94999999999999</v>
      </c>
      <c r="P468" s="81">
        <f ca="1">AVERAGE(OFFSET(P$87:P$90,[3]Feuil3!$A20,,))</f>
        <v>103.9225</v>
      </c>
      <c r="Q468" s="81">
        <f ca="1">AVERAGE(OFFSET(Q$87:Q$90,[3]Feuil3!$A20,,))</f>
        <v>99.377499999999998</v>
      </c>
      <c r="R468" s="81">
        <f ca="1">AVERAGE(OFFSET(R$87:R$90,[3]Feuil3!$A20,,))</f>
        <v>131.44</v>
      </c>
      <c r="S468" s="81">
        <f ca="1">AVERAGE(OFFSET(S$87:S$90,[3]Feuil3!$A20,,))</f>
        <v>106.36749999999999</v>
      </c>
      <c r="T468" s="81">
        <f ca="1">AVERAGE(OFFSET(T$87:T$90,[3]Feuil3!$A20,,))</f>
        <v>114.08000000000001</v>
      </c>
      <c r="U468" s="81">
        <f ca="1">AVERAGE(OFFSET(U$87:U$90,[3]Feuil3!$A20,,))</f>
        <v>94.987499999999997</v>
      </c>
      <c r="V468" s="81">
        <f ca="1">AVERAGE(OFFSET(V$87:V$90,[3]Feuil3!$A20,,))</f>
        <v>106.19</v>
      </c>
      <c r="W468" s="81">
        <f ca="1">AVERAGE(OFFSET(W$87:W$90,[3]Feuil3!$A20,,))</f>
        <v>102.395</v>
      </c>
      <c r="X468" s="81">
        <f ca="1">AVERAGE(OFFSET(X$87:X$90,[3]Feuil3!$A20,,))</f>
        <v>101.17250000000001</v>
      </c>
      <c r="Y468" s="81">
        <f ca="1">AVERAGE(OFFSET(Y$87:Y$90,[3]Feuil3!$A20,,))</f>
        <v>103.895</v>
      </c>
      <c r="Z468" s="81">
        <f ca="1">AVERAGE(OFFSET(Z$87:Z$90,[3]Feuil3!$A20,,))</f>
        <v>98.27000000000001</v>
      </c>
      <c r="AA468" s="81">
        <f ca="1">AVERAGE(OFFSET(AA$87:AA$90,[3]Feuil3!$A20,,))</f>
        <v>116.66</v>
      </c>
      <c r="AB468" s="81">
        <f ca="1">AVERAGE(OFFSET(AB$87:AB$90,[3]Feuil3!$A20,,))</f>
        <v>108.89999999999999</v>
      </c>
      <c r="AC468" s="81">
        <f ca="1">AVERAGE(OFFSET(AC$87:AC$90,[3]Feuil3!$A20,,))</f>
        <v>130.9425</v>
      </c>
      <c r="AD468" s="81">
        <f ca="1">AVERAGE(OFFSET(AD$87:AD$90,[3]Feuil3!$A20,,))</f>
        <v>105.42</v>
      </c>
      <c r="AE468" s="81">
        <f ca="1">AVERAGE(OFFSET(AE$87:AE$90,[3]Feuil3!$A20,,))</f>
        <v>95.672499999999999</v>
      </c>
      <c r="AF468" s="81">
        <f ca="1">AVERAGE(OFFSET(AF$87:AF$90,[3]Feuil3!$A20,,))</f>
        <v>85.1</v>
      </c>
      <c r="AG468" s="81">
        <f ca="1">AVERAGE(OFFSET(AG$87:AG$90,[3]Feuil3!$A20,,))</f>
        <v>90.844999999999999</v>
      </c>
      <c r="AH468" s="81">
        <f ca="1">AVERAGE(OFFSET(AH$87:AH$90,[3]Feuil3!$A20,,))</f>
        <v>99.8</v>
      </c>
      <c r="AI468" s="81">
        <f ca="1">AVERAGE(OFFSET(AI$87:AI$90,[3]Feuil3!$A20,,))</f>
        <v>109.98750000000001</v>
      </c>
      <c r="AJ468" s="81">
        <f ca="1">AVERAGE(OFFSET(AJ$87:AJ$90,[3]Feuil3!$A20,,))</f>
        <v>127.25749999999999</v>
      </c>
      <c r="AK468" s="81">
        <f ca="1">AVERAGE(OFFSET(AK$87:AK$90,[3]Feuil3!$A20,,))</f>
        <v>108.3175</v>
      </c>
      <c r="AL468" s="81">
        <f ca="1">AVERAGE(OFFSET(AL$87:AL$90,[3]Feuil3!$A20,,))</f>
        <v>123.6575</v>
      </c>
      <c r="AM468" s="81">
        <f ca="1">AVERAGE(OFFSET(AM$87:AM$90,[3]Feuil3!$A20,,))</f>
        <v>128.60500000000002</v>
      </c>
      <c r="AN468" s="81">
        <f ca="1">AVERAGE(OFFSET(AN$87:AN$90,[3]Feuil3!$A20,,))</f>
        <v>100.91749999999999</v>
      </c>
      <c r="AO468" s="81">
        <f ca="1">AVERAGE(OFFSET(AO$87:AO$90,[3]Feuil3!$A20,,))</f>
        <v>95.882500000000007</v>
      </c>
      <c r="AP468" s="81">
        <f ca="1">AVERAGE(OFFSET(AP$87:AP$90,[3]Feuil3!$A20,,))</f>
        <v>101.5325</v>
      </c>
      <c r="AQ468" s="81">
        <f ca="1">AVERAGE(OFFSET(AQ$87:AQ$90,[3]Feuil3!$A20,,))</f>
        <v>97.597499999999997</v>
      </c>
      <c r="AR468" s="81" t="e">
        <f ca="1">AVERAGE(OFFSET(AR$87:AR$90,[3]Feuil3!$A20,,))</f>
        <v>#DIV/0!</v>
      </c>
      <c r="AS468" s="81" t="e">
        <f ca="1">AVERAGE(OFFSET(AS$87:AS$90,[3]Feuil3!$A20,,))</f>
        <v>#DIV/0!</v>
      </c>
      <c r="AT468" s="81" t="e">
        <f ca="1">AVERAGE(OFFSET(AT$87:AT$90,[3]Feuil3!$A20,,))</f>
        <v>#DIV/0!</v>
      </c>
      <c r="AU468" s="81" t="e">
        <f ca="1">AVERAGE(OFFSET(AU$87:AU$90,[3]Feuil3!$A20,,))</f>
        <v>#DIV/0!</v>
      </c>
      <c r="AV468" s="81" t="e">
        <f ca="1">AVERAGE(OFFSET(AV$87:AV$90,[3]Feuil3!$A20,,))</f>
        <v>#DIV/0!</v>
      </c>
      <c r="AW468" s="81">
        <f ca="1">AVERAGE(OFFSET(AW$87:AW$90,[3]Feuil3!$A20,,))</f>
        <v>98.280011325028312</v>
      </c>
      <c r="AX468" s="81">
        <f ca="1">AVERAGE(OFFSET(AX$87:AX$90,[3]Feuil3!$A20,,))</f>
        <v>113.74530271398748</v>
      </c>
      <c r="AY468" s="81">
        <f ca="1">AVERAGE(OFFSET(AY$87:AY$90,[3]Feuil3!$A20,,))</f>
        <v>96.756188985459488</v>
      </c>
      <c r="AZ468" s="81">
        <f ca="1">AVERAGE(OFFSET(AZ$87:AZ$90,[3]Feuil3!$A20,,))</f>
        <v>99.800412782654064</v>
      </c>
      <c r="BA468" s="81">
        <f ca="1">AVERAGE(OFFSET(BA$87:BA$90,[3]Feuil3!$A20,,))</f>
        <v>98.928168977174451</v>
      </c>
      <c r="BB468" s="81">
        <f ca="1">AVERAGE(OFFSET(BB$87:BB$90,[3]Feuil3!$A20,,))</f>
        <v>93.719975704478117</v>
      </c>
      <c r="BC468" s="81">
        <f ca="1">AVERAGE(OFFSET(BC$87:BC$90,[3]Feuil3!$A20,,))</f>
        <v>85.610908310070855</v>
      </c>
      <c r="BD468" s="81">
        <f ca="1">AVERAGE(OFFSET(BD$87:BD$90,[3]Feuil3!$A20,,))</f>
        <v>101.00605611172905</v>
      </c>
      <c r="BE468" s="81">
        <f ca="1">AVERAGE(OFFSET(BE$87:BE$90,[3]Feuil3!$A20,,))</f>
        <v>95.059632923710595</v>
      </c>
      <c r="BF468" s="81">
        <f ca="1">AVERAGE(OFFSET(BF$87:BF$90,[3]Feuil3!$A20,,))</f>
        <v>98.869174809728463</v>
      </c>
      <c r="BG468" s="81">
        <f ca="1">AVERAGE(OFFSET(BG$87:BG$90,[3]Feuil3!$A20,,))</f>
        <v>98.889047483109707</v>
      </c>
      <c r="BH468" s="81">
        <f ca="1">AVERAGE(OFFSET(BH$87:BH$90,[3]Feuil3!$A20,,))</f>
        <v>100.19155639571521</v>
      </c>
      <c r="BI468" s="81">
        <f ca="1">AVERAGE(OFFSET(BI$87:BI$90,[3]Feuil3!$A20,,))</f>
        <v>80.401272326890151</v>
      </c>
      <c r="BJ468" s="81">
        <f ca="1">AVERAGE(OFFSET(BJ$87:BJ$90,[3]Feuil3!$A20,,))</f>
        <v>90.073249216699125</v>
      </c>
      <c r="BK468" s="81">
        <f ca="1">AVERAGE(OFFSET(BK$87:BK$90,[3]Feuil3!$A20,,))</f>
        <v>105.53191489361701</v>
      </c>
      <c r="BL468" s="81">
        <f ca="1">AVERAGE(OFFSET(BL$87:BL$90,[3]Feuil3!$A20,,))</f>
        <v>89.865184484389786</v>
      </c>
      <c r="BM468" s="81">
        <f ca="1">AVERAGE(OFFSET(BM$87:BM$90,[3]Feuil3!$A20,,))</f>
        <v>97.774094790875395</v>
      </c>
      <c r="BN468" s="81">
        <f ca="1">AVERAGE(OFFSET(BN$87:BN$90,[3]Feuil3!$A20,,))</f>
        <v>99.931683989655014</v>
      </c>
      <c r="BO468" s="81">
        <f ca="1">AVERAGE(OFFSET(BO$87:BO$90,[3]Feuil3!$A20,,))</f>
        <v>100.03460635273763</v>
      </c>
      <c r="BP468" s="81">
        <f ca="1">AVERAGE(OFFSET(BP$87:BP$90,[3]Feuil3!$A20,,))</f>
        <v>87.32873833739599</v>
      </c>
      <c r="BQ468" s="81">
        <f ca="1">AVERAGE(OFFSET(BQ$87:BQ$90,[3]Feuil3!$A20,,))</f>
        <v>97.688751926040069</v>
      </c>
      <c r="BR468" s="81">
        <f ca="1">AVERAGE(OFFSET(BR$87:BR$90,[3]Feuil3!$A20,,))</f>
        <v>83.86018510198582</v>
      </c>
      <c r="BS468" s="81">
        <f ca="1">AVERAGE(OFFSET(BS$87:BS$90,[3]Feuil3!$A20,,))</f>
        <v>105.08793515234855</v>
      </c>
      <c r="BT468" s="81">
        <f ca="1">AVERAGE(OFFSET(BT$87:BT$90,[3]Feuil3!$A20,,))</f>
        <v>105.18737197252679</v>
      </c>
      <c r="BU468" s="81">
        <f ca="1">AVERAGE(OFFSET(BU$87:BU$90,[3]Feuil3!$A20,,))</f>
        <v>101.40682490440804</v>
      </c>
      <c r="BV468" s="81">
        <f ca="1">AVERAGE(OFFSET(BV$87:BV$90,[3]Feuil3!$A20,,))</f>
        <v>96.555987283645351</v>
      </c>
      <c r="BW468" s="81">
        <f ca="1">AVERAGE(OFFSET(BW$87:BW$90,[3]Feuil3!$A20,,))</f>
        <v>93.722466960352435</v>
      </c>
      <c r="BX468" s="81">
        <f ca="1">AVERAGE(OFFSET(BX$87:BX$90,[3]Feuil3!$A20,,))</f>
        <v>98.378319841892946</v>
      </c>
      <c r="BY468" s="81">
        <f ca="1">AVERAGE(OFFSET(BY$87:BY$90,[3]Feuil3!$A20,,))</f>
        <v>114.46923209267649</v>
      </c>
      <c r="BZ468" s="81">
        <f ca="1">AVERAGE(OFFSET(BZ$87:BZ$90,[3]Feuil3!$A20,,))</f>
        <v>109.07941387945355</v>
      </c>
      <c r="CA468" s="81">
        <f ca="1">AVERAGE(OFFSET(CA$87:CA$90,[3]Feuil3!$A20,,))</f>
        <v>104.59663831011386</v>
      </c>
      <c r="CB468" s="81">
        <f ca="1">AVERAGE(OFFSET(CB$87:CB$90,[3]Feuil3!$A20,,))</f>
        <v>104.39989397845835</v>
      </c>
      <c r="CC468" s="81">
        <f ca="1">AVERAGE(OFFSET(CC$87:CC$90,[3]Feuil3!$A20,,))</f>
        <v>107.75078967432741</v>
      </c>
      <c r="CD468" s="81">
        <f ca="1">AVERAGE(OFFSET(CD$87:CD$90,[3]Feuil3!$A20,,))</f>
        <v>114.52169460584605</v>
      </c>
      <c r="CE468" s="81">
        <f ca="1">AVERAGE(OFFSET(CE$87:CE$90,[3]Feuil3!$A20,,))</f>
        <v>99.844175117487026</v>
      </c>
      <c r="CF468" s="81">
        <f ca="1">AVERAGE(OFFSET(CF$87:CF$90,[3]Feuil3!$A20,,))</f>
        <v>96.043372649187376</v>
      </c>
      <c r="CG468" s="81">
        <f ca="1">AVERAGE(OFFSET(CG$87:CG$90,[3]Feuil3!$A20,,))</f>
        <v>96.472516509097801</v>
      </c>
      <c r="CH468" s="81">
        <f ca="1">AVERAGE(OFFSET(CH$87:CH$90,[3]Feuil3!$A20,,))</f>
        <v>89.19530250411259</v>
      </c>
      <c r="CI468" s="81" t="e">
        <f ca="1">AVERAGE(OFFSET(CI$87:CI$90,[3]Feuil3!$A20,,))</f>
        <v>#VALUE!</v>
      </c>
      <c r="CJ468" s="81" t="e">
        <f ca="1">AVERAGE(OFFSET(CJ$87:CJ$90,[3]Feuil3!$A20,,))</f>
        <v>#VALUE!</v>
      </c>
      <c r="CK468" s="81" t="e">
        <f ca="1">AVERAGE(OFFSET(CK$87:CK$90,[3]Feuil3!$A20,,))</f>
        <v>#VALUE!</v>
      </c>
    </row>
    <row r="469" spans="2:89" s="80" customFormat="1">
      <c r="C469" s="80">
        <f t="shared" ca="1" si="98"/>
        <v>99.616900357076744</v>
      </c>
      <c r="D469" s="80">
        <f t="shared" ca="1" si="98"/>
        <v>96.362736935692155</v>
      </c>
      <c r="E469" s="80">
        <f t="shared" si="96"/>
        <v>2011</v>
      </c>
      <c r="F469" s="81">
        <f ca="1">AVERAGE(OFFSET(F$87:F$90,[3]Feuil3!$A21,,))</f>
        <v>106.265</v>
      </c>
      <c r="G469" s="81">
        <f ca="1">AVERAGE(OFFSET(G$87:G$90,[3]Feuil3!$A21,,))</f>
        <v>141.7525</v>
      </c>
      <c r="H469" s="81">
        <f ca="1">AVERAGE(OFFSET(H$87:H$90,[3]Feuil3!$A21,,))</f>
        <v>120.57750000000001</v>
      </c>
      <c r="I469" s="81">
        <f ca="1">AVERAGE(OFFSET(I$87:I$90,[3]Feuil3!$A21,,))</f>
        <v>108.30250000000001</v>
      </c>
      <c r="J469" s="81">
        <f ca="1">AVERAGE(OFFSET(J$87:J$90,[3]Feuil3!$A21,,))</f>
        <v>94.532499999999999</v>
      </c>
      <c r="K469" s="81">
        <f ca="1">AVERAGE(OFFSET(K$87:K$90,[3]Feuil3!$A21,,))</f>
        <v>123.3125</v>
      </c>
      <c r="L469" s="81">
        <f ca="1">AVERAGE(OFFSET(L$87:L$90,[3]Feuil3!$A21,,))</f>
        <v>95.179999999999993</v>
      </c>
      <c r="M469" s="81">
        <f ca="1">AVERAGE(OFFSET(M$87:M$90,[3]Feuil3!$A21,,))</f>
        <v>100.7025</v>
      </c>
      <c r="N469" s="81">
        <f ca="1">AVERAGE(OFFSET(N$87:N$90,[3]Feuil3!$A21,,))</f>
        <v>103.4825</v>
      </c>
      <c r="O469" s="81">
        <f ca="1">AVERAGE(OFFSET(O$87:O$90,[3]Feuil3!$A21,,))</f>
        <v>103.5625</v>
      </c>
      <c r="P469" s="81">
        <f ca="1">AVERAGE(OFFSET(P$87:P$90,[3]Feuil3!$A21,,))</f>
        <v>104.45500000000001</v>
      </c>
      <c r="Q469" s="81">
        <f ca="1">AVERAGE(OFFSET(Q$87:Q$90,[3]Feuil3!$A21,,))</f>
        <v>101.80250000000001</v>
      </c>
      <c r="R469" s="81">
        <f ca="1">AVERAGE(OFFSET(R$87:R$90,[3]Feuil3!$A21,,))</f>
        <v>132.66750000000002</v>
      </c>
      <c r="S469" s="81">
        <f ca="1">AVERAGE(OFFSET(S$87:S$90,[3]Feuil3!$A21,,))</f>
        <v>106.61249999999998</v>
      </c>
      <c r="T469" s="81">
        <f ca="1">AVERAGE(OFFSET(T$87:T$90,[3]Feuil3!$A21,,))</f>
        <v>116.9025</v>
      </c>
      <c r="U469" s="81">
        <f ca="1">AVERAGE(OFFSET(U$87:U$90,[3]Feuil3!$A21,,))</f>
        <v>95.85499999999999</v>
      </c>
      <c r="V469" s="81">
        <f ca="1">AVERAGE(OFFSET(V$87:V$90,[3]Feuil3!$A21,,))</f>
        <v>108.705</v>
      </c>
      <c r="W469" s="81">
        <f ca="1">AVERAGE(OFFSET(W$87:W$90,[3]Feuil3!$A21,,))</f>
        <v>102.79249999999999</v>
      </c>
      <c r="X469" s="81">
        <f ca="1">AVERAGE(OFFSET(X$87:X$90,[3]Feuil3!$A21,,))</f>
        <v>101.2225</v>
      </c>
      <c r="Y469" s="81">
        <f ca="1">AVERAGE(OFFSET(Y$87:Y$90,[3]Feuil3!$A21,,))</f>
        <v>101.3875</v>
      </c>
      <c r="Z469" s="81">
        <f ca="1">AVERAGE(OFFSET(Z$87:Z$90,[3]Feuil3!$A21,,))</f>
        <v>97.16</v>
      </c>
      <c r="AA469" s="81">
        <f ca="1">AVERAGE(OFFSET(AA$87:AA$90,[3]Feuil3!$A21,,))</f>
        <v>108.11750000000001</v>
      </c>
      <c r="AB469" s="81">
        <f ca="1">AVERAGE(OFFSET(AB$87:AB$90,[3]Feuil3!$A21,,))</f>
        <v>107.73</v>
      </c>
      <c r="AC469" s="81">
        <f ca="1">AVERAGE(OFFSET(AC$87:AC$90,[3]Feuil3!$A21,,))</f>
        <v>131.16249999999999</v>
      </c>
      <c r="AD469" s="81">
        <f ca="1">AVERAGE(OFFSET(AD$87:AD$90,[3]Feuil3!$A21,,))</f>
        <v>106.37500000000001</v>
      </c>
      <c r="AE469" s="81">
        <f ca="1">AVERAGE(OFFSET(AE$87:AE$90,[3]Feuil3!$A21,,))</f>
        <v>100.0975</v>
      </c>
      <c r="AF469" s="81">
        <f ca="1">AVERAGE(OFFSET(AF$87:AF$90,[3]Feuil3!$A21,,))</f>
        <v>84.772499999999994</v>
      </c>
      <c r="AG469" s="81">
        <f ca="1">AVERAGE(OFFSET(AG$87:AG$90,[3]Feuil3!$A21,,))</f>
        <v>86.234999999999999</v>
      </c>
      <c r="AH469" s="81">
        <f ca="1">AVERAGE(OFFSET(AH$87:AH$90,[3]Feuil3!$A21,,))</f>
        <v>105.05000000000001</v>
      </c>
      <c r="AI469" s="81">
        <f ca="1">AVERAGE(OFFSET(AI$87:AI$90,[3]Feuil3!$A21,,))</f>
        <v>125.21250000000001</v>
      </c>
      <c r="AJ469" s="81">
        <f ca="1">AVERAGE(OFFSET(AJ$87:AJ$90,[3]Feuil3!$A21,,))</f>
        <v>136.41249999999999</v>
      </c>
      <c r="AK469" s="81">
        <f ca="1">AVERAGE(OFFSET(AK$87:AK$90,[3]Feuil3!$A21,,))</f>
        <v>88.37</v>
      </c>
      <c r="AL469" s="81">
        <f ca="1">AVERAGE(OFFSET(AL$87:AL$90,[3]Feuil3!$A21,,))</f>
        <v>127.93</v>
      </c>
      <c r="AM469" s="81">
        <f ca="1">AVERAGE(OFFSET(AM$87:AM$90,[3]Feuil3!$A21,,))</f>
        <v>138.31</v>
      </c>
      <c r="AN469" s="81">
        <f ca="1">AVERAGE(OFFSET(AN$87:AN$90,[3]Feuil3!$A21,,))</f>
        <v>101.9525</v>
      </c>
      <c r="AO469" s="81">
        <f ca="1">AVERAGE(OFFSET(AO$87:AO$90,[3]Feuil3!$A21,,))</f>
        <v>98.302499999999995</v>
      </c>
      <c r="AP469" s="81">
        <f ca="1">AVERAGE(OFFSET(AP$87:AP$90,[3]Feuil3!$A21,,))</f>
        <v>101.94500000000001</v>
      </c>
      <c r="AQ469" s="81">
        <f ca="1">AVERAGE(OFFSET(AQ$87:AQ$90,[3]Feuil3!$A21,,))</f>
        <v>98.367500000000007</v>
      </c>
      <c r="AR469" s="81" t="e">
        <f ca="1">AVERAGE(OFFSET(AR$87:AR$90,[3]Feuil3!$A21,,))</f>
        <v>#DIV/0!</v>
      </c>
      <c r="AS469" s="81" t="e">
        <f ca="1">AVERAGE(OFFSET(AS$87:AS$90,[3]Feuil3!$A21,,))</f>
        <v>#DIV/0!</v>
      </c>
      <c r="AT469" s="81" t="e">
        <f ca="1">AVERAGE(OFFSET(AT$87:AT$90,[3]Feuil3!$A21,,))</f>
        <v>#DIV/0!</v>
      </c>
      <c r="AU469" s="81" t="e">
        <f ca="1">AVERAGE(OFFSET(AU$87:AU$90,[3]Feuil3!$A21,,))</f>
        <v>#DIV/0!</v>
      </c>
      <c r="AV469" s="81" t="e">
        <f ca="1">AVERAGE(OFFSET(AV$87:AV$90,[3]Feuil3!$A21,,))</f>
        <v>#DIV/0!</v>
      </c>
      <c r="AW469" s="81">
        <f ca="1">AVERAGE(OFFSET(AW$87:AW$90,[3]Feuil3!$A21,,))</f>
        <v>100.28784446961117</v>
      </c>
      <c r="AX469" s="81">
        <f ca="1">AVERAGE(OFFSET(AX$87:AX$90,[3]Feuil3!$A21,,))</f>
        <v>118.37369519832986</v>
      </c>
      <c r="AY469" s="81">
        <f ca="1">AVERAGE(OFFSET(AY$87:AY$90,[3]Feuil3!$A21,,))</f>
        <v>99.334761296700592</v>
      </c>
      <c r="AZ469" s="81">
        <f ca="1">AVERAGE(OFFSET(AZ$87:AZ$90,[3]Feuil3!$A21,,))</f>
        <v>98.253611848222988</v>
      </c>
      <c r="BA469" s="81">
        <f ca="1">AVERAGE(OFFSET(BA$87:BA$90,[3]Feuil3!$A21,,))</f>
        <v>99.093267643282047</v>
      </c>
      <c r="BB469" s="81">
        <f ca="1">AVERAGE(OFFSET(BB$87:BB$90,[3]Feuil3!$A21,,))</f>
        <v>90.786107378844505</v>
      </c>
      <c r="BC469" s="81">
        <f ca="1">AVERAGE(OFFSET(BC$87:BC$90,[3]Feuil3!$A21,,))</f>
        <v>81.752200987760347</v>
      </c>
      <c r="BD469" s="81">
        <f ca="1">AVERAGE(OFFSET(BD$87:BD$90,[3]Feuil3!$A21,,))</f>
        <v>99.569892473118273</v>
      </c>
      <c r="BE469" s="81">
        <f ca="1">AVERAGE(OFFSET(BE$87:BE$90,[3]Feuil3!$A21,,))</f>
        <v>93.676873288523765</v>
      </c>
      <c r="BF469" s="81">
        <f ca="1">AVERAGE(OFFSET(BF$87:BF$90,[3]Feuil3!$A21,,))</f>
        <v>99.457395980888805</v>
      </c>
      <c r="BG469" s="81">
        <f ca="1">AVERAGE(OFFSET(BG$87:BG$90,[3]Feuil3!$A21,,))</f>
        <v>99.395756018650673</v>
      </c>
      <c r="BH469" s="81">
        <f ca="1">AVERAGE(OFFSET(BH$87:BH$90,[3]Feuil3!$A21,,))</f>
        <v>102.63642091997481</v>
      </c>
      <c r="BI469" s="81">
        <f ca="1">AVERAGE(OFFSET(BI$87:BI$90,[3]Feuil3!$A21,,))</f>
        <v>81.152128700758496</v>
      </c>
      <c r="BJ469" s="81">
        <f ca="1">AVERAGE(OFFSET(BJ$87:BJ$90,[3]Feuil3!$A21,,))</f>
        <v>90.280718096367181</v>
      </c>
      <c r="BK469" s="81">
        <f ca="1">AVERAGE(OFFSET(BK$87:BK$90,[3]Feuil3!$A21,,))</f>
        <v>108.14292321924145</v>
      </c>
      <c r="BL469" s="81">
        <f ca="1">AVERAGE(OFFSET(BL$87:BL$90,[3]Feuil3!$A21,,))</f>
        <v>90.685903500473017</v>
      </c>
      <c r="BM469" s="81">
        <f ca="1">AVERAGE(OFFSET(BM$87:BM$90,[3]Feuil3!$A21,,))</f>
        <v>100.08977280574547</v>
      </c>
      <c r="BN469" s="81">
        <f ca="1">AVERAGE(OFFSET(BN$87:BN$90,[3]Feuil3!$A21,,))</f>
        <v>100.31962133411409</v>
      </c>
      <c r="BO469" s="81">
        <f ca="1">AVERAGE(OFFSET(BO$87:BO$90,[3]Feuil3!$A21,,))</f>
        <v>100.08404399950564</v>
      </c>
      <c r="BP469" s="81">
        <f ca="1">AVERAGE(OFFSET(BP$87:BP$90,[3]Feuil3!$A21,,))</f>
        <v>85.221064133815247</v>
      </c>
      <c r="BQ469" s="81">
        <f ca="1">AVERAGE(OFFSET(BQ$87:BQ$90,[3]Feuil3!$A21,,))</f>
        <v>96.585317361697889</v>
      </c>
      <c r="BR469" s="81">
        <f ca="1">AVERAGE(OFFSET(BR$87:BR$90,[3]Feuil3!$A21,,))</f>
        <v>77.719471650642475</v>
      </c>
      <c r="BS469" s="81">
        <f ca="1">AVERAGE(OFFSET(BS$87:BS$90,[3]Feuil3!$A21,,))</f>
        <v>103.95889122095969</v>
      </c>
      <c r="BT469" s="81">
        <f ca="1">AVERAGE(OFFSET(BT$87:BT$90,[3]Feuil3!$A21,,))</f>
        <v>105.3641000923806</v>
      </c>
      <c r="BU469" s="81">
        <f ca="1">AVERAGE(OFFSET(BU$87:BU$90,[3]Feuil3!$A21,,))</f>
        <v>102.32546954284203</v>
      </c>
      <c r="BV469" s="81">
        <f ca="1">AVERAGE(OFFSET(BV$87:BV$90,[3]Feuil3!$A21,,))</f>
        <v>101.02184992683051</v>
      </c>
      <c r="BW469" s="81">
        <f ca="1">AVERAGE(OFFSET(BW$87:BW$90,[3]Feuil3!$A21,,))</f>
        <v>93.361784140969164</v>
      </c>
      <c r="BX469" s="81">
        <f ca="1">AVERAGE(OFFSET(BX$87:BX$90,[3]Feuil3!$A21,,))</f>
        <v>93.386035682378093</v>
      </c>
      <c r="BY469" s="81">
        <f ca="1">AVERAGE(OFFSET(BY$87:BY$90,[3]Feuil3!$A21,,))</f>
        <v>120.49091013362388</v>
      </c>
      <c r="BZ469" s="81">
        <f ca="1">AVERAGE(OFFSET(BZ$87:BZ$90,[3]Feuil3!$A21,,))</f>
        <v>124.17871222076216</v>
      </c>
      <c r="CA469" s="81">
        <f ca="1">AVERAGE(OFFSET(CA$87:CA$90,[3]Feuil3!$A21,,))</f>
        <v>112.12139892327293</v>
      </c>
      <c r="CB469" s="81">
        <f ca="1">AVERAGE(OFFSET(CB$87:CB$90,[3]Feuil3!$A21,,))</f>
        <v>85.173851232500425</v>
      </c>
      <c r="CC469" s="81">
        <f ca="1">AVERAGE(OFFSET(CC$87:CC$90,[3]Feuil3!$A21,,))</f>
        <v>111.47369567585231</v>
      </c>
      <c r="CD469" s="81">
        <f ca="1">AVERAGE(OFFSET(CD$87:CD$90,[3]Feuil3!$A21,,))</f>
        <v>123.16391727331418</v>
      </c>
      <c r="CE469" s="81">
        <f ca="1">AVERAGE(OFFSET(CE$87:CE$90,[3]Feuil3!$A21,,))</f>
        <v>100.86816720257235</v>
      </c>
      <c r="CF469" s="81">
        <f ca="1">AVERAGE(OFFSET(CF$87:CF$90,[3]Feuil3!$A21,,))</f>
        <v>98.467432950191565</v>
      </c>
      <c r="CG469" s="81">
        <f ca="1">AVERAGE(OFFSET(CG$87:CG$90,[3]Feuil3!$A21,,))</f>
        <v>96.86445911919806</v>
      </c>
      <c r="CH469" s="81">
        <f ca="1">AVERAGE(OFFSET(CH$87:CH$90,[3]Feuil3!$A21,,))</f>
        <v>89.899012977517827</v>
      </c>
      <c r="CI469" s="81" t="e">
        <f ca="1">AVERAGE(OFFSET(CI$87:CI$90,[3]Feuil3!$A21,,))</f>
        <v>#VALUE!</v>
      </c>
      <c r="CJ469" s="81" t="e">
        <f ca="1">AVERAGE(OFFSET(CJ$87:CJ$90,[3]Feuil3!$A21,,))</f>
        <v>#VALUE!</v>
      </c>
      <c r="CK469" s="81" t="e">
        <f ca="1">AVERAGE(OFFSET(CK$87:CK$90,[3]Feuil3!$A21,,))</f>
        <v>#VALUE!</v>
      </c>
    </row>
    <row r="470" spans="2:89" s="80" customFormat="1">
      <c r="C470" s="80">
        <f t="shared" ca="1" si="98"/>
        <v>98.549812558679037</v>
      </c>
      <c r="D470" s="80">
        <f t="shared" ca="1" si="98"/>
        <v>92.268622533041736</v>
      </c>
      <c r="E470" s="80">
        <f t="shared" si="96"/>
        <v>2012</v>
      </c>
      <c r="F470" s="81">
        <f ca="1">AVERAGE(OFFSET(F$87:F$90,[3]Feuil3!$A22,,))</f>
        <v>106.1275</v>
      </c>
      <c r="G470" s="81">
        <f ca="1">AVERAGE(OFFSET(G$87:G$90,[3]Feuil3!$A22,,))</f>
        <v>143.3175</v>
      </c>
      <c r="H470" s="81">
        <f ca="1">AVERAGE(OFFSET(H$87:H$90,[3]Feuil3!$A22,,))</f>
        <v>117.78</v>
      </c>
      <c r="I470" s="81">
        <f ca="1">AVERAGE(OFFSET(I$87:I$90,[3]Feuil3!$A22,,))</f>
        <v>104.73250000000002</v>
      </c>
      <c r="J470" s="81">
        <f ca="1">AVERAGE(OFFSET(J$87:J$90,[3]Feuil3!$A22,,))</f>
        <v>93.3125</v>
      </c>
      <c r="K470" s="81">
        <f ca="1">AVERAGE(OFFSET(K$87:K$90,[3]Feuil3!$A22,,))</f>
        <v>123.005</v>
      </c>
      <c r="L470" s="81">
        <f ca="1">AVERAGE(OFFSET(L$87:L$90,[3]Feuil3!$A22,,))</f>
        <v>90.027500000000003</v>
      </c>
      <c r="M470" s="81">
        <f ca="1">AVERAGE(OFFSET(M$87:M$90,[3]Feuil3!$A22,,))</f>
        <v>91.547499999999985</v>
      </c>
      <c r="N470" s="81">
        <f ca="1">AVERAGE(OFFSET(N$87:N$90,[3]Feuil3!$A22,,))</f>
        <v>96.577500000000001</v>
      </c>
      <c r="O470" s="81">
        <f ca="1">AVERAGE(OFFSET(O$87:O$90,[3]Feuil3!$A22,,))</f>
        <v>101.35000000000001</v>
      </c>
      <c r="P470" s="81">
        <f ca="1">AVERAGE(OFFSET(P$87:P$90,[3]Feuil3!$A22,,))</f>
        <v>102.61999999999999</v>
      </c>
      <c r="Q470" s="81">
        <f ca="1">AVERAGE(OFFSET(Q$87:Q$90,[3]Feuil3!$A22,,))</f>
        <v>96.497500000000002</v>
      </c>
      <c r="R470" s="81">
        <f ca="1">AVERAGE(OFFSET(R$87:R$90,[3]Feuil3!$A22,,))</f>
        <v>133.79</v>
      </c>
      <c r="S470" s="81">
        <f ca="1">AVERAGE(OFFSET(S$87:S$90,[3]Feuil3!$A22,,))</f>
        <v>104.5</v>
      </c>
      <c r="T470" s="81">
        <f ca="1">AVERAGE(OFFSET(T$87:T$90,[3]Feuil3!$A22,,))</f>
        <v>117.645</v>
      </c>
      <c r="U470" s="81">
        <f ca="1">AVERAGE(OFFSET(U$87:U$90,[3]Feuil3!$A22,,))</f>
        <v>91.535000000000011</v>
      </c>
      <c r="V470" s="81">
        <f ca="1">AVERAGE(OFFSET(V$87:V$90,[3]Feuil3!$A22,,))</f>
        <v>108.7925</v>
      </c>
      <c r="W470" s="81">
        <f ca="1">AVERAGE(OFFSET(W$87:W$90,[3]Feuil3!$A22,,))</f>
        <v>101.61250000000001</v>
      </c>
      <c r="X470" s="81">
        <f ca="1">AVERAGE(OFFSET(X$87:X$90,[3]Feuil3!$A22,,))</f>
        <v>100.58750000000001</v>
      </c>
      <c r="Y470" s="81">
        <f ca="1">AVERAGE(OFFSET(Y$87:Y$90,[3]Feuil3!$A22,,))</f>
        <v>97.5</v>
      </c>
      <c r="Z470" s="81">
        <f ca="1">AVERAGE(OFFSET(Z$87:Z$90,[3]Feuil3!$A22,,))</f>
        <v>91.685000000000002</v>
      </c>
      <c r="AA470" s="81">
        <f ca="1">AVERAGE(OFFSET(AA$87:AA$90,[3]Feuil3!$A22,,))</f>
        <v>103.48249999999999</v>
      </c>
      <c r="AB470" s="81">
        <f ca="1">AVERAGE(OFFSET(AB$87:AB$90,[3]Feuil3!$A22,,))</f>
        <v>105.36249999999998</v>
      </c>
      <c r="AC470" s="81">
        <f ca="1">AVERAGE(OFFSET(AC$87:AC$90,[3]Feuil3!$A22,,))</f>
        <v>128.75749999999999</v>
      </c>
      <c r="AD470" s="81">
        <f ca="1">AVERAGE(OFFSET(AD$87:AD$90,[3]Feuil3!$A22,,))</f>
        <v>105.97</v>
      </c>
      <c r="AE470" s="81">
        <f ca="1">AVERAGE(OFFSET(AE$87:AE$90,[3]Feuil3!$A22,,))</f>
        <v>101.88000000000001</v>
      </c>
      <c r="AF470" s="81">
        <f ca="1">AVERAGE(OFFSET(AF$87:AF$90,[3]Feuil3!$A22,,))</f>
        <v>89.14</v>
      </c>
      <c r="AG470" s="81">
        <f ca="1">AVERAGE(OFFSET(AG$87:AG$90,[3]Feuil3!$A22,,))</f>
        <v>88.922500000000014</v>
      </c>
      <c r="AH470" s="81">
        <f ca="1">AVERAGE(OFFSET(AH$87:AH$90,[3]Feuil3!$A22,,))</f>
        <v>104.77</v>
      </c>
      <c r="AI470" s="81">
        <f ca="1">AVERAGE(OFFSET(AI$87:AI$90,[3]Feuil3!$A22,,))</f>
        <v>123.86500000000001</v>
      </c>
      <c r="AJ470" s="81">
        <f ca="1">AVERAGE(OFFSET(AJ$87:AJ$90,[3]Feuil3!$A22,,))</f>
        <v>139.46</v>
      </c>
      <c r="AK470" s="81">
        <f ca="1">AVERAGE(OFFSET(AK$87:AK$90,[3]Feuil3!$A22,,))</f>
        <v>96.362499999999997</v>
      </c>
      <c r="AL470" s="81">
        <f ca="1">AVERAGE(OFFSET(AL$87:AL$90,[3]Feuil3!$A22,,))</f>
        <v>129.41</v>
      </c>
      <c r="AM470" s="81">
        <f ca="1">AVERAGE(OFFSET(AM$87:AM$90,[3]Feuil3!$A22,,))</f>
        <v>142.79000000000002</v>
      </c>
      <c r="AN470" s="81">
        <f ca="1">AVERAGE(OFFSET(AN$87:AN$90,[3]Feuil3!$A22,,))</f>
        <v>99.792500000000004</v>
      </c>
      <c r="AO470" s="81">
        <f ca="1">AVERAGE(OFFSET(AO$87:AO$90,[3]Feuil3!$A22,,))</f>
        <v>95.66749999999999</v>
      </c>
      <c r="AP470" s="81">
        <f ca="1">AVERAGE(OFFSET(AP$87:AP$90,[3]Feuil3!$A22,,))</f>
        <v>97.572500000000005</v>
      </c>
      <c r="AQ470" s="81">
        <f ca="1">AVERAGE(OFFSET(AQ$87:AQ$90,[3]Feuil3!$A22,,))</f>
        <v>93.432500000000005</v>
      </c>
      <c r="AR470" s="81" t="e">
        <f ca="1">AVERAGE(OFFSET(AR$87:AR$90,[3]Feuil3!$A22,,))</f>
        <v>#DIV/0!</v>
      </c>
      <c r="AS470" s="81" t="e">
        <f ca="1">AVERAGE(OFFSET(AS$87:AS$90,[3]Feuil3!$A22,,))</f>
        <v>#DIV/0!</v>
      </c>
      <c r="AT470" s="81" t="e">
        <f ca="1">AVERAGE(OFFSET(AT$87:AT$90,[3]Feuil3!$A22,,))</f>
        <v>#DIV/0!</v>
      </c>
      <c r="AU470" s="81" t="e">
        <f ca="1">AVERAGE(OFFSET(AU$87:AU$90,[3]Feuil3!$A22,,))</f>
        <v>#DIV/0!</v>
      </c>
      <c r="AV470" s="81" t="e">
        <f ca="1">AVERAGE(OFFSET(AV$87:AV$90,[3]Feuil3!$A22,,))</f>
        <v>#DIV/0!</v>
      </c>
      <c r="AW470" s="81">
        <f ca="1">AVERAGE(OFFSET(AW$87:AW$90,[3]Feuil3!$A22,,))</f>
        <v>100.1580785201963</v>
      </c>
      <c r="AX470" s="81">
        <f ca="1">AVERAGE(OFFSET(AX$87:AX$90,[3]Feuil3!$A22,,))</f>
        <v>119.68058455114821</v>
      </c>
      <c r="AY470" s="81">
        <f ca="1">AVERAGE(OFFSET(AY$87:AY$90,[3]Feuil3!$A22,,))</f>
        <v>97.030110804465153</v>
      </c>
      <c r="AZ470" s="81">
        <f ca="1">AVERAGE(OFFSET(AZ$87:AZ$90,[3]Feuil3!$A22,,))</f>
        <v>95.014855639472927</v>
      </c>
      <c r="BA470" s="81">
        <f ca="1">AVERAGE(OFFSET(BA$87:BA$90,[3]Feuil3!$A22,,))</f>
        <v>97.814408134385062</v>
      </c>
      <c r="BB470" s="81">
        <f ca="1">AVERAGE(OFFSET(BB$87:BB$90,[3]Feuil3!$A22,,))</f>
        <v>90.559717288472527</v>
      </c>
      <c r="BC470" s="81">
        <f ca="1">AVERAGE(OFFSET(BC$87:BC$90,[3]Feuil3!$A22,,))</f>
        <v>77.326605110586215</v>
      </c>
      <c r="BD470" s="81">
        <f ca="1">AVERAGE(OFFSET(BD$87:BD$90,[3]Feuil3!$A22,,))</f>
        <v>90.517859349894934</v>
      </c>
      <c r="BE470" s="81">
        <f ca="1">AVERAGE(OFFSET(BE$87:BE$90,[3]Feuil3!$A22,,))</f>
        <v>87.426166066942784</v>
      </c>
      <c r="BF470" s="81">
        <f ca="1">AVERAGE(OFFSET(BF$87:BF$90,[3]Feuil3!$A22,,))</f>
        <v>97.332597056493242</v>
      </c>
      <c r="BG470" s="81">
        <f ca="1">AVERAGE(OFFSET(BG$87:BG$90,[3]Feuil3!$A22,,))</f>
        <v>97.649633647349887</v>
      </c>
      <c r="BH470" s="81">
        <f ca="1">AVERAGE(OFFSET(BH$87:BH$90,[3]Feuil3!$A22,,))</f>
        <v>97.287964713295537</v>
      </c>
      <c r="BI470" s="81">
        <f ca="1">AVERAGE(OFFSET(BI$87:BI$90,[3]Feuil3!$A22,,))</f>
        <v>81.83875703449965</v>
      </c>
      <c r="BJ470" s="81">
        <f ca="1">AVERAGE(OFFSET(BJ$87:BJ$90,[3]Feuil3!$A22,,))</f>
        <v>88.491828266576348</v>
      </c>
      <c r="BK470" s="81">
        <f ca="1">AVERAGE(OFFSET(BK$87:BK$90,[3]Feuil3!$A22,,))</f>
        <v>108.82978723404256</v>
      </c>
      <c r="BL470" s="81">
        <f ca="1">AVERAGE(OFFSET(BL$87:BL$90,[3]Feuil3!$A22,,))</f>
        <v>86.598864711447504</v>
      </c>
      <c r="BM470" s="81">
        <f ca="1">AVERAGE(OFFSET(BM$87:BM$90,[3]Feuil3!$A22,,))</f>
        <v>100.17033814423496</v>
      </c>
      <c r="BN470" s="81">
        <f ca="1">AVERAGE(OFFSET(BN$87:BN$90,[3]Feuil3!$A22,,))</f>
        <v>99.168008588298434</v>
      </c>
      <c r="BO470" s="81">
        <f ca="1">AVERAGE(OFFSET(BO$87:BO$90,[3]Feuil3!$A22,,))</f>
        <v>99.456185885551861</v>
      </c>
      <c r="BP470" s="81">
        <f ca="1">AVERAGE(OFFSET(BP$87:BP$90,[3]Feuil3!$A22,,))</f>
        <v>81.953433638732463</v>
      </c>
      <c r="BQ470" s="81">
        <f ca="1">AVERAGE(OFFSET(BQ$87:BQ$90,[3]Feuil3!$A22,,))</f>
        <v>91.142700929469669</v>
      </c>
      <c r="BR470" s="81">
        <f ca="1">AVERAGE(OFFSET(BR$87:BR$90,[3]Feuil3!$A22,,))</f>
        <v>74.387635906191036</v>
      </c>
      <c r="BS470" s="81">
        <f ca="1">AVERAGE(OFFSET(BS$87:BS$90,[3]Feuil3!$A22,,))</f>
        <v>101.67426600082024</v>
      </c>
      <c r="BT470" s="81">
        <f ca="1">AVERAGE(OFFSET(BT$87:BT$90,[3]Feuil3!$A22,,))</f>
        <v>103.4321404185243</v>
      </c>
      <c r="BU470" s="81">
        <f ca="1">AVERAGE(OFFSET(BU$87:BU$90,[3]Feuil3!$A22,,))</f>
        <v>101.93588726162133</v>
      </c>
      <c r="BV470" s="81">
        <f ca="1">AVERAGE(OFFSET(BV$87:BV$90,[3]Feuil3!$A22,,))</f>
        <v>102.8208104153</v>
      </c>
      <c r="BW470" s="81">
        <f ca="1">AVERAGE(OFFSET(BW$87:BW$90,[3]Feuil3!$A22,,))</f>
        <v>98.171806167400888</v>
      </c>
      <c r="BX470" s="81">
        <f ca="1">AVERAGE(OFFSET(BX$87:BX$90,[3]Feuil3!$A22,,))</f>
        <v>96.296396567127815</v>
      </c>
      <c r="BY470" s="81">
        <f ca="1">AVERAGE(OFFSET(BY$87:BY$90,[3]Feuil3!$A22,,))</f>
        <v>120.16975397144004</v>
      </c>
      <c r="BZ470" s="81">
        <f ca="1">AVERAGE(OFFSET(BZ$87:BZ$90,[3]Feuil3!$A22,,))</f>
        <v>122.84233753997968</v>
      </c>
      <c r="CA470" s="81">
        <f ca="1">AVERAGE(OFFSET(CA$87:CA$90,[3]Feuil3!$A22,,))</f>
        <v>114.62622775654462</v>
      </c>
      <c r="CB470" s="81">
        <f ca="1">AVERAGE(OFFSET(CB$87:CB$90,[3]Feuil3!$A22,,))</f>
        <v>92.877280065540589</v>
      </c>
      <c r="CC470" s="81">
        <f ca="1">AVERAGE(OFFSET(CC$87:CC$90,[3]Feuil3!$A22,,))</f>
        <v>112.76331554296917</v>
      </c>
      <c r="CD470" s="81">
        <f ca="1">AVERAGE(OFFSET(CD$87:CD$90,[3]Feuil3!$A22,,))</f>
        <v>127.15332042120261</v>
      </c>
      <c r="CE470" s="81">
        <f ca="1">AVERAGE(OFFSET(CE$87:CE$90,[3]Feuil3!$A22,,))</f>
        <v>98.731140242394275</v>
      </c>
      <c r="CF470" s="81">
        <f ca="1">AVERAGE(OFFSET(CF$87:CF$90,[3]Feuil3!$A22,,))</f>
        <v>95.828011919965931</v>
      </c>
      <c r="CG470" s="81">
        <f ca="1">AVERAGE(OFFSET(CG$87:CG$90,[3]Feuil3!$A22,,))</f>
        <v>92.709867452135484</v>
      </c>
      <c r="CH470" s="81">
        <f ca="1">AVERAGE(OFFSET(CH$87:CH$90,[3]Feuil3!$A22,,))</f>
        <v>85.388868579784315</v>
      </c>
      <c r="CI470" s="81" t="e">
        <f ca="1">AVERAGE(OFFSET(CI$87:CI$90,[3]Feuil3!$A22,,))</f>
        <v>#VALUE!</v>
      </c>
      <c r="CJ470" s="81" t="e">
        <f ca="1">AVERAGE(OFFSET(CJ$87:CJ$90,[3]Feuil3!$A22,,))</f>
        <v>#VALUE!</v>
      </c>
      <c r="CK470" s="81" t="e">
        <f ca="1">AVERAGE(OFFSET(CK$87:CK$90,[3]Feuil3!$A22,,))</f>
        <v>#VALUE!</v>
      </c>
    </row>
    <row r="471" spans="2:89" s="80" customFormat="1">
      <c r="C471" s="80">
        <f t="shared" ca="1" si="98"/>
        <v>98.549812558679037</v>
      </c>
      <c r="D471" s="80">
        <f t="shared" ca="1" si="98"/>
        <v>92.268622533041736</v>
      </c>
      <c r="E471" s="80">
        <v>2013</v>
      </c>
      <c r="F471" s="81">
        <f ca="1">AVERAGE(OFFSET(F$87:F$90,[3]Feuil3!$A23,,))</f>
        <v>108.83499999999999</v>
      </c>
      <c r="G471" s="81">
        <f ca="1">AVERAGE(OFFSET(G$87:G$90,[3]Feuil3!$A23,,))</f>
        <v>151.86249999999998</v>
      </c>
      <c r="H471" s="81">
        <f ca="1">AVERAGE(OFFSET(H$87:H$90,[3]Feuil3!$A23,,))</f>
        <v>113.755</v>
      </c>
      <c r="I471" s="81">
        <f ca="1">AVERAGE(OFFSET(I$87:I$90,[3]Feuil3!$A23,,))</f>
        <v>107.17999999999999</v>
      </c>
      <c r="J471" s="81">
        <f ca="1">AVERAGE(OFFSET(J$87:J$90,[3]Feuil3!$A23,,))</f>
        <v>97.1</v>
      </c>
      <c r="K471" s="81">
        <f ca="1">AVERAGE(OFFSET(K$87:K$90,[3]Feuil3!$A23,,))</f>
        <v>132.185</v>
      </c>
      <c r="L471" s="81">
        <f ca="1">AVERAGE(OFFSET(L$87:L$90,[3]Feuil3!$A23,,))</f>
        <v>92.660000000000011</v>
      </c>
      <c r="M471" s="81">
        <f ca="1">AVERAGE(OFFSET(M$87:M$90,[3]Feuil3!$A23,,))</f>
        <v>86.2</v>
      </c>
      <c r="N471" s="81">
        <f ca="1">AVERAGE(OFFSET(N$87:N$90,[3]Feuil3!$A23,,))</f>
        <v>95.754999999999995</v>
      </c>
      <c r="O471" s="81">
        <f ca="1">AVERAGE(OFFSET(O$87:O$90,[3]Feuil3!$A23,,))</f>
        <v>104.375</v>
      </c>
      <c r="P471" s="81">
        <f ca="1">AVERAGE(OFFSET(P$87:P$90,[3]Feuil3!$A23,,))</f>
        <v>105.69500000000001</v>
      </c>
      <c r="Q471" s="81">
        <f ca="1">AVERAGE(OFFSET(Q$87:Q$90,[3]Feuil3!$A23,,))</f>
        <v>93.724999999999994</v>
      </c>
      <c r="R471" s="81">
        <f ca="1">AVERAGE(OFFSET(R$87:R$90,[3]Feuil3!$A23,,))</f>
        <v>137.42250000000001</v>
      </c>
      <c r="S471" s="81">
        <f ca="1">AVERAGE(OFFSET(S$87:S$90,[3]Feuil3!$A23,,))</f>
        <v>108.47250000000001</v>
      </c>
      <c r="T471" s="81">
        <f ca="1">AVERAGE(OFFSET(T$87:T$90,[3]Feuil3!$A23,,))</f>
        <v>121.19749999999999</v>
      </c>
      <c r="U471" s="81">
        <f ca="1">AVERAGE(OFFSET(U$87:U$90,[3]Feuil3!$A23,,))</f>
        <v>92.69</v>
      </c>
      <c r="V471" s="81">
        <f ca="1">AVERAGE(OFFSET(V$87:V$90,[3]Feuil3!$A23,,))</f>
        <v>111.8425</v>
      </c>
      <c r="W471" s="81">
        <f ca="1">AVERAGE(OFFSET(W$87:W$90,[3]Feuil3!$A23,,))</f>
        <v>104.2675</v>
      </c>
      <c r="X471" s="81">
        <f ca="1">AVERAGE(OFFSET(X$87:X$90,[3]Feuil3!$A23,,))</f>
        <v>103.565</v>
      </c>
      <c r="Y471" s="81">
        <f ca="1">AVERAGE(OFFSET(Y$87:Y$90,[3]Feuil3!$A23,,))</f>
        <v>97.952499999999986</v>
      </c>
      <c r="Z471" s="81">
        <f ca="1">AVERAGE(OFFSET(Z$87:Z$90,[3]Feuil3!$A23,,))</f>
        <v>94.3125</v>
      </c>
      <c r="AA471" s="81">
        <f ca="1">AVERAGE(OFFSET(AA$87:AA$90,[3]Feuil3!$A23,,))</f>
        <v>107.1275</v>
      </c>
      <c r="AB471" s="81">
        <f ca="1">AVERAGE(OFFSET(AB$87:AB$90,[3]Feuil3!$A23,,))</f>
        <v>104.25250000000001</v>
      </c>
      <c r="AC471" s="81">
        <f ca="1">AVERAGE(OFFSET(AC$87:AC$90,[3]Feuil3!$A23,,))</f>
        <v>127.16</v>
      </c>
      <c r="AD471" s="81">
        <f ca="1">AVERAGE(OFFSET(AD$87:AD$90,[3]Feuil3!$A23,,))</f>
        <v>110.03500000000001</v>
      </c>
      <c r="AE471" s="81">
        <f ca="1">AVERAGE(OFFSET(AE$87:AE$90,[3]Feuil3!$A23,,))</f>
        <v>104.44750000000001</v>
      </c>
      <c r="AF471" s="81">
        <f ca="1">AVERAGE(OFFSET(AF$87:AF$90,[3]Feuil3!$A23,,))</f>
        <v>87.935000000000002</v>
      </c>
      <c r="AG471" s="81">
        <f ca="1">AVERAGE(OFFSET(AG$87:AG$90,[3]Feuil3!$A23,,))</f>
        <v>90.777499999999989</v>
      </c>
      <c r="AH471" s="81">
        <f ca="1">AVERAGE(OFFSET(AH$87:AH$90,[3]Feuil3!$A23,,))</f>
        <v>83.477500000000006</v>
      </c>
      <c r="AI471" s="81">
        <f ca="1">AVERAGE(OFFSET(AI$87:AI$90,[3]Feuil3!$A23,,))</f>
        <v>123.64500000000001</v>
      </c>
      <c r="AJ471" s="81">
        <f ca="1">AVERAGE(OFFSET(AJ$87:AJ$90,[3]Feuil3!$A23,,))</f>
        <v>142.07999999999998</v>
      </c>
      <c r="AK471" s="81">
        <f ca="1">AVERAGE(OFFSET(AK$87:AK$90,[3]Feuil3!$A23,,))</f>
        <v>98.165000000000006</v>
      </c>
      <c r="AL471" s="81">
        <f ca="1">AVERAGE(OFFSET(AL$87:AL$90,[3]Feuil3!$A23,,))</f>
        <v>127.64750000000001</v>
      </c>
      <c r="AM471" s="81">
        <f ca="1">AVERAGE(OFFSET(AM$87:AM$90,[3]Feuil3!$A23,,))</f>
        <v>144.22499999999999</v>
      </c>
      <c r="AN471" s="81">
        <f ca="1">AVERAGE(OFFSET(AN$87:AN$90,[3]Feuil3!$A23,,))</f>
        <v>106.2</v>
      </c>
      <c r="AO471" s="81">
        <f ca="1">AVERAGE(OFFSET(AO$87:AO$90,[3]Feuil3!$A23,,))</f>
        <v>102.145</v>
      </c>
      <c r="AP471" s="81">
        <f ca="1">AVERAGE(OFFSET(AP$87:AP$90,[3]Feuil3!$A23,,))</f>
        <v>103.28749999999999</v>
      </c>
      <c r="AQ471" s="81">
        <f ca="1">AVERAGE(OFFSET(AQ$87:AQ$90,[3]Feuil3!$A23,,))</f>
        <v>100.75500000000001</v>
      </c>
      <c r="AR471" s="81" t="e">
        <f ca="1">AVERAGE(OFFSET(AR$87:AR$90,[3]Feuil3!$A23,,))</f>
        <v>#DIV/0!</v>
      </c>
      <c r="AS471" s="81" t="e">
        <f ca="1">AVERAGE(OFFSET(AS$87:AS$90,[3]Feuil3!$A23,,))</f>
        <v>#DIV/0!</v>
      </c>
      <c r="AT471" s="81" t="e">
        <f ca="1">AVERAGE(OFFSET(AT$87:AT$90,[3]Feuil3!$A23,,))</f>
        <v>#DIV/0!</v>
      </c>
      <c r="AU471" s="81" t="e">
        <f ca="1">AVERAGE(OFFSET(AU$87:AU$90,[3]Feuil3!$A23,,))</f>
        <v>#DIV/0!</v>
      </c>
      <c r="AV471" s="81" t="e">
        <f ca="1">AVERAGE(OFFSET(AV$87:AV$90,[3]Feuil3!$A23,,))</f>
        <v>#DIV/0!</v>
      </c>
      <c r="AW471" s="81">
        <f ca="1">AVERAGE(OFFSET(AW$87:AW$90,[3]Feuil3!$A23,,))</f>
        <v>102.71328803322007</v>
      </c>
      <c r="AX471" s="81">
        <f ca="1">AVERAGE(OFFSET(AX$87:AX$90,[3]Feuil3!$A23,,))</f>
        <v>126.81628392484342</v>
      </c>
      <c r="AY471" s="81">
        <f ca="1">AVERAGE(OFFSET(AY$87:AY$90,[3]Feuil3!$A23,,))</f>
        <v>93.714215100712622</v>
      </c>
      <c r="AZ471" s="81">
        <f ca="1">AVERAGE(OFFSET(AZ$87:AZ$90,[3]Feuil3!$A23,,))</f>
        <v>97.235263432446544</v>
      </c>
      <c r="BA471" s="81">
        <f ca="1">AVERAGE(OFFSET(BA$87:BA$90,[3]Feuil3!$A23,,))</f>
        <v>101.78463796221074</v>
      </c>
      <c r="BB471" s="81">
        <f ca="1">AVERAGE(OFFSET(BB$87:BB$90,[3]Feuil3!$A23,,))</f>
        <v>97.318289742504291</v>
      </c>
      <c r="BC471" s="81">
        <f ca="1">AVERAGE(OFFSET(BC$87:BC$90,[3]Feuil3!$A23,,))</f>
        <v>79.587717414644615</v>
      </c>
      <c r="BD471" s="81">
        <f ca="1">AVERAGE(OFFSET(BD$87:BD$90,[3]Feuil3!$A23,,))</f>
        <v>85.230503028055836</v>
      </c>
      <c r="BE471" s="81">
        <f ca="1">AVERAGE(OFFSET(BE$87:BE$90,[3]Feuil3!$A23,,))</f>
        <v>86.681603186457551</v>
      </c>
      <c r="BF471" s="81">
        <f ca="1">AVERAGE(OFFSET(BF$87:BF$90,[3]Feuil3!$A23,,))</f>
        <v>100.23768937120357</v>
      </c>
      <c r="BG471" s="81">
        <f ca="1">AVERAGE(OFFSET(BG$87:BG$90,[3]Feuil3!$A23,,))</f>
        <v>100.57569702160053</v>
      </c>
      <c r="BH471" s="81">
        <f ca="1">AVERAGE(OFFSET(BH$87:BH$90,[3]Feuil3!$A23,,))</f>
        <v>94.492753623188406</v>
      </c>
      <c r="BI471" s="81">
        <f ca="1">AVERAGE(OFFSET(BI$87:BI$90,[3]Feuil3!$A23,,))</f>
        <v>84.060741375091766</v>
      </c>
      <c r="BJ471" s="81">
        <f ca="1">AVERAGE(OFFSET(BJ$87:BJ$90,[3]Feuil3!$A23,,))</f>
        <v>91.855787958336862</v>
      </c>
      <c r="BK471" s="81">
        <f ca="1">AVERAGE(OFFSET(BK$87:BK$90,[3]Feuil3!$A23,,))</f>
        <v>112.11609620721555</v>
      </c>
      <c r="BL471" s="81">
        <f ca="1">AVERAGE(OFFSET(BL$87:BL$90,[3]Feuil3!$A23,,))</f>
        <v>87.691579943235567</v>
      </c>
      <c r="BM471" s="81">
        <f ca="1">AVERAGE(OFFSET(BM$87:BM$90,[3]Feuil3!$A23,,))</f>
        <v>102.97861565729806</v>
      </c>
      <c r="BN471" s="81">
        <f ca="1">AVERAGE(OFFSET(BN$87:BN$90,[3]Feuil3!$A23,,))</f>
        <v>101.75913726638365</v>
      </c>
      <c r="BO471" s="81">
        <f ca="1">AVERAGE(OFFSET(BO$87:BO$90,[3]Feuil3!$A23,,))</f>
        <v>102.4001977505871</v>
      </c>
      <c r="BP471" s="81">
        <f ca="1">AVERAGE(OFFSET(BP$87:BP$90,[3]Feuil3!$A23,,))</f>
        <v>82.333781625619906</v>
      </c>
      <c r="BQ471" s="81">
        <f ca="1">AVERAGE(OFFSET(BQ$87:BQ$90,[3]Feuil3!$A23,,))</f>
        <v>93.754659774342656</v>
      </c>
      <c r="BR471" s="81">
        <f ca="1">AVERAGE(OFFSET(BR$87:BR$90,[3]Feuil3!$A23,,))</f>
        <v>77.007817413963522</v>
      </c>
      <c r="BS471" s="81">
        <f ca="1">AVERAGE(OFFSET(BS$87:BS$90,[3]Feuil3!$A23,,))</f>
        <v>100.60312175822054</v>
      </c>
      <c r="BT471" s="81">
        <f ca="1">AVERAGE(OFFSET(BT$87:BT$90,[3]Feuil3!$A23,,))</f>
        <v>102.14885327549503</v>
      </c>
      <c r="BU471" s="81">
        <f ca="1">AVERAGE(OFFSET(BU$87:BU$90,[3]Feuil3!$A23,,))</f>
        <v>105.8461390472068</v>
      </c>
      <c r="BV471" s="81">
        <f ca="1">AVERAGE(OFFSET(BV$87:BV$90,[3]Feuil3!$A23,,))</f>
        <v>105.41201998284302</v>
      </c>
      <c r="BW471" s="81">
        <f ca="1">AVERAGE(OFFSET(BW$87:BW$90,[3]Feuil3!$A23,,))</f>
        <v>96.844713656387668</v>
      </c>
      <c r="BX471" s="81">
        <f ca="1">AVERAGE(OFFSET(BX$87:BX$90,[3]Feuil3!$A23,,))</f>
        <v>98.305222405717842</v>
      </c>
      <c r="BY471" s="81">
        <f ca="1">AVERAGE(OFFSET(BY$87:BY$90,[3]Feuil3!$A23,,))</f>
        <v>95.747548316797619</v>
      </c>
      <c r="BZ471" s="81">
        <f ca="1">AVERAGE(OFFSET(BZ$87:BZ$90,[3]Feuil3!$A23,,))</f>
        <v>122.62415391862743</v>
      </c>
      <c r="CA471" s="81">
        <f ca="1">AVERAGE(OFFSET(CA$87:CA$90,[3]Feuil3!$A23,,))</f>
        <v>116.77968191345089</v>
      </c>
      <c r="CB471" s="81">
        <f ca="1">AVERAGE(OFFSET(CB$87:CB$90,[3]Feuil3!$A23,,))</f>
        <v>94.61458760029879</v>
      </c>
      <c r="CC471" s="81">
        <f ca="1">AVERAGE(OFFSET(CC$87:CC$90,[3]Feuil3!$A23,,))</f>
        <v>111.22753512689249</v>
      </c>
      <c r="CD471" s="81">
        <f ca="1">AVERAGE(OFFSET(CD$87:CD$90,[3]Feuil3!$A23,,))</f>
        <v>128.43117611701061</v>
      </c>
      <c r="CE471" s="81">
        <f ca="1">AVERAGE(OFFSET(CE$87:CE$90,[3]Feuil3!$A23,,))</f>
        <v>105.07049220875589</v>
      </c>
      <c r="CF471" s="81">
        <f ca="1">AVERAGE(OFFSET(CF$87:CF$90,[3]Feuil3!$A23,,))</f>
        <v>102.31637993639345</v>
      </c>
      <c r="CG471" s="81">
        <f ca="1">AVERAGE(OFFSET(CG$87:CG$90,[3]Feuil3!$A23,,))</f>
        <v>98.140054159342469</v>
      </c>
      <c r="CH471" s="81">
        <f ca="1">AVERAGE(OFFSET(CH$87:CH$90,[3]Feuil3!$A23,,))</f>
        <v>92.080972399926878</v>
      </c>
      <c r="CI471" s="81" t="e">
        <f ca="1">AVERAGE(OFFSET(CI$87:CI$90,[3]Feuil3!$A23,,))</f>
        <v>#VALUE!</v>
      </c>
      <c r="CJ471" s="81" t="e">
        <f ca="1">AVERAGE(OFFSET(CJ$87:CJ$90,[3]Feuil3!$A23,,))</f>
        <v>#VALUE!</v>
      </c>
      <c r="CK471" s="81" t="e">
        <f ca="1">AVERAGE(OFFSET(CK$87:CK$90,[3]Feuil3!$A23,,))</f>
        <v>#VALUE!</v>
      </c>
    </row>
    <row r="472" spans="2:89">
      <c r="B472" s="70" t="s">
        <v>490</v>
      </c>
      <c r="E472" s="70">
        <v>1990</v>
      </c>
      <c r="AW472" s="75"/>
      <c r="AX472" s="75"/>
      <c r="AY472" s="75"/>
      <c r="AZ472" s="75"/>
      <c r="BA472" s="75"/>
      <c r="BB472" s="75"/>
      <c r="BC472" s="75"/>
      <c r="BD472" s="75"/>
      <c r="BE472" s="75"/>
      <c r="BF472" s="75"/>
      <c r="BG472" s="75"/>
      <c r="BH472" s="75"/>
      <c r="BI472" s="75"/>
      <c r="BJ472" s="75"/>
      <c r="BK472" s="75"/>
      <c r="BL472" s="75"/>
      <c r="BM472" s="75"/>
      <c r="BN472" s="75"/>
      <c r="BO472" s="75"/>
      <c r="BP472" s="75"/>
      <c r="BQ472" s="75"/>
      <c r="BR472" s="75"/>
      <c r="BS472" s="75"/>
      <c r="BT472" s="75"/>
      <c r="BU472" s="75"/>
      <c r="BV472" s="75"/>
      <c r="BW472" s="75"/>
      <c r="BX472" s="75"/>
      <c r="BY472" s="75"/>
      <c r="BZ472" s="75"/>
      <c r="CA472" s="75"/>
      <c r="CB472" s="75"/>
      <c r="CC472" s="75"/>
      <c r="CD472" s="75"/>
      <c r="CE472" s="75"/>
      <c r="CF472" s="75"/>
      <c r="CG472" s="75"/>
      <c r="CH472" s="75"/>
      <c r="CI472" s="75"/>
      <c r="CJ472" s="75"/>
      <c r="CK472" s="75"/>
    </row>
    <row r="473" spans="2:89">
      <c r="E473" s="70">
        <f t="shared" ref="E473:E494" si="99">E472+1</f>
        <v>1991</v>
      </c>
      <c r="AW473" s="75"/>
      <c r="AX473" s="75"/>
      <c r="AY473" s="75"/>
      <c r="AZ473" s="75"/>
      <c r="BA473" s="75"/>
      <c r="BB473" s="75"/>
      <c r="BC473" s="75"/>
      <c r="BD473" s="75"/>
      <c r="BE473" s="75"/>
      <c r="BF473" s="75"/>
      <c r="BG473" s="75"/>
      <c r="BH473" s="75"/>
      <c r="BI473" s="75"/>
      <c r="BJ473" s="75"/>
      <c r="BK473" s="75"/>
      <c r="BL473" s="75"/>
      <c r="BM473" s="75"/>
      <c r="BN473" s="75"/>
      <c r="BO473" s="75"/>
      <c r="BP473" s="75"/>
      <c r="BQ473" s="75"/>
      <c r="BR473" s="75"/>
      <c r="BS473" s="75"/>
      <c r="BT473" s="75"/>
      <c r="BU473" s="75"/>
      <c r="BV473" s="75"/>
      <c r="BW473" s="75"/>
      <c r="BX473" s="75"/>
      <c r="BY473" s="75"/>
      <c r="BZ473" s="75"/>
      <c r="CA473" s="75"/>
      <c r="CB473" s="75"/>
      <c r="CC473" s="75"/>
      <c r="CD473" s="75"/>
      <c r="CE473" s="75"/>
      <c r="CF473" s="75"/>
      <c r="CG473" s="75"/>
      <c r="CH473" s="75"/>
      <c r="CI473" s="75"/>
      <c r="CJ473" s="75"/>
      <c r="CK473" s="75"/>
    </row>
    <row r="474" spans="2:89">
      <c r="E474" s="70">
        <f t="shared" si="99"/>
        <v>1992</v>
      </c>
      <c r="AW474" s="75"/>
      <c r="AX474" s="75"/>
      <c r="AY474" s="75"/>
      <c r="AZ474" s="75"/>
      <c r="BA474" s="75"/>
      <c r="BB474" s="75"/>
      <c r="BC474" s="75"/>
      <c r="BD474" s="75"/>
      <c r="BE474" s="75"/>
      <c r="BF474" s="75"/>
      <c r="BG474" s="75"/>
      <c r="BH474" s="75"/>
      <c r="BI474" s="75"/>
      <c r="BJ474" s="75"/>
      <c r="BK474" s="75"/>
      <c r="BL474" s="75"/>
      <c r="BM474" s="75"/>
      <c r="BN474" s="75"/>
      <c r="BO474" s="75"/>
      <c r="BP474" s="75"/>
      <c r="BQ474" s="75"/>
      <c r="BR474" s="75"/>
      <c r="BS474" s="75"/>
      <c r="BT474" s="75"/>
      <c r="BU474" s="75"/>
      <c r="BV474" s="75"/>
      <c r="BW474" s="75"/>
      <c r="BX474" s="75"/>
      <c r="BY474" s="75"/>
      <c r="BZ474" s="75"/>
      <c r="CA474" s="75"/>
      <c r="CB474" s="75"/>
      <c r="CC474" s="75"/>
      <c r="CD474" s="75"/>
      <c r="CE474" s="75"/>
      <c r="CF474" s="75"/>
      <c r="CG474" s="75"/>
      <c r="CH474" s="75"/>
      <c r="CI474" s="75"/>
      <c r="CJ474" s="75"/>
      <c r="CK474" s="75"/>
    </row>
    <row r="475" spans="2:89">
      <c r="E475" s="70">
        <f t="shared" si="99"/>
        <v>1993</v>
      </c>
      <c r="AW475" s="75"/>
      <c r="AX475" s="75"/>
      <c r="AY475" s="75"/>
      <c r="AZ475" s="75"/>
      <c r="BA475" s="75"/>
      <c r="BB475" s="75"/>
      <c r="BC475" s="75"/>
      <c r="BD475" s="75"/>
      <c r="BE475" s="75"/>
      <c r="BF475" s="75"/>
      <c r="BG475" s="75"/>
      <c r="BH475" s="75"/>
      <c r="BI475" s="75"/>
      <c r="BJ475" s="75"/>
      <c r="BK475" s="75"/>
      <c r="BL475" s="75"/>
      <c r="BM475" s="75"/>
      <c r="BN475" s="75"/>
      <c r="BO475" s="75"/>
      <c r="BP475" s="75"/>
      <c r="BQ475" s="75"/>
      <c r="BR475" s="75"/>
      <c r="BS475" s="75"/>
      <c r="BT475" s="75"/>
      <c r="BU475" s="75"/>
      <c r="BV475" s="75"/>
      <c r="BW475" s="75"/>
      <c r="BX475" s="75"/>
      <c r="BY475" s="75"/>
      <c r="BZ475" s="75"/>
      <c r="CA475" s="75"/>
      <c r="CB475" s="75"/>
      <c r="CC475" s="75"/>
      <c r="CD475" s="75"/>
      <c r="CE475" s="75"/>
      <c r="CF475" s="75"/>
      <c r="CG475" s="75"/>
      <c r="CH475" s="75"/>
      <c r="CI475" s="75"/>
      <c r="CJ475" s="75"/>
      <c r="CK475" s="75"/>
    </row>
    <row r="476" spans="2:89">
      <c r="E476" s="70">
        <f t="shared" si="99"/>
        <v>1994</v>
      </c>
      <c r="F476" s="72">
        <f ca="1">AVERAGE(OFFSET(F$171:F$174,[3]Feuil3!$A4,,))</f>
        <v>102.145</v>
      </c>
      <c r="G476" s="72">
        <f ca="1">AVERAGE(OFFSET(G$171:G$174,[3]Feuil3!$A4,,))</f>
        <v>66.164999999999992</v>
      </c>
      <c r="H476" s="72">
        <f ca="1">AVERAGE(OFFSET(H$171:H$174,[3]Feuil3!$A4,,))</f>
        <v>80.387499999999989</v>
      </c>
      <c r="I476" s="72">
        <f ca="1">AVERAGE(OFFSET(I$171:I$174,[3]Feuil3!$A4,,))</f>
        <v>77.015000000000001</v>
      </c>
      <c r="J476" s="72">
        <f ca="1">AVERAGE(OFFSET(J$171:J$174,[3]Feuil3!$A4,,))</f>
        <v>106.5775</v>
      </c>
      <c r="K476" s="72">
        <f ca="1">AVERAGE(OFFSET(K$171:K$174,[3]Feuil3!$A4,,))</f>
        <v>60.4375</v>
      </c>
      <c r="L476" s="72">
        <f ca="1">AVERAGE(OFFSET(L$171:L$174,[3]Feuil3!$A4,,))</f>
        <v>127.30750000000002</v>
      </c>
      <c r="M476" s="72">
        <f ca="1">AVERAGE(OFFSET(M$171:M$174,[3]Feuil3!$A4,,))</f>
        <v>78.892500000000013</v>
      </c>
      <c r="N476" s="72">
        <f ca="1">AVERAGE(OFFSET(N$171:N$174,[3]Feuil3!$A4,,))</f>
        <v>83.485000000000014</v>
      </c>
      <c r="O476" s="72">
        <f ca="1">AVERAGE(OFFSET(O$171:O$174,[3]Feuil3!$A4,,))</f>
        <v>94.11999999999999</v>
      </c>
      <c r="P476" s="72">
        <f ca="1">AVERAGE(OFFSET(P$171:P$174,[3]Feuil3!$A4,,))</f>
        <v>74.900000000000006</v>
      </c>
      <c r="Q476" s="72">
        <f ca="1">AVERAGE(OFFSET(Q$171:Q$174,[3]Feuil3!$A4,,))</f>
        <v>69.862499999999997</v>
      </c>
      <c r="R476" s="72">
        <f ca="1">AVERAGE(OFFSET(R$171:R$174,[3]Feuil3!$A4,,))</f>
        <v>69.747500000000002</v>
      </c>
      <c r="S476" s="72">
        <f ca="1">AVERAGE(OFFSET(S$171:S$174,[3]Feuil3!$A4,,))</f>
        <v>43.9375</v>
      </c>
      <c r="T476" s="72">
        <f ca="1">AVERAGE(OFFSET(T$171:T$174,[3]Feuil3!$A4,,))</f>
        <v>98.605000000000004</v>
      </c>
      <c r="U476" s="72">
        <f ca="1">AVERAGE(OFFSET(U$171:U$174,[3]Feuil3!$A4,,))</f>
        <v>96.42</v>
      </c>
      <c r="V476" s="72">
        <f ca="1">AVERAGE(OFFSET(V$171:V$174,[3]Feuil3!$A4,,))</f>
        <v>74.912499999999994</v>
      </c>
      <c r="W476" s="72">
        <f ca="1">AVERAGE(OFFSET(W$171:W$174,[3]Feuil3!$A4,,))</f>
        <v>99.81</v>
      </c>
      <c r="X476" s="72">
        <f ca="1">AVERAGE(OFFSET(X$171:X$174,[3]Feuil3!$A4,,))</f>
        <v>116.54249999999999</v>
      </c>
      <c r="Y476" s="72">
        <f ca="1">AVERAGE(OFFSET(Y$171:Y$174,[3]Feuil3!$A4,,))</f>
        <v>105.55500000000001</v>
      </c>
      <c r="Z476" s="72">
        <f ca="1">AVERAGE(OFFSET(Z$171:Z$174,[3]Feuil3!$A4,,))</f>
        <v>91.747500000000002</v>
      </c>
      <c r="AA476" s="72">
        <f ca="1">AVERAGE(OFFSET(AA$171:AA$174,[3]Feuil3!$A4,,))</f>
        <v>59.935000000000002</v>
      </c>
      <c r="AB476" s="72">
        <f ca="1">AVERAGE(OFFSET(AB$171:AB$174,[3]Feuil3!$A4,,))</f>
        <v>101.76500000000001</v>
      </c>
      <c r="AC476" s="72">
        <f ca="1">AVERAGE(OFFSET(AC$171:AC$174,[3]Feuil3!$A4,,))</f>
        <v>128.45249999999999</v>
      </c>
      <c r="AD476" s="72">
        <f ca="1">AVERAGE(OFFSET(AD$171:AD$174,[3]Feuil3!$A4,,))</f>
        <v>111.4075</v>
      </c>
      <c r="AE476" s="72">
        <f ca="1">AVERAGE(OFFSET(AE$171:AE$174,[3]Feuil3!$A4,,))</f>
        <v>132.76749999999998</v>
      </c>
      <c r="AF476" s="72">
        <f ca="1">AVERAGE(OFFSET(AF$171:AF$174,[3]Feuil3!$A4,,))</f>
        <v>68.23</v>
      </c>
      <c r="AG476" s="72">
        <f ca="1">AVERAGE(OFFSET(AG$171:AG$174,[3]Feuil3!$A4,,))</f>
        <v>130.29</v>
      </c>
      <c r="AH476" s="72">
        <f ca="1">AVERAGE(OFFSET(AH$171:AH$174,[3]Feuil3!$A4,,))</f>
        <v>138.715</v>
      </c>
      <c r="AI476" s="72">
        <f ca="1">AVERAGE(OFFSET(AI$171:AI$174,[3]Feuil3!$A4,,))</f>
        <v>83.822500000000005</v>
      </c>
      <c r="AJ476" s="72">
        <f ca="1">AVERAGE(OFFSET(AJ$171:AJ$174,[3]Feuil3!$A4,,))</f>
        <v>73.162499999999994</v>
      </c>
      <c r="AK476" s="72">
        <f ca="1">AVERAGE(OFFSET(AK$171:AK$174,[3]Feuil3!$A4,,))</f>
        <v>78.8</v>
      </c>
      <c r="AL476" s="72">
        <f ca="1">AVERAGE(OFFSET(AL$171:AL$174,[3]Feuil3!$A4,,))</f>
        <v>64.47</v>
      </c>
      <c r="AM476" s="72">
        <f ca="1">AVERAGE(OFFSET(AM$171:AM$174,[3]Feuil3!$A4,,))</f>
        <v>67.347499999999997</v>
      </c>
      <c r="AN476" s="72">
        <f ca="1">AVERAGE(OFFSET(AN$171:AN$174,[3]Feuil3!$A4,,))</f>
        <v>63.960000000000008</v>
      </c>
      <c r="AO476" s="72">
        <f ca="1">AVERAGE(OFFSET(AO$171:AO$174,[3]Feuil3!$A4,,))</f>
        <v>82.453333333333333</v>
      </c>
      <c r="AP476" s="72">
        <f ca="1">AVERAGE(OFFSET(AP$171:AP$174,[3]Feuil3!$A4,,))</f>
        <v>98.582499999999996</v>
      </c>
      <c r="AQ476" s="72">
        <f ca="1">AVERAGE(OFFSET(AQ$171:AQ$174,[3]Feuil3!$A4,,))</f>
        <v>83.449999999999989</v>
      </c>
      <c r="AR476" s="72">
        <f ca="1">AVERAGE(OFFSET(AR$171:AR$174,[3]Feuil3!$A4,,))</f>
        <v>85.84</v>
      </c>
      <c r="AS476" s="72" t="e">
        <f ca="1">AVERAGE(OFFSET(AS$171:AS$174,[3]Feuil3!$A4,,))</f>
        <v>#DIV/0!</v>
      </c>
      <c r="AT476" s="72" t="e">
        <f ca="1">AVERAGE(OFFSET(AT$171:AT$174,[3]Feuil3!$A4,,))</f>
        <v>#DIV/0!</v>
      </c>
      <c r="AU476" s="72" t="e">
        <f ca="1">AVERAGE(OFFSET(AU$171:AU$174,[3]Feuil3!$A4,,))</f>
        <v>#DIV/0!</v>
      </c>
      <c r="AV476" s="72" t="e">
        <f ca="1">AVERAGE(OFFSET(AV$171:AV$174,[3]Feuil3!$A4,,))</f>
        <v>#DIV/0!</v>
      </c>
      <c r="AW476" s="75">
        <f ca="1">AVERAGE(OFFSET(AW$171:AW$174,[3]Feuil3!$A4,,))</f>
        <v>97.854097810988165</v>
      </c>
      <c r="AX476" s="75">
        <f ca="1">AVERAGE(OFFSET(AX$171:AX$174,[3]Feuil3!$A4,,))</f>
        <v>64.858109101602707</v>
      </c>
      <c r="AY476" s="75">
        <f ca="1">AVERAGE(OFFSET(AY$171:AY$174,[3]Feuil3!$A4,,))</f>
        <v>77.301247686131219</v>
      </c>
      <c r="AZ476" s="75">
        <f ca="1">AVERAGE(OFFSET(AZ$171:AZ$174,[3]Feuil3!$A4,,))</f>
        <v>69.805805442885969</v>
      </c>
      <c r="BA476" s="75">
        <f ca="1">AVERAGE(OFFSET(BA$171:BA$174,[3]Feuil3!$A4,,))</f>
        <v>109.31025641025641</v>
      </c>
      <c r="BB476" s="75">
        <f ca="1">AVERAGE(OFFSET(BB$171:BB$174,[3]Feuil3!$A4,,))</f>
        <v>47.406608491028535</v>
      </c>
      <c r="BC476" s="75">
        <f ca="1">AVERAGE(OFFSET(BC$171:BC$174,[3]Feuil3!$A4,,))</f>
        <v>108.06170953229775</v>
      </c>
      <c r="BD476" s="75">
        <f ca="1">AVERAGE(OFFSET(BD$171:BD$174,[3]Feuil3!$A4,,))</f>
        <v>60.226730538007899</v>
      </c>
      <c r="BE476" s="75">
        <f ca="1">AVERAGE(OFFSET(BE$171:BE$174,[3]Feuil3!$A4,,))</f>
        <v>74.314580737048246</v>
      </c>
      <c r="BF476" s="75">
        <f ca="1">AVERAGE(OFFSET(BF$171:BF$174,[3]Feuil3!$A4,,))</f>
        <v>89.599695368651538</v>
      </c>
      <c r="BG476" s="75">
        <f ca="1">AVERAGE(OFFSET(BG$171:BG$174,[3]Feuil3!$A4,,))</f>
        <v>70.017995279160544</v>
      </c>
      <c r="BH476" s="75">
        <f ca="1">AVERAGE(OFFSET(BH$171:BH$174,[3]Feuil3!$A4,,))</f>
        <v>60.92881282023329</v>
      </c>
      <c r="BI476" s="75">
        <f ca="1">AVERAGE(OFFSET(BI$171:BI$174,[3]Feuil3!$A4,,))</f>
        <v>40.742741982592442</v>
      </c>
      <c r="BJ476" s="75">
        <f ca="1">AVERAGE(OFFSET(BJ$171:BJ$174,[3]Feuil3!$A4,,))</f>
        <v>40.583290998937798</v>
      </c>
      <c r="BK476" s="75">
        <f ca="1">AVERAGE(OFFSET(BK$171:BK$174,[3]Feuil3!$A4,,))</f>
        <v>81.062972706346599</v>
      </c>
      <c r="BL476" s="75">
        <f ca="1">AVERAGE(OFFSET(BL$171:BL$174,[3]Feuil3!$A4,,))</f>
        <v>91.356562522206701</v>
      </c>
      <c r="BM476" s="75">
        <f ca="1">AVERAGE(OFFSET(BM$171:BM$174,[3]Feuil3!$A4,,))</f>
        <v>67.035794183445176</v>
      </c>
      <c r="BN476" s="75">
        <f ca="1">AVERAGE(OFFSET(BN$171:BN$174,[3]Feuil3!$A4,,))</f>
        <v>97.985028837894234</v>
      </c>
      <c r="BO476" s="75">
        <f ca="1">AVERAGE(OFFSET(BO$171:BO$174,[3]Feuil3!$A4,,))</f>
        <v>118.46759847522236</v>
      </c>
      <c r="BP476" s="75">
        <f ca="1">AVERAGE(OFFSET(BP$171:BP$174,[3]Feuil3!$A4,,))</f>
        <v>95.195364462381363</v>
      </c>
      <c r="BQ476" s="75">
        <f ca="1">AVERAGE(OFFSET(BQ$171:BQ$174,[3]Feuil3!$A4,,))</f>
        <v>90.677505435856872</v>
      </c>
      <c r="BR476" s="75">
        <f ca="1">AVERAGE(OFFSET(BR$171:BR$174,[3]Feuil3!$A4,,))</f>
        <v>39.895493576516003</v>
      </c>
      <c r="BS476" s="75">
        <f ca="1">AVERAGE(OFFSET(BS$171:BS$174,[3]Feuil3!$A4,,))</f>
        <v>104.20602616286511</v>
      </c>
      <c r="BT476" s="75">
        <f ca="1">AVERAGE(OFFSET(BT$171:BT$174,[3]Feuil3!$A4,,))</f>
        <v>107.13972934086786</v>
      </c>
      <c r="BU476" s="75">
        <f ca="1">AVERAGE(OFFSET(BU$171:BU$174,[3]Feuil3!$A4,,))</f>
        <v>119.91873200398267</v>
      </c>
      <c r="BV476" s="75">
        <f ca="1">AVERAGE(OFFSET(BV$171:BV$174,[3]Feuil3!$A4,,))</f>
        <v>132.857178595552</v>
      </c>
      <c r="BW476" s="75">
        <f ca="1">AVERAGE(OFFSET(BW$171:BW$174,[3]Feuil3!$A4,,))</f>
        <v>75.666084449250036</v>
      </c>
      <c r="BX476" s="75">
        <f ca="1">AVERAGE(OFFSET(BX$171:BX$174,[3]Feuil3!$A4,,))</f>
        <v>141.8701510820743</v>
      </c>
      <c r="BY476" s="75">
        <f ca="1">AVERAGE(OFFSET(BY$171:BY$174,[3]Feuil3!$A4,,))</f>
        <v>160.76374804427189</v>
      </c>
      <c r="BZ476" s="75">
        <f ca="1">AVERAGE(OFFSET(BZ$171:BZ$174,[3]Feuil3!$A4,,))</f>
        <v>80.991835354364952</v>
      </c>
      <c r="CA476" s="75">
        <f ca="1">AVERAGE(OFFSET(CA$171:CA$174,[3]Feuil3!$A4,,))</f>
        <v>62.181285058643553</v>
      </c>
      <c r="CB476" s="75">
        <f ca="1">AVERAGE(OFFSET(CB$171:CB$174,[3]Feuil3!$A4,,))</f>
        <v>74.129821260583256</v>
      </c>
      <c r="CC476" s="75">
        <f ca="1">AVERAGE(OFFSET(CC$171:CC$174,[3]Feuil3!$A4,,))</f>
        <v>55.227652375037479</v>
      </c>
      <c r="CD476" s="75">
        <f ca="1">AVERAGE(OFFSET(CD$171:CD$174,[3]Feuil3!$A4,,))</f>
        <v>58.250264882046409</v>
      </c>
      <c r="CE476" s="75">
        <f ca="1">AVERAGE(OFFSET(CE$171:CE$174,[3]Feuil3!$A4,,))</f>
        <v>61.542902504149517</v>
      </c>
      <c r="CF476" s="75" t="e">
        <f ca="1">AVERAGE(OFFSET(CF$171:CF$174,[3]Feuil3!$A4,,))</f>
        <v>#VALUE!</v>
      </c>
      <c r="CG476" s="75">
        <f ca="1">AVERAGE(OFFSET(CG$171:CG$174,[3]Feuil3!$A4,,))</f>
        <v>91.734518215232868</v>
      </c>
      <c r="CH476" s="75">
        <f ca="1">AVERAGE(OFFSET(CH$171:CH$174,[3]Feuil3!$A4,,))</f>
        <v>75.621304456174528</v>
      </c>
      <c r="CI476" s="75" t="e">
        <f ca="1">AVERAGE(OFFSET(CI$171:CI$174,[3]Feuil3!$A4,,))</f>
        <v>#DIV/0!</v>
      </c>
      <c r="CJ476" s="75" t="e">
        <f ca="1">AVERAGE(OFFSET(CJ$171:CJ$174,[3]Feuil3!$A4,,))</f>
        <v>#VALUE!</v>
      </c>
      <c r="CK476" s="75" t="e">
        <f ca="1">AVERAGE(OFFSET(CK$171:CK$174,[3]Feuil3!$A4,,))</f>
        <v>#VALUE!</v>
      </c>
    </row>
    <row r="477" spans="2:89">
      <c r="E477" s="70">
        <f t="shared" si="99"/>
        <v>1995</v>
      </c>
      <c r="F477" s="72">
        <f ca="1">AVERAGE(OFFSET(F$171:F$174,[3]Feuil3!$A5,,))</f>
        <v>107.375</v>
      </c>
      <c r="G477" s="72">
        <f ca="1">AVERAGE(OFFSET(G$171:G$174,[3]Feuil3!$A5,,))</f>
        <v>78.625</v>
      </c>
      <c r="H477" s="72">
        <f ca="1">AVERAGE(OFFSET(H$171:H$174,[3]Feuil3!$A5,,))</f>
        <v>83.004999999999995</v>
      </c>
      <c r="I477" s="72">
        <f ca="1">AVERAGE(OFFSET(I$171:I$174,[3]Feuil3!$A5,,))</f>
        <v>81.357500000000016</v>
      </c>
      <c r="J477" s="72">
        <f ca="1">AVERAGE(OFFSET(J$171:J$174,[3]Feuil3!$A5,,))</f>
        <v>116.42249999999999</v>
      </c>
      <c r="K477" s="72">
        <f ca="1">AVERAGE(OFFSET(K$171:K$174,[3]Feuil3!$A5,,))</f>
        <v>71.474999999999994</v>
      </c>
      <c r="L477" s="72">
        <f ca="1">AVERAGE(OFFSET(L$171:L$174,[3]Feuil3!$A5,,))</f>
        <v>113.9025</v>
      </c>
      <c r="M477" s="72">
        <f ca="1">AVERAGE(OFFSET(M$171:M$174,[3]Feuil3!$A5,,))</f>
        <v>86.12</v>
      </c>
      <c r="N477" s="72">
        <f ca="1">AVERAGE(OFFSET(N$171:N$174,[3]Feuil3!$A5,,))</f>
        <v>84.415000000000006</v>
      </c>
      <c r="O477" s="72">
        <f ca="1">AVERAGE(OFFSET(O$171:O$174,[3]Feuil3!$A5,,))</f>
        <v>110.035</v>
      </c>
      <c r="P477" s="72">
        <f ca="1">AVERAGE(OFFSET(P$171:P$174,[3]Feuil3!$A5,,))</f>
        <v>68.45750000000001</v>
      </c>
      <c r="Q477" s="72">
        <f ca="1">AVERAGE(OFFSET(Q$171:Q$174,[3]Feuil3!$A5,,))</f>
        <v>67.5625</v>
      </c>
      <c r="R477" s="72">
        <f ca="1">AVERAGE(OFFSET(R$171:R$174,[3]Feuil3!$A5,,))</f>
        <v>84.137500000000003</v>
      </c>
      <c r="S477" s="72">
        <f ca="1">AVERAGE(OFFSET(S$171:S$174,[3]Feuil3!$A5,,))</f>
        <v>57.002499999999998</v>
      </c>
      <c r="T477" s="72">
        <f ca="1">AVERAGE(OFFSET(T$171:T$174,[3]Feuil3!$A5,,))</f>
        <v>104.4875</v>
      </c>
      <c r="U477" s="72">
        <f ca="1">AVERAGE(OFFSET(U$171:U$174,[3]Feuil3!$A5,,))</f>
        <v>87.112500000000011</v>
      </c>
      <c r="V477" s="72">
        <f ca="1">AVERAGE(OFFSET(V$171:V$174,[3]Feuil3!$A5,,))</f>
        <v>80.344999999999999</v>
      </c>
      <c r="W477" s="72">
        <f ca="1">AVERAGE(OFFSET(W$171:W$174,[3]Feuil3!$A5,,))</f>
        <v>101.35</v>
      </c>
      <c r="X477" s="72">
        <f ca="1">AVERAGE(OFFSET(X$171:X$174,[3]Feuil3!$A5,,))</f>
        <v>114.48</v>
      </c>
      <c r="Y477" s="72">
        <f ca="1">AVERAGE(OFFSET(Y$171:Y$174,[3]Feuil3!$A5,,))</f>
        <v>109.48</v>
      </c>
      <c r="Z477" s="72">
        <f ca="1">AVERAGE(OFFSET(Z$171:Z$174,[3]Feuil3!$A5,,))</f>
        <v>92.697499999999991</v>
      </c>
      <c r="AA477" s="72">
        <f ca="1">AVERAGE(OFFSET(AA$171:AA$174,[3]Feuil3!$A5,,))</f>
        <v>62.167500000000004</v>
      </c>
      <c r="AB477" s="72">
        <f ca="1">AVERAGE(OFFSET(AB$171:AB$174,[3]Feuil3!$A5,,))</f>
        <v>123.46499999999999</v>
      </c>
      <c r="AC477" s="72">
        <f ca="1">AVERAGE(OFFSET(AC$171:AC$174,[3]Feuil3!$A5,,))</f>
        <v>104.23749999999998</v>
      </c>
      <c r="AD477" s="72">
        <f ca="1">AVERAGE(OFFSET(AD$171:AD$174,[3]Feuil3!$A5,,))</f>
        <v>127.9875</v>
      </c>
      <c r="AE477" s="72">
        <f ca="1">AVERAGE(OFFSET(AE$171:AE$174,[3]Feuil3!$A5,,))</f>
        <v>128.535</v>
      </c>
      <c r="AF477" s="72">
        <f ca="1">AVERAGE(OFFSET(AF$171:AF$174,[3]Feuil3!$A5,,))</f>
        <v>68.305000000000007</v>
      </c>
      <c r="AG477" s="72">
        <f ca="1">AVERAGE(OFFSET(AG$171:AG$174,[3]Feuil3!$A5,,))</f>
        <v>126.83999999999999</v>
      </c>
      <c r="AH477" s="72">
        <f ca="1">AVERAGE(OFFSET(AH$171:AH$174,[3]Feuil3!$A5,,))</f>
        <v>141.095</v>
      </c>
      <c r="AI477" s="72">
        <f ca="1">AVERAGE(OFFSET(AI$171:AI$174,[3]Feuil3!$A5,,))</f>
        <v>91.82</v>
      </c>
      <c r="AJ477" s="72">
        <f ca="1">AVERAGE(OFFSET(AJ$171:AJ$174,[3]Feuil3!$A5,,))</f>
        <v>79.977499999999992</v>
      </c>
      <c r="AK477" s="72">
        <f ca="1">AVERAGE(OFFSET(AK$171:AK$174,[3]Feuil3!$A5,,))</f>
        <v>67.715000000000003</v>
      </c>
      <c r="AL477" s="72">
        <f ca="1">AVERAGE(OFFSET(AL$171:AL$174,[3]Feuil3!$A5,,))</f>
        <v>65.114999999999995</v>
      </c>
      <c r="AM477" s="72">
        <f ca="1">AVERAGE(OFFSET(AM$171:AM$174,[3]Feuil3!$A5,,))</f>
        <v>68.95</v>
      </c>
      <c r="AN477" s="72">
        <f ca="1">AVERAGE(OFFSET(AN$171:AN$174,[3]Feuil3!$A5,,))</f>
        <v>68.992499999999993</v>
      </c>
      <c r="AO477" s="72">
        <f ca="1">AVERAGE(OFFSET(AO$171:AO$174,[3]Feuil3!$A5,,))</f>
        <v>51.682499999999997</v>
      </c>
      <c r="AP477" s="72">
        <f ca="1">AVERAGE(OFFSET(AP$171:AP$174,[3]Feuil3!$A5,,))</f>
        <v>104.505</v>
      </c>
      <c r="AQ477" s="72">
        <f ca="1">AVERAGE(OFFSET(AQ$171:AQ$174,[3]Feuil3!$A5,,))</f>
        <v>88.16</v>
      </c>
      <c r="AR477" s="72" t="e">
        <f ca="1">AVERAGE(OFFSET(AR$171:AR$174,[3]Feuil3!$A5,,))</f>
        <v>#DIV/0!</v>
      </c>
      <c r="AS477" s="72" t="e">
        <f ca="1">AVERAGE(OFFSET(AS$171:AS$174,[3]Feuil3!$A5,,))</f>
        <v>#DIV/0!</v>
      </c>
      <c r="AT477" s="72" t="e">
        <f ca="1">AVERAGE(OFFSET(AT$171:AT$174,[3]Feuil3!$A5,,))</f>
        <v>#DIV/0!</v>
      </c>
      <c r="AU477" s="72" t="e">
        <f ca="1">AVERAGE(OFFSET(AU$171:AU$174,[3]Feuil3!$A5,,))</f>
        <v>#DIV/0!</v>
      </c>
      <c r="AV477" s="72" t="e">
        <f ca="1">AVERAGE(OFFSET(AV$171:AV$174,[3]Feuil3!$A5,,))</f>
        <v>#DIV/0!</v>
      </c>
      <c r="AW477" s="75">
        <f ca="1">AVERAGE(OFFSET(AW$171:AW$174,[3]Feuil3!$A5,,))</f>
        <v>102.86439622551133</v>
      </c>
      <c r="AX477" s="75">
        <f ca="1">AVERAGE(OFFSET(AX$171:AX$174,[3]Feuil3!$A5,,))</f>
        <v>77.071999215801597</v>
      </c>
      <c r="AY477" s="75">
        <f ca="1">AVERAGE(OFFSET(AY$171:AY$174,[3]Feuil3!$A5,,))</f>
        <v>79.818256124239738</v>
      </c>
      <c r="AZ477" s="75">
        <f ca="1">AVERAGE(OFFSET(AZ$171:AZ$174,[3]Feuil3!$A5,,))</f>
        <v>73.741814144252345</v>
      </c>
      <c r="BA477" s="75">
        <f ca="1">AVERAGE(OFFSET(BA$171:BA$174,[3]Feuil3!$A5,,))</f>
        <v>119.40769230769232</v>
      </c>
      <c r="BB477" s="75">
        <f ca="1">AVERAGE(OFFSET(BB$171:BB$174,[3]Feuil3!$A5,,))</f>
        <v>56.06432003137563</v>
      </c>
      <c r="BC477" s="75">
        <f ca="1">AVERAGE(OFFSET(BC$171:BC$174,[3]Feuil3!$A5,,))</f>
        <v>96.683218742042257</v>
      </c>
      <c r="BD477" s="75">
        <f ca="1">AVERAGE(OFFSET(BD$171:BD$174,[3]Feuil3!$A5,,))</f>
        <v>65.744221997442594</v>
      </c>
      <c r="BE477" s="75">
        <f ca="1">AVERAGE(OFFSET(BE$171:BE$174,[3]Feuil3!$A5,,))</f>
        <v>75.142424781912055</v>
      </c>
      <c r="BF477" s="75">
        <f ca="1">AVERAGE(OFFSET(BF$171:BF$174,[3]Feuil3!$A5,,))</f>
        <v>104.75034509019943</v>
      </c>
      <c r="BG477" s="75">
        <f ca="1">AVERAGE(OFFSET(BG$171:BG$174,[3]Feuil3!$A5,,))</f>
        <v>63.995419383486414</v>
      </c>
      <c r="BH477" s="75">
        <f ca="1">AVERAGE(OFFSET(BH$171:BH$174,[3]Feuil3!$A5,,))</f>
        <v>58.922925978414909</v>
      </c>
      <c r="BI477" s="75">
        <f ca="1">AVERAGE(OFFSET(BI$171:BI$174,[3]Feuil3!$A5,,))</f>
        <v>49.148606811145513</v>
      </c>
      <c r="BJ477" s="75">
        <f ca="1">AVERAGE(OFFSET(BJ$171:BJ$174,[3]Feuil3!$A5,,))</f>
        <v>52.650902877199464</v>
      </c>
      <c r="BK477" s="75">
        <f ca="1">AVERAGE(OFFSET(BK$171:BK$174,[3]Feuil3!$A5,,))</f>
        <v>85.898964156527455</v>
      </c>
      <c r="BL477" s="75">
        <f ca="1">AVERAGE(OFFSET(BL$171:BL$174,[3]Feuil3!$A5,,))</f>
        <v>82.537840206551863</v>
      </c>
      <c r="BM477" s="75">
        <f ca="1">AVERAGE(OFFSET(BM$171:BM$174,[3]Feuil3!$A5,,))</f>
        <v>71.897091722595093</v>
      </c>
      <c r="BN477" s="75">
        <f ca="1">AVERAGE(OFFSET(BN$171:BN$174,[3]Feuil3!$A5,,))</f>
        <v>99.49687078169103</v>
      </c>
      <c r="BO477" s="75">
        <f ca="1">AVERAGE(OFFSET(BO$171:BO$174,[3]Feuil3!$A5,,))</f>
        <v>116.3710292249047</v>
      </c>
      <c r="BP477" s="75">
        <f ca="1">AVERAGE(OFFSET(BP$171:BP$174,[3]Feuil3!$A5,,))</f>
        <v>98.735147566117291</v>
      </c>
      <c r="BQ477" s="75">
        <f ca="1">AVERAGE(OFFSET(BQ$171:BQ$174,[3]Feuil3!$A5,,))</f>
        <v>91.616426171180066</v>
      </c>
      <c r="BR477" s="75">
        <f ca="1">AVERAGE(OFFSET(BR$171:BR$174,[3]Feuil3!$A5,,))</f>
        <v>41.381548292617985</v>
      </c>
      <c r="BS477" s="75">
        <f ca="1">AVERAGE(OFFSET(BS$171:BS$174,[3]Feuil3!$A5,,))</f>
        <v>126.42654174026573</v>
      </c>
      <c r="BT477" s="75">
        <f ca="1">AVERAGE(OFFSET(BT$171:BT$174,[3]Feuil3!$A5,,))</f>
        <v>86.94246929541049</v>
      </c>
      <c r="BU477" s="75">
        <f ca="1">AVERAGE(OFFSET(BU$171:BU$174,[3]Feuil3!$A5,,))</f>
        <v>137.76539920884798</v>
      </c>
      <c r="BV477" s="75">
        <f ca="1">AVERAGE(OFFSET(BV$171:BV$174,[3]Feuil3!$A5,,))</f>
        <v>128.62181972831661</v>
      </c>
      <c r="BW477" s="75">
        <f ca="1">AVERAGE(OFFSET(BW$171:BW$174,[3]Feuil3!$A5,,))</f>
        <v>75.749258365909782</v>
      </c>
      <c r="BX477" s="75">
        <f ca="1">AVERAGE(OFFSET(BX$171:BX$174,[3]Feuil3!$A5,,))</f>
        <v>138.11351572070231</v>
      </c>
      <c r="BY477" s="75">
        <f ca="1">AVERAGE(OFFSET(BY$171:BY$174,[3]Feuil3!$A5,,))</f>
        <v>163.52204902358463</v>
      </c>
      <c r="BZ477" s="75">
        <f ca="1">AVERAGE(OFFSET(BZ$171:BZ$174,[3]Feuil3!$A5,,))</f>
        <v>88.719261800086969</v>
      </c>
      <c r="CA477" s="75">
        <f ca="1">AVERAGE(OFFSET(CA$171:CA$174,[3]Feuil3!$A5,,))</f>
        <v>67.973397926228117</v>
      </c>
      <c r="CB477" s="75">
        <f ca="1">AVERAGE(OFFSET(CB$171:CB$174,[3]Feuil3!$A5,,))</f>
        <v>63.701787394167454</v>
      </c>
      <c r="CC477" s="75">
        <f ca="1">AVERAGE(OFFSET(CC$171:CC$174,[3]Feuil3!$A5,,))</f>
        <v>55.780185891120922</v>
      </c>
      <c r="CD477" s="75">
        <f ca="1">AVERAGE(OFFSET(CD$171:CD$174,[3]Feuil3!$A5,,))</f>
        <v>59.636300733020519</v>
      </c>
      <c r="CE477" s="75">
        <f ca="1">AVERAGE(OFFSET(CE$171:CE$174,[3]Feuil3!$A5,,))</f>
        <v>66.385220466190361</v>
      </c>
      <c r="CF477" s="75">
        <f ca="1">AVERAGE(OFFSET(CF$171:CF$174,[3]Feuil3!$A5,,))</f>
        <v>54.631220105176929</v>
      </c>
      <c r="CG477" s="75">
        <f ca="1">AVERAGE(OFFSET(CG$171:CG$174,[3]Feuil3!$A5,,))</f>
        <v>97.245614851346943</v>
      </c>
      <c r="CH477" s="75">
        <f ca="1">AVERAGE(OFFSET(CH$171:CH$174,[3]Feuil3!$A5,,))</f>
        <v>79.889445187014346</v>
      </c>
      <c r="CI477" s="75" t="e">
        <f ca="1">AVERAGE(OFFSET(CI$171:CI$174,[3]Feuil3!$A5,,))</f>
        <v>#VALUE!</v>
      </c>
      <c r="CJ477" s="75" t="e">
        <f ca="1">AVERAGE(OFFSET(CJ$171:CJ$174,[3]Feuil3!$A5,,))</f>
        <v>#VALUE!</v>
      </c>
      <c r="CK477" s="75" t="e">
        <f ca="1">AVERAGE(OFFSET(CK$171:CK$174,[3]Feuil3!$A5,,))</f>
        <v>#VALUE!</v>
      </c>
    </row>
    <row r="478" spans="2:89">
      <c r="E478" s="70">
        <f t="shared" si="99"/>
        <v>1996</v>
      </c>
      <c r="F478" s="72">
        <f ca="1">AVERAGE(OFFSET(F$171:F$174,[3]Feuil3!$A6,,))</f>
        <v>103.0325</v>
      </c>
      <c r="G478" s="72">
        <f ca="1">AVERAGE(OFFSET(G$171:G$174,[3]Feuil3!$A6,,))</f>
        <v>67.734999999999999</v>
      </c>
      <c r="H478" s="72">
        <f ca="1">AVERAGE(OFFSET(H$171:H$174,[3]Feuil3!$A6,,))</f>
        <v>85.97</v>
      </c>
      <c r="I478" s="72">
        <f ca="1">AVERAGE(OFFSET(I$171:I$174,[3]Feuil3!$A6,,))</f>
        <v>85.747500000000002</v>
      </c>
      <c r="J478" s="72">
        <f ca="1">AVERAGE(OFFSET(J$171:J$174,[3]Feuil3!$A6,,))</f>
        <v>115.3625</v>
      </c>
      <c r="K478" s="72">
        <f ca="1">AVERAGE(OFFSET(K$171:K$174,[3]Feuil3!$A6,,))</f>
        <v>83.397500000000008</v>
      </c>
      <c r="L478" s="72">
        <f ca="1">AVERAGE(OFFSET(L$171:L$174,[3]Feuil3!$A6,,))</f>
        <v>111.1525</v>
      </c>
      <c r="M478" s="72">
        <f ca="1">AVERAGE(OFFSET(M$171:M$174,[3]Feuil3!$A6,,))</f>
        <v>87.927500000000009</v>
      </c>
      <c r="N478" s="72">
        <f ca="1">AVERAGE(OFFSET(N$171:N$174,[3]Feuil3!$A6,,))</f>
        <v>88.067499999999995</v>
      </c>
      <c r="O478" s="72">
        <f ca="1">AVERAGE(OFFSET(O$171:O$174,[3]Feuil3!$A6,,))</f>
        <v>110.18499999999999</v>
      </c>
      <c r="P478" s="72">
        <f ca="1">AVERAGE(OFFSET(P$171:P$174,[3]Feuil3!$A6,,))</f>
        <v>78.822500000000005</v>
      </c>
      <c r="Q478" s="72">
        <f ca="1">AVERAGE(OFFSET(Q$171:Q$174,[3]Feuil3!$A6,,))</f>
        <v>68.460000000000008</v>
      </c>
      <c r="R478" s="72">
        <f ca="1">AVERAGE(OFFSET(R$171:R$174,[3]Feuil3!$A6,,))</f>
        <v>87.747500000000002</v>
      </c>
      <c r="S478" s="72">
        <f ca="1">AVERAGE(OFFSET(S$171:S$174,[3]Feuil3!$A6,,))</f>
        <v>63.792500000000004</v>
      </c>
      <c r="T478" s="72">
        <f ca="1">AVERAGE(OFFSET(T$171:T$174,[3]Feuil3!$A6,,))</f>
        <v>100.7475</v>
      </c>
      <c r="U478" s="72">
        <f ca="1">AVERAGE(OFFSET(U$171:U$174,[3]Feuil3!$A6,,))</f>
        <v>82.442499999999995</v>
      </c>
      <c r="V478" s="72">
        <f ca="1">AVERAGE(OFFSET(V$171:V$174,[3]Feuil3!$A6,,))</f>
        <v>78.164999999999992</v>
      </c>
      <c r="W478" s="72">
        <f ca="1">AVERAGE(OFFSET(W$171:W$174,[3]Feuil3!$A6,,))</f>
        <v>97.302500000000009</v>
      </c>
      <c r="X478" s="72">
        <f ca="1">AVERAGE(OFFSET(X$171:X$174,[3]Feuil3!$A6,,))</f>
        <v>108.71</v>
      </c>
      <c r="Y478" s="72">
        <f ca="1">AVERAGE(OFFSET(Y$171:Y$174,[3]Feuil3!$A6,,))</f>
        <v>120.425</v>
      </c>
      <c r="Z478" s="72">
        <f ca="1">AVERAGE(OFFSET(Z$171:Z$174,[3]Feuil3!$A6,,))</f>
        <v>89.9</v>
      </c>
      <c r="AA478" s="72">
        <f ca="1">AVERAGE(OFFSET(AA$171:AA$174,[3]Feuil3!$A6,,))</f>
        <v>58.854999999999997</v>
      </c>
      <c r="AB478" s="72">
        <f ca="1">AVERAGE(OFFSET(AB$171:AB$174,[3]Feuil3!$A6,,))</f>
        <v>110.6075</v>
      </c>
      <c r="AC478" s="72">
        <f ca="1">AVERAGE(OFFSET(AC$171:AC$174,[3]Feuil3!$A6,,))</f>
        <v>109.7625</v>
      </c>
      <c r="AD478" s="72">
        <f ca="1">AVERAGE(OFFSET(AD$171:AD$174,[3]Feuil3!$A6,,))</f>
        <v>122.54</v>
      </c>
      <c r="AE478" s="72">
        <f ca="1">AVERAGE(OFFSET(AE$171:AE$174,[3]Feuil3!$A6,,))</f>
        <v>145.0675</v>
      </c>
      <c r="AF478" s="72">
        <f ca="1">AVERAGE(OFFSET(AF$171:AF$174,[3]Feuil3!$A6,,))</f>
        <v>69.825000000000003</v>
      </c>
      <c r="AG478" s="72">
        <f ca="1">AVERAGE(OFFSET(AG$171:AG$174,[3]Feuil3!$A6,,))</f>
        <v>128.63250000000002</v>
      </c>
      <c r="AH478" s="72">
        <f ca="1">AVERAGE(OFFSET(AH$171:AH$174,[3]Feuil3!$A6,,))</f>
        <v>118.83500000000001</v>
      </c>
      <c r="AI478" s="72">
        <f ca="1">AVERAGE(OFFSET(AI$171:AI$174,[3]Feuil3!$A6,,))</f>
        <v>89.767500000000013</v>
      </c>
      <c r="AJ478" s="72">
        <f ca="1">AVERAGE(OFFSET(AJ$171:AJ$174,[3]Feuil3!$A6,,))</f>
        <v>79.62</v>
      </c>
      <c r="AK478" s="72">
        <f ca="1">AVERAGE(OFFSET(AK$171:AK$174,[3]Feuil3!$A6,,))</f>
        <v>66.817499999999995</v>
      </c>
      <c r="AL478" s="72">
        <f ca="1">AVERAGE(OFFSET(AL$171:AL$174,[3]Feuil3!$A6,,))</f>
        <v>69.28</v>
      </c>
      <c r="AM478" s="72">
        <f ca="1">AVERAGE(OFFSET(AM$171:AM$174,[3]Feuil3!$A6,,))</f>
        <v>77.457499999999996</v>
      </c>
      <c r="AN478" s="72">
        <f ca="1">AVERAGE(OFFSET(AN$171:AN$174,[3]Feuil3!$A6,,))</f>
        <v>77.754999999999995</v>
      </c>
      <c r="AO478" s="72">
        <f ca="1">AVERAGE(OFFSET(AO$171:AO$174,[3]Feuil3!$A6,,))</f>
        <v>52.862499999999997</v>
      </c>
      <c r="AP478" s="72">
        <f ca="1">AVERAGE(OFFSET(AP$171:AP$174,[3]Feuil3!$A6,,))</f>
        <v>106.845</v>
      </c>
      <c r="AQ478" s="72">
        <f ca="1">AVERAGE(OFFSET(AQ$171:AQ$174,[3]Feuil3!$A6,,))</f>
        <v>93.422499999999999</v>
      </c>
      <c r="AR478" s="72" t="e">
        <f ca="1">AVERAGE(OFFSET(AR$171:AR$174,[3]Feuil3!$A6,,))</f>
        <v>#DIV/0!</v>
      </c>
      <c r="AS478" s="72" t="e">
        <f ca="1">AVERAGE(OFFSET(AS$171:AS$174,[3]Feuil3!$A6,,))</f>
        <v>#DIV/0!</v>
      </c>
      <c r="AT478" s="72" t="e">
        <f ca="1">AVERAGE(OFFSET(AT$171:AT$174,[3]Feuil3!$A6,,))</f>
        <v>#DIV/0!</v>
      </c>
      <c r="AU478" s="72" t="e">
        <f ca="1">AVERAGE(OFFSET(AU$171:AU$174,[3]Feuil3!$A6,,))</f>
        <v>#DIV/0!</v>
      </c>
      <c r="AV478" s="72" t="e">
        <f ca="1">AVERAGE(OFFSET(AV$171:AV$174,[3]Feuil3!$A6,,))</f>
        <v>#DIV/0!</v>
      </c>
      <c r="AW478" s="75">
        <f ca="1">AVERAGE(OFFSET(AW$171:AW$174,[3]Feuil3!$A6,,))</f>
        <v>98.704315754179262</v>
      </c>
      <c r="AX478" s="75">
        <f ca="1">AVERAGE(OFFSET(AX$171:AX$174,[3]Feuil3!$A6,,))</f>
        <v>66.397098465911867</v>
      </c>
      <c r="AY478" s="75">
        <f ca="1">AVERAGE(OFFSET(AY$171:AY$174,[3]Feuil3!$A6,,))</f>
        <v>82.669423275717008</v>
      </c>
      <c r="AZ478" s="75">
        <f ca="1">AVERAGE(OFFSET(AZ$171:AZ$174,[3]Feuil3!$A6,,))</f>
        <v>77.720876481384977</v>
      </c>
      <c r="BA478" s="75">
        <f ca="1">AVERAGE(OFFSET(BA$171:BA$174,[3]Feuil3!$A6,,))</f>
        <v>118.32051282051282</v>
      </c>
      <c r="BB478" s="75">
        <f ca="1">AVERAGE(OFFSET(BB$171:BB$174,[3]Feuil3!$A6,,))</f>
        <v>65.416217276203554</v>
      </c>
      <c r="BC478" s="75">
        <f ca="1">AVERAGE(OFFSET(BC$171:BC$174,[3]Feuil3!$A6,,))</f>
        <v>94.348951701892872</v>
      </c>
      <c r="BD478" s="75">
        <f ca="1">AVERAGE(OFFSET(BD$171:BD$174,[3]Feuil3!$A6,,))</f>
        <v>67.124071988854325</v>
      </c>
      <c r="BE478" s="75">
        <f ca="1">AVERAGE(OFFSET(BE$171:BE$174,[3]Feuil3!$A6,,))</f>
        <v>78.393715506498125</v>
      </c>
      <c r="BF478" s="75">
        <f ca="1">AVERAGE(OFFSET(BF$171:BF$174,[3]Feuil3!$A6,,))</f>
        <v>104.89314103479461</v>
      </c>
      <c r="BG478" s="75">
        <f ca="1">AVERAGE(OFFSET(BG$171:BG$174,[3]Feuil3!$A6,,))</f>
        <v>73.684825539274101</v>
      </c>
      <c r="BH478" s="75">
        <f ca="1">AVERAGE(OFFSET(BH$171:BH$174,[3]Feuil3!$A6,,))</f>
        <v>59.70565790908099</v>
      </c>
      <c r="BI478" s="75">
        <f ca="1">AVERAGE(OFFSET(BI$171:BI$174,[3]Feuil3!$A6,,))</f>
        <v>51.257374846661605</v>
      </c>
      <c r="BJ478" s="75">
        <f ca="1">AVERAGE(OFFSET(BJ$171:BJ$174,[3]Feuil3!$A6,,))</f>
        <v>58.922551147646978</v>
      </c>
      <c r="BK478" s="75">
        <f ca="1">AVERAGE(OFFSET(BK$171:BK$174,[3]Feuil3!$A6,,))</f>
        <v>82.82431765866491</v>
      </c>
      <c r="BL478" s="75">
        <f ca="1">AVERAGE(OFFSET(BL$171:BL$174,[3]Feuil3!$A6,,))</f>
        <v>78.113082407560952</v>
      </c>
      <c r="BM478" s="75">
        <f ca="1">AVERAGE(OFFSET(BM$171:BM$174,[3]Feuil3!$A6,,))</f>
        <v>69.946308724832221</v>
      </c>
      <c r="BN478" s="75">
        <f ca="1">AVERAGE(OFFSET(BN$171:BN$174,[3]Feuil3!$A6,,))</f>
        <v>95.523377101484854</v>
      </c>
      <c r="BO478" s="75">
        <f ca="1">AVERAGE(OFFSET(BO$171:BO$174,[3]Feuil3!$A6,,))</f>
        <v>110.50571791613723</v>
      </c>
      <c r="BP478" s="75">
        <f ca="1">AVERAGE(OFFSET(BP$171:BP$174,[3]Feuil3!$A6,,))</f>
        <v>108.60595675602552</v>
      </c>
      <c r="BQ478" s="75">
        <f ca="1">AVERAGE(OFFSET(BQ$171:BQ$174,[3]Feuil3!$A6,,))</f>
        <v>88.85155169005732</v>
      </c>
      <c r="BR478" s="75">
        <f ca="1">AVERAGE(OFFSET(BR$171:BR$174,[3]Feuil3!$A6,,))</f>
        <v>39.176595886307652</v>
      </c>
      <c r="BS478" s="75">
        <f ca="1">AVERAGE(OFFSET(BS$171:BS$174,[3]Feuil3!$A6,,))</f>
        <v>113.26063026393261</v>
      </c>
      <c r="BT478" s="75">
        <f ca="1">AVERAGE(OFFSET(BT$171:BT$174,[3]Feuil3!$A6,,))</f>
        <v>91.550764226286049</v>
      </c>
      <c r="BU478" s="75">
        <f ca="1">AVERAGE(OFFSET(BU$171:BU$174,[3]Feuil3!$A6,,))</f>
        <v>131.90172492667043</v>
      </c>
      <c r="BV478" s="75">
        <f ca="1">AVERAGE(OFFSET(BV$171:BV$174,[3]Feuil3!$A6,,))</f>
        <v>145.16548670352489</v>
      </c>
      <c r="BW478" s="75">
        <f ca="1">AVERAGE(OFFSET(BW$171:BW$174,[3]Feuil3!$A6,,))</f>
        <v>77.434916410213759</v>
      </c>
      <c r="BX478" s="75">
        <f ca="1">AVERAGE(OFFSET(BX$171:BX$174,[3]Feuil3!$A6,,))</f>
        <v>140.06533278889344</v>
      </c>
      <c r="BY478" s="75">
        <f ca="1">AVERAGE(OFFSET(BY$171:BY$174,[3]Feuil3!$A6,,))</f>
        <v>137.72382221707136</v>
      </c>
      <c r="BZ478" s="75">
        <f ca="1">AVERAGE(OFFSET(BZ$171:BZ$174,[3]Feuil3!$A6,,))</f>
        <v>86.736074206483408</v>
      </c>
      <c r="CA478" s="75">
        <f ca="1">AVERAGE(OFFSET(CA$171:CA$174,[3]Feuil3!$A6,,))</f>
        <v>67.669556348801635</v>
      </c>
      <c r="CB478" s="75">
        <f ca="1">AVERAGE(OFFSET(CB$171:CB$174,[3]Feuil3!$A6,,))</f>
        <v>62.85747883349012</v>
      </c>
      <c r="CC478" s="75">
        <f ca="1">AVERAGE(OFFSET(CC$171:CC$174,[3]Feuil3!$A6,,))</f>
        <v>59.348096115132563</v>
      </c>
      <c r="CD478" s="75">
        <f ca="1">AVERAGE(OFFSET(CD$171:CD$174,[3]Feuil3!$A6,,))</f>
        <v>66.994615866975153</v>
      </c>
      <c r="CE478" s="75">
        <f ca="1">AVERAGE(OFFSET(CE$171:CE$174,[3]Feuil3!$A6,,))</f>
        <v>74.816578865074206</v>
      </c>
      <c r="CF478" s="75">
        <f ca="1">AVERAGE(OFFSET(CF$171:CF$174,[3]Feuil3!$A6,,))</f>
        <v>55.878544435929285</v>
      </c>
      <c r="CG478" s="75">
        <f ca="1">AVERAGE(OFFSET(CG$171:CG$174,[3]Feuil3!$A6,,))</f>
        <v>99.423067975619972</v>
      </c>
      <c r="CH478" s="75">
        <f ca="1">AVERAGE(OFFSET(CH$171:CH$174,[3]Feuil3!$A6,,))</f>
        <v>84.658254230760534</v>
      </c>
      <c r="CI478" s="75" t="e">
        <f ca="1">AVERAGE(OFFSET(CI$171:CI$174,[3]Feuil3!$A6,,))</f>
        <v>#VALUE!</v>
      </c>
      <c r="CJ478" s="75" t="e">
        <f ca="1">AVERAGE(OFFSET(CJ$171:CJ$174,[3]Feuil3!$A6,,))</f>
        <v>#VALUE!</v>
      </c>
      <c r="CK478" s="75" t="e">
        <f ca="1">AVERAGE(OFFSET(CK$171:CK$174,[3]Feuil3!$A6,,))</f>
        <v>#VALUE!</v>
      </c>
    </row>
    <row r="479" spans="2:89">
      <c r="E479" s="70">
        <f t="shared" si="99"/>
        <v>1997</v>
      </c>
      <c r="F479" s="72">
        <f ca="1">AVERAGE(OFFSET(F$171:F$174,[3]Feuil3!$A7,,))</f>
        <v>95.077500000000001</v>
      </c>
      <c r="G479" s="72">
        <f ca="1">AVERAGE(OFFSET(G$171:G$174,[3]Feuil3!$A7,,))</f>
        <v>73.155000000000001</v>
      </c>
      <c r="H479" s="72">
        <f ca="1">AVERAGE(OFFSET(H$171:H$174,[3]Feuil3!$A7,,))</f>
        <v>87.697500000000005</v>
      </c>
      <c r="I479" s="72">
        <f ca="1">AVERAGE(OFFSET(I$171:I$174,[3]Feuil3!$A7,,))</f>
        <v>80.142500000000013</v>
      </c>
      <c r="J479" s="72">
        <f ca="1">AVERAGE(OFFSET(J$171:J$174,[3]Feuil3!$A7,,))</f>
        <v>104.88249999999999</v>
      </c>
      <c r="K479" s="72">
        <f ca="1">AVERAGE(OFFSET(K$171:K$174,[3]Feuil3!$A7,,))</f>
        <v>78.742500000000007</v>
      </c>
      <c r="L479" s="72">
        <f ca="1">AVERAGE(OFFSET(L$171:L$174,[3]Feuil3!$A7,,))</f>
        <v>106.4675</v>
      </c>
      <c r="M479" s="72">
        <f ca="1">AVERAGE(OFFSET(M$171:M$174,[3]Feuil3!$A7,,))</f>
        <v>93.577500000000001</v>
      </c>
      <c r="N479" s="72">
        <f ca="1">AVERAGE(OFFSET(N$171:N$174,[3]Feuil3!$A7,,))</f>
        <v>85.997499999999988</v>
      </c>
      <c r="O479" s="72">
        <f ca="1">AVERAGE(OFFSET(O$171:O$174,[3]Feuil3!$A7,,))</f>
        <v>104.4675</v>
      </c>
      <c r="P479" s="72">
        <f ca="1">AVERAGE(OFFSET(P$171:P$174,[3]Feuil3!$A7,,))</f>
        <v>82.067499999999995</v>
      </c>
      <c r="Q479" s="72">
        <f ca="1">AVERAGE(OFFSET(Q$171:Q$174,[3]Feuil3!$A7,,))</f>
        <v>69.482500000000002</v>
      </c>
      <c r="R479" s="72">
        <f ca="1">AVERAGE(OFFSET(R$171:R$174,[3]Feuil3!$A7,,))</f>
        <v>106.0475</v>
      </c>
      <c r="S479" s="72">
        <f ca="1">AVERAGE(OFFSET(S$171:S$174,[3]Feuil3!$A7,,))</f>
        <v>75.099999999999994</v>
      </c>
      <c r="T479" s="72">
        <f ca="1">AVERAGE(OFFSET(T$171:T$174,[3]Feuil3!$A7,,))</f>
        <v>94.52</v>
      </c>
      <c r="U479" s="72">
        <f ca="1">AVERAGE(OFFSET(U$171:U$174,[3]Feuil3!$A7,,))</f>
        <v>84.047499999999999</v>
      </c>
      <c r="V479" s="72">
        <f ca="1">AVERAGE(OFFSET(V$171:V$174,[3]Feuil3!$A7,,))</f>
        <v>78.135000000000005</v>
      </c>
      <c r="W479" s="72">
        <f ca="1">AVERAGE(OFFSET(W$171:W$174,[3]Feuil3!$A7,,))</f>
        <v>95.307500000000005</v>
      </c>
      <c r="X479" s="72">
        <f ca="1">AVERAGE(OFFSET(X$171:X$174,[3]Feuil3!$A7,,))</f>
        <v>103.5025</v>
      </c>
      <c r="Y479" s="72">
        <f ca="1">AVERAGE(OFFSET(Y$171:Y$174,[3]Feuil3!$A7,,))</f>
        <v>126.9325</v>
      </c>
      <c r="Z479" s="72">
        <f ca="1">AVERAGE(OFFSET(Z$171:Z$174,[3]Feuil3!$A7,,))</f>
        <v>88.539999999999992</v>
      </c>
      <c r="AA479" s="72">
        <f ca="1">AVERAGE(OFFSET(AA$171:AA$174,[3]Feuil3!$A7,,))</f>
        <v>54.094999999999999</v>
      </c>
      <c r="AB479" s="72">
        <f ca="1">AVERAGE(OFFSET(AB$171:AB$174,[3]Feuil3!$A7,,))</f>
        <v>103.89749999999999</v>
      </c>
      <c r="AC479" s="72">
        <f ca="1">AVERAGE(OFFSET(AC$171:AC$174,[3]Feuil3!$A7,,))</f>
        <v>123.9175</v>
      </c>
      <c r="AD479" s="72">
        <f ca="1">AVERAGE(OFFSET(AD$171:AD$174,[3]Feuil3!$A7,,))</f>
        <v>114.82250000000001</v>
      </c>
      <c r="AE479" s="72">
        <f ca="1">AVERAGE(OFFSET(AE$171:AE$174,[3]Feuil3!$A7,,))</f>
        <v>134.23499999999999</v>
      </c>
      <c r="AF479" s="72">
        <f ca="1">AVERAGE(OFFSET(AF$171:AF$174,[3]Feuil3!$A7,,))</f>
        <v>84.29249999999999</v>
      </c>
      <c r="AG479" s="72">
        <f ca="1">AVERAGE(OFFSET(AG$171:AG$174,[3]Feuil3!$A7,,))</f>
        <v>135.15499999999997</v>
      </c>
      <c r="AH479" s="72">
        <f ca="1">AVERAGE(OFFSET(AH$171:AH$174,[3]Feuil3!$A7,,))</f>
        <v>112.8725</v>
      </c>
      <c r="AI479" s="72">
        <f ca="1">AVERAGE(OFFSET(AI$171:AI$174,[3]Feuil3!$A7,,))</f>
        <v>83.727499999999992</v>
      </c>
      <c r="AJ479" s="72">
        <f ca="1">AVERAGE(OFFSET(AJ$171:AJ$174,[3]Feuil3!$A7,,))</f>
        <v>82.125</v>
      </c>
      <c r="AK479" s="72">
        <f ca="1">AVERAGE(OFFSET(AK$171:AK$174,[3]Feuil3!$A7,,))</f>
        <v>76.394999999999996</v>
      </c>
      <c r="AL479" s="72">
        <f ca="1">AVERAGE(OFFSET(AL$171:AL$174,[3]Feuil3!$A7,,))</f>
        <v>68.832499999999996</v>
      </c>
      <c r="AM479" s="72">
        <f ca="1">AVERAGE(OFFSET(AM$171:AM$174,[3]Feuil3!$A7,,))</f>
        <v>79.977499999999992</v>
      </c>
      <c r="AN479" s="72">
        <f ca="1">AVERAGE(OFFSET(AN$171:AN$174,[3]Feuil3!$A7,,))</f>
        <v>81.012500000000017</v>
      </c>
      <c r="AO479" s="72">
        <f ca="1">AVERAGE(OFFSET(AO$171:AO$174,[3]Feuil3!$A7,,))</f>
        <v>62.122500000000009</v>
      </c>
      <c r="AP479" s="72">
        <f ca="1">AVERAGE(OFFSET(AP$171:AP$174,[3]Feuil3!$A7,,))</f>
        <v>96.207499999999996</v>
      </c>
      <c r="AQ479" s="72">
        <f ca="1">AVERAGE(OFFSET(AQ$171:AQ$174,[3]Feuil3!$A7,,))</f>
        <v>88.48</v>
      </c>
      <c r="AR479" s="72" t="e">
        <f ca="1">AVERAGE(OFFSET(AR$171:AR$174,[3]Feuil3!$A7,,))</f>
        <v>#DIV/0!</v>
      </c>
      <c r="AS479" s="72" t="e">
        <f ca="1">AVERAGE(OFFSET(AS$171:AS$174,[3]Feuil3!$A7,,))</f>
        <v>#DIV/0!</v>
      </c>
      <c r="AT479" s="72" t="e">
        <f ca="1">AVERAGE(OFFSET(AT$171:AT$174,[3]Feuil3!$A7,,))</f>
        <v>#DIV/0!</v>
      </c>
      <c r="AU479" s="72" t="e">
        <f ca="1">AVERAGE(OFFSET(AU$171:AU$174,[3]Feuil3!$A7,,))</f>
        <v>#DIV/0!</v>
      </c>
      <c r="AV479" s="72" t="e">
        <f ca="1">AVERAGE(OFFSET(AV$171:AV$174,[3]Feuil3!$A7,,))</f>
        <v>#DIV/0!</v>
      </c>
      <c r="AW479" s="75">
        <f ca="1">AVERAGE(OFFSET(AW$171:AW$174,[3]Feuil3!$A7,,))</f>
        <v>91.083489007041251</v>
      </c>
      <c r="AX479" s="75">
        <f ca="1">AVERAGE(OFFSET(AX$171:AX$174,[3]Feuil3!$A7,,))</f>
        <v>71.710042640788117</v>
      </c>
      <c r="AY479" s="75">
        <f ca="1">AVERAGE(OFFSET(AY$171:AY$174,[3]Feuil3!$A7,,))</f>
        <v>84.33060076447822</v>
      </c>
      <c r="AZ479" s="75">
        <f ca="1">AVERAGE(OFFSET(AZ$171:AZ$174,[3]Feuil3!$A7,,))</f>
        <v>72.640547460968492</v>
      </c>
      <c r="BA479" s="75">
        <f ca="1">AVERAGE(OFFSET(BA$171:BA$174,[3]Feuil3!$A7,,))</f>
        <v>107.57179487179486</v>
      </c>
      <c r="BB479" s="75">
        <f ca="1">AVERAGE(OFFSET(BB$171:BB$174,[3]Feuil3!$A7,,))</f>
        <v>61.764878909697032</v>
      </c>
      <c r="BC479" s="75">
        <f ca="1">AVERAGE(OFFSET(BC$171:BC$174,[3]Feuil3!$A7,,))</f>
        <v>90.372209489856544</v>
      </c>
      <c r="BD479" s="75">
        <f ca="1">AVERAGE(OFFSET(BD$171:BD$174,[3]Feuil3!$A7,,))</f>
        <v>71.437296028398563</v>
      </c>
      <c r="BE479" s="75">
        <f ca="1">AVERAGE(OFFSET(BE$171:BE$174,[3]Feuil3!$A7,,))</f>
        <v>76.551094890510967</v>
      </c>
      <c r="BF479" s="75">
        <f ca="1">AVERAGE(OFFSET(BF$171:BF$174,[3]Feuil3!$A7,,))</f>
        <v>99.450235613308578</v>
      </c>
      <c r="BG479" s="75">
        <f ca="1">AVERAGE(OFFSET(BG$171:BG$174,[3]Feuil3!$A7,,))</f>
        <v>76.718315454906644</v>
      </c>
      <c r="BH479" s="75">
        <f ca="1">AVERAGE(OFFSET(BH$171:BH$174,[3]Feuil3!$A7,,))</f>
        <v>60.597405428976344</v>
      </c>
      <c r="BI479" s="75">
        <f ca="1">AVERAGE(OFFSET(BI$171:BI$174,[3]Feuil3!$A7,,))</f>
        <v>61.947251591798576</v>
      </c>
      <c r="BJ479" s="75">
        <f ca="1">AVERAGE(OFFSET(BJ$171:BJ$174,[3]Feuil3!$A7,,))</f>
        <v>69.366831385951144</v>
      </c>
      <c r="BK479" s="75">
        <f ca="1">AVERAGE(OFFSET(BK$171:BK$174,[3]Feuil3!$A7,,))</f>
        <v>77.704702400526145</v>
      </c>
      <c r="BL479" s="75">
        <f ca="1">AVERAGE(OFFSET(BL$171:BL$174,[3]Feuil3!$A7,,))</f>
        <v>79.633796811710937</v>
      </c>
      <c r="BM479" s="75">
        <f ca="1">AVERAGE(OFFSET(BM$171:BM$174,[3]Feuil3!$A7,,))</f>
        <v>69.919463087248317</v>
      </c>
      <c r="BN479" s="75">
        <f ca="1">AVERAGE(OFFSET(BN$171:BN$174,[3]Feuil3!$A7,,))</f>
        <v>93.564854583384488</v>
      </c>
      <c r="BO479" s="75">
        <f ca="1">AVERAGE(OFFSET(BO$171:BO$174,[3]Feuil3!$A7,,))</f>
        <v>105.21219822109275</v>
      </c>
      <c r="BP479" s="75">
        <f ca="1">AVERAGE(OFFSET(BP$171:BP$174,[3]Feuil3!$A7,,))</f>
        <v>114.47478186368454</v>
      </c>
      <c r="BQ479" s="75">
        <f ca="1">AVERAGE(OFFSET(BQ$171:BQ$174,[3]Feuil3!$A7,,))</f>
        <v>87.507412532120966</v>
      </c>
      <c r="BR479" s="75">
        <f ca="1">AVERAGE(OFFSET(BR$171:BR$174,[3]Feuil3!$A7,,))</f>
        <v>36.008120881315307</v>
      </c>
      <c r="BS479" s="75">
        <f ca="1">AVERAGE(OFFSET(BS$171:BS$174,[3]Feuil3!$A7,,))</f>
        <v>106.38967821211889</v>
      </c>
      <c r="BT479" s="75">
        <f ca="1">AVERAGE(OFFSET(BT$171:BT$174,[3]Feuil3!$A7,,))</f>
        <v>103.35717413516275</v>
      </c>
      <c r="BU479" s="75">
        <f ca="1">AVERAGE(OFFSET(BU$171:BU$174,[3]Feuil3!$A7,,))</f>
        <v>123.59462877748177</v>
      </c>
      <c r="BV479" s="75">
        <f ca="1">AVERAGE(OFFSET(BV$171:BV$174,[3]Feuil3!$A7,,))</f>
        <v>134.32566982713331</v>
      </c>
      <c r="BW479" s="75">
        <f ca="1">AVERAGE(OFFSET(BW$171:BW$174,[3]Feuil3!$A7,,))</f>
        <v>93.479164933876731</v>
      </c>
      <c r="BX479" s="75">
        <f ca="1">AVERAGE(OFFSET(BX$171:BX$174,[3]Feuil3!$A7,,))</f>
        <v>147.16755138151626</v>
      </c>
      <c r="BY479" s="75">
        <f ca="1">AVERAGE(OFFSET(BY$171:BY$174,[3]Feuil3!$A7,,))</f>
        <v>130.81358289389814</v>
      </c>
      <c r="BZ479" s="75">
        <f ca="1">AVERAGE(OFFSET(BZ$171:BZ$174,[3]Feuil3!$A7,,))</f>
        <v>80.900043480361376</v>
      </c>
      <c r="CA479" s="75">
        <f ca="1">AVERAGE(OFFSET(CA$171:CA$174,[3]Feuil3!$A7,,))</f>
        <v>69.798572157062722</v>
      </c>
      <c r="CB479" s="75">
        <f ca="1">AVERAGE(OFFSET(CB$171:CB$174,[3]Feuil3!$A7,,))</f>
        <v>71.867356538099713</v>
      </c>
      <c r="CC479" s="75">
        <f ca="1">AVERAGE(OFFSET(CC$171:CC$174,[3]Feuil3!$A7,,))</f>
        <v>58.964749218314978</v>
      </c>
      <c r="CD479" s="75">
        <f ca="1">AVERAGE(OFFSET(CD$171:CD$174,[3]Feuil3!$A7,,))</f>
        <v>69.17421670594851</v>
      </c>
      <c r="CE479" s="75">
        <f ca="1">AVERAGE(OFFSET(CE$171:CE$174,[3]Feuil3!$A7,,))</f>
        <v>77.950975439609337</v>
      </c>
      <c r="CF479" s="75">
        <f ca="1">AVERAGE(OFFSET(CF$171:CF$174,[3]Feuil3!$A7,,))</f>
        <v>65.666869268782534</v>
      </c>
      <c r="CG479" s="75">
        <f ca="1">AVERAGE(OFFSET(CG$171:CG$174,[3]Feuil3!$A7,,))</f>
        <v>89.524496347648068</v>
      </c>
      <c r="CH479" s="75">
        <f ca="1">AVERAGE(OFFSET(CH$171:CH$174,[3]Feuil3!$A7,,))</f>
        <v>80.17942502435379</v>
      </c>
      <c r="CI479" s="75" t="e">
        <f ca="1">AVERAGE(OFFSET(CI$171:CI$174,[3]Feuil3!$A7,,))</f>
        <v>#VALUE!</v>
      </c>
      <c r="CJ479" s="75" t="e">
        <f ca="1">AVERAGE(OFFSET(CJ$171:CJ$174,[3]Feuil3!$A7,,))</f>
        <v>#VALUE!</v>
      </c>
      <c r="CK479" s="75" t="e">
        <f ca="1">AVERAGE(OFFSET(CK$171:CK$174,[3]Feuil3!$A7,,))</f>
        <v>#VALUE!</v>
      </c>
    </row>
    <row r="480" spans="2:89">
      <c r="E480" s="70">
        <f t="shared" si="99"/>
        <v>1998</v>
      </c>
      <c r="F480" s="72">
        <f ca="1">AVERAGE(OFFSET(F$171:F$174,[3]Feuil3!$A8,,))</f>
        <v>94.105000000000004</v>
      </c>
      <c r="G480" s="72">
        <f ca="1">AVERAGE(OFFSET(G$171:G$174,[3]Feuil3!$A8,,))</f>
        <v>97.890000000000015</v>
      </c>
      <c r="H480" s="72">
        <f ca="1">AVERAGE(OFFSET(H$171:H$174,[3]Feuil3!$A8,,))</f>
        <v>91.935000000000002</v>
      </c>
      <c r="I480" s="72">
        <f ca="1">AVERAGE(OFFSET(I$171:I$174,[3]Feuil3!$A8,,))</f>
        <v>82.57</v>
      </c>
      <c r="J480" s="72">
        <f ca="1">AVERAGE(OFFSET(J$171:J$174,[3]Feuil3!$A8,,))</f>
        <v>106.315</v>
      </c>
      <c r="K480" s="72">
        <f ca="1">AVERAGE(OFFSET(K$171:K$174,[3]Feuil3!$A8,,))</f>
        <v>80.457499999999996</v>
      </c>
      <c r="L480" s="72">
        <f ca="1">AVERAGE(OFFSET(L$171:L$174,[3]Feuil3!$A8,,))</f>
        <v>97.320000000000007</v>
      </c>
      <c r="M480" s="72">
        <f ca="1">AVERAGE(OFFSET(M$171:M$174,[3]Feuil3!$A8,,))</f>
        <v>86.22999999999999</v>
      </c>
      <c r="N480" s="72">
        <f ca="1">AVERAGE(OFFSET(N$171:N$174,[3]Feuil3!$A8,,))</f>
        <v>85.032499999999999</v>
      </c>
      <c r="O480" s="72">
        <f ca="1">AVERAGE(OFFSET(O$171:O$174,[3]Feuil3!$A8,,))</f>
        <v>100.32249999999999</v>
      </c>
      <c r="P480" s="72">
        <f ca="1">AVERAGE(OFFSET(P$171:P$174,[3]Feuil3!$A8,,))</f>
        <v>81.762500000000017</v>
      </c>
      <c r="Q480" s="72">
        <f ca="1">AVERAGE(OFFSET(Q$171:Q$174,[3]Feuil3!$A8,,))</f>
        <v>66.155000000000001</v>
      </c>
      <c r="R480" s="72">
        <f ca="1">AVERAGE(OFFSET(R$171:R$174,[3]Feuil3!$A8,,))</f>
        <v>100.46499999999999</v>
      </c>
      <c r="S480" s="72">
        <f ca="1">AVERAGE(OFFSET(S$171:S$174,[3]Feuil3!$A8,,))</f>
        <v>75.375</v>
      </c>
      <c r="T480" s="72">
        <f ca="1">AVERAGE(OFFSET(T$171:T$174,[3]Feuil3!$A8,,))</f>
        <v>89.884999999999991</v>
      </c>
      <c r="U480" s="72">
        <f ca="1">AVERAGE(OFFSET(U$171:U$174,[3]Feuil3!$A8,,))</f>
        <v>78.53</v>
      </c>
      <c r="V480" s="72">
        <f ca="1">AVERAGE(OFFSET(V$171:V$174,[3]Feuil3!$A8,,))</f>
        <v>79.742500000000007</v>
      </c>
      <c r="W480" s="72">
        <f ca="1">AVERAGE(OFFSET(W$171:W$174,[3]Feuil3!$A8,,))</f>
        <v>96.179999999999993</v>
      </c>
      <c r="X480" s="72">
        <f ca="1">AVERAGE(OFFSET(X$171:X$174,[3]Feuil3!$A8,,))</f>
        <v>104.90750000000001</v>
      </c>
      <c r="Y480" s="72">
        <f ca="1">AVERAGE(OFFSET(Y$171:Y$174,[3]Feuil3!$A8,,))</f>
        <v>131.73000000000002</v>
      </c>
      <c r="Z480" s="72">
        <f ca="1">AVERAGE(OFFSET(Z$171:Z$174,[3]Feuil3!$A8,,))</f>
        <v>89.964999999999989</v>
      </c>
      <c r="AA480" s="72">
        <f ca="1">AVERAGE(OFFSET(AA$171:AA$174,[3]Feuil3!$A8,,))</f>
        <v>80.545000000000002</v>
      </c>
      <c r="AB480" s="72">
        <f ca="1">AVERAGE(OFFSET(AB$171:AB$174,[3]Feuil3!$A8,,))</f>
        <v>106.02000000000001</v>
      </c>
      <c r="AC480" s="72">
        <f ca="1">AVERAGE(OFFSET(AC$171:AC$174,[3]Feuil3!$A8,,))</f>
        <v>109.9</v>
      </c>
      <c r="AD480" s="72">
        <f ca="1">AVERAGE(OFFSET(AD$171:AD$174,[3]Feuil3!$A8,,))</f>
        <v>112.59</v>
      </c>
      <c r="AE480" s="72">
        <f ca="1">AVERAGE(OFFSET(AE$171:AE$174,[3]Feuil3!$A8,,))</f>
        <v>125.89</v>
      </c>
      <c r="AF480" s="72">
        <f ca="1">AVERAGE(OFFSET(AF$171:AF$174,[3]Feuil3!$A8,,))</f>
        <v>93.647500000000008</v>
      </c>
      <c r="AG480" s="72">
        <f ca="1">AVERAGE(OFFSET(AG$171:AG$174,[3]Feuil3!$A8,,))</f>
        <v>135.05000000000001</v>
      </c>
      <c r="AH480" s="72">
        <f ca="1">AVERAGE(OFFSET(AH$171:AH$174,[3]Feuil3!$A8,,))</f>
        <v>109.33500000000001</v>
      </c>
      <c r="AI480" s="72">
        <f ca="1">AVERAGE(OFFSET(AI$171:AI$174,[3]Feuil3!$A8,,))</f>
        <v>84.602500000000006</v>
      </c>
      <c r="AJ480" s="72">
        <f ca="1">AVERAGE(OFFSET(AJ$171:AJ$174,[3]Feuil3!$A8,,))</f>
        <v>84.49499999999999</v>
      </c>
      <c r="AK480" s="72">
        <f ca="1">AVERAGE(OFFSET(AK$171:AK$174,[3]Feuil3!$A8,,))</f>
        <v>79.66</v>
      </c>
      <c r="AL480" s="72">
        <f ca="1">AVERAGE(OFFSET(AL$171:AL$174,[3]Feuil3!$A8,,))</f>
        <v>66.567499999999995</v>
      </c>
      <c r="AM480" s="72">
        <f ca="1">AVERAGE(OFFSET(AM$171:AM$174,[3]Feuil3!$A8,,))</f>
        <v>70.637500000000003</v>
      </c>
      <c r="AN480" s="72">
        <f ca="1">AVERAGE(OFFSET(AN$171:AN$174,[3]Feuil3!$A8,,))</f>
        <v>70.39</v>
      </c>
      <c r="AO480" s="72">
        <f ca="1">AVERAGE(OFFSET(AO$171:AO$174,[3]Feuil3!$A8,,))</f>
        <v>65.502499999999998</v>
      </c>
      <c r="AP480" s="72">
        <f ca="1">AVERAGE(OFFSET(AP$171:AP$174,[3]Feuil3!$A8,,))</f>
        <v>94.322499999999991</v>
      </c>
      <c r="AQ480" s="72">
        <f ca="1">AVERAGE(OFFSET(AQ$171:AQ$174,[3]Feuil3!$A8,,))</f>
        <v>91.772500000000008</v>
      </c>
      <c r="AR480" s="72" t="e">
        <f ca="1">AVERAGE(OFFSET(AR$171:AR$174,[3]Feuil3!$A8,,))</f>
        <v>#DIV/0!</v>
      </c>
      <c r="AS480" s="72" t="e">
        <f ca="1">AVERAGE(OFFSET(AS$171:AS$174,[3]Feuil3!$A8,,))</f>
        <v>#DIV/0!</v>
      </c>
      <c r="AT480" s="72" t="e">
        <f ca="1">AVERAGE(OFFSET(AT$171:AT$174,[3]Feuil3!$A8,,))</f>
        <v>#DIV/0!</v>
      </c>
      <c r="AU480" s="72" t="e">
        <f ca="1">AVERAGE(OFFSET(AU$171:AU$174,[3]Feuil3!$A8,,))</f>
        <v>#DIV/0!</v>
      </c>
      <c r="AV480" s="72" t="e">
        <f ca="1">AVERAGE(OFFSET(AV$171:AV$174,[3]Feuil3!$A8,,))</f>
        <v>#DIV/0!</v>
      </c>
      <c r="AW480" s="75">
        <f ca="1">AVERAGE(OFFSET(AW$171:AW$174,[3]Feuil3!$A8,,))</f>
        <v>90.151841739713575</v>
      </c>
      <c r="AX480" s="75">
        <f ca="1">AVERAGE(OFFSET(AX$171:AX$174,[3]Feuil3!$A8,,))</f>
        <v>95.956476988678133</v>
      </c>
      <c r="AY480" s="75">
        <f ca="1">AVERAGE(OFFSET(AY$171:AY$174,[3]Feuil3!$A8,,))</f>
        <v>88.405413851960475</v>
      </c>
      <c r="AZ480" s="75">
        <f ca="1">AVERAGE(OFFSET(AZ$171:AZ$174,[3]Feuil3!$A8,,))</f>
        <v>74.840814846706408</v>
      </c>
      <c r="BA480" s="75">
        <f ca="1">AVERAGE(OFFSET(BA$171:BA$174,[3]Feuil3!$A8,,))</f>
        <v>109.04102564102564</v>
      </c>
      <c r="BB480" s="75">
        <f ca="1">AVERAGE(OFFSET(BB$171:BB$174,[3]Feuil3!$A8,,))</f>
        <v>63.110108834199437</v>
      </c>
      <c r="BC480" s="75">
        <f ca="1">AVERAGE(OFFSET(BC$171:BC$174,[3]Feuil3!$A8,,))</f>
        <v>82.607588489941435</v>
      </c>
      <c r="BD480" s="75">
        <f ca="1">AVERAGE(OFFSET(BD$171:BD$174,[3]Feuil3!$A8,,))</f>
        <v>65.828196270778847</v>
      </c>
      <c r="BE480" s="75">
        <f ca="1">AVERAGE(OFFSET(BE$171:BE$174,[3]Feuil3!$A8,,))</f>
        <v>75.692095424603878</v>
      </c>
      <c r="BF480" s="75">
        <f ca="1">AVERAGE(OFFSET(BF$171:BF$174,[3]Feuil3!$A8,,))</f>
        <v>95.50430767766197</v>
      </c>
      <c r="BG480" s="75">
        <f ca="1">AVERAGE(OFFSET(BG$171:BG$174,[3]Feuil3!$A8,,))</f>
        <v>76.433195447428091</v>
      </c>
      <c r="BH480" s="75">
        <f ca="1">AVERAGE(OFFSET(BH$171:BH$174,[3]Feuil3!$A8,,))</f>
        <v>57.695410443693447</v>
      </c>
      <c r="BI480" s="75">
        <f ca="1">AVERAGE(OFFSET(BI$171:BI$174,[3]Feuil3!$A8,,))</f>
        <v>58.686255038261578</v>
      </c>
      <c r="BJ480" s="75">
        <f ca="1">AVERAGE(OFFSET(BJ$171:BJ$174,[3]Feuil3!$A8,,))</f>
        <v>69.620837759201962</v>
      </c>
      <c r="BK480" s="75">
        <f ca="1">AVERAGE(OFFSET(BK$171:BK$174,[3]Feuil3!$A8,,))</f>
        <v>73.894278197961199</v>
      </c>
      <c r="BL480" s="75">
        <f ca="1">AVERAGE(OFFSET(BL$171:BL$174,[3]Feuil3!$A8,,))</f>
        <v>74.406044958192211</v>
      </c>
      <c r="BM480" s="75">
        <f ca="1">AVERAGE(OFFSET(BM$171:BM$174,[3]Feuil3!$A8,,))</f>
        <v>71.357941834451893</v>
      </c>
      <c r="BN480" s="75">
        <f ca="1">AVERAGE(OFFSET(BN$171:BN$174,[3]Feuil3!$A8,,))</f>
        <v>94.421401398944667</v>
      </c>
      <c r="BO480" s="75">
        <f ca="1">AVERAGE(OFFSET(BO$171:BO$174,[3]Feuil3!$A8,,))</f>
        <v>106.64040660736977</v>
      </c>
      <c r="BP480" s="75">
        <f ca="1">AVERAGE(OFFSET(BP$171:BP$174,[3]Feuil3!$A8,,))</f>
        <v>118.80143395035286</v>
      </c>
      <c r="BQ480" s="75">
        <f ca="1">AVERAGE(OFFSET(BQ$171:BQ$174,[3]Feuil3!$A8,,))</f>
        <v>88.915793635105743</v>
      </c>
      <c r="BR480" s="75">
        <f ca="1">AVERAGE(OFFSET(BR$171:BR$174,[3]Feuil3!$A8,,))</f>
        <v>53.614457831325296</v>
      </c>
      <c r="BS480" s="75">
        <f ca="1">AVERAGE(OFFSET(BS$171:BS$174,[3]Feuil3!$A8,,))</f>
        <v>108.56309039244297</v>
      </c>
      <c r="BT480" s="75">
        <f ca="1">AVERAGE(OFFSET(BT$171:BT$174,[3]Feuil3!$A8,,))</f>
        <v>91.665450299226393</v>
      </c>
      <c r="BU480" s="75">
        <f ca="1">AVERAGE(OFFSET(BU$171:BU$174,[3]Feuil3!$A8,,))</f>
        <v>121.19157180915474</v>
      </c>
      <c r="BV480" s="75">
        <f ca="1">AVERAGE(OFFSET(BV$171:BV$174,[3]Feuil3!$A8,,))</f>
        <v>125.97503314737448</v>
      </c>
      <c r="BW480" s="75">
        <f ca="1">AVERAGE(OFFSET(BW$171:BW$174,[3]Feuil3!$A8,,))</f>
        <v>103.85372480523441</v>
      </c>
      <c r="BX480" s="75">
        <f ca="1">AVERAGE(OFFSET(BX$171:BX$174,[3]Feuil3!$A8,,))</f>
        <v>147.05321900095277</v>
      </c>
      <c r="BY480" s="75">
        <f ca="1">AVERAGE(OFFSET(BY$171:BY$174,[3]Feuil3!$A8,,))</f>
        <v>126.71379729964653</v>
      </c>
      <c r="BZ480" s="75">
        <f ca="1">AVERAGE(OFFSET(BZ$171:BZ$174,[3]Feuil3!$A8,,))</f>
        <v>81.745494951446929</v>
      </c>
      <c r="CA480" s="75">
        <f ca="1">AVERAGE(OFFSET(CA$171:CA$174,[3]Feuil3!$A8,,))</f>
        <v>71.812850586435488</v>
      </c>
      <c r="CB480" s="75">
        <f ca="1">AVERAGE(OFFSET(CB$171:CB$174,[3]Feuil3!$A8,,))</f>
        <v>74.938852304797749</v>
      </c>
      <c r="CC480" s="75">
        <f ca="1">AVERAGE(OFFSET(CC$171:CC$174,[3]Feuil3!$A8,,))</f>
        <v>57.024457103696413</v>
      </c>
      <c r="CD480" s="75">
        <f ca="1">AVERAGE(OFFSET(CD$171:CD$174,[3]Feuil3!$A8,,))</f>
        <v>61.095854866261604</v>
      </c>
      <c r="CE480" s="75">
        <f ca="1">AVERAGE(OFFSET(CE$171:CE$174,[3]Feuil3!$A8,,))</f>
        <v>67.729907868466</v>
      </c>
      <c r="CF480" s="75">
        <f ca="1">AVERAGE(OFFSET(CF$171:CF$174,[3]Feuil3!$A8,,))</f>
        <v>69.239713538225743</v>
      </c>
      <c r="CG480" s="75">
        <f ca="1">AVERAGE(OFFSET(CG$171:CG$174,[3]Feuil3!$A8,,))</f>
        <v>87.770436886428143</v>
      </c>
      <c r="CH480" s="75">
        <f ca="1">AVERAGE(OFFSET(CH$171:CH$174,[3]Feuil3!$A8,,))</f>
        <v>83.163045694479052</v>
      </c>
      <c r="CI480" s="75" t="e">
        <f ca="1">AVERAGE(OFFSET(CI$171:CI$174,[3]Feuil3!$A8,,))</f>
        <v>#VALUE!</v>
      </c>
      <c r="CJ480" s="75" t="e">
        <f ca="1">AVERAGE(OFFSET(CJ$171:CJ$174,[3]Feuil3!$A8,,))</f>
        <v>#VALUE!</v>
      </c>
      <c r="CK480" s="75" t="e">
        <f ca="1">AVERAGE(OFFSET(CK$171:CK$174,[3]Feuil3!$A8,,))</f>
        <v>#VALUE!</v>
      </c>
    </row>
    <row r="481" spans="2:89">
      <c r="E481" s="70">
        <f t="shared" si="99"/>
        <v>1999</v>
      </c>
      <c r="F481" s="72">
        <f ca="1">AVERAGE(OFFSET(F$171:F$174,[3]Feuil3!$A9,,))</f>
        <v>94.84</v>
      </c>
      <c r="G481" s="72">
        <f ca="1">AVERAGE(OFFSET(G$171:G$174,[3]Feuil3!$A9,,))</f>
        <v>112.01249999999999</v>
      </c>
      <c r="H481" s="72">
        <f ca="1">AVERAGE(OFFSET(H$171:H$174,[3]Feuil3!$A9,,))</f>
        <v>83.224999999999994</v>
      </c>
      <c r="I481" s="72">
        <f ca="1">AVERAGE(OFFSET(I$171:I$174,[3]Feuil3!$A9,,))</f>
        <v>83.077500000000001</v>
      </c>
      <c r="J481" s="72">
        <f ca="1">AVERAGE(OFFSET(J$171:J$174,[3]Feuil3!$A9,,))</f>
        <v>105.465</v>
      </c>
      <c r="K481" s="72">
        <f ca="1">AVERAGE(OFFSET(K$171:K$174,[3]Feuil3!$A9,,))</f>
        <v>77.887500000000003</v>
      </c>
      <c r="L481" s="72">
        <f ca="1">AVERAGE(OFFSET(L$171:L$174,[3]Feuil3!$A9,,))</f>
        <v>89.552499999999995</v>
      </c>
      <c r="M481" s="72">
        <f ca="1">AVERAGE(OFFSET(M$171:M$174,[3]Feuil3!$A9,,))</f>
        <v>88.71</v>
      </c>
      <c r="N481" s="72">
        <f ca="1">AVERAGE(OFFSET(N$171:N$174,[3]Feuil3!$A9,,))</f>
        <v>83.502499999999998</v>
      </c>
      <c r="O481" s="72">
        <f ca="1">AVERAGE(OFFSET(O$171:O$174,[3]Feuil3!$A9,,))</f>
        <v>97.352499999999992</v>
      </c>
      <c r="P481" s="72">
        <f ca="1">AVERAGE(OFFSET(P$171:P$174,[3]Feuil3!$A9,,))</f>
        <v>81.657499999999999</v>
      </c>
      <c r="Q481" s="72">
        <f ca="1">AVERAGE(OFFSET(Q$171:Q$174,[3]Feuil3!$A9,,))</f>
        <v>63.902500000000003</v>
      </c>
      <c r="R481" s="72">
        <f ca="1">AVERAGE(OFFSET(R$171:R$174,[3]Feuil3!$A9,,))</f>
        <v>97.87</v>
      </c>
      <c r="S481" s="72">
        <f ca="1">AVERAGE(OFFSET(S$171:S$174,[3]Feuil3!$A9,,))</f>
        <v>90.825000000000003</v>
      </c>
      <c r="T481" s="72">
        <f ca="1">AVERAGE(OFFSET(T$171:T$174,[3]Feuil3!$A9,,))</f>
        <v>85.649999999999991</v>
      </c>
      <c r="U481" s="72">
        <f ca="1">AVERAGE(OFFSET(U$171:U$174,[3]Feuil3!$A9,,))</f>
        <v>75.402500000000003</v>
      </c>
      <c r="V481" s="72">
        <f ca="1">AVERAGE(OFFSET(V$171:V$174,[3]Feuil3!$A9,,))</f>
        <v>78.58250000000001</v>
      </c>
      <c r="W481" s="72">
        <f ca="1">AVERAGE(OFFSET(W$171:W$174,[3]Feuil3!$A9,,))</f>
        <v>95.45</v>
      </c>
      <c r="X481" s="72">
        <f ca="1">AVERAGE(OFFSET(X$171:X$174,[3]Feuil3!$A9,,))</f>
        <v>101.64249999999998</v>
      </c>
      <c r="Y481" s="72">
        <f ca="1">AVERAGE(OFFSET(Y$171:Y$174,[3]Feuil3!$A9,,))</f>
        <v>122.69749999999999</v>
      </c>
      <c r="Z481" s="72">
        <f ca="1">AVERAGE(OFFSET(Z$171:Z$174,[3]Feuil3!$A9,,))</f>
        <v>91.135000000000019</v>
      </c>
      <c r="AA481" s="72">
        <f ca="1">AVERAGE(OFFSET(AA$171:AA$174,[3]Feuil3!$A9,,))</f>
        <v>53.259999999999991</v>
      </c>
      <c r="AB481" s="72">
        <f ca="1">AVERAGE(OFFSET(AB$171:AB$174,[3]Feuil3!$A9,,))</f>
        <v>104.44500000000001</v>
      </c>
      <c r="AC481" s="72">
        <f ca="1">AVERAGE(OFFSET(AC$171:AC$174,[3]Feuil3!$A9,,))</f>
        <v>111.325</v>
      </c>
      <c r="AD481" s="72">
        <f ca="1">AVERAGE(OFFSET(AD$171:AD$174,[3]Feuil3!$A9,,))</f>
        <v>106.97</v>
      </c>
      <c r="AE481" s="72">
        <f ca="1">AVERAGE(OFFSET(AE$171:AE$174,[3]Feuil3!$A9,,))</f>
        <v>114.22749999999999</v>
      </c>
      <c r="AF481" s="72">
        <f ca="1">AVERAGE(OFFSET(AF$171:AF$174,[3]Feuil3!$A9,,))</f>
        <v>94.142500000000013</v>
      </c>
      <c r="AG481" s="72">
        <f ca="1">AVERAGE(OFFSET(AG$171:AG$174,[3]Feuil3!$A9,,))</f>
        <v>129.71</v>
      </c>
      <c r="AH481" s="72">
        <f ca="1">AVERAGE(OFFSET(AH$171:AH$174,[3]Feuil3!$A9,,))</f>
        <v>125.51249999999999</v>
      </c>
      <c r="AI481" s="72">
        <f ca="1">AVERAGE(OFFSET(AI$171:AI$174,[3]Feuil3!$A9,,))</f>
        <v>84.01</v>
      </c>
      <c r="AJ481" s="72">
        <f ca="1">AVERAGE(OFFSET(AJ$171:AJ$174,[3]Feuil3!$A9,,))</f>
        <v>86.18</v>
      </c>
      <c r="AK481" s="72">
        <f ca="1">AVERAGE(OFFSET(AK$171:AK$174,[3]Feuil3!$A9,,))</f>
        <v>94.985000000000014</v>
      </c>
      <c r="AL481" s="72">
        <f ca="1">AVERAGE(OFFSET(AL$171:AL$174,[3]Feuil3!$A9,,))</f>
        <v>66.172499999999999</v>
      </c>
      <c r="AM481" s="72">
        <f ca="1">AVERAGE(OFFSET(AM$171:AM$174,[3]Feuil3!$A9,,))</f>
        <v>71.427500000000009</v>
      </c>
      <c r="AN481" s="72">
        <f ca="1">AVERAGE(OFFSET(AN$171:AN$174,[3]Feuil3!$A9,,))</f>
        <v>65.48</v>
      </c>
      <c r="AO481" s="72">
        <f ca="1">AVERAGE(OFFSET(AO$171:AO$174,[3]Feuil3!$A9,,))</f>
        <v>74.97999999999999</v>
      </c>
      <c r="AP481" s="72">
        <f ca="1">AVERAGE(OFFSET(AP$171:AP$174,[3]Feuil3!$A9,,))</f>
        <v>91.37</v>
      </c>
      <c r="AQ481" s="72">
        <f ca="1">AVERAGE(OFFSET(AQ$171:AQ$174,[3]Feuil3!$A9,,))</f>
        <v>85.704999999999998</v>
      </c>
      <c r="AR481" s="72" t="e">
        <f ca="1">AVERAGE(OFFSET(AR$171:AR$174,[3]Feuil3!$A9,,))</f>
        <v>#DIV/0!</v>
      </c>
      <c r="AS481" s="72" t="e">
        <f ca="1">AVERAGE(OFFSET(AS$171:AS$174,[3]Feuil3!$A9,,))</f>
        <v>#DIV/0!</v>
      </c>
      <c r="AT481" s="72" t="e">
        <f ca="1">AVERAGE(OFFSET(AT$171:AT$174,[3]Feuil3!$A9,,))</f>
        <v>#DIV/0!</v>
      </c>
      <c r="AU481" s="72" t="e">
        <f ca="1">AVERAGE(OFFSET(AU$171:AU$174,[3]Feuil3!$A9,,))</f>
        <v>#DIV/0!</v>
      </c>
      <c r="AV481" s="72" t="e">
        <f ca="1">AVERAGE(OFFSET(AV$171:AV$174,[3]Feuil3!$A9,,))</f>
        <v>#DIV/0!</v>
      </c>
      <c r="AW481" s="75">
        <f ca="1">AVERAGE(OFFSET(AW$171:AW$174,[3]Feuil3!$A9,,))</f>
        <v>90.855965895483067</v>
      </c>
      <c r="AX481" s="75">
        <f ca="1">AVERAGE(OFFSET(AX$171:AX$174,[3]Feuil3!$A9,,))</f>
        <v>109.80002940744009</v>
      </c>
      <c r="AY481" s="75">
        <f ca="1">AVERAGE(OFFSET(AY$171:AY$174,[3]Feuil3!$A9,,))</f>
        <v>80.029809842055926</v>
      </c>
      <c r="AZ481" s="75">
        <f ca="1">AVERAGE(OFFSET(AZ$171:AZ$174,[3]Feuil3!$A9,,))</f>
        <v>75.300808955156256</v>
      </c>
      <c r="BA481" s="75">
        <f ca="1">AVERAGE(OFFSET(BA$171:BA$174,[3]Feuil3!$A9,,))</f>
        <v>108.16923076923078</v>
      </c>
      <c r="BB481" s="75">
        <f ca="1">AVERAGE(OFFSET(BB$171:BB$174,[3]Feuil3!$A9,,))</f>
        <v>61.094224924012153</v>
      </c>
      <c r="BC481" s="75">
        <f ca="1">AVERAGE(OFFSET(BC$171:BC$174,[3]Feuil3!$A9,,))</f>
        <v>76.014345131992187</v>
      </c>
      <c r="BD481" s="75">
        <f ca="1">AVERAGE(OFFSET(BD$171:BD$174,[3]Feuil3!$A9,,))</f>
        <v>67.721434433269081</v>
      </c>
      <c r="BE481" s="75">
        <f ca="1">AVERAGE(OFFSET(BE$171:BE$174,[3]Feuil3!$A9,,))</f>
        <v>74.330158447569872</v>
      </c>
      <c r="BF481" s="75">
        <f ca="1">AVERAGE(OFFSET(BF$171:BF$174,[3]Feuil3!$A9,,))</f>
        <v>92.676947974677518</v>
      </c>
      <c r="BG481" s="75">
        <f ca="1">AVERAGE(OFFSET(BG$171:BG$174,[3]Feuil3!$A9,,))</f>
        <v>76.335039379279721</v>
      </c>
      <c r="BH481" s="75">
        <f ca="1">AVERAGE(OFFSET(BH$171:BH$174,[3]Feuil3!$A9,,))</f>
        <v>55.730949525782179</v>
      </c>
      <c r="BI481" s="75">
        <f ca="1">AVERAGE(OFFSET(BI$171:BI$174,[3]Feuil3!$A9,,))</f>
        <v>57.170395467024946</v>
      </c>
      <c r="BJ481" s="75">
        <f ca="1">AVERAGE(OFFSET(BJ$171:BJ$174,[3]Feuil3!$A9,,))</f>
        <v>83.891377638202556</v>
      </c>
      <c r="BK481" s="75">
        <f ca="1">AVERAGE(OFFSET(BK$171:BK$174,[3]Feuil3!$A9,,))</f>
        <v>70.412693193028616</v>
      </c>
      <c r="BL481" s="75">
        <f ca="1">AVERAGE(OFFSET(BL$171:BL$174,[3]Feuil3!$A9,,))</f>
        <v>71.442783712722388</v>
      </c>
      <c r="BM481" s="75">
        <f ca="1">AVERAGE(OFFSET(BM$171:BM$174,[3]Feuil3!$A9,,))</f>
        <v>70.319910514541391</v>
      </c>
      <c r="BN481" s="75">
        <f ca="1">AVERAGE(OFFSET(BN$171:BN$174,[3]Feuil3!$A9,,))</f>
        <v>93.704749048963066</v>
      </c>
      <c r="BO481" s="75">
        <f ca="1">AVERAGE(OFFSET(BO$171:BO$174,[3]Feuil3!$A9,,))</f>
        <v>103.32147395171536</v>
      </c>
      <c r="BP481" s="75">
        <f ca="1">AVERAGE(OFFSET(BP$171:BP$174,[3]Feuil3!$A9,,))</f>
        <v>110.65542353392105</v>
      </c>
      <c r="BQ481" s="75">
        <f ca="1">AVERAGE(OFFSET(BQ$171:BQ$174,[3]Feuil3!$A9,,))</f>
        <v>90.072148645977464</v>
      </c>
      <c r="BR481" s="75">
        <f ca="1">AVERAGE(OFFSET(BR$171:BR$174,[3]Feuil3!$A9,,))</f>
        <v>35.452306463422744</v>
      </c>
      <c r="BS481" s="75">
        <f ca="1">AVERAGE(OFFSET(BS$171:BS$174,[3]Feuil3!$A9,,))</f>
        <v>106.95031103601875</v>
      </c>
      <c r="BT481" s="75">
        <f ca="1">AVERAGE(OFFSET(BT$171:BT$174,[3]Feuil3!$A9,,))</f>
        <v>92.854015055153582</v>
      </c>
      <c r="BU481" s="75">
        <f ca="1">AVERAGE(OFFSET(BU$171:BU$174,[3]Feuil3!$A9,,))</f>
        <v>115.14221899303033</v>
      </c>
      <c r="BV481" s="75">
        <f ca="1">AVERAGE(OFFSET(BV$171:BV$174,[3]Feuil3!$A9,,))</f>
        <v>114.30465564255871</v>
      </c>
      <c r="BW481" s="75">
        <f ca="1">AVERAGE(OFFSET(BW$171:BW$174,[3]Feuil3!$A9,,))</f>
        <v>104.40267265518867</v>
      </c>
      <c r="BX481" s="75">
        <f ca="1">AVERAGE(OFFSET(BX$171:BX$174,[3]Feuil3!$A9,,))</f>
        <v>141.23860078943787</v>
      </c>
      <c r="BY481" s="75">
        <f ca="1">AVERAGE(OFFSET(BY$171:BY$174,[3]Feuil3!$A9,,))</f>
        <v>145.46271078402967</v>
      </c>
      <c r="BZ481" s="75">
        <f ca="1">AVERAGE(OFFSET(BZ$171:BZ$174,[3]Feuil3!$A9,,))</f>
        <v>81.17300352674043</v>
      </c>
      <c r="CA481" s="75">
        <f ca="1">AVERAGE(OFFSET(CA$171:CA$174,[3]Feuil3!$A9,,))</f>
        <v>73.244943056263821</v>
      </c>
      <c r="CB481" s="75">
        <f ca="1">AVERAGE(OFFSET(CB$171:CB$174,[3]Feuil3!$A9,,))</f>
        <v>89.355597365945442</v>
      </c>
      <c r="CC481" s="75">
        <f ca="1">AVERAGE(OFFSET(CC$171:CC$174,[3]Feuil3!$A9,,))</f>
        <v>56.68608386516469</v>
      </c>
      <c r="CD481" s="75">
        <f ca="1">AVERAGE(OFFSET(CD$171:CD$174,[3]Feuil3!$A9,,))</f>
        <v>61.779142430860389</v>
      </c>
      <c r="CE481" s="75">
        <f ca="1">AVERAGE(OFFSET(CE$171:CE$174,[3]Feuil3!$A9,,))</f>
        <v>63.005460537393859</v>
      </c>
      <c r="CF481" s="75">
        <f ca="1">AVERAGE(OFFSET(CF$171:CF$174,[3]Feuil3!$A9,,))</f>
        <v>79.257947728654116</v>
      </c>
      <c r="CG481" s="75">
        <f ca="1">AVERAGE(OFFSET(CG$171:CG$174,[3]Feuil3!$A9,,))</f>
        <v>85.023030754199041</v>
      </c>
      <c r="CH481" s="75">
        <f ca="1">AVERAGE(OFFSET(CH$171:CH$174,[3]Feuil3!$A9,,))</f>
        <v>77.664756122425871</v>
      </c>
      <c r="CI481" s="75" t="e">
        <f ca="1">AVERAGE(OFFSET(CI$171:CI$174,[3]Feuil3!$A9,,))</f>
        <v>#VALUE!</v>
      </c>
      <c r="CJ481" s="75" t="e">
        <f ca="1">AVERAGE(OFFSET(CJ$171:CJ$174,[3]Feuil3!$A9,,))</f>
        <v>#VALUE!</v>
      </c>
      <c r="CK481" s="75" t="e">
        <f ca="1">AVERAGE(OFFSET(CK$171:CK$174,[3]Feuil3!$A9,,))</f>
        <v>#VALUE!</v>
      </c>
    </row>
    <row r="482" spans="2:89">
      <c r="E482" s="70">
        <f t="shared" si="99"/>
        <v>2000</v>
      </c>
      <c r="F482" s="72">
        <f ca="1">AVERAGE(OFFSET(F$171:F$174,[3]Feuil3!$A10,,))</f>
        <v>90.615000000000009</v>
      </c>
      <c r="G482" s="72">
        <f ca="1">AVERAGE(OFFSET(G$171:G$174,[3]Feuil3!$A10,,))</f>
        <v>102.9375</v>
      </c>
      <c r="H482" s="72">
        <f ca="1">AVERAGE(OFFSET(H$171:H$174,[3]Feuil3!$A10,,))</f>
        <v>82.337500000000006</v>
      </c>
      <c r="I482" s="72">
        <f ca="1">AVERAGE(OFFSET(I$171:I$174,[3]Feuil3!$A10,,))</f>
        <v>79.144999999999996</v>
      </c>
      <c r="J482" s="72">
        <f ca="1">AVERAGE(OFFSET(J$171:J$174,[3]Feuil3!$A10,,))</f>
        <v>98.685000000000002</v>
      </c>
      <c r="K482" s="72">
        <f ca="1">AVERAGE(OFFSET(K$171:K$174,[3]Feuil3!$A10,,))</f>
        <v>77.365000000000009</v>
      </c>
      <c r="L482" s="72">
        <f ca="1">AVERAGE(OFFSET(L$171:L$174,[3]Feuil3!$A10,,))</f>
        <v>85.077500000000001</v>
      </c>
      <c r="M482" s="72">
        <f ca="1">AVERAGE(OFFSET(M$171:M$174,[3]Feuil3!$A10,,))</f>
        <v>82.58</v>
      </c>
      <c r="N482" s="72">
        <f ca="1">AVERAGE(OFFSET(N$171:N$174,[3]Feuil3!$A10,,))</f>
        <v>82.704999999999998</v>
      </c>
      <c r="O482" s="72">
        <f ca="1">AVERAGE(OFFSET(O$171:O$174,[3]Feuil3!$A10,,))</f>
        <v>92.197499999999991</v>
      </c>
      <c r="P482" s="72">
        <f ca="1">AVERAGE(OFFSET(P$171:P$174,[3]Feuil3!$A10,,))</f>
        <v>77.552499999999995</v>
      </c>
      <c r="Q482" s="72">
        <f ca="1">AVERAGE(OFFSET(Q$171:Q$174,[3]Feuil3!$A10,,))</f>
        <v>74.202499999999986</v>
      </c>
      <c r="R482" s="72">
        <f ca="1">AVERAGE(OFFSET(R$171:R$174,[3]Feuil3!$A10,,))</f>
        <v>109.6425</v>
      </c>
      <c r="S482" s="72">
        <f ca="1">AVERAGE(OFFSET(S$171:S$174,[3]Feuil3!$A10,,))</f>
        <v>88.117499999999993</v>
      </c>
      <c r="T482" s="72">
        <f ca="1">AVERAGE(OFFSET(T$171:T$174,[3]Feuil3!$A10,,))</f>
        <v>85.685000000000002</v>
      </c>
      <c r="U482" s="72">
        <f ca="1">AVERAGE(OFFSET(U$171:U$174,[3]Feuil3!$A10,,))</f>
        <v>80.929999999999993</v>
      </c>
      <c r="V482" s="72">
        <f ca="1">AVERAGE(OFFSET(V$171:V$174,[3]Feuil3!$A10,,))</f>
        <v>77.102500000000006</v>
      </c>
      <c r="W482" s="72">
        <f ca="1">AVERAGE(OFFSET(W$171:W$174,[3]Feuil3!$A10,,))</f>
        <v>91.32</v>
      </c>
      <c r="X482" s="72">
        <f ca="1">AVERAGE(OFFSET(X$171:X$174,[3]Feuil3!$A10,,))</f>
        <v>96.789999999999992</v>
      </c>
      <c r="Y482" s="72">
        <f ca="1">AVERAGE(OFFSET(Y$171:Y$174,[3]Feuil3!$A10,,))</f>
        <v>117.46249999999999</v>
      </c>
      <c r="Z482" s="72">
        <f ca="1">AVERAGE(OFFSET(Z$171:Z$174,[3]Feuil3!$A10,,))</f>
        <v>89.56</v>
      </c>
      <c r="AA482" s="72">
        <f ca="1">AVERAGE(OFFSET(AA$171:AA$174,[3]Feuil3!$A10,,))</f>
        <v>66.465000000000003</v>
      </c>
      <c r="AB482" s="72">
        <f ca="1">AVERAGE(OFFSET(AB$171:AB$174,[3]Feuil3!$A10,,))</f>
        <v>98.464999999999989</v>
      </c>
      <c r="AC482" s="72">
        <f ca="1">AVERAGE(OFFSET(AC$171:AC$174,[3]Feuil3!$A10,,))</f>
        <v>112.38250000000001</v>
      </c>
      <c r="AD482" s="72">
        <f ca="1">AVERAGE(OFFSET(AD$171:AD$174,[3]Feuil3!$A10,,))</f>
        <v>95.91</v>
      </c>
      <c r="AE482" s="72">
        <f ca="1">AVERAGE(OFFSET(AE$171:AE$174,[3]Feuil3!$A10,,))</f>
        <v>114.155</v>
      </c>
      <c r="AF482" s="72">
        <f ca="1">AVERAGE(OFFSET(AF$171:AF$174,[3]Feuil3!$A10,,))</f>
        <v>96.627499999999998</v>
      </c>
      <c r="AG482" s="72">
        <f ca="1">AVERAGE(OFFSET(AG$171:AG$174,[3]Feuil3!$A10,,))</f>
        <v>139.24</v>
      </c>
      <c r="AH482" s="72">
        <f ca="1">AVERAGE(OFFSET(AH$171:AH$174,[3]Feuil3!$A10,,))</f>
        <v>131.35250000000002</v>
      </c>
      <c r="AI482" s="72">
        <f ca="1">AVERAGE(OFFSET(AI$171:AI$174,[3]Feuil3!$A10,,))</f>
        <v>83.247500000000002</v>
      </c>
      <c r="AJ482" s="72">
        <f ca="1">AVERAGE(OFFSET(AJ$171:AJ$174,[3]Feuil3!$A10,,))</f>
        <v>86.84</v>
      </c>
      <c r="AK482" s="72">
        <f ca="1">AVERAGE(OFFSET(AK$171:AK$174,[3]Feuil3!$A10,,))</f>
        <v>107.4975</v>
      </c>
      <c r="AL482" s="72">
        <f ca="1">AVERAGE(OFFSET(AL$171:AL$174,[3]Feuil3!$A10,,))</f>
        <v>63.607500000000002</v>
      </c>
      <c r="AM482" s="72">
        <f ca="1">AVERAGE(OFFSET(AM$171:AM$174,[3]Feuil3!$A10,,))</f>
        <v>69.287499999999994</v>
      </c>
      <c r="AN482" s="72">
        <f ca="1">AVERAGE(OFFSET(AN$171:AN$174,[3]Feuil3!$A10,,))</f>
        <v>59.625</v>
      </c>
      <c r="AO482" s="72">
        <f ca="1">AVERAGE(OFFSET(AO$171:AO$174,[3]Feuil3!$A10,,))</f>
        <v>86.177499999999995</v>
      </c>
      <c r="AP482" s="72">
        <f ca="1">AVERAGE(OFFSET(AP$171:AP$174,[3]Feuil3!$A10,,))</f>
        <v>81.460000000000008</v>
      </c>
      <c r="AQ482" s="72">
        <f ca="1">AVERAGE(OFFSET(AQ$171:AQ$174,[3]Feuil3!$A10,,))</f>
        <v>75.032499999999999</v>
      </c>
      <c r="AR482" s="72" t="e">
        <f ca="1">AVERAGE(OFFSET(AR$171:AR$174,[3]Feuil3!$A10,,))</f>
        <v>#DIV/0!</v>
      </c>
      <c r="AS482" s="72" t="e">
        <f ca="1">AVERAGE(OFFSET(AS$171:AS$174,[3]Feuil3!$A10,,))</f>
        <v>#DIV/0!</v>
      </c>
      <c r="AT482" s="72" t="e">
        <f ca="1">AVERAGE(OFFSET(AT$171:AT$174,[3]Feuil3!$A10,,))</f>
        <v>#DIV/0!</v>
      </c>
      <c r="AU482" s="72" t="e">
        <f ca="1">AVERAGE(OFFSET(AU$171:AU$174,[3]Feuil3!$A10,,))</f>
        <v>#DIV/0!</v>
      </c>
      <c r="AV482" s="72" t="e">
        <f ca="1">AVERAGE(OFFSET(AV$171:AV$174,[3]Feuil3!$A10,,))</f>
        <v>#DIV/0!</v>
      </c>
      <c r="AW482" s="75">
        <f ca="1">AVERAGE(OFFSET(AW$171:AW$174,[3]Feuil3!$A10,,))</f>
        <v>86.808449489869233</v>
      </c>
      <c r="AX482" s="75">
        <f ca="1">AVERAGE(OFFSET(AX$171:AX$174,[3]Feuil3!$A10,,))</f>
        <v>100.90427878253197</v>
      </c>
      <c r="AY482" s="75">
        <f ca="1">AVERAGE(OFFSET(AY$171:AY$174,[3]Feuil3!$A10,,))</f>
        <v>79.176382912229258</v>
      </c>
      <c r="AZ482" s="75">
        <f ca="1">AVERAGE(OFFSET(AZ$171:AZ$174,[3]Feuil3!$A10,,))</f>
        <v>71.736421109877426</v>
      </c>
      <c r="BA482" s="75">
        <f ca="1">AVERAGE(OFFSET(BA$171:BA$174,[3]Feuil3!$A10,,))</f>
        <v>101.21538461538461</v>
      </c>
      <c r="BB482" s="75">
        <f ca="1">AVERAGE(OFFSET(BB$171:BB$174,[3]Feuil3!$A10,,))</f>
        <v>60.684380821649185</v>
      </c>
      <c r="BC482" s="75">
        <f ca="1">AVERAGE(OFFSET(BC$171:BC$174,[3]Feuil3!$A10,,))</f>
        <v>72.215856039385443</v>
      </c>
      <c r="BD482" s="75">
        <f ca="1">AVERAGE(OFFSET(BD$171:BD$174,[3]Feuil3!$A10,,))</f>
        <v>63.041777200984782</v>
      </c>
      <c r="BE482" s="75">
        <f ca="1">AVERAGE(OFFSET(BE$171:BE$174,[3]Feuil3!$A10,,))</f>
        <v>73.620259925226989</v>
      </c>
      <c r="BF482" s="75">
        <f ca="1">AVERAGE(OFFSET(BF$171:BF$174,[3]Feuil3!$A10,,))</f>
        <v>87.769527345423398</v>
      </c>
      <c r="BG482" s="75">
        <f ca="1">AVERAGE(OFFSET(BG$171:BG$174,[3]Feuil3!$A10,,))</f>
        <v>72.497604524527333</v>
      </c>
      <c r="BH482" s="75">
        <f ca="1">AVERAGE(OFFSET(BH$171:BH$174,[3]Feuil3!$A10,,))</f>
        <v>64.71383407827318</v>
      </c>
      <c r="BI482" s="75">
        <f ca="1">AVERAGE(OFFSET(BI$171:BI$174,[3]Feuil3!$A10,,))</f>
        <v>64.047257433261294</v>
      </c>
      <c r="BJ482" s="75">
        <f ca="1">AVERAGE(OFFSET(BJ$171:BJ$174,[3]Feuil3!$A10,,))</f>
        <v>81.390569436105849</v>
      </c>
      <c r="BK482" s="75">
        <f ca="1">AVERAGE(OFFSET(BK$171:BK$174,[3]Feuil3!$A10,,))</f>
        <v>70.441466622821451</v>
      </c>
      <c r="BL482" s="75">
        <f ca="1">AVERAGE(OFFSET(BL$171:BL$174,[3]Feuil3!$A10,,))</f>
        <v>76.680010422341709</v>
      </c>
      <c r="BM482" s="75">
        <f ca="1">AVERAGE(OFFSET(BM$171:BM$174,[3]Feuil3!$A10,,))</f>
        <v>68.995525727069364</v>
      </c>
      <c r="BN482" s="75">
        <f ca="1">AVERAGE(OFFSET(BN$171:BN$174,[3]Feuil3!$A10,,))</f>
        <v>89.650263836053512</v>
      </c>
      <c r="BO482" s="75">
        <f ca="1">AVERAGE(OFFSET(BO$171:BO$174,[3]Feuil3!$A10,,))</f>
        <v>98.388818297331625</v>
      </c>
      <c r="BP482" s="75">
        <f ca="1">AVERAGE(OFFSET(BP$171:BP$174,[3]Feuil3!$A10,,))</f>
        <v>105.93420963632674</v>
      </c>
      <c r="BQ482" s="75">
        <f ca="1">AVERAGE(OFFSET(BQ$171:BQ$174,[3]Feuil3!$A10,,))</f>
        <v>88.515516900573232</v>
      </c>
      <c r="BR482" s="75">
        <f ca="1">AVERAGE(OFFSET(BR$171:BR$174,[3]Feuil3!$A10,,))</f>
        <v>44.242162018238702</v>
      </c>
      <c r="BS482" s="75">
        <f ca="1">AVERAGE(OFFSET(BS$171:BS$174,[3]Feuil3!$A10,,))</f>
        <v>100.82686941607146</v>
      </c>
      <c r="BT482" s="75">
        <f ca="1">AVERAGE(OFFSET(BT$171:BT$174,[3]Feuil3!$A10,,))</f>
        <v>93.73605521613112</v>
      </c>
      <c r="BU482" s="75">
        <f ca="1">AVERAGE(OFFSET(BU$171:BU$174,[3]Feuil3!$A10,,))</f>
        <v>103.23726487446515</v>
      </c>
      <c r="BV482" s="75">
        <f ca="1">AVERAGE(OFFSET(BV$171:BV$174,[3]Feuil3!$A10,,))</f>
        <v>114.2321066720036</v>
      </c>
      <c r="BW482" s="75">
        <f ca="1">AVERAGE(OFFSET(BW$171:BW$174,[3]Feuil3!$A10,,))</f>
        <v>107.15850176051457</v>
      </c>
      <c r="BX482" s="75">
        <f ca="1">AVERAGE(OFFSET(BX$171:BX$174,[3]Feuil3!$A10,,))</f>
        <v>151.61562542534364</v>
      </c>
      <c r="BY482" s="75">
        <f ca="1">AVERAGE(OFFSET(BY$171:BY$174,[3]Feuil3!$A10,,))</f>
        <v>152.23097873326765</v>
      </c>
      <c r="BZ482" s="75">
        <f ca="1">AVERAGE(OFFSET(BZ$171:BZ$174,[3]Feuil3!$A10,,))</f>
        <v>80.43625295908015</v>
      </c>
      <c r="CA482" s="75">
        <f ca="1">AVERAGE(OFFSET(CA$171:CA$174,[3]Feuil3!$A10,,))</f>
        <v>73.805881353051163</v>
      </c>
      <c r="CB482" s="75">
        <f ca="1">AVERAGE(OFFSET(CB$171:CB$174,[3]Feuil3!$A10,,))</f>
        <v>101.12652869238006</v>
      </c>
      <c r="CC482" s="75">
        <f ca="1">AVERAGE(OFFSET(CC$171:CC$174,[3]Feuil3!$A10,,))</f>
        <v>54.488799417484039</v>
      </c>
      <c r="CD482" s="75">
        <f ca="1">AVERAGE(OFFSET(CD$171:CD$174,[3]Feuil3!$A10,,))</f>
        <v>59.928211559668739</v>
      </c>
      <c r="CE482" s="75">
        <f ca="1">AVERAGE(OFFSET(CE$171:CE$174,[3]Feuil3!$A10,,))</f>
        <v>57.371725481705994</v>
      </c>
      <c r="CF482" s="75">
        <f ca="1">AVERAGE(OFFSET(CF$171:CF$174,[3]Feuil3!$A10,,))</f>
        <v>91.09431568933168</v>
      </c>
      <c r="CG482" s="75">
        <f ca="1">AVERAGE(OFFSET(CG$171:CG$174,[3]Feuil3!$A10,,))</f>
        <v>75.801423719350481</v>
      </c>
      <c r="CH482" s="75">
        <f ca="1">AVERAGE(OFFSET(CH$171:CH$174,[3]Feuil3!$A10,,))</f>
        <v>67.993475453659869</v>
      </c>
      <c r="CI482" s="75" t="e">
        <f ca="1">AVERAGE(OFFSET(CI$171:CI$174,[3]Feuil3!$A10,,))</f>
        <v>#VALUE!</v>
      </c>
      <c r="CJ482" s="75" t="e">
        <f ca="1">AVERAGE(OFFSET(CJ$171:CJ$174,[3]Feuil3!$A10,,))</f>
        <v>#VALUE!</v>
      </c>
      <c r="CK482" s="75" t="e">
        <f ca="1">AVERAGE(OFFSET(CK$171:CK$174,[3]Feuil3!$A10,,))</f>
        <v>#VALUE!</v>
      </c>
    </row>
    <row r="483" spans="2:89">
      <c r="E483" s="70">
        <f t="shared" si="99"/>
        <v>2001</v>
      </c>
      <c r="F483" s="72">
        <f ca="1">AVERAGE(OFFSET(F$171:F$174,[3]Feuil3!$A11,,))</f>
        <v>92.91749999999999</v>
      </c>
      <c r="G483" s="72">
        <f ca="1">AVERAGE(OFFSET(G$171:G$174,[3]Feuil3!$A11,,))</f>
        <v>101.91250000000001</v>
      </c>
      <c r="H483" s="72">
        <f ca="1">AVERAGE(OFFSET(H$171:H$174,[3]Feuil3!$A11,,))</f>
        <v>89.612499999999997</v>
      </c>
      <c r="I483" s="72">
        <f ca="1">AVERAGE(OFFSET(I$171:I$174,[3]Feuil3!$A11,,))</f>
        <v>81.765000000000001</v>
      </c>
      <c r="J483" s="72">
        <f ca="1">AVERAGE(OFFSET(J$171:J$174,[3]Feuil3!$A11,,))</f>
        <v>97.039999999999992</v>
      </c>
      <c r="K483" s="72">
        <f ca="1">AVERAGE(OFFSET(K$171:K$174,[3]Feuil3!$A11,,))</f>
        <v>78.597499999999997</v>
      </c>
      <c r="L483" s="72">
        <f ca="1">AVERAGE(OFFSET(L$171:L$174,[3]Feuil3!$A11,,))</f>
        <v>85.317499999999995</v>
      </c>
      <c r="M483" s="72">
        <f ca="1">AVERAGE(OFFSET(M$171:M$174,[3]Feuil3!$A11,,))</f>
        <v>80.417500000000004</v>
      </c>
      <c r="N483" s="72">
        <f ca="1">AVERAGE(OFFSET(N$171:N$174,[3]Feuil3!$A11,,))</f>
        <v>83.417500000000004</v>
      </c>
      <c r="O483" s="72">
        <f ca="1">AVERAGE(OFFSET(O$171:O$174,[3]Feuil3!$A11,,))</f>
        <v>92.025000000000006</v>
      </c>
      <c r="P483" s="72">
        <f ca="1">AVERAGE(OFFSET(P$171:P$174,[3]Feuil3!$A11,,))</f>
        <v>79.357500000000002</v>
      </c>
      <c r="Q483" s="72">
        <f ca="1">AVERAGE(OFFSET(Q$171:Q$174,[3]Feuil3!$A11,,))</f>
        <v>83.27000000000001</v>
      </c>
      <c r="R483" s="72">
        <f ca="1">AVERAGE(OFFSET(R$171:R$174,[3]Feuil3!$A11,,))</f>
        <v>97.587499999999991</v>
      </c>
      <c r="S483" s="72">
        <f ca="1">AVERAGE(OFFSET(S$171:S$174,[3]Feuil3!$A11,,))</f>
        <v>81.73</v>
      </c>
      <c r="T483" s="72">
        <f ca="1">AVERAGE(OFFSET(T$171:T$174,[3]Feuil3!$A11,,))</f>
        <v>90.17</v>
      </c>
      <c r="U483" s="72">
        <f ca="1">AVERAGE(OFFSET(U$171:U$174,[3]Feuil3!$A11,,))</f>
        <v>88.44250000000001</v>
      </c>
      <c r="V483" s="72">
        <f ca="1">AVERAGE(OFFSET(V$171:V$174,[3]Feuil3!$A11,,))</f>
        <v>81.762499999999989</v>
      </c>
      <c r="W483" s="72">
        <f ca="1">AVERAGE(OFFSET(W$171:W$174,[3]Feuil3!$A11,,))</f>
        <v>94.137500000000003</v>
      </c>
      <c r="X483" s="72">
        <f ca="1">AVERAGE(OFFSET(X$171:X$174,[3]Feuil3!$A11,,))</f>
        <v>94.447499999999991</v>
      </c>
      <c r="Y483" s="72">
        <f ca="1">AVERAGE(OFFSET(Y$171:Y$174,[3]Feuil3!$A11,,))</f>
        <v>130.10249999999999</v>
      </c>
      <c r="Z483" s="72">
        <f ca="1">AVERAGE(OFFSET(Z$171:Z$174,[3]Feuil3!$A11,,))</f>
        <v>89.722499999999997</v>
      </c>
      <c r="AA483" s="72">
        <f ca="1">AVERAGE(OFFSET(AA$171:AA$174,[3]Feuil3!$A11,,))</f>
        <v>76.11</v>
      </c>
      <c r="AB483" s="72">
        <f ca="1">AVERAGE(OFFSET(AB$171:AB$174,[3]Feuil3!$A11,,))</f>
        <v>97.842500000000001</v>
      </c>
      <c r="AC483" s="72">
        <f ca="1">AVERAGE(OFFSET(AC$171:AC$174,[3]Feuil3!$A11,,))</f>
        <v>102.24</v>
      </c>
      <c r="AD483" s="72">
        <f ca="1">AVERAGE(OFFSET(AD$171:AD$174,[3]Feuil3!$A11,,))</f>
        <v>97.564999999999998</v>
      </c>
      <c r="AE483" s="72">
        <f ca="1">AVERAGE(OFFSET(AE$171:AE$174,[3]Feuil3!$A11,,))</f>
        <v>110.12</v>
      </c>
      <c r="AF483" s="72">
        <f ca="1">AVERAGE(OFFSET(AF$171:AF$174,[3]Feuil3!$A11,,))</f>
        <v>95.067499999999995</v>
      </c>
      <c r="AG483" s="72">
        <f ca="1">AVERAGE(OFFSET(AG$171:AG$174,[3]Feuil3!$A11,,))</f>
        <v>142.44749999999999</v>
      </c>
      <c r="AH483" s="72">
        <f ca="1">AVERAGE(OFFSET(AH$171:AH$174,[3]Feuil3!$A11,,))</f>
        <v>121.55250000000001</v>
      </c>
      <c r="AI483" s="72">
        <f ca="1">AVERAGE(OFFSET(AI$171:AI$174,[3]Feuil3!$A11,,))</f>
        <v>88.68</v>
      </c>
      <c r="AJ483" s="72">
        <f ca="1">AVERAGE(OFFSET(AJ$171:AJ$174,[3]Feuil3!$A11,,))</f>
        <v>89.137500000000003</v>
      </c>
      <c r="AK483" s="72">
        <f ca="1">AVERAGE(OFFSET(AK$171:AK$174,[3]Feuil3!$A11,,))</f>
        <v>82.945000000000007</v>
      </c>
      <c r="AL483" s="72">
        <f ca="1">AVERAGE(OFFSET(AL$171:AL$174,[3]Feuil3!$A11,,))</f>
        <v>63.99</v>
      </c>
      <c r="AM483" s="72">
        <f ca="1">AVERAGE(OFFSET(AM$171:AM$174,[3]Feuil3!$A11,,))</f>
        <v>63.314999999999998</v>
      </c>
      <c r="AN483" s="72">
        <f ca="1">AVERAGE(OFFSET(AN$171:AN$174,[3]Feuil3!$A11,,))</f>
        <v>61.797499999999999</v>
      </c>
      <c r="AO483" s="72">
        <f ca="1">AVERAGE(OFFSET(AO$171:AO$174,[3]Feuil3!$A11,,))</f>
        <v>96.015000000000001</v>
      </c>
      <c r="AP483" s="72">
        <f ca="1">AVERAGE(OFFSET(AP$171:AP$174,[3]Feuil3!$A11,,))</f>
        <v>81.727500000000006</v>
      </c>
      <c r="AQ483" s="72">
        <f ca="1">AVERAGE(OFFSET(AQ$171:AQ$174,[3]Feuil3!$A11,,))</f>
        <v>75.814999999999998</v>
      </c>
      <c r="AR483" s="72" t="e">
        <f ca="1">AVERAGE(OFFSET(AR$171:AR$174,[3]Feuil3!$A11,,))</f>
        <v>#DIV/0!</v>
      </c>
      <c r="AS483" s="72" t="e">
        <f ca="1">AVERAGE(OFFSET(AS$171:AS$174,[3]Feuil3!$A11,,))</f>
        <v>#DIV/0!</v>
      </c>
      <c r="AT483" s="72" t="e">
        <f ca="1">AVERAGE(OFFSET(AT$171:AT$174,[3]Feuil3!$A11,,))</f>
        <v>#DIV/0!</v>
      </c>
      <c r="AU483" s="72" t="e">
        <f ca="1">AVERAGE(OFFSET(AU$171:AU$174,[3]Feuil3!$A11,,))</f>
        <v>#DIV/0!</v>
      </c>
      <c r="AV483" s="72" t="e">
        <f ca="1">AVERAGE(OFFSET(AV$171:AV$174,[3]Feuil3!$A11,,))</f>
        <v>#DIV/0!</v>
      </c>
      <c r="AW483" s="75">
        <f ca="1">AVERAGE(OFFSET(AW$171:AW$174,[3]Feuil3!$A11,,))</f>
        <v>89.014226181922709</v>
      </c>
      <c r="AX483" s="75">
        <f ca="1">AVERAGE(OFFSET(AX$171:AX$174,[3]Feuil3!$A11,,))</f>
        <v>99.899524579718673</v>
      </c>
      <c r="AY483" s="75">
        <f ca="1">AVERAGE(OFFSET(AY$171:AY$174,[3]Feuil3!$A11,,))</f>
        <v>86.172079717287303</v>
      </c>
      <c r="AZ483" s="75">
        <f ca="1">AVERAGE(OFFSET(AZ$171:AZ$174,[3]Feuil3!$A11,,))</f>
        <v>74.1111690195101</v>
      </c>
      <c r="BA483" s="75">
        <f ca="1">AVERAGE(OFFSET(BA$171:BA$174,[3]Feuil3!$A11,,))</f>
        <v>99.52820512820513</v>
      </c>
      <c r="BB483" s="75">
        <f ca="1">AVERAGE(OFFSET(BB$171:BB$174,[3]Feuil3!$A11,,))</f>
        <v>61.651142268849888</v>
      </c>
      <c r="BC483" s="75">
        <f ca="1">AVERAGE(OFFSET(BC$171:BC$174,[3]Feuil3!$A11,,))</f>
        <v>72.419573890162127</v>
      </c>
      <c r="BD483" s="75">
        <f ca="1">AVERAGE(OFFSET(BD$171:BD$174,[3]Feuil3!$A11,,))</f>
        <v>61.390919327442404</v>
      </c>
      <c r="BE483" s="75">
        <f ca="1">AVERAGE(OFFSET(BE$171:BE$174,[3]Feuil3!$A11,,))</f>
        <v>74.254495282179093</v>
      </c>
      <c r="BF483" s="75">
        <f ca="1">AVERAGE(OFFSET(BF$171:BF$174,[3]Feuil3!$A11,,))</f>
        <v>87.605312009138942</v>
      </c>
      <c r="BG483" s="75">
        <f ca="1">AVERAGE(OFFSET(BG$171:BG$174,[3]Feuil3!$A11,,))</f>
        <v>74.184954076982393</v>
      </c>
      <c r="BH483" s="75">
        <f ca="1">AVERAGE(OFFSET(BH$171:BH$174,[3]Feuil3!$A11,,))</f>
        <v>72.621824920963704</v>
      </c>
      <c r="BI483" s="75">
        <f ca="1">AVERAGE(OFFSET(BI$171:BI$174,[3]Feuil3!$A11,,))</f>
        <v>57.005374145686083</v>
      </c>
      <c r="BJ483" s="75">
        <f ca="1">AVERAGE(OFFSET(BJ$171:BJ$174,[3]Feuil3!$A11,,))</f>
        <v>75.490694130143623</v>
      </c>
      <c r="BK483" s="75">
        <f ca="1">AVERAGE(OFFSET(BK$171:BK$174,[3]Feuil3!$A11,,))</f>
        <v>74.128576126274254</v>
      </c>
      <c r="BL483" s="75">
        <f ca="1">AVERAGE(OFFSET(BL$171:BL$174,[3]Feuil3!$A11,,))</f>
        <v>83.797996067934719</v>
      </c>
      <c r="BM483" s="75">
        <f ca="1">AVERAGE(OFFSET(BM$171:BM$174,[3]Feuil3!$A11,,))</f>
        <v>73.165548098434002</v>
      </c>
      <c r="BN483" s="75">
        <f ca="1">AVERAGE(OFFSET(BN$171:BN$174,[3]Feuil3!$A11,,))</f>
        <v>92.416247392318084</v>
      </c>
      <c r="BO483" s="75">
        <f ca="1">AVERAGE(OFFSET(BO$171:BO$174,[3]Feuil3!$A11,,))</f>
        <v>96.007623888182977</v>
      </c>
      <c r="BP483" s="75">
        <f ca="1">AVERAGE(OFFSET(BP$171:BP$174,[3]Feuil3!$A11,,))</f>
        <v>117.33366401370822</v>
      </c>
      <c r="BQ483" s="75">
        <f ca="1">AVERAGE(OFFSET(BQ$171:BQ$174,[3]Feuil3!$A11,,))</f>
        <v>88.676121763194303</v>
      </c>
      <c r="BR483" s="75">
        <f ca="1">AVERAGE(OFFSET(BR$171:BR$174,[3]Feuil3!$A11,,))</f>
        <v>50.662317779404901</v>
      </c>
      <c r="BS483" s="75">
        <f ca="1">AVERAGE(OFFSET(BS$171:BS$174,[3]Feuil3!$A11,,))</f>
        <v>100.18943757519904</v>
      </c>
      <c r="BT483" s="75">
        <f ca="1">AVERAGE(OFFSET(BT$171:BT$174,[3]Feuil3!$A11,,))</f>
        <v>85.276393435786218</v>
      </c>
      <c r="BU483" s="75">
        <f ca="1">AVERAGE(OFFSET(BU$171:BU$174,[3]Feuil3!$A11,,))</f>
        <v>105.01870240305695</v>
      </c>
      <c r="BV483" s="75">
        <f ca="1">AVERAGE(OFFSET(BV$171:BV$174,[3]Feuil3!$A11,,))</f>
        <v>110.19438120731492</v>
      </c>
      <c r="BW483" s="75">
        <f ca="1">AVERAGE(OFFSET(BW$171:BW$174,[3]Feuil3!$A11,,))</f>
        <v>105.42848429399207</v>
      </c>
      <c r="BX483" s="75">
        <f ca="1">AVERAGE(OFFSET(BX$171:BX$174,[3]Feuil3!$A11,,))</f>
        <v>155.10820743160474</v>
      </c>
      <c r="BY483" s="75">
        <f ca="1">AVERAGE(OFFSET(BY$171:BY$174,[3]Feuil3!$A11,,))</f>
        <v>140.8732688184505</v>
      </c>
      <c r="BZ483" s="75">
        <f ca="1">AVERAGE(OFFSET(BZ$171:BZ$174,[3]Feuil3!$A11,,))</f>
        <v>85.685298806705646</v>
      </c>
      <c r="CA483" s="75">
        <f ca="1">AVERAGE(OFFSET(CA$171:CA$174,[3]Feuil3!$A11,,))</f>
        <v>75.758541560428355</v>
      </c>
      <c r="CB483" s="75">
        <f ca="1">AVERAGE(OFFSET(CB$171:CB$174,[3]Feuil3!$A11,,))</f>
        <v>78.029162746942617</v>
      </c>
      <c r="CC483" s="75">
        <f ca="1">AVERAGE(OFFSET(CC$171:CC$174,[3]Feuil3!$A11,,))</f>
        <v>54.816464642138179</v>
      </c>
      <c r="CD483" s="75">
        <f ca="1">AVERAGE(OFFSET(CD$171:CD$174,[3]Feuil3!$A11,,))</f>
        <v>54.762471079205142</v>
      </c>
      <c r="CE483" s="75">
        <f ca="1">AVERAGE(OFFSET(CE$171:CE$174,[3]Feuil3!$A11,,))</f>
        <v>59.462125039089742</v>
      </c>
      <c r="CF483" s="75">
        <f ca="1">AVERAGE(OFFSET(CF$171:CF$174,[3]Feuil3!$A11,,))</f>
        <v>101.49308950609128</v>
      </c>
      <c r="CG483" s="75">
        <f ca="1">AVERAGE(OFFSET(CG$171:CG$174,[3]Feuil3!$A11,,))</f>
        <v>76.050341971804784</v>
      </c>
      <c r="CH483" s="75">
        <f ca="1">AVERAGE(OFFSET(CH$171:CH$174,[3]Feuil3!$A11,,))</f>
        <v>68.702566774653945</v>
      </c>
      <c r="CI483" s="75" t="e">
        <f ca="1">AVERAGE(OFFSET(CI$171:CI$174,[3]Feuil3!$A11,,))</f>
        <v>#VALUE!</v>
      </c>
      <c r="CJ483" s="75" t="e">
        <f ca="1">AVERAGE(OFFSET(CJ$171:CJ$174,[3]Feuil3!$A11,,))</f>
        <v>#VALUE!</v>
      </c>
      <c r="CK483" s="75" t="e">
        <f ca="1">AVERAGE(OFFSET(CK$171:CK$174,[3]Feuil3!$A11,,))</f>
        <v>#VALUE!</v>
      </c>
    </row>
    <row r="484" spans="2:89">
      <c r="E484" s="70">
        <f t="shared" si="99"/>
        <v>2002</v>
      </c>
      <c r="F484" s="72">
        <f ca="1">AVERAGE(OFFSET(F$171:F$174,[3]Feuil3!$A12,,))</f>
        <v>94.07</v>
      </c>
      <c r="G484" s="72">
        <f ca="1">AVERAGE(OFFSET(G$171:G$174,[3]Feuil3!$A12,,))</f>
        <v>97.427499999999995</v>
      </c>
      <c r="H484" s="72">
        <f ca="1">AVERAGE(OFFSET(H$171:H$174,[3]Feuil3!$A12,,))</f>
        <v>98.997500000000002</v>
      </c>
      <c r="I484" s="72">
        <f ca="1">AVERAGE(OFFSET(I$171:I$174,[3]Feuil3!$A12,,))</f>
        <v>85.877499999999998</v>
      </c>
      <c r="J484" s="72">
        <f ca="1">AVERAGE(OFFSET(J$171:J$174,[3]Feuil3!$A12,,))</f>
        <v>100.07250000000001</v>
      </c>
      <c r="K484" s="72">
        <f ca="1">AVERAGE(OFFSET(K$171:K$174,[3]Feuil3!$A12,,))</f>
        <v>82.259999999999991</v>
      </c>
      <c r="L484" s="72">
        <f ca="1">AVERAGE(OFFSET(L$171:L$174,[3]Feuil3!$A12,,))</f>
        <v>78.357499999999987</v>
      </c>
      <c r="M484" s="72">
        <f ca="1">AVERAGE(OFFSET(M$171:M$174,[3]Feuil3!$A12,,))</f>
        <v>98.362499999999997</v>
      </c>
      <c r="N484" s="72">
        <f ca="1">AVERAGE(OFFSET(N$171:N$174,[3]Feuil3!$A12,,))</f>
        <v>85.484999999999999</v>
      </c>
      <c r="O484" s="72">
        <f ca="1">AVERAGE(OFFSET(O$171:O$174,[3]Feuil3!$A12,,))</f>
        <v>95.114999999999995</v>
      </c>
      <c r="P484" s="72">
        <f ca="1">AVERAGE(OFFSET(P$171:P$174,[3]Feuil3!$A12,,))</f>
        <v>83.174999999999997</v>
      </c>
      <c r="Q484" s="72">
        <f ca="1">AVERAGE(OFFSET(Q$171:Q$174,[3]Feuil3!$A12,,))</f>
        <v>87.265000000000015</v>
      </c>
      <c r="R484" s="72">
        <f ca="1">AVERAGE(OFFSET(R$171:R$174,[3]Feuil3!$A12,,))</f>
        <v>88.935000000000002</v>
      </c>
      <c r="S484" s="72">
        <f ca="1">AVERAGE(OFFSET(S$171:S$174,[3]Feuil3!$A12,,))</f>
        <v>82.795000000000002</v>
      </c>
      <c r="T484" s="72">
        <f ca="1">AVERAGE(OFFSET(T$171:T$174,[3]Feuil3!$A12,,))</f>
        <v>90.899999999999991</v>
      </c>
      <c r="U484" s="72">
        <f ca="1">AVERAGE(OFFSET(U$171:U$174,[3]Feuil3!$A12,,))</f>
        <v>95.504999999999995</v>
      </c>
      <c r="V484" s="72">
        <f ca="1">AVERAGE(OFFSET(V$171:V$174,[3]Feuil3!$A12,,))</f>
        <v>84.825000000000003</v>
      </c>
      <c r="W484" s="72">
        <f ca="1">AVERAGE(OFFSET(W$171:W$174,[3]Feuil3!$A12,,))</f>
        <v>97.11</v>
      </c>
      <c r="X484" s="72">
        <f ca="1">AVERAGE(OFFSET(X$171:X$174,[3]Feuil3!$A12,,))</f>
        <v>94.762500000000003</v>
      </c>
      <c r="Y484" s="72">
        <f ca="1">AVERAGE(OFFSET(Y$171:Y$174,[3]Feuil3!$A12,,))</f>
        <v>114.25</v>
      </c>
      <c r="Z484" s="72">
        <f ca="1">AVERAGE(OFFSET(Z$171:Z$174,[3]Feuil3!$A12,,))</f>
        <v>91.717500000000001</v>
      </c>
      <c r="AA484" s="72">
        <f ca="1">AVERAGE(OFFSET(AA$171:AA$174,[3]Feuil3!$A12,,))</f>
        <v>71.86</v>
      </c>
      <c r="AB484" s="72">
        <f ca="1">AVERAGE(OFFSET(AB$171:AB$174,[3]Feuil3!$A12,,))</f>
        <v>97.16</v>
      </c>
      <c r="AC484" s="72">
        <f ca="1">AVERAGE(OFFSET(AC$171:AC$174,[3]Feuil3!$A12,,))</f>
        <v>106.05500000000001</v>
      </c>
      <c r="AD484" s="72">
        <f ca="1">AVERAGE(OFFSET(AD$171:AD$174,[3]Feuil3!$A12,,))</f>
        <v>94.627499999999998</v>
      </c>
      <c r="AE484" s="72">
        <f ca="1">AVERAGE(OFFSET(AE$171:AE$174,[3]Feuil3!$A12,,))</f>
        <v>105.63249999999999</v>
      </c>
      <c r="AF484" s="72">
        <f ca="1">AVERAGE(OFFSET(AF$171:AF$174,[3]Feuil3!$A12,,))</f>
        <v>96.37</v>
      </c>
      <c r="AG484" s="72">
        <f ca="1">AVERAGE(OFFSET(AG$171:AG$174,[3]Feuil3!$A12,,))</f>
        <v>131.44499999999999</v>
      </c>
      <c r="AH484" s="72">
        <f ca="1">AVERAGE(OFFSET(AH$171:AH$174,[3]Feuil3!$A12,,))</f>
        <v>115.33250000000001</v>
      </c>
      <c r="AI484" s="72">
        <f ca="1">AVERAGE(OFFSET(AI$171:AI$174,[3]Feuil3!$A12,,))</f>
        <v>95.242500000000007</v>
      </c>
      <c r="AJ484" s="72">
        <f ca="1">AVERAGE(OFFSET(AJ$171:AJ$174,[3]Feuil3!$A12,,))</f>
        <v>100.88</v>
      </c>
      <c r="AK484" s="72">
        <f ca="1">AVERAGE(OFFSET(AK$171:AK$174,[3]Feuil3!$A12,,))</f>
        <v>86.789999999999992</v>
      </c>
      <c r="AL484" s="72">
        <f ca="1">AVERAGE(OFFSET(AL$171:AL$174,[3]Feuil3!$A12,,))</f>
        <v>67.392499999999998</v>
      </c>
      <c r="AM484" s="72">
        <f ca="1">AVERAGE(OFFSET(AM$171:AM$174,[3]Feuil3!$A12,,))</f>
        <v>69.777499999999989</v>
      </c>
      <c r="AN484" s="72">
        <f ca="1">AVERAGE(OFFSET(AN$171:AN$174,[3]Feuil3!$A12,,))</f>
        <v>65.344999999999999</v>
      </c>
      <c r="AO484" s="72">
        <f ca="1">AVERAGE(OFFSET(AO$171:AO$174,[3]Feuil3!$A12,,))</f>
        <v>99.14</v>
      </c>
      <c r="AP484" s="72">
        <f ca="1">AVERAGE(OFFSET(AP$171:AP$174,[3]Feuil3!$A12,,))</f>
        <v>86.554999999999993</v>
      </c>
      <c r="AQ484" s="72">
        <f ca="1">AVERAGE(OFFSET(AQ$171:AQ$174,[3]Feuil3!$A12,,))</f>
        <v>81.582499999999996</v>
      </c>
      <c r="AR484" s="72" t="e">
        <f ca="1">AVERAGE(OFFSET(AR$171:AR$174,[3]Feuil3!$A12,,))</f>
        <v>#DIV/0!</v>
      </c>
      <c r="AS484" s="72" t="e">
        <f ca="1">AVERAGE(OFFSET(AS$171:AS$174,[3]Feuil3!$A12,,))</f>
        <v>#DIV/0!</v>
      </c>
      <c r="AT484" s="72" t="e">
        <f ca="1">AVERAGE(OFFSET(AT$171:AT$174,[3]Feuil3!$A12,,))</f>
        <v>#DIV/0!</v>
      </c>
      <c r="AU484" s="72" t="e">
        <f ca="1">AVERAGE(OFFSET(AU$171:AU$174,[3]Feuil3!$A12,,))</f>
        <v>#DIV/0!</v>
      </c>
      <c r="AV484" s="72" t="e">
        <f ca="1">AVERAGE(OFFSET(AV$171:AV$174,[3]Feuil3!$A12,,))</f>
        <v>#DIV/0!</v>
      </c>
      <c r="AW484" s="75">
        <f ca="1">AVERAGE(OFFSET(AW$171:AW$174,[3]Feuil3!$A12,,))</f>
        <v>90.118312018010258</v>
      </c>
      <c r="AX484" s="75">
        <f ca="1">AVERAGE(OFFSET(AX$171:AX$174,[3]Feuil3!$A12,,))</f>
        <v>95.503112287408698</v>
      </c>
      <c r="AY484" s="75">
        <f ca="1">AVERAGE(OFFSET(AY$171:AY$174,[3]Feuil3!$A12,,))</f>
        <v>95.196768997764266</v>
      </c>
      <c r="AZ484" s="75">
        <f ca="1">AVERAGE(OFFSET(AZ$171:AZ$174,[3]Feuil3!$A12,,))</f>
        <v>77.838707484534694</v>
      </c>
      <c r="BA484" s="75">
        <f ca="1">AVERAGE(OFFSET(BA$171:BA$174,[3]Feuil3!$A12,,))</f>
        <v>102.63846153846154</v>
      </c>
      <c r="BB484" s="75">
        <f ca="1">AVERAGE(OFFSET(BB$171:BB$174,[3]Feuil3!$A12,,))</f>
        <v>64.523972938523386</v>
      </c>
      <c r="BC484" s="75">
        <f ca="1">AVERAGE(OFFSET(BC$171:BC$174,[3]Feuil3!$A12,,))</f>
        <v>66.511756217638563</v>
      </c>
      <c r="BD484" s="75">
        <f ca="1">AVERAGE(OFFSET(BD$171:BD$174,[3]Feuil3!$A12,,))</f>
        <v>75.09017691852587</v>
      </c>
      <c r="BE484" s="75">
        <f ca="1">AVERAGE(OFFSET(BE$171:BE$174,[3]Feuil3!$A12,,))</f>
        <v>76.094890510948915</v>
      </c>
      <c r="BF484" s="75">
        <f ca="1">AVERAGE(OFFSET(BF$171:BF$174,[3]Feuil3!$A12,,))</f>
        <v>90.546908467799526</v>
      </c>
      <c r="BG484" s="75">
        <f ca="1">AVERAGE(OFFSET(BG$171:BG$174,[3]Feuil3!$A12,,))</f>
        <v>77.753628268947622</v>
      </c>
      <c r="BH484" s="75">
        <f ca="1">AVERAGE(OFFSET(BH$171:BH$174,[3]Feuil3!$A12,,))</f>
        <v>76.105963152730837</v>
      </c>
      <c r="BI484" s="75">
        <f ca="1">AVERAGE(OFFSET(BI$171:BI$174,[3]Feuil3!$A12,,))</f>
        <v>51.951048542555057</v>
      </c>
      <c r="BJ484" s="75">
        <f ca="1">AVERAGE(OFFSET(BJ$171:BJ$174,[3]Feuil3!$A12,,))</f>
        <v>76.474391539278628</v>
      </c>
      <c r="BK484" s="75">
        <f ca="1">AVERAGE(OFFSET(BK$171:BK$174,[3]Feuil3!$A12,,))</f>
        <v>74.728707661953308</v>
      </c>
      <c r="BL484" s="75">
        <f ca="1">AVERAGE(OFFSET(BL$171:BL$174,[3]Feuil3!$A12,,))</f>
        <v>90.489613188999698</v>
      </c>
      <c r="BM484" s="75">
        <f ca="1">AVERAGE(OFFSET(BM$171:BM$174,[3]Feuil3!$A12,,))</f>
        <v>75.906040268456366</v>
      </c>
      <c r="BN484" s="75">
        <f ca="1">AVERAGE(OFFSET(BN$171:BN$174,[3]Feuil3!$A12,,))</f>
        <v>95.33439685851026</v>
      </c>
      <c r="BO484" s="75">
        <f ca="1">AVERAGE(OFFSET(BO$171:BO$174,[3]Feuil3!$A12,,))</f>
        <v>96.327827191867868</v>
      </c>
      <c r="BP484" s="75">
        <f ca="1">AVERAGE(OFFSET(BP$171:BP$174,[3]Feuil3!$A12,,))</f>
        <v>103.03699862467026</v>
      </c>
      <c r="BQ484" s="75">
        <f ca="1">AVERAGE(OFFSET(BQ$171:BQ$174,[3]Feuil3!$A12,,))</f>
        <v>90.647855307372993</v>
      </c>
      <c r="BR484" s="75">
        <f ca="1">AVERAGE(OFFSET(BR$171:BR$174,[3]Feuil3!$A12,,))</f>
        <v>47.833322239233169</v>
      </c>
      <c r="BS484" s="75">
        <f ca="1">AVERAGE(OFFSET(BS$171:BS$174,[3]Feuil3!$A12,,))</f>
        <v>99.49056652074853</v>
      </c>
      <c r="BT484" s="75">
        <f ca="1">AVERAGE(OFFSET(BT$171:BT$174,[3]Feuil3!$A12,,))</f>
        <v>88.458410659549173</v>
      </c>
      <c r="BU484" s="75">
        <f ca="1">AVERAGE(OFFSET(BU$171:BU$174,[3]Feuil3!$A12,,))</f>
        <v>101.8567853394688</v>
      </c>
      <c r="BV484" s="75">
        <f ca="1">AVERAGE(OFFSET(BV$171:BV$174,[3]Feuil3!$A12,,))</f>
        <v>105.70385009881669</v>
      </c>
      <c r="BW484" s="75">
        <f ca="1">AVERAGE(OFFSET(BW$171:BW$174,[3]Feuil3!$A12,,))</f>
        <v>106.87293797998281</v>
      </c>
      <c r="BX484" s="75">
        <f ca="1">AVERAGE(OFFSET(BX$171:BX$174,[3]Feuil3!$A12,,))</f>
        <v>143.12780726827276</v>
      </c>
      <c r="BY484" s="75">
        <f ca="1">AVERAGE(OFFSET(BY$171:BY$174,[3]Feuil3!$A12,,))</f>
        <v>133.66459987251551</v>
      </c>
      <c r="BZ484" s="75">
        <f ca="1">AVERAGE(OFFSET(BZ$171:BZ$174,[3]Feuil3!$A12,,))</f>
        <v>92.026184839847346</v>
      </c>
      <c r="CA484" s="75">
        <f ca="1">AVERAGE(OFFSET(CA$171:CA$174,[3]Feuil3!$A12,,))</f>
        <v>85.738568757436681</v>
      </c>
      <c r="CB484" s="75">
        <f ca="1">AVERAGE(OFFSET(CB$171:CB$174,[3]Feuil3!$A12,,))</f>
        <v>81.64628410159925</v>
      </c>
      <c r="CC484" s="75">
        <f ca="1">AVERAGE(OFFSET(CC$171:CC$174,[3]Feuil3!$A12,,))</f>
        <v>57.731186019617084</v>
      </c>
      <c r="CD484" s="75">
        <f ca="1">AVERAGE(OFFSET(CD$171:CD$174,[3]Feuil3!$A12,,))</f>
        <v>60.352022833913551</v>
      </c>
      <c r="CE484" s="75">
        <f ca="1">AVERAGE(OFFSET(CE$171:CE$174,[3]Feuil3!$A12,,))</f>
        <v>62.875562291020181</v>
      </c>
      <c r="CF484" s="75">
        <f ca="1">AVERAGE(OFFSET(CF$171:CF$174,[3]Feuil3!$A12,,))</f>
        <v>104.79638487354987</v>
      </c>
      <c r="CG484" s="75">
        <f ca="1">AVERAGE(OFFSET(CG$171:CG$174,[3]Feuil3!$A12,,))</f>
        <v>80.542502210021865</v>
      </c>
      <c r="CH484" s="75">
        <f ca="1">AVERAGE(OFFSET(CH$171:CH$174,[3]Feuil3!$A12,,))</f>
        <v>73.929000249201422</v>
      </c>
      <c r="CI484" s="75" t="e">
        <f ca="1">AVERAGE(OFFSET(CI$171:CI$174,[3]Feuil3!$A12,,))</f>
        <v>#VALUE!</v>
      </c>
      <c r="CJ484" s="75" t="e">
        <f ca="1">AVERAGE(OFFSET(CJ$171:CJ$174,[3]Feuil3!$A12,,))</f>
        <v>#VALUE!</v>
      </c>
      <c r="CK484" s="75" t="e">
        <f ca="1">AVERAGE(OFFSET(CK$171:CK$174,[3]Feuil3!$A12,,))</f>
        <v>#VALUE!</v>
      </c>
    </row>
    <row r="485" spans="2:89">
      <c r="E485" s="70">
        <f t="shared" si="99"/>
        <v>2003</v>
      </c>
      <c r="F485" s="72">
        <f ca="1">AVERAGE(OFFSET(F$171:F$174,[3]Feuil3!$A13,,))</f>
        <v>98.88</v>
      </c>
      <c r="G485" s="72">
        <f ca="1">AVERAGE(OFFSET(G$171:G$174,[3]Feuil3!$A13,,))</f>
        <v>94.652500000000003</v>
      </c>
      <c r="H485" s="72">
        <f ca="1">AVERAGE(OFFSET(H$171:H$174,[3]Feuil3!$A13,,))</f>
        <v>98.69</v>
      </c>
      <c r="I485" s="72">
        <f ca="1">AVERAGE(OFFSET(I$171:I$174,[3]Feuil3!$A13,,))</f>
        <v>93.577499999999986</v>
      </c>
      <c r="J485" s="72">
        <f ca="1">AVERAGE(OFFSET(J$171:J$174,[3]Feuil3!$A13,,))</f>
        <v>103.72499999999999</v>
      </c>
      <c r="K485" s="72">
        <f ca="1">AVERAGE(OFFSET(K$171:K$174,[3]Feuil3!$A13,,))</f>
        <v>87.484999999999999</v>
      </c>
      <c r="L485" s="72">
        <f ca="1">AVERAGE(OFFSET(L$171:L$174,[3]Feuil3!$A13,,))</f>
        <v>91.227499999999992</v>
      </c>
      <c r="M485" s="72">
        <f ca="1">AVERAGE(OFFSET(M$171:M$174,[3]Feuil3!$A13,,))</f>
        <v>100.64500000000001</v>
      </c>
      <c r="N485" s="72">
        <f ca="1">AVERAGE(OFFSET(N$171:N$174,[3]Feuil3!$A13,,))</f>
        <v>92.34</v>
      </c>
      <c r="O485" s="72">
        <f ca="1">AVERAGE(OFFSET(O$171:O$174,[3]Feuil3!$A13,,))</f>
        <v>98.24</v>
      </c>
      <c r="P485" s="72">
        <f ca="1">AVERAGE(OFFSET(P$171:P$174,[3]Feuil3!$A13,,))</f>
        <v>92.97</v>
      </c>
      <c r="Q485" s="72">
        <f ca="1">AVERAGE(OFFSET(Q$171:Q$174,[3]Feuil3!$A13,,))</f>
        <v>92.88</v>
      </c>
      <c r="R485" s="72">
        <f ca="1">AVERAGE(OFFSET(R$171:R$174,[3]Feuil3!$A13,,))</f>
        <v>90.35</v>
      </c>
      <c r="S485" s="72">
        <f ca="1">AVERAGE(OFFSET(S$171:S$174,[3]Feuil3!$A13,,))</f>
        <v>90.649999999999991</v>
      </c>
      <c r="T485" s="72">
        <f ca="1">AVERAGE(OFFSET(T$171:T$174,[3]Feuil3!$A13,,))</f>
        <v>92.320000000000007</v>
      </c>
      <c r="U485" s="72">
        <f ca="1">AVERAGE(OFFSET(U$171:U$174,[3]Feuil3!$A13,,))</f>
        <v>91.33250000000001</v>
      </c>
      <c r="V485" s="72">
        <f ca="1">AVERAGE(OFFSET(V$171:V$174,[3]Feuil3!$A13,,))</f>
        <v>92.367499999999993</v>
      </c>
      <c r="W485" s="72">
        <f ca="1">AVERAGE(OFFSET(W$171:W$174,[3]Feuil3!$A13,,))</f>
        <v>102.45500000000001</v>
      </c>
      <c r="X485" s="72">
        <f ca="1">AVERAGE(OFFSET(X$171:X$174,[3]Feuil3!$A13,,))</f>
        <v>100.38499999999999</v>
      </c>
      <c r="Y485" s="72">
        <f ca="1">AVERAGE(OFFSET(Y$171:Y$174,[3]Feuil3!$A13,,))</f>
        <v>93.865000000000009</v>
      </c>
      <c r="Z485" s="72">
        <f ca="1">AVERAGE(OFFSET(Z$171:Z$174,[3]Feuil3!$A13,,))</f>
        <v>94.577500000000001</v>
      </c>
      <c r="AA485" s="72">
        <f ca="1">AVERAGE(OFFSET(AA$171:AA$174,[3]Feuil3!$A13,,))</f>
        <v>70.807500000000005</v>
      </c>
      <c r="AB485" s="72">
        <f ca="1">AVERAGE(OFFSET(AB$171:AB$174,[3]Feuil3!$A13,,))</f>
        <v>96.35</v>
      </c>
      <c r="AC485" s="72">
        <f ca="1">AVERAGE(OFFSET(AC$171:AC$174,[3]Feuil3!$A13,,))</f>
        <v>106.5475</v>
      </c>
      <c r="AD485" s="72">
        <f ca="1">AVERAGE(OFFSET(AD$171:AD$174,[3]Feuil3!$A13,,))</f>
        <v>97.517499999999998</v>
      </c>
      <c r="AE485" s="72">
        <f ca="1">AVERAGE(OFFSET(AE$171:AE$174,[3]Feuil3!$A13,,))</f>
        <v>108.92750000000001</v>
      </c>
      <c r="AF485" s="72">
        <f ca="1">AVERAGE(OFFSET(AF$171:AF$174,[3]Feuil3!$A13,,))</f>
        <v>93.602499999999992</v>
      </c>
      <c r="AG485" s="72">
        <f ca="1">AVERAGE(OFFSET(AG$171:AG$174,[3]Feuil3!$A13,,))</f>
        <v>118.1525</v>
      </c>
      <c r="AH485" s="72">
        <f ca="1">AVERAGE(OFFSET(AH$171:AH$174,[3]Feuil3!$A13,,))</f>
        <v>107.565</v>
      </c>
      <c r="AI485" s="72">
        <f ca="1">AVERAGE(OFFSET(AI$171:AI$174,[3]Feuil3!$A13,,))</f>
        <v>97.52</v>
      </c>
      <c r="AJ485" s="72">
        <f ca="1">AVERAGE(OFFSET(AJ$171:AJ$174,[3]Feuil3!$A13,,))</f>
        <v>95.320000000000007</v>
      </c>
      <c r="AK485" s="72">
        <f ca="1">AVERAGE(OFFSET(AK$171:AK$174,[3]Feuil3!$A13,,))</f>
        <v>87.1875</v>
      </c>
      <c r="AL485" s="72">
        <f ca="1">AVERAGE(OFFSET(AL$171:AL$174,[3]Feuil3!$A13,,))</f>
        <v>78.162499999999994</v>
      </c>
      <c r="AM485" s="72">
        <f ca="1">AVERAGE(OFFSET(AM$171:AM$174,[3]Feuil3!$A13,,))</f>
        <v>77.502499999999998</v>
      </c>
      <c r="AN485" s="72">
        <f ca="1">AVERAGE(OFFSET(AN$171:AN$174,[3]Feuil3!$A13,,))</f>
        <v>78.922500000000014</v>
      </c>
      <c r="AO485" s="72">
        <f ca="1">AVERAGE(OFFSET(AO$171:AO$174,[3]Feuil3!$A13,,))</f>
        <v>90.922500000000014</v>
      </c>
      <c r="AP485" s="72">
        <f ca="1">AVERAGE(OFFSET(AP$171:AP$174,[3]Feuil3!$A13,,))</f>
        <v>97.454999999999998</v>
      </c>
      <c r="AQ485" s="72">
        <f ca="1">AVERAGE(OFFSET(AQ$171:AQ$174,[3]Feuil3!$A13,,))</f>
        <v>92.66</v>
      </c>
      <c r="AR485" s="72" t="e">
        <f ca="1">AVERAGE(OFFSET(AR$171:AR$174,[3]Feuil3!$A13,,))</f>
        <v>#DIV/0!</v>
      </c>
      <c r="AS485" s="72" t="e">
        <f ca="1">AVERAGE(OFFSET(AS$171:AS$174,[3]Feuil3!$A13,,))</f>
        <v>#DIV/0!</v>
      </c>
      <c r="AT485" s="72" t="e">
        <f ca="1">AVERAGE(OFFSET(AT$171:AT$174,[3]Feuil3!$A13,,))</f>
        <v>#DIV/0!</v>
      </c>
      <c r="AU485" s="72" t="e">
        <f ca="1">AVERAGE(OFFSET(AU$171:AU$174,[3]Feuil3!$A13,,))</f>
        <v>#DIV/0!</v>
      </c>
      <c r="AV485" s="72" t="e">
        <f ca="1">AVERAGE(OFFSET(AV$171:AV$174,[3]Feuil3!$A13,,))</f>
        <v>#DIV/0!</v>
      </c>
      <c r="AW485" s="75">
        <f ca="1">AVERAGE(OFFSET(AW$171:AW$174,[3]Feuil3!$A13,,))</f>
        <v>94.726253772093699</v>
      </c>
      <c r="AX485" s="75">
        <f ca="1">AVERAGE(OFFSET(AX$171:AX$174,[3]Feuil3!$A13,,))</f>
        <v>92.782924079792167</v>
      </c>
      <c r="AY485" s="75">
        <f ca="1">AVERAGE(OFFSET(AY$171:AY$174,[3]Feuil3!$A13,,))</f>
        <v>94.901074596725735</v>
      </c>
      <c r="AZ485" s="75">
        <f ca="1">AVERAGE(OFFSET(AZ$171:AZ$174,[3]Feuil3!$A13,,))</f>
        <v>84.817928440325403</v>
      </c>
      <c r="BA485" s="75">
        <f ca="1">AVERAGE(OFFSET(BA$171:BA$174,[3]Feuil3!$A13,,))</f>
        <v>106.38461538461539</v>
      </c>
      <c r="BB485" s="75">
        <f ca="1">AVERAGE(OFFSET(BB$171:BB$174,[3]Feuil3!$A13,,))</f>
        <v>68.622413962153161</v>
      </c>
      <c r="BC485" s="75">
        <f ca="1">AVERAGE(OFFSET(BC$171:BC$174,[3]Feuil3!$A13,,))</f>
        <v>77.436125965537727</v>
      </c>
      <c r="BD485" s="75">
        <f ca="1">AVERAGE(OFFSET(BD$171:BD$174,[3]Feuil3!$A13,,))</f>
        <v>76.832643090253242</v>
      </c>
      <c r="BE485" s="75">
        <f ca="1">AVERAGE(OFFSET(BE$171:BE$174,[3]Feuil3!$A13,,))</f>
        <v>82.196902260993411</v>
      </c>
      <c r="BF485" s="75">
        <f ca="1">AVERAGE(OFFSET(BF$171:BF$174,[3]Feuil3!$A13,,))</f>
        <v>93.521823980198945</v>
      </c>
      <c r="BG485" s="75">
        <f ca="1">AVERAGE(OFFSET(BG$171:BG$174,[3]Feuil3!$A13,,))</f>
        <v>86.910187197644262</v>
      </c>
      <c r="BH485" s="75">
        <f ca="1">AVERAGE(OFFSET(BH$171:BH$174,[3]Feuil3!$A13,,))</f>
        <v>81.00294342090919</v>
      </c>
      <c r="BI485" s="75">
        <f ca="1">AVERAGE(OFFSET(BI$171:BI$174,[3]Feuil3!$A13,,))</f>
        <v>52.777615514924939</v>
      </c>
      <c r="BJ485" s="75">
        <f ca="1">AVERAGE(OFFSET(BJ$171:BJ$174,[3]Feuil3!$A13,,))</f>
        <v>83.729737218861118</v>
      </c>
      <c r="BK485" s="75">
        <f ca="1">AVERAGE(OFFSET(BK$171:BK$174,[3]Feuil3!$A13,,))</f>
        <v>75.89608681354818</v>
      </c>
      <c r="BL485" s="75">
        <f ca="1">AVERAGE(OFFSET(BL$171:BL$174,[3]Feuil3!$A13,,))</f>
        <v>86.536229481014757</v>
      </c>
      <c r="BM485" s="75">
        <f ca="1">AVERAGE(OFFSET(BM$171:BM$174,[3]Feuil3!$A13,,))</f>
        <v>82.655480984340045</v>
      </c>
      <c r="BN485" s="75">
        <f ca="1">AVERAGE(OFFSET(BN$171:BN$174,[3]Feuil3!$A13,,))</f>
        <v>100.58166646214262</v>
      </c>
      <c r="BO485" s="75">
        <f ca="1">AVERAGE(OFFSET(BO$171:BO$174,[3]Feuil3!$A13,,))</f>
        <v>102.04320203303685</v>
      </c>
      <c r="BP485" s="75">
        <f ca="1">AVERAGE(OFFSET(BP$171:BP$174,[3]Feuil3!$A13,,))</f>
        <v>84.652672874439162</v>
      </c>
      <c r="BQ485" s="75">
        <f ca="1">AVERAGE(OFFSET(BQ$171:BQ$174,[3]Feuil3!$A13,,))</f>
        <v>93.474500889503858</v>
      </c>
      <c r="BR485" s="75">
        <f ca="1">AVERAGE(OFFSET(BR$171:BR$174,[3]Feuil3!$A13,,))</f>
        <v>47.132729814284765</v>
      </c>
      <c r="BS485" s="75">
        <f ca="1">AVERAGE(OFFSET(BS$171:BS$174,[3]Feuil3!$A13,,))</f>
        <v>98.661137137444641</v>
      </c>
      <c r="BT485" s="75">
        <f ca="1">AVERAGE(OFFSET(BT$171:BT$174,[3]Feuil3!$A13,,))</f>
        <v>88.869195320808217</v>
      </c>
      <c r="BU485" s="75">
        <f ca="1">AVERAGE(OFFSET(BU$171:BU$174,[3]Feuil3!$A13,,))</f>
        <v>104.96757353139043</v>
      </c>
      <c r="BV485" s="75">
        <f ca="1">AVERAGE(OFFSET(BV$171:BV$174,[3]Feuil3!$A13,,))</f>
        <v>109.00107572611512</v>
      </c>
      <c r="BW485" s="75">
        <f ca="1">AVERAGE(OFFSET(BW$171:BW$174,[3]Feuil3!$A13,,))</f>
        <v>103.80382045523857</v>
      </c>
      <c r="BX485" s="75">
        <f ca="1">AVERAGE(OFFSET(BX$171:BX$174,[3]Feuil3!$A13,,))</f>
        <v>128.65387232884169</v>
      </c>
      <c r="BY485" s="75">
        <f ca="1">AVERAGE(OFFSET(BY$171:BY$174,[3]Feuil3!$A13,,))</f>
        <v>124.66245581503159</v>
      </c>
      <c r="BZ485" s="75">
        <f ca="1">AVERAGE(OFFSET(BZ$171:BZ$174,[3]Feuil3!$A13,,))</f>
        <v>94.226774240301481</v>
      </c>
      <c r="CA485" s="75">
        <f ca="1">AVERAGE(OFFSET(CA$171:CA$174,[3]Feuil3!$A13,,))</f>
        <v>81.013088560258367</v>
      </c>
      <c r="CB485" s="75">
        <f ca="1">AVERAGE(OFFSET(CB$171:CB$174,[3]Feuil3!$A13,,))</f>
        <v>82.020225776105349</v>
      </c>
      <c r="CC485" s="75">
        <f ca="1">AVERAGE(OFFSET(CC$171:CC$174,[3]Feuil3!$A13,,))</f>
        <v>66.957210776545168</v>
      </c>
      <c r="CD485" s="75">
        <f ca="1">AVERAGE(OFFSET(CD$171:CD$174,[3]Feuil3!$A13,,))</f>
        <v>67.03353731052826</v>
      </c>
      <c r="CE485" s="75">
        <f ca="1">AVERAGE(OFFSET(CE$171:CE$174,[3]Feuil3!$A13,,))</f>
        <v>75.93995814389838</v>
      </c>
      <c r="CF485" s="75">
        <f ca="1">AVERAGE(OFFSET(CF$171:CF$174,[3]Feuil3!$A13,,))</f>
        <v>96.110039375280792</v>
      </c>
      <c r="CG485" s="75">
        <f ca="1">AVERAGE(OFFSET(CG$171:CG$174,[3]Feuil3!$A13,,))</f>
        <v>90.685339412832093</v>
      </c>
      <c r="CH485" s="75">
        <f ca="1">AVERAGE(OFFSET(CH$171:CH$174,[3]Feuil3!$A13,,))</f>
        <v>83.967286649600155</v>
      </c>
      <c r="CI485" s="75" t="e">
        <f ca="1">AVERAGE(OFFSET(CI$171:CI$174,[3]Feuil3!$A13,,))</f>
        <v>#VALUE!</v>
      </c>
      <c r="CJ485" s="75" t="e">
        <f ca="1">AVERAGE(OFFSET(CJ$171:CJ$174,[3]Feuil3!$A13,,))</f>
        <v>#VALUE!</v>
      </c>
      <c r="CK485" s="75" t="e">
        <f ca="1">AVERAGE(OFFSET(CK$171:CK$174,[3]Feuil3!$A13,,))</f>
        <v>#VALUE!</v>
      </c>
    </row>
    <row r="486" spans="2:89">
      <c r="E486" s="70">
        <f t="shared" si="99"/>
        <v>2004</v>
      </c>
      <c r="F486" s="72">
        <f ca="1">AVERAGE(OFFSET(F$171:F$174,[3]Feuil3!$A14,,))</f>
        <v>99.977499999999992</v>
      </c>
      <c r="G486" s="72">
        <f ca="1">AVERAGE(OFFSET(G$171:G$174,[3]Feuil3!$A14,,))</f>
        <v>96.440000000000012</v>
      </c>
      <c r="H486" s="72">
        <f ca="1">AVERAGE(OFFSET(H$171:H$174,[3]Feuil3!$A14,,))</f>
        <v>102.88250000000001</v>
      </c>
      <c r="I486" s="72">
        <f ca="1">AVERAGE(OFFSET(I$171:I$174,[3]Feuil3!$A14,,))</f>
        <v>96.147499999999994</v>
      </c>
      <c r="J486" s="72">
        <f ca="1">AVERAGE(OFFSET(J$171:J$174,[3]Feuil3!$A14,,))</f>
        <v>104.0625</v>
      </c>
      <c r="K486" s="72">
        <f ca="1">AVERAGE(OFFSET(K$171:K$174,[3]Feuil3!$A14,,))</f>
        <v>97.66</v>
      </c>
      <c r="L486" s="72">
        <f ca="1">AVERAGE(OFFSET(L$171:L$174,[3]Feuil3!$A14,,))</f>
        <v>97.497500000000002</v>
      </c>
      <c r="M486" s="72">
        <f ca="1">AVERAGE(OFFSET(M$171:M$174,[3]Feuil3!$A14,,))</f>
        <v>104.7975</v>
      </c>
      <c r="N486" s="72">
        <f ca="1">AVERAGE(OFFSET(N$171:N$174,[3]Feuil3!$A14,,))</f>
        <v>96.697500000000005</v>
      </c>
      <c r="O486" s="72">
        <f ca="1">AVERAGE(OFFSET(O$171:O$174,[3]Feuil3!$A14,,))</f>
        <v>100.90750000000001</v>
      </c>
      <c r="P486" s="72">
        <f ca="1">AVERAGE(OFFSET(P$171:P$174,[3]Feuil3!$A14,,))</f>
        <v>98.642499999999998</v>
      </c>
      <c r="Q486" s="72">
        <f ca="1">AVERAGE(OFFSET(Q$171:Q$174,[3]Feuil3!$A14,,))</f>
        <v>95.412499999999994</v>
      </c>
      <c r="R486" s="72">
        <f ca="1">AVERAGE(OFFSET(R$171:R$174,[3]Feuil3!$A14,,))</f>
        <v>92.737499999999997</v>
      </c>
      <c r="S486" s="72">
        <f ca="1">AVERAGE(OFFSET(S$171:S$174,[3]Feuil3!$A14,,))</f>
        <v>96.759999999999991</v>
      </c>
      <c r="T486" s="72">
        <f ca="1">AVERAGE(OFFSET(T$171:T$174,[3]Feuil3!$A14,,))</f>
        <v>95.637499999999989</v>
      </c>
      <c r="U486" s="72">
        <f ca="1">AVERAGE(OFFSET(U$171:U$174,[3]Feuil3!$A14,,))</f>
        <v>97.642500000000013</v>
      </c>
      <c r="V486" s="72">
        <f ca="1">AVERAGE(OFFSET(V$171:V$174,[3]Feuil3!$A14,,))</f>
        <v>99.72</v>
      </c>
      <c r="W486" s="72">
        <f ca="1">AVERAGE(OFFSET(W$171:W$174,[3]Feuil3!$A14,,))</f>
        <v>102.77250000000001</v>
      </c>
      <c r="X486" s="72">
        <f ca="1">AVERAGE(OFFSET(X$171:X$174,[3]Feuil3!$A14,,))</f>
        <v>101.18249999999999</v>
      </c>
      <c r="Y486" s="72">
        <f ca="1">AVERAGE(OFFSET(Y$171:Y$174,[3]Feuil3!$A14,,))</f>
        <v>88.62</v>
      </c>
      <c r="Z486" s="72">
        <f ca="1">AVERAGE(OFFSET(Z$171:Z$174,[3]Feuil3!$A14,,))</f>
        <v>97.60499999999999</v>
      </c>
      <c r="AA486" s="72">
        <f ca="1">AVERAGE(OFFSET(AA$171:AA$174,[3]Feuil3!$A14,,))</f>
        <v>74.637499999999989</v>
      </c>
      <c r="AB486" s="72">
        <f ca="1">AVERAGE(OFFSET(AB$171:AB$174,[3]Feuil3!$A14,,))</f>
        <v>99.297499999999999</v>
      </c>
      <c r="AC486" s="72">
        <f ca="1">AVERAGE(OFFSET(AC$171:AC$174,[3]Feuil3!$A14,,))</f>
        <v>99.78</v>
      </c>
      <c r="AD486" s="72">
        <f ca="1">AVERAGE(OFFSET(AD$171:AD$174,[3]Feuil3!$A14,,))</f>
        <v>99.79249999999999</v>
      </c>
      <c r="AE486" s="72">
        <f ca="1">AVERAGE(OFFSET(AE$171:AE$174,[3]Feuil3!$A14,,))</f>
        <v>105.30499999999999</v>
      </c>
      <c r="AF486" s="72">
        <f ca="1">AVERAGE(OFFSET(AF$171:AF$174,[3]Feuil3!$A14,,))</f>
        <v>98.737499999999997</v>
      </c>
      <c r="AG486" s="72">
        <f ca="1">AVERAGE(OFFSET(AG$171:AG$174,[3]Feuil3!$A14,,))</f>
        <v>103.1275</v>
      </c>
      <c r="AH486" s="72">
        <f ca="1">AVERAGE(OFFSET(AH$171:AH$174,[3]Feuil3!$A14,,))</f>
        <v>105.9375</v>
      </c>
      <c r="AI486" s="72">
        <f ca="1">AVERAGE(OFFSET(AI$171:AI$174,[3]Feuil3!$A14,,))</f>
        <v>98.832499999999996</v>
      </c>
      <c r="AJ486" s="72">
        <f ca="1">AVERAGE(OFFSET(AJ$171:AJ$174,[3]Feuil3!$A14,,))</f>
        <v>92.740000000000009</v>
      </c>
      <c r="AK486" s="72">
        <f ca="1">AVERAGE(OFFSET(AK$171:AK$174,[3]Feuil3!$A14,,))</f>
        <v>91.577500000000015</v>
      </c>
      <c r="AL486" s="72">
        <f ca="1">AVERAGE(OFFSET(AL$171:AL$174,[3]Feuil3!$A14,,))</f>
        <v>91.372500000000016</v>
      </c>
      <c r="AM486" s="72">
        <f ca="1">AVERAGE(OFFSET(AM$171:AM$174,[3]Feuil3!$A14,,))</f>
        <v>91.094999999999999</v>
      </c>
      <c r="AN486" s="72">
        <f ca="1">AVERAGE(OFFSET(AN$171:AN$174,[3]Feuil3!$A14,,))</f>
        <v>90.232500000000002</v>
      </c>
      <c r="AO486" s="72">
        <f ca="1">AVERAGE(OFFSET(AO$171:AO$174,[3]Feuil3!$A14,,))</f>
        <v>93.179999999999993</v>
      </c>
      <c r="AP486" s="72">
        <f ca="1">AVERAGE(OFFSET(AP$171:AP$174,[3]Feuil3!$A14,,))</f>
        <v>102.4</v>
      </c>
      <c r="AQ486" s="72">
        <f ca="1">AVERAGE(OFFSET(AQ$171:AQ$174,[3]Feuil3!$A14,,))</f>
        <v>101.015</v>
      </c>
      <c r="AR486" s="72" t="e">
        <f ca="1">AVERAGE(OFFSET(AR$171:AR$174,[3]Feuil3!$A14,,))</f>
        <v>#DIV/0!</v>
      </c>
      <c r="AS486" s="72" t="e">
        <f ca="1">AVERAGE(OFFSET(AS$171:AS$174,[3]Feuil3!$A14,,))</f>
        <v>#DIV/0!</v>
      </c>
      <c r="AT486" s="72" t="e">
        <f ca="1">AVERAGE(OFFSET(AT$171:AT$174,[3]Feuil3!$A14,,))</f>
        <v>#DIV/0!</v>
      </c>
      <c r="AU486" s="72" t="e">
        <f ca="1">AVERAGE(OFFSET(AU$171:AU$174,[3]Feuil3!$A14,,))</f>
        <v>#DIV/0!</v>
      </c>
      <c r="AV486" s="72" t="e">
        <f ca="1">AVERAGE(OFFSET(AV$171:AV$174,[3]Feuil3!$A14,,))</f>
        <v>#DIV/0!</v>
      </c>
      <c r="AW486" s="75">
        <f ca="1">AVERAGE(OFFSET(AW$171:AW$174,[3]Feuil3!$A14,,))</f>
        <v>95.777650045504629</v>
      </c>
      <c r="AX486" s="75">
        <f ca="1">AVERAGE(OFFSET(AX$171:AX$174,[3]Feuil3!$A14,,))</f>
        <v>94.535117384698339</v>
      </c>
      <c r="AY486" s="75">
        <f ca="1">AVERAGE(OFFSET(AY$171:AY$174,[3]Feuil3!$A14,,))</f>
        <v>98.932615332836519</v>
      </c>
      <c r="AZ486" s="75">
        <f ca="1">AVERAGE(OFFSET(AZ$171:AZ$174,[3]Feuil3!$A14,,))</f>
        <v>87.147356733362059</v>
      </c>
      <c r="BA486" s="75">
        <f ca="1">AVERAGE(OFFSET(BA$171:BA$174,[3]Feuil3!$A14,,))</f>
        <v>106.73076923076923</v>
      </c>
      <c r="BB486" s="75">
        <f ca="1">AVERAGE(OFFSET(BB$171:BB$174,[3]Feuil3!$A14,,))</f>
        <v>76.603588587116377</v>
      </c>
      <c r="BC486" s="75">
        <f ca="1">AVERAGE(OFFSET(BC$171:BC$174,[3]Feuil3!$A14,,))</f>
        <v>82.758254817078353</v>
      </c>
      <c r="BD486" s="75">
        <f ca="1">AVERAGE(OFFSET(BD$171:BD$174,[3]Feuil3!$A14,,))</f>
        <v>80.002671908697053</v>
      </c>
      <c r="BE486" s="75">
        <f ca="1">AVERAGE(OFFSET(BE$171:BE$174,[3]Feuil3!$A14,,))</f>
        <v>86.075752180879476</v>
      </c>
      <c r="BF486" s="75">
        <f ca="1">AVERAGE(OFFSET(BF$171:BF$174,[3]Feuil3!$A14,,))</f>
        <v>96.061211861583132</v>
      </c>
      <c r="BG486" s="75">
        <f ca="1">AVERAGE(OFFSET(BG$171:BG$174,[3]Feuil3!$A14,,))</f>
        <v>92.212951926897105</v>
      </c>
      <c r="BH486" s="75">
        <f ca="1">AVERAGE(OFFSET(BH$171:BH$174,[3]Feuil3!$A14,,))</f>
        <v>83.211599258693994</v>
      </c>
      <c r="BI486" s="75">
        <f ca="1">AVERAGE(OFFSET(BI$171:BI$174,[3]Feuil3!$A14,,))</f>
        <v>54.172264735089669</v>
      </c>
      <c r="BJ486" s="75">
        <f ca="1">AVERAGE(OFFSET(BJ$171:BJ$174,[3]Feuil3!$A14,,))</f>
        <v>89.373297002724797</v>
      </c>
      <c r="BK486" s="75">
        <f ca="1">AVERAGE(OFFSET(BK$171:BK$174,[3]Feuil3!$A14,,))</f>
        <v>78.623396908911545</v>
      </c>
      <c r="BL486" s="75">
        <f ca="1">AVERAGE(OFFSET(BL$171:BL$174,[3]Feuil3!$A14,,))</f>
        <v>92.514863680507858</v>
      </c>
      <c r="BM486" s="75">
        <f ca="1">AVERAGE(OFFSET(BM$171:BM$174,[3]Feuil3!$A14,,))</f>
        <v>89.234899328859058</v>
      </c>
      <c r="BN486" s="75">
        <f ca="1">AVERAGE(OFFSET(BN$171:BN$174,[3]Feuil3!$A14,,))</f>
        <v>100.89336114860721</v>
      </c>
      <c r="BO486" s="75">
        <f ca="1">AVERAGE(OFFSET(BO$171:BO$174,[3]Feuil3!$A14,,))</f>
        <v>102.853875476493</v>
      </c>
      <c r="BP486" s="75">
        <f ca="1">AVERAGE(OFFSET(BP$171:BP$174,[3]Feuil3!$A14,,))</f>
        <v>79.922440421166556</v>
      </c>
      <c r="BQ486" s="75">
        <f ca="1">AVERAGE(OFFSET(BQ$171:BQ$174,[3]Feuil3!$A14,,))</f>
        <v>96.466693022336429</v>
      </c>
      <c r="BR486" s="75">
        <f ca="1">AVERAGE(OFFSET(BR$171:BR$174,[3]Feuil3!$A14,,))</f>
        <v>49.682154030486579</v>
      </c>
      <c r="BS486" s="75">
        <f ca="1">AVERAGE(OFFSET(BS$171:BS$174,[3]Feuil3!$A14,,))</f>
        <v>101.67933850446715</v>
      </c>
      <c r="BT486" s="75">
        <f ca="1">AVERAGE(OFFSET(BT$171:BT$174,[3]Feuil3!$A14,,))</f>
        <v>83.224555330817196</v>
      </c>
      <c r="BU486" s="75">
        <f ca="1">AVERAGE(OFFSET(BU$171:BU$174,[3]Feuil3!$A14,,))</f>
        <v>107.41637738489277</v>
      </c>
      <c r="BV486" s="75">
        <f ca="1">AVERAGE(OFFSET(BV$171:BV$174,[3]Feuil3!$A14,,))</f>
        <v>105.37612888699871</v>
      </c>
      <c r="BW486" s="75">
        <f ca="1">AVERAGE(OFFSET(BW$171:BW$174,[3]Feuil3!$A14,,))</f>
        <v>109.4984612825418</v>
      </c>
      <c r="BX486" s="75">
        <f ca="1">AVERAGE(OFFSET(BX$171:BX$174,[3]Feuil3!$A14,,))</f>
        <v>112.29345311011295</v>
      </c>
      <c r="BY486" s="75">
        <f ca="1">AVERAGE(OFFSET(BY$171:BY$174,[3]Feuil3!$A14,,))</f>
        <v>122.77626470417802</v>
      </c>
      <c r="BZ486" s="75">
        <f ca="1">AVERAGE(OFFSET(BZ$171:BZ$174,[3]Feuil3!$A14,,))</f>
        <v>95.494951446929818</v>
      </c>
      <c r="CA486" s="75">
        <f ca="1">AVERAGE(OFFSET(CA$171:CA$174,[3]Feuil3!$A14,,))</f>
        <v>78.820329763726008</v>
      </c>
      <c r="CB486" s="75">
        <f ca="1">AVERAGE(OFFSET(CB$171:CB$174,[3]Feuil3!$A14,,))</f>
        <v>86.150047036688619</v>
      </c>
      <c r="CC486" s="75">
        <f ca="1">AVERAGE(OFFSET(CC$171:CC$174,[3]Feuil3!$A14,,))</f>
        <v>78.273439842378053</v>
      </c>
      <c r="CD486" s="75">
        <f ca="1">AVERAGE(OFFSET(CD$171:CD$174,[3]Feuil3!$A14,,))</f>
        <v>78.789975565982672</v>
      </c>
      <c r="CE486" s="75">
        <f ca="1">AVERAGE(OFFSET(CE$171:CE$174,[3]Feuil3!$A14,,))</f>
        <v>86.822544562315073</v>
      </c>
      <c r="CF486" s="75">
        <f ca="1">AVERAGE(OFFSET(CF$171:CF$174,[3]Feuil3!$A14,,))</f>
        <v>98.496339948732867</v>
      </c>
      <c r="CG486" s="75">
        <f ca="1">AVERAGE(OFFSET(CG$171:CG$174,[3]Feuil3!$A14,,))</f>
        <v>95.286837575024435</v>
      </c>
      <c r="CH486" s="75">
        <f ca="1">AVERAGE(OFFSET(CH$171:CH$174,[3]Feuil3!$A14,,))</f>
        <v>91.538478965134459</v>
      </c>
      <c r="CI486" s="75" t="e">
        <f ca="1">AVERAGE(OFFSET(CI$171:CI$174,[3]Feuil3!$A14,,))</f>
        <v>#VALUE!</v>
      </c>
      <c r="CJ486" s="75" t="e">
        <f ca="1">AVERAGE(OFFSET(CJ$171:CJ$174,[3]Feuil3!$A14,,))</f>
        <v>#VALUE!</v>
      </c>
      <c r="CK486" s="75" t="e">
        <f ca="1">AVERAGE(OFFSET(CK$171:CK$174,[3]Feuil3!$A14,,))</f>
        <v>#VALUE!</v>
      </c>
    </row>
    <row r="487" spans="2:89">
      <c r="E487" s="70">
        <f t="shared" si="99"/>
        <v>2005</v>
      </c>
      <c r="F487" s="72">
        <f ca="1">AVERAGE(OFFSET(F$171:F$174,[3]Feuil3!$A15,,))</f>
        <v>100</v>
      </c>
      <c r="G487" s="72">
        <f ca="1">AVERAGE(OFFSET(G$171:G$174,[3]Feuil3!$A15,,))</f>
        <v>100.00500000000001</v>
      </c>
      <c r="H487" s="72">
        <f ca="1">AVERAGE(OFFSET(H$171:H$174,[3]Feuil3!$A15,,))</f>
        <v>100.04249999999999</v>
      </c>
      <c r="I487" s="72">
        <f ca="1">AVERAGE(OFFSET(I$171:I$174,[3]Feuil3!$A15,,))</f>
        <v>99.997500000000002</v>
      </c>
      <c r="J487" s="72">
        <f ca="1">AVERAGE(OFFSET(J$171:J$174,[3]Feuil3!$A15,,))</f>
        <v>100.02500000000001</v>
      </c>
      <c r="K487" s="72">
        <f ca="1">AVERAGE(OFFSET(K$171:K$174,[3]Feuil3!$A15,,))</f>
        <v>100.00250000000001</v>
      </c>
      <c r="L487" s="72">
        <f ca="1">AVERAGE(OFFSET(L$171:L$174,[3]Feuil3!$A15,,))</f>
        <v>100.00749999999999</v>
      </c>
      <c r="M487" s="72">
        <f ca="1">AVERAGE(OFFSET(M$171:M$174,[3]Feuil3!$A15,,))</f>
        <v>100.00999999999999</v>
      </c>
      <c r="N487" s="72">
        <f ca="1">AVERAGE(OFFSET(N$171:N$174,[3]Feuil3!$A15,,))</f>
        <v>100</v>
      </c>
      <c r="O487" s="72">
        <f ca="1">AVERAGE(OFFSET(O$171:O$174,[3]Feuil3!$A15,,))</f>
        <v>100.0025</v>
      </c>
      <c r="P487" s="72">
        <f ca="1">AVERAGE(OFFSET(P$171:P$174,[3]Feuil3!$A15,,))</f>
        <v>100</v>
      </c>
      <c r="Q487" s="72">
        <f ca="1">AVERAGE(OFFSET(Q$171:Q$174,[3]Feuil3!$A15,,))</f>
        <v>100.02249999999999</v>
      </c>
      <c r="R487" s="72">
        <f ca="1">AVERAGE(OFFSET(R$171:R$174,[3]Feuil3!$A15,,))</f>
        <v>100.0925</v>
      </c>
      <c r="S487" s="72">
        <f ca="1">AVERAGE(OFFSET(S$171:S$174,[3]Feuil3!$A15,,))</f>
        <v>100.0025</v>
      </c>
      <c r="T487" s="72">
        <f ca="1">AVERAGE(OFFSET(T$171:T$174,[3]Feuil3!$A15,,))</f>
        <v>100.0575</v>
      </c>
      <c r="U487" s="72">
        <f ca="1">AVERAGE(OFFSET(U$171:U$174,[3]Feuil3!$A15,,))</f>
        <v>100.01</v>
      </c>
      <c r="V487" s="72">
        <f ca="1">AVERAGE(OFFSET(V$171:V$174,[3]Feuil3!$A15,,))</f>
        <v>100</v>
      </c>
      <c r="W487" s="72">
        <f ca="1">AVERAGE(OFFSET(W$171:W$174,[3]Feuil3!$A15,,))</f>
        <v>100.0025</v>
      </c>
      <c r="X487" s="72">
        <f ca="1">AVERAGE(OFFSET(X$171:X$174,[3]Feuil3!$A15,,))</f>
        <v>100.005</v>
      </c>
      <c r="Y487" s="72">
        <f ca="1">AVERAGE(OFFSET(Y$171:Y$174,[3]Feuil3!$A15,,))</f>
        <v>100.00750000000001</v>
      </c>
      <c r="Z487" s="72">
        <f ca="1">AVERAGE(OFFSET(Z$171:Z$174,[3]Feuil3!$A15,,))</f>
        <v>100</v>
      </c>
      <c r="AA487" s="72">
        <f ca="1">AVERAGE(OFFSET(AA$171:AA$174,[3]Feuil3!$A15,,))</f>
        <v>100.11750000000001</v>
      </c>
      <c r="AB487" s="72">
        <f ca="1">AVERAGE(OFFSET(AB$171:AB$174,[3]Feuil3!$A15,,))</f>
        <v>100</v>
      </c>
      <c r="AC487" s="72">
        <f ca="1">AVERAGE(OFFSET(AC$171:AC$174,[3]Feuil3!$A15,,))</f>
        <v>100.0025</v>
      </c>
      <c r="AD487" s="72">
        <f ca="1">AVERAGE(OFFSET(AD$171:AD$174,[3]Feuil3!$A15,,))</f>
        <v>100.01</v>
      </c>
      <c r="AE487" s="72">
        <f ca="1">AVERAGE(OFFSET(AE$171:AE$174,[3]Feuil3!$A15,,))</f>
        <v>100.08499999999999</v>
      </c>
      <c r="AF487" s="72">
        <f ca="1">AVERAGE(OFFSET(AF$171:AF$174,[3]Feuil3!$A15,,))</f>
        <v>100.005</v>
      </c>
      <c r="AG487" s="72">
        <f ca="1">AVERAGE(OFFSET(AG$171:AG$174,[3]Feuil3!$A15,,))</f>
        <v>100.02499999999999</v>
      </c>
      <c r="AH487" s="72">
        <f ca="1">AVERAGE(OFFSET(AH$171:AH$174,[3]Feuil3!$A15,,))</f>
        <v>100.065</v>
      </c>
      <c r="AI487" s="72">
        <f ca="1">AVERAGE(OFFSET(AI$171:AI$174,[3]Feuil3!$A15,,))</f>
        <v>100.0025</v>
      </c>
      <c r="AJ487" s="72">
        <f ca="1">AVERAGE(OFFSET(AJ$171:AJ$174,[3]Feuil3!$A15,,))</f>
        <v>100.05</v>
      </c>
      <c r="AK487" s="72">
        <f ca="1">AVERAGE(OFFSET(AK$171:AK$174,[3]Feuil3!$A15,,))</f>
        <v>100.07000000000001</v>
      </c>
      <c r="AL487" s="72">
        <f ca="1">AVERAGE(OFFSET(AL$171:AL$174,[3]Feuil3!$A15,,))</f>
        <v>100.03749999999999</v>
      </c>
      <c r="AM487" s="72">
        <f ca="1">AVERAGE(OFFSET(AM$171:AM$174,[3]Feuil3!$A15,,))</f>
        <v>100.02250000000001</v>
      </c>
      <c r="AN487" s="72">
        <f ca="1">AVERAGE(OFFSET(AN$171:AN$174,[3]Feuil3!$A15,,))</f>
        <v>100.02250000000001</v>
      </c>
      <c r="AO487" s="72">
        <f ca="1">AVERAGE(OFFSET(AO$171:AO$174,[3]Feuil3!$A15,,))</f>
        <v>100.0175</v>
      </c>
      <c r="AP487" s="72">
        <f ca="1">AVERAGE(OFFSET(AP$171:AP$174,[3]Feuil3!$A15,,))</f>
        <v>100.02500000000001</v>
      </c>
      <c r="AQ487" s="72">
        <f ca="1">AVERAGE(OFFSET(AQ$171:AQ$174,[3]Feuil3!$A15,,))</f>
        <v>100.0425</v>
      </c>
      <c r="AR487" s="72" t="e">
        <f ca="1">AVERAGE(OFFSET(AR$171:AR$174,[3]Feuil3!$A15,,))</f>
        <v>#DIV/0!</v>
      </c>
      <c r="AS487" s="72" t="e">
        <f ca="1">AVERAGE(OFFSET(AS$171:AS$174,[3]Feuil3!$A15,,))</f>
        <v>#DIV/0!</v>
      </c>
      <c r="AT487" s="72" t="e">
        <f ca="1">AVERAGE(OFFSET(AT$171:AT$174,[3]Feuil3!$A15,,))</f>
        <v>#DIV/0!</v>
      </c>
      <c r="AU487" s="72" t="e">
        <f ca="1">AVERAGE(OFFSET(AU$171:AU$174,[3]Feuil3!$A15,,))</f>
        <v>#DIV/0!</v>
      </c>
      <c r="AV487" s="72" t="e">
        <f ca="1">AVERAGE(OFFSET(AV$171:AV$174,[3]Feuil3!$A15,,))</f>
        <v>#DIV/0!</v>
      </c>
      <c r="AW487" s="75">
        <f ca="1">AVERAGE(OFFSET(AW$171:AW$174,[3]Feuil3!$A15,,))</f>
        <v>95.799204866599624</v>
      </c>
      <c r="AX487" s="75">
        <f ca="1">AVERAGE(OFFSET(AX$171:AX$174,[3]Feuil3!$A15,,))</f>
        <v>98.029701514483165</v>
      </c>
      <c r="AY487" s="75">
        <f ca="1">AVERAGE(OFFSET(AY$171:AY$174,[3]Feuil3!$A15,,))</f>
        <v>96.201649157391159</v>
      </c>
      <c r="AZ487" s="75">
        <f ca="1">AVERAGE(OFFSET(AZ$171:AZ$174,[3]Feuil3!$A15,,))</f>
        <v>90.636967211257399</v>
      </c>
      <c r="BA487" s="75">
        <f ca="1">AVERAGE(OFFSET(BA$171:BA$174,[3]Feuil3!$A15,,))</f>
        <v>102.58974358974359</v>
      </c>
      <c r="BB487" s="75">
        <f ca="1">AVERAGE(OFFSET(BB$171:BB$174,[3]Feuil3!$A15,,))</f>
        <v>78.441023629767628</v>
      </c>
      <c r="BC487" s="75">
        <f ca="1">AVERAGE(OFFSET(BC$171:BC$174,[3]Feuil3!$A15,,))</f>
        <v>84.888804006451068</v>
      </c>
      <c r="BD487" s="75">
        <f ca="1">AVERAGE(OFFSET(BD$171:BD$174,[3]Feuil3!$A15,,))</f>
        <v>76.347882512357558</v>
      </c>
      <c r="BE487" s="75">
        <f ca="1">AVERAGE(OFFSET(BE$171:BE$174,[3]Feuil3!$A15,,))</f>
        <v>89.015488695032928</v>
      </c>
      <c r="BF487" s="75">
        <f ca="1">AVERAGE(OFFSET(BF$171:BF$174,[3]Feuil3!$A15,,))</f>
        <v>95.199676329192258</v>
      </c>
      <c r="BG487" s="75">
        <f ca="1">AVERAGE(OFFSET(BG$171:BG$174,[3]Feuil3!$A15,,))</f>
        <v>93.481969665100848</v>
      </c>
      <c r="BH487" s="75">
        <f ca="1">AVERAGE(OFFSET(BH$171:BH$174,[3]Feuil3!$A15,,))</f>
        <v>87.23209418946908</v>
      </c>
      <c r="BI487" s="75">
        <f ca="1">AVERAGE(OFFSET(BI$171:BI$174,[3]Feuil3!$A15,,))</f>
        <v>58.468660552602373</v>
      </c>
      <c r="BJ487" s="75">
        <f ca="1">AVERAGE(OFFSET(BJ$171:BJ$174,[3]Feuil3!$A15,,))</f>
        <v>92.368263058236721</v>
      </c>
      <c r="BK487" s="75">
        <f ca="1">AVERAGE(OFFSET(BK$171:BK$174,[3]Feuil3!$A15,,))</f>
        <v>82.257070042749092</v>
      </c>
      <c r="BL487" s="75">
        <f ca="1">AVERAGE(OFFSET(BL$171:BL$174,[3]Feuil3!$A15,,))</f>
        <v>94.758035862330345</v>
      </c>
      <c r="BM487" s="75">
        <f ca="1">AVERAGE(OFFSET(BM$171:BM$174,[3]Feuil3!$A15,,))</f>
        <v>89.485458612975393</v>
      </c>
      <c r="BN487" s="75">
        <f ca="1">AVERAGE(OFFSET(BN$171:BN$174,[3]Feuil3!$A15,,))</f>
        <v>98.174009080868842</v>
      </c>
      <c r="BO487" s="75">
        <f ca="1">AVERAGE(OFFSET(BO$171:BO$174,[3]Feuil3!$A15,,))</f>
        <v>101.65692503176619</v>
      </c>
      <c r="BP487" s="75">
        <f ca="1">AVERAGE(OFFSET(BP$171:BP$174,[3]Feuil3!$A15,,))</f>
        <v>90.192320699839925</v>
      </c>
      <c r="BQ487" s="75">
        <f ca="1">AVERAGE(OFFSET(BQ$171:BQ$174,[3]Feuil3!$A15,,))</f>
        <v>98.833761612966981</v>
      </c>
      <c r="BR487" s="75">
        <f ca="1">AVERAGE(OFFSET(BR$171:BR$174,[3]Feuil3!$A15,,))</f>
        <v>66.642814351327957</v>
      </c>
      <c r="BS487" s="75">
        <f ca="1">AVERAGE(OFFSET(BS$171:BS$174,[3]Feuil3!$A15,,))</f>
        <v>102.39868929677702</v>
      </c>
      <c r="BT487" s="75">
        <f ca="1">AVERAGE(OFFSET(BT$171:BT$174,[3]Feuil3!$A15,,))</f>
        <v>83.410138248847929</v>
      </c>
      <c r="BU487" s="75">
        <f ca="1">AVERAGE(OFFSET(BU$171:BU$174,[3]Feuil3!$A15,,))</f>
        <v>107.65049379726057</v>
      </c>
      <c r="BV487" s="75">
        <f ca="1">AVERAGE(OFFSET(BV$171:BV$174,[3]Feuil3!$A15,,))</f>
        <v>100.15260300702974</v>
      </c>
      <c r="BW487" s="75">
        <f ca="1">AVERAGE(OFFSET(BW$171:BW$174,[3]Feuil3!$A15,,))</f>
        <v>110.90410047409131</v>
      </c>
      <c r="BX487" s="75">
        <f ca="1">AVERAGE(OFFSET(BX$171:BX$174,[3]Feuil3!$A15,,))</f>
        <v>108.9152034844154</v>
      </c>
      <c r="BY487" s="75">
        <f ca="1">AVERAGE(OFFSET(BY$171:BY$174,[3]Feuil3!$A15,,))</f>
        <v>115.97033088022253</v>
      </c>
      <c r="BZ487" s="75">
        <f ca="1">AVERAGE(OFFSET(BZ$171:BZ$174,[3]Feuil3!$A15,,))</f>
        <v>96.625440842552791</v>
      </c>
      <c r="CA487" s="75">
        <f ca="1">AVERAGE(OFFSET(CA$171:CA$174,[3]Feuil3!$A15,,))</f>
        <v>85.033146353901074</v>
      </c>
      <c r="CB487" s="75">
        <f ca="1">AVERAGE(OFFSET(CB$171:CB$174,[3]Feuil3!$A15,,))</f>
        <v>94.139228598306687</v>
      </c>
      <c r="CC487" s="75">
        <f ca="1">AVERAGE(OFFSET(CC$171:CC$174,[3]Feuil3!$A15,,))</f>
        <v>85.696235062320639</v>
      </c>
      <c r="CD487" s="75">
        <f ca="1">AVERAGE(OFFSET(CD$171:CD$174,[3]Feuil3!$A15,,))</f>
        <v>86.511557506432851</v>
      </c>
      <c r="CE487" s="75">
        <f ca="1">AVERAGE(OFFSET(CE$171:CE$174,[3]Feuil3!$A15,,))</f>
        <v>96.242572947487417</v>
      </c>
      <c r="CF487" s="75">
        <f ca="1">AVERAGE(OFFSET(CF$171:CF$174,[3]Feuil3!$A15,,))</f>
        <v>105.72395021273223</v>
      </c>
      <c r="CG487" s="75">
        <f ca="1">AVERAGE(OFFSET(CG$171:CG$174,[3]Feuil3!$A15,,))</f>
        <v>93.076815707439636</v>
      </c>
      <c r="CH487" s="75">
        <f ca="1">AVERAGE(OFFSET(CH$171:CH$174,[3]Feuil3!$A15,,))</f>
        <v>90.657212115720085</v>
      </c>
      <c r="CI487" s="75" t="e">
        <f ca="1">AVERAGE(OFFSET(CI$171:CI$174,[3]Feuil3!$A15,,))</f>
        <v>#VALUE!</v>
      </c>
      <c r="CJ487" s="75" t="e">
        <f ca="1">AVERAGE(OFFSET(CJ$171:CJ$174,[3]Feuil3!$A15,,))</f>
        <v>#VALUE!</v>
      </c>
      <c r="CK487" s="75" t="e">
        <f ca="1">AVERAGE(OFFSET(CK$171:CK$174,[3]Feuil3!$A15,,))</f>
        <v>#VALUE!</v>
      </c>
    </row>
    <row r="488" spans="2:89">
      <c r="E488" s="70">
        <f t="shared" si="99"/>
        <v>2006</v>
      </c>
      <c r="F488" s="72">
        <f ca="1">AVERAGE(OFFSET(F$171:F$174,[3]Feuil3!$A16,,))</f>
        <v>103.62</v>
      </c>
      <c r="G488" s="72">
        <f ca="1">AVERAGE(OFFSET(G$171:G$174,[3]Feuil3!$A16,,))</f>
        <v>102.8125</v>
      </c>
      <c r="H488" s="72">
        <f ca="1">AVERAGE(OFFSET(H$171:H$174,[3]Feuil3!$A16,,))</f>
        <v>98.305000000000007</v>
      </c>
      <c r="I488" s="72">
        <f ca="1">AVERAGE(OFFSET(I$171:I$174,[3]Feuil3!$A16,,))</f>
        <v>100.22</v>
      </c>
      <c r="J488" s="72">
        <f ca="1">AVERAGE(OFFSET(J$171:J$174,[3]Feuil3!$A16,,))</f>
        <v>95.34</v>
      </c>
      <c r="K488" s="72">
        <f ca="1">AVERAGE(OFFSET(K$171:K$174,[3]Feuil3!$A16,,))</f>
        <v>107.845</v>
      </c>
      <c r="L488" s="72">
        <f ca="1">AVERAGE(OFFSET(L$171:L$174,[3]Feuil3!$A16,,))</f>
        <v>99.24</v>
      </c>
      <c r="M488" s="72">
        <f ca="1">AVERAGE(OFFSET(M$171:M$174,[3]Feuil3!$A16,,))</f>
        <v>112.57</v>
      </c>
      <c r="N488" s="72">
        <f ca="1">AVERAGE(OFFSET(N$171:N$174,[3]Feuil3!$A16,,))</f>
        <v>103.01</v>
      </c>
      <c r="O488" s="72">
        <f ca="1">AVERAGE(OFFSET(O$171:O$174,[3]Feuil3!$A16,,))</f>
        <v>101.2775</v>
      </c>
      <c r="P488" s="72">
        <f ca="1">AVERAGE(OFFSET(P$171:P$174,[3]Feuil3!$A16,,))</f>
        <v>101.06</v>
      </c>
      <c r="Q488" s="72">
        <f ca="1">AVERAGE(OFFSET(Q$171:Q$174,[3]Feuil3!$A16,,))</f>
        <v>110.2225</v>
      </c>
      <c r="R488" s="72">
        <f ca="1">AVERAGE(OFFSET(R$171:R$174,[3]Feuil3!$A16,,))</f>
        <v>119.395</v>
      </c>
      <c r="S488" s="72">
        <f ca="1">AVERAGE(OFFSET(S$171:S$174,[3]Feuil3!$A16,,))</f>
        <v>104.34</v>
      </c>
      <c r="T488" s="72">
        <f ca="1">AVERAGE(OFFSET(T$171:T$174,[3]Feuil3!$A16,,))</f>
        <v>110.5825</v>
      </c>
      <c r="U488" s="72">
        <f ca="1">AVERAGE(OFFSET(U$171:U$174,[3]Feuil3!$A16,,))</f>
        <v>95.534999999999997</v>
      </c>
      <c r="V488" s="72">
        <f ca="1">AVERAGE(OFFSET(V$171:V$174,[3]Feuil3!$A16,,))</f>
        <v>105.47499999999999</v>
      </c>
      <c r="W488" s="72">
        <f ca="1">AVERAGE(OFFSET(W$171:W$174,[3]Feuil3!$A16,,))</f>
        <v>100.61</v>
      </c>
      <c r="X488" s="72">
        <f ca="1">AVERAGE(OFFSET(X$171:X$174,[3]Feuil3!$A16,,))</f>
        <v>98.695000000000007</v>
      </c>
      <c r="Y488" s="72">
        <f ca="1">AVERAGE(OFFSET(Y$171:Y$174,[3]Feuil3!$A16,,))</f>
        <v>97.722499999999997</v>
      </c>
      <c r="Z488" s="72">
        <f ca="1">AVERAGE(OFFSET(Z$171:Z$174,[3]Feuil3!$A16,,))</f>
        <v>102.47999999999999</v>
      </c>
      <c r="AA488" s="72">
        <f ca="1">AVERAGE(OFFSET(AA$171:AA$174,[3]Feuil3!$A16,,))</f>
        <v>108.37</v>
      </c>
      <c r="AB488" s="72">
        <f ca="1">AVERAGE(OFFSET(AB$171:AB$174,[3]Feuil3!$A16,,))</f>
        <v>98.825000000000003</v>
      </c>
      <c r="AC488" s="72">
        <f ca="1">AVERAGE(OFFSET(AC$171:AC$174,[3]Feuil3!$A16,,))</f>
        <v>103.86</v>
      </c>
      <c r="AD488" s="72">
        <f ca="1">AVERAGE(OFFSET(AD$171:AD$174,[3]Feuil3!$A16,,))</f>
        <v>94.117500000000007</v>
      </c>
      <c r="AE488" s="72">
        <f ca="1">AVERAGE(OFFSET(AE$171:AE$174,[3]Feuil3!$A16,,))</f>
        <v>95.172499999999999</v>
      </c>
      <c r="AF488" s="72">
        <f ca="1">AVERAGE(OFFSET(AF$171:AF$174,[3]Feuil3!$A16,,))</f>
        <v>104.22749999999999</v>
      </c>
      <c r="AG488" s="72">
        <f ca="1">AVERAGE(OFFSET(AG$171:AG$174,[3]Feuil3!$A16,,))</f>
        <v>99.86</v>
      </c>
      <c r="AH488" s="72">
        <f ca="1">AVERAGE(OFFSET(AH$171:AH$174,[3]Feuil3!$A16,,))</f>
        <v>91.467500000000001</v>
      </c>
      <c r="AI488" s="72">
        <f ca="1">AVERAGE(OFFSET(AI$171:AI$174,[3]Feuil3!$A16,,))</f>
        <v>100.68750000000001</v>
      </c>
      <c r="AJ488" s="72">
        <f ca="1">AVERAGE(OFFSET(AJ$171:AJ$174,[3]Feuil3!$A16,,))</f>
        <v>110.73249999999999</v>
      </c>
      <c r="AK488" s="72">
        <f ca="1">AVERAGE(OFFSET(AK$171:AK$174,[3]Feuil3!$A16,,))</f>
        <v>99.484999999999999</v>
      </c>
      <c r="AL488" s="72">
        <f ca="1">AVERAGE(OFFSET(AL$171:AL$174,[3]Feuil3!$A16,,))</f>
        <v>109.94749999999999</v>
      </c>
      <c r="AM488" s="72">
        <f ca="1">AVERAGE(OFFSET(AM$171:AM$174,[3]Feuil3!$A16,,))</f>
        <v>105.13</v>
      </c>
      <c r="AN488" s="72">
        <f ca="1">AVERAGE(OFFSET(AN$171:AN$174,[3]Feuil3!$A16,,))</f>
        <v>96.31</v>
      </c>
      <c r="AO488" s="72">
        <f ca="1">AVERAGE(OFFSET(AO$171:AO$174,[3]Feuil3!$A16,,))</f>
        <v>98.727500000000006</v>
      </c>
      <c r="AP488" s="72">
        <f ca="1">AVERAGE(OFFSET(AP$171:AP$174,[3]Feuil3!$A16,,))</f>
        <v>99.222499999999997</v>
      </c>
      <c r="AQ488" s="72">
        <f ca="1">AVERAGE(OFFSET(AQ$171:AQ$174,[3]Feuil3!$A16,,))</f>
        <v>100.465</v>
      </c>
      <c r="AR488" s="72" t="e">
        <f ca="1">AVERAGE(OFFSET(AR$171:AR$174,[3]Feuil3!$A16,,))</f>
        <v>#DIV/0!</v>
      </c>
      <c r="AS488" s="72" t="e">
        <f ca="1">AVERAGE(OFFSET(AS$171:AS$174,[3]Feuil3!$A16,,))</f>
        <v>#DIV/0!</v>
      </c>
      <c r="AT488" s="72" t="e">
        <f ca="1">AVERAGE(OFFSET(AT$171:AT$174,[3]Feuil3!$A16,,))</f>
        <v>#DIV/0!</v>
      </c>
      <c r="AU488" s="72" t="e">
        <f ca="1">AVERAGE(OFFSET(AU$171:AU$174,[3]Feuil3!$A16,,))</f>
        <v>#DIV/0!</v>
      </c>
      <c r="AV488" s="72" t="e">
        <f ca="1">AVERAGE(OFFSET(AV$171:AV$174,[3]Feuil3!$A16,,))</f>
        <v>#DIV/0!</v>
      </c>
      <c r="AW488" s="75">
        <f ca="1">AVERAGE(OFFSET(AW$171:AW$174,[3]Feuil3!$A16,,))</f>
        <v>99.267136082770534</v>
      </c>
      <c r="AX488" s="75">
        <f ca="1">AVERAGE(OFFSET(AX$171:AX$174,[3]Feuil3!$A16,,))</f>
        <v>100.7817477821889</v>
      </c>
      <c r="AY488" s="75">
        <f ca="1">AVERAGE(OFFSET(AY$171:AY$174,[3]Feuil3!$A16,,))</f>
        <v>94.53085559054739</v>
      </c>
      <c r="AZ488" s="75">
        <f ca="1">AVERAGE(OFFSET(AZ$171:AZ$174,[3]Feuil3!$A16,,))</f>
        <v>90.838639505109796</v>
      </c>
      <c r="BA488" s="75">
        <f ca="1">AVERAGE(OFFSET(BA$171:BA$174,[3]Feuil3!$A16,,))</f>
        <v>97.784615384615392</v>
      </c>
      <c r="BB488" s="75">
        <f ca="1">AVERAGE(OFFSET(BB$171:BB$174,[3]Feuil3!$A16,,))</f>
        <v>84.592607118344944</v>
      </c>
      <c r="BC488" s="75">
        <f ca="1">AVERAGE(OFFSET(BC$171:BC$174,[3]Feuil3!$A16,,))</f>
        <v>84.237331296154821</v>
      </c>
      <c r="BD488" s="75">
        <f ca="1">AVERAGE(OFFSET(BD$171:BD$174,[3]Feuil3!$A16,,))</f>
        <v>85.93621772238869</v>
      </c>
      <c r="BE488" s="75">
        <f ca="1">AVERAGE(OFFSET(BE$171:BE$174,[3]Feuil3!$A16,,))</f>
        <v>91.694854904753413</v>
      </c>
      <c r="BF488" s="75">
        <f ca="1">AVERAGE(OFFSET(BF$171:BF$174,[3]Feuil3!$A16,,))</f>
        <v>96.413441858251218</v>
      </c>
      <c r="BG488" s="75">
        <f ca="1">AVERAGE(OFFSET(BG$171:BG$174,[3]Feuil3!$A16,,))</f>
        <v>94.47287854355092</v>
      </c>
      <c r="BH488" s="75">
        <f ca="1">AVERAGE(OFFSET(BH$171:BH$174,[3]Feuil3!$A16,,))</f>
        <v>96.127766270576686</v>
      </c>
      <c r="BI488" s="75">
        <f ca="1">AVERAGE(OFFSET(BI$171:BI$174,[3]Feuil3!$A16,,))</f>
        <v>69.744143933640984</v>
      </c>
      <c r="BJ488" s="75">
        <f ca="1">AVERAGE(OFFSET(BJ$171:BJ$174,[3]Feuil3!$A16,,))</f>
        <v>96.37463630905647</v>
      </c>
      <c r="BK488" s="75">
        <f ca="1">AVERAGE(OFFSET(BK$171:BK$174,[3]Feuil3!$A16,,))</f>
        <v>90.909651430450509</v>
      </c>
      <c r="BL488" s="75">
        <f ca="1">AVERAGE(OFFSET(BL$171:BL$174,[3]Feuil3!$A16,,))</f>
        <v>90.51803775730157</v>
      </c>
      <c r="BM488" s="75">
        <f ca="1">AVERAGE(OFFSET(BM$171:BM$174,[3]Feuil3!$A16,,))</f>
        <v>94.384787472035782</v>
      </c>
      <c r="BN488" s="75">
        <f ca="1">AVERAGE(OFFSET(BN$171:BN$174,[3]Feuil3!$A16,,))</f>
        <v>98.770401276230217</v>
      </c>
      <c r="BO488" s="75">
        <f ca="1">AVERAGE(OFFSET(BO$171:BO$174,[3]Feuil3!$A16,,))</f>
        <v>100.32528589580687</v>
      </c>
      <c r="BP488" s="75">
        <f ca="1">AVERAGE(OFFSET(BP$171:BP$174,[3]Feuil3!$A16,,))</f>
        <v>88.131580727346517</v>
      </c>
      <c r="BQ488" s="75">
        <f ca="1">AVERAGE(OFFSET(BQ$171:BQ$174,[3]Feuil3!$A16,,))</f>
        <v>101.28483890096857</v>
      </c>
      <c r="BR488" s="75">
        <f ca="1">AVERAGE(OFFSET(BR$171:BR$174,[3]Feuil3!$A16,,))</f>
        <v>72.136058044332003</v>
      </c>
      <c r="BS488" s="75">
        <f ca="1">AVERAGE(OFFSET(BS$171:BS$174,[3]Feuil3!$A16,,))</f>
        <v>101.19550469753987</v>
      </c>
      <c r="BT488" s="75">
        <f ca="1">AVERAGE(OFFSET(BT$171:BT$174,[3]Feuil3!$A16,,))</f>
        <v>86.627603895156085</v>
      </c>
      <c r="BU488" s="75">
        <f ca="1">AVERAGE(OFFSET(BU$171:BU$174,[3]Feuil3!$A16,,))</f>
        <v>101.30782271736497</v>
      </c>
      <c r="BV488" s="75">
        <f ca="1">AVERAGE(OFFSET(BV$171:BV$174,[3]Feuil3!$A16,,))</f>
        <v>95.236784829760069</v>
      </c>
      <c r="BW488" s="75">
        <f ca="1">AVERAGE(OFFSET(BW$171:BW$174,[3]Feuil3!$A16,,))</f>
        <v>115.58679198203444</v>
      </c>
      <c r="BX488" s="75">
        <f ca="1">AVERAGE(OFFSET(BX$171:BX$174,[3]Feuil3!$A16,,))</f>
        <v>108.73553831495849</v>
      </c>
      <c r="BY488" s="75">
        <f ca="1">AVERAGE(OFFSET(BY$171:BY$174,[3]Feuil3!$A16,,))</f>
        <v>106.00625832995307</v>
      </c>
      <c r="BZ488" s="75">
        <f ca="1">AVERAGE(OFFSET(BZ$171:BZ$174,[3]Feuil3!$A16,,))</f>
        <v>97.287308565631193</v>
      </c>
      <c r="CA488" s="75">
        <f ca="1">AVERAGE(OFFSET(CA$171:CA$174,[3]Feuil3!$A16,,))</f>
        <v>94.112272650008492</v>
      </c>
      <c r="CB488" s="75">
        <f ca="1">AVERAGE(OFFSET(CB$171:CB$174,[3]Feuil3!$A16,,))</f>
        <v>93.588899341486353</v>
      </c>
      <c r="CC488" s="75">
        <f ca="1">AVERAGE(OFFSET(CC$171:CC$174,[3]Feuil3!$A16,,))</f>
        <v>94.185548464470813</v>
      </c>
      <c r="CD488" s="75">
        <f ca="1">AVERAGE(OFFSET(CD$171:CD$174,[3]Feuil3!$A16,,))</f>
        <v>90.92914134970917</v>
      </c>
      <c r="CE488" s="75">
        <f ca="1">AVERAGE(OFFSET(CE$171:CE$174,[3]Feuil3!$A16,,))</f>
        <v>92.670371172211389</v>
      </c>
      <c r="CF488" s="75">
        <f ca="1">AVERAGE(OFFSET(CF$171:CF$174,[3]Feuil3!$A16,,))</f>
        <v>104.36034988504532</v>
      </c>
      <c r="CG488" s="75">
        <f ca="1">AVERAGE(OFFSET(CG$171:CG$174,[3]Feuil3!$A16,,))</f>
        <v>92.330060950076756</v>
      </c>
      <c r="CH488" s="75">
        <f ca="1">AVERAGE(OFFSET(CH$171:CH$174,[3]Feuil3!$A16,,))</f>
        <v>91.040076119707308</v>
      </c>
      <c r="CI488" s="75" t="e">
        <f ca="1">AVERAGE(OFFSET(CI$171:CI$174,[3]Feuil3!$A16,,))</f>
        <v>#VALUE!</v>
      </c>
      <c r="CJ488" s="75" t="e">
        <f ca="1">AVERAGE(OFFSET(CJ$171:CJ$174,[3]Feuil3!$A16,,))</f>
        <v>#VALUE!</v>
      </c>
      <c r="CK488" s="75" t="e">
        <f ca="1">AVERAGE(OFFSET(CK$171:CK$174,[3]Feuil3!$A16,,))</f>
        <v>#VALUE!</v>
      </c>
    </row>
    <row r="489" spans="2:89">
      <c r="E489" s="70">
        <f t="shared" si="99"/>
        <v>2007</v>
      </c>
      <c r="F489" s="72">
        <f ca="1">AVERAGE(OFFSET(F$171:F$174,[3]Feuil3!$A17,,))</f>
        <v>106.28</v>
      </c>
      <c r="G489" s="72">
        <f ca="1">AVERAGE(OFFSET(G$171:G$174,[3]Feuil3!$A17,,))</f>
        <v>99.007499999999993</v>
      </c>
      <c r="H489" s="72">
        <f ca="1">AVERAGE(OFFSET(H$171:H$174,[3]Feuil3!$A17,,))</f>
        <v>103.17</v>
      </c>
      <c r="I489" s="72">
        <f ca="1">AVERAGE(OFFSET(I$171:I$174,[3]Feuil3!$A17,,))</f>
        <v>105.83</v>
      </c>
      <c r="J489" s="72">
        <f ca="1">AVERAGE(OFFSET(J$171:J$174,[3]Feuil3!$A17,,))</f>
        <v>94.8</v>
      </c>
      <c r="K489" s="72">
        <f ca="1">AVERAGE(OFFSET(K$171:K$174,[3]Feuil3!$A17,,))</f>
        <v>122.66499999999999</v>
      </c>
      <c r="L489" s="72">
        <f ca="1">AVERAGE(OFFSET(L$171:L$174,[3]Feuil3!$A17,,))</f>
        <v>112.465</v>
      </c>
      <c r="M489" s="72">
        <f ca="1">AVERAGE(OFFSET(M$171:M$174,[3]Feuil3!$A17,,))</f>
        <v>119.28749999999999</v>
      </c>
      <c r="N489" s="72">
        <f ca="1">AVERAGE(OFFSET(N$171:N$174,[3]Feuil3!$A17,,))</f>
        <v>108.92500000000001</v>
      </c>
      <c r="O489" s="72">
        <f ca="1">AVERAGE(OFFSET(O$171:O$174,[3]Feuil3!$A17,,))</f>
        <v>102.6075</v>
      </c>
      <c r="P489" s="72">
        <f ca="1">AVERAGE(OFFSET(P$171:P$174,[3]Feuil3!$A17,,))</f>
        <v>103.9025</v>
      </c>
      <c r="Q489" s="72">
        <f ca="1">AVERAGE(OFFSET(Q$171:Q$174,[3]Feuil3!$A17,,))</f>
        <v>116.17749999999999</v>
      </c>
      <c r="R489" s="72">
        <f ca="1">AVERAGE(OFFSET(R$171:R$174,[3]Feuil3!$A17,,))</f>
        <v>146.70499999999998</v>
      </c>
      <c r="S489" s="72">
        <f ca="1">AVERAGE(OFFSET(S$171:S$174,[3]Feuil3!$A17,,))</f>
        <v>108.16</v>
      </c>
      <c r="T489" s="72">
        <f ca="1">AVERAGE(OFFSET(T$171:T$174,[3]Feuil3!$A17,,))</f>
        <v>99.697499999999991</v>
      </c>
      <c r="U489" s="72">
        <f ca="1">AVERAGE(OFFSET(U$171:U$174,[3]Feuil3!$A17,,))</f>
        <v>103.54249999999999</v>
      </c>
      <c r="V489" s="72">
        <f ca="1">AVERAGE(OFFSET(V$171:V$174,[3]Feuil3!$A17,,))</f>
        <v>111.72</v>
      </c>
      <c r="W489" s="72">
        <f ca="1">AVERAGE(OFFSET(W$171:W$174,[3]Feuil3!$A17,,))</f>
        <v>99.897500000000008</v>
      </c>
      <c r="X489" s="72">
        <f ca="1">AVERAGE(OFFSET(X$171:X$174,[3]Feuil3!$A17,,))</f>
        <v>97.81</v>
      </c>
      <c r="Y489" s="72">
        <f ca="1">AVERAGE(OFFSET(Y$171:Y$174,[3]Feuil3!$A17,,))</f>
        <v>100.63000000000001</v>
      </c>
      <c r="Z489" s="72">
        <f ca="1">AVERAGE(OFFSET(Z$171:Z$174,[3]Feuil3!$A17,,))</f>
        <v>102.4075</v>
      </c>
      <c r="AA489" s="72">
        <f ca="1">AVERAGE(OFFSET(AA$171:AA$174,[3]Feuil3!$A17,,))</f>
        <v>133.8125</v>
      </c>
      <c r="AB489" s="72">
        <f ca="1">AVERAGE(OFFSET(AB$171:AB$174,[3]Feuil3!$A17,,))</f>
        <v>99.284999999999997</v>
      </c>
      <c r="AC489" s="72">
        <f ca="1">AVERAGE(OFFSET(AC$171:AC$174,[3]Feuil3!$A17,,))</f>
        <v>112.155</v>
      </c>
      <c r="AD489" s="72">
        <f ca="1">AVERAGE(OFFSET(AD$171:AD$174,[3]Feuil3!$A17,,))</f>
        <v>89.815000000000012</v>
      </c>
      <c r="AE489" s="72">
        <f ca="1">AVERAGE(OFFSET(AE$171:AE$174,[3]Feuil3!$A17,,))</f>
        <v>100.31499999999998</v>
      </c>
      <c r="AF489" s="72">
        <f ca="1">AVERAGE(OFFSET(AF$171:AF$174,[3]Feuil3!$A17,,))</f>
        <v>104.72</v>
      </c>
      <c r="AG489" s="72">
        <f ca="1">AVERAGE(OFFSET(AG$171:AG$174,[3]Feuil3!$A17,,))</f>
        <v>92.954999999999998</v>
      </c>
      <c r="AH489" s="72">
        <f ca="1">AVERAGE(OFFSET(AH$171:AH$174,[3]Feuil3!$A17,,))</f>
        <v>81.967500000000001</v>
      </c>
      <c r="AI489" s="72">
        <f ca="1">AVERAGE(OFFSET(AI$171:AI$174,[3]Feuil3!$A17,,))</f>
        <v>100.985</v>
      </c>
      <c r="AJ489" s="72">
        <f ca="1">AVERAGE(OFFSET(AJ$171:AJ$174,[3]Feuil3!$A17,,))</f>
        <v>118.11499999999999</v>
      </c>
      <c r="AK489" s="72">
        <f ca="1">AVERAGE(OFFSET(AK$171:AK$174,[3]Feuil3!$A17,,))</f>
        <v>108.06</v>
      </c>
      <c r="AL489" s="72">
        <f ca="1">AVERAGE(OFFSET(AL$171:AL$174,[3]Feuil3!$A17,,))</f>
        <v>120.2825</v>
      </c>
      <c r="AM489" s="72">
        <f ca="1">AVERAGE(OFFSET(AM$171:AM$174,[3]Feuil3!$A17,,))</f>
        <v>118.49000000000001</v>
      </c>
      <c r="AN489" s="72">
        <f ca="1">AVERAGE(OFFSET(AN$171:AN$174,[3]Feuil3!$A17,,))</f>
        <v>110.03</v>
      </c>
      <c r="AO489" s="72">
        <f ca="1">AVERAGE(OFFSET(AO$171:AO$174,[3]Feuil3!$A17,,))</f>
        <v>100.75</v>
      </c>
      <c r="AP489" s="72">
        <f ca="1">AVERAGE(OFFSET(AP$171:AP$174,[3]Feuil3!$A17,,))</f>
        <v>102.13500000000001</v>
      </c>
      <c r="AQ489" s="72">
        <f ca="1">AVERAGE(OFFSET(AQ$171:AQ$174,[3]Feuil3!$A17,,))</f>
        <v>107.53250000000001</v>
      </c>
      <c r="AR489" s="72" t="e">
        <f ca="1">AVERAGE(OFFSET(AR$171:AR$174,[3]Feuil3!$A17,,))</f>
        <v>#DIV/0!</v>
      </c>
      <c r="AS489" s="72" t="e">
        <f ca="1">AVERAGE(OFFSET(AS$171:AS$174,[3]Feuil3!$A17,,))</f>
        <v>#DIV/0!</v>
      </c>
      <c r="AT489" s="72" t="e">
        <f ca="1">AVERAGE(OFFSET(AT$171:AT$174,[3]Feuil3!$A17,,))</f>
        <v>#DIV/0!</v>
      </c>
      <c r="AU489" s="72" t="e">
        <f ca="1">AVERAGE(OFFSET(AU$171:AU$174,[3]Feuil3!$A17,,))</f>
        <v>#DIV/0!</v>
      </c>
      <c r="AV489" s="72" t="e">
        <f ca="1">AVERAGE(OFFSET(AV$171:AV$174,[3]Feuil3!$A17,,))</f>
        <v>#DIV/0!</v>
      </c>
      <c r="AW489" s="75">
        <f ca="1">AVERAGE(OFFSET(AW$171:AW$174,[3]Feuil3!$A17,,))</f>
        <v>101.81539493222206</v>
      </c>
      <c r="AX489" s="75">
        <f ca="1">AVERAGE(OFFSET(AX$171:AX$174,[3]Feuil3!$A17,,))</f>
        <v>97.051904131745346</v>
      </c>
      <c r="AY489" s="75">
        <f ca="1">AVERAGE(OFFSET(AY$171:AY$174,[3]Feuil3!$A17,,))</f>
        <v>99.209077577709934</v>
      </c>
      <c r="AZ489" s="75">
        <f ca="1">AVERAGE(OFFSET(AZ$171:AZ$174,[3]Feuil3!$A17,,))</f>
        <v>95.923500487185891</v>
      </c>
      <c r="BA489" s="75">
        <f ca="1">AVERAGE(OFFSET(BA$171:BA$174,[3]Feuil3!$A17,,))</f>
        <v>97.230769230769226</v>
      </c>
      <c r="BB489" s="75">
        <f ca="1">AVERAGE(OFFSET(BB$171:BB$174,[3]Feuil3!$A17,,))</f>
        <v>96.217276203549375</v>
      </c>
      <c r="BC489" s="75">
        <f ca="1">AVERAGE(OFFSET(BC$171:BC$174,[3]Feuil3!$A17,,))</f>
        <v>95.463033698327806</v>
      </c>
      <c r="BD489" s="75">
        <f ca="1">AVERAGE(OFFSET(BD$171:BD$174,[3]Feuil3!$A17,,))</f>
        <v>91.064373914537086</v>
      </c>
      <c r="BE489" s="75">
        <f ca="1">AVERAGE(OFFSET(BE$171:BE$174,[3]Feuil3!$A17,,))</f>
        <v>96.960121061064626</v>
      </c>
      <c r="BF489" s="75">
        <f ca="1">AVERAGE(OFFSET(BF$171:BF$174,[3]Feuil3!$A17,,))</f>
        <v>97.679565900328427</v>
      </c>
      <c r="BG489" s="75">
        <f ca="1">AVERAGE(OFFSET(BG$171:BG$174,[3]Feuil3!$A17,,))</f>
        <v>97.130103531281407</v>
      </c>
      <c r="BH489" s="75">
        <f ca="1">AVERAGE(OFFSET(BH$171:BH$174,[3]Feuil3!$A17,,))</f>
        <v>101.32126894145863</v>
      </c>
      <c r="BI489" s="75">
        <f ca="1">AVERAGE(OFFSET(BI$171:BI$174,[3]Feuil3!$A17,,))</f>
        <v>85.697178573514819</v>
      </c>
      <c r="BJ489" s="75">
        <f ca="1">AVERAGE(OFFSET(BJ$171:BJ$174,[3]Feuil3!$A17,,))</f>
        <v>99.903015748395148</v>
      </c>
      <c r="BK489" s="75">
        <f ca="1">AVERAGE(OFFSET(BK$171:BK$174,[3]Feuil3!$A17,,))</f>
        <v>81.961114764879966</v>
      </c>
      <c r="BL489" s="75">
        <f ca="1">AVERAGE(OFFSET(BL$171:BL$174,[3]Feuil3!$A17,,))</f>
        <v>98.105028779875411</v>
      </c>
      <c r="BM489" s="75">
        <f ca="1">AVERAGE(OFFSET(BM$171:BM$174,[3]Feuil3!$A17,,))</f>
        <v>99.973154362416111</v>
      </c>
      <c r="BN489" s="75">
        <f ca="1">AVERAGE(OFFSET(BN$171:BN$174,[3]Feuil3!$A17,,))</f>
        <v>98.07092894833724</v>
      </c>
      <c r="BO489" s="75">
        <f ca="1">AVERAGE(OFFSET(BO$171:BO$174,[3]Feuil3!$A17,,))</f>
        <v>99.42566709021601</v>
      </c>
      <c r="BP489" s="75">
        <f ca="1">AVERAGE(OFFSET(BP$171:BP$174,[3]Feuil3!$A17,,))</f>
        <v>90.753725790814599</v>
      </c>
      <c r="BQ489" s="75">
        <f ca="1">AVERAGE(OFFSET(BQ$171:BQ$174,[3]Feuil3!$A17,,))</f>
        <v>101.21318442379915</v>
      </c>
      <c r="BR489" s="75">
        <f ca="1">AVERAGE(OFFSET(BR$171:BR$174,[3]Feuil3!$A17,,))</f>
        <v>89.071756639818943</v>
      </c>
      <c r="BS489" s="75">
        <f ca="1">AVERAGE(OFFSET(BS$171:BS$174,[3]Feuil3!$A17,,))</f>
        <v>101.66653866830504</v>
      </c>
      <c r="BT489" s="75">
        <f ca="1">AVERAGE(OFFSET(BT$171:BT$174,[3]Feuil3!$A17,,))</f>
        <v>93.546301895448011</v>
      </c>
      <c r="BU489" s="75">
        <f ca="1">AVERAGE(OFFSET(BU$171:BU$174,[3]Feuil3!$A17,,))</f>
        <v>96.676623341675409</v>
      </c>
      <c r="BV489" s="75">
        <f ca="1">AVERAGE(OFFSET(BV$171:BV$174,[3]Feuil3!$A17,,))</f>
        <v>100.38275836189428</v>
      </c>
      <c r="BW489" s="75">
        <f ca="1">AVERAGE(OFFSET(BW$171:BW$174,[3]Feuil3!$A17,,))</f>
        <v>116.13296736810003</v>
      </c>
      <c r="BX489" s="75">
        <f ca="1">AVERAGE(OFFSET(BX$171:BX$174,[3]Feuil3!$A17,,))</f>
        <v>101.21682319314004</v>
      </c>
      <c r="BY489" s="75">
        <f ca="1">AVERAGE(OFFSET(BY$171:BY$174,[3]Feuil3!$A17,,))</f>
        <v>94.996233412528255</v>
      </c>
      <c r="BZ489" s="75">
        <f ca="1">AVERAGE(OFFSET(BZ$171:BZ$174,[3]Feuil3!$A17,,))</f>
        <v>97.574762065800286</v>
      </c>
      <c r="CA489" s="75">
        <f ca="1">AVERAGE(OFFSET(CA$171:CA$174,[3]Feuil3!$A17,,))</f>
        <v>100.38670746217916</v>
      </c>
      <c r="CB489" s="75">
        <f ca="1">AVERAGE(OFFSET(CB$171:CB$174,[3]Feuil3!$A17,,))</f>
        <v>101.65569143932268</v>
      </c>
      <c r="CC489" s="75">
        <f ca="1">AVERAGE(OFFSET(CC$171:CC$174,[3]Feuil3!$A17,,))</f>
        <v>103.03893433845889</v>
      </c>
      <c r="CD489" s="75">
        <f ca="1">AVERAGE(OFFSET(CD$171:CD$174,[3]Feuil3!$A17,,))</f>
        <v>102.48448548013926</v>
      </c>
      <c r="CE489" s="75">
        <f ca="1">AVERAGE(OFFSET(CE$171:CE$174,[3]Feuil3!$A17,,))</f>
        <v>105.87188184070625</v>
      </c>
      <c r="CF489" s="75">
        <f ca="1">AVERAGE(OFFSET(CF$171:CF$174,[3]Feuil3!$A17,,))</f>
        <v>106.49824264686453</v>
      </c>
      <c r="CG489" s="75">
        <f ca="1">AVERAGE(OFFSET(CG$171:CG$174,[3]Feuil3!$A17,,))</f>
        <v>95.040245661378123</v>
      </c>
      <c r="CH489" s="75">
        <f ca="1">AVERAGE(OFFSET(CH$171:CH$174,[3]Feuil3!$A17,,))</f>
        <v>97.444552683446247</v>
      </c>
      <c r="CI489" s="75" t="e">
        <f ca="1">AVERAGE(OFFSET(CI$171:CI$174,[3]Feuil3!$A17,,))</f>
        <v>#VALUE!</v>
      </c>
      <c r="CJ489" s="75" t="e">
        <f ca="1">AVERAGE(OFFSET(CJ$171:CJ$174,[3]Feuil3!$A17,,))</f>
        <v>#VALUE!</v>
      </c>
      <c r="CK489" s="75" t="e">
        <f ca="1">AVERAGE(OFFSET(CK$171:CK$174,[3]Feuil3!$A17,,))</f>
        <v>#VALUE!</v>
      </c>
    </row>
    <row r="490" spans="2:89">
      <c r="E490" s="70">
        <f t="shared" si="99"/>
        <v>2008</v>
      </c>
      <c r="F490" s="72">
        <f ca="1">AVERAGE(OFFSET(F$171:F$174,[3]Feuil3!$A18,,))</f>
        <v>104.38499999999999</v>
      </c>
      <c r="G490" s="72">
        <f ca="1">AVERAGE(OFFSET(G$171:G$174,[3]Feuil3!$A18,,))</f>
        <v>102.015</v>
      </c>
      <c r="H490" s="72">
        <f ca="1">AVERAGE(OFFSET(H$171:H$174,[3]Feuil3!$A18,,))</f>
        <v>103.99249999999999</v>
      </c>
      <c r="I490" s="72">
        <f ca="1">AVERAGE(OFFSET(I$171:I$174,[3]Feuil3!$A18,,))</f>
        <v>110.32749999999999</v>
      </c>
      <c r="J490" s="72">
        <f ca="1">AVERAGE(OFFSET(J$171:J$174,[3]Feuil3!$A18,,))</f>
        <v>97.5</v>
      </c>
      <c r="K490" s="72">
        <f ca="1">AVERAGE(OFFSET(K$171:K$174,[3]Feuil3!$A18,,))</f>
        <v>127.4875</v>
      </c>
      <c r="L490" s="72">
        <f ca="1">AVERAGE(OFFSET(L$171:L$174,[3]Feuil3!$A18,,))</f>
        <v>117.81</v>
      </c>
      <c r="M490" s="72">
        <f ca="1">AVERAGE(OFFSET(M$171:M$174,[3]Feuil3!$A18,,))</f>
        <v>130.99250000000001</v>
      </c>
      <c r="N490" s="72">
        <f ca="1">AVERAGE(OFFSET(N$171:N$174,[3]Feuil3!$A18,,))</f>
        <v>112.34</v>
      </c>
      <c r="O490" s="72">
        <f ca="1">AVERAGE(OFFSET(O$171:O$174,[3]Feuil3!$A18,,))</f>
        <v>105.045</v>
      </c>
      <c r="P490" s="72">
        <f ca="1">AVERAGE(OFFSET(P$171:P$174,[3]Feuil3!$A18,,))</f>
        <v>106.9725</v>
      </c>
      <c r="Q490" s="72">
        <f ca="1">AVERAGE(OFFSET(Q$171:Q$174,[3]Feuil3!$A18,,))</f>
        <v>114.66250000000001</v>
      </c>
      <c r="R490" s="72">
        <f ca="1">AVERAGE(OFFSET(R$171:R$174,[3]Feuil3!$A18,,))</f>
        <v>171.19</v>
      </c>
      <c r="S490" s="72">
        <f ca="1">AVERAGE(OFFSET(S$171:S$174,[3]Feuil3!$A18,,))</f>
        <v>108.265</v>
      </c>
      <c r="T490" s="72">
        <f ca="1">AVERAGE(OFFSET(T$171:T$174,[3]Feuil3!$A18,,))</f>
        <v>121.64</v>
      </c>
      <c r="U490" s="72">
        <f ca="1">AVERAGE(OFFSET(U$171:U$174,[3]Feuil3!$A18,,))</f>
        <v>105.54249999999999</v>
      </c>
      <c r="V490" s="72">
        <f ca="1">AVERAGE(OFFSET(V$171:V$174,[3]Feuil3!$A18,,))</f>
        <v>111.75</v>
      </c>
      <c r="W490" s="72">
        <f ca="1">AVERAGE(OFFSET(W$171:W$174,[3]Feuil3!$A18,,))</f>
        <v>101.86249999999998</v>
      </c>
      <c r="X490" s="72">
        <f ca="1">AVERAGE(OFFSET(X$171:X$174,[3]Feuil3!$A18,,))</f>
        <v>98.375</v>
      </c>
      <c r="Y490" s="72">
        <f ca="1">AVERAGE(OFFSET(Y$171:Y$174,[3]Feuil3!$A18,,))</f>
        <v>110.88249999999999</v>
      </c>
      <c r="Z490" s="72">
        <f ca="1">AVERAGE(OFFSET(Z$171:Z$174,[3]Feuil3!$A18,,))</f>
        <v>101.18</v>
      </c>
      <c r="AA490" s="72">
        <f ca="1">AVERAGE(OFFSET(AA$171:AA$174,[3]Feuil3!$A18,,))</f>
        <v>150.23000000000002</v>
      </c>
      <c r="AB490" s="72">
        <f ca="1">AVERAGE(OFFSET(AB$171:AB$174,[3]Feuil3!$A18,,))</f>
        <v>97.657499999999999</v>
      </c>
      <c r="AC490" s="72">
        <f ca="1">AVERAGE(OFFSET(AC$171:AC$174,[3]Feuil3!$A18,,))</f>
        <v>119.8925</v>
      </c>
      <c r="AD490" s="72">
        <f ca="1">AVERAGE(OFFSET(AD$171:AD$174,[3]Feuil3!$A18,,))</f>
        <v>92.902500000000003</v>
      </c>
      <c r="AE490" s="72">
        <f ca="1">AVERAGE(OFFSET(AE$171:AE$174,[3]Feuil3!$A18,,))</f>
        <v>99.932500000000005</v>
      </c>
      <c r="AF490" s="72">
        <f ca="1">AVERAGE(OFFSET(AF$171:AF$174,[3]Feuil3!$A18,,))</f>
        <v>90.172499999999999</v>
      </c>
      <c r="AG490" s="72">
        <f ca="1">AVERAGE(OFFSET(AG$171:AG$174,[3]Feuil3!$A18,,))</f>
        <v>91.837500000000006</v>
      </c>
      <c r="AH490" s="72">
        <f ca="1">AVERAGE(OFFSET(AH$171:AH$174,[3]Feuil3!$A18,,))</f>
        <v>86.284999999999997</v>
      </c>
      <c r="AI490" s="72">
        <f ca="1">AVERAGE(OFFSET(AI$171:AI$174,[3]Feuil3!$A18,,))</f>
        <v>103.49499999999999</v>
      </c>
      <c r="AJ490" s="72">
        <f ca="1">AVERAGE(OFFSET(AJ$171:AJ$174,[3]Feuil3!$A18,,))</f>
        <v>117.66</v>
      </c>
      <c r="AK490" s="72">
        <f ca="1">AVERAGE(OFFSET(AK$171:AK$174,[3]Feuil3!$A18,,))</f>
        <v>106.3</v>
      </c>
      <c r="AL490" s="72">
        <f ca="1">AVERAGE(OFFSET(AL$171:AL$174,[3]Feuil3!$A18,,))</f>
        <v>116.735</v>
      </c>
      <c r="AM490" s="72">
        <f ca="1">AVERAGE(OFFSET(AM$171:AM$174,[3]Feuil3!$A18,,))</f>
        <v>115.61749999999999</v>
      </c>
      <c r="AN490" s="72">
        <f ca="1">AVERAGE(OFFSET(AN$171:AN$174,[3]Feuil3!$A18,,))</f>
        <v>103.92750000000001</v>
      </c>
      <c r="AO490" s="72">
        <f ca="1">AVERAGE(OFFSET(AO$171:AO$174,[3]Feuil3!$A18,,))</f>
        <v>94.602499999999992</v>
      </c>
      <c r="AP490" s="72">
        <f ca="1">AVERAGE(OFFSET(AP$171:AP$174,[3]Feuil3!$A18,,))</f>
        <v>107.465</v>
      </c>
      <c r="AQ490" s="72">
        <f ca="1">AVERAGE(OFFSET(AQ$171:AQ$174,[3]Feuil3!$A18,,))</f>
        <v>110.35249999999999</v>
      </c>
      <c r="AR490" s="72" t="e">
        <f ca="1">AVERAGE(OFFSET(AR$171:AR$174,[3]Feuil3!$A18,,))</f>
        <v>#DIV/0!</v>
      </c>
      <c r="AS490" s="72" t="e">
        <f ca="1">AVERAGE(OFFSET(AS$171:AS$174,[3]Feuil3!$A18,,))</f>
        <v>#DIV/0!</v>
      </c>
      <c r="AT490" s="72" t="e">
        <f ca="1">AVERAGE(OFFSET(AT$171:AT$174,[3]Feuil3!$A18,,))</f>
        <v>#DIV/0!</v>
      </c>
      <c r="AU490" s="72" t="e">
        <f ca="1">AVERAGE(OFFSET(AU$171:AU$174,[3]Feuil3!$A18,,))</f>
        <v>#DIV/0!</v>
      </c>
      <c r="AV490" s="72" t="e">
        <f ca="1">AVERAGE(OFFSET(AV$171:AV$174,[3]Feuil3!$A18,,))</f>
        <v>#DIV/0!</v>
      </c>
      <c r="AW490" s="75">
        <f ca="1">AVERAGE(OFFSET(AW$171:AW$174,[3]Feuil3!$A18,,))</f>
        <v>100</v>
      </c>
      <c r="AX490" s="75">
        <f ca="1">AVERAGE(OFFSET(AX$171:AX$174,[3]Feuil3!$A18,,))</f>
        <v>100</v>
      </c>
      <c r="AY490" s="75">
        <f ca="1">AVERAGE(OFFSET(AY$171:AY$174,[3]Feuil3!$A18,,))</f>
        <v>100</v>
      </c>
      <c r="AZ490" s="75">
        <f ca="1">AVERAGE(OFFSET(AZ$171:AZ$174,[3]Feuil3!$A18,,))</f>
        <v>100.00000000000001</v>
      </c>
      <c r="BA490" s="75">
        <f ca="1">AVERAGE(OFFSET(BA$171:BA$174,[3]Feuil3!$A18,,))</f>
        <v>100</v>
      </c>
      <c r="BB490" s="75">
        <f ca="1">AVERAGE(OFFSET(BB$171:BB$174,[3]Feuil3!$A18,,))</f>
        <v>100</v>
      </c>
      <c r="BC490" s="75">
        <f ca="1">AVERAGE(OFFSET(BC$171:BC$174,[3]Feuil3!$A18,,))</f>
        <v>100</v>
      </c>
      <c r="BD490" s="75">
        <f ca="1">AVERAGE(OFFSET(BD$171:BD$174,[3]Feuil3!$A18,,))</f>
        <v>99.999999999999986</v>
      </c>
      <c r="BE490" s="75">
        <f ca="1">AVERAGE(OFFSET(BE$171:BE$174,[3]Feuil3!$A18,,))</f>
        <v>100</v>
      </c>
      <c r="BF490" s="75">
        <f ca="1">AVERAGE(OFFSET(BF$171:BF$174,[3]Feuil3!$A18,,))</f>
        <v>99.999999999999986</v>
      </c>
      <c r="BG490" s="75">
        <f ca="1">AVERAGE(OFFSET(BG$171:BG$174,[3]Feuil3!$A18,,))</f>
        <v>100</v>
      </c>
      <c r="BH490" s="75">
        <f ca="1">AVERAGE(OFFSET(BH$171:BH$174,[3]Feuil3!$A18,,))</f>
        <v>99.999999999999986</v>
      </c>
      <c r="BI490" s="75">
        <f ca="1">AVERAGE(OFFSET(BI$171:BI$174,[3]Feuil3!$A18,,))</f>
        <v>100</v>
      </c>
      <c r="BJ490" s="75">
        <f ca="1">AVERAGE(OFFSET(BJ$171:BJ$174,[3]Feuil3!$A18,,))</f>
        <v>100</v>
      </c>
      <c r="BK490" s="75">
        <f ca="1">AVERAGE(OFFSET(BK$171:BK$174,[3]Feuil3!$A18,,))</f>
        <v>100</v>
      </c>
      <c r="BL490" s="75">
        <f ca="1">AVERAGE(OFFSET(BL$171:BL$174,[3]Feuil3!$A18,,))</f>
        <v>100.00000000000001</v>
      </c>
      <c r="BM490" s="75">
        <f ca="1">AVERAGE(OFFSET(BM$171:BM$174,[3]Feuil3!$A18,,))</f>
        <v>99.999999999999986</v>
      </c>
      <c r="BN490" s="75">
        <f ca="1">AVERAGE(OFFSET(BN$171:BN$174,[3]Feuil3!$A18,,))</f>
        <v>100.00000000000003</v>
      </c>
      <c r="BO490" s="75">
        <f ca="1">AVERAGE(OFFSET(BO$171:BO$174,[3]Feuil3!$A18,,))</f>
        <v>100</v>
      </c>
      <c r="BP490" s="75">
        <f ca="1">AVERAGE(OFFSET(BP$171:BP$174,[3]Feuil3!$A18,,))</f>
        <v>100</v>
      </c>
      <c r="BQ490" s="75">
        <f ca="1">AVERAGE(OFFSET(BQ$171:BQ$174,[3]Feuil3!$A18,,))</f>
        <v>100</v>
      </c>
      <c r="BR490" s="75">
        <f ca="1">AVERAGE(OFFSET(BR$171:BR$174,[3]Feuil3!$A18,,))</f>
        <v>99.999999999999986</v>
      </c>
      <c r="BS490" s="75">
        <f ca="1">AVERAGE(OFFSET(BS$171:BS$174,[3]Feuil3!$A18,,))</f>
        <v>100.00000000000001</v>
      </c>
      <c r="BT490" s="75">
        <f ca="1">AVERAGE(OFFSET(BT$171:BT$174,[3]Feuil3!$A18,,))</f>
        <v>100</v>
      </c>
      <c r="BU490" s="75">
        <f ca="1">AVERAGE(OFFSET(BU$171:BU$174,[3]Feuil3!$A18,,))</f>
        <v>100</v>
      </c>
      <c r="BV490" s="75">
        <f ca="1">AVERAGE(OFFSET(BV$171:BV$174,[3]Feuil3!$A18,,))</f>
        <v>99.999999999999986</v>
      </c>
      <c r="BW490" s="75">
        <f ca="1">AVERAGE(OFFSET(BW$171:BW$174,[3]Feuil3!$A18,,))</f>
        <v>100.00000000000001</v>
      </c>
      <c r="BX490" s="75">
        <f ca="1">AVERAGE(OFFSET(BX$171:BX$174,[3]Feuil3!$A18,,))</f>
        <v>99.999999999999986</v>
      </c>
      <c r="BY490" s="75">
        <f ca="1">AVERAGE(OFFSET(BY$171:BY$174,[3]Feuil3!$A18,,))</f>
        <v>100</v>
      </c>
      <c r="BZ490" s="75">
        <f ca="1">AVERAGE(OFFSET(BZ$171:BZ$174,[3]Feuil3!$A18,,))</f>
        <v>100.00000000000001</v>
      </c>
      <c r="CA490" s="75">
        <f ca="1">AVERAGE(OFFSET(CA$171:CA$174,[3]Feuil3!$A18,,))</f>
        <v>100</v>
      </c>
      <c r="CB490" s="75">
        <f ca="1">AVERAGE(OFFSET(CB$171:CB$174,[3]Feuil3!$A18,,))</f>
        <v>100</v>
      </c>
      <c r="CC490" s="75">
        <f ca="1">AVERAGE(OFFSET(CC$171:CC$174,[3]Feuil3!$A18,,))</f>
        <v>100</v>
      </c>
      <c r="CD490" s="75">
        <f ca="1">AVERAGE(OFFSET(CD$171:CD$174,[3]Feuil3!$A18,,))</f>
        <v>100.00000000000001</v>
      </c>
      <c r="CE490" s="75">
        <f ca="1">AVERAGE(OFFSET(CE$171:CE$174,[3]Feuil3!$A18,,))</f>
        <v>100</v>
      </c>
      <c r="CF490" s="75">
        <f ca="1">AVERAGE(OFFSET(CF$171:CF$174,[3]Feuil3!$A18,,))</f>
        <v>100.00000000000001</v>
      </c>
      <c r="CG490" s="75">
        <f ca="1">AVERAGE(OFFSET(CG$171:CG$174,[3]Feuil3!$A18,,))</f>
        <v>100</v>
      </c>
      <c r="CH490" s="75">
        <f ca="1">AVERAGE(OFFSET(CH$171:CH$174,[3]Feuil3!$A18,,))</f>
        <v>100</v>
      </c>
      <c r="CI490" s="75" t="e">
        <f ca="1">AVERAGE(OFFSET(CI$171:CI$174,[3]Feuil3!$A18,,))</f>
        <v>#VALUE!</v>
      </c>
      <c r="CJ490" s="75" t="e">
        <f ca="1">AVERAGE(OFFSET(CJ$171:CJ$174,[3]Feuil3!$A18,,))</f>
        <v>#VALUE!</v>
      </c>
      <c r="CK490" s="75" t="e">
        <f ca="1">AVERAGE(OFFSET(CK$171:CK$174,[3]Feuil3!$A18,,))</f>
        <v>#VALUE!</v>
      </c>
    </row>
    <row r="491" spans="2:89">
      <c r="E491" s="70">
        <f t="shared" si="99"/>
        <v>2009</v>
      </c>
      <c r="F491" s="72">
        <f ca="1">AVERAGE(OFFSET(F$171:F$174,[3]Feuil3!$A19,,))</f>
        <v>107.8075</v>
      </c>
      <c r="G491" s="72">
        <f ca="1">AVERAGE(OFFSET(G$171:G$174,[3]Feuil3!$A19,,))</f>
        <v>97.734999999999999</v>
      </c>
      <c r="H491" s="72">
        <f ca="1">AVERAGE(OFFSET(H$171:H$174,[3]Feuil3!$A19,,))</f>
        <v>97.884999999999991</v>
      </c>
      <c r="I491" s="72">
        <f ca="1">AVERAGE(OFFSET(I$171:I$174,[3]Feuil3!$A19,,))</f>
        <v>109.00999999999999</v>
      </c>
      <c r="J491" s="72">
        <f ca="1">AVERAGE(OFFSET(J$171:J$174,[3]Feuil3!$A19,,))</f>
        <v>112.0825</v>
      </c>
      <c r="K491" s="72">
        <f ca="1">AVERAGE(OFFSET(K$171:K$174,[3]Feuil3!$A19,,))</f>
        <v>127.32749999999999</v>
      </c>
      <c r="L491" s="72">
        <f ca="1">AVERAGE(OFFSET(L$171:L$174,[3]Feuil3!$A19,,))</f>
        <v>101.60249999999999</v>
      </c>
      <c r="M491" s="72">
        <f ca="1">AVERAGE(OFFSET(M$171:M$174,[3]Feuil3!$A19,,))</f>
        <v>112.0025</v>
      </c>
      <c r="N491" s="72">
        <f ca="1">AVERAGE(OFFSET(N$171:N$174,[3]Feuil3!$A19,,))</f>
        <v>108.01750000000001</v>
      </c>
      <c r="O491" s="72">
        <f ca="1">AVERAGE(OFFSET(O$171:O$174,[3]Feuil3!$A19,,))</f>
        <v>102.235</v>
      </c>
      <c r="P491" s="72">
        <f ca="1">AVERAGE(OFFSET(P$171:P$174,[3]Feuil3!$A19,,))</f>
        <v>112.0325</v>
      </c>
      <c r="Q491" s="72">
        <f ca="1">AVERAGE(OFFSET(Q$171:Q$174,[3]Feuil3!$A19,,))</f>
        <v>119.87</v>
      </c>
      <c r="R491" s="72">
        <f ca="1">AVERAGE(OFFSET(R$171:R$174,[3]Feuil3!$A19,,))</f>
        <v>144.155</v>
      </c>
      <c r="S491" s="72">
        <f ca="1">AVERAGE(OFFSET(S$171:S$174,[3]Feuil3!$A19,,))</f>
        <v>98.037500000000009</v>
      </c>
      <c r="T491" s="72">
        <f ca="1">AVERAGE(OFFSET(T$171:T$174,[3]Feuil3!$A19,,))</f>
        <v>143.22749999999999</v>
      </c>
      <c r="U491" s="72">
        <f ca="1">AVERAGE(OFFSET(U$171:U$174,[3]Feuil3!$A19,,))</f>
        <v>101.38250000000001</v>
      </c>
      <c r="V491" s="72">
        <f ca="1">AVERAGE(OFFSET(V$171:V$174,[3]Feuil3!$A19,,))</f>
        <v>109.35000000000001</v>
      </c>
      <c r="W491" s="72">
        <f ca="1">AVERAGE(OFFSET(W$171:W$174,[3]Feuil3!$A19,,))</f>
        <v>103.33499999999999</v>
      </c>
      <c r="X491" s="72">
        <f ca="1">AVERAGE(OFFSET(X$171:X$174,[3]Feuil3!$A19,,))</f>
        <v>102.11500000000001</v>
      </c>
      <c r="Y491" s="72">
        <f ca="1">AVERAGE(OFFSET(Y$171:Y$174,[3]Feuil3!$A19,,))</f>
        <v>77.152500000000003</v>
      </c>
      <c r="Z491" s="72">
        <f ca="1">AVERAGE(OFFSET(Z$171:Z$174,[3]Feuil3!$A19,,))</f>
        <v>99.422499999999985</v>
      </c>
      <c r="AA491" s="72">
        <f ca="1">AVERAGE(OFFSET(AA$171:AA$174,[3]Feuil3!$A19,,))</f>
        <v>81.534999999999997</v>
      </c>
      <c r="AB491" s="72">
        <f ca="1">AVERAGE(OFFSET(AB$171:AB$174,[3]Feuil3!$A19,,))</f>
        <v>100.74249999999999</v>
      </c>
      <c r="AC491" s="72">
        <f ca="1">AVERAGE(OFFSET(AC$171:AC$174,[3]Feuil3!$A19,,))</f>
        <v>122.01750000000001</v>
      </c>
      <c r="AD491" s="72">
        <f ca="1">AVERAGE(OFFSET(AD$171:AD$174,[3]Feuil3!$A19,,))</f>
        <v>106.83</v>
      </c>
      <c r="AE491" s="72">
        <f ca="1">AVERAGE(OFFSET(AE$171:AE$174,[3]Feuil3!$A19,,))</f>
        <v>99.465000000000003</v>
      </c>
      <c r="AF491" s="72">
        <f ca="1">AVERAGE(OFFSET(AF$171:AF$174,[3]Feuil3!$A19,,))</f>
        <v>81.047499999999999</v>
      </c>
      <c r="AG491" s="72">
        <f ca="1">AVERAGE(OFFSET(AG$171:AG$174,[3]Feuil3!$A19,,))</f>
        <v>92.54249999999999</v>
      </c>
      <c r="AH491" s="72">
        <f ca="1">AVERAGE(OFFSET(AH$171:AH$174,[3]Feuil3!$A19,,))</f>
        <v>101.83999999999999</v>
      </c>
      <c r="AI491" s="72">
        <f ca="1">AVERAGE(OFFSET(AI$171:AI$174,[3]Feuil3!$A19,,))</f>
        <v>105.575</v>
      </c>
      <c r="AJ491" s="72">
        <f ca="1">AVERAGE(OFFSET(AJ$171:AJ$174,[3]Feuil3!$A19,,))</f>
        <v>108.465</v>
      </c>
      <c r="AK491" s="72">
        <f ca="1">AVERAGE(OFFSET(AK$171:AK$174,[3]Feuil3!$A19,,))</f>
        <v>98.789999999999992</v>
      </c>
      <c r="AL491" s="72">
        <f ca="1">AVERAGE(OFFSET(AL$171:AL$174,[3]Feuil3!$A19,,))</f>
        <v>110.55</v>
      </c>
      <c r="AM491" s="72">
        <f ca="1">AVERAGE(OFFSET(AM$171:AM$174,[3]Feuil3!$A19,,))</f>
        <v>98.759999999999991</v>
      </c>
      <c r="AN491" s="72">
        <f ca="1">AVERAGE(OFFSET(AN$171:AN$174,[3]Feuil3!$A19,,))</f>
        <v>91.795000000000002</v>
      </c>
      <c r="AO491" s="72">
        <f ca="1">AVERAGE(OFFSET(AO$171:AO$174,[3]Feuil3!$A19,,))</f>
        <v>81.240000000000009</v>
      </c>
      <c r="AP491" s="72">
        <f ca="1">AVERAGE(OFFSET(AP$171:AP$174,[3]Feuil3!$A19,,))</f>
        <v>118.265</v>
      </c>
      <c r="AQ491" s="72">
        <f ca="1">AVERAGE(OFFSET(AQ$171:AQ$174,[3]Feuil3!$A19,,))</f>
        <v>109.60749999999999</v>
      </c>
      <c r="AR491" s="72" t="e">
        <f ca="1">AVERAGE(OFFSET(AR$171:AR$174,[3]Feuil3!$A19,,))</f>
        <v>#DIV/0!</v>
      </c>
      <c r="AS491" s="72" t="e">
        <f ca="1">AVERAGE(OFFSET(AS$171:AS$174,[3]Feuil3!$A19,,))</f>
        <v>#DIV/0!</v>
      </c>
      <c r="AT491" s="72" t="e">
        <f ca="1">AVERAGE(OFFSET(AT$171:AT$174,[3]Feuil3!$A19,,))</f>
        <v>#DIV/0!</v>
      </c>
      <c r="AU491" s="72" t="e">
        <f ca="1">AVERAGE(OFFSET(AU$171:AU$174,[3]Feuil3!$A19,,))</f>
        <v>#DIV/0!</v>
      </c>
      <c r="AV491" s="72" t="e">
        <f ca="1">AVERAGE(OFFSET(AV$171:AV$174,[3]Feuil3!$A19,,))</f>
        <v>#DIV/0!</v>
      </c>
      <c r="AW491" s="75">
        <f ca="1">AVERAGE(OFFSET(AW$171:AW$174,[3]Feuil3!$A19,,))</f>
        <v>103.27872778655939</v>
      </c>
      <c r="AX491" s="75">
        <f ca="1">AVERAGE(OFFSET(AX$171:AX$174,[3]Feuil3!$A19,,))</f>
        <v>95.804538548252708</v>
      </c>
      <c r="AY491" s="75">
        <f ca="1">AVERAGE(OFFSET(AY$171:AY$174,[3]Feuil3!$A19,,))</f>
        <v>94.126980311080132</v>
      </c>
      <c r="AZ491" s="75">
        <f ca="1">AVERAGE(OFFSET(AZ$171:AZ$174,[3]Feuil3!$A19,,))</f>
        <v>98.80582810269425</v>
      </c>
      <c r="BA491" s="75">
        <f ca="1">AVERAGE(OFFSET(BA$171:BA$174,[3]Feuil3!$A19,,))</f>
        <v>114.95641025641027</v>
      </c>
      <c r="BB491" s="75">
        <f ca="1">AVERAGE(OFFSET(BB$171:BB$174,[3]Feuil3!$A19,,))</f>
        <v>99.874497499754881</v>
      </c>
      <c r="BC491" s="75">
        <f ca="1">AVERAGE(OFFSET(BC$171:BC$174,[3]Feuil3!$A19,,))</f>
        <v>86.242678889737704</v>
      </c>
      <c r="BD491" s="75">
        <f ca="1">AVERAGE(OFFSET(BD$171:BD$174,[3]Feuil3!$A19,,))</f>
        <v>85.502986812222076</v>
      </c>
      <c r="BE491" s="75">
        <f ca="1">AVERAGE(OFFSET(BE$171:BE$174,[3]Feuil3!$A19,,))</f>
        <v>96.152305501157201</v>
      </c>
      <c r="BF491" s="75">
        <f ca="1">AVERAGE(OFFSET(BF$171:BF$174,[3]Feuil3!$A19,,))</f>
        <v>97.324955971250404</v>
      </c>
      <c r="BG491" s="75">
        <f ca="1">AVERAGE(OFFSET(BG$171:BG$174,[3]Feuil3!$A19,,))</f>
        <v>104.73018766505409</v>
      </c>
      <c r="BH491" s="75">
        <f ca="1">AVERAGE(OFFSET(BH$171:BH$174,[3]Feuil3!$A19,,))</f>
        <v>104.54158944729096</v>
      </c>
      <c r="BI491" s="75">
        <f ca="1">AVERAGE(OFFSET(BI$171:BI$174,[3]Feuil3!$A19,,))</f>
        <v>84.20760558443834</v>
      </c>
      <c r="BJ491" s="75">
        <f ca="1">AVERAGE(OFFSET(BJ$171:BJ$174,[3]Feuil3!$A19,,))</f>
        <v>90.553272063917234</v>
      </c>
      <c r="BK491" s="75">
        <f ca="1">AVERAGE(OFFSET(BK$171:BK$174,[3]Feuil3!$A19,,))</f>
        <v>117.74704044722131</v>
      </c>
      <c r="BL491" s="75">
        <f ca="1">AVERAGE(OFFSET(BL$171:BL$174,[3]Feuil3!$A19,,))</f>
        <v>96.058459862140865</v>
      </c>
      <c r="BM491" s="75">
        <f ca="1">AVERAGE(OFFSET(BM$171:BM$174,[3]Feuil3!$A19,,))</f>
        <v>97.852348993288587</v>
      </c>
      <c r="BN491" s="75">
        <f ca="1">AVERAGE(OFFSET(BN$171:BN$174,[3]Feuil3!$A19,,))</f>
        <v>101.44557614431218</v>
      </c>
      <c r="BO491" s="75">
        <f ca="1">AVERAGE(OFFSET(BO$171:BO$174,[3]Feuil3!$A19,,))</f>
        <v>103.80177890724269</v>
      </c>
      <c r="BP491" s="75">
        <f ca="1">AVERAGE(OFFSET(BP$171:BP$174,[3]Feuil3!$A19,,))</f>
        <v>69.580411697066722</v>
      </c>
      <c r="BQ491" s="75">
        <f ca="1">AVERAGE(OFFSET(BQ$171:BQ$174,[3]Feuil3!$A19,,))</f>
        <v>98.262996639652101</v>
      </c>
      <c r="BR491" s="75">
        <f ca="1">AVERAGE(OFFSET(BR$171:BR$174,[3]Feuil3!$A19,,))</f>
        <v>54.273447380682946</v>
      </c>
      <c r="BS491" s="75">
        <f ca="1">AVERAGE(OFFSET(BS$171:BS$174,[3]Feuil3!$A19,,))</f>
        <v>103.15899956480557</v>
      </c>
      <c r="BT491" s="75">
        <f ca="1">AVERAGE(OFFSET(BT$171:BT$174,[3]Feuil3!$A19,,))</f>
        <v>101.77242112725983</v>
      </c>
      <c r="BU491" s="75">
        <f ca="1">AVERAGE(OFFSET(BU$171:BU$174,[3]Feuil3!$A19,,))</f>
        <v>114.99152337127633</v>
      </c>
      <c r="BV491" s="75">
        <f ca="1">AVERAGE(OFFSET(BV$171:BV$174,[3]Feuil3!$A19,,))</f>
        <v>99.53218422435144</v>
      </c>
      <c r="BW491" s="75">
        <f ca="1">AVERAGE(OFFSET(BW$171:BW$174,[3]Feuil3!$A19,,))</f>
        <v>89.880506806398841</v>
      </c>
      <c r="BX491" s="75">
        <f ca="1">AVERAGE(OFFSET(BX$171:BX$174,[3]Feuil3!$A19,,))</f>
        <v>100.76766026949774</v>
      </c>
      <c r="BY491" s="75">
        <f ca="1">AVERAGE(OFFSET(BY$171:BY$174,[3]Feuil3!$A19,,))</f>
        <v>118.02746711479399</v>
      </c>
      <c r="BZ491" s="75">
        <f ca="1">AVERAGE(OFFSET(BZ$171:BZ$174,[3]Feuil3!$A19,,))</f>
        <v>102.00975892555196</v>
      </c>
      <c r="CA491" s="75">
        <f ca="1">AVERAGE(OFFSET(CA$171:CA$174,[3]Feuil3!$A19,,))</f>
        <v>92.185109637939831</v>
      </c>
      <c r="CB491" s="75">
        <f ca="1">AVERAGE(OFFSET(CB$171:CB$174,[3]Feuil3!$A19,,))</f>
        <v>92.935089369708365</v>
      </c>
      <c r="CC491" s="75">
        <f ca="1">AVERAGE(OFFSET(CC$171:CC$174,[3]Feuil3!$A19,,))</f>
        <v>94.701674733370453</v>
      </c>
      <c r="CD491" s="75">
        <f ca="1">AVERAGE(OFFSET(CD$171:CD$174,[3]Feuil3!$A19,,))</f>
        <v>85.419594784526566</v>
      </c>
      <c r="CE491" s="75">
        <f ca="1">AVERAGE(OFFSET(CE$171:CE$174,[3]Feuil3!$A19,,))</f>
        <v>88.325996487936294</v>
      </c>
      <c r="CF491" s="75">
        <f ca="1">AVERAGE(OFFSET(CF$171:CF$174,[3]Feuil3!$A19,,))</f>
        <v>85.875109008747131</v>
      </c>
      <c r="CG491" s="75">
        <f ca="1">AVERAGE(OFFSET(CG$171:CG$174,[3]Feuil3!$A19,,))</f>
        <v>110.04978365049087</v>
      </c>
      <c r="CH491" s="75">
        <f ca="1">AVERAGE(OFFSET(CH$171:CH$174,[3]Feuil3!$A19,,))</f>
        <v>99.324890691194142</v>
      </c>
      <c r="CI491" s="75" t="e">
        <f ca="1">AVERAGE(OFFSET(CI$171:CI$174,[3]Feuil3!$A19,,))</f>
        <v>#VALUE!</v>
      </c>
      <c r="CJ491" s="75" t="e">
        <f ca="1">AVERAGE(OFFSET(CJ$171:CJ$174,[3]Feuil3!$A19,,))</f>
        <v>#VALUE!</v>
      </c>
      <c r="CK491" s="75" t="e">
        <f ca="1">AVERAGE(OFFSET(CK$171:CK$174,[3]Feuil3!$A19,,))</f>
        <v>#VALUE!</v>
      </c>
    </row>
    <row r="492" spans="2:89">
      <c r="E492" s="70">
        <f t="shared" si="99"/>
        <v>2010</v>
      </c>
      <c r="F492" s="72">
        <f ca="1">AVERAGE(OFFSET(F$171:F$174,[3]Feuil3!$A20,,))</f>
        <v>109.25749999999999</v>
      </c>
      <c r="G492" s="72">
        <f ca="1">AVERAGE(OFFSET(G$171:G$174,[3]Feuil3!$A20,,))</f>
        <v>105.7825</v>
      </c>
      <c r="H492" s="72">
        <f ca="1">AVERAGE(OFFSET(H$171:H$174,[3]Feuil3!$A20,,))</f>
        <v>99.264999999999986</v>
      </c>
      <c r="I492" s="72">
        <f ca="1">AVERAGE(OFFSET(I$171:I$174,[3]Feuil3!$A20,,))</f>
        <v>108.03750000000001</v>
      </c>
      <c r="J492" s="72">
        <f ca="1">AVERAGE(OFFSET(J$171:J$174,[3]Feuil3!$A20,,))</f>
        <v>98.402500000000003</v>
      </c>
      <c r="K492" s="72">
        <f ca="1">AVERAGE(OFFSET(K$171:K$174,[3]Feuil3!$A20,,))</f>
        <v>110.505</v>
      </c>
      <c r="L492" s="72">
        <f ca="1">AVERAGE(OFFSET(L$171:L$174,[3]Feuil3!$A20,,))</f>
        <v>96.51</v>
      </c>
      <c r="M492" s="72">
        <f ca="1">AVERAGE(OFFSET(M$171:M$174,[3]Feuil3!$A20,,))</f>
        <v>112.89749999999999</v>
      </c>
      <c r="N492" s="72">
        <f ca="1">AVERAGE(OFFSET(N$171:N$174,[3]Feuil3!$A20,,))</f>
        <v>105.17750000000001</v>
      </c>
      <c r="O492" s="72">
        <f ca="1">AVERAGE(OFFSET(O$171:O$174,[3]Feuil3!$A20,,))</f>
        <v>102.425</v>
      </c>
      <c r="P492" s="72">
        <f ca="1">AVERAGE(OFFSET(P$171:P$174,[3]Feuil3!$A20,,))</f>
        <v>109.24000000000001</v>
      </c>
      <c r="Q492" s="72">
        <f ca="1">AVERAGE(OFFSET(Q$171:Q$174,[3]Feuil3!$A20,,))</f>
        <v>125.88499999999999</v>
      </c>
      <c r="R492" s="72">
        <f ca="1">AVERAGE(OFFSET(R$171:R$174,[3]Feuil3!$A20,,))</f>
        <v>129.98250000000002</v>
      </c>
      <c r="S492" s="72">
        <f ca="1">AVERAGE(OFFSET(S$171:S$174,[3]Feuil3!$A20,,))</f>
        <v>95.705000000000013</v>
      </c>
      <c r="T492" s="72">
        <f ca="1">AVERAGE(OFFSET(T$171:T$174,[3]Feuil3!$A20,,))</f>
        <v>139.48750000000001</v>
      </c>
      <c r="U492" s="72">
        <f ca="1">AVERAGE(OFFSET(U$171:U$174,[3]Feuil3!$A20,,))</f>
        <v>99.272499999999994</v>
      </c>
      <c r="V492" s="72">
        <f ca="1">AVERAGE(OFFSET(V$171:V$174,[3]Feuil3!$A20,,))</f>
        <v>113.29</v>
      </c>
      <c r="W492" s="72">
        <f ca="1">AVERAGE(OFFSET(W$171:W$174,[3]Feuil3!$A20,,))</f>
        <v>103.00750000000001</v>
      </c>
      <c r="X492" s="72">
        <f ca="1">AVERAGE(OFFSET(X$171:X$174,[3]Feuil3!$A20,,))</f>
        <v>101.5025</v>
      </c>
      <c r="Y492" s="72">
        <f ca="1">AVERAGE(OFFSET(Y$171:Y$174,[3]Feuil3!$A20,,))</f>
        <v>87.272499999999994</v>
      </c>
      <c r="Z492" s="72">
        <f ca="1">AVERAGE(OFFSET(Z$171:Z$174,[3]Feuil3!$A20,,))</f>
        <v>99.017499999999998</v>
      </c>
      <c r="AA492" s="72">
        <f ca="1">AVERAGE(OFFSET(AA$171:AA$174,[3]Feuil3!$A20,,))</f>
        <v>84.657499999999999</v>
      </c>
      <c r="AB492" s="72">
        <f ca="1">AVERAGE(OFFSET(AB$171:AB$174,[3]Feuil3!$A20,,))</f>
        <v>101.48</v>
      </c>
      <c r="AC492" s="72">
        <f ca="1">AVERAGE(OFFSET(AC$171:AC$174,[3]Feuil3!$A20,,))</f>
        <v>106.05250000000001</v>
      </c>
      <c r="AD492" s="72">
        <f ca="1">AVERAGE(OFFSET(AD$171:AD$174,[3]Feuil3!$A20,,))</f>
        <v>98.65</v>
      </c>
      <c r="AE492" s="72">
        <f ca="1">AVERAGE(OFFSET(AE$171:AE$174,[3]Feuil3!$A20,,))</f>
        <v>90.805000000000007</v>
      </c>
      <c r="AF492" s="72">
        <f ca="1">AVERAGE(OFFSET(AF$171:AF$174,[3]Feuil3!$A20,,))</f>
        <v>85.564999999999998</v>
      </c>
      <c r="AG492" s="72">
        <f ca="1">AVERAGE(OFFSET(AG$171:AG$174,[3]Feuil3!$A20,,))</f>
        <v>89.962500000000006</v>
      </c>
      <c r="AH492" s="72">
        <f ca="1">AVERAGE(OFFSET(AH$171:AH$174,[3]Feuil3!$A20,,))</f>
        <v>98.164999999999992</v>
      </c>
      <c r="AI492" s="72">
        <f ca="1">AVERAGE(OFFSET(AI$171:AI$174,[3]Feuil3!$A20,,))</f>
        <v>118.65</v>
      </c>
      <c r="AJ492" s="72">
        <f ca="1">AVERAGE(OFFSET(AJ$171:AJ$174,[3]Feuil3!$A20,,))</f>
        <v>118.85249999999999</v>
      </c>
      <c r="AK492" s="72">
        <f ca="1">AVERAGE(OFFSET(AK$171:AK$174,[3]Feuil3!$A20,,))</f>
        <v>117.04749999999999</v>
      </c>
      <c r="AL492" s="72">
        <f ca="1">AVERAGE(OFFSET(AL$171:AL$174,[3]Feuil3!$A20,,))</f>
        <v>130.92250000000001</v>
      </c>
      <c r="AM492" s="72">
        <f ca="1">AVERAGE(OFFSET(AM$171:AM$174,[3]Feuil3!$A20,,))</f>
        <v>127.96000000000001</v>
      </c>
      <c r="AN492" s="72">
        <f ca="1">AVERAGE(OFFSET(AN$171:AN$174,[3]Feuil3!$A20,,))</f>
        <v>108.545</v>
      </c>
      <c r="AO492" s="72">
        <f ca="1">AVERAGE(OFFSET(AO$171:AO$174,[3]Feuil3!$A20,,))</f>
        <v>87.717500000000001</v>
      </c>
      <c r="AP492" s="72">
        <f ca="1">AVERAGE(OFFSET(AP$171:AP$174,[3]Feuil3!$A20,,))</f>
        <v>105.9025</v>
      </c>
      <c r="AQ492" s="72">
        <f ca="1">AVERAGE(OFFSET(AQ$171:AQ$174,[3]Feuil3!$A20,,))</f>
        <v>97.657499999999999</v>
      </c>
      <c r="AR492" s="72" t="e">
        <f ca="1">AVERAGE(OFFSET(AR$171:AR$174,[3]Feuil3!$A20,,))</f>
        <v>#DIV/0!</v>
      </c>
      <c r="AS492" s="72" t="e">
        <f ca="1">AVERAGE(OFFSET(AS$171:AS$174,[3]Feuil3!$A20,,))</f>
        <v>#DIV/0!</v>
      </c>
      <c r="AT492" s="72" t="e">
        <f ca="1">AVERAGE(OFFSET(AT$171:AT$174,[3]Feuil3!$A20,,))</f>
        <v>#DIV/0!</v>
      </c>
      <c r="AU492" s="72" t="e">
        <f ca="1">AVERAGE(OFFSET(AU$171:AU$174,[3]Feuil3!$A20,,))</f>
        <v>#DIV/0!</v>
      </c>
      <c r="AV492" s="72" t="e">
        <f ca="1">AVERAGE(OFFSET(AV$171:AV$174,[3]Feuil3!$A20,,))</f>
        <v>#DIV/0!</v>
      </c>
      <c r="AW492" s="75">
        <f ca="1">AVERAGE(OFFSET(AW$171:AW$174,[3]Feuil3!$A20,,))</f>
        <v>104.66781625712507</v>
      </c>
      <c r="AX492" s="75">
        <f ca="1">AVERAGE(OFFSET(AX$171:AX$174,[3]Feuil3!$A20,,))</f>
        <v>103.69308435034064</v>
      </c>
      <c r="AY492" s="75">
        <f ca="1">AVERAGE(OFFSET(AY$171:AY$174,[3]Feuil3!$A20,,))</f>
        <v>95.453999086472592</v>
      </c>
      <c r="AZ492" s="75">
        <f ca="1">AVERAGE(OFFSET(AZ$171:AZ$174,[3]Feuil3!$A20,,))</f>
        <v>97.924361559901214</v>
      </c>
      <c r="BA492" s="75">
        <f ca="1">AVERAGE(OFFSET(BA$171:BA$174,[3]Feuil3!$A20,,))</f>
        <v>100.92564102564103</v>
      </c>
      <c r="BB492" s="75">
        <f ca="1">AVERAGE(OFFSET(BB$171:BB$174,[3]Feuil3!$A20,,))</f>
        <v>86.679086184920095</v>
      </c>
      <c r="BC492" s="75">
        <f ca="1">AVERAGE(OFFSET(BC$171:BC$174,[3]Feuil3!$A20,,))</f>
        <v>81.920040743570155</v>
      </c>
      <c r="BD492" s="75">
        <f ca="1">AVERAGE(OFFSET(BD$171:BD$174,[3]Feuil3!$A20,,))</f>
        <v>86.18623203618526</v>
      </c>
      <c r="BE492" s="75">
        <f ca="1">AVERAGE(OFFSET(BE$171:BE$174,[3]Feuil3!$A20,,))</f>
        <v>93.624265622218275</v>
      </c>
      <c r="BF492" s="75">
        <f ca="1">AVERAGE(OFFSET(BF$171:BF$174,[3]Feuil3!$A20,,))</f>
        <v>97.505830834404293</v>
      </c>
      <c r="BG492" s="75">
        <f ca="1">AVERAGE(OFFSET(BG$171:BG$174,[3]Feuil3!$A20,,))</f>
        <v>102.11970366215616</v>
      </c>
      <c r="BH492" s="75">
        <f ca="1">AVERAGE(OFFSET(BH$171:BH$174,[3]Feuil3!$A20,,))</f>
        <v>109.78741960100292</v>
      </c>
      <c r="BI492" s="75">
        <f ca="1">AVERAGE(OFFSET(BI$171:BI$174,[3]Feuil3!$A20,,))</f>
        <v>75.92879256965945</v>
      </c>
      <c r="BJ492" s="75">
        <f ca="1">AVERAGE(OFFSET(BJ$171:BJ$174,[3]Feuil3!$A20,,))</f>
        <v>88.398836188980738</v>
      </c>
      <c r="BK492" s="75">
        <f ca="1">AVERAGE(OFFSET(BK$171:BK$174,[3]Feuil3!$A20,,))</f>
        <v>114.67239394935876</v>
      </c>
      <c r="BL492" s="75">
        <f ca="1">AVERAGE(OFFSET(BL$171:BL$174,[3]Feuil3!$A20,,))</f>
        <v>94.059265224909396</v>
      </c>
      <c r="BM492" s="75">
        <f ca="1">AVERAGE(OFFSET(BM$171:BM$174,[3]Feuil3!$A20,,))</f>
        <v>101.37807606263982</v>
      </c>
      <c r="BN492" s="75">
        <f ca="1">AVERAGE(OFFSET(BN$171:BN$174,[3]Feuil3!$A20,,))</f>
        <v>101.12406430236841</v>
      </c>
      <c r="BO492" s="75">
        <f ca="1">AVERAGE(OFFSET(BO$171:BO$174,[3]Feuil3!$A20,,))</f>
        <v>103.17916137229986</v>
      </c>
      <c r="BP492" s="75">
        <f ca="1">AVERAGE(OFFSET(BP$171:BP$174,[3]Feuil3!$A20,,))</f>
        <v>78.70719004351453</v>
      </c>
      <c r="BQ492" s="75">
        <f ca="1">AVERAGE(OFFSET(BQ$171:BQ$174,[3]Feuil3!$A20,,))</f>
        <v>97.862719905119576</v>
      </c>
      <c r="BR492" s="75">
        <f ca="1">AVERAGE(OFFSET(BR$171:BR$174,[3]Feuil3!$A20,,))</f>
        <v>56.351927045197357</v>
      </c>
      <c r="BS492" s="75">
        <f ca="1">AVERAGE(OFFSET(BS$171:BS$174,[3]Feuil3!$A20,,))</f>
        <v>103.91418989836929</v>
      </c>
      <c r="BT492" s="75">
        <f ca="1">AVERAGE(OFFSET(BT$171:BT$174,[3]Feuil3!$A20,,))</f>
        <v>88.456325458223006</v>
      </c>
      <c r="BU492" s="75">
        <f ca="1">AVERAGE(OFFSET(BU$171:BU$174,[3]Feuil3!$A20,,))</f>
        <v>106.18659347165038</v>
      </c>
      <c r="BV492" s="75">
        <f ca="1">AVERAGE(OFFSET(BV$171:BV$174,[3]Feuil3!$A20,,))</f>
        <v>90.866334775973769</v>
      </c>
      <c r="BW492" s="75">
        <f ca="1">AVERAGE(OFFSET(BW$171:BW$174,[3]Feuil3!$A20,,))</f>
        <v>94.890349053203579</v>
      </c>
      <c r="BX492" s="75">
        <f ca="1">AVERAGE(OFFSET(BX$171:BX$174,[3]Feuil3!$A20,,))</f>
        <v>97.958350347080426</v>
      </c>
      <c r="BY492" s="75">
        <f ca="1">AVERAGE(OFFSET(BY$171:BY$174,[3]Feuil3!$A20,,))</f>
        <v>113.76832589673757</v>
      </c>
      <c r="BZ492" s="75">
        <f ca="1">AVERAGE(OFFSET(BZ$171:BZ$174,[3]Feuil3!$A20,,))</f>
        <v>114.64321947920189</v>
      </c>
      <c r="CA492" s="75">
        <f ca="1">AVERAGE(OFFSET(CA$171:CA$174,[3]Feuil3!$A20,,))</f>
        <v>101.01351351351352</v>
      </c>
      <c r="CB492" s="75">
        <f ca="1">AVERAGE(OFFSET(CB$171:CB$174,[3]Feuil3!$A20,,))</f>
        <v>110.11053621825023</v>
      </c>
      <c r="CC492" s="75">
        <f ca="1">AVERAGE(OFFSET(CC$171:CC$174,[3]Feuil3!$A20,,))</f>
        <v>112.1535957510601</v>
      </c>
      <c r="CD492" s="75">
        <f ca="1">AVERAGE(OFFSET(CD$171:CD$174,[3]Feuil3!$A20,,))</f>
        <v>110.67528704564621</v>
      </c>
      <c r="CE492" s="75">
        <f ca="1">AVERAGE(OFFSET(CE$171:CE$174,[3]Feuil3!$A20,,))</f>
        <v>104.44300113059585</v>
      </c>
      <c r="CF492" s="75">
        <f ca="1">AVERAGE(OFFSET(CF$171:CF$174,[3]Feuil3!$A20,,))</f>
        <v>92.72217964641527</v>
      </c>
      <c r="CG492" s="75">
        <f ca="1">AVERAGE(OFFSET(CG$171:CG$174,[3]Feuil3!$A20,,))</f>
        <v>98.546038245009996</v>
      </c>
      <c r="CH492" s="75">
        <f ca="1">AVERAGE(OFFSET(CH$171:CH$174,[3]Feuil3!$A20,,))</f>
        <v>88.495956140549609</v>
      </c>
      <c r="CI492" s="75" t="e">
        <f ca="1">AVERAGE(OFFSET(CI$171:CI$174,[3]Feuil3!$A20,,))</f>
        <v>#VALUE!</v>
      </c>
      <c r="CJ492" s="75" t="e">
        <f ca="1">AVERAGE(OFFSET(CJ$171:CJ$174,[3]Feuil3!$A20,,))</f>
        <v>#VALUE!</v>
      </c>
      <c r="CK492" s="75" t="e">
        <f ca="1">AVERAGE(OFFSET(CK$171:CK$174,[3]Feuil3!$A20,,))</f>
        <v>#VALUE!</v>
      </c>
    </row>
    <row r="493" spans="2:89">
      <c r="E493" s="70">
        <f t="shared" si="99"/>
        <v>2011</v>
      </c>
      <c r="F493" s="72">
        <f ca="1">AVERAGE(OFFSET(F$171:F$174,[3]Feuil3!$A21,,))</f>
        <v>113.255</v>
      </c>
      <c r="G493" s="72">
        <f ca="1">AVERAGE(OFFSET(G$171:G$174,[3]Feuil3!$A21,,))</f>
        <v>102.7475</v>
      </c>
      <c r="H493" s="72">
        <f ca="1">AVERAGE(OFFSET(H$171:H$174,[3]Feuil3!$A21,,))</f>
        <v>100.74250000000001</v>
      </c>
      <c r="I493" s="72">
        <f ca="1">AVERAGE(OFFSET(I$171:I$174,[3]Feuil3!$A21,,))</f>
        <v>102.96250000000001</v>
      </c>
      <c r="J493" s="72">
        <f ca="1">AVERAGE(OFFSET(J$171:J$174,[3]Feuil3!$A21,,))</f>
        <v>94.982500000000002</v>
      </c>
      <c r="K493" s="72">
        <f ca="1">AVERAGE(OFFSET(K$171:K$174,[3]Feuil3!$A21,,))</f>
        <v>102.28</v>
      </c>
      <c r="L493" s="72">
        <f ca="1">AVERAGE(OFFSET(L$171:L$174,[3]Feuil3!$A21,,))</f>
        <v>89.33</v>
      </c>
      <c r="M493" s="72">
        <f ca="1">AVERAGE(OFFSET(M$171:M$174,[3]Feuil3!$A21,,))</f>
        <v>113.74250000000001</v>
      </c>
      <c r="N493" s="72">
        <f ca="1">AVERAGE(OFFSET(N$171:N$174,[3]Feuil3!$A21,,))</f>
        <v>103.58499999999999</v>
      </c>
      <c r="O493" s="72">
        <f ca="1">AVERAGE(OFFSET(O$171:O$174,[3]Feuil3!$A21,,))</f>
        <v>103.72499999999999</v>
      </c>
      <c r="P493" s="72">
        <f ca="1">AVERAGE(OFFSET(P$171:P$174,[3]Feuil3!$A21,,))</f>
        <v>111.53750000000001</v>
      </c>
      <c r="Q493" s="72">
        <f ca="1">AVERAGE(OFFSET(Q$171:Q$174,[3]Feuil3!$A21,,))</f>
        <v>131.13249999999999</v>
      </c>
      <c r="R493" s="72">
        <f ca="1">AVERAGE(OFFSET(R$171:R$174,[3]Feuil3!$A21,,))</f>
        <v>129.17249999999999</v>
      </c>
      <c r="S493" s="72">
        <f ca="1">AVERAGE(OFFSET(S$171:S$174,[3]Feuil3!$A21,,))</f>
        <v>94.587500000000006</v>
      </c>
      <c r="T493" s="72">
        <f ca="1">AVERAGE(OFFSET(T$171:T$174,[3]Feuil3!$A21,,))</f>
        <v>164.47500000000002</v>
      </c>
      <c r="U493" s="72">
        <f ca="1">AVERAGE(OFFSET(U$171:U$174,[3]Feuil3!$A21,,))</f>
        <v>106.4425</v>
      </c>
      <c r="V493" s="72">
        <f ca="1">AVERAGE(OFFSET(V$171:V$174,[3]Feuil3!$A21,,))</f>
        <v>116.575</v>
      </c>
      <c r="W493" s="72">
        <f ca="1">AVERAGE(OFFSET(W$171:W$174,[3]Feuil3!$A21,,))</f>
        <v>101.23249999999999</v>
      </c>
      <c r="X493" s="72">
        <f ca="1">AVERAGE(OFFSET(X$171:X$174,[3]Feuil3!$A21,,))</f>
        <v>98.572500000000005</v>
      </c>
      <c r="Y493" s="72">
        <f ca="1">AVERAGE(OFFSET(Y$171:Y$174,[3]Feuil3!$A21,,))</f>
        <v>83.16</v>
      </c>
      <c r="Z493" s="72">
        <f ca="1">AVERAGE(OFFSET(Z$171:Z$174,[3]Feuil3!$A21,,))</f>
        <v>98.240000000000009</v>
      </c>
      <c r="AA493" s="72">
        <f ca="1">AVERAGE(OFFSET(AA$171:AA$174,[3]Feuil3!$A21,,))</f>
        <v>91.777500000000003</v>
      </c>
      <c r="AB493" s="72">
        <f ca="1">AVERAGE(OFFSET(AB$171:AB$174,[3]Feuil3!$A21,,))</f>
        <v>101.2225</v>
      </c>
      <c r="AC493" s="72">
        <f ca="1">AVERAGE(OFFSET(AC$171:AC$174,[3]Feuil3!$A21,,))</f>
        <v>109.33749999999999</v>
      </c>
      <c r="AD493" s="72">
        <f ca="1">AVERAGE(OFFSET(AD$171:AD$174,[3]Feuil3!$A21,,))</f>
        <v>102.3175</v>
      </c>
      <c r="AE493" s="72">
        <f ca="1">AVERAGE(OFFSET(AE$171:AE$174,[3]Feuil3!$A21,,))</f>
        <v>94.095000000000013</v>
      </c>
      <c r="AF493" s="72">
        <f ca="1">AVERAGE(OFFSET(AF$171:AF$174,[3]Feuil3!$A21,,))</f>
        <v>85.357500000000002</v>
      </c>
      <c r="AG493" s="72">
        <f ca="1">AVERAGE(OFFSET(AG$171:AG$174,[3]Feuil3!$A21,,))</f>
        <v>86.515000000000001</v>
      </c>
      <c r="AH493" s="72">
        <f ca="1">AVERAGE(OFFSET(AH$171:AH$174,[3]Feuil3!$A21,,))</f>
        <v>107.2475</v>
      </c>
      <c r="AI493" s="72">
        <f ca="1">AVERAGE(OFFSET(AI$171:AI$174,[3]Feuil3!$A21,,))</f>
        <v>135.72750000000002</v>
      </c>
      <c r="AJ493" s="72">
        <f ca="1">AVERAGE(OFFSET(AJ$171:AJ$174,[3]Feuil3!$A21,,))</f>
        <v>125.32499999999999</v>
      </c>
      <c r="AK493" s="72">
        <f ca="1">AVERAGE(OFFSET(AK$171:AK$174,[3]Feuil3!$A21,,))</f>
        <v>95.88</v>
      </c>
      <c r="AL493" s="72">
        <f ca="1">AVERAGE(OFFSET(AL$171:AL$174,[3]Feuil3!$A21,,))</f>
        <v>134.63999999999999</v>
      </c>
      <c r="AM493" s="72">
        <f ca="1">AVERAGE(OFFSET(AM$171:AM$174,[3]Feuil3!$A21,,))</f>
        <v>136.8425</v>
      </c>
      <c r="AN493" s="72">
        <f ca="1">AVERAGE(OFFSET(AN$171:AN$174,[3]Feuil3!$A21,,))</f>
        <v>109.04500000000002</v>
      </c>
      <c r="AO493" s="72">
        <f ca="1">AVERAGE(OFFSET(AO$171:AO$174,[3]Feuil3!$A21,,))</f>
        <v>86.674999999999997</v>
      </c>
      <c r="AP493" s="72">
        <f ca="1">AVERAGE(OFFSET(AP$171:AP$174,[3]Feuil3!$A21,,))</f>
        <v>104.1875</v>
      </c>
      <c r="AQ493" s="72">
        <f ca="1">AVERAGE(OFFSET(AQ$171:AQ$174,[3]Feuil3!$A21,,))</f>
        <v>96.087499999999991</v>
      </c>
      <c r="AR493" s="72" t="e">
        <f ca="1">AVERAGE(OFFSET(AR$171:AR$174,[3]Feuil3!$A21,,))</f>
        <v>#DIV/0!</v>
      </c>
      <c r="AS493" s="72" t="e">
        <f ca="1">AVERAGE(OFFSET(AS$171:AS$174,[3]Feuil3!$A21,,))</f>
        <v>#DIV/0!</v>
      </c>
      <c r="AT493" s="72" t="e">
        <f ca="1">AVERAGE(OFFSET(AT$171:AT$174,[3]Feuil3!$A21,,))</f>
        <v>#DIV/0!</v>
      </c>
      <c r="AU493" s="72" t="e">
        <f ca="1">AVERAGE(OFFSET(AU$171:AU$174,[3]Feuil3!$A21,,))</f>
        <v>#DIV/0!</v>
      </c>
      <c r="AV493" s="72" t="e">
        <f ca="1">AVERAGE(OFFSET(AV$171:AV$174,[3]Feuil3!$A21,,))</f>
        <v>#DIV/0!</v>
      </c>
      <c r="AW493" s="75">
        <f ca="1">AVERAGE(OFFSET(AW$171:AW$174,[3]Feuil3!$A21,,))</f>
        <v>108.49738947166739</v>
      </c>
      <c r="AX493" s="75">
        <f ca="1">AVERAGE(OFFSET(AX$171:AX$174,[3]Feuil3!$A21,,))</f>
        <v>100.71803166201049</v>
      </c>
      <c r="AY493" s="75">
        <f ca="1">AVERAGE(OFFSET(AY$171:AY$174,[3]Feuil3!$A21,,))</f>
        <v>96.874774623169955</v>
      </c>
      <c r="AZ493" s="75">
        <f ca="1">AVERAGE(OFFSET(AZ$171:AZ$174,[3]Feuil3!$A21,,))</f>
        <v>93.324420475402789</v>
      </c>
      <c r="BA493" s="75">
        <f ca="1">AVERAGE(OFFSET(BA$171:BA$174,[3]Feuil3!$A21,,))</f>
        <v>97.417948717948718</v>
      </c>
      <c r="BB493" s="75">
        <f ca="1">AVERAGE(OFFSET(BB$171:BB$174,[3]Feuil3!$A21,,))</f>
        <v>80.227473281694287</v>
      </c>
      <c r="BC493" s="75">
        <f ca="1">AVERAGE(OFFSET(BC$171:BC$174,[3]Feuil3!$A21,,))</f>
        <v>75.825481707834655</v>
      </c>
      <c r="BD493" s="75">
        <f ca="1">AVERAGE(OFFSET(BD$171:BD$174,[3]Feuil3!$A21,,))</f>
        <v>86.831307135904709</v>
      </c>
      <c r="BE493" s="75">
        <f ca="1">AVERAGE(OFFSET(BE$171:BE$174,[3]Feuil3!$A21,,))</f>
        <v>92.20669396474986</v>
      </c>
      <c r="BF493" s="75">
        <f ca="1">AVERAGE(OFFSET(BF$171:BF$174,[3]Feuil3!$A21,,))</f>
        <v>98.743395687562469</v>
      </c>
      <c r="BG493" s="75">
        <f ca="1">AVERAGE(OFFSET(BG$171:BG$174,[3]Feuil3!$A21,,))</f>
        <v>104.26745191521186</v>
      </c>
      <c r="BH493" s="75">
        <f ca="1">AVERAGE(OFFSET(BH$171:BH$174,[3]Feuil3!$A21,,))</f>
        <v>114.36389403684726</v>
      </c>
      <c r="BI493" s="75">
        <f ca="1">AVERAGE(OFFSET(BI$171:BI$174,[3]Feuil3!$A21,,))</f>
        <v>75.455634090776329</v>
      </c>
      <c r="BJ493" s="75">
        <f ca="1">AVERAGE(OFFSET(BJ$171:BJ$174,[3]Feuil3!$A21,,))</f>
        <v>87.366646654043322</v>
      </c>
      <c r="BK493" s="75">
        <f ca="1">AVERAGE(OFFSET(BK$171:BK$174,[3]Feuil3!$A21,,))</f>
        <v>135.21456757645512</v>
      </c>
      <c r="BL493" s="75">
        <f ca="1">AVERAGE(OFFSET(BL$171:BL$174,[3]Feuil3!$A21,,))</f>
        <v>100.85273704905607</v>
      </c>
      <c r="BM493" s="75">
        <f ca="1">AVERAGE(OFFSET(BM$171:BM$174,[3]Feuil3!$A21,,))</f>
        <v>104.31767337807607</v>
      </c>
      <c r="BN493" s="75">
        <f ca="1">AVERAGE(OFFSET(BN$171:BN$174,[3]Feuil3!$A21,,))</f>
        <v>99.381519204810417</v>
      </c>
      <c r="BO493" s="75">
        <f ca="1">AVERAGE(OFFSET(BO$171:BO$174,[3]Feuil3!$A21,,))</f>
        <v>100.20076238881829</v>
      </c>
      <c r="BP493" s="75">
        <f ca="1">AVERAGE(OFFSET(BP$171:BP$174,[3]Feuil3!$A21,,))</f>
        <v>74.998309020810325</v>
      </c>
      <c r="BQ493" s="75">
        <f ca="1">AVERAGE(OFFSET(BQ$171:BQ$174,[3]Feuil3!$A21,,))</f>
        <v>97.094287408578765</v>
      </c>
      <c r="BR493" s="75">
        <f ca="1">AVERAGE(OFFSET(BR$171:BR$174,[3]Feuil3!$A21,,))</f>
        <v>61.09132663249683</v>
      </c>
      <c r="BS493" s="75">
        <f ca="1">AVERAGE(OFFSET(BS$171:BS$174,[3]Feuil3!$A21,,))</f>
        <v>103.65051327343009</v>
      </c>
      <c r="BT493" s="75">
        <f ca="1">AVERAGE(OFFSET(BT$171:BT$174,[3]Feuil3!$A21,,))</f>
        <v>91.196280000834079</v>
      </c>
      <c r="BU493" s="75">
        <f ca="1">AVERAGE(OFFSET(BU$171:BU$174,[3]Feuil3!$A21,,))</f>
        <v>110.13428056295578</v>
      </c>
      <c r="BV493" s="75">
        <f ca="1">AVERAGE(OFFSET(BV$171:BV$174,[3]Feuil3!$A21,,))</f>
        <v>94.158557025992536</v>
      </c>
      <c r="BW493" s="75">
        <f ca="1">AVERAGE(OFFSET(BW$171:BW$174,[3]Feuil3!$A21,,))</f>
        <v>94.660234550444983</v>
      </c>
      <c r="BX493" s="75">
        <f ca="1">AVERAGE(OFFSET(BX$171:BX$174,[3]Feuil3!$A21,,))</f>
        <v>94.204437185245681</v>
      </c>
      <c r="BY493" s="75">
        <f ca="1">AVERAGE(OFFSET(BY$171:BY$174,[3]Feuil3!$A21,,))</f>
        <v>124.29448919279133</v>
      </c>
      <c r="BZ493" s="75">
        <f ca="1">AVERAGE(OFFSET(BZ$171:BZ$174,[3]Feuil3!$A21,,))</f>
        <v>131.14401661916034</v>
      </c>
      <c r="CA493" s="75">
        <f ca="1">AVERAGE(OFFSET(CA$171:CA$174,[3]Feuil3!$A21,,))</f>
        <v>106.51453340132585</v>
      </c>
      <c r="CB493" s="75">
        <f ca="1">AVERAGE(OFFSET(CB$171:CB$174,[3]Feuil3!$A21,,))</f>
        <v>90.197554092191908</v>
      </c>
      <c r="CC493" s="75">
        <f ca="1">AVERAGE(OFFSET(CC$171:CC$174,[3]Feuil3!$A21,,))</f>
        <v>115.33815907825417</v>
      </c>
      <c r="CD493" s="75">
        <f ca="1">AVERAGE(OFFSET(CD$171:CD$174,[3]Feuil3!$A21,,))</f>
        <v>118.3579475425433</v>
      </c>
      <c r="CE493" s="75">
        <f ca="1">AVERAGE(OFFSET(CE$171:CE$174,[3]Feuil3!$A21,,))</f>
        <v>104.92410574679464</v>
      </c>
      <c r="CF493" s="75">
        <f ca="1">AVERAGE(OFFSET(CF$171:CF$174,[3]Feuil3!$A21,,))</f>
        <v>91.620200311831098</v>
      </c>
      <c r="CG493" s="75">
        <f ca="1">AVERAGE(OFFSET(CG$171:CG$174,[3]Feuil3!$A21,,))</f>
        <v>96.950169822732974</v>
      </c>
      <c r="CH493" s="75">
        <f ca="1">AVERAGE(OFFSET(CH$171:CH$174,[3]Feuil3!$A21,,))</f>
        <v>87.073242563603003</v>
      </c>
      <c r="CI493" s="75" t="e">
        <f ca="1">AVERAGE(OFFSET(CI$171:CI$174,[3]Feuil3!$A21,,))</f>
        <v>#VALUE!</v>
      </c>
      <c r="CJ493" s="75" t="e">
        <f ca="1">AVERAGE(OFFSET(CJ$171:CJ$174,[3]Feuil3!$A21,,))</f>
        <v>#VALUE!</v>
      </c>
      <c r="CK493" s="75" t="e">
        <f ca="1">AVERAGE(OFFSET(CK$171:CK$174,[3]Feuil3!$A21,,))</f>
        <v>#VALUE!</v>
      </c>
    </row>
    <row r="494" spans="2:89">
      <c r="E494" s="70">
        <f t="shared" si="99"/>
        <v>2012</v>
      </c>
      <c r="F494" s="72">
        <f ca="1">AVERAGE(OFFSET(F$171:F$174,[3]Feuil3!$A22,,))</f>
        <v>113.515</v>
      </c>
      <c r="G494" s="72">
        <f ca="1">AVERAGE(OFFSET(G$171:G$174,[3]Feuil3!$A22,,))</f>
        <v>101.09249999999999</v>
      </c>
      <c r="H494" s="72">
        <f ca="1">AVERAGE(OFFSET(H$171:H$174,[3]Feuil3!$A22,,))</f>
        <v>97.765000000000001</v>
      </c>
      <c r="I494" s="72">
        <f ca="1">AVERAGE(OFFSET(I$171:I$174,[3]Feuil3!$A22,,))</f>
        <v>95.174999999999997</v>
      </c>
      <c r="J494" s="72">
        <f ca="1">AVERAGE(OFFSET(J$171:J$174,[3]Feuil3!$A22,,))</f>
        <v>94.844999999999999</v>
      </c>
      <c r="K494" s="72">
        <f ca="1">AVERAGE(OFFSET(K$171:K$174,[3]Feuil3!$A22,,))</f>
        <v>103.825</v>
      </c>
      <c r="L494" s="72">
        <f ca="1">AVERAGE(OFFSET(L$171:L$174,[3]Feuil3!$A22,,))</f>
        <v>82.242499999999993</v>
      </c>
      <c r="M494" s="72">
        <f ca="1">AVERAGE(OFFSET(M$171:M$174,[3]Feuil3!$A22,,))</f>
        <v>92.19</v>
      </c>
      <c r="N494" s="72">
        <f ca="1">AVERAGE(OFFSET(N$171:N$174,[3]Feuil3!$A22,,))</f>
        <v>95.670000000000016</v>
      </c>
      <c r="O494" s="72">
        <f ca="1">AVERAGE(OFFSET(O$171:O$174,[3]Feuil3!$A22,,))</f>
        <v>102.13499999999999</v>
      </c>
      <c r="P494" s="72">
        <f ca="1">AVERAGE(OFFSET(P$171:P$174,[3]Feuil3!$A22,,))</f>
        <v>110.25250000000001</v>
      </c>
      <c r="Q494" s="72">
        <f ca="1">AVERAGE(OFFSET(Q$171:Q$174,[3]Feuil3!$A22,,))</f>
        <v>132.8175</v>
      </c>
      <c r="R494" s="72">
        <f ca="1">AVERAGE(OFFSET(R$171:R$174,[3]Feuil3!$A22,,))</f>
        <v>131.10250000000002</v>
      </c>
      <c r="S494" s="72">
        <f ca="1">AVERAGE(OFFSET(S$171:S$174,[3]Feuil3!$A22,,))</f>
        <v>90.784999999999997</v>
      </c>
      <c r="T494" s="72">
        <f ca="1">AVERAGE(OFFSET(T$171:T$174,[3]Feuil3!$A22,,))</f>
        <v>153.75749999999999</v>
      </c>
      <c r="U494" s="72">
        <f ca="1">AVERAGE(OFFSET(U$171:U$174,[3]Feuil3!$A22,,))</f>
        <v>101.155</v>
      </c>
      <c r="V494" s="72">
        <f ca="1">AVERAGE(OFFSET(V$171:V$174,[3]Feuil3!$A22,,))</f>
        <v>116.63000000000001</v>
      </c>
      <c r="W494" s="72">
        <f ca="1">AVERAGE(OFFSET(W$171:W$174,[3]Feuil3!$A22,,))</f>
        <v>98.417500000000004</v>
      </c>
      <c r="X494" s="72">
        <f ca="1">AVERAGE(OFFSET(X$171:X$174,[3]Feuil3!$A22,,))</f>
        <v>97.382500000000007</v>
      </c>
      <c r="Y494" s="72">
        <f ca="1">AVERAGE(OFFSET(Y$171:Y$174,[3]Feuil3!$A22,,))</f>
        <v>79.814999999999998</v>
      </c>
      <c r="Z494" s="72">
        <f ca="1">AVERAGE(OFFSET(Z$171:Z$174,[3]Feuil3!$A22,,))</f>
        <v>91.845000000000013</v>
      </c>
      <c r="AA494" s="72">
        <f ca="1">AVERAGE(OFFSET(AA$171:AA$174,[3]Feuil3!$A22,,))</f>
        <v>87.517499999999998</v>
      </c>
      <c r="AB494" s="72">
        <f ca="1">AVERAGE(OFFSET(AB$171:AB$174,[3]Feuil3!$A22,,))</f>
        <v>101.38</v>
      </c>
      <c r="AC494" s="72">
        <f ca="1">AVERAGE(OFFSET(AC$171:AC$174,[3]Feuil3!$A22,,))</f>
        <v>108.12</v>
      </c>
      <c r="AD494" s="72">
        <f ca="1">AVERAGE(OFFSET(AD$171:AD$174,[3]Feuil3!$A22,,))</f>
        <v>107.205</v>
      </c>
      <c r="AE494" s="72">
        <f ca="1">AVERAGE(OFFSET(AE$171:AE$174,[3]Feuil3!$A22,,))</f>
        <v>97.392500000000013</v>
      </c>
      <c r="AF494" s="72">
        <f ca="1">AVERAGE(OFFSET(AF$171:AF$174,[3]Feuil3!$A22,,))</f>
        <v>90.800000000000011</v>
      </c>
      <c r="AG494" s="72">
        <f ca="1">AVERAGE(OFFSET(AG$171:AG$174,[3]Feuil3!$A22,,))</f>
        <v>88.867500000000007</v>
      </c>
      <c r="AH494" s="72">
        <f ca="1">AVERAGE(OFFSET(AH$171:AH$174,[3]Feuil3!$A22,,))</f>
        <v>106.37</v>
      </c>
      <c r="AI494" s="72">
        <f ca="1">AVERAGE(OFFSET(AI$171:AI$174,[3]Feuil3!$A22,,))</f>
        <v>133.73000000000002</v>
      </c>
      <c r="AJ494" s="72">
        <f ca="1">AVERAGE(OFFSET(AJ$171:AJ$174,[3]Feuil3!$A22,,))</f>
        <v>125.4175</v>
      </c>
      <c r="AK494" s="72">
        <f ca="1">AVERAGE(OFFSET(AK$171:AK$174,[3]Feuil3!$A22,,))</f>
        <v>104.1275</v>
      </c>
      <c r="AL494" s="72">
        <f ca="1">AVERAGE(OFFSET(AL$171:AL$174,[3]Feuil3!$A22,,))</f>
        <v>136.005</v>
      </c>
      <c r="AM494" s="72">
        <f ca="1">AVERAGE(OFFSET(AM$171:AM$174,[3]Feuil3!$A22,,))</f>
        <v>143.63</v>
      </c>
      <c r="AN494" s="72">
        <f ca="1">AVERAGE(OFFSET(AN$171:AN$174,[3]Feuil3!$A22,,))</f>
        <v>106.00500000000001</v>
      </c>
      <c r="AO494" s="72">
        <f ca="1">AVERAGE(OFFSET(AO$171:AO$174,[3]Feuil3!$A22,,))</f>
        <v>84.275000000000006</v>
      </c>
      <c r="AP494" s="72">
        <f ca="1">AVERAGE(OFFSET(AP$171:AP$174,[3]Feuil3!$A22,,))</f>
        <v>100.11500000000001</v>
      </c>
      <c r="AQ494" s="72">
        <f ca="1">AVERAGE(OFFSET(AQ$171:AQ$174,[3]Feuil3!$A22,,))</f>
        <v>91.789999999999992</v>
      </c>
      <c r="AR494" s="72" t="e">
        <f ca="1">AVERAGE(OFFSET(AR$171:AR$174,[3]Feuil3!$A22,,))</f>
        <v>#DIV/0!</v>
      </c>
      <c r="AS494" s="72" t="e">
        <f ca="1">AVERAGE(OFFSET(AS$171:AS$174,[3]Feuil3!$A22,,))</f>
        <v>#DIV/0!</v>
      </c>
      <c r="AT494" s="72" t="e">
        <f ca="1">AVERAGE(OFFSET(AT$171:AT$174,[3]Feuil3!$A22,,))</f>
        <v>#DIV/0!</v>
      </c>
      <c r="AU494" s="72" t="e">
        <f ca="1">AVERAGE(OFFSET(AU$171:AU$174,[3]Feuil3!$A22,,))</f>
        <v>#DIV/0!</v>
      </c>
      <c r="AV494" s="72" t="e">
        <f ca="1">AVERAGE(OFFSET(AV$171:AV$174,[3]Feuil3!$A22,,))</f>
        <v>#DIV/0!</v>
      </c>
      <c r="AW494" s="75">
        <f ca="1">AVERAGE(OFFSET(AW$171:AW$174,[3]Feuil3!$A22,,))</f>
        <v>108.74646740432055</v>
      </c>
      <c r="AX494" s="75">
        <f ca="1">AVERAGE(OFFSET(AX$171:AX$174,[3]Feuil3!$A22,,))</f>
        <v>99.095721217468011</v>
      </c>
      <c r="AY494" s="75">
        <f ca="1">AVERAGE(OFFSET(AY$171:AY$174,[3]Feuil3!$A22,,))</f>
        <v>94.011587374089487</v>
      </c>
      <c r="AZ494" s="75">
        <f ca="1">AVERAGE(OFFSET(AZ$171:AZ$174,[3]Feuil3!$A22,,))</f>
        <v>86.26589019056901</v>
      </c>
      <c r="BA494" s="75">
        <f ca="1">AVERAGE(OFFSET(BA$171:BA$174,[3]Feuil3!$A22,,))</f>
        <v>97.276923076923083</v>
      </c>
      <c r="BB494" s="75">
        <f ca="1">AVERAGE(OFFSET(BB$171:BB$174,[3]Feuil3!$A22,,))</f>
        <v>81.439356799686237</v>
      </c>
      <c r="BC494" s="75">
        <f ca="1">AVERAGE(OFFSET(BC$171:BC$174,[3]Feuil3!$A22,,))</f>
        <v>69.809438927085978</v>
      </c>
      <c r="BD494" s="75">
        <f ca="1">AVERAGE(OFFSET(BD$171:BD$174,[3]Feuil3!$A22,,))</f>
        <v>70.378075080634375</v>
      </c>
      <c r="BE494" s="75">
        <f ca="1">AVERAGE(OFFSET(BE$171:BE$174,[3]Feuil3!$A22,,))</f>
        <v>85.161118034538006</v>
      </c>
      <c r="BF494" s="75">
        <f ca="1">AVERAGE(OFFSET(BF$171:BF$174,[3]Feuil3!$A22,,))</f>
        <v>97.229758674853628</v>
      </c>
      <c r="BG494" s="75">
        <f ca="1">AVERAGE(OFFSET(BG$171:BG$174,[3]Feuil3!$A22,,))</f>
        <v>103.06620860501531</v>
      </c>
      <c r="BH494" s="75">
        <f ca="1">AVERAGE(OFFSET(BH$171:BH$174,[3]Feuil3!$A22,,))</f>
        <v>115.83342417965768</v>
      </c>
      <c r="BI494" s="75">
        <f ca="1">AVERAGE(OFFSET(BI$171:BI$174,[3]Feuil3!$A22,,))</f>
        <v>76.583036392312636</v>
      </c>
      <c r="BJ494" s="75">
        <f ca="1">AVERAGE(OFFSET(BJ$171:BJ$174,[3]Feuil3!$A22,,))</f>
        <v>83.854431256638804</v>
      </c>
      <c r="BK494" s="75">
        <f ca="1">AVERAGE(OFFSET(BK$171:BK$174,[3]Feuil3!$A22,,))</f>
        <v>126.40373232489314</v>
      </c>
      <c r="BL494" s="75">
        <f ca="1">AVERAGE(OFFSET(BL$171:BL$174,[3]Feuil3!$A22,,))</f>
        <v>95.842906885851676</v>
      </c>
      <c r="BM494" s="75">
        <f ca="1">AVERAGE(OFFSET(BM$171:BM$174,[3]Feuil3!$A22,,))</f>
        <v>104.36689038031321</v>
      </c>
      <c r="BN494" s="75">
        <f ca="1">AVERAGE(OFFSET(BN$171:BN$174,[3]Feuil3!$A22,,))</f>
        <v>96.617989937415643</v>
      </c>
      <c r="BO494" s="75">
        <f ca="1">AVERAGE(OFFSET(BO$171:BO$174,[3]Feuil3!$A22,,))</f>
        <v>98.991105463786539</v>
      </c>
      <c r="BP494" s="75">
        <f ca="1">AVERAGE(OFFSET(BP$171:BP$174,[3]Feuil3!$A22,,))</f>
        <v>71.981602146416265</v>
      </c>
      <c r="BQ494" s="75">
        <f ca="1">AVERAGE(OFFSET(BQ$171:BQ$174,[3]Feuil3!$A22,,))</f>
        <v>90.773868353429521</v>
      </c>
      <c r="BR494" s="75">
        <f ca="1">AVERAGE(OFFSET(BR$171:BR$174,[3]Feuil3!$A22,,))</f>
        <v>58.255674632230573</v>
      </c>
      <c r="BS494" s="75">
        <f ca="1">AVERAGE(OFFSET(BS$171:BS$174,[3]Feuil3!$A22,,))</f>
        <v>103.81179120907251</v>
      </c>
      <c r="BT494" s="75">
        <f ca="1">AVERAGE(OFFSET(BT$171:BT$174,[3]Feuil3!$A22,,))</f>
        <v>90.180786954980505</v>
      </c>
      <c r="BU494" s="75">
        <f ca="1">AVERAGE(OFFSET(BU$171:BU$174,[3]Feuil3!$A22,,))</f>
        <v>115.39517235811738</v>
      </c>
      <c r="BV494" s="75">
        <f ca="1">AVERAGE(OFFSET(BV$171:BV$174,[3]Feuil3!$A22,,))</f>
        <v>97.458284341930806</v>
      </c>
      <c r="BW494" s="75">
        <f ca="1">AVERAGE(OFFSET(BW$171:BW$174,[3]Feuil3!$A22,,))</f>
        <v>100.69588843605312</v>
      </c>
      <c r="BX494" s="75">
        <f ca="1">AVERAGE(OFFSET(BX$171:BX$174,[3]Feuil3!$A22,,))</f>
        <v>96.766026949775409</v>
      </c>
      <c r="BY494" s="75">
        <f ca="1">AVERAGE(OFFSET(BY$171:BY$174,[3]Feuil3!$A22,,))</f>
        <v>123.27751057541867</v>
      </c>
      <c r="BZ494" s="75">
        <f ca="1">AVERAGE(OFFSET(BZ$171:BZ$174,[3]Feuil3!$A22,,))</f>
        <v>129.21397168945361</v>
      </c>
      <c r="CA494" s="75">
        <f ca="1">AVERAGE(OFFSET(CA$171:CA$174,[3]Feuil3!$A22,,))</f>
        <v>106.59314975352711</v>
      </c>
      <c r="CB494" s="75">
        <f ca="1">AVERAGE(OFFSET(CB$171:CB$174,[3]Feuil3!$A22,,))</f>
        <v>97.956255879586081</v>
      </c>
      <c r="CC494" s="75">
        <f ca="1">AVERAGE(OFFSET(CC$171:CC$174,[3]Feuil3!$A22,,))</f>
        <v>116.50747419368655</v>
      </c>
      <c r="CD494" s="75">
        <f ca="1">AVERAGE(OFFSET(CD$171:CD$174,[3]Feuil3!$A22,,))</f>
        <v>124.22859861180186</v>
      </c>
      <c r="CE494" s="75">
        <f ca="1">AVERAGE(OFFSET(CE$171:CE$174,[3]Feuil3!$A22,,))</f>
        <v>101.99898968030597</v>
      </c>
      <c r="CF494" s="75">
        <f ca="1">AVERAGE(OFFSET(CF$171:CF$174,[3]Feuil3!$A22,,))</f>
        <v>89.083269469622891</v>
      </c>
      <c r="CG494" s="75">
        <f ca="1">AVERAGE(OFFSET(CG$171:CG$174,[3]Feuil3!$A22,,))</f>
        <v>93.160563904527066</v>
      </c>
      <c r="CH494" s="75">
        <f ca="1">AVERAGE(OFFSET(CH$171:CH$174,[3]Feuil3!$A22,,))</f>
        <v>83.178903966833559</v>
      </c>
      <c r="CI494" s="75" t="e">
        <f ca="1">AVERAGE(OFFSET(CI$171:CI$174,[3]Feuil3!$A22,,))</f>
        <v>#VALUE!</v>
      </c>
      <c r="CJ494" s="75" t="e">
        <f ca="1">AVERAGE(OFFSET(CJ$171:CJ$174,[3]Feuil3!$A22,,))</f>
        <v>#VALUE!</v>
      </c>
      <c r="CK494" s="75" t="e">
        <f ca="1">AVERAGE(OFFSET(CK$171:CK$174,[3]Feuil3!$A22,,))</f>
        <v>#VALUE!</v>
      </c>
    </row>
    <row r="495" spans="2:89">
      <c r="E495" s="70">
        <v>2013</v>
      </c>
      <c r="F495" s="72">
        <f ca="1">AVERAGE(OFFSET(F$171:F$174,[3]Feuil3!$A23,,))</f>
        <v>115.02000000000001</v>
      </c>
      <c r="G495" s="72">
        <f ca="1">AVERAGE(OFFSET(G$171:G$174,[3]Feuil3!$A23,,))</f>
        <v>106.6075</v>
      </c>
      <c r="H495" s="72">
        <f ca="1">AVERAGE(OFFSET(H$171:H$174,[3]Feuil3!$A23,,))</f>
        <v>95.177499999999995</v>
      </c>
      <c r="I495" s="72">
        <f ca="1">AVERAGE(OFFSET(I$171:I$174,[3]Feuil3!$A23,,))</f>
        <v>93.54249999999999</v>
      </c>
      <c r="J495" s="72">
        <f ca="1">AVERAGE(OFFSET(J$171:J$174,[3]Feuil3!$A23,,))</f>
        <v>99.289999999999992</v>
      </c>
      <c r="K495" s="72">
        <f ca="1">AVERAGE(OFFSET(K$171:K$174,[3]Feuil3!$A23,,))</f>
        <v>108.32249999999999</v>
      </c>
      <c r="L495" s="72">
        <f ca="1">AVERAGE(OFFSET(L$171:L$174,[3]Feuil3!$A23,,))</f>
        <v>88.227500000000006</v>
      </c>
      <c r="M495" s="72">
        <f ca="1">AVERAGE(OFFSET(M$171:M$174,[3]Feuil3!$A23,,))</f>
        <v>83.102500000000006</v>
      </c>
      <c r="N495" s="72">
        <f ca="1">AVERAGE(OFFSET(N$171:N$174,[3]Feuil3!$A23,,))</f>
        <v>93.392499999999998</v>
      </c>
      <c r="O495" s="72">
        <f ca="1">AVERAGE(OFFSET(O$171:O$174,[3]Feuil3!$A23,,))</f>
        <v>104.80500000000001</v>
      </c>
      <c r="P495" s="72">
        <f ca="1">AVERAGE(OFFSET(P$171:P$174,[3]Feuil3!$A23,,))</f>
        <v>117.19</v>
      </c>
      <c r="Q495" s="72">
        <f ca="1">AVERAGE(OFFSET(Q$171:Q$174,[3]Feuil3!$A23,,))</f>
        <v>126.755</v>
      </c>
      <c r="R495" s="72">
        <f ca="1">AVERAGE(OFFSET(R$171:R$174,[3]Feuil3!$A23,,))</f>
        <v>138.6225</v>
      </c>
      <c r="S495" s="72">
        <f ca="1">AVERAGE(OFFSET(S$171:S$174,[3]Feuil3!$A23,,))</f>
        <v>92.675000000000011</v>
      </c>
      <c r="T495" s="72">
        <f ca="1">AVERAGE(OFFSET(T$171:T$174,[3]Feuil3!$A23,,))</f>
        <v>156.8475</v>
      </c>
      <c r="U495" s="72">
        <f ca="1">AVERAGE(OFFSET(U$171:U$174,[3]Feuil3!$A23,,))</f>
        <v>108.16249999999999</v>
      </c>
      <c r="V495" s="72">
        <f ca="1">AVERAGE(OFFSET(V$171:V$174,[3]Feuil3!$A23,,))</f>
        <v>119.875</v>
      </c>
      <c r="W495" s="72">
        <f ca="1">AVERAGE(OFFSET(W$171:W$174,[3]Feuil3!$A23,,))</f>
        <v>101.94499999999999</v>
      </c>
      <c r="X495" s="72">
        <f ca="1">AVERAGE(OFFSET(X$171:X$174,[3]Feuil3!$A23,,))</f>
        <v>99.742500000000007</v>
      </c>
      <c r="Y495" s="72">
        <f ca="1">AVERAGE(OFFSET(Y$171:Y$174,[3]Feuil3!$A23,,))</f>
        <v>79.887500000000003</v>
      </c>
      <c r="Z495" s="72">
        <f ca="1">AVERAGE(OFFSET(Z$171:Z$174,[3]Feuil3!$A23,,))</f>
        <v>89.387500000000003</v>
      </c>
      <c r="AA495" s="72">
        <f ca="1">AVERAGE(OFFSET(AA$171:AA$174,[3]Feuil3!$A23,,))</f>
        <v>90.14</v>
      </c>
      <c r="AB495" s="72">
        <f ca="1">AVERAGE(OFFSET(AB$171:AB$174,[3]Feuil3!$A23,,))</f>
        <v>101.5</v>
      </c>
      <c r="AC495" s="72">
        <f ca="1">AVERAGE(OFFSET(AC$171:AC$174,[3]Feuil3!$A23,,))</f>
        <v>105.36749999999999</v>
      </c>
      <c r="AD495" s="72">
        <f ca="1">AVERAGE(OFFSET(AD$171:AD$174,[3]Feuil3!$A23,,))</f>
        <v>110.55250000000001</v>
      </c>
      <c r="AE495" s="72">
        <f ca="1">AVERAGE(OFFSET(AE$171:AE$174,[3]Feuil3!$A23,,))</f>
        <v>99.557500000000005</v>
      </c>
      <c r="AF495" s="72">
        <f ca="1">AVERAGE(OFFSET(AF$171:AF$174,[3]Feuil3!$A23,,))</f>
        <v>89.36</v>
      </c>
      <c r="AG495" s="72">
        <f ca="1">AVERAGE(OFFSET(AG$171:AG$174,[3]Feuil3!$A23,,))</f>
        <v>90.597499999999997</v>
      </c>
      <c r="AH495" s="72">
        <f ca="1">AVERAGE(OFFSET(AH$171:AH$174,[3]Feuil3!$A23,,))</f>
        <v>84.60499999999999</v>
      </c>
      <c r="AI495" s="72">
        <f ca="1">AVERAGE(OFFSET(AI$171:AI$174,[3]Feuil3!$A23,,))</f>
        <v>133.33249999999998</v>
      </c>
      <c r="AJ495" s="72">
        <f ca="1">AVERAGE(OFFSET(AJ$171:AJ$174,[3]Feuil3!$A23,,))</f>
        <v>124.84</v>
      </c>
      <c r="AK495" s="72">
        <f ca="1">AVERAGE(OFFSET(AK$171:AK$174,[3]Feuil3!$A23,,))</f>
        <v>105.7775</v>
      </c>
      <c r="AL495" s="72">
        <f ca="1">AVERAGE(OFFSET(AL$171:AL$174,[3]Feuil3!$A23,,))</f>
        <v>134.10750000000002</v>
      </c>
      <c r="AM495" s="72">
        <f ca="1">AVERAGE(OFFSET(AM$171:AM$174,[3]Feuil3!$A23,,))</f>
        <v>144.9325</v>
      </c>
      <c r="AN495" s="72">
        <f ca="1">AVERAGE(OFFSET(AN$171:AN$174,[3]Feuil3!$A23,,))</f>
        <v>112.71250000000001</v>
      </c>
      <c r="AO495" s="72">
        <f ca="1">AVERAGE(OFFSET(AO$171:AO$174,[3]Feuil3!$A23,,))</f>
        <v>89.960000000000008</v>
      </c>
      <c r="AP495" s="72">
        <f ca="1">AVERAGE(OFFSET(AP$171:AP$174,[3]Feuil3!$A23,,))</f>
        <v>106.66749999999999</v>
      </c>
      <c r="AQ495" s="72">
        <f ca="1">AVERAGE(OFFSET(AQ$171:AQ$174,[3]Feuil3!$A23,,))</f>
        <v>99.52</v>
      </c>
      <c r="AR495" s="72" t="e">
        <f ca="1">AVERAGE(OFFSET(AR$171:AR$174,[3]Feuil3!$A23,,))</f>
        <v>#DIV/0!</v>
      </c>
      <c r="AS495" s="72" t="e">
        <f ca="1">AVERAGE(OFFSET(AS$171:AS$174,[3]Feuil3!$A23,,))</f>
        <v>#DIV/0!</v>
      </c>
      <c r="AT495" s="72" t="e">
        <f ca="1">AVERAGE(OFFSET(AT$171:AT$174,[3]Feuil3!$A23,,))</f>
        <v>#DIV/0!</v>
      </c>
      <c r="AU495" s="72" t="e">
        <f ca="1">AVERAGE(OFFSET(AU$171:AU$174,[3]Feuil3!$A23,,))</f>
        <v>#DIV/0!</v>
      </c>
      <c r="AV495" s="72" t="e">
        <f ca="1">AVERAGE(OFFSET(AV$171:AV$174,[3]Feuil3!$A23,,))</f>
        <v>#DIV/0!</v>
      </c>
      <c r="AW495" s="75">
        <f ca="1">AVERAGE(OFFSET(AW$171:AW$174,[3]Feuil3!$A23,,))</f>
        <v>110.18824543756287</v>
      </c>
      <c r="AX495" s="75">
        <f ca="1">AVERAGE(OFFSET(AX$171:AX$174,[3]Feuil3!$A23,,))</f>
        <v>104.50178895260501</v>
      </c>
      <c r="AY495" s="75">
        <f ca="1">AVERAGE(OFFSET(AY$171:AY$174,[3]Feuil3!$A23,,))</f>
        <v>91.523427170228629</v>
      </c>
      <c r="AZ495" s="75">
        <f ca="1">AVERAGE(OFFSET(AZ$171:AZ$174,[3]Feuil3!$A23,,))</f>
        <v>84.786204708708169</v>
      </c>
      <c r="BA495" s="75">
        <f ca="1">AVERAGE(OFFSET(BA$171:BA$174,[3]Feuil3!$A23,,))</f>
        <v>101.83589743589742</v>
      </c>
      <c r="BB495" s="75">
        <f ca="1">AVERAGE(OFFSET(BB$171:BB$174,[3]Feuil3!$A23,,))</f>
        <v>84.967153642513978</v>
      </c>
      <c r="BC495" s="75">
        <f ca="1">AVERAGE(OFFSET(BC$171:BC$174,[3]Feuil3!$A23,,))</f>
        <v>74.889652830829306</v>
      </c>
      <c r="BD495" s="75">
        <f ca="1">AVERAGE(OFFSET(BD$171:BD$174,[3]Feuil3!$A23,,))</f>
        <v>63.440654999332025</v>
      </c>
      <c r="BE495" s="75">
        <f ca="1">AVERAGE(OFFSET(BE$171:BE$174,[3]Feuil3!$A23,,))</f>
        <v>83.133790279508645</v>
      </c>
      <c r="BF495" s="75">
        <f ca="1">AVERAGE(OFFSET(BF$171:BF$174,[3]Feuil3!$A23,,))</f>
        <v>99.771526488647723</v>
      </c>
      <c r="BG495" s="75">
        <f ca="1">AVERAGE(OFFSET(BG$171:BG$174,[3]Feuil3!$A23,,))</f>
        <v>109.55152025053168</v>
      </c>
      <c r="BH495" s="75">
        <f ca="1">AVERAGE(OFFSET(BH$171:BH$174,[3]Feuil3!$A23,,))</f>
        <v>110.54616810203859</v>
      </c>
      <c r="BI495" s="75">
        <f ca="1">AVERAGE(OFFSET(BI$171:BI$174,[3]Feuil3!$A23,,))</f>
        <v>80.975816344412635</v>
      </c>
      <c r="BJ495" s="75">
        <f ca="1">AVERAGE(OFFSET(BJ$171:BJ$174,[3]Feuil3!$A23,,))</f>
        <v>85.600147785526261</v>
      </c>
      <c r="BK495" s="75">
        <f ca="1">AVERAGE(OFFSET(BK$171:BK$174,[3]Feuil3!$A23,,))</f>
        <v>128.94401512660309</v>
      </c>
      <c r="BL495" s="75">
        <f ca="1">AVERAGE(OFFSET(BL$171:BL$174,[3]Feuil3!$A23,,))</f>
        <v>102.48241229836322</v>
      </c>
      <c r="BM495" s="75">
        <f ca="1">AVERAGE(OFFSET(BM$171:BM$174,[3]Feuil3!$A23,,))</f>
        <v>107.27069351230426</v>
      </c>
      <c r="BN495" s="75">
        <f ca="1">AVERAGE(OFFSET(BN$171:BN$174,[3]Feuil3!$A23,,))</f>
        <v>100.08099153270342</v>
      </c>
      <c r="BO495" s="75">
        <f ca="1">AVERAGE(OFFSET(BO$171:BO$174,[3]Feuil3!$A23,,))</f>
        <v>101.39008894536212</v>
      </c>
      <c r="BP495" s="75">
        <f ca="1">AVERAGE(OFFSET(BP$171:BP$174,[3]Feuil3!$A23,,))</f>
        <v>72.046986675083986</v>
      </c>
      <c r="BQ495" s="75">
        <f ca="1">AVERAGE(OFFSET(BQ$171:BQ$174,[3]Feuil3!$A23,,))</f>
        <v>88.345028661790863</v>
      </c>
      <c r="BR495" s="75">
        <f ca="1">AVERAGE(OFFSET(BR$171:BR$174,[3]Feuil3!$A23,,))</f>
        <v>60.001331292018904</v>
      </c>
      <c r="BS495" s="75">
        <f ca="1">AVERAGE(OFFSET(BS$171:BS$174,[3]Feuil3!$A23,,))</f>
        <v>103.93466963622866</v>
      </c>
      <c r="BT495" s="75">
        <f ca="1">AVERAGE(OFFSET(BT$171:BT$174,[3]Feuil3!$A23,,))</f>
        <v>87.88498029484748</v>
      </c>
      <c r="BU495" s="75">
        <f ca="1">AVERAGE(OFFSET(BU$171:BU$174,[3]Feuil3!$A23,,))</f>
        <v>118.9984123139851</v>
      </c>
      <c r="BV495" s="75">
        <f ca="1">AVERAGE(OFFSET(BV$171:BV$174,[3]Feuil3!$A23,,))</f>
        <v>99.624746704025213</v>
      </c>
      <c r="BW495" s="75">
        <f ca="1">AVERAGE(OFFSET(BW$171:BW$174,[3]Feuil3!$A23,,))</f>
        <v>99.098949236186201</v>
      </c>
      <c r="BX495" s="75">
        <f ca="1">AVERAGE(OFFSET(BX$171:BX$174,[3]Feuil3!$A23,,))</f>
        <v>98.649789029535867</v>
      </c>
      <c r="BY495" s="75">
        <f ca="1">AVERAGE(OFFSET(BY$171:BY$174,[3]Feuil3!$A23,,))</f>
        <v>98.052964014602765</v>
      </c>
      <c r="BZ495" s="75">
        <f ca="1">AVERAGE(OFFSET(BZ$171:BZ$174,[3]Feuil3!$A23,,))</f>
        <v>128.82989516401759</v>
      </c>
      <c r="CA495" s="75">
        <f ca="1">AVERAGE(OFFSET(CA$171:CA$174,[3]Feuil3!$A23,,))</f>
        <v>106.10232874383819</v>
      </c>
      <c r="CB495" s="75">
        <f ca="1">AVERAGE(OFFSET(CB$171:CB$174,[3]Feuil3!$A23,,))</f>
        <v>99.508466603951092</v>
      </c>
      <c r="CC495" s="75">
        <f ca="1">AVERAGE(OFFSET(CC$171:CC$174,[3]Feuil3!$A23,,))</f>
        <v>114.881997687069</v>
      </c>
      <c r="CD495" s="75">
        <f ca="1">AVERAGE(OFFSET(CD$171:CD$174,[3]Feuil3!$A23,,))</f>
        <v>125.35515817242199</v>
      </c>
      <c r="CE495" s="75">
        <f ca="1">AVERAGE(OFFSET(CE$171:CE$174,[3]Feuil3!$A23,,))</f>
        <v>108.45300810661277</v>
      </c>
      <c r="CF495" s="75">
        <f ca="1">AVERAGE(OFFSET(CF$171:CF$174,[3]Feuil3!$A23,,))</f>
        <v>95.092624402103539</v>
      </c>
      <c r="CG495" s="75">
        <f ca="1">AVERAGE(OFFSET(CG$171:CG$174,[3]Feuil3!$A23,,))</f>
        <v>99.2578979202531</v>
      </c>
      <c r="CH495" s="75">
        <f ca="1">AVERAGE(OFFSET(CH$171:CH$174,[3]Feuil3!$A23,,))</f>
        <v>90.18372941256429</v>
      </c>
      <c r="CI495" s="75" t="e">
        <f ca="1">AVERAGE(OFFSET(CI$171:CI$174,[3]Feuil3!$A23,,))</f>
        <v>#VALUE!</v>
      </c>
      <c r="CJ495" s="75" t="e">
        <f ca="1">AVERAGE(OFFSET(CJ$171:CJ$174,[3]Feuil3!$A23,,))</f>
        <v>#VALUE!</v>
      </c>
      <c r="CK495" s="75" t="e">
        <f ca="1">AVERAGE(OFFSET(CK$171:CK$174,[3]Feuil3!$A23,,))</f>
        <v>#VALUE!</v>
      </c>
    </row>
    <row r="496" spans="2:89">
      <c r="B496" s="70" t="s">
        <v>491</v>
      </c>
      <c r="E496" s="70">
        <v>1990</v>
      </c>
      <c r="AW496" s="75"/>
      <c r="AX496" s="75"/>
      <c r="AY496" s="75"/>
      <c r="AZ496" s="75"/>
      <c r="BA496" s="75"/>
      <c r="BB496" s="75"/>
      <c r="BC496" s="75"/>
      <c r="BD496" s="75"/>
      <c r="BE496" s="75"/>
      <c r="BF496" s="75"/>
      <c r="BG496" s="75"/>
      <c r="BH496" s="75"/>
      <c r="BI496" s="75"/>
      <c r="BJ496" s="75"/>
      <c r="BK496" s="75"/>
      <c r="BL496" s="75"/>
      <c r="BM496" s="75"/>
      <c r="BN496" s="75"/>
      <c r="BO496" s="75"/>
      <c r="BP496" s="75"/>
      <c r="BQ496" s="75"/>
      <c r="BR496" s="75"/>
      <c r="BS496" s="75"/>
      <c r="BT496" s="75"/>
      <c r="BU496" s="75"/>
      <c r="BV496" s="75"/>
      <c r="BW496" s="75"/>
      <c r="BX496" s="75"/>
      <c r="BY496" s="75"/>
      <c r="BZ496" s="75"/>
      <c r="CA496" s="75"/>
      <c r="CB496" s="75"/>
      <c r="CC496" s="75"/>
      <c r="CD496" s="75"/>
      <c r="CE496" s="75"/>
      <c r="CF496" s="75"/>
      <c r="CG496" s="75"/>
      <c r="CH496" s="75"/>
      <c r="CI496" s="75"/>
      <c r="CJ496" s="75"/>
      <c r="CK496" s="75"/>
    </row>
    <row r="497" spans="5:89">
      <c r="E497" s="70">
        <f t="shared" ref="E497:E518" si="100">E496+1</f>
        <v>1991</v>
      </c>
      <c r="AW497" s="75"/>
      <c r="AX497" s="75"/>
      <c r="AY497" s="75"/>
      <c r="AZ497" s="75"/>
      <c r="BA497" s="75"/>
      <c r="BB497" s="75"/>
      <c r="BC497" s="75"/>
      <c r="BD497" s="75"/>
      <c r="BE497" s="75"/>
      <c r="BF497" s="75"/>
      <c r="BG497" s="75"/>
      <c r="BH497" s="75"/>
      <c r="BI497" s="75"/>
      <c r="BJ497" s="75"/>
      <c r="BK497" s="75"/>
      <c r="BL497" s="75"/>
      <c r="BM497" s="75"/>
      <c r="BN497" s="75"/>
      <c r="BO497" s="75"/>
      <c r="BP497" s="75"/>
      <c r="BQ497" s="75"/>
      <c r="BR497" s="75"/>
      <c r="BS497" s="75"/>
      <c r="BT497" s="75"/>
      <c r="BU497" s="75"/>
      <c r="BV497" s="75"/>
      <c r="BW497" s="75"/>
      <c r="BX497" s="75"/>
      <c r="BY497" s="75"/>
      <c r="BZ497" s="75"/>
      <c r="CA497" s="75"/>
      <c r="CB497" s="75"/>
      <c r="CC497" s="75"/>
      <c r="CD497" s="75"/>
      <c r="CE497" s="75"/>
      <c r="CF497" s="75"/>
      <c r="CG497" s="75"/>
      <c r="CH497" s="75"/>
      <c r="CI497" s="75"/>
      <c r="CJ497" s="75"/>
      <c r="CK497" s="75"/>
    </row>
    <row r="498" spans="5:89">
      <c r="E498" s="70">
        <f t="shared" si="100"/>
        <v>1992</v>
      </c>
      <c r="AW498" s="75"/>
      <c r="AX498" s="75"/>
      <c r="AY498" s="75"/>
      <c r="AZ498" s="75"/>
      <c r="BA498" s="75"/>
      <c r="BB498" s="75"/>
      <c r="BC498" s="75"/>
      <c r="BD498" s="75"/>
      <c r="BE498" s="75"/>
      <c r="BF498" s="75"/>
      <c r="BG498" s="75"/>
      <c r="BH498" s="75"/>
      <c r="BI498" s="75"/>
      <c r="BJ498" s="75"/>
      <c r="BK498" s="75"/>
      <c r="BL498" s="75"/>
      <c r="BM498" s="75"/>
      <c r="BN498" s="75"/>
      <c r="BO498" s="75"/>
      <c r="BP498" s="75"/>
      <c r="BQ498" s="75"/>
      <c r="BR498" s="75"/>
      <c r="BS498" s="75"/>
      <c r="BT498" s="75"/>
      <c r="BU498" s="75"/>
      <c r="BV498" s="75"/>
      <c r="BW498" s="75"/>
      <c r="BX498" s="75"/>
      <c r="BY498" s="75"/>
      <c r="BZ498" s="75"/>
      <c r="CA498" s="75"/>
      <c r="CB498" s="75"/>
      <c r="CC498" s="75"/>
      <c r="CD498" s="75"/>
      <c r="CE498" s="75"/>
      <c r="CF498" s="75"/>
      <c r="CG498" s="75"/>
      <c r="CH498" s="75"/>
      <c r="CI498" s="75"/>
      <c r="CJ498" s="75"/>
      <c r="CK498" s="75"/>
    </row>
    <row r="499" spans="5:89">
      <c r="E499" s="70">
        <f t="shared" si="100"/>
        <v>1993</v>
      </c>
      <c r="AW499" s="75"/>
      <c r="AX499" s="75"/>
      <c r="AY499" s="75"/>
      <c r="AZ499" s="75"/>
      <c r="BA499" s="75"/>
      <c r="BB499" s="75"/>
      <c r="BC499" s="75"/>
      <c r="BD499" s="75"/>
      <c r="BE499" s="75"/>
      <c r="BF499" s="75"/>
      <c r="BG499" s="75"/>
      <c r="BH499" s="75"/>
      <c r="BI499" s="75"/>
      <c r="BJ499" s="75"/>
      <c r="BK499" s="75"/>
      <c r="BL499" s="75"/>
      <c r="BM499" s="75"/>
      <c r="BN499" s="75"/>
      <c r="BO499" s="75"/>
      <c r="BP499" s="75"/>
      <c r="BQ499" s="75"/>
      <c r="BR499" s="75"/>
      <c r="BS499" s="75"/>
      <c r="BT499" s="75"/>
      <c r="BU499" s="75"/>
      <c r="BV499" s="75"/>
      <c r="BW499" s="75"/>
      <c r="BX499" s="75"/>
      <c r="BY499" s="75"/>
      <c r="BZ499" s="75"/>
      <c r="CA499" s="75"/>
      <c r="CB499" s="75"/>
      <c r="CC499" s="75"/>
      <c r="CD499" s="75"/>
      <c r="CE499" s="75"/>
      <c r="CF499" s="75"/>
      <c r="CG499" s="75"/>
      <c r="CH499" s="75"/>
      <c r="CI499" s="75"/>
      <c r="CJ499" s="75"/>
      <c r="CK499" s="75"/>
    </row>
    <row r="500" spans="5:89">
      <c r="E500" s="70">
        <f t="shared" si="100"/>
        <v>1994</v>
      </c>
      <c r="F500" s="72">
        <f ca="1">AVERAGE(OFFSET(F$255:F$258,[3]Feuil3!$A4,,))</f>
        <v>103.42</v>
      </c>
      <c r="G500" s="72">
        <f ca="1">AVERAGE(OFFSET(G$255:G$258,[3]Feuil3!$A4,,))</f>
        <v>61.702500000000001</v>
      </c>
      <c r="H500" s="72">
        <f ca="1">AVERAGE(OFFSET(H$255:H$258,[3]Feuil3!$A4,,))</f>
        <v>64.362500000000011</v>
      </c>
      <c r="I500" s="72">
        <f ca="1">AVERAGE(OFFSET(I$255:I$258,[3]Feuil3!$A4,,))</f>
        <v>94.715000000000003</v>
      </c>
      <c r="J500" s="72">
        <f ca="1">AVERAGE(OFFSET(J$255:J$258,[3]Feuil3!$A4,,))</f>
        <v>116.66</v>
      </c>
      <c r="K500" s="72">
        <f ca="1">AVERAGE(OFFSET(K$255:K$258,[3]Feuil3!$A4,,))</f>
        <v>48.957499999999996</v>
      </c>
      <c r="L500" s="72">
        <f ca="1">AVERAGE(OFFSET(L$255:L$258,[3]Feuil3!$A4,,))</f>
        <v>79.292500000000004</v>
      </c>
      <c r="M500" s="72">
        <f ca="1">AVERAGE(OFFSET(M$255:M$258,[3]Feuil3!$A4,,))</f>
        <v>89.862499999999997</v>
      </c>
      <c r="N500" s="72">
        <f ca="1">AVERAGE(OFFSET(N$255:N$258,[3]Feuil3!$A4,,))</f>
        <v>85.63000000000001</v>
      </c>
      <c r="O500" s="72">
        <f ca="1">AVERAGE(OFFSET(O$255:O$258,[3]Feuil3!$A4,,))</f>
        <v>95.784999999999997</v>
      </c>
      <c r="P500" s="72">
        <f ca="1">AVERAGE(OFFSET(P$255:P$258,[3]Feuil3!$A4,,))</f>
        <v>88.73</v>
      </c>
      <c r="Q500" s="72">
        <f ca="1">AVERAGE(OFFSET(Q$255:Q$258,[3]Feuil3!$A4,,))</f>
        <v>96.360000000000014</v>
      </c>
      <c r="R500" s="72">
        <f ca="1">AVERAGE(OFFSET(R$255:R$258,[3]Feuil3!$A4,,))</f>
        <v>67.552500000000009</v>
      </c>
      <c r="S500" s="72">
        <f ca="1">AVERAGE(OFFSET(S$255:S$258,[3]Feuil3!$A4,,))</f>
        <v>43.754999999999995</v>
      </c>
      <c r="T500" s="72">
        <f ca="1">AVERAGE(OFFSET(T$255:T$258,[3]Feuil3!$A4,,))</f>
        <v>96.485000000000014</v>
      </c>
      <c r="U500" s="72">
        <f ca="1">AVERAGE(OFFSET(U$255:U$258,[3]Feuil3!$A4,,))</f>
        <v>70.889999999999986</v>
      </c>
      <c r="V500" s="72">
        <f ca="1">AVERAGE(OFFSET(V$255:V$258,[3]Feuil3!$A4,,))</f>
        <v>90.75</v>
      </c>
      <c r="W500" s="72">
        <f ca="1">AVERAGE(OFFSET(W$255:W$258,[3]Feuil3!$A4,,))</f>
        <v>92.795000000000002</v>
      </c>
      <c r="X500" s="72">
        <f ca="1">AVERAGE(OFFSET(X$255:X$258,[3]Feuil3!$A4,,))</f>
        <v>109.55500000000001</v>
      </c>
      <c r="Y500" s="72">
        <f ca="1">AVERAGE(OFFSET(Y$255:Y$258,[3]Feuil3!$A4,,))</f>
        <v>73.867500000000007</v>
      </c>
      <c r="Z500" s="72">
        <f ca="1">AVERAGE(OFFSET(Z$255:Z$258,[3]Feuil3!$A4,,))</f>
        <v>86.905000000000001</v>
      </c>
      <c r="AA500" s="72">
        <f ca="1">AVERAGE(OFFSET(AA$255:AA$258,[3]Feuil3!$A4,,))</f>
        <v>58.082500000000003</v>
      </c>
      <c r="AB500" s="72">
        <f ca="1">AVERAGE(OFFSET(AB$255:AB$258,[3]Feuil3!$A4,,))</f>
        <v>84.49499999999999</v>
      </c>
      <c r="AC500" s="72">
        <f ca="1">AVERAGE(OFFSET(AC$255:AC$258,[3]Feuil3!$A4,,))</f>
        <v>70.567499999999995</v>
      </c>
      <c r="AD500" s="72">
        <f ca="1">AVERAGE(OFFSET(AD$255:AD$258,[3]Feuil3!$A4,,))</f>
        <v>99.045000000000002</v>
      </c>
      <c r="AE500" s="72">
        <f ca="1">AVERAGE(OFFSET(AE$255:AE$258,[3]Feuil3!$A4,,))</f>
        <v>106.2025</v>
      </c>
      <c r="AF500" s="72">
        <f ca="1">AVERAGE(OFFSET(AF$255:AF$258,[3]Feuil3!$A4,,))</f>
        <v>83.182500000000005</v>
      </c>
      <c r="AG500" s="72">
        <f ca="1">AVERAGE(OFFSET(AG$255:AG$258,[3]Feuil3!$A4,,))</f>
        <v>97.742500000000007</v>
      </c>
      <c r="AH500" s="72">
        <f ca="1">AVERAGE(OFFSET(AH$255:AH$258,[3]Feuil3!$A4,,))</f>
        <v>153.5675</v>
      </c>
      <c r="AI500" s="72">
        <f ca="1">AVERAGE(OFFSET(AI$255:AI$258,[3]Feuil3!$A4,,))</f>
        <v>105.33000000000001</v>
      </c>
      <c r="AJ500" s="72">
        <f ca="1">AVERAGE(OFFSET(AJ$255:AJ$258,[3]Feuil3!$A4,,))</f>
        <v>73.427499999999995</v>
      </c>
      <c r="AK500" s="72">
        <f ca="1">AVERAGE(OFFSET(AK$255:AK$258,[3]Feuil3!$A4,,))</f>
        <v>80.377499999999998</v>
      </c>
      <c r="AL500" s="72">
        <f ca="1">AVERAGE(OFFSET(AL$255:AL$258,[3]Feuil3!$A4,,))</f>
        <v>86.892499999999984</v>
      </c>
      <c r="AM500" s="72">
        <f ca="1">AVERAGE(OFFSET(AM$255:AM$258,[3]Feuil3!$A4,,))</f>
        <v>77.965000000000003</v>
      </c>
      <c r="AN500" s="72">
        <f ca="1">AVERAGE(OFFSET(AN$255:AN$258,[3]Feuil3!$A4,,))</f>
        <v>79.325000000000003</v>
      </c>
      <c r="AO500" s="72">
        <f ca="1">AVERAGE(OFFSET(AO$255:AO$258,[3]Feuil3!$A4,,))</f>
        <v>90.283333333333346</v>
      </c>
      <c r="AP500" s="72">
        <f ca="1">AVERAGE(OFFSET(AP$255:AP$258,[3]Feuil3!$A4,,))</f>
        <v>102.9975</v>
      </c>
      <c r="AQ500" s="72">
        <f ca="1">AVERAGE(OFFSET(AQ$255:AQ$258,[3]Feuil3!$A4,,))</f>
        <v>91.389999999999986</v>
      </c>
      <c r="AR500" s="72">
        <f ca="1">AVERAGE(OFFSET(AR$255:AR$258,[3]Feuil3!$A4,,))</f>
        <v>91.94</v>
      </c>
      <c r="AS500" s="72" t="e">
        <f ca="1">AVERAGE(OFFSET(AS$255:AS$258,[3]Feuil3!$A4,,))</f>
        <v>#DIV/0!</v>
      </c>
      <c r="AT500" s="72" t="e">
        <f ca="1">AVERAGE(OFFSET(AT$255:AT$258,[3]Feuil3!$A4,,))</f>
        <v>#DIV/0!</v>
      </c>
      <c r="AU500" s="72" t="e">
        <f ca="1">AVERAGE(OFFSET(AU$255:AU$258,[3]Feuil3!$A4,,))</f>
        <v>#DIV/0!</v>
      </c>
      <c r="AV500" s="72" t="e">
        <f ca="1">AVERAGE(OFFSET(AV$255:AV$258,[3]Feuil3!$A4,,))</f>
        <v>#DIV/0!</v>
      </c>
      <c r="AW500" s="75">
        <f ca="1">AVERAGE(OFFSET(AW$255:AW$258,[3]Feuil3!$A4,,))</f>
        <v>99.594161427451198</v>
      </c>
      <c r="AX500" s="75">
        <f ca="1">AVERAGE(OFFSET(AX$255:AX$258,[3]Feuil3!$A4,,))</f>
        <v>50.345609362341989</v>
      </c>
      <c r="AY500" s="75">
        <f ca="1">AVERAGE(OFFSET(AY$255:AY$258,[3]Feuil3!$A4,,))</f>
        <v>54.864645997223505</v>
      </c>
      <c r="AZ500" s="75">
        <f ca="1">AVERAGE(OFFSET(AZ$255:AZ$258,[3]Feuil3!$A4,,))</f>
        <v>89.445388807943445</v>
      </c>
      <c r="BA500" s="75">
        <f ca="1">AVERAGE(OFFSET(BA$255:BA$258,[3]Feuil3!$A4,,))</f>
        <v>118.84591595415678</v>
      </c>
      <c r="BB500" s="75">
        <f ca="1">AVERAGE(OFFSET(BB$255:BB$258,[3]Feuil3!$A4,,))</f>
        <v>41.242252843131368</v>
      </c>
      <c r="BC500" s="75">
        <f ca="1">AVERAGE(OFFSET(BC$255:BC$258,[3]Feuil3!$A4,,))</f>
        <v>82.042081769001072</v>
      </c>
      <c r="BD500" s="75">
        <f ca="1">AVERAGE(OFFSET(BD$255:BD$258,[3]Feuil3!$A4,,))</f>
        <v>85.359192867707904</v>
      </c>
      <c r="BE500" s="75">
        <f ca="1">AVERAGE(OFFSET(BE$255:BE$258,[3]Feuil3!$A4,,))</f>
        <v>81.798332400824265</v>
      </c>
      <c r="BF500" s="75">
        <f ca="1">AVERAGE(OFFSET(BF$255:BF$258,[3]Feuil3!$A4,,))</f>
        <v>92.56825320125634</v>
      </c>
      <c r="BG500" s="75">
        <f ca="1">AVERAGE(OFFSET(BG$255:BG$258,[3]Feuil3!$A4,,))</f>
        <v>86.51521060842434</v>
      </c>
      <c r="BH500" s="75">
        <f ca="1">AVERAGE(OFFSET(BH$255:BH$258,[3]Feuil3!$A4,,))</f>
        <v>90.107805549247217</v>
      </c>
      <c r="BI500" s="75">
        <f ca="1">AVERAGE(OFFSET(BI$255:BI$258,[3]Feuil3!$A4,,))</f>
        <v>49.553318802003645</v>
      </c>
      <c r="BJ500" s="75">
        <f ca="1">AVERAGE(OFFSET(BJ$255:BJ$258,[3]Feuil3!$A4,,))</f>
        <v>37.943892815331914</v>
      </c>
      <c r="BK500" s="75">
        <f ca="1">AVERAGE(OFFSET(BK$255:BK$258,[3]Feuil3!$A4,,))</f>
        <v>88.161312639507116</v>
      </c>
      <c r="BL500" s="75">
        <f ca="1">AVERAGE(OFFSET(BL$255:BL$258,[3]Feuil3!$A4,,))</f>
        <v>69.149410551545373</v>
      </c>
      <c r="BM500" s="75">
        <f ca="1">AVERAGE(OFFSET(BM$255:BM$258,[3]Feuil3!$A4,,))</f>
        <v>82.893474870978466</v>
      </c>
      <c r="BN500" s="75">
        <f ca="1">AVERAGE(OFFSET(BN$255:BN$258,[3]Feuil3!$A4,,))</f>
        <v>91.569279783469824</v>
      </c>
      <c r="BO500" s="75">
        <f ca="1">AVERAGE(OFFSET(BO$255:BO$258,[3]Feuil3!$A4,,))</f>
        <v>108.44115442808865</v>
      </c>
      <c r="BP500" s="75">
        <f ca="1">AVERAGE(OFFSET(BP$255:BP$258,[3]Feuil3!$A4,,))</f>
        <v>68.380004628558197</v>
      </c>
      <c r="BQ500" s="75">
        <f ca="1">AVERAGE(OFFSET(BQ$255:BQ$258,[3]Feuil3!$A4,,))</f>
        <v>85.034840892094593</v>
      </c>
      <c r="BR500" s="75">
        <f ca="1">AVERAGE(OFFSET(BR$255:BR$258,[3]Feuil3!$A4,,))</f>
        <v>45.429430201181049</v>
      </c>
      <c r="BS500" s="75">
        <f ca="1">AVERAGE(OFFSET(BS$255:BS$258,[3]Feuil3!$A4,,))</f>
        <v>80.881337390174679</v>
      </c>
      <c r="BT500" s="75">
        <f ca="1">AVERAGE(OFFSET(BT$255:BT$258,[3]Feuil3!$A4,,))</f>
        <v>56.109328411188415</v>
      </c>
      <c r="BU500" s="75">
        <f ca="1">AVERAGE(OFFSET(BU$255:BU$258,[3]Feuil3!$A4,,))</f>
        <v>96.720259477557263</v>
      </c>
      <c r="BV500" s="75">
        <f ca="1">AVERAGE(OFFSET(BV$255:BV$258,[3]Feuil3!$A4,,))</f>
        <v>107.64104568917462</v>
      </c>
      <c r="BW500" s="75">
        <f ca="1">AVERAGE(OFFSET(BW$255:BW$258,[3]Feuil3!$A4,,))</f>
        <v>97.794376983927037</v>
      </c>
      <c r="BX500" s="75">
        <f ca="1">AVERAGE(OFFSET(BX$255:BX$258,[3]Feuil3!$A4,,))</f>
        <v>105.98921824533139</v>
      </c>
      <c r="BY500" s="75">
        <f ca="1">AVERAGE(OFFSET(BY$255:BY$258,[3]Feuil3!$A4,,))</f>
        <v>157.01510304836188</v>
      </c>
      <c r="BZ500" s="75">
        <f ca="1">AVERAGE(OFFSET(BZ$255:BZ$258,[3]Feuil3!$A4,,))</f>
        <v>96.27279315275085</v>
      </c>
      <c r="CA500" s="75">
        <f ca="1">AVERAGE(OFFSET(CA$255:CA$258,[3]Feuil3!$A4,,))</f>
        <v>62.350111904314232</v>
      </c>
      <c r="CB500" s="75">
        <f ca="1">AVERAGE(OFFSET(CB$255:CB$258,[3]Feuil3!$A4,,))</f>
        <v>74.278198764323818</v>
      </c>
      <c r="CC500" s="75">
        <f ca="1">AVERAGE(OFFSET(CC$255:CC$258,[3]Feuil3!$A4,,))</f>
        <v>75.727553986840235</v>
      </c>
      <c r="CD500" s="75">
        <f ca="1">AVERAGE(OFFSET(CD$255:CD$258,[3]Feuil3!$A4,,))</f>
        <v>64.30974447200505</v>
      </c>
      <c r="CE500" s="75">
        <f ca="1">AVERAGE(OFFSET(CE$255:CE$258,[3]Feuil3!$A4,,))</f>
        <v>83.230283817103967</v>
      </c>
      <c r="CF500" s="75" t="e">
        <f ca="1">AVERAGE(OFFSET(CF$255:CF$258,[3]Feuil3!$A4,,))</f>
        <v>#VALUE!</v>
      </c>
      <c r="CG500" s="75">
        <f ca="1">AVERAGE(OFFSET(CG$255:CG$258,[3]Feuil3!$A4,,))</f>
        <v>99.683038954754409</v>
      </c>
      <c r="CH500" s="75">
        <f ca="1">AVERAGE(OFFSET(CH$255:CH$258,[3]Feuil3!$A4,,))</f>
        <v>90.395009219943319</v>
      </c>
      <c r="CI500" s="75" t="e">
        <f ca="1">AVERAGE(OFFSET(CI$255:CI$258,[3]Feuil3!$A4,,))</f>
        <v>#DIV/0!</v>
      </c>
      <c r="CJ500" s="75" t="e">
        <f ca="1">AVERAGE(OFFSET(CJ$255:CJ$258,[3]Feuil3!$A4,,))</f>
        <v>#VALUE!</v>
      </c>
      <c r="CK500" s="75" t="e">
        <f ca="1">AVERAGE(OFFSET(CK$255:CK$258,[3]Feuil3!$A4,,))</f>
        <v>#VALUE!</v>
      </c>
    </row>
    <row r="501" spans="5:89">
      <c r="E501" s="70">
        <f t="shared" si="100"/>
        <v>1995</v>
      </c>
      <c r="F501" s="72">
        <f ca="1">AVERAGE(OFFSET(F$255:F$258,[3]Feuil3!$A5,,))</f>
        <v>106.94499999999999</v>
      </c>
      <c r="G501" s="72">
        <f ca="1">AVERAGE(OFFSET(G$255:G$258,[3]Feuil3!$A5,,))</f>
        <v>71.547499999999999</v>
      </c>
      <c r="H501" s="72">
        <f ca="1">AVERAGE(OFFSET(H$255:H$258,[3]Feuil3!$A5,,))</f>
        <v>67.19250000000001</v>
      </c>
      <c r="I501" s="72">
        <f ca="1">AVERAGE(OFFSET(I$255:I$258,[3]Feuil3!$A5,,))</f>
        <v>97.882499999999993</v>
      </c>
      <c r="J501" s="72">
        <f ca="1">AVERAGE(OFFSET(J$255:J$258,[3]Feuil3!$A5,,))</f>
        <v>122.51749999999998</v>
      </c>
      <c r="K501" s="72">
        <f ca="1">AVERAGE(OFFSET(K$255:K$258,[3]Feuil3!$A5,,))</f>
        <v>62.855000000000004</v>
      </c>
      <c r="L501" s="72">
        <f ca="1">AVERAGE(OFFSET(L$255:L$258,[3]Feuil3!$A5,,))</f>
        <v>79.884999999999991</v>
      </c>
      <c r="M501" s="72">
        <f ca="1">AVERAGE(OFFSET(M$255:M$258,[3]Feuil3!$A5,,))</f>
        <v>93.070000000000007</v>
      </c>
      <c r="N501" s="72">
        <f ca="1">AVERAGE(OFFSET(N$255:N$258,[3]Feuil3!$A5,,))</f>
        <v>87.872499999999988</v>
      </c>
      <c r="O501" s="72">
        <f ca="1">AVERAGE(OFFSET(O$255:O$258,[3]Feuil3!$A5,,))</f>
        <v>106.1825</v>
      </c>
      <c r="P501" s="72">
        <f ca="1">AVERAGE(OFFSET(P$255:P$258,[3]Feuil3!$A5,,))</f>
        <v>82.972499999999997</v>
      </c>
      <c r="Q501" s="72">
        <f ca="1">AVERAGE(OFFSET(Q$255:Q$258,[3]Feuil3!$A5,,))</f>
        <v>94.064999999999984</v>
      </c>
      <c r="R501" s="72">
        <f ca="1">AVERAGE(OFFSET(R$255:R$258,[3]Feuil3!$A5,,))</f>
        <v>72.362499999999997</v>
      </c>
      <c r="S501" s="72">
        <f ca="1">AVERAGE(OFFSET(S$255:S$258,[3]Feuil3!$A5,,))</f>
        <v>56.052499999999995</v>
      </c>
      <c r="T501" s="72">
        <f ca="1">AVERAGE(OFFSET(T$255:T$258,[3]Feuil3!$A5,,))</f>
        <v>100.745</v>
      </c>
      <c r="U501" s="72">
        <f ca="1">AVERAGE(OFFSET(U$255:U$258,[3]Feuil3!$A5,,))</f>
        <v>67.112500000000011</v>
      </c>
      <c r="V501" s="72">
        <f ca="1">AVERAGE(OFFSET(V$255:V$258,[3]Feuil3!$A5,,))</f>
        <v>94.117500000000007</v>
      </c>
      <c r="W501" s="72">
        <f ca="1">AVERAGE(OFFSET(W$255:W$258,[3]Feuil3!$A5,,))</f>
        <v>96.397500000000008</v>
      </c>
      <c r="X501" s="72">
        <f ca="1">AVERAGE(OFFSET(X$255:X$258,[3]Feuil3!$A5,,))</f>
        <v>112.67249999999999</v>
      </c>
      <c r="Y501" s="72">
        <f ca="1">AVERAGE(OFFSET(Y$255:Y$258,[3]Feuil3!$A5,,))</f>
        <v>78.914999999999992</v>
      </c>
      <c r="Z501" s="72">
        <f ca="1">AVERAGE(OFFSET(Z$255:Z$258,[3]Feuil3!$A5,,))</f>
        <v>91.31</v>
      </c>
      <c r="AA501" s="72">
        <f ca="1">AVERAGE(OFFSET(AA$255:AA$258,[3]Feuil3!$A5,,))</f>
        <v>58.077500000000001</v>
      </c>
      <c r="AB501" s="72">
        <f ca="1">AVERAGE(OFFSET(AB$255:AB$258,[3]Feuil3!$A5,,))</f>
        <v>100.63500000000001</v>
      </c>
      <c r="AC501" s="72">
        <f ca="1">AVERAGE(OFFSET(AC$255:AC$258,[3]Feuil3!$A5,,))</f>
        <v>73.452500000000001</v>
      </c>
      <c r="AD501" s="72">
        <f ca="1">AVERAGE(OFFSET(AD$255:AD$258,[3]Feuil3!$A5,,))</f>
        <v>111.45000000000002</v>
      </c>
      <c r="AE501" s="72">
        <f ca="1">AVERAGE(OFFSET(AE$255:AE$258,[3]Feuil3!$A5,,))</f>
        <v>107.8275</v>
      </c>
      <c r="AF501" s="72">
        <f ca="1">AVERAGE(OFFSET(AF$255:AF$258,[3]Feuil3!$A5,,))</f>
        <v>79.784999999999997</v>
      </c>
      <c r="AG501" s="72">
        <f ca="1">AVERAGE(OFFSET(AG$255:AG$258,[3]Feuil3!$A5,,))</f>
        <v>96.024999999999991</v>
      </c>
      <c r="AH501" s="72">
        <f ca="1">AVERAGE(OFFSET(AH$255:AH$258,[3]Feuil3!$A5,,))</f>
        <v>156.94</v>
      </c>
      <c r="AI501" s="72">
        <f ca="1">AVERAGE(OFFSET(AI$255:AI$258,[3]Feuil3!$A5,,))</f>
        <v>111.67500000000001</v>
      </c>
      <c r="AJ501" s="72">
        <f ca="1">AVERAGE(OFFSET(AJ$255:AJ$258,[3]Feuil3!$A5,,))</f>
        <v>76.36999999999999</v>
      </c>
      <c r="AK501" s="72">
        <f ca="1">AVERAGE(OFFSET(AK$255:AK$258,[3]Feuil3!$A5,,))</f>
        <v>84.1875</v>
      </c>
      <c r="AL501" s="72">
        <f ca="1">AVERAGE(OFFSET(AL$255:AL$258,[3]Feuil3!$A5,,))</f>
        <v>85.724999999999994</v>
      </c>
      <c r="AM501" s="72">
        <f ca="1">AVERAGE(OFFSET(AM$255:AM$258,[3]Feuil3!$A5,,))</f>
        <v>75.267500000000013</v>
      </c>
      <c r="AN501" s="72">
        <f ca="1">AVERAGE(OFFSET(AN$255:AN$258,[3]Feuil3!$A5,,))</f>
        <v>84.292500000000004</v>
      </c>
      <c r="AO501" s="72">
        <f ca="1">AVERAGE(OFFSET(AO$255:AO$258,[3]Feuil3!$A5,,))</f>
        <v>63.912499999999994</v>
      </c>
      <c r="AP501" s="72">
        <f ca="1">AVERAGE(OFFSET(AP$255:AP$258,[3]Feuil3!$A5,,))</f>
        <v>108.76</v>
      </c>
      <c r="AQ501" s="72">
        <f ca="1">AVERAGE(OFFSET(AQ$255:AQ$258,[3]Feuil3!$A5,,))</f>
        <v>95.179999999999993</v>
      </c>
      <c r="AR501" s="72" t="e">
        <f ca="1">AVERAGE(OFFSET(AR$255:AR$258,[3]Feuil3!$A5,,))</f>
        <v>#DIV/0!</v>
      </c>
      <c r="AS501" s="72" t="e">
        <f ca="1">AVERAGE(OFFSET(AS$255:AS$258,[3]Feuil3!$A5,,))</f>
        <v>#DIV/0!</v>
      </c>
      <c r="AT501" s="72" t="e">
        <f ca="1">AVERAGE(OFFSET(AT$255:AT$258,[3]Feuil3!$A5,,))</f>
        <v>#DIV/0!</v>
      </c>
      <c r="AU501" s="72" t="e">
        <f ca="1">AVERAGE(OFFSET(AU$255:AU$258,[3]Feuil3!$A5,,))</f>
        <v>#DIV/0!</v>
      </c>
      <c r="AV501" s="72" t="e">
        <f ca="1">AVERAGE(OFFSET(AV$255:AV$258,[3]Feuil3!$A5,,))</f>
        <v>#DIV/0!</v>
      </c>
      <c r="AW501" s="75">
        <f ca="1">AVERAGE(OFFSET(AW$255:AW$258,[3]Feuil3!$A5,,))</f>
        <v>102.98876033512637</v>
      </c>
      <c r="AX501" s="75">
        <f ca="1">AVERAGE(OFFSET(AX$255:AX$258,[3]Feuil3!$A5,,))</f>
        <v>58.378550072560486</v>
      </c>
      <c r="AY501" s="75">
        <f ca="1">AVERAGE(OFFSET(AY$255:AY$258,[3]Feuil3!$A5,,))</f>
        <v>57.277028178961963</v>
      </c>
      <c r="AZ501" s="75">
        <f ca="1">AVERAGE(OFFSET(AZ$255:AZ$258,[3]Feuil3!$A5,,))</f>
        <v>92.436660191031251</v>
      </c>
      <c r="BA501" s="75">
        <f ca="1">AVERAGE(OFFSET(BA$255:BA$258,[3]Feuil3!$A5,,))</f>
        <v>124.81317082044748</v>
      </c>
      <c r="BB501" s="75">
        <f ca="1">AVERAGE(OFFSET(BB$255:BB$258,[3]Feuil3!$A5,,))</f>
        <v>52.949635958842293</v>
      </c>
      <c r="BC501" s="75">
        <f ca="1">AVERAGE(OFFSET(BC$255:BC$258,[3]Feuil3!$A5,,))</f>
        <v>82.655127560824184</v>
      </c>
      <c r="BD501" s="75">
        <f ca="1">AVERAGE(OFFSET(BD$255:BD$258,[3]Feuil3!$A5,,))</f>
        <v>88.405954432578397</v>
      </c>
      <c r="BE501" s="75">
        <f ca="1">AVERAGE(OFFSET(BE$255:BE$258,[3]Feuil3!$A5,,))</f>
        <v>83.940487724996245</v>
      </c>
      <c r="BF501" s="75">
        <f ca="1">AVERAGE(OFFSET(BF$255:BF$258,[3]Feuil3!$A5,,))</f>
        <v>102.61657405170331</v>
      </c>
      <c r="BG501" s="75">
        <f ca="1">AVERAGE(OFFSET(BG$255:BG$258,[3]Feuil3!$A5,,))</f>
        <v>80.901423556942291</v>
      </c>
      <c r="BH501" s="75">
        <f ca="1">AVERAGE(OFFSET(BH$255:BH$258,[3]Feuil3!$A5,,))</f>
        <v>87.961713667392473</v>
      </c>
      <c r="BI501" s="75">
        <f ca="1">AVERAGE(OFFSET(BI$255:BI$258,[3]Feuil3!$A5,,))</f>
        <v>53.081707291513844</v>
      </c>
      <c r="BJ501" s="75">
        <f ca="1">AVERAGE(OFFSET(BJ$255:BJ$258,[3]Feuil3!$A5,,))</f>
        <v>48.608160256688194</v>
      </c>
      <c r="BK501" s="75">
        <f ca="1">AVERAGE(OFFSET(BK$255:BK$258,[3]Feuil3!$A5,,))</f>
        <v>92.053805688626653</v>
      </c>
      <c r="BL501" s="75">
        <f ca="1">AVERAGE(OFFSET(BL$255:BL$258,[3]Feuil3!$A5,,))</f>
        <v>65.464660962626454</v>
      </c>
      <c r="BM501" s="75">
        <f ca="1">AVERAGE(OFFSET(BM$255:BM$258,[3]Feuil3!$A5,,))</f>
        <v>85.969439351727999</v>
      </c>
      <c r="BN501" s="75">
        <f ca="1">AVERAGE(OFFSET(BN$255:BN$258,[3]Feuil3!$A5,,))</f>
        <v>95.124194707980323</v>
      </c>
      <c r="BO501" s="75">
        <f ca="1">AVERAGE(OFFSET(BO$255:BO$258,[3]Feuil3!$A5,,))</f>
        <v>111.52695880880668</v>
      </c>
      <c r="BP501" s="75">
        <f ca="1">AVERAGE(OFFSET(BP$255:BP$258,[3]Feuil3!$A5,,))</f>
        <v>73.052534135616753</v>
      </c>
      <c r="BQ501" s="75">
        <f ca="1">AVERAGE(OFFSET(BQ$255:BQ$258,[3]Feuil3!$A5,,))</f>
        <v>89.345047141788811</v>
      </c>
      <c r="BR501" s="75">
        <f ca="1">AVERAGE(OFFSET(BR$255:BR$258,[3]Feuil3!$A5,,))</f>
        <v>45.425519433720879</v>
      </c>
      <c r="BS501" s="75">
        <f ca="1">AVERAGE(OFFSET(BS$255:BS$258,[3]Feuil3!$A5,,))</f>
        <v>96.331065604594698</v>
      </c>
      <c r="BT501" s="75">
        <f ca="1">AVERAGE(OFFSET(BT$255:BT$258,[3]Feuil3!$A5,,))</f>
        <v>58.40323725685078</v>
      </c>
      <c r="BU501" s="75">
        <f ca="1">AVERAGE(OFFSET(BU$255:BU$258,[3]Feuil3!$A5,,))</f>
        <v>108.83409479301085</v>
      </c>
      <c r="BV501" s="75">
        <f ca="1">AVERAGE(OFFSET(BV$255:BV$258,[3]Feuil3!$A5,,))</f>
        <v>109.28805681645417</v>
      </c>
      <c r="BW501" s="75">
        <f ca="1">AVERAGE(OFFSET(BW$255:BW$258,[3]Feuil3!$A5,,))</f>
        <v>93.800070539628166</v>
      </c>
      <c r="BX501" s="75">
        <f ca="1">AVERAGE(OFFSET(BX$255:BX$258,[3]Feuil3!$A5,,))</f>
        <v>104.12680954557074</v>
      </c>
      <c r="BY501" s="75">
        <f ca="1">AVERAGE(OFFSET(BY$255:BY$258,[3]Feuil3!$A5,,))</f>
        <v>160.46331595168192</v>
      </c>
      <c r="BZ501" s="75">
        <f ca="1">AVERAGE(OFFSET(BZ$255:BZ$258,[3]Feuil3!$A5,,))</f>
        <v>102.07219382259044</v>
      </c>
      <c r="CA501" s="75">
        <f ca="1">AVERAGE(OFFSET(CA$255:CA$258,[3]Feuil3!$A5,,))</f>
        <v>64.848701727996698</v>
      </c>
      <c r="CB501" s="75">
        <f ca="1">AVERAGE(OFFSET(CB$255:CB$258,[3]Feuil3!$A5,,))</f>
        <v>77.799083804192861</v>
      </c>
      <c r="CC501" s="75">
        <f ca="1">AVERAGE(OFFSET(CC$255:CC$258,[3]Feuil3!$A5,,))</f>
        <v>74.710067790912689</v>
      </c>
      <c r="CD501" s="75">
        <f ca="1">AVERAGE(OFFSET(CD$255:CD$258,[3]Feuil3!$A5,,))</f>
        <v>62.084700725282381</v>
      </c>
      <c r="CE501" s="75">
        <f ca="1">AVERAGE(OFFSET(CE$255:CE$258,[3]Feuil3!$A5,,))</f>
        <v>88.442340985228313</v>
      </c>
      <c r="CF501" s="75">
        <f ca="1">AVERAGE(OFFSET(CF$255:CF$258,[3]Feuil3!$A5,,))</f>
        <v>63.203715476442738</v>
      </c>
      <c r="CG501" s="75">
        <f ca="1">AVERAGE(OFFSET(CG$255:CG$258,[3]Feuil3!$A5,,))</f>
        <v>105.26010162109846</v>
      </c>
      <c r="CH501" s="75">
        <f ca="1">AVERAGE(OFFSET(CH$255:CH$258,[3]Feuil3!$A5,,))</f>
        <v>94.143746334984186</v>
      </c>
      <c r="CI501" s="75" t="e">
        <f ca="1">AVERAGE(OFFSET(CI$255:CI$258,[3]Feuil3!$A5,,))</f>
        <v>#VALUE!</v>
      </c>
      <c r="CJ501" s="75" t="e">
        <f ca="1">AVERAGE(OFFSET(CJ$255:CJ$258,[3]Feuil3!$A5,,))</f>
        <v>#VALUE!</v>
      </c>
      <c r="CK501" s="75" t="e">
        <f ca="1">AVERAGE(OFFSET(CK$255:CK$258,[3]Feuil3!$A5,,))</f>
        <v>#VALUE!</v>
      </c>
    </row>
    <row r="502" spans="5:89">
      <c r="E502" s="70">
        <f t="shared" si="100"/>
        <v>1996</v>
      </c>
      <c r="F502" s="72">
        <f ca="1">AVERAGE(OFFSET(F$255:F$258,[3]Feuil3!$A6,,))</f>
        <v>103.2375</v>
      </c>
      <c r="G502" s="72">
        <f ca="1">AVERAGE(OFFSET(G$255:G$258,[3]Feuil3!$A6,,))</f>
        <v>62.384999999999998</v>
      </c>
      <c r="H502" s="72">
        <f ca="1">AVERAGE(OFFSET(H$255:H$258,[3]Feuil3!$A6,,))</f>
        <v>73.125</v>
      </c>
      <c r="I502" s="72">
        <f ca="1">AVERAGE(OFFSET(I$255:I$258,[3]Feuil3!$A6,,))</f>
        <v>97.324999999999989</v>
      </c>
      <c r="J502" s="72">
        <f ca="1">AVERAGE(OFFSET(J$255:J$258,[3]Feuil3!$A6,,))</f>
        <v>117.825</v>
      </c>
      <c r="K502" s="72">
        <f ca="1">AVERAGE(OFFSET(K$255:K$258,[3]Feuil3!$A6,,))</f>
        <v>74.155000000000001</v>
      </c>
      <c r="L502" s="72">
        <f ca="1">AVERAGE(OFFSET(L$255:L$258,[3]Feuil3!$A6,,))</f>
        <v>80.38</v>
      </c>
      <c r="M502" s="72">
        <f ca="1">AVERAGE(OFFSET(M$255:M$258,[3]Feuil3!$A6,,))</f>
        <v>96.66</v>
      </c>
      <c r="N502" s="72">
        <f ca="1">AVERAGE(OFFSET(N$255:N$258,[3]Feuil3!$A6,,))</f>
        <v>89.962499999999991</v>
      </c>
      <c r="O502" s="72">
        <f ca="1">AVERAGE(OFFSET(O$255:O$258,[3]Feuil3!$A6,,))</f>
        <v>105.87250000000002</v>
      </c>
      <c r="P502" s="72">
        <f ca="1">AVERAGE(OFFSET(P$255:P$258,[3]Feuil3!$A6,,))</f>
        <v>93.592500000000001</v>
      </c>
      <c r="Q502" s="72">
        <f ca="1">AVERAGE(OFFSET(Q$255:Q$258,[3]Feuil3!$A6,,))</f>
        <v>94.422499999999999</v>
      </c>
      <c r="R502" s="72">
        <f ca="1">AVERAGE(OFFSET(R$255:R$258,[3]Feuil3!$A6,,))</f>
        <v>78.935000000000002</v>
      </c>
      <c r="S502" s="72">
        <f ca="1">AVERAGE(OFFSET(S$255:S$258,[3]Feuil3!$A6,,))</f>
        <v>66.617500000000007</v>
      </c>
      <c r="T502" s="72">
        <f ca="1">AVERAGE(OFFSET(T$255:T$258,[3]Feuil3!$A6,,))</f>
        <v>99.927500000000009</v>
      </c>
      <c r="U502" s="72">
        <f ca="1">AVERAGE(OFFSET(U$255:U$258,[3]Feuil3!$A6,,))</f>
        <v>67.982499999999987</v>
      </c>
      <c r="V502" s="72">
        <f ca="1">AVERAGE(OFFSET(V$255:V$258,[3]Feuil3!$A6,,))</f>
        <v>91.392499999999998</v>
      </c>
      <c r="W502" s="72">
        <f ca="1">AVERAGE(OFFSET(W$255:W$258,[3]Feuil3!$A6,,))</f>
        <v>94.105000000000004</v>
      </c>
      <c r="X502" s="72">
        <f ca="1">AVERAGE(OFFSET(X$255:X$258,[3]Feuil3!$A6,,))</f>
        <v>109.39500000000001</v>
      </c>
      <c r="Y502" s="72">
        <f ca="1">AVERAGE(OFFSET(Y$255:Y$258,[3]Feuil3!$A6,,))</f>
        <v>84.867500000000007</v>
      </c>
      <c r="Z502" s="72">
        <f ca="1">AVERAGE(OFFSET(Z$255:Z$258,[3]Feuil3!$A6,,))</f>
        <v>91.472499999999997</v>
      </c>
      <c r="AA502" s="72">
        <f ca="1">AVERAGE(OFFSET(AA$255:AA$258,[3]Feuil3!$A6,,))</f>
        <v>55.532499999999999</v>
      </c>
      <c r="AB502" s="72">
        <f ca="1">AVERAGE(OFFSET(AB$255:AB$258,[3]Feuil3!$A6,,))</f>
        <v>98.182500000000005</v>
      </c>
      <c r="AC502" s="72">
        <f ca="1">AVERAGE(OFFSET(AC$255:AC$258,[3]Feuil3!$A6,,))</f>
        <v>73.570000000000007</v>
      </c>
      <c r="AD502" s="72">
        <f ca="1">AVERAGE(OFFSET(AD$255:AD$258,[3]Feuil3!$A6,,))</f>
        <v>105.6</v>
      </c>
      <c r="AE502" s="72">
        <f ca="1">AVERAGE(OFFSET(AE$255:AE$258,[3]Feuil3!$A6,,))</f>
        <v>117.02000000000001</v>
      </c>
      <c r="AF502" s="72">
        <f ca="1">AVERAGE(OFFSET(AF$255:AF$258,[3]Feuil3!$A6,,))</f>
        <v>82.102499999999992</v>
      </c>
      <c r="AG502" s="72">
        <f ca="1">AVERAGE(OFFSET(AG$255:AG$258,[3]Feuil3!$A6,,))</f>
        <v>99.952500000000001</v>
      </c>
      <c r="AH502" s="72">
        <f ca="1">AVERAGE(OFFSET(AH$255:AH$258,[3]Feuil3!$A6,,))</f>
        <v>132.88249999999999</v>
      </c>
      <c r="AI502" s="72">
        <f ca="1">AVERAGE(OFFSET(AI$255:AI$258,[3]Feuil3!$A6,,))</f>
        <v>108.53749999999999</v>
      </c>
      <c r="AJ502" s="72">
        <f ca="1">AVERAGE(OFFSET(AJ$255:AJ$258,[3]Feuil3!$A6,,))</f>
        <v>78.432500000000005</v>
      </c>
      <c r="AK502" s="72">
        <f ca="1">AVERAGE(OFFSET(AK$255:AK$258,[3]Feuil3!$A6,,))</f>
        <v>85.767499999999998</v>
      </c>
      <c r="AL502" s="72">
        <f ca="1">AVERAGE(OFFSET(AL$255:AL$258,[3]Feuil3!$A6,,))</f>
        <v>87.334999999999994</v>
      </c>
      <c r="AM502" s="72">
        <f ca="1">AVERAGE(OFFSET(AM$255:AM$258,[3]Feuil3!$A6,,))</f>
        <v>84.93</v>
      </c>
      <c r="AN502" s="72">
        <f ca="1">AVERAGE(OFFSET(AN$255:AN$258,[3]Feuil3!$A6,,))</f>
        <v>92.097499999999997</v>
      </c>
      <c r="AO502" s="72">
        <f ca="1">AVERAGE(OFFSET(AO$255:AO$258,[3]Feuil3!$A6,,))</f>
        <v>69.680000000000007</v>
      </c>
      <c r="AP502" s="72">
        <f ca="1">AVERAGE(OFFSET(AP$255:AP$258,[3]Feuil3!$A6,,))</f>
        <v>108.6825</v>
      </c>
      <c r="AQ502" s="72">
        <f ca="1">AVERAGE(OFFSET(AQ$255:AQ$258,[3]Feuil3!$A6,,))</f>
        <v>97.697500000000005</v>
      </c>
      <c r="AR502" s="72" t="e">
        <f ca="1">AVERAGE(OFFSET(AR$255:AR$258,[3]Feuil3!$A6,,))</f>
        <v>#DIV/0!</v>
      </c>
      <c r="AS502" s="72" t="e">
        <f ca="1">AVERAGE(OFFSET(AS$255:AS$258,[3]Feuil3!$A6,,))</f>
        <v>#DIV/0!</v>
      </c>
      <c r="AT502" s="72" t="e">
        <f ca="1">AVERAGE(OFFSET(AT$255:AT$258,[3]Feuil3!$A6,,))</f>
        <v>#DIV/0!</v>
      </c>
      <c r="AU502" s="72" t="e">
        <f ca="1">AVERAGE(OFFSET(AU$255:AU$258,[3]Feuil3!$A6,,))</f>
        <v>#DIV/0!</v>
      </c>
      <c r="AV502" s="72" t="e">
        <f ca="1">AVERAGE(OFFSET(AV$255:AV$258,[3]Feuil3!$A6,,))</f>
        <v>#DIV/0!</v>
      </c>
      <c r="AW502" s="75">
        <f ca="1">AVERAGE(OFFSET(AW$255:AW$258,[3]Feuil3!$A6,,))</f>
        <v>99.41841268967795</v>
      </c>
      <c r="AX502" s="75">
        <f ca="1">AVERAGE(OFFSET(AX$255:AX$258,[3]Feuil3!$A6,,))</f>
        <v>50.902489203350022</v>
      </c>
      <c r="AY502" s="75">
        <f ca="1">AVERAGE(OFFSET(AY$255:AY$258,[3]Feuil3!$A6,,))</f>
        <v>62.334080226016212</v>
      </c>
      <c r="AZ502" s="75">
        <f ca="1">AVERAGE(OFFSET(AZ$255:AZ$258,[3]Feuil3!$A6,,))</f>
        <v>91.910177540337827</v>
      </c>
      <c r="BA502" s="75">
        <f ca="1">AVERAGE(OFFSET(BA$255:BA$258,[3]Feuil3!$A6,,))</f>
        <v>120.03274513370927</v>
      </c>
      <c r="BB502" s="75">
        <f ca="1">AVERAGE(OFFSET(BB$255:BB$258,[3]Feuil3!$A6,,))</f>
        <v>62.468860942294981</v>
      </c>
      <c r="BC502" s="75">
        <f ca="1">AVERAGE(OFFSET(BC$255:BC$258,[3]Feuil3!$A6,,))</f>
        <v>83.167292399562456</v>
      </c>
      <c r="BD502" s="75">
        <f ca="1">AVERAGE(OFFSET(BD$255:BD$258,[3]Feuil3!$A6,,))</f>
        <v>91.816047657172319</v>
      </c>
      <c r="BE502" s="75">
        <f ca="1">AVERAGE(OFFSET(BE$255:BE$258,[3]Feuil3!$A6,,))</f>
        <v>85.936966934592448</v>
      </c>
      <c r="BF502" s="75">
        <f ca="1">AVERAGE(OFFSET(BF$255:BF$258,[3]Feuil3!$A6,,))</f>
        <v>102.31698477893212</v>
      </c>
      <c r="BG502" s="75">
        <f ca="1">AVERAGE(OFFSET(BG$255:BG$258,[3]Feuil3!$A6,,))</f>
        <v>91.256337753510152</v>
      </c>
      <c r="BH502" s="75">
        <f ca="1">AVERAGE(OFFSET(BH$255:BH$258,[3]Feuil3!$A6,,))</f>
        <v>88.296017740491862</v>
      </c>
      <c r="BI502" s="75">
        <f ca="1">AVERAGE(OFFSET(BI$255:BI$258,[3]Feuil3!$A6,,))</f>
        <v>57.902982415693842</v>
      </c>
      <c r="BJ502" s="75">
        <f ca="1">AVERAGE(OFFSET(BJ$255:BJ$258,[3]Feuil3!$A6,,))</f>
        <v>57.770021246151835</v>
      </c>
      <c r="BK502" s="75">
        <f ca="1">AVERAGE(OFFSET(BK$255:BK$258,[3]Feuil3!$A6,,))</f>
        <v>91.306830790116038</v>
      </c>
      <c r="BL502" s="75">
        <f ca="1">AVERAGE(OFFSET(BL$255:BL$258,[3]Feuil3!$A6,,))</f>
        <v>66.313299517850666</v>
      </c>
      <c r="BM502" s="75">
        <f ca="1">AVERAGE(OFFSET(BM$255:BM$258,[3]Feuil3!$A6,,))</f>
        <v>83.480351538797805</v>
      </c>
      <c r="BN502" s="75">
        <f ca="1">AVERAGE(OFFSET(BN$255:BN$258,[3]Feuil3!$A6,,))</f>
        <v>92.86197611965548</v>
      </c>
      <c r="BO502" s="75">
        <f ca="1">AVERAGE(OFFSET(BO$255:BO$258,[3]Feuil3!$A6,,))</f>
        <v>108.28278114792349</v>
      </c>
      <c r="BP502" s="75">
        <f ca="1">AVERAGE(OFFSET(BP$255:BP$258,[3]Feuil3!$A6,,))</f>
        <v>78.562832677620918</v>
      </c>
      <c r="BQ502" s="75">
        <f ca="1">AVERAGE(OFFSET(BQ$255:BQ$258,[3]Feuil3!$A6,,))</f>
        <v>89.504050210023848</v>
      </c>
      <c r="BR502" s="75">
        <f ca="1">AVERAGE(OFFSET(BR$255:BR$258,[3]Feuil3!$A6,,))</f>
        <v>43.434938796489249</v>
      </c>
      <c r="BS502" s="75">
        <f ca="1">AVERAGE(OFFSET(BS$255:BS$258,[3]Feuil3!$A6,,))</f>
        <v>93.983453557143335</v>
      </c>
      <c r="BT502" s="75">
        <f ca="1">AVERAGE(OFFSET(BT$255:BT$258,[3]Feuil3!$A6,,))</f>
        <v>58.496663353684511</v>
      </c>
      <c r="BU502" s="75">
        <f ca="1">AVERAGE(OFFSET(BU$255:BU$258,[3]Feuil3!$A6,,))</f>
        <v>103.12140341087432</v>
      </c>
      <c r="BV502" s="75">
        <f ca="1">AVERAGE(OFFSET(BV$255:BV$258,[3]Feuil3!$A6,,))</f>
        <v>118.60507207031108</v>
      </c>
      <c r="BW502" s="75">
        <f ca="1">AVERAGE(OFFSET(BW$255:BW$258,[3]Feuil3!$A6,,))</f>
        <v>96.52466367713005</v>
      </c>
      <c r="BX502" s="75">
        <f ca="1">AVERAGE(OFFSET(BX$255:BX$258,[3]Feuil3!$A6,,))</f>
        <v>108.38568009480511</v>
      </c>
      <c r="BY502" s="75">
        <f ca="1">AVERAGE(OFFSET(BY$255:BY$258,[3]Feuil3!$A6,,))</f>
        <v>135.86572309130477</v>
      </c>
      <c r="BZ502" s="75">
        <f ca="1">AVERAGE(OFFSET(BZ$255:BZ$258,[3]Feuil3!$A6,,))</f>
        <v>99.204483877496386</v>
      </c>
      <c r="CA502" s="75">
        <f ca="1">AVERAGE(OFFSET(CA$255:CA$258,[3]Feuil3!$A6,,))</f>
        <v>66.600049735250764</v>
      </c>
      <c r="CB502" s="75">
        <f ca="1">AVERAGE(OFFSET(CB$255:CB$258,[3]Feuil3!$A6,,))</f>
        <v>79.259188361408889</v>
      </c>
      <c r="CC502" s="75">
        <f ca="1">AVERAGE(OFFSET(CC$255:CC$258,[3]Feuil3!$A6,,))</f>
        <v>76.113196506495868</v>
      </c>
      <c r="CD502" s="75">
        <f ca="1">AVERAGE(OFFSET(CD$255:CD$258,[3]Feuil3!$A6,,))</f>
        <v>70.054852793014689</v>
      </c>
      <c r="CE502" s="75">
        <f ca="1">AVERAGE(OFFSET(CE$255:CE$258,[3]Feuil3!$A6,,))</f>
        <v>96.631592358597317</v>
      </c>
      <c r="CF502" s="75">
        <f ca="1">AVERAGE(OFFSET(CF$255:CF$258,[3]Feuil3!$A6,,))</f>
        <v>68.907254361799815</v>
      </c>
      <c r="CG502" s="75">
        <f ca="1">AVERAGE(OFFSET(CG$255:CG$258,[3]Feuil3!$A6,,))</f>
        <v>105.18509557222353</v>
      </c>
      <c r="CH502" s="75">
        <f ca="1">AVERAGE(OFFSET(CH$255:CH$258,[3]Feuil3!$A6,,))</f>
        <v>96.633837545304871</v>
      </c>
      <c r="CI502" s="75" t="e">
        <f ca="1">AVERAGE(OFFSET(CI$255:CI$258,[3]Feuil3!$A6,,))</f>
        <v>#VALUE!</v>
      </c>
      <c r="CJ502" s="75" t="e">
        <f ca="1">AVERAGE(OFFSET(CJ$255:CJ$258,[3]Feuil3!$A6,,))</f>
        <v>#VALUE!</v>
      </c>
      <c r="CK502" s="75" t="e">
        <f ca="1">AVERAGE(OFFSET(CK$255:CK$258,[3]Feuil3!$A6,,))</f>
        <v>#VALUE!</v>
      </c>
    </row>
    <row r="503" spans="5:89">
      <c r="E503" s="70">
        <f t="shared" si="100"/>
        <v>1997</v>
      </c>
      <c r="F503" s="72">
        <f ca="1">AVERAGE(OFFSET(F$255:F$258,[3]Feuil3!$A7,,))</f>
        <v>97.882499999999993</v>
      </c>
      <c r="G503" s="72">
        <f ca="1">AVERAGE(OFFSET(G$255:G$258,[3]Feuil3!$A7,,))</f>
        <v>72.047499999999999</v>
      </c>
      <c r="H503" s="72">
        <f ca="1">AVERAGE(OFFSET(H$255:H$258,[3]Feuil3!$A7,,))</f>
        <v>74.272500000000008</v>
      </c>
      <c r="I503" s="72">
        <f ca="1">AVERAGE(OFFSET(I$255:I$258,[3]Feuil3!$A7,,))</f>
        <v>94.557500000000005</v>
      </c>
      <c r="J503" s="72">
        <f ca="1">AVERAGE(OFFSET(J$255:J$258,[3]Feuil3!$A7,,))</f>
        <v>109.91999999999999</v>
      </c>
      <c r="K503" s="72">
        <f ca="1">AVERAGE(OFFSET(K$255:K$258,[3]Feuil3!$A7,,))</f>
        <v>76.212500000000006</v>
      </c>
      <c r="L503" s="72">
        <f ca="1">AVERAGE(OFFSET(L$255:L$258,[3]Feuil3!$A7,,))</f>
        <v>83.447500000000005</v>
      </c>
      <c r="M503" s="72">
        <f ca="1">AVERAGE(OFFSET(M$255:M$258,[3]Feuil3!$A7,,))</f>
        <v>98.137499999999989</v>
      </c>
      <c r="N503" s="72">
        <f ca="1">AVERAGE(OFFSET(N$255:N$258,[3]Feuil3!$A7,,))</f>
        <v>86.192499999999995</v>
      </c>
      <c r="O503" s="72">
        <f ca="1">AVERAGE(OFFSET(O$255:O$258,[3]Feuil3!$A7,,))</f>
        <v>100.855</v>
      </c>
      <c r="P503" s="72">
        <f ca="1">AVERAGE(OFFSET(P$255:P$258,[3]Feuil3!$A7,,))</f>
        <v>94.15</v>
      </c>
      <c r="Q503" s="72">
        <f ca="1">AVERAGE(OFFSET(Q$255:Q$258,[3]Feuil3!$A7,,))</f>
        <v>92.577500000000015</v>
      </c>
      <c r="R503" s="72">
        <f ca="1">AVERAGE(OFFSET(R$255:R$258,[3]Feuil3!$A7,,))</f>
        <v>85.307500000000005</v>
      </c>
      <c r="S503" s="72">
        <f ca="1">AVERAGE(OFFSET(S$255:S$258,[3]Feuil3!$A7,,))</f>
        <v>80.114999999999995</v>
      </c>
      <c r="T503" s="72">
        <f ca="1">AVERAGE(OFFSET(T$255:T$258,[3]Feuil3!$A7,,))</f>
        <v>92.397500000000008</v>
      </c>
      <c r="U503" s="72">
        <f ca="1">AVERAGE(OFFSET(U$255:U$258,[3]Feuil3!$A7,,))</f>
        <v>73.222499999999997</v>
      </c>
      <c r="V503" s="72">
        <f ca="1">AVERAGE(OFFSET(V$255:V$258,[3]Feuil3!$A7,,))</f>
        <v>91.765000000000015</v>
      </c>
      <c r="W503" s="72">
        <f ca="1">AVERAGE(OFFSET(W$255:W$258,[3]Feuil3!$A7,,))</f>
        <v>91.067499999999995</v>
      </c>
      <c r="X503" s="72">
        <f ca="1">AVERAGE(OFFSET(X$255:X$258,[3]Feuil3!$A7,,))</f>
        <v>104.02000000000001</v>
      </c>
      <c r="Y503" s="72">
        <f ca="1">AVERAGE(OFFSET(Y$255:Y$258,[3]Feuil3!$A7,,))</f>
        <v>87.37</v>
      </c>
      <c r="Z503" s="72">
        <f ca="1">AVERAGE(OFFSET(Z$255:Z$258,[3]Feuil3!$A7,,))</f>
        <v>91.257499999999993</v>
      </c>
      <c r="AA503" s="72">
        <f ca="1">AVERAGE(OFFSET(AA$255:AA$258,[3]Feuil3!$A7,,))</f>
        <v>61.084999999999994</v>
      </c>
      <c r="AB503" s="72">
        <f ca="1">AVERAGE(OFFSET(AB$255:AB$258,[3]Feuil3!$A7,,))</f>
        <v>99.18</v>
      </c>
      <c r="AC503" s="72">
        <f ca="1">AVERAGE(OFFSET(AC$255:AC$258,[3]Feuil3!$A7,,))</f>
        <v>77.989999999999995</v>
      </c>
      <c r="AD503" s="72">
        <f ca="1">AVERAGE(OFFSET(AD$255:AD$258,[3]Feuil3!$A7,,))</f>
        <v>102.1375</v>
      </c>
      <c r="AE503" s="72">
        <f ca="1">AVERAGE(OFFSET(AE$255:AE$258,[3]Feuil3!$A7,,))</f>
        <v>111.83500000000001</v>
      </c>
      <c r="AF503" s="72">
        <f ca="1">AVERAGE(OFFSET(AF$255:AF$258,[3]Feuil3!$A7,,))</f>
        <v>95.152500000000003</v>
      </c>
      <c r="AG503" s="72">
        <f ca="1">AVERAGE(OFFSET(AG$255:AG$258,[3]Feuil3!$A7,,))</f>
        <v>106.905</v>
      </c>
      <c r="AH503" s="72">
        <f ca="1">AVERAGE(OFFSET(AH$255:AH$258,[3]Feuil3!$A7,,))</f>
        <v>124.02500000000001</v>
      </c>
      <c r="AI503" s="72">
        <f ca="1">AVERAGE(OFFSET(AI$255:AI$258,[3]Feuil3!$A7,,))</f>
        <v>100.13499999999999</v>
      </c>
      <c r="AJ503" s="72">
        <f ca="1">AVERAGE(OFFSET(AJ$255:AJ$258,[3]Feuil3!$A7,,))</f>
        <v>78.324999999999989</v>
      </c>
      <c r="AK503" s="72">
        <f ca="1">AVERAGE(OFFSET(AK$255:AK$258,[3]Feuil3!$A7,,))</f>
        <v>90.330000000000013</v>
      </c>
      <c r="AL503" s="72">
        <f ca="1">AVERAGE(OFFSET(AL$255:AL$258,[3]Feuil3!$A7,,))</f>
        <v>87.142499999999998</v>
      </c>
      <c r="AM503" s="72">
        <f ca="1">AVERAGE(OFFSET(AM$255:AM$258,[3]Feuil3!$A7,,))</f>
        <v>87.017499999999998</v>
      </c>
      <c r="AN503" s="72">
        <f ca="1">AVERAGE(OFFSET(AN$255:AN$258,[3]Feuil3!$A7,,))</f>
        <v>94.294999999999987</v>
      </c>
      <c r="AO503" s="72">
        <f ca="1">AVERAGE(OFFSET(AO$255:AO$258,[3]Feuil3!$A7,,))</f>
        <v>78.587500000000006</v>
      </c>
      <c r="AP503" s="72">
        <f ca="1">AVERAGE(OFFSET(AP$255:AP$258,[3]Feuil3!$A7,,))</f>
        <v>99.064999999999998</v>
      </c>
      <c r="AQ503" s="72">
        <f ca="1">AVERAGE(OFFSET(AQ$255:AQ$258,[3]Feuil3!$A7,,))</f>
        <v>93.252499999999998</v>
      </c>
      <c r="AR503" s="72" t="e">
        <f ca="1">AVERAGE(OFFSET(AR$255:AR$258,[3]Feuil3!$A7,,))</f>
        <v>#DIV/0!</v>
      </c>
      <c r="AS503" s="72" t="e">
        <f ca="1">AVERAGE(OFFSET(AS$255:AS$258,[3]Feuil3!$A7,,))</f>
        <v>#DIV/0!</v>
      </c>
      <c r="AT503" s="72" t="e">
        <f ca="1">AVERAGE(OFFSET(AT$255:AT$258,[3]Feuil3!$A7,,))</f>
        <v>#DIV/0!</v>
      </c>
      <c r="AU503" s="72" t="e">
        <f ca="1">AVERAGE(OFFSET(AU$255:AU$258,[3]Feuil3!$A7,,))</f>
        <v>#DIV/0!</v>
      </c>
      <c r="AV503" s="72" t="e">
        <f ca="1">AVERAGE(OFFSET(AV$255:AV$258,[3]Feuil3!$A7,,))</f>
        <v>#DIV/0!</v>
      </c>
      <c r="AW503" s="75">
        <f ca="1">AVERAGE(OFFSET(AW$255:AW$258,[3]Feuil3!$A7,,))</f>
        <v>94.261511370358647</v>
      </c>
      <c r="AX503" s="75">
        <f ca="1">AVERAGE(OFFSET(AX$255:AX$258,[3]Feuil3!$A7,,))</f>
        <v>58.786520652053547</v>
      </c>
      <c r="AY503" s="75">
        <f ca="1">AVERAGE(OFFSET(AY$255:AY$258,[3]Feuil3!$A7,,))</f>
        <v>63.31224579263985</v>
      </c>
      <c r="AZ503" s="75">
        <f ca="1">AVERAGE(OFFSET(AZ$255:AZ$258,[3]Feuil3!$A7,,))</f>
        <v>89.296651556850676</v>
      </c>
      <c r="BA503" s="75">
        <f ca="1">AVERAGE(OFFSET(BA$255:BA$258,[3]Feuil3!$A7,,))</f>
        <v>111.97962525013641</v>
      </c>
      <c r="BB503" s="75">
        <f ca="1">AVERAGE(OFFSET(BB$255:BB$258,[3]Feuil3!$A7,,))</f>
        <v>64.202118057644867</v>
      </c>
      <c r="BC503" s="75">
        <f ca="1">AVERAGE(OFFSET(BC$255:BC$258,[3]Feuil3!$A7,,))</f>
        <v>86.341162385076998</v>
      </c>
      <c r="BD503" s="75">
        <f ca="1">AVERAGE(OFFSET(BD$255:BD$258,[3]Feuil3!$A7,,))</f>
        <v>93.219505244731508</v>
      </c>
      <c r="BE503" s="75">
        <f ca="1">AVERAGE(OFFSET(BE$255:BE$258,[3]Feuil3!$A7,,))</f>
        <v>82.335662331636627</v>
      </c>
      <c r="BF503" s="75">
        <f ca="1">AVERAGE(OFFSET(BF$255:BF$258,[3]Feuil3!$A7,,))</f>
        <v>97.467987436578881</v>
      </c>
      <c r="BG503" s="75">
        <f ca="1">AVERAGE(OFFSET(BG$255:BG$258,[3]Feuil3!$A7,,))</f>
        <v>91.799921996879888</v>
      </c>
      <c r="BH503" s="75">
        <f ca="1">AVERAGE(OFFSET(BH$255:BH$258,[3]Feuil3!$A7,,))</f>
        <v>86.570728188412573</v>
      </c>
      <c r="BI503" s="75">
        <f ca="1">AVERAGE(OFFSET(BI$255:BI$258,[3]Feuil3!$A7,,))</f>
        <v>62.577546999769453</v>
      </c>
      <c r="BJ503" s="75">
        <f ca="1">AVERAGE(OFFSET(BJ$255:BJ$258,[3]Feuil3!$A7,,))</f>
        <v>69.474916532974888</v>
      </c>
      <c r="BK503" s="75">
        <f ca="1">AVERAGE(OFFSET(BK$255:BK$258,[3]Feuil3!$A7,,))</f>
        <v>84.426438146954013</v>
      </c>
      <c r="BL503" s="75">
        <f ca="1">AVERAGE(OFFSET(BL$255:BL$258,[3]Feuil3!$A7,,))</f>
        <v>71.424639781499934</v>
      </c>
      <c r="BM503" s="75">
        <f ca="1">AVERAGE(OFFSET(BM$255:BM$258,[3]Feuil3!$A7,,))</f>
        <v>83.820602992124947</v>
      </c>
      <c r="BN503" s="75">
        <f ca="1">AVERAGE(OFFSET(BN$255:BN$258,[3]Feuil3!$A7,,))</f>
        <v>89.864598164568562</v>
      </c>
      <c r="BO503" s="75">
        <f ca="1">AVERAGE(OFFSET(BO$255:BO$258,[3]Feuil3!$A7,,))</f>
        <v>102.9624287673751</v>
      </c>
      <c r="BP503" s="75">
        <f ca="1">AVERAGE(OFFSET(BP$255:BP$258,[3]Feuil3!$A7,,))</f>
        <v>80.879426058782684</v>
      </c>
      <c r="BQ503" s="75">
        <f ca="1">AVERAGE(OFFSET(BQ$255:BQ$258,[3]Feuil3!$A7,,))</f>
        <v>89.293676919743646</v>
      </c>
      <c r="BR503" s="75">
        <f ca="1">AVERAGE(OFFSET(BR$255:BR$258,[3]Feuil3!$A7,,))</f>
        <v>47.777846061019147</v>
      </c>
      <c r="BS503" s="75">
        <f ca="1">AVERAGE(OFFSET(BS$255:BS$258,[3]Feuil3!$A7,,))</f>
        <v>94.938292707941585</v>
      </c>
      <c r="BT503" s="75">
        <f ca="1">AVERAGE(OFFSET(BT$255:BT$258,[3]Feuil3!$A7,,))</f>
        <v>62.011074826068437</v>
      </c>
      <c r="BU503" s="75">
        <f ca="1">AVERAGE(OFFSET(BU$255:BU$258,[3]Feuil3!$A7,,))</f>
        <v>99.740173682558492</v>
      </c>
      <c r="BV503" s="75">
        <f ca="1">AVERAGE(OFFSET(BV$255:BV$258,[3]Feuil3!$A7,,))</f>
        <v>113.34983964265288</v>
      </c>
      <c r="BW503" s="75">
        <f ca="1">AVERAGE(OFFSET(BW$255:BW$258,[3]Feuil3!$A7,,))</f>
        <v>111.86703280092709</v>
      </c>
      <c r="BX503" s="75">
        <f ca="1">AVERAGE(OFFSET(BX$255:BX$258,[3]Feuil3!$A7,,))</f>
        <v>115.92477557374892</v>
      </c>
      <c r="BY503" s="75">
        <f ca="1">AVERAGE(OFFSET(BY$255:BY$258,[3]Feuil3!$A7,,))</f>
        <v>126.80937148532784</v>
      </c>
      <c r="BZ503" s="75">
        <f ca="1">AVERAGE(OFFSET(BZ$255:BZ$258,[3]Feuil3!$A7,,))</f>
        <v>91.524505291471627</v>
      </c>
      <c r="CA503" s="75">
        <f ca="1">AVERAGE(OFFSET(CA$255:CA$258,[3]Feuil3!$A7,,))</f>
        <v>66.50876735426661</v>
      </c>
      <c r="CB503" s="75">
        <f ca="1">AVERAGE(OFFSET(CB$255:CB$258,[3]Feuil3!$A7,,))</f>
        <v>83.475471299572263</v>
      </c>
      <c r="CC503" s="75">
        <f ca="1">AVERAGE(OFFSET(CC$255:CC$258,[3]Feuil3!$A7,,))</f>
        <v>75.945431116589177</v>
      </c>
      <c r="CD503" s="75">
        <f ca="1">AVERAGE(OFFSET(CD$255:CD$258,[3]Feuil3!$A7,,))</f>
        <v>71.776735581256972</v>
      </c>
      <c r="CE503" s="75">
        <f ca="1">AVERAGE(OFFSET(CE$255:CE$258,[3]Feuil3!$A7,,))</f>
        <v>98.93727844354008</v>
      </c>
      <c r="CF503" s="75">
        <f ca="1">AVERAGE(OFFSET(CF$255:CF$258,[3]Feuil3!$A7,,))</f>
        <v>77.715970897789077</v>
      </c>
      <c r="CG503" s="75">
        <f ca="1">AVERAGE(OFFSET(CG$255:CG$258,[3]Feuil3!$A7,,))</f>
        <v>95.877086861843665</v>
      </c>
      <c r="CH503" s="75">
        <f ca="1">AVERAGE(OFFSET(CH$255:CH$258,[3]Feuil3!$A7,,))</f>
        <v>92.237231614867767</v>
      </c>
      <c r="CI503" s="75" t="e">
        <f ca="1">AVERAGE(OFFSET(CI$255:CI$258,[3]Feuil3!$A7,,))</f>
        <v>#VALUE!</v>
      </c>
      <c r="CJ503" s="75" t="e">
        <f ca="1">AVERAGE(OFFSET(CJ$255:CJ$258,[3]Feuil3!$A7,,))</f>
        <v>#VALUE!</v>
      </c>
      <c r="CK503" s="75" t="e">
        <f ca="1">AVERAGE(OFFSET(CK$255:CK$258,[3]Feuil3!$A7,,))</f>
        <v>#VALUE!</v>
      </c>
    </row>
    <row r="504" spans="5:89">
      <c r="E504" s="70">
        <f t="shared" si="100"/>
        <v>1998</v>
      </c>
      <c r="F504" s="72">
        <f ca="1">AVERAGE(OFFSET(F$255:F$258,[3]Feuil3!$A8,,))</f>
        <v>98.534999999999997</v>
      </c>
      <c r="G504" s="72">
        <f ca="1">AVERAGE(OFFSET(G$255:G$258,[3]Feuil3!$A8,,))</f>
        <v>82.11</v>
      </c>
      <c r="H504" s="72">
        <f ca="1">AVERAGE(OFFSET(H$255:H$258,[3]Feuil3!$A8,,))</f>
        <v>80.002499999999998</v>
      </c>
      <c r="I504" s="72">
        <f ca="1">AVERAGE(OFFSET(I$255:I$258,[3]Feuil3!$A8,,))</f>
        <v>95.317499999999995</v>
      </c>
      <c r="J504" s="72">
        <f ca="1">AVERAGE(OFFSET(J$255:J$258,[3]Feuil3!$A8,,))</f>
        <v>109.16749999999999</v>
      </c>
      <c r="K504" s="72">
        <f ca="1">AVERAGE(OFFSET(K$255:K$258,[3]Feuil3!$A8,,))</f>
        <v>78.997500000000002</v>
      </c>
      <c r="L504" s="72">
        <f ca="1">AVERAGE(OFFSET(L$255:L$258,[3]Feuil3!$A8,,))</f>
        <v>83.1875</v>
      </c>
      <c r="M504" s="72">
        <f ca="1">AVERAGE(OFFSET(M$255:M$258,[3]Feuil3!$A8,,))</f>
        <v>94.89</v>
      </c>
      <c r="N504" s="72">
        <f ca="1">AVERAGE(OFFSET(N$255:N$258,[3]Feuil3!$A8,,))</f>
        <v>86.692499999999995</v>
      </c>
      <c r="O504" s="72">
        <f ca="1">AVERAGE(OFFSET(O$255:O$258,[3]Feuil3!$A8,,))</f>
        <v>101.1675</v>
      </c>
      <c r="P504" s="72">
        <f ca="1">AVERAGE(OFFSET(P$255:P$258,[3]Feuil3!$A8,,))</f>
        <v>95.245000000000005</v>
      </c>
      <c r="Q504" s="72">
        <f ca="1">AVERAGE(OFFSET(Q$255:Q$258,[3]Feuil3!$A8,,))</f>
        <v>92.045000000000002</v>
      </c>
      <c r="R504" s="72">
        <f ca="1">AVERAGE(OFFSET(R$255:R$258,[3]Feuil3!$A8,,))</f>
        <v>88.63</v>
      </c>
      <c r="S504" s="72">
        <f ca="1">AVERAGE(OFFSET(S$255:S$258,[3]Feuil3!$A8,,))</f>
        <v>82.162499999999994</v>
      </c>
      <c r="T504" s="72">
        <f ca="1">AVERAGE(OFFSET(T$255:T$258,[3]Feuil3!$A8,,))</f>
        <v>90.792500000000004</v>
      </c>
      <c r="U504" s="72">
        <f ca="1">AVERAGE(OFFSET(U$255:U$258,[3]Feuil3!$A8,,))</f>
        <v>72.155000000000001</v>
      </c>
      <c r="V504" s="72">
        <f ca="1">AVERAGE(OFFSET(V$255:V$258,[3]Feuil3!$A8,,))</f>
        <v>93.03</v>
      </c>
      <c r="W504" s="72">
        <f ca="1">AVERAGE(OFFSET(W$255:W$258,[3]Feuil3!$A8,,))</f>
        <v>91.587500000000006</v>
      </c>
      <c r="X504" s="72">
        <f ca="1">AVERAGE(OFFSET(X$255:X$258,[3]Feuil3!$A8,,))</f>
        <v>103.03999999999999</v>
      </c>
      <c r="Y504" s="72">
        <f ca="1">AVERAGE(OFFSET(Y$255:Y$258,[3]Feuil3!$A8,,))</f>
        <v>91.502499999999998</v>
      </c>
      <c r="Z504" s="72">
        <f ca="1">AVERAGE(OFFSET(Z$255:Z$258,[3]Feuil3!$A8,,))</f>
        <v>92.33</v>
      </c>
      <c r="AA504" s="72">
        <f ca="1">AVERAGE(OFFSET(AA$255:AA$258,[3]Feuil3!$A8,,))</f>
        <v>72.599999999999994</v>
      </c>
      <c r="AB504" s="72">
        <f ca="1">AVERAGE(OFFSET(AB$255:AB$258,[3]Feuil3!$A8,,))</f>
        <v>101.63250000000001</v>
      </c>
      <c r="AC504" s="72">
        <f ca="1">AVERAGE(OFFSET(AC$255:AC$258,[3]Feuil3!$A8,,))</f>
        <v>77.335000000000008</v>
      </c>
      <c r="AD504" s="72">
        <f ca="1">AVERAGE(OFFSET(AD$255:AD$258,[3]Feuil3!$A8,,))</f>
        <v>103.44</v>
      </c>
      <c r="AE504" s="72">
        <f ca="1">AVERAGE(OFFSET(AE$255:AE$258,[3]Feuil3!$A8,,))</f>
        <v>109.02000000000001</v>
      </c>
      <c r="AF504" s="72">
        <f ca="1">AVERAGE(OFFSET(AF$255:AF$258,[3]Feuil3!$A8,,))</f>
        <v>99.185000000000002</v>
      </c>
      <c r="AG504" s="72">
        <f ca="1">AVERAGE(OFFSET(AG$255:AG$258,[3]Feuil3!$A8,,))</f>
        <v>112.21250000000001</v>
      </c>
      <c r="AH504" s="72">
        <f ca="1">AVERAGE(OFFSET(AH$255:AH$258,[3]Feuil3!$A8,,))</f>
        <v>115.6075</v>
      </c>
      <c r="AI504" s="72">
        <f ca="1">AVERAGE(OFFSET(AI$255:AI$258,[3]Feuil3!$A8,,))</f>
        <v>100.71</v>
      </c>
      <c r="AJ504" s="72">
        <f ca="1">AVERAGE(OFFSET(AJ$255:AJ$258,[3]Feuil3!$A8,,))</f>
        <v>72.997500000000002</v>
      </c>
      <c r="AK504" s="72">
        <f ca="1">AVERAGE(OFFSET(AK$255:AK$258,[3]Feuil3!$A8,,))</f>
        <v>91.484999999999999</v>
      </c>
      <c r="AL504" s="72">
        <f ca="1">AVERAGE(OFFSET(AL$255:AL$258,[3]Feuil3!$A8,,))</f>
        <v>80.839999999999989</v>
      </c>
      <c r="AM504" s="72">
        <f ca="1">AVERAGE(OFFSET(AM$255:AM$258,[3]Feuil3!$A8,,))</f>
        <v>76.894999999999996</v>
      </c>
      <c r="AN504" s="72">
        <f ca="1">AVERAGE(OFFSET(AN$255:AN$258,[3]Feuil3!$A8,,))</f>
        <v>80.702500000000001</v>
      </c>
      <c r="AO504" s="72">
        <f ca="1">AVERAGE(OFFSET(AO$255:AO$258,[3]Feuil3!$A8,,))</f>
        <v>78.495000000000005</v>
      </c>
      <c r="AP504" s="72">
        <f ca="1">AVERAGE(OFFSET(AP$255:AP$258,[3]Feuil3!$A8,,))</f>
        <v>99.284999999999997</v>
      </c>
      <c r="AQ504" s="72">
        <f ca="1">AVERAGE(OFFSET(AQ$255:AQ$258,[3]Feuil3!$A8,,))</f>
        <v>96.477499999999992</v>
      </c>
      <c r="AR504" s="72" t="e">
        <f ca="1">AVERAGE(OFFSET(AR$255:AR$258,[3]Feuil3!$A8,,))</f>
        <v>#DIV/0!</v>
      </c>
      <c r="AS504" s="72" t="e">
        <f ca="1">AVERAGE(OFFSET(AS$255:AS$258,[3]Feuil3!$A8,,))</f>
        <v>#DIV/0!</v>
      </c>
      <c r="AT504" s="72" t="e">
        <f ca="1">AVERAGE(OFFSET(AT$255:AT$258,[3]Feuil3!$A8,,))</f>
        <v>#DIV/0!</v>
      </c>
      <c r="AU504" s="72" t="e">
        <f ca="1">AVERAGE(OFFSET(AU$255:AU$258,[3]Feuil3!$A8,,))</f>
        <v>#DIV/0!</v>
      </c>
      <c r="AV504" s="72" t="e">
        <f ca="1">AVERAGE(OFFSET(AV$255:AV$258,[3]Feuil3!$A8,,))</f>
        <v>#DIV/0!</v>
      </c>
      <c r="AW504" s="75">
        <f ca="1">AVERAGE(OFFSET(AW$255:AW$258,[3]Feuil3!$A8,,))</f>
        <v>94.889873295821928</v>
      </c>
      <c r="AX504" s="75">
        <f ca="1">AVERAGE(OFFSET(AX$255:AX$258,[3]Feuil3!$A8,,))</f>
        <v>66.996928564351535</v>
      </c>
      <c r="AY504" s="75">
        <f ca="1">AVERAGE(OFFSET(AY$255:AY$258,[3]Feuil3!$A8,,))</f>
        <v>68.196680386760505</v>
      </c>
      <c r="AZ504" s="75">
        <f ca="1">AVERAGE(OFFSET(AZ$255:AZ$258,[3]Feuil3!$A8,,))</f>
        <v>90.014367816091962</v>
      </c>
      <c r="BA504" s="75">
        <f ca="1">AVERAGE(OFFSET(BA$255:BA$258,[3]Feuil3!$A8,,))</f>
        <v>111.21302528651989</v>
      </c>
      <c r="BB504" s="75">
        <f ca="1">AVERAGE(OFFSET(BB$255:BB$258,[3]Feuil3!$A8,,))</f>
        <v>66.548227931885208</v>
      </c>
      <c r="BC504" s="75">
        <f ca="1">AVERAGE(OFFSET(BC$255:BC$258,[3]Feuil3!$A8,,))</f>
        <v>86.072146510184155</v>
      </c>
      <c r="BD504" s="75">
        <f ca="1">AVERAGE(OFFSET(BD$255:BD$258,[3]Feuil3!$A8,,))</f>
        <v>90.134748212177527</v>
      </c>
      <c r="BE504" s="75">
        <f ca="1">AVERAGE(OFFSET(BE$255:BE$258,[3]Feuil3!$A8,,))</f>
        <v>82.81328893680319</v>
      </c>
      <c r="BF504" s="75">
        <f ca="1">AVERAGE(OFFSET(BF$255:BF$258,[3]Feuil3!$A8,,))</f>
        <v>97.769992751872451</v>
      </c>
      <c r="BG504" s="75">
        <f ca="1">AVERAGE(OFFSET(BG$255:BG$258,[3]Feuil3!$A8,,))</f>
        <v>92.867589703588166</v>
      </c>
      <c r="BH504" s="75">
        <f ca="1">AVERAGE(OFFSET(BH$255:BH$258,[3]Feuil3!$A8,,))</f>
        <v>86.072778764844941</v>
      </c>
      <c r="BI504" s="75">
        <f ca="1">AVERAGE(OFFSET(BI$255:BI$258,[3]Feuil3!$A8,,))</f>
        <v>65.014775847253375</v>
      </c>
      <c r="BJ504" s="75">
        <f ca="1">AVERAGE(OFFSET(BJ$255:BJ$258,[3]Feuil3!$A8,,))</f>
        <v>71.250487794302558</v>
      </c>
      <c r="BK504" s="75">
        <f ca="1">AVERAGE(OFFSET(BK$255:BK$258,[3]Feuil3!$A8,,))</f>
        <v>82.959900272813911</v>
      </c>
      <c r="BL504" s="75">
        <f ca="1">AVERAGE(OFFSET(BL$255:BL$258,[3]Feuil3!$A8,,))</f>
        <v>70.383350519773686</v>
      </c>
      <c r="BM504" s="75">
        <f ca="1">AVERAGE(OFFSET(BM$255:BM$258,[3]Feuil3!$A8,,))</f>
        <v>84.976087793356783</v>
      </c>
      <c r="BN504" s="75">
        <f ca="1">AVERAGE(OFFSET(BN$255:BN$258,[3]Feuil3!$A8,,))</f>
        <v>90.377729534657519</v>
      </c>
      <c r="BO504" s="75">
        <f ca="1">AVERAGE(OFFSET(BO$255:BO$258,[3]Feuil3!$A8,,))</f>
        <v>101.99239242636351</v>
      </c>
      <c r="BP504" s="75">
        <f ca="1">AVERAGE(OFFSET(BP$255:BP$258,[3]Feuil3!$A8,,))</f>
        <v>84.704929414487395</v>
      </c>
      <c r="BQ504" s="75">
        <f ca="1">AVERAGE(OFFSET(BQ$255:BQ$258,[3]Feuil3!$A8,,))</f>
        <v>90.343097170094865</v>
      </c>
      <c r="BR504" s="75">
        <f ca="1">AVERAGE(OFFSET(BR$255:BR$258,[3]Feuil3!$A8,,))</f>
        <v>56.78434352181371</v>
      </c>
      <c r="BS504" s="75">
        <f ca="1">AVERAGE(OFFSET(BS$255:BS$258,[3]Feuil3!$A8,,))</f>
        <v>97.285904755392977</v>
      </c>
      <c r="BT504" s="75">
        <f ca="1">AVERAGE(OFFSET(BT$255:BT$258,[3]Feuil3!$A8,,))</f>
        <v>61.490274030952719</v>
      </c>
      <c r="BU504" s="75">
        <f ca="1">AVERAGE(OFFSET(BU$255:BU$258,[3]Feuil3!$A8,,))</f>
        <v>101.01210197747008</v>
      </c>
      <c r="BV504" s="75">
        <f ca="1">AVERAGE(OFFSET(BV$255:BV$258,[3]Feuil3!$A8,,))</f>
        <v>110.49670959755011</v>
      </c>
      <c r="BW504" s="75">
        <f ca="1">AVERAGE(OFFSET(BW$255:BW$258,[3]Feuil3!$A8,,))</f>
        <v>116.60788364320385</v>
      </c>
      <c r="BX504" s="75">
        <f ca="1">AVERAGE(OFFSET(BX$255:BX$258,[3]Feuil3!$A8,,))</f>
        <v>121.68007931405735</v>
      </c>
      <c r="BY504" s="75">
        <f ca="1">AVERAGE(OFFSET(BY$255:BY$258,[3]Feuil3!$A8,,))</f>
        <v>118.20289791566248</v>
      </c>
      <c r="BZ504" s="75">
        <f ca="1">AVERAGE(OFFSET(BZ$255:BZ$258,[3]Feuil3!$A8,,))</f>
        <v>92.050061695751808</v>
      </c>
      <c r="CA504" s="75">
        <f ca="1">AVERAGE(OFFSET(CA$255:CA$258,[3]Feuil3!$A8,,))</f>
        <v>61.984982380377616</v>
      </c>
      <c r="CB504" s="75">
        <f ca="1">AVERAGE(OFFSET(CB$255:CB$258,[3]Feuil3!$A8,,))</f>
        <v>84.542826213233354</v>
      </c>
      <c r="CC504" s="75">
        <f ca="1">AVERAGE(OFFSET(CC$255:CC$258,[3]Feuil3!$A8,,))</f>
        <v>70.452748675618324</v>
      </c>
      <c r="CD504" s="75">
        <f ca="1">AVERAGE(OFFSET(CD$255:CD$258,[3]Feuil3!$A8,,))</f>
        <v>63.427150659588648</v>
      </c>
      <c r="CE504" s="75">
        <f ca="1">AVERAGE(OFFSET(CE$255:CE$258,[3]Feuil3!$A8,,))</f>
        <v>84.675600122909955</v>
      </c>
      <c r="CF504" s="75">
        <f ca="1">AVERAGE(OFFSET(CF$255:CF$258,[3]Feuil3!$A8,,))</f>
        <v>77.624496715405812</v>
      </c>
      <c r="CG504" s="75">
        <f ca="1">AVERAGE(OFFSET(CG$255:CG$258,[3]Feuil3!$A8,,))</f>
        <v>96.090007258649877</v>
      </c>
      <c r="CH504" s="75">
        <f ca="1">AVERAGE(OFFSET(CH$255:CH$258,[3]Feuil3!$A8,,))</f>
        <v>95.427120057085915</v>
      </c>
      <c r="CI504" s="75" t="e">
        <f ca="1">AVERAGE(OFFSET(CI$255:CI$258,[3]Feuil3!$A8,,))</f>
        <v>#VALUE!</v>
      </c>
      <c r="CJ504" s="75" t="e">
        <f ca="1">AVERAGE(OFFSET(CJ$255:CJ$258,[3]Feuil3!$A8,,))</f>
        <v>#VALUE!</v>
      </c>
      <c r="CK504" s="75" t="e">
        <f ca="1">AVERAGE(OFFSET(CK$255:CK$258,[3]Feuil3!$A8,,))</f>
        <v>#VALUE!</v>
      </c>
    </row>
    <row r="505" spans="5:89">
      <c r="E505" s="70">
        <f t="shared" si="100"/>
        <v>1999</v>
      </c>
      <c r="F505" s="72">
        <f ca="1">AVERAGE(OFFSET(F$255:F$258,[3]Feuil3!$A9,,))</f>
        <v>96.4375</v>
      </c>
      <c r="G505" s="72">
        <f ca="1">AVERAGE(OFFSET(G$255:G$258,[3]Feuil3!$A9,,))</f>
        <v>83.234999999999999</v>
      </c>
      <c r="H505" s="72">
        <f ca="1">AVERAGE(OFFSET(H$255:H$258,[3]Feuil3!$A9,,))</f>
        <v>78.982500000000002</v>
      </c>
      <c r="I505" s="72">
        <f ca="1">AVERAGE(OFFSET(I$255:I$258,[3]Feuil3!$A9,,))</f>
        <v>94.247500000000002</v>
      </c>
      <c r="J505" s="72">
        <f ca="1">AVERAGE(OFFSET(J$255:J$258,[3]Feuil3!$A9,,))</f>
        <v>105.99499999999999</v>
      </c>
      <c r="K505" s="72">
        <f ca="1">AVERAGE(OFFSET(K$255:K$258,[3]Feuil3!$A9,,))</f>
        <v>82.412499999999994</v>
      </c>
      <c r="L505" s="72">
        <f ca="1">AVERAGE(OFFSET(L$255:L$258,[3]Feuil3!$A9,,))</f>
        <v>82.8125</v>
      </c>
      <c r="M505" s="72">
        <f ca="1">AVERAGE(OFFSET(M$255:M$258,[3]Feuil3!$A9,,))</f>
        <v>96.4</v>
      </c>
      <c r="N505" s="72">
        <f ca="1">AVERAGE(OFFSET(N$255:N$258,[3]Feuil3!$A9,,))</f>
        <v>86.54</v>
      </c>
      <c r="O505" s="72">
        <f ca="1">AVERAGE(OFFSET(O$255:O$258,[3]Feuil3!$A9,,))</f>
        <v>98.149999999999991</v>
      </c>
      <c r="P505" s="72">
        <f ca="1">AVERAGE(OFFSET(P$255:P$258,[3]Feuil3!$A9,,))</f>
        <v>93.899999999999991</v>
      </c>
      <c r="Q505" s="72">
        <f ca="1">AVERAGE(OFFSET(Q$255:Q$258,[3]Feuil3!$A9,,))</f>
        <v>91.157499999999999</v>
      </c>
      <c r="R505" s="72">
        <f ca="1">AVERAGE(OFFSET(R$255:R$258,[3]Feuil3!$A9,,))</f>
        <v>92.82</v>
      </c>
      <c r="S505" s="72">
        <f ca="1">AVERAGE(OFFSET(S$255:S$258,[3]Feuil3!$A9,,))</f>
        <v>82.625</v>
      </c>
      <c r="T505" s="72">
        <f ca="1">AVERAGE(OFFSET(T$255:T$258,[3]Feuil3!$A9,,))</f>
        <v>93.87</v>
      </c>
      <c r="U505" s="72">
        <f ca="1">AVERAGE(OFFSET(U$255:U$258,[3]Feuil3!$A9,,))</f>
        <v>72.377499999999998</v>
      </c>
      <c r="V505" s="72">
        <f ca="1">AVERAGE(OFFSET(V$255:V$258,[3]Feuil3!$A9,,))</f>
        <v>91.727500000000006</v>
      </c>
      <c r="W505" s="72">
        <f ca="1">AVERAGE(OFFSET(W$255:W$258,[3]Feuil3!$A9,,))</f>
        <v>91.174999999999997</v>
      </c>
      <c r="X505" s="72">
        <f ca="1">AVERAGE(OFFSET(X$255:X$258,[3]Feuil3!$A9,,))</f>
        <v>101.50749999999999</v>
      </c>
      <c r="Y505" s="72">
        <f ca="1">AVERAGE(OFFSET(Y$255:Y$258,[3]Feuil3!$A9,,))</f>
        <v>87.287499999999994</v>
      </c>
      <c r="Z505" s="72">
        <f ca="1">AVERAGE(OFFSET(Z$255:Z$258,[3]Feuil3!$A9,,))</f>
        <v>93.125</v>
      </c>
      <c r="AA505" s="72">
        <f ca="1">AVERAGE(OFFSET(AA$255:AA$258,[3]Feuil3!$A9,,))</f>
        <v>64.489999999999995</v>
      </c>
      <c r="AB505" s="72">
        <f ca="1">AVERAGE(OFFSET(AB$255:AB$258,[3]Feuil3!$A9,,))</f>
        <v>101.85250000000001</v>
      </c>
      <c r="AC505" s="72">
        <f ca="1">AVERAGE(OFFSET(AC$255:AC$258,[3]Feuil3!$A9,,))</f>
        <v>73.102500000000006</v>
      </c>
      <c r="AD505" s="72">
        <f ca="1">AVERAGE(OFFSET(AD$255:AD$258,[3]Feuil3!$A9,,))</f>
        <v>101.06</v>
      </c>
      <c r="AE505" s="72">
        <f ca="1">AVERAGE(OFFSET(AE$255:AE$258,[3]Feuil3!$A9,,))</f>
        <v>106.58750000000001</v>
      </c>
      <c r="AF505" s="72">
        <f ca="1">AVERAGE(OFFSET(AF$255:AF$258,[3]Feuil3!$A9,,))</f>
        <v>99.8125</v>
      </c>
      <c r="AG505" s="72">
        <f ca="1">AVERAGE(OFFSET(AG$255:AG$258,[3]Feuil3!$A9,,))</f>
        <v>110.3575</v>
      </c>
      <c r="AH505" s="72">
        <f ca="1">AVERAGE(OFFSET(AH$255:AH$258,[3]Feuil3!$A9,,))</f>
        <v>131.44999999999999</v>
      </c>
      <c r="AI505" s="72">
        <f ca="1">AVERAGE(OFFSET(AI$255:AI$258,[3]Feuil3!$A9,,))</f>
        <v>98.289999999999992</v>
      </c>
      <c r="AJ505" s="72">
        <f ca="1">AVERAGE(OFFSET(AJ$255:AJ$258,[3]Feuil3!$A9,,))</f>
        <v>76.460000000000008</v>
      </c>
      <c r="AK505" s="72">
        <f ca="1">AVERAGE(OFFSET(AK$255:AK$258,[3]Feuil3!$A9,,))</f>
        <v>89.42</v>
      </c>
      <c r="AL505" s="72">
        <f ca="1">AVERAGE(OFFSET(AL$255:AL$258,[3]Feuil3!$A9,,))</f>
        <v>80.532499999999999</v>
      </c>
      <c r="AM505" s="72">
        <f ca="1">AVERAGE(OFFSET(AM$255:AM$258,[3]Feuil3!$A9,,))</f>
        <v>77.842500000000001</v>
      </c>
      <c r="AN505" s="72">
        <f ca="1">AVERAGE(OFFSET(AN$255:AN$258,[3]Feuil3!$A9,,))</f>
        <v>77.325000000000003</v>
      </c>
      <c r="AO505" s="72">
        <f ca="1">AVERAGE(OFFSET(AO$255:AO$258,[3]Feuil3!$A9,,))</f>
        <v>85.002499999999998</v>
      </c>
      <c r="AP505" s="72">
        <f ca="1">AVERAGE(OFFSET(AP$255:AP$258,[3]Feuil3!$A9,,))</f>
        <v>95.02</v>
      </c>
      <c r="AQ505" s="72">
        <f ca="1">AVERAGE(OFFSET(AQ$255:AQ$258,[3]Feuil3!$A9,,))</f>
        <v>90.60499999999999</v>
      </c>
      <c r="AR505" s="72" t="e">
        <f ca="1">AVERAGE(OFFSET(AR$255:AR$258,[3]Feuil3!$A9,,))</f>
        <v>#DIV/0!</v>
      </c>
      <c r="AS505" s="72" t="e">
        <f ca="1">AVERAGE(OFFSET(AS$255:AS$258,[3]Feuil3!$A9,,))</f>
        <v>#DIV/0!</v>
      </c>
      <c r="AT505" s="72" t="e">
        <f ca="1">AVERAGE(OFFSET(AT$255:AT$258,[3]Feuil3!$A9,,))</f>
        <v>#DIV/0!</v>
      </c>
      <c r="AU505" s="72" t="e">
        <f ca="1">AVERAGE(OFFSET(AU$255:AU$258,[3]Feuil3!$A9,,))</f>
        <v>#DIV/0!</v>
      </c>
      <c r="AV505" s="72" t="e">
        <f ca="1">AVERAGE(OFFSET(AV$255:AV$258,[3]Feuil3!$A9,,))</f>
        <v>#DIV/0!</v>
      </c>
      <c r="AW505" s="75">
        <f ca="1">AVERAGE(OFFSET(AW$255:AW$258,[3]Feuil3!$A9,,))</f>
        <v>92.869966569907433</v>
      </c>
      <c r="AX505" s="75">
        <f ca="1">AVERAGE(OFFSET(AX$255:AX$258,[3]Feuil3!$A9,,))</f>
        <v>67.914862368210933</v>
      </c>
      <c r="AY505" s="75">
        <f ca="1">AVERAGE(OFFSET(AY$255:AY$258,[3]Feuil3!$A9,,))</f>
        <v>67.327199883095034</v>
      </c>
      <c r="AZ505" s="75">
        <f ca="1">AVERAGE(OFFSET(AZ$255:AZ$258,[3]Feuil3!$A9,,))</f>
        <v>89.003898872160178</v>
      </c>
      <c r="BA505" s="75">
        <f ca="1">AVERAGE(OFFSET(BA$255:BA$258,[3]Feuil3!$A9,,))</f>
        <v>107.98108058941239</v>
      </c>
      <c r="BB505" s="75">
        <f ca="1">AVERAGE(OFFSET(BB$255:BB$258,[3]Feuil3!$A9,,))</f>
        <v>69.425055659185276</v>
      </c>
      <c r="BC505" s="75">
        <f ca="1">AVERAGE(OFFSET(BC$255:BC$258,[3]Feuil3!$A9,,))</f>
        <v>85.684142844473314</v>
      </c>
      <c r="BD505" s="75">
        <f ca="1">AVERAGE(OFFSET(BD$255:BD$258,[3]Feuil3!$A9,,))</f>
        <v>91.569077117229583</v>
      </c>
      <c r="BE505" s="75">
        <f ca="1">AVERAGE(OFFSET(BE$255:BE$258,[3]Feuil3!$A9,,))</f>
        <v>82.667612822227397</v>
      </c>
      <c r="BF505" s="75">
        <f ca="1">AVERAGE(OFFSET(BF$255:BF$258,[3]Feuil3!$A9,,))</f>
        <v>94.853829427397926</v>
      </c>
      <c r="BG505" s="75">
        <f ca="1">AVERAGE(OFFSET(BG$255:BG$258,[3]Feuil3!$A9,,))</f>
        <v>91.556162246489862</v>
      </c>
      <c r="BH505" s="75">
        <f ca="1">AVERAGE(OFFSET(BH$255:BH$258,[3]Feuil3!$A9,,))</f>
        <v>85.242863058898962</v>
      </c>
      <c r="BI505" s="75">
        <f ca="1">AVERAGE(OFFSET(BI$255:BI$258,[3]Feuil3!$A9,,))</f>
        <v>68.088361662439993</v>
      </c>
      <c r="BJ505" s="75">
        <f ca="1">AVERAGE(OFFSET(BJ$255:BJ$258,[3]Feuil3!$A9,,))</f>
        <v>71.651563109742867</v>
      </c>
      <c r="BK505" s="75">
        <f ca="1">AVERAGE(OFFSET(BK$255:BK$258,[3]Feuil3!$A9,,))</f>
        <v>85.771906695035824</v>
      </c>
      <c r="BL505" s="75">
        <f ca="1">AVERAGE(OFFSET(BL$255:BL$258,[3]Feuil3!$A9,,))</f>
        <v>70.600387391655744</v>
      </c>
      <c r="BM505" s="75">
        <f ca="1">AVERAGE(OFFSET(BM$255:BM$258,[3]Feuil3!$A9,,))</f>
        <v>83.786349490112144</v>
      </c>
      <c r="BN505" s="75">
        <f ca="1">AVERAGE(OFFSET(BN$255:BN$258,[3]Feuil3!$A9,,))</f>
        <v>89.970678207423489</v>
      </c>
      <c r="BO505" s="75">
        <f ca="1">AVERAGE(OFFSET(BO$255:BO$258,[3]Feuil3!$A9,,))</f>
        <v>100.47547335228157</v>
      </c>
      <c r="BP505" s="75">
        <f ca="1">AVERAGE(OFFSET(BP$255:BP$258,[3]Feuil3!$A9,,))</f>
        <v>80.803054848414718</v>
      </c>
      <c r="BQ505" s="75">
        <f ca="1">AVERAGE(OFFSET(BQ$255:BQ$258,[3]Feuil3!$A9,,))</f>
        <v>91.12098910392163</v>
      </c>
      <c r="BR505" s="75">
        <f ca="1">AVERAGE(OFFSET(BR$255:BR$258,[3]Feuil3!$A9,,))</f>
        <v>50.441078701401736</v>
      </c>
      <c r="BS505" s="75">
        <f ca="1">AVERAGE(OFFSET(BS$255:BS$258,[3]Feuil3!$A9,,))</f>
        <v>97.496495846295844</v>
      </c>
      <c r="BT505" s="75">
        <f ca="1">AVERAGE(OFFSET(BT$255:BT$258,[3]Feuil3!$A9,,))</f>
        <v>58.124946755643904</v>
      </c>
      <c r="BU505" s="75">
        <f ca="1">AVERAGE(OFFSET(BU$255:BU$258,[3]Feuil3!$A9,,))</f>
        <v>98.68796428695984</v>
      </c>
      <c r="BV505" s="75">
        <f ca="1">AVERAGE(OFFSET(BV$255:BV$258,[3]Feuil3!$A9,,))</f>
        <v>108.03126063317623</v>
      </c>
      <c r="BW505" s="75">
        <f ca="1">AVERAGE(OFFSET(BW$255:BW$258,[3]Feuil3!$A9,,))</f>
        <v>117.34561058766228</v>
      </c>
      <c r="BX505" s="75">
        <f ca="1">AVERAGE(OFFSET(BX$255:BX$258,[3]Feuil3!$A9,,))</f>
        <v>119.66856948112806</v>
      </c>
      <c r="BY505" s="75">
        <f ca="1">AVERAGE(OFFSET(BY$255:BY$258,[3]Feuil3!$A9,,))</f>
        <v>134.40106334808581</v>
      </c>
      <c r="BZ505" s="75">
        <f ca="1">AVERAGE(OFFSET(BZ$255:BZ$258,[3]Feuil3!$A9,,))</f>
        <v>89.838154742085649</v>
      </c>
      <c r="CA505" s="75">
        <f ca="1">AVERAGE(OFFSET(CA$255:CA$258,[3]Feuil3!$A9,,))</f>
        <v>64.925124186495054</v>
      </c>
      <c r="CB505" s="75">
        <f ca="1">AVERAGE(OFFSET(CB$255:CB$258,[3]Feuil3!$A9,,))</f>
        <v>82.634525003960505</v>
      </c>
      <c r="CC505" s="75">
        <f ca="1">AVERAGE(OFFSET(CC$255:CC$258,[3]Feuil3!$A9,,))</f>
        <v>70.184759806027117</v>
      </c>
      <c r="CD505" s="75">
        <f ca="1">AVERAGE(OFFSET(CD$255:CD$258,[3]Feuil3!$A9,,))</f>
        <v>64.208699853293822</v>
      </c>
      <c r="CE505" s="75">
        <f ca="1">AVERAGE(OFFSET(CE$255:CE$258,[3]Feuil3!$A9,,))</f>
        <v>81.131820941160584</v>
      </c>
      <c r="CF505" s="75">
        <f ca="1">AVERAGE(OFFSET(CF$255:CF$258,[3]Feuil3!$A9,,))</f>
        <v>84.059829059829056</v>
      </c>
      <c r="CG505" s="75">
        <f ca="1">AVERAGE(OFFSET(CG$255:CG$258,[3]Feuil3!$A9,,))</f>
        <v>91.962255020566147</v>
      </c>
      <c r="CH505" s="75">
        <f ca="1">AVERAGE(OFFSET(CH$255:CH$258,[3]Feuil3!$A9,,))</f>
        <v>89.618555754163083</v>
      </c>
      <c r="CI505" s="75" t="e">
        <f ca="1">AVERAGE(OFFSET(CI$255:CI$258,[3]Feuil3!$A9,,))</f>
        <v>#VALUE!</v>
      </c>
      <c r="CJ505" s="75" t="e">
        <f ca="1">AVERAGE(OFFSET(CJ$255:CJ$258,[3]Feuil3!$A9,,))</f>
        <v>#VALUE!</v>
      </c>
      <c r="CK505" s="75" t="e">
        <f ca="1">AVERAGE(OFFSET(CK$255:CK$258,[3]Feuil3!$A9,,))</f>
        <v>#VALUE!</v>
      </c>
    </row>
    <row r="506" spans="5:89">
      <c r="E506" s="70">
        <f t="shared" si="100"/>
        <v>2000</v>
      </c>
      <c r="F506" s="72">
        <f ca="1">AVERAGE(OFFSET(F$255:F$258,[3]Feuil3!$A10,,))</f>
        <v>93.232500000000002</v>
      </c>
      <c r="G506" s="72">
        <f ca="1">AVERAGE(OFFSET(G$255:G$258,[3]Feuil3!$A10,,))</f>
        <v>84.114999999999995</v>
      </c>
      <c r="H506" s="72">
        <f ca="1">AVERAGE(OFFSET(H$255:H$258,[3]Feuil3!$A10,,))</f>
        <v>79.642500000000013</v>
      </c>
      <c r="I506" s="72">
        <f ca="1">AVERAGE(OFFSET(I$255:I$258,[3]Feuil3!$A10,,))</f>
        <v>90.692499999999995</v>
      </c>
      <c r="J506" s="72">
        <f ca="1">AVERAGE(OFFSET(J$255:J$258,[3]Feuil3!$A10,,))</f>
        <v>97.655000000000001</v>
      </c>
      <c r="K506" s="72">
        <f ca="1">AVERAGE(OFFSET(K$255:K$258,[3]Feuil3!$A10,,))</f>
        <v>81.214999999999989</v>
      </c>
      <c r="L506" s="72">
        <f ca="1">AVERAGE(OFFSET(L$255:L$258,[3]Feuil3!$A10,,))</f>
        <v>80.959999999999994</v>
      </c>
      <c r="M506" s="72">
        <f ca="1">AVERAGE(OFFSET(M$255:M$258,[3]Feuil3!$A10,,))</f>
        <v>91.01</v>
      </c>
      <c r="N506" s="72">
        <f ca="1">AVERAGE(OFFSET(N$255:N$258,[3]Feuil3!$A10,,))</f>
        <v>84.78</v>
      </c>
      <c r="O506" s="72">
        <f ca="1">AVERAGE(OFFSET(O$255:O$258,[3]Feuil3!$A10,,))</f>
        <v>93.362499999999997</v>
      </c>
      <c r="P506" s="72">
        <f ca="1">AVERAGE(OFFSET(P$255:P$258,[3]Feuil3!$A10,,))</f>
        <v>89.722499999999997</v>
      </c>
      <c r="Q506" s="72">
        <f ca="1">AVERAGE(OFFSET(Q$255:Q$258,[3]Feuil3!$A10,,))</f>
        <v>88.694999999999993</v>
      </c>
      <c r="R506" s="72">
        <f ca="1">AVERAGE(OFFSET(R$255:R$258,[3]Feuil3!$A10,,))</f>
        <v>101.99249999999999</v>
      </c>
      <c r="S506" s="72">
        <f ca="1">AVERAGE(OFFSET(S$255:S$258,[3]Feuil3!$A10,,))</f>
        <v>91.052500000000009</v>
      </c>
      <c r="T506" s="72">
        <f ca="1">AVERAGE(OFFSET(T$255:T$258,[3]Feuil3!$A10,,))</f>
        <v>91.95750000000001</v>
      </c>
      <c r="U506" s="72">
        <f ca="1">AVERAGE(OFFSET(U$255:U$258,[3]Feuil3!$A10,,))</f>
        <v>74.185000000000002</v>
      </c>
      <c r="V506" s="72">
        <f ca="1">AVERAGE(OFFSET(V$255:V$258,[3]Feuil3!$A10,,))</f>
        <v>91.450000000000017</v>
      </c>
      <c r="W506" s="72">
        <f ca="1">AVERAGE(OFFSET(W$255:W$258,[3]Feuil3!$A10,,))</f>
        <v>90.537499999999994</v>
      </c>
      <c r="X506" s="72">
        <f ca="1">AVERAGE(OFFSET(X$255:X$258,[3]Feuil3!$A10,,))</f>
        <v>98.022499999999994</v>
      </c>
      <c r="Y506" s="72">
        <f ca="1">AVERAGE(OFFSET(Y$255:Y$258,[3]Feuil3!$A10,,))</f>
        <v>94.902500000000003</v>
      </c>
      <c r="Z506" s="72">
        <f ca="1">AVERAGE(OFFSET(Z$255:Z$258,[3]Feuil3!$A10,,))</f>
        <v>91.715000000000003</v>
      </c>
      <c r="AA506" s="72">
        <f ca="1">AVERAGE(OFFSET(AA$255:AA$258,[3]Feuil3!$A10,,))</f>
        <v>71.834999999999994</v>
      </c>
      <c r="AB506" s="72">
        <f ca="1">AVERAGE(OFFSET(AB$255:AB$258,[3]Feuil3!$A10,,))</f>
        <v>97.272500000000008</v>
      </c>
      <c r="AC506" s="72">
        <f ca="1">AVERAGE(OFFSET(AC$255:AC$258,[3]Feuil3!$A10,,))</f>
        <v>79.844999999999999</v>
      </c>
      <c r="AD506" s="72">
        <f ca="1">AVERAGE(OFFSET(AD$255:AD$258,[3]Feuil3!$A10,,))</f>
        <v>96.635000000000005</v>
      </c>
      <c r="AE506" s="72">
        <f ca="1">AVERAGE(OFFSET(AE$255:AE$258,[3]Feuil3!$A10,,))</f>
        <v>104.56</v>
      </c>
      <c r="AF506" s="72">
        <f ca="1">AVERAGE(OFFSET(AF$255:AF$258,[3]Feuil3!$A10,,))</f>
        <v>101.20999999999998</v>
      </c>
      <c r="AG506" s="72">
        <f ca="1">AVERAGE(OFFSET(AG$255:AG$258,[3]Feuil3!$A10,,))</f>
        <v>114.6525</v>
      </c>
      <c r="AH506" s="72">
        <f ca="1">AVERAGE(OFFSET(AH$255:AH$258,[3]Feuil3!$A10,,))</f>
        <v>141.64250000000001</v>
      </c>
      <c r="AI506" s="72">
        <f ca="1">AVERAGE(OFFSET(AI$255:AI$258,[3]Feuil3!$A10,,))</f>
        <v>95.825000000000003</v>
      </c>
      <c r="AJ506" s="72">
        <f ca="1">AVERAGE(OFFSET(AJ$255:AJ$258,[3]Feuil3!$A10,,))</f>
        <v>84.572499999999991</v>
      </c>
      <c r="AK506" s="72">
        <f ca="1">AVERAGE(OFFSET(AK$255:AK$258,[3]Feuil3!$A10,,))</f>
        <v>97.467500000000001</v>
      </c>
      <c r="AL506" s="72">
        <f ca="1">AVERAGE(OFFSET(AL$255:AL$258,[3]Feuil3!$A10,,))</f>
        <v>82.81</v>
      </c>
      <c r="AM506" s="72">
        <f ca="1">AVERAGE(OFFSET(AM$255:AM$258,[3]Feuil3!$A10,,))</f>
        <v>75.09</v>
      </c>
      <c r="AN506" s="72">
        <f ca="1">AVERAGE(OFFSET(AN$255:AN$258,[3]Feuil3!$A10,,))</f>
        <v>70.69</v>
      </c>
      <c r="AO506" s="72">
        <f ca="1">AVERAGE(OFFSET(AO$255:AO$258,[3]Feuil3!$A10,,))</f>
        <v>95.055000000000007</v>
      </c>
      <c r="AP506" s="72">
        <f ca="1">AVERAGE(OFFSET(AP$255:AP$258,[3]Feuil3!$A10,,))</f>
        <v>85.365000000000009</v>
      </c>
      <c r="AQ506" s="72">
        <f ca="1">AVERAGE(OFFSET(AQ$255:AQ$258,[3]Feuil3!$A10,,))</f>
        <v>80.077500000000001</v>
      </c>
      <c r="AR506" s="72" t="e">
        <f ca="1">AVERAGE(OFFSET(AR$255:AR$258,[3]Feuil3!$A10,,))</f>
        <v>#DIV/0!</v>
      </c>
      <c r="AS506" s="72" t="e">
        <f ca="1">AVERAGE(OFFSET(AS$255:AS$258,[3]Feuil3!$A10,,))</f>
        <v>#DIV/0!</v>
      </c>
      <c r="AT506" s="72" t="e">
        <f ca="1">AVERAGE(OFFSET(AT$255:AT$258,[3]Feuil3!$A10,,))</f>
        <v>#DIV/0!</v>
      </c>
      <c r="AU506" s="72" t="e">
        <f ca="1">AVERAGE(OFFSET(AU$255:AU$258,[3]Feuil3!$A10,,))</f>
        <v>#DIV/0!</v>
      </c>
      <c r="AV506" s="72" t="e">
        <f ca="1">AVERAGE(OFFSET(AV$255:AV$258,[3]Feuil3!$A10,,))</f>
        <v>#DIV/0!</v>
      </c>
      <c r="AW506" s="75">
        <f ca="1">AVERAGE(OFFSET(AW$255:AW$258,[3]Feuil3!$A10,,))</f>
        <v>89.783529832574402</v>
      </c>
      <c r="AX506" s="75">
        <f ca="1">AVERAGE(OFFSET(AX$255:AX$258,[3]Feuil3!$A10,,))</f>
        <v>68.632890588118727</v>
      </c>
      <c r="AY506" s="75">
        <f ca="1">AVERAGE(OFFSET(AY$255:AY$258,[3]Feuil3!$A10,,))</f>
        <v>67.889804914878582</v>
      </c>
      <c r="AZ506" s="75">
        <f ca="1">AVERAGE(OFFSET(AZ$255:AZ$258,[3]Feuil3!$A10,,))</f>
        <v>85.646686633209214</v>
      </c>
      <c r="BA506" s="75">
        <f ca="1">AVERAGE(OFFSET(BA$255:BA$258,[3]Feuil3!$A10,,))</f>
        <v>99.484809896307056</v>
      </c>
      <c r="BB506" s="75">
        <f ca="1">AVERAGE(OFFSET(BB$255:BB$258,[3]Feuil3!$A10,,))</f>
        <v>68.416270533726475</v>
      </c>
      <c r="BC506" s="75">
        <f ca="1">AVERAGE(OFFSET(BC$255:BC$258,[3]Feuil3!$A10,,))</f>
        <v>83.767404735861874</v>
      </c>
      <c r="BD506" s="75">
        <f ca="1">AVERAGE(OFFSET(BD$255:BD$258,[3]Feuil3!$A10,,))</f>
        <v>86.44918784687826</v>
      </c>
      <c r="BE506" s="75">
        <f ca="1">AVERAGE(OFFSET(BE$255:BE$258,[3]Feuil3!$A10,,))</f>
        <v>80.986367172041113</v>
      </c>
      <c r="BF506" s="75">
        <f ca="1">AVERAGE(OFFSET(BF$255:BF$258,[3]Feuil3!$A10,,))</f>
        <v>90.227107997100745</v>
      </c>
      <c r="BG506" s="75">
        <f ca="1">AVERAGE(OFFSET(BG$255:BG$258,[3]Feuil3!$A10,,))</f>
        <v>87.482936817472705</v>
      </c>
      <c r="BH506" s="75">
        <f ca="1">AVERAGE(OFFSET(BH$255:BH$258,[3]Feuil3!$A10,,))</f>
        <v>82.940139198738905</v>
      </c>
      <c r="BI506" s="75">
        <f ca="1">AVERAGE(OFFSET(BI$255:BI$258,[3]Feuil3!$A10,,))</f>
        <v>74.816873807976862</v>
      </c>
      <c r="BJ506" s="75">
        <f ca="1">AVERAGE(OFFSET(BJ$255:BJ$258,[3]Feuil3!$A10,,))</f>
        <v>78.959805749468842</v>
      </c>
      <c r="BK506" s="75">
        <f ca="1">AVERAGE(OFFSET(BK$255:BK$258,[3]Feuil3!$A10,,))</f>
        <v>84.024396611364196</v>
      </c>
      <c r="BL506" s="75">
        <f ca="1">AVERAGE(OFFSET(BL$255:BL$258,[3]Feuil3!$A10,,))</f>
        <v>72.363507148630177</v>
      </c>
      <c r="BM506" s="75">
        <f ca="1">AVERAGE(OFFSET(BM$255:BM$258,[3]Feuil3!$A10,,))</f>
        <v>83.532873575217423</v>
      </c>
      <c r="BN506" s="75">
        <f ca="1">AVERAGE(OFFSET(BN$255:BN$258,[3]Feuil3!$A10,,))</f>
        <v>89.341598883516355</v>
      </c>
      <c r="BO506" s="75">
        <f ca="1">AVERAGE(OFFSET(BO$255:BO$258,[3]Feuil3!$A10,,))</f>
        <v>97.025905343684158</v>
      </c>
      <c r="BP506" s="75">
        <f ca="1">AVERAGE(OFFSET(BP$255:BP$258,[3]Feuil3!$A10,,))</f>
        <v>87.852348993288587</v>
      </c>
      <c r="BQ506" s="75">
        <f ca="1">AVERAGE(OFFSET(BQ$255:BQ$258,[3]Feuil3!$A10,,))</f>
        <v>89.741331711851515</v>
      </c>
      <c r="BR506" s="75">
        <f ca="1">AVERAGE(OFFSET(BR$255:BR$258,[3]Feuil3!$A10,,))</f>
        <v>56.185996100406165</v>
      </c>
      <c r="BS506" s="75">
        <f ca="1">AVERAGE(OFFSET(BS$255:BS$258,[3]Feuil3!$A10,,))</f>
        <v>93.112372226590537</v>
      </c>
      <c r="BT506" s="75">
        <f ca="1">AVERAGE(OFFSET(BT$255:BT$258,[3]Feuil3!$A10,,))</f>
        <v>63.486014482464853</v>
      </c>
      <c r="BU506" s="75">
        <f ca="1">AVERAGE(OFFSET(BU$255:BU$258,[3]Feuil3!$A10,,))</f>
        <v>94.366825933805316</v>
      </c>
      <c r="BV506" s="75">
        <f ca="1">AVERAGE(OFFSET(BV$255:BV$258,[3]Feuil3!$A10,,))</f>
        <v>105.97629751898587</v>
      </c>
      <c r="BW506" s="75">
        <f ca="1">AVERAGE(OFFSET(BW$255:BW$258,[3]Feuil3!$A10,,))</f>
        <v>118.98859609344822</v>
      </c>
      <c r="BX506" s="75">
        <f ca="1">AVERAGE(OFFSET(BX$255:BX$258,[3]Feuil3!$A10,,))</f>
        <v>124.32594669537671</v>
      </c>
      <c r="BY506" s="75">
        <f ca="1">AVERAGE(OFFSET(BY$255:BY$258,[3]Feuil3!$A10,,))</f>
        <v>144.82238581423542</v>
      </c>
      <c r="BZ506" s="75">
        <f ca="1">AVERAGE(OFFSET(BZ$255:BZ$258,[3]Feuil3!$A10,,))</f>
        <v>87.585117287214942</v>
      </c>
      <c r="CA506" s="75">
        <f ca="1">AVERAGE(OFFSET(CA$255:CA$258,[3]Feuil3!$A10,,))</f>
        <v>71.813759681694393</v>
      </c>
      <c r="CB506" s="75">
        <f ca="1">AVERAGE(OFFSET(CB$255:CB$258,[3]Feuil3!$A10,,))</f>
        <v>90.071355019274435</v>
      </c>
      <c r="CC506" s="75">
        <f ca="1">AVERAGE(OFFSET(CC$255:CC$258,[3]Feuil3!$A10,,))</f>
        <v>72.169620458040001</v>
      </c>
      <c r="CD506" s="75">
        <f ca="1">AVERAGE(OFFSET(CD$255:CD$258,[3]Feuil3!$A10,,))</f>
        <v>61.938289134904885</v>
      </c>
      <c r="CE506" s="75">
        <f ca="1">AVERAGE(OFFSET(CE$255:CE$258,[3]Feuil3!$A10,,))</f>
        <v>74.170170350218456</v>
      </c>
      <c r="CF506" s="75">
        <f ca="1">AVERAGE(OFFSET(CF$255:CF$258,[3]Feuil3!$A10,,))</f>
        <v>94.000847637211265</v>
      </c>
      <c r="CG506" s="75">
        <f ca="1">AVERAGE(OFFSET(CG$255:CG$258,[3]Feuil3!$A10,,))</f>
        <v>82.617953060730699</v>
      </c>
      <c r="CH506" s="75">
        <f ca="1">AVERAGE(OFFSET(CH$255:CH$258,[3]Feuil3!$A10,,))</f>
        <v>79.20567185479824</v>
      </c>
      <c r="CI506" s="75" t="e">
        <f ca="1">AVERAGE(OFFSET(CI$255:CI$258,[3]Feuil3!$A10,,))</f>
        <v>#VALUE!</v>
      </c>
      <c r="CJ506" s="75" t="e">
        <f ca="1">AVERAGE(OFFSET(CJ$255:CJ$258,[3]Feuil3!$A10,,))</f>
        <v>#VALUE!</v>
      </c>
      <c r="CK506" s="75" t="e">
        <f ca="1">AVERAGE(OFFSET(CK$255:CK$258,[3]Feuil3!$A10,,))</f>
        <v>#VALUE!</v>
      </c>
    </row>
    <row r="507" spans="5:89">
      <c r="E507" s="70">
        <f t="shared" si="100"/>
        <v>2001</v>
      </c>
      <c r="F507" s="72">
        <f ca="1">AVERAGE(OFFSET(F$255:F$258,[3]Feuil3!$A11,,))</f>
        <v>93.764999999999986</v>
      </c>
      <c r="G507" s="72">
        <f ca="1">AVERAGE(OFFSET(G$255:G$258,[3]Feuil3!$A11,,))</f>
        <v>89.784999999999997</v>
      </c>
      <c r="H507" s="72">
        <f ca="1">AVERAGE(OFFSET(H$255:H$258,[3]Feuil3!$A11,,))</f>
        <v>85.402500000000003</v>
      </c>
      <c r="I507" s="72">
        <f ca="1">AVERAGE(OFFSET(I$255:I$258,[3]Feuil3!$A11,,))</f>
        <v>92.327500000000001</v>
      </c>
      <c r="J507" s="72">
        <f ca="1">AVERAGE(OFFSET(J$255:J$258,[3]Feuil3!$A11,,))</f>
        <v>96.885000000000005</v>
      </c>
      <c r="K507" s="72">
        <f ca="1">AVERAGE(OFFSET(K$255:K$258,[3]Feuil3!$A11,,))</f>
        <v>85.547499999999999</v>
      </c>
      <c r="L507" s="72">
        <f ca="1">AVERAGE(OFFSET(L$255:L$258,[3]Feuil3!$A11,,))</f>
        <v>84.802500000000009</v>
      </c>
      <c r="M507" s="72">
        <f ca="1">AVERAGE(OFFSET(M$255:M$258,[3]Feuil3!$A11,,))</f>
        <v>91.952500000000001</v>
      </c>
      <c r="N507" s="72">
        <f ca="1">AVERAGE(OFFSET(N$255:N$258,[3]Feuil3!$A11,,))</f>
        <v>87.0625</v>
      </c>
      <c r="O507" s="72">
        <f ca="1">AVERAGE(OFFSET(O$255:O$258,[3]Feuil3!$A11,,))</f>
        <v>93.762499999999989</v>
      </c>
      <c r="P507" s="72">
        <f ca="1">AVERAGE(OFFSET(P$255:P$258,[3]Feuil3!$A11,,))</f>
        <v>91.017500000000013</v>
      </c>
      <c r="Q507" s="72">
        <f ca="1">AVERAGE(OFFSET(Q$255:Q$258,[3]Feuil3!$A11,,))</f>
        <v>90.93</v>
      </c>
      <c r="R507" s="72">
        <f ca="1">AVERAGE(OFFSET(R$255:R$258,[3]Feuil3!$A11,,))</f>
        <v>102.33750000000001</v>
      </c>
      <c r="S507" s="72">
        <f ca="1">AVERAGE(OFFSET(S$255:S$258,[3]Feuil3!$A11,,))</f>
        <v>91.84</v>
      </c>
      <c r="T507" s="72">
        <f ca="1">AVERAGE(OFFSET(T$255:T$258,[3]Feuil3!$A11,,))</f>
        <v>90.447499999999991</v>
      </c>
      <c r="U507" s="72">
        <f ca="1">AVERAGE(OFFSET(U$255:U$258,[3]Feuil3!$A11,,))</f>
        <v>82.194999999999993</v>
      </c>
      <c r="V507" s="72">
        <f ca="1">AVERAGE(OFFSET(V$255:V$258,[3]Feuil3!$A11,,))</f>
        <v>93.06750000000001</v>
      </c>
      <c r="W507" s="72">
        <f ca="1">AVERAGE(OFFSET(W$255:W$258,[3]Feuil3!$A11,,))</f>
        <v>93.957499999999996</v>
      </c>
      <c r="X507" s="72">
        <f ca="1">AVERAGE(OFFSET(X$255:X$258,[3]Feuil3!$A11,,))</f>
        <v>97.88</v>
      </c>
      <c r="Y507" s="72">
        <f ca="1">AVERAGE(OFFSET(Y$255:Y$258,[3]Feuil3!$A11,,))</f>
        <v>105.505</v>
      </c>
      <c r="Z507" s="72">
        <f ca="1">AVERAGE(OFFSET(Z$255:Z$258,[3]Feuil3!$A11,,))</f>
        <v>93.265000000000001</v>
      </c>
      <c r="AA507" s="72">
        <f ca="1">AVERAGE(OFFSET(AA$255:AA$258,[3]Feuil3!$A11,,))</f>
        <v>75.085000000000008</v>
      </c>
      <c r="AB507" s="72">
        <f ca="1">AVERAGE(OFFSET(AB$255:AB$258,[3]Feuil3!$A11,,))</f>
        <v>97.884999999999991</v>
      </c>
      <c r="AC507" s="72">
        <f ca="1">AVERAGE(OFFSET(AC$255:AC$258,[3]Feuil3!$A11,,))</f>
        <v>80</v>
      </c>
      <c r="AD507" s="72">
        <f ca="1">AVERAGE(OFFSET(AD$255:AD$258,[3]Feuil3!$A11,,))</f>
        <v>98.775000000000006</v>
      </c>
      <c r="AE507" s="72">
        <f ca="1">AVERAGE(OFFSET(AE$255:AE$258,[3]Feuil3!$A11,,))</f>
        <v>96.147500000000008</v>
      </c>
      <c r="AF507" s="72">
        <f ca="1">AVERAGE(OFFSET(AF$255:AF$258,[3]Feuil3!$A11,,))</f>
        <v>99.8125</v>
      </c>
      <c r="AG507" s="72">
        <f ca="1">AVERAGE(OFFSET(AG$255:AG$258,[3]Feuil3!$A11,,))</f>
        <v>121.19</v>
      </c>
      <c r="AH507" s="72">
        <f ca="1">AVERAGE(OFFSET(AH$255:AH$258,[3]Feuil3!$A11,,))</f>
        <v>124.11500000000001</v>
      </c>
      <c r="AI507" s="72">
        <f ca="1">AVERAGE(OFFSET(AI$255:AI$258,[3]Feuil3!$A11,,))</f>
        <v>99.014999999999986</v>
      </c>
      <c r="AJ507" s="72">
        <f ca="1">AVERAGE(OFFSET(AJ$255:AJ$258,[3]Feuil3!$A11,,))</f>
        <v>85.775000000000006</v>
      </c>
      <c r="AK507" s="72">
        <f ca="1">AVERAGE(OFFSET(AK$255:AK$258,[3]Feuil3!$A11,,))</f>
        <v>78.974999999999994</v>
      </c>
      <c r="AL507" s="72">
        <f ca="1">AVERAGE(OFFSET(AL$255:AL$258,[3]Feuil3!$A11,,))</f>
        <v>79.327500000000001</v>
      </c>
      <c r="AM507" s="72">
        <f ca="1">AVERAGE(OFFSET(AM$255:AM$258,[3]Feuil3!$A11,,))</f>
        <v>72.41</v>
      </c>
      <c r="AN507" s="72">
        <f ca="1">AVERAGE(OFFSET(AN$255:AN$258,[3]Feuil3!$A11,,))</f>
        <v>71.185000000000002</v>
      </c>
      <c r="AO507" s="72">
        <f ca="1">AVERAGE(OFFSET(AO$255:AO$258,[3]Feuil3!$A11,,))</f>
        <v>100.47999999999999</v>
      </c>
      <c r="AP507" s="72">
        <f ca="1">AVERAGE(OFFSET(AP$255:AP$258,[3]Feuil3!$A11,,))</f>
        <v>86.920000000000016</v>
      </c>
      <c r="AQ507" s="72">
        <f ca="1">AVERAGE(OFFSET(AQ$255:AQ$258,[3]Feuil3!$A11,,))</f>
        <v>81.83</v>
      </c>
      <c r="AR507" s="72" t="e">
        <f ca="1">AVERAGE(OFFSET(AR$255:AR$258,[3]Feuil3!$A11,,))</f>
        <v>#DIV/0!</v>
      </c>
      <c r="AS507" s="72" t="e">
        <f ca="1">AVERAGE(OFFSET(AS$255:AS$258,[3]Feuil3!$A11,,))</f>
        <v>#DIV/0!</v>
      </c>
      <c r="AT507" s="72" t="e">
        <f ca="1">AVERAGE(OFFSET(AT$255:AT$258,[3]Feuil3!$A11,,))</f>
        <v>#DIV/0!</v>
      </c>
      <c r="AU507" s="72" t="e">
        <f ca="1">AVERAGE(OFFSET(AU$255:AU$258,[3]Feuil3!$A11,,))</f>
        <v>#DIV/0!</v>
      </c>
      <c r="AV507" s="72" t="e">
        <f ca="1">AVERAGE(OFFSET(AV$255:AV$258,[3]Feuil3!$A11,,))</f>
        <v>#DIV/0!</v>
      </c>
      <c r="AW507" s="75">
        <f ca="1">AVERAGE(OFFSET(AW$255:AW$258,[3]Feuil3!$A11,,))</f>
        <v>90.296330944159365</v>
      </c>
      <c r="AX507" s="75">
        <f ca="1">AVERAGE(OFFSET(AX$255:AX$258,[3]Feuil3!$A11,,))</f>
        <v>73.259276959570116</v>
      </c>
      <c r="AY507" s="75">
        <f ca="1">AVERAGE(OFFSET(AY$255:AY$258,[3]Feuil3!$A11,,))</f>
        <v>72.799812464989401</v>
      </c>
      <c r="AZ507" s="75">
        <f ca="1">AVERAGE(OFFSET(AZ$255:AZ$258,[3]Feuil3!$A11,,))</f>
        <v>87.190720954076966</v>
      </c>
      <c r="BA507" s="75">
        <f ca="1">AVERAGE(OFFSET(BA$255:BA$258,[3]Feuil3!$A11,,))</f>
        <v>98.700382026559936</v>
      </c>
      <c r="BB507" s="75">
        <f ca="1">AVERAGE(OFFSET(BB$255:BB$258,[3]Feuil3!$A11,,))</f>
        <v>72.066008785125462</v>
      </c>
      <c r="BC507" s="75">
        <f ca="1">AVERAGE(OFFSET(BC$255:BC$258,[3]Feuil3!$A11,,))</f>
        <v>87.743148963845442</v>
      </c>
      <c r="BD507" s="75">
        <f ca="1">AVERAGE(OFFSET(BD$255:BD$258,[3]Feuil3!$A11,,))</f>
        <v>87.344456054170678</v>
      </c>
      <c r="BE507" s="75">
        <f ca="1">AVERAGE(OFFSET(BE$255:BE$258,[3]Feuil3!$A11,,))</f>
        <v>83.166732624626434</v>
      </c>
      <c r="BF507" s="75">
        <f ca="1">AVERAGE(OFFSET(BF$255:BF$258,[3]Feuil3!$A11,,))</f>
        <v>90.613674800676492</v>
      </c>
      <c r="BG507" s="75">
        <f ca="1">AVERAGE(OFFSET(BG$255:BG$258,[3]Feuil3!$A11,,))</f>
        <v>88.745612324492996</v>
      </c>
      <c r="BH507" s="75">
        <f ca="1">AVERAGE(OFFSET(BH$255:BH$258,[3]Feuil3!$A11,,))</f>
        <v>85.030124103290262</v>
      </c>
      <c r="BI507" s="75">
        <f ca="1">AVERAGE(OFFSET(BI$255:BI$258,[3]Feuil3!$A11,,))</f>
        <v>75.069949489656906</v>
      </c>
      <c r="BJ507" s="75">
        <f ca="1">AVERAGE(OFFSET(BJ$255:BJ$258,[3]Feuil3!$A11,,))</f>
        <v>79.642717773056404</v>
      </c>
      <c r="BK507" s="75">
        <f ca="1">AVERAGE(OFFSET(BK$255:BK$258,[3]Feuil3!$A11,,))</f>
        <v>82.644663159680974</v>
      </c>
      <c r="BL507" s="75">
        <f ca="1">AVERAGE(OFFSET(BL$255:BL$258,[3]Feuil3!$A11,,))</f>
        <v>80.176834536384149</v>
      </c>
      <c r="BM507" s="75">
        <f ca="1">AVERAGE(OFFSET(BM$255:BM$258,[3]Feuil3!$A11,,))</f>
        <v>85.010341295369585</v>
      </c>
      <c r="BN507" s="75">
        <f ca="1">AVERAGE(OFFSET(BN$255:BN$258,[3]Feuil3!$A11,,))</f>
        <v>92.716424432947548</v>
      </c>
      <c r="BO507" s="75">
        <f ca="1">AVERAGE(OFFSET(BO$255:BO$258,[3]Feuil3!$A11,,))</f>
        <v>96.884854141037067</v>
      </c>
      <c r="BP507" s="75">
        <f ca="1">AVERAGE(OFFSET(BP$255:BP$258,[3]Feuil3!$A11,,))</f>
        <v>97.667206665123814</v>
      </c>
      <c r="BQ507" s="75">
        <f ca="1">AVERAGE(OFFSET(BQ$255:BQ$258,[3]Feuil3!$A11,,))</f>
        <v>91.257976362708746</v>
      </c>
      <c r="BR507" s="75">
        <f ca="1">AVERAGE(OFFSET(BR$255:BR$258,[3]Feuil3!$A11,,))</f>
        <v>58.727994949523172</v>
      </c>
      <c r="BS507" s="75">
        <f ca="1">AVERAGE(OFFSET(BS$255:BS$258,[3]Feuil3!$A11,,))</f>
        <v>93.698676968308774</v>
      </c>
      <c r="BT507" s="75">
        <f ca="1">AVERAGE(OFFSET(BT$255:BT$258,[3]Feuil3!$A11,,))</f>
        <v>63.609257418713625</v>
      </c>
      <c r="BU507" s="75">
        <f ca="1">AVERAGE(OFFSET(BU$255:BU$258,[3]Feuil3!$A11,,))</f>
        <v>96.456596798381739</v>
      </c>
      <c r="BV507" s="75">
        <f ca="1">AVERAGE(OFFSET(BV$255:BV$258,[3]Feuil3!$A11,,))</f>
        <v>97.449847606223173</v>
      </c>
      <c r="BW507" s="75">
        <f ca="1">AVERAGE(OFFSET(BW$255:BW$258,[3]Feuil3!$A11,,))</f>
        <v>117.34561058766229</v>
      </c>
      <c r="BX507" s="75">
        <f ca="1">AVERAGE(OFFSET(BX$255:BX$258,[3]Feuil3!$A11,,))</f>
        <v>131.41502784512073</v>
      </c>
      <c r="BY507" s="75">
        <f ca="1">AVERAGE(OFFSET(BY$255:BY$258,[3]Feuil3!$A11,,))</f>
        <v>126.90139199275521</v>
      </c>
      <c r="BZ507" s="75">
        <f ca="1">AVERAGE(OFFSET(BZ$255:BZ$258,[3]Feuil3!$A11,,))</f>
        <v>90.500812817047617</v>
      </c>
      <c r="CA507" s="75">
        <f ca="1">AVERAGE(OFFSET(CA$255:CA$258,[3]Feuil3!$A11,,))</f>
        <v>72.834848641075254</v>
      </c>
      <c r="CB507" s="75">
        <f ca="1">AVERAGE(OFFSET(CB$255:CB$258,[3]Feuil3!$A11,,))</f>
        <v>72.982124940592499</v>
      </c>
      <c r="CC507" s="75">
        <f ca="1">AVERAGE(OFFSET(CC$255:CC$258,[3]Feuil3!$A11,,))</f>
        <v>69.134592040637216</v>
      </c>
      <c r="CD507" s="75">
        <f ca="1">AVERAGE(OFFSET(CD$255:CD$258,[3]Feuil3!$A11,,))</f>
        <v>59.727680333712385</v>
      </c>
      <c r="CE507" s="75">
        <f ca="1">AVERAGE(OFFSET(CE$255:CE$258,[3]Feuil3!$A11,,))</f>
        <v>74.689539912014439</v>
      </c>
      <c r="CF507" s="75">
        <f ca="1">AVERAGE(OFFSET(CF$255:CF$258,[3]Feuil3!$A11,,))</f>
        <v>99.365684820230257</v>
      </c>
      <c r="CG507" s="75">
        <f ca="1">AVERAGE(OFFSET(CG$255:CG$258,[3]Feuil3!$A11,,))</f>
        <v>84.122913138156292</v>
      </c>
      <c r="CH507" s="75">
        <f ca="1">AVERAGE(OFFSET(CH$255:CH$258,[3]Feuil3!$A11,,))</f>
        <v>80.939091853243923</v>
      </c>
      <c r="CI507" s="75" t="e">
        <f ca="1">AVERAGE(OFFSET(CI$255:CI$258,[3]Feuil3!$A11,,))</f>
        <v>#VALUE!</v>
      </c>
      <c r="CJ507" s="75" t="e">
        <f ca="1">AVERAGE(OFFSET(CJ$255:CJ$258,[3]Feuil3!$A11,,))</f>
        <v>#VALUE!</v>
      </c>
      <c r="CK507" s="75" t="e">
        <f ca="1">AVERAGE(OFFSET(CK$255:CK$258,[3]Feuil3!$A11,,))</f>
        <v>#VALUE!</v>
      </c>
    </row>
    <row r="508" spans="5:89">
      <c r="E508" s="70">
        <f t="shared" si="100"/>
        <v>2002</v>
      </c>
      <c r="F508" s="72">
        <f ca="1">AVERAGE(OFFSET(F$255:F$258,[3]Feuil3!$A12,,))</f>
        <v>94.58250000000001</v>
      </c>
      <c r="G508" s="72">
        <f ca="1">AVERAGE(OFFSET(G$255:G$258,[3]Feuil3!$A12,,))</f>
        <v>92.465000000000003</v>
      </c>
      <c r="H508" s="72">
        <f ca="1">AVERAGE(OFFSET(H$255:H$258,[3]Feuil3!$A12,,))</f>
        <v>95.5</v>
      </c>
      <c r="I508" s="72">
        <f ca="1">AVERAGE(OFFSET(I$255:I$258,[3]Feuil3!$A12,,))</f>
        <v>93.949999999999989</v>
      </c>
      <c r="J508" s="72">
        <f ca="1">AVERAGE(OFFSET(J$255:J$258,[3]Feuil3!$A12,,))</f>
        <v>97.435000000000002</v>
      </c>
      <c r="K508" s="72">
        <f ca="1">AVERAGE(OFFSET(K$255:K$258,[3]Feuil3!$A12,,))</f>
        <v>88.347500000000011</v>
      </c>
      <c r="L508" s="72">
        <f ca="1">AVERAGE(OFFSET(L$255:L$258,[3]Feuil3!$A12,,))</f>
        <v>89.445000000000007</v>
      </c>
      <c r="M508" s="72">
        <f ca="1">AVERAGE(OFFSET(M$255:M$258,[3]Feuil3!$A12,,))</f>
        <v>93.995000000000005</v>
      </c>
      <c r="N508" s="72">
        <f ca="1">AVERAGE(OFFSET(N$255:N$258,[3]Feuil3!$A12,,))</f>
        <v>89.83250000000001</v>
      </c>
      <c r="O508" s="72">
        <f ca="1">AVERAGE(OFFSET(O$255:O$258,[3]Feuil3!$A12,,))</f>
        <v>95.087499999999991</v>
      </c>
      <c r="P508" s="72">
        <f ca="1">AVERAGE(OFFSET(P$255:P$258,[3]Feuil3!$A12,,))</f>
        <v>93.36</v>
      </c>
      <c r="Q508" s="72">
        <f ca="1">AVERAGE(OFFSET(Q$255:Q$258,[3]Feuil3!$A12,,))</f>
        <v>90.982500000000002</v>
      </c>
      <c r="R508" s="72">
        <f ca="1">AVERAGE(OFFSET(R$255:R$258,[3]Feuil3!$A12,,))</f>
        <v>100.19</v>
      </c>
      <c r="S508" s="72">
        <f ca="1">AVERAGE(OFFSET(S$255:S$258,[3]Feuil3!$A12,,))</f>
        <v>94.13</v>
      </c>
      <c r="T508" s="72">
        <f ca="1">AVERAGE(OFFSET(T$255:T$258,[3]Feuil3!$A12,,))</f>
        <v>90.867500000000007</v>
      </c>
      <c r="U508" s="72">
        <f ca="1">AVERAGE(OFFSET(U$255:U$258,[3]Feuil3!$A12,,))</f>
        <v>92.782499999999999</v>
      </c>
      <c r="V508" s="72">
        <f ca="1">AVERAGE(OFFSET(V$255:V$258,[3]Feuil3!$A12,,))</f>
        <v>94.46</v>
      </c>
      <c r="W508" s="72">
        <f ca="1">AVERAGE(OFFSET(W$255:W$258,[3]Feuil3!$A12,,))</f>
        <v>96.41</v>
      </c>
      <c r="X508" s="72">
        <f ca="1">AVERAGE(OFFSET(X$255:X$258,[3]Feuil3!$A12,,))</f>
        <v>97.492500000000007</v>
      </c>
      <c r="Y508" s="72">
        <f ca="1">AVERAGE(OFFSET(Y$255:Y$258,[3]Feuil3!$A12,,))</f>
        <v>100.85499999999999</v>
      </c>
      <c r="Z508" s="72">
        <f ca="1">AVERAGE(OFFSET(Z$255:Z$258,[3]Feuil3!$A12,,))</f>
        <v>95.204999999999998</v>
      </c>
      <c r="AA508" s="72">
        <f ca="1">AVERAGE(OFFSET(AA$255:AA$258,[3]Feuil3!$A12,,))</f>
        <v>75.427499999999995</v>
      </c>
      <c r="AB508" s="72">
        <f ca="1">AVERAGE(OFFSET(AB$255:AB$258,[3]Feuil3!$A12,,))</f>
        <v>99.64</v>
      </c>
      <c r="AC508" s="72">
        <f ca="1">AVERAGE(OFFSET(AC$255:AC$258,[3]Feuil3!$A12,,))</f>
        <v>82.155000000000001</v>
      </c>
      <c r="AD508" s="72">
        <f ca="1">AVERAGE(OFFSET(AD$255:AD$258,[3]Feuil3!$A12,,))</f>
        <v>99.490000000000009</v>
      </c>
      <c r="AE508" s="72">
        <f ca="1">AVERAGE(OFFSET(AE$255:AE$258,[3]Feuil3!$A12,,))</f>
        <v>98.125</v>
      </c>
      <c r="AF508" s="72">
        <f ca="1">AVERAGE(OFFSET(AF$255:AF$258,[3]Feuil3!$A12,,))</f>
        <v>100.9225</v>
      </c>
      <c r="AG508" s="72">
        <f ca="1">AVERAGE(OFFSET(AG$255:AG$258,[3]Feuil3!$A12,,))</f>
        <v>119.38499999999999</v>
      </c>
      <c r="AH508" s="72">
        <f ca="1">AVERAGE(OFFSET(AH$255:AH$258,[3]Feuil3!$A12,,))</f>
        <v>113.46250000000001</v>
      </c>
      <c r="AI508" s="72">
        <f ca="1">AVERAGE(OFFSET(AI$255:AI$258,[3]Feuil3!$A12,,))</f>
        <v>102.4325</v>
      </c>
      <c r="AJ508" s="72">
        <f ca="1">AVERAGE(OFFSET(AJ$255:AJ$258,[3]Feuil3!$A12,,))</f>
        <v>89.75</v>
      </c>
      <c r="AK508" s="72">
        <f ca="1">AVERAGE(OFFSET(AK$255:AK$258,[3]Feuil3!$A12,,))</f>
        <v>80.247500000000002</v>
      </c>
      <c r="AL508" s="72">
        <f ca="1">AVERAGE(OFFSET(AL$255:AL$258,[3]Feuil3!$A12,,))</f>
        <v>77.625</v>
      </c>
      <c r="AM508" s="72">
        <f ca="1">AVERAGE(OFFSET(AM$255:AM$258,[3]Feuil3!$A12,,))</f>
        <v>77.0625</v>
      </c>
      <c r="AN508" s="72">
        <f ca="1">AVERAGE(OFFSET(AN$255:AN$258,[3]Feuil3!$A12,,))</f>
        <v>76.375</v>
      </c>
      <c r="AO508" s="72">
        <f ca="1">AVERAGE(OFFSET(AO$255:AO$258,[3]Feuil3!$A12,,))</f>
        <v>102.19</v>
      </c>
      <c r="AP508" s="72">
        <f ca="1">AVERAGE(OFFSET(AP$255:AP$258,[3]Feuil3!$A12,,))</f>
        <v>89.89</v>
      </c>
      <c r="AQ508" s="72">
        <f ca="1">AVERAGE(OFFSET(AQ$255:AQ$258,[3]Feuil3!$A12,,))</f>
        <v>86.467500000000001</v>
      </c>
      <c r="AR508" s="72" t="e">
        <f ca="1">AVERAGE(OFFSET(AR$255:AR$258,[3]Feuil3!$A12,,))</f>
        <v>#DIV/0!</v>
      </c>
      <c r="AS508" s="72" t="e">
        <f ca="1">AVERAGE(OFFSET(AS$255:AS$258,[3]Feuil3!$A12,,))</f>
        <v>#DIV/0!</v>
      </c>
      <c r="AT508" s="72" t="e">
        <f ca="1">AVERAGE(OFFSET(AT$255:AT$258,[3]Feuil3!$A12,,))</f>
        <v>#DIV/0!</v>
      </c>
      <c r="AU508" s="72" t="e">
        <f ca="1">AVERAGE(OFFSET(AU$255:AU$258,[3]Feuil3!$A12,,))</f>
        <v>#DIV/0!</v>
      </c>
      <c r="AV508" s="72" t="e">
        <f ca="1">AVERAGE(OFFSET(AV$255:AV$258,[3]Feuil3!$A12,,))</f>
        <v>#DIV/0!</v>
      </c>
      <c r="AW508" s="75">
        <f ca="1">AVERAGE(OFFSET(AW$255:AW$258,[3]Feuil3!$A12,,))</f>
        <v>91.083588988705316</v>
      </c>
      <c r="AX508" s="75">
        <f ca="1">AVERAGE(OFFSET(AX$255:AX$258,[3]Feuil3!$A12,,))</f>
        <v>75.445999265652944</v>
      </c>
      <c r="AY508" s="75">
        <f ca="1">AVERAGE(OFFSET(AY$255:AY$258,[3]Feuil3!$A12,,))</f>
        <v>81.407243235344239</v>
      </c>
      <c r="AZ508" s="75">
        <f ca="1">AVERAGE(OFFSET(AZ$255:AZ$258,[3]Feuil3!$A12,,))</f>
        <v>88.722950731207177</v>
      </c>
      <c r="BA508" s="75">
        <f ca="1">AVERAGE(OFFSET(BA$255:BA$258,[3]Feuil3!$A12,,))</f>
        <v>99.26068764780787</v>
      </c>
      <c r="BB508" s="75">
        <f ca="1">AVERAGE(OFFSET(BB$255:BB$258,[3]Feuil3!$A12,,))</f>
        <v>74.424754798724351</v>
      </c>
      <c r="BC508" s="75">
        <f ca="1">AVERAGE(OFFSET(BC$255:BC$258,[3]Feuil3!$A12,,))</f>
        <v>92.54663434534541</v>
      </c>
      <c r="BD508" s="75">
        <f ca="1">AVERAGE(OFFSET(BD$255:BD$258,[3]Feuil3!$A12,,))</f>
        <v>89.284599622759274</v>
      </c>
      <c r="BE508" s="75">
        <f ca="1">AVERAGE(OFFSET(BE$255:BE$258,[3]Feuil3!$A12,,))</f>
        <v>85.812784017249143</v>
      </c>
      <c r="BF508" s="75">
        <f ca="1">AVERAGE(OFFSET(BF$255:BF$258,[3]Feuil3!$A12,,))</f>
        <v>91.894177337521143</v>
      </c>
      <c r="BG508" s="75">
        <f ca="1">AVERAGE(OFFSET(BG$255:BG$258,[3]Feuil3!$A12,,))</f>
        <v>91.029641185647435</v>
      </c>
      <c r="BH508" s="75">
        <f ca="1">AVERAGE(OFFSET(BH$255:BH$258,[3]Feuil3!$A12,,))</f>
        <v>85.079217708430733</v>
      </c>
      <c r="BI508" s="75">
        <f ca="1">AVERAGE(OFFSET(BI$255:BI$258,[3]Feuil3!$A12,,))</f>
        <v>73.494645065286193</v>
      </c>
      <c r="BJ508" s="75">
        <f ca="1">AVERAGE(OFFSET(BJ$255:BJ$258,[3]Feuil3!$A12,,))</f>
        <v>81.628582578155473</v>
      </c>
      <c r="BK508" s="75">
        <f ca="1">AVERAGE(OFFSET(BK$255:BK$258,[3]Feuil3!$A12,,))</f>
        <v>83.028430080016705</v>
      </c>
      <c r="BL508" s="75">
        <f ca="1">AVERAGE(OFFSET(BL$255:BL$258,[3]Feuil3!$A12,,))</f>
        <v>90.504375574816734</v>
      </c>
      <c r="BM508" s="75">
        <f ca="1">AVERAGE(OFFSET(BM$255:BM$258,[3]Feuil3!$A12,,))</f>
        <v>86.282288003444933</v>
      </c>
      <c r="BN508" s="75">
        <f ca="1">AVERAGE(OFFSET(BN$255:BN$258,[3]Feuil3!$A12,,))</f>
        <v>95.136529596684383</v>
      </c>
      <c r="BO508" s="75">
        <f ca="1">AVERAGE(OFFSET(BO$255:BO$258,[3]Feuil3!$A12,,))</f>
        <v>96.501293853137071</v>
      </c>
      <c r="BP508" s="75">
        <f ca="1">AVERAGE(OFFSET(BP$255:BP$258,[3]Feuil3!$A12,,))</f>
        <v>93.362647535292751</v>
      </c>
      <c r="BQ508" s="75">
        <f ca="1">AVERAGE(OFFSET(BQ$255:BQ$258,[3]Feuil3!$A12,,))</f>
        <v>93.156228377330024</v>
      </c>
      <c r="BR508" s="75">
        <f ca="1">AVERAGE(OFFSET(BR$255:BR$258,[3]Feuil3!$A12,,))</f>
        <v>58.995882520545493</v>
      </c>
      <c r="BS508" s="75">
        <f ca="1">AVERAGE(OFFSET(BS$255:BS$258,[3]Feuil3!$A12,,))</f>
        <v>95.378619534374891</v>
      </c>
      <c r="BT508" s="75">
        <f ca="1">AVERAGE(OFFSET(BT$255:BT$258,[3]Feuil3!$A12,,))</f>
        <v>65.322731790430211</v>
      </c>
      <c r="BU508" s="75">
        <f ca="1">AVERAGE(OFFSET(BU$255:BU$258,[3]Feuil3!$A12,,))</f>
        <v>97.154814633976216</v>
      </c>
      <c r="BV508" s="75">
        <f ca="1">AVERAGE(OFFSET(BV$255:BV$258,[3]Feuil3!$A12,,))</f>
        <v>99.454133454958765</v>
      </c>
      <c r="BW508" s="75">
        <f ca="1">AVERAGE(OFFSET(BW$255:BW$258,[3]Feuil3!$A12,,))</f>
        <v>118.65059370853697</v>
      </c>
      <c r="BX508" s="75">
        <f ca="1">AVERAGE(OFFSET(BX$255:BX$258,[3]Feuil3!$A12,,))</f>
        <v>129.45773660607097</v>
      </c>
      <c r="BY508" s="75">
        <f ca="1">AVERAGE(OFFSET(BY$255:BY$258,[3]Feuil3!$A12,,))</f>
        <v>116.00974248864348</v>
      </c>
      <c r="BZ508" s="75">
        <f ca="1">AVERAGE(OFFSET(BZ$255:BZ$258,[3]Feuil3!$A12,,))</f>
        <v>93.624445880747672</v>
      </c>
      <c r="CA508" s="75">
        <f ca="1">AVERAGE(OFFSET(CA$255:CA$258,[3]Feuil3!$A12,,))</f>
        <v>76.210173891419458</v>
      </c>
      <c r="CB508" s="75">
        <f ca="1">AVERAGE(OFFSET(CB$255:CB$258,[3]Feuil3!$A12,,))</f>
        <v>74.158063579236426</v>
      </c>
      <c r="CC508" s="75">
        <f ca="1">AVERAGE(OFFSET(CC$255:CC$258,[3]Feuil3!$A12,,))</f>
        <v>67.650848787046911</v>
      </c>
      <c r="CD508" s="75">
        <f ca="1">AVERAGE(OFFSET(CD$255:CD$258,[3]Feuil3!$A12,,))</f>
        <v>63.565313709663172</v>
      </c>
      <c r="CE508" s="75">
        <f ca="1">AVERAGE(OFFSET(CE$255:CE$258,[3]Feuil3!$A12,,))</f>
        <v>80.135051075087489</v>
      </c>
      <c r="CF508" s="75">
        <f ca="1">AVERAGE(OFFSET(CF$255:CF$258,[3]Feuil3!$A12,,))</f>
        <v>101.05672105672105</v>
      </c>
      <c r="CG508" s="75">
        <f ca="1">AVERAGE(OFFSET(CG$255:CG$258,[3]Feuil3!$A12,,))</f>
        <v>86.997338495039912</v>
      </c>
      <c r="CH508" s="75">
        <f ca="1">AVERAGE(OFFSET(CH$255:CH$258,[3]Feuil3!$A12,,))</f>
        <v>85.526101977518877</v>
      </c>
      <c r="CI508" s="75" t="e">
        <f ca="1">AVERAGE(OFFSET(CI$255:CI$258,[3]Feuil3!$A12,,))</f>
        <v>#VALUE!</v>
      </c>
      <c r="CJ508" s="75" t="e">
        <f ca="1">AVERAGE(OFFSET(CJ$255:CJ$258,[3]Feuil3!$A12,,))</f>
        <v>#VALUE!</v>
      </c>
      <c r="CK508" s="75" t="e">
        <f ca="1">AVERAGE(OFFSET(CK$255:CK$258,[3]Feuil3!$A12,,))</f>
        <v>#VALUE!</v>
      </c>
    </row>
    <row r="509" spans="5:89">
      <c r="E509" s="70">
        <f t="shared" si="100"/>
        <v>2003</v>
      </c>
      <c r="F509" s="72">
        <f ca="1">AVERAGE(OFFSET(F$255:F$258,[3]Feuil3!$A13,,))</f>
        <v>98.532499999999999</v>
      </c>
      <c r="G509" s="72">
        <f ca="1">AVERAGE(OFFSET(G$255:G$258,[3]Feuil3!$A13,,))</f>
        <v>94.894999999999996</v>
      </c>
      <c r="H509" s="72">
        <f ca="1">AVERAGE(OFFSET(H$255:H$258,[3]Feuil3!$A13,,))</f>
        <v>94.04249999999999</v>
      </c>
      <c r="I509" s="72">
        <f ca="1">AVERAGE(OFFSET(I$255:I$258,[3]Feuil3!$A13,,))</f>
        <v>98.127499999999998</v>
      </c>
      <c r="J509" s="72">
        <f ca="1">AVERAGE(OFFSET(J$255:J$258,[3]Feuil3!$A13,,))</f>
        <v>101.89</v>
      </c>
      <c r="K509" s="72">
        <f ca="1">AVERAGE(OFFSET(K$255:K$258,[3]Feuil3!$A13,,))</f>
        <v>93.407499999999999</v>
      </c>
      <c r="L509" s="72">
        <f ca="1">AVERAGE(OFFSET(L$255:L$258,[3]Feuil3!$A13,,))</f>
        <v>97.48</v>
      </c>
      <c r="M509" s="72">
        <f ca="1">AVERAGE(OFFSET(M$255:M$258,[3]Feuil3!$A13,,))</f>
        <v>99.257499999999993</v>
      </c>
      <c r="N509" s="72">
        <f ca="1">AVERAGE(OFFSET(N$255:N$258,[3]Feuil3!$A13,,))</f>
        <v>95.372500000000002</v>
      </c>
      <c r="O509" s="72">
        <f ca="1">AVERAGE(OFFSET(O$255:O$258,[3]Feuil3!$A13,,))</f>
        <v>99.757500000000007</v>
      </c>
      <c r="P509" s="72">
        <f ca="1">AVERAGE(OFFSET(P$255:P$258,[3]Feuil3!$A13,,))</f>
        <v>99.277499999999989</v>
      </c>
      <c r="Q509" s="72">
        <f ca="1">AVERAGE(OFFSET(Q$255:Q$258,[3]Feuil3!$A13,,))</f>
        <v>96.727499999999992</v>
      </c>
      <c r="R509" s="72">
        <f ca="1">AVERAGE(OFFSET(R$255:R$258,[3]Feuil3!$A13,,))</f>
        <v>96.012500000000003</v>
      </c>
      <c r="S509" s="72">
        <f ca="1">AVERAGE(OFFSET(S$255:S$258,[3]Feuil3!$A13,,))</f>
        <v>95.732500000000002</v>
      </c>
      <c r="T509" s="72">
        <f ca="1">AVERAGE(OFFSET(T$255:T$258,[3]Feuil3!$A13,,))</f>
        <v>97.022500000000008</v>
      </c>
      <c r="U509" s="72">
        <f ca="1">AVERAGE(OFFSET(U$255:U$258,[3]Feuil3!$A13,,))</f>
        <v>94.534999999999997</v>
      </c>
      <c r="V509" s="72">
        <f ca="1">AVERAGE(OFFSET(V$255:V$258,[3]Feuil3!$A13,,))</f>
        <v>98.525000000000006</v>
      </c>
      <c r="W509" s="72">
        <f ca="1">AVERAGE(OFFSET(W$255:W$258,[3]Feuil3!$A13,,))</f>
        <v>100.20750000000001</v>
      </c>
      <c r="X509" s="72">
        <f ca="1">AVERAGE(OFFSET(X$255:X$258,[3]Feuil3!$A13,,))</f>
        <v>99.997500000000002</v>
      </c>
      <c r="Y509" s="72">
        <f ca="1">AVERAGE(OFFSET(Y$255:Y$258,[3]Feuil3!$A13,,))</f>
        <v>89.105000000000004</v>
      </c>
      <c r="Z509" s="72">
        <f ca="1">AVERAGE(OFFSET(Z$255:Z$258,[3]Feuil3!$A13,,))</f>
        <v>99.155000000000001</v>
      </c>
      <c r="AA509" s="72">
        <f ca="1">AVERAGE(OFFSET(AA$255:AA$258,[3]Feuil3!$A13,,))</f>
        <v>77.900000000000006</v>
      </c>
      <c r="AB509" s="72">
        <f ca="1">AVERAGE(OFFSET(AB$255:AB$258,[3]Feuil3!$A13,,))</f>
        <v>102.02500000000001</v>
      </c>
      <c r="AC509" s="72">
        <f ca="1">AVERAGE(OFFSET(AC$255:AC$258,[3]Feuil3!$A13,,))</f>
        <v>89.692499999999995</v>
      </c>
      <c r="AD509" s="72">
        <f ca="1">AVERAGE(OFFSET(AD$255:AD$258,[3]Feuil3!$A13,,))</f>
        <v>102.04749999999999</v>
      </c>
      <c r="AE509" s="72">
        <f ca="1">AVERAGE(OFFSET(AE$255:AE$258,[3]Feuil3!$A13,,))</f>
        <v>104.11</v>
      </c>
      <c r="AF509" s="72">
        <f ca="1">AVERAGE(OFFSET(AF$255:AF$258,[3]Feuil3!$A13,,))</f>
        <v>96.912499999999994</v>
      </c>
      <c r="AG509" s="72">
        <f ca="1">AVERAGE(OFFSET(AG$255:AG$258,[3]Feuil3!$A13,,))</f>
        <v>107.815</v>
      </c>
      <c r="AH509" s="72">
        <f ca="1">AVERAGE(OFFSET(AH$255:AH$258,[3]Feuil3!$A13,,))</f>
        <v>108.69</v>
      </c>
      <c r="AI509" s="72">
        <f ca="1">AVERAGE(OFFSET(AI$255:AI$258,[3]Feuil3!$A13,,))</f>
        <v>103.10749999999999</v>
      </c>
      <c r="AJ509" s="72">
        <f ca="1">AVERAGE(OFFSET(AJ$255:AJ$258,[3]Feuil3!$A13,,))</f>
        <v>89.465000000000003</v>
      </c>
      <c r="AK509" s="72">
        <f ca="1">AVERAGE(OFFSET(AK$255:AK$258,[3]Feuil3!$A13,,))</f>
        <v>85.282499999999999</v>
      </c>
      <c r="AL509" s="72">
        <f ca="1">AVERAGE(OFFSET(AL$255:AL$258,[3]Feuil3!$A13,,))</f>
        <v>86.864999999999995</v>
      </c>
      <c r="AM509" s="72">
        <f ca="1">AVERAGE(OFFSET(AM$255:AM$258,[3]Feuil3!$A13,,))</f>
        <v>85.877499999999998</v>
      </c>
      <c r="AN509" s="72">
        <f ca="1">AVERAGE(OFFSET(AN$255:AN$258,[3]Feuil3!$A13,,))</f>
        <v>87.85</v>
      </c>
      <c r="AO509" s="72">
        <f ca="1">AVERAGE(OFFSET(AO$255:AO$258,[3]Feuil3!$A13,,))</f>
        <v>95.427499999999995</v>
      </c>
      <c r="AP509" s="72">
        <f ca="1">AVERAGE(OFFSET(AP$255:AP$258,[3]Feuil3!$A13,,))</f>
        <v>99.649999999999991</v>
      </c>
      <c r="AQ509" s="72">
        <f ca="1">AVERAGE(OFFSET(AQ$255:AQ$258,[3]Feuil3!$A13,,))</f>
        <v>96.522499999999994</v>
      </c>
      <c r="AR509" s="72" t="e">
        <f ca="1">AVERAGE(OFFSET(AR$255:AR$258,[3]Feuil3!$A13,,))</f>
        <v>#DIV/0!</v>
      </c>
      <c r="AS509" s="72" t="e">
        <f ca="1">AVERAGE(OFFSET(AS$255:AS$258,[3]Feuil3!$A13,,))</f>
        <v>#DIV/0!</v>
      </c>
      <c r="AT509" s="72" t="e">
        <f ca="1">AVERAGE(OFFSET(AT$255:AT$258,[3]Feuil3!$A13,,))</f>
        <v>#DIV/0!</v>
      </c>
      <c r="AU509" s="72" t="e">
        <f ca="1">AVERAGE(OFFSET(AU$255:AU$258,[3]Feuil3!$A13,,))</f>
        <v>#DIV/0!</v>
      </c>
      <c r="AV509" s="72" t="e">
        <f ca="1">AVERAGE(OFFSET(AV$255:AV$258,[3]Feuil3!$A13,,))</f>
        <v>#DIV/0!</v>
      </c>
      <c r="AW509" s="75">
        <f ca="1">AVERAGE(OFFSET(AW$255:AW$258,[3]Feuil3!$A13,,))</f>
        <v>94.88746577886613</v>
      </c>
      <c r="AX509" s="75">
        <f ca="1">AVERAGE(OFFSET(AX$255:AX$258,[3]Feuil3!$A13,,))</f>
        <v>77.428736281989259</v>
      </c>
      <c r="AY509" s="75">
        <f ca="1">AVERAGE(OFFSET(AY$255:AY$258,[3]Feuil3!$A13,,))</f>
        <v>80.164823790155609</v>
      </c>
      <c r="AZ509" s="75">
        <f ca="1">AVERAGE(OFFSET(AZ$255:AZ$258,[3]Feuil3!$A13,,))</f>
        <v>92.668029248286672</v>
      </c>
      <c r="BA509" s="75">
        <f ca="1">AVERAGE(OFFSET(BA$255:BA$258,[3]Feuil3!$A13,,))</f>
        <v>103.79916317991629</v>
      </c>
      <c r="BB509" s="75">
        <f ca="1">AVERAGE(OFFSET(BB$255:BB$258,[3]Feuil3!$A13,,))</f>
        <v>78.687345809013792</v>
      </c>
      <c r="BC509" s="75">
        <f ca="1">AVERAGE(OFFSET(BC$255:BC$258,[3]Feuil3!$A13,,))</f>
        <v>100.86025955597599</v>
      </c>
      <c r="BD509" s="75">
        <f ca="1">AVERAGE(OFFSET(BD$255:BD$258,[3]Feuil3!$A13,,))</f>
        <v>94.283378339869444</v>
      </c>
      <c r="BE509" s="75">
        <f ca="1">AVERAGE(OFFSET(BE$255:BE$258,[3]Feuil3!$A13,,))</f>
        <v>91.104886802494576</v>
      </c>
      <c r="BF509" s="75">
        <f ca="1">AVERAGE(OFFSET(BF$255:BF$258,[3]Feuil3!$A13,,))</f>
        <v>96.407344769267937</v>
      </c>
      <c r="BG509" s="75">
        <f ca="1">AVERAGE(OFFSET(BG$255:BG$258,[3]Feuil3!$A13,,))</f>
        <v>96.799434477379108</v>
      </c>
      <c r="BH509" s="75">
        <f ca="1">AVERAGE(OFFSET(BH$255:BH$258,[3]Feuil3!$A13,,))</f>
        <v>90.451460785230495</v>
      </c>
      <c r="BI509" s="75">
        <f ca="1">AVERAGE(OFFSET(BI$255:BI$258,[3]Feuil3!$A13,,))</f>
        <v>70.43022865885608</v>
      </c>
      <c r="BJ509" s="75">
        <f ca="1">AVERAGE(OFFSET(BJ$255:BJ$258,[3]Feuil3!$A13,,))</f>
        <v>83.01825434678922</v>
      </c>
      <c r="BK509" s="75">
        <f ca="1">AVERAGE(OFFSET(BK$255:BK$258,[3]Feuil3!$A13,,))</f>
        <v>88.652442924460587</v>
      </c>
      <c r="BL509" s="75">
        <f ca="1">AVERAGE(OFFSET(BL$255:BL$258,[3]Feuil3!$A13,,))</f>
        <v>92.213845767955164</v>
      </c>
      <c r="BM509" s="75">
        <f ca="1">AVERAGE(OFFSET(BM$255:BM$258,[3]Feuil3!$A13,,))</f>
        <v>89.995367621632539</v>
      </c>
      <c r="BN509" s="75">
        <f ca="1">AVERAGE(OFFSET(BN$255:BN$258,[3]Feuil3!$A13,,))</f>
        <v>98.883868784978233</v>
      </c>
      <c r="BO509" s="75">
        <f ca="1">AVERAGE(OFFSET(BO$255:BO$258,[3]Feuil3!$A13,,))</f>
        <v>98.980825520722874</v>
      </c>
      <c r="BP509" s="75">
        <f ca="1">AVERAGE(OFFSET(BP$255:BP$258,[3]Feuil3!$A13,,))</f>
        <v>82.485535755612119</v>
      </c>
      <c r="BQ509" s="75">
        <f ca="1">AVERAGE(OFFSET(BQ$255:BQ$258,[3]Feuil3!$A13,,))</f>
        <v>97.021226035966166</v>
      </c>
      <c r="BR509" s="75">
        <f ca="1">AVERAGE(OFFSET(BR$255:BR$258,[3]Feuil3!$A13,,))</f>
        <v>60.929757029604517</v>
      </c>
      <c r="BS509" s="75">
        <f ca="1">AVERAGE(OFFSET(BS$255:BS$258,[3]Feuil3!$A13,,))</f>
        <v>97.661618406208319</v>
      </c>
      <c r="BT509" s="75">
        <f ca="1">AVERAGE(OFFSET(BT$255:BT$258,[3]Feuil3!$A13,,))</f>
        <v>71.31591651284964</v>
      </c>
      <c r="BU509" s="75">
        <f ca="1">AVERAGE(OFFSET(BU$255:BU$258,[3]Feuil3!$A13,,))</f>
        <v>99.652286122833317</v>
      </c>
      <c r="BV509" s="75">
        <f ca="1">AVERAGE(OFFSET(BV$255:BV$258,[3]Feuil3!$A13,,))</f>
        <v>105.52020212989308</v>
      </c>
      <c r="BW509" s="75">
        <f ca="1">AVERAGE(OFFSET(BW$255:BW$258,[3]Feuil3!$A13,,))</f>
        <v>113.93619522681851</v>
      </c>
      <c r="BX509" s="75">
        <f ca="1">AVERAGE(OFFSET(BX$255:BX$258,[3]Feuil3!$A13,,))</f>
        <v>116.91155398235574</v>
      </c>
      <c r="BY509" s="75">
        <f ca="1">AVERAGE(OFFSET(BY$255:BY$258,[3]Feuil3!$A13,,))</f>
        <v>111.13009946978659</v>
      </c>
      <c r="BZ509" s="75">
        <f ca="1">AVERAGE(OFFSET(BZ$255:BZ$258,[3]Feuil3!$A13,,))</f>
        <v>94.241403398815692</v>
      </c>
      <c r="CA509" s="75">
        <f ca="1">AVERAGE(OFFSET(CA$255:CA$258,[3]Feuil3!$A13,,))</f>
        <v>75.968169439507989</v>
      </c>
      <c r="CB509" s="75">
        <f ca="1">AVERAGE(OFFSET(CB$255:CB$258,[3]Feuil3!$A13,,))</f>
        <v>78.810991709352066</v>
      </c>
      <c r="CC509" s="75">
        <f ca="1">AVERAGE(OFFSET(CC$255:CC$258,[3]Feuil3!$A13,,))</f>
        <v>75.703587502567856</v>
      </c>
      <c r="CD509" s="75">
        <f ca="1">AVERAGE(OFFSET(CD$255:CD$258,[3]Feuil3!$A13,,))</f>
        <v>70.836401986719864</v>
      </c>
      <c r="CE509" s="75">
        <f ca="1">AVERAGE(OFFSET(CE$255:CE$258,[3]Feuil3!$A13,,))</f>
        <v>92.17498182581258</v>
      </c>
      <c r="CF509" s="75">
        <f ca="1">AVERAGE(OFFSET(CF$255:CF$258,[3]Feuil3!$A13,,))</f>
        <v>94.369216641943908</v>
      </c>
      <c r="CG509" s="75">
        <f ca="1">AVERAGE(OFFSET(CG$255:CG$258,[3]Feuil3!$A13,,))</f>
        <v>96.443261553351064</v>
      </c>
      <c r="CH509" s="75">
        <f ca="1">AVERAGE(OFFSET(CH$255:CH$258,[3]Feuil3!$A13,,))</f>
        <v>95.471630128372666</v>
      </c>
      <c r="CI509" s="75" t="e">
        <f ca="1">AVERAGE(OFFSET(CI$255:CI$258,[3]Feuil3!$A13,,))</f>
        <v>#VALUE!</v>
      </c>
      <c r="CJ509" s="75" t="e">
        <f ca="1">AVERAGE(OFFSET(CJ$255:CJ$258,[3]Feuil3!$A13,,))</f>
        <v>#VALUE!</v>
      </c>
      <c r="CK509" s="75" t="e">
        <f ca="1">AVERAGE(OFFSET(CK$255:CK$258,[3]Feuil3!$A13,,))</f>
        <v>#VALUE!</v>
      </c>
    </row>
    <row r="510" spans="5:89">
      <c r="E510" s="70">
        <f t="shared" si="100"/>
        <v>2004</v>
      </c>
      <c r="F510" s="72">
        <f ca="1">AVERAGE(OFFSET(F$255:F$258,[3]Feuil3!$A14,,))</f>
        <v>99.862500000000011</v>
      </c>
      <c r="G510" s="72">
        <f ca="1">AVERAGE(OFFSET(G$255:G$258,[3]Feuil3!$A14,,))</f>
        <v>96.902500000000003</v>
      </c>
      <c r="H510" s="72">
        <f ca="1">AVERAGE(OFFSET(H$255:H$258,[3]Feuil3!$A14,,))</f>
        <v>96.215000000000003</v>
      </c>
      <c r="I510" s="72">
        <f ca="1">AVERAGE(OFFSET(I$255:I$258,[3]Feuil3!$A14,,))</f>
        <v>99.704999999999998</v>
      </c>
      <c r="J510" s="72">
        <f ca="1">AVERAGE(OFFSET(J$255:J$258,[3]Feuil3!$A14,,))</f>
        <v>102.3475</v>
      </c>
      <c r="K510" s="72">
        <f ca="1">AVERAGE(OFFSET(K$255:K$258,[3]Feuil3!$A14,,))</f>
        <v>96.547499999999999</v>
      </c>
      <c r="L510" s="72">
        <f ca="1">AVERAGE(OFFSET(L$255:L$258,[3]Feuil3!$A14,,))</f>
        <v>99.8125</v>
      </c>
      <c r="M510" s="72">
        <f ca="1">AVERAGE(OFFSET(M$255:M$258,[3]Feuil3!$A14,,))</f>
        <v>100.6575</v>
      </c>
      <c r="N510" s="72">
        <f ca="1">AVERAGE(OFFSET(N$255:N$258,[3]Feuil3!$A14,,))</f>
        <v>98.185000000000002</v>
      </c>
      <c r="O510" s="72">
        <f ca="1">AVERAGE(OFFSET(O$255:O$258,[3]Feuil3!$A14,,))</f>
        <v>100.5975</v>
      </c>
      <c r="P510" s="72">
        <f ca="1">AVERAGE(OFFSET(P$255:P$258,[3]Feuil3!$A14,,))</f>
        <v>101.01</v>
      </c>
      <c r="Q510" s="72">
        <f ca="1">AVERAGE(OFFSET(Q$255:Q$258,[3]Feuil3!$A14,,))</f>
        <v>98.384999999999991</v>
      </c>
      <c r="R510" s="72">
        <f ca="1">AVERAGE(OFFSET(R$255:R$258,[3]Feuil3!$A14,,))</f>
        <v>97.605000000000004</v>
      </c>
      <c r="S510" s="72">
        <f ca="1">AVERAGE(OFFSET(S$255:S$258,[3]Feuil3!$A14,,))</f>
        <v>96.800000000000011</v>
      </c>
      <c r="T510" s="72">
        <f ca="1">AVERAGE(OFFSET(T$255:T$258,[3]Feuil3!$A14,,))</f>
        <v>97.45750000000001</v>
      </c>
      <c r="U510" s="72">
        <f ca="1">AVERAGE(OFFSET(U$255:U$258,[3]Feuil3!$A14,,))</f>
        <v>98.855000000000004</v>
      </c>
      <c r="V510" s="72">
        <f ca="1">AVERAGE(OFFSET(V$255:V$258,[3]Feuil3!$A14,,))</f>
        <v>99.905000000000001</v>
      </c>
      <c r="W510" s="72">
        <f ca="1">AVERAGE(OFFSET(W$255:W$258,[3]Feuil3!$A14,,))</f>
        <v>99.767499999999998</v>
      </c>
      <c r="X510" s="72">
        <f ca="1">AVERAGE(OFFSET(X$255:X$258,[3]Feuil3!$A14,,))</f>
        <v>100.52249999999999</v>
      </c>
      <c r="Y510" s="72">
        <f ca="1">AVERAGE(OFFSET(Y$255:Y$258,[3]Feuil3!$A14,,))</f>
        <v>88.859999999999985</v>
      </c>
      <c r="Z510" s="72">
        <f ca="1">AVERAGE(OFFSET(Z$255:Z$258,[3]Feuil3!$A14,,))</f>
        <v>100.11500000000001</v>
      </c>
      <c r="AA510" s="72">
        <f ca="1">AVERAGE(OFFSET(AA$255:AA$258,[3]Feuil3!$A14,,))</f>
        <v>82.045000000000016</v>
      </c>
      <c r="AB510" s="72">
        <f ca="1">AVERAGE(OFFSET(AB$255:AB$258,[3]Feuil3!$A14,,))</f>
        <v>101.425</v>
      </c>
      <c r="AC510" s="72">
        <f ca="1">AVERAGE(OFFSET(AC$255:AC$258,[3]Feuil3!$A14,,))</f>
        <v>96.974999999999994</v>
      </c>
      <c r="AD510" s="72">
        <f ca="1">AVERAGE(OFFSET(AD$255:AD$258,[3]Feuil3!$A14,,))</f>
        <v>102.06</v>
      </c>
      <c r="AE510" s="72">
        <f ca="1">AVERAGE(OFFSET(AE$255:AE$258,[3]Feuil3!$A14,,))</f>
        <v>104.10499999999999</v>
      </c>
      <c r="AF510" s="72">
        <f ca="1">AVERAGE(OFFSET(AF$255:AF$258,[3]Feuil3!$A14,,))</f>
        <v>101.50999999999999</v>
      </c>
      <c r="AG510" s="72">
        <f ca="1">AVERAGE(OFFSET(AG$255:AG$258,[3]Feuil3!$A14,,))</f>
        <v>100.91</v>
      </c>
      <c r="AH510" s="72">
        <f ca="1">AVERAGE(OFFSET(AH$255:AH$258,[3]Feuil3!$A14,,))</f>
        <v>106.42999999999999</v>
      </c>
      <c r="AI510" s="72">
        <f ca="1">AVERAGE(OFFSET(AI$255:AI$258,[3]Feuil3!$A14,,))</f>
        <v>102.2775</v>
      </c>
      <c r="AJ510" s="72">
        <f ca="1">AVERAGE(OFFSET(AJ$255:AJ$258,[3]Feuil3!$A14,,))</f>
        <v>89.777500000000003</v>
      </c>
      <c r="AK510" s="72">
        <f ca="1">AVERAGE(OFFSET(AK$255:AK$258,[3]Feuil3!$A14,,))</f>
        <v>90.602500000000006</v>
      </c>
      <c r="AL510" s="72">
        <f ca="1">AVERAGE(OFFSET(AL$255:AL$258,[3]Feuil3!$A14,,))</f>
        <v>92.877499999999998</v>
      </c>
      <c r="AM510" s="72">
        <f ca="1">AVERAGE(OFFSET(AM$255:AM$258,[3]Feuil3!$A14,,))</f>
        <v>92.972499999999997</v>
      </c>
      <c r="AN510" s="72">
        <f ca="1">AVERAGE(OFFSET(AN$255:AN$258,[3]Feuil3!$A14,,))</f>
        <v>94.76</v>
      </c>
      <c r="AO510" s="72">
        <f ca="1">AVERAGE(OFFSET(AO$255:AO$258,[3]Feuil3!$A14,,))</f>
        <v>95.562499999999986</v>
      </c>
      <c r="AP510" s="72">
        <f ca="1">AVERAGE(OFFSET(AP$255:AP$258,[3]Feuil3!$A14,,))</f>
        <v>101.78</v>
      </c>
      <c r="AQ510" s="72">
        <f ca="1">AVERAGE(OFFSET(AQ$255:AQ$258,[3]Feuil3!$A14,,))</f>
        <v>101.67749999999999</v>
      </c>
      <c r="AR510" s="72" t="e">
        <f ca="1">AVERAGE(OFFSET(AR$255:AR$258,[3]Feuil3!$A14,,))</f>
        <v>#DIV/0!</v>
      </c>
      <c r="AS510" s="72" t="e">
        <f ca="1">AVERAGE(OFFSET(AS$255:AS$258,[3]Feuil3!$A14,,))</f>
        <v>#DIV/0!</v>
      </c>
      <c r="AT510" s="72" t="e">
        <f ca="1">AVERAGE(OFFSET(AT$255:AT$258,[3]Feuil3!$A14,,))</f>
        <v>#DIV/0!</v>
      </c>
      <c r="AU510" s="72" t="e">
        <f ca="1">AVERAGE(OFFSET(AU$255:AU$258,[3]Feuil3!$A14,,))</f>
        <v>#DIV/0!</v>
      </c>
      <c r="AV510" s="72" t="e">
        <f ca="1">AVERAGE(OFFSET(AV$255:AV$258,[3]Feuil3!$A14,,))</f>
        <v>#DIV/0!</v>
      </c>
      <c r="AW510" s="75">
        <f ca="1">AVERAGE(OFFSET(AW$255:AW$258,[3]Feuil3!$A14,,))</f>
        <v>96.168264799350666</v>
      </c>
      <c r="AX510" s="75">
        <f ca="1">AVERAGE(OFFSET(AX$255:AX$258,[3]Feuil3!$A14,,))</f>
        <v>79.066738158653934</v>
      </c>
      <c r="AY510" s="75">
        <f ca="1">AVERAGE(OFFSET(AY$255:AY$258,[3]Feuil3!$A14,,))</f>
        <v>82.016732019776398</v>
      </c>
      <c r="AZ510" s="75">
        <f ca="1">AVERAGE(OFFSET(AZ$255:AZ$258,[3]Feuil3!$A14,,))</f>
        <v>94.157762667961805</v>
      </c>
      <c r="BA510" s="75">
        <f ca="1">AVERAGE(OFFSET(BA$255:BA$258,[3]Feuil3!$A14,,))</f>
        <v>104.26523558304527</v>
      </c>
      <c r="BB510" s="75">
        <f ca="1">AVERAGE(OFFSET(BB$255:BB$258,[3]Feuil3!$A14,,))</f>
        <v>81.332510981406841</v>
      </c>
      <c r="BC510" s="75">
        <f ca="1">AVERAGE(OFFSET(BC$255:BC$258,[3]Feuil3!$A14,,))</f>
        <v>103.27364235669729</v>
      </c>
      <c r="BD510" s="75">
        <f ca="1">AVERAGE(OFFSET(BD$255:BD$258,[3]Feuil3!$A14,,))</f>
        <v>95.61321970879186</v>
      </c>
      <c r="BE510" s="75">
        <f ca="1">AVERAGE(OFFSET(BE$255:BE$258,[3]Feuil3!$A14,,))</f>
        <v>93.791536456556457</v>
      </c>
      <c r="BF510" s="75">
        <f ca="1">AVERAGE(OFFSET(BF$255:BF$258,[3]Feuil3!$A14,,))</f>
        <v>97.219135056776992</v>
      </c>
      <c r="BG510" s="75">
        <f ca="1">AVERAGE(OFFSET(BG$255:BG$258,[3]Feuil3!$A14,,))</f>
        <v>98.488689547581927</v>
      </c>
      <c r="BH510" s="75">
        <f ca="1">AVERAGE(OFFSET(BH$255:BH$258,[3]Feuil3!$A14,,))</f>
        <v>92.00141603323668</v>
      </c>
      <c r="BI510" s="75">
        <f ca="1">AVERAGE(OFFSET(BI$255:BI$258,[3]Feuil3!$A14,,))</f>
        <v>71.598411334437145</v>
      </c>
      <c r="BJ510" s="75">
        <f ca="1">AVERAGE(OFFSET(BJ$255:BJ$258,[3]Feuil3!$A14,,))</f>
        <v>83.943979534319027</v>
      </c>
      <c r="BK510" s="75">
        <f ca="1">AVERAGE(OFFSET(BK$255:BK$258,[3]Feuil3!$A14,,))</f>
        <v>89.049915806236868</v>
      </c>
      <c r="BL510" s="75">
        <f ca="1">AVERAGE(OFFSET(BL$255:BL$258,[3]Feuil3!$A14,,))</f>
        <v>96.427775145620231</v>
      </c>
      <c r="BM510" s="75">
        <f ca="1">AVERAGE(OFFSET(BM$255:BM$258,[3]Feuil3!$A14,,))</f>
        <v>91.255896495703624</v>
      </c>
      <c r="BN510" s="75">
        <f ca="1">AVERAGE(OFFSET(BN$255:BN$258,[3]Feuil3!$A14,,))</f>
        <v>98.449680702595273</v>
      </c>
      <c r="BO510" s="75">
        <f ca="1">AVERAGE(OFFSET(BO$255:BO$258,[3]Feuil3!$A14,,))</f>
        <v>99.500487846264789</v>
      </c>
      <c r="BP510" s="75">
        <f ca="1">AVERAGE(OFFSET(BP$255:BP$258,[3]Feuil3!$A14,,))</f>
        <v>82.258736403610271</v>
      </c>
      <c r="BQ510" s="75">
        <f ca="1">AVERAGE(OFFSET(BQ$255:BQ$258,[3]Feuil3!$A14,,))</f>
        <v>97.960567239077733</v>
      </c>
      <c r="BR510" s="75">
        <f ca="1">AVERAGE(OFFSET(BR$255:BR$258,[3]Feuil3!$A14,,))</f>
        <v>64.171783254093739</v>
      </c>
      <c r="BS510" s="75">
        <f ca="1">AVERAGE(OFFSET(BS$255:BS$258,[3]Feuil3!$A14,,))</f>
        <v>97.087279067382298</v>
      </c>
      <c r="BT510" s="75">
        <f ca="1">AVERAGE(OFFSET(BT$255:BT$258,[3]Feuil3!$A14,,))</f>
        <v>77.106346727246915</v>
      </c>
      <c r="BU510" s="75">
        <f ca="1">AVERAGE(OFFSET(BU$255:BU$258,[3]Feuil3!$A14,,))</f>
        <v>99.664492728350695</v>
      </c>
      <c r="BV510" s="75">
        <f ca="1">AVERAGE(OFFSET(BV$255:BV$258,[3]Feuil3!$A14,,))</f>
        <v>105.5151344033476</v>
      </c>
      <c r="BW510" s="75">
        <f ca="1">AVERAGE(OFFSET(BW$255:BW$258,[3]Feuil3!$A14,,))</f>
        <v>119.34129423422516</v>
      </c>
      <c r="BX510" s="75">
        <f ca="1">AVERAGE(OFFSET(BX$255:BX$258,[3]Feuil3!$A14,,))</f>
        <v>109.42396616759744</v>
      </c>
      <c r="BY510" s="75">
        <f ca="1">AVERAGE(OFFSET(BY$255:BY$258,[3]Feuil3!$A14,,))</f>
        <v>108.81936228327707</v>
      </c>
      <c r="BZ510" s="75">
        <f ca="1">AVERAGE(OFFSET(BZ$255:BZ$258,[3]Feuil3!$A14,,))</f>
        <v>93.4827741543765</v>
      </c>
      <c r="CA510" s="75">
        <f ca="1">AVERAGE(OFFSET(CA$255:CA$258,[3]Feuil3!$A14,,))</f>
        <v>76.233525198182832</v>
      </c>
      <c r="CB510" s="75">
        <f ca="1">AVERAGE(OFFSET(CB$255:CB$258,[3]Feuil3!$A14,,))</f>
        <v>83.727293129851603</v>
      </c>
      <c r="CC510" s="75">
        <f ca="1">AVERAGE(OFFSET(CC$255:CC$258,[3]Feuil3!$A14,,))</f>
        <v>80.943532473029947</v>
      </c>
      <c r="CD510" s="75">
        <f ca="1">AVERAGE(OFFSET(CD$255:CD$258,[3]Feuil3!$A14,,))</f>
        <v>76.688741331667927</v>
      </c>
      <c r="CE510" s="75">
        <f ca="1">AVERAGE(OFFSET(CE$255:CE$258,[3]Feuil3!$A14,,))</f>
        <v>99.425171062196924</v>
      </c>
      <c r="CF510" s="75">
        <f ca="1">AVERAGE(OFFSET(CF$255:CF$258,[3]Feuil3!$A14,,))</f>
        <v>94.502719502719486</v>
      </c>
      <c r="CG510" s="75">
        <f ca="1">AVERAGE(OFFSET(CG$255:CG$258,[3]Feuil3!$A14,,))</f>
        <v>98.504718122429225</v>
      </c>
      <c r="CH510" s="75">
        <f ca="1">AVERAGE(OFFSET(CH$255:CH$258,[3]Feuil3!$A14,,))</f>
        <v>100.57050607244543</v>
      </c>
      <c r="CI510" s="75" t="e">
        <f ca="1">AVERAGE(OFFSET(CI$255:CI$258,[3]Feuil3!$A14,,))</f>
        <v>#VALUE!</v>
      </c>
      <c r="CJ510" s="75" t="e">
        <f ca="1">AVERAGE(OFFSET(CJ$255:CJ$258,[3]Feuil3!$A14,,))</f>
        <v>#VALUE!</v>
      </c>
      <c r="CK510" s="75" t="e">
        <f ca="1">AVERAGE(OFFSET(CK$255:CK$258,[3]Feuil3!$A14,,))</f>
        <v>#VALUE!</v>
      </c>
    </row>
    <row r="511" spans="5:89">
      <c r="E511" s="70">
        <f t="shared" si="100"/>
        <v>2005</v>
      </c>
      <c r="F511" s="72">
        <f ca="1">AVERAGE(OFFSET(F$255:F$258,[3]Feuil3!$A15,,))</f>
        <v>100.00000000000001</v>
      </c>
      <c r="G511" s="72">
        <f ca="1">AVERAGE(OFFSET(G$255:G$258,[3]Feuil3!$A15,,))</f>
        <v>100.0025</v>
      </c>
      <c r="H511" s="72">
        <f ca="1">AVERAGE(OFFSET(H$255:H$258,[3]Feuil3!$A15,,))</f>
        <v>100.00250000000001</v>
      </c>
      <c r="I511" s="72">
        <f ca="1">AVERAGE(OFFSET(I$255:I$258,[3]Feuil3!$A15,,))</f>
        <v>100.0025</v>
      </c>
      <c r="J511" s="72">
        <f ca="1">AVERAGE(OFFSET(J$255:J$258,[3]Feuil3!$A15,,))</f>
        <v>100.00999999999999</v>
      </c>
      <c r="K511" s="72">
        <f ca="1">AVERAGE(OFFSET(K$255:K$258,[3]Feuil3!$A15,,))</f>
        <v>100.00500000000001</v>
      </c>
      <c r="L511" s="72">
        <f ca="1">AVERAGE(OFFSET(L$255:L$258,[3]Feuil3!$A15,,))</f>
        <v>100.0025</v>
      </c>
      <c r="M511" s="72">
        <f ca="1">AVERAGE(OFFSET(M$255:M$258,[3]Feuil3!$A15,,))</f>
        <v>100</v>
      </c>
      <c r="N511" s="72">
        <f ca="1">AVERAGE(OFFSET(N$255:N$258,[3]Feuil3!$A15,,))</f>
        <v>100</v>
      </c>
      <c r="O511" s="72">
        <f ca="1">AVERAGE(OFFSET(O$255:O$258,[3]Feuil3!$A15,,))</f>
        <v>100</v>
      </c>
      <c r="P511" s="72">
        <f ca="1">AVERAGE(OFFSET(P$255:P$258,[3]Feuil3!$A15,,))</f>
        <v>100.00749999999999</v>
      </c>
      <c r="Q511" s="72">
        <f ca="1">AVERAGE(OFFSET(Q$255:Q$258,[3]Feuil3!$A15,,))</f>
        <v>100.0025</v>
      </c>
      <c r="R511" s="72">
        <f ca="1">AVERAGE(OFFSET(R$255:R$258,[3]Feuil3!$A15,,))</f>
        <v>100.01499999999999</v>
      </c>
      <c r="S511" s="72">
        <f ca="1">AVERAGE(OFFSET(S$255:S$258,[3]Feuil3!$A15,,))</f>
        <v>100</v>
      </c>
      <c r="T511" s="72">
        <f ca="1">AVERAGE(OFFSET(T$255:T$258,[3]Feuil3!$A15,,))</f>
        <v>100.00500000000001</v>
      </c>
      <c r="U511" s="72">
        <f ca="1">AVERAGE(OFFSET(U$255:U$258,[3]Feuil3!$A15,,))</f>
        <v>100.01</v>
      </c>
      <c r="V511" s="72">
        <f ca="1">AVERAGE(OFFSET(V$255:V$258,[3]Feuil3!$A15,,))</f>
        <v>100.0025</v>
      </c>
      <c r="W511" s="72">
        <f ca="1">AVERAGE(OFFSET(W$255:W$258,[3]Feuil3!$A15,,))</f>
        <v>100.0025</v>
      </c>
      <c r="X511" s="72">
        <f ca="1">AVERAGE(OFFSET(X$255:X$258,[3]Feuil3!$A15,,))</f>
        <v>100</v>
      </c>
      <c r="Y511" s="72">
        <f ca="1">AVERAGE(OFFSET(Y$255:Y$258,[3]Feuil3!$A15,,))</f>
        <v>100.0125</v>
      </c>
      <c r="Z511" s="72">
        <f ca="1">AVERAGE(OFFSET(Z$255:Z$258,[3]Feuil3!$A15,,))</f>
        <v>99.997500000000002</v>
      </c>
      <c r="AA511" s="72">
        <f ca="1">AVERAGE(OFFSET(AA$255:AA$258,[3]Feuil3!$A15,,))</f>
        <v>100.05</v>
      </c>
      <c r="AB511" s="72">
        <f ca="1">AVERAGE(OFFSET(AB$255:AB$258,[3]Feuil3!$A15,,))</f>
        <v>100</v>
      </c>
      <c r="AC511" s="72">
        <f ca="1">AVERAGE(OFFSET(AC$255:AC$258,[3]Feuil3!$A15,,))</f>
        <v>100.0025</v>
      </c>
      <c r="AD511" s="72">
        <f ca="1">AVERAGE(OFFSET(AD$255:AD$258,[3]Feuil3!$A15,,))</f>
        <v>100.00750000000001</v>
      </c>
      <c r="AE511" s="72">
        <f ca="1">AVERAGE(OFFSET(AE$255:AE$258,[3]Feuil3!$A15,,))</f>
        <v>100.0425</v>
      </c>
      <c r="AF511" s="72">
        <f ca="1">AVERAGE(OFFSET(AF$255:AF$258,[3]Feuil3!$A15,,))</f>
        <v>100.0025</v>
      </c>
      <c r="AG511" s="72">
        <f ca="1">AVERAGE(OFFSET(AG$255:AG$258,[3]Feuil3!$A15,,))</f>
        <v>100.02000000000001</v>
      </c>
      <c r="AH511" s="72">
        <f ca="1">AVERAGE(OFFSET(AH$255:AH$258,[3]Feuil3!$A15,,))</f>
        <v>100.0675</v>
      </c>
      <c r="AI511" s="72">
        <f ca="1">AVERAGE(OFFSET(AI$255:AI$258,[3]Feuil3!$A15,,))</f>
        <v>100.005</v>
      </c>
      <c r="AJ511" s="72">
        <f ca="1">AVERAGE(OFFSET(AJ$255:AJ$258,[3]Feuil3!$A15,,))</f>
        <v>100.0625</v>
      </c>
      <c r="AK511" s="72">
        <f ca="1">AVERAGE(OFFSET(AK$255:AK$258,[3]Feuil3!$A15,,))</f>
        <v>100.095</v>
      </c>
      <c r="AL511" s="72">
        <f ca="1">AVERAGE(OFFSET(AL$255:AL$258,[3]Feuil3!$A15,,))</f>
        <v>100.03750000000001</v>
      </c>
      <c r="AM511" s="72">
        <f ca="1">AVERAGE(OFFSET(AM$255:AM$258,[3]Feuil3!$A15,,))</f>
        <v>100.0275</v>
      </c>
      <c r="AN511" s="72">
        <f ca="1">AVERAGE(OFFSET(AN$255:AN$258,[3]Feuil3!$A15,,))</f>
        <v>100.005</v>
      </c>
      <c r="AO511" s="72">
        <f ca="1">AVERAGE(OFFSET(AO$255:AO$258,[3]Feuil3!$A15,,))</f>
        <v>100.035</v>
      </c>
      <c r="AP511" s="72">
        <f ca="1">AVERAGE(OFFSET(AP$255:AP$258,[3]Feuil3!$A15,,))</f>
        <v>100.015</v>
      </c>
      <c r="AQ511" s="72">
        <f ca="1">AVERAGE(OFFSET(AQ$255:AQ$258,[3]Feuil3!$A15,,))</f>
        <v>100.035</v>
      </c>
      <c r="AR511" s="72" t="e">
        <f ca="1">AVERAGE(OFFSET(AR$255:AR$258,[3]Feuil3!$A15,,))</f>
        <v>#DIV/0!</v>
      </c>
      <c r="AS511" s="72" t="e">
        <f ca="1">AVERAGE(OFFSET(AS$255:AS$258,[3]Feuil3!$A15,,))</f>
        <v>#DIV/0!</v>
      </c>
      <c r="AT511" s="72" t="e">
        <f ca="1">AVERAGE(OFFSET(AT$255:AT$258,[3]Feuil3!$A15,,))</f>
        <v>#DIV/0!</v>
      </c>
      <c r="AU511" s="72" t="e">
        <f ca="1">AVERAGE(OFFSET(AU$255:AU$258,[3]Feuil3!$A15,,))</f>
        <v>#DIV/0!</v>
      </c>
      <c r="AV511" s="72" t="e">
        <f ca="1">AVERAGE(OFFSET(AV$255:AV$258,[3]Feuil3!$A15,,))</f>
        <v>#DIV/0!</v>
      </c>
      <c r="AW511" s="75">
        <f ca="1">AVERAGE(OFFSET(AW$255:AW$258,[3]Feuil3!$A15,,))</f>
        <v>96.300678231919562</v>
      </c>
      <c r="AX511" s="75">
        <f ca="1">AVERAGE(OFFSET(AX$255:AX$258,[3]Feuil3!$A15,,))</f>
        <v>81.596155751510949</v>
      </c>
      <c r="AY511" s="75">
        <f ca="1">AVERAGE(OFFSET(AY$255:AY$258,[3]Feuil3!$A15,,))</f>
        <v>85.245317713534178</v>
      </c>
      <c r="AZ511" s="75">
        <f ca="1">AVERAGE(OFFSET(AZ$255:AZ$258,[3]Feuil3!$A15,,))</f>
        <v>94.438710808914806</v>
      </c>
      <c r="BA511" s="75">
        <f ca="1">AVERAGE(OFFSET(BA$255:BA$258,[3]Feuil3!$A15,,))</f>
        <v>101.88393669274149</v>
      </c>
      <c r="BB511" s="75">
        <f ca="1">AVERAGE(OFFSET(BB$255:BB$258,[3]Feuil3!$A15,,))</f>
        <v>84.245141103556193</v>
      </c>
      <c r="BC511" s="75">
        <f ca="1">AVERAGE(OFFSET(BC$255:BC$258,[3]Feuil3!$A15,,))</f>
        <v>103.47023088065745</v>
      </c>
      <c r="BD511" s="75">
        <f ca="1">AVERAGE(OFFSET(BD$255:BD$258,[3]Feuil3!$A15,,))</f>
        <v>94.988669208744369</v>
      </c>
      <c r="BE511" s="75">
        <f ca="1">AVERAGE(OFFSET(BE$255:BE$258,[3]Feuil3!$A15,,))</f>
        <v>95.525321033311045</v>
      </c>
      <c r="BF511" s="75">
        <f ca="1">AVERAGE(OFFSET(BF$255:BF$258,[3]Feuil3!$A15,,))</f>
        <v>96.641700893935734</v>
      </c>
      <c r="BG511" s="75">
        <f ca="1">AVERAGE(OFFSET(BG$255:BG$258,[3]Feuil3!$A15,,))</f>
        <v>97.511212948517937</v>
      </c>
      <c r="BH511" s="75">
        <f ca="1">AVERAGE(OFFSET(BH$255:BH$258,[3]Feuil3!$A15,,))</f>
        <v>93.513966629707284</v>
      </c>
      <c r="BI511" s="75">
        <f ca="1">AVERAGE(OFFSET(BI$255:BI$258,[3]Feuil3!$A15,,))</f>
        <v>73.366273342694868</v>
      </c>
      <c r="BJ511" s="75">
        <f ca="1">AVERAGE(OFFSET(BJ$255:BJ$258,[3]Feuil3!$A15,,))</f>
        <v>86.718987122230402</v>
      </c>
      <c r="BK511" s="75">
        <f ca="1">AVERAGE(OFFSET(BK$255:BK$258,[3]Feuil3!$A15,,))</f>
        <v>91.377644924225621</v>
      </c>
      <c r="BL511" s="75">
        <f ca="1">AVERAGE(OFFSET(BL$255:BL$258,[3]Feuil3!$A15,,))</f>
        <v>97.554415986176508</v>
      </c>
      <c r="BM511" s="75">
        <f ca="1">AVERAGE(OFFSET(BM$255:BM$258,[3]Feuil3!$A15,,))</f>
        <v>91.344955600936899</v>
      </c>
      <c r="BN511" s="75">
        <f ca="1">AVERAGE(OFFSET(BN$255:BN$258,[3]Feuil3!$A15,,))</f>
        <v>98.681576610231616</v>
      </c>
      <c r="BO511" s="75">
        <f ca="1">AVERAGE(OFFSET(BO$255:BO$258,[3]Feuil3!$A15,,))</f>
        <v>98.983300103225446</v>
      </c>
      <c r="BP511" s="75">
        <f ca="1">AVERAGE(OFFSET(BP$255:BP$258,[3]Feuil3!$A15,,))</f>
        <v>92.582735477898638</v>
      </c>
      <c r="BQ511" s="75">
        <f ca="1">AVERAGE(OFFSET(BQ$255:BQ$258,[3]Feuil3!$A15,,))</f>
        <v>97.845595789738553</v>
      </c>
      <c r="BR511" s="75">
        <f ca="1">AVERAGE(OFFSET(BR$255:BR$258,[3]Feuil3!$A15,,))</f>
        <v>78.25445687820195</v>
      </c>
      <c r="BS511" s="75">
        <f ca="1">AVERAGE(OFFSET(BS$255:BS$258,[3]Feuil3!$A15,,))</f>
        <v>95.723223137670487</v>
      </c>
      <c r="BT511" s="75">
        <f ca="1">AVERAGE(OFFSET(BT$255:BT$258,[3]Feuil3!$A15,,))</f>
        <v>79.513559562686368</v>
      </c>
      <c r="BU511" s="75">
        <f ca="1">AVERAGE(OFFSET(BU$255:BU$258,[3]Feuil3!$A15,,))</f>
        <v>97.660168102395971</v>
      </c>
      <c r="BV511" s="75">
        <f ca="1">AVERAGE(OFFSET(BV$255:BV$258,[3]Feuil3!$A15,,))</f>
        <v>101.39760658514868</v>
      </c>
      <c r="BW511" s="75">
        <f ca="1">AVERAGE(OFFSET(BW$255:BW$258,[3]Feuil3!$A15,,))</f>
        <v>117.56898607682103</v>
      </c>
      <c r="BX511" s="75">
        <f ca="1">AVERAGE(OFFSET(BX$255:BX$258,[3]Feuil3!$A15,,))</f>
        <v>108.45887519654242</v>
      </c>
      <c r="BY511" s="75">
        <f ca="1">AVERAGE(OFFSET(BY$255:BY$258,[3]Feuil3!$A15,,))</f>
        <v>102.31402363320332</v>
      </c>
      <c r="BZ511" s="75">
        <f ca="1">AVERAGE(OFFSET(BZ$255:BZ$258,[3]Feuil3!$A15,,))</f>
        <v>91.405683843547394</v>
      </c>
      <c r="CA511" s="75">
        <f ca="1">AVERAGE(OFFSET(CA$255:CA$258,[3]Feuil3!$A15,,))</f>
        <v>84.966913927689802</v>
      </c>
      <c r="CB511" s="75">
        <f ca="1">AVERAGE(OFFSET(CB$255:CB$258,[3]Feuil3!$A15,,))</f>
        <v>92.499471933252366</v>
      </c>
      <c r="CC511" s="75">
        <f ca="1">AVERAGE(OFFSET(CC$255:CC$258,[3]Feuil3!$A15,,))</f>
        <v>87.183533469039673</v>
      </c>
      <c r="CD511" s="75">
        <f ca="1">AVERAGE(OFFSET(CD$255:CD$258,[3]Feuil3!$A15,,))</f>
        <v>82.508086515404159</v>
      </c>
      <c r="CE511" s="75">
        <f ca="1">AVERAGE(OFFSET(CE$255:CE$258,[3]Feuil3!$A15,,))</f>
        <v>104.92838995435842</v>
      </c>
      <c r="CF511" s="75">
        <f ca="1">AVERAGE(OFFSET(CF$255:CF$258,[3]Feuil3!$A15,,))</f>
        <v>98.925619834710744</v>
      </c>
      <c r="CG511" s="75">
        <f ca="1">AVERAGE(OFFSET(CG$255:CG$258,[3]Feuil3!$A15,,))</f>
        <v>96.796515848052238</v>
      </c>
      <c r="CH511" s="75">
        <f ca="1">AVERAGE(OFFSET(CH$255:CH$258,[3]Feuil3!$A15,,))</f>
        <v>98.945888470478508</v>
      </c>
      <c r="CI511" s="75" t="e">
        <f ca="1">AVERAGE(OFFSET(CI$255:CI$258,[3]Feuil3!$A15,,))</f>
        <v>#VALUE!</v>
      </c>
      <c r="CJ511" s="75" t="e">
        <f ca="1">AVERAGE(OFFSET(CJ$255:CJ$258,[3]Feuil3!$A15,,))</f>
        <v>#VALUE!</v>
      </c>
      <c r="CK511" s="75" t="e">
        <f ca="1">AVERAGE(OFFSET(CK$255:CK$258,[3]Feuil3!$A15,,))</f>
        <v>#VALUE!</v>
      </c>
    </row>
    <row r="512" spans="5:89">
      <c r="E512" s="70">
        <f t="shared" si="100"/>
        <v>2006</v>
      </c>
      <c r="F512" s="72">
        <f ca="1">AVERAGE(OFFSET(F$255:F$258,[3]Feuil3!$A16,,))</f>
        <v>100.685</v>
      </c>
      <c r="G512" s="72">
        <f ca="1">AVERAGE(OFFSET(G$255:G$258,[3]Feuil3!$A16,,))</f>
        <v>104.7075</v>
      </c>
      <c r="H512" s="72">
        <f ca="1">AVERAGE(OFFSET(H$255:H$258,[3]Feuil3!$A16,,))</f>
        <v>103.86499999999999</v>
      </c>
      <c r="I512" s="72">
        <f ca="1">AVERAGE(OFFSET(I$255:I$258,[3]Feuil3!$A16,,))</f>
        <v>100.19750000000001</v>
      </c>
      <c r="J512" s="72">
        <f ca="1">AVERAGE(OFFSET(J$255:J$258,[3]Feuil3!$A16,,))</f>
        <v>98.365000000000009</v>
      </c>
      <c r="K512" s="72">
        <f ca="1">AVERAGE(OFFSET(K$255:K$258,[3]Feuil3!$A16,,))</f>
        <v>106.35000000000001</v>
      </c>
      <c r="L512" s="72">
        <f ca="1">AVERAGE(OFFSET(L$255:L$258,[3]Feuil3!$A16,,))</f>
        <v>101.55250000000001</v>
      </c>
      <c r="M512" s="72">
        <f ca="1">AVERAGE(OFFSET(M$255:M$258,[3]Feuil3!$A16,,))</f>
        <v>100.27500000000001</v>
      </c>
      <c r="N512" s="72">
        <f ca="1">AVERAGE(OFFSET(N$255:N$258,[3]Feuil3!$A16,,))</f>
        <v>102.26500000000001</v>
      </c>
      <c r="O512" s="72">
        <f ca="1">AVERAGE(OFFSET(O$255:O$258,[3]Feuil3!$A16,,))</f>
        <v>100.49250000000001</v>
      </c>
      <c r="P512" s="72">
        <f ca="1">AVERAGE(OFFSET(P$255:P$258,[3]Feuil3!$A16,,))</f>
        <v>99.882499999999993</v>
      </c>
      <c r="Q512" s="72">
        <f ca="1">AVERAGE(OFFSET(Q$255:Q$258,[3]Feuil3!$A16,,))</f>
        <v>101.49</v>
      </c>
      <c r="R512" s="72">
        <f ca="1">AVERAGE(OFFSET(R$255:R$258,[3]Feuil3!$A16,,))</f>
        <v>108.735</v>
      </c>
      <c r="S512" s="72">
        <f ca="1">AVERAGE(OFFSET(S$255:S$258,[3]Feuil3!$A16,,))</f>
        <v>103.86</v>
      </c>
      <c r="T512" s="72">
        <f ca="1">AVERAGE(OFFSET(T$255:T$258,[3]Feuil3!$A16,,))</f>
        <v>104.86</v>
      </c>
      <c r="U512" s="72">
        <f ca="1">AVERAGE(OFFSET(U$255:U$258,[3]Feuil3!$A16,,))</f>
        <v>95.372500000000002</v>
      </c>
      <c r="V512" s="72">
        <f ca="1">AVERAGE(OFFSET(V$255:V$258,[3]Feuil3!$A16,,))</f>
        <v>101.855</v>
      </c>
      <c r="W512" s="72">
        <f ca="1">AVERAGE(OFFSET(W$255:W$258,[3]Feuil3!$A16,,))</f>
        <v>100.0625</v>
      </c>
      <c r="X512" s="72">
        <f ca="1">AVERAGE(OFFSET(X$255:X$258,[3]Feuil3!$A16,,))</f>
        <v>100.27500000000001</v>
      </c>
      <c r="Y512" s="72">
        <f ca="1">AVERAGE(OFFSET(Y$255:Y$258,[3]Feuil3!$A16,,))</f>
        <v>102.8925</v>
      </c>
      <c r="Z512" s="72">
        <f ca="1">AVERAGE(OFFSET(Z$255:Z$258,[3]Feuil3!$A16,,))</f>
        <v>100.4825</v>
      </c>
      <c r="AA512" s="72">
        <f ca="1">AVERAGE(OFFSET(AA$255:AA$258,[3]Feuil3!$A16,,))</f>
        <v>111.93</v>
      </c>
      <c r="AB512" s="72">
        <f ca="1">AVERAGE(OFFSET(AB$255:AB$258,[3]Feuil3!$A16,,))</f>
        <v>100.03</v>
      </c>
      <c r="AC512" s="72">
        <f ca="1">AVERAGE(OFFSET(AC$255:AC$258,[3]Feuil3!$A16,,))</f>
        <v>104.82</v>
      </c>
      <c r="AD512" s="72">
        <f ca="1">AVERAGE(OFFSET(AD$255:AD$258,[3]Feuil3!$A16,,))</f>
        <v>99.047500000000014</v>
      </c>
      <c r="AE512" s="72">
        <f ca="1">AVERAGE(OFFSET(AE$255:AE$258,[3]Feuil3!$A16,,))</f>
        <v>100.12</v>
      </c>
      <c r="AF512" s="72">
        <f ca="1">AVERAGE(OFFSET(AF$255:AF$258,[3]Feuil3!$A16,,))</f>
        <v>101.50999999999999</v>
      </c>
      <c r="AG512" s="72">
        <f ca="1">AVERAGE(OFFSET(AG$255:AG$258,[3]Feuil3!$A16,,))</f>
        <v>99.932500000000005</v>
      </c>
      <c r="AH512" s="72">
        <f ca="1">AVERAGE(OFFSET(AH$255:AH$258,[3]Feuil3!$A16,,))</f>
        <v>90.70750000000001</v>
      </c>
      <c r="AI512" s="72">
        <f ca="1">AVERAGE(OFFSET(AI$255:AI$258,[3]Feuil3!$A16,,))</f>
        <v>99.36</v>
      </c>
      <c r="AJ512" s="72">
        <f ca="1">AVERAGE(OFFSET(AJ$255:AJ$258,[3]Feuil3!$A16,,))</f>
        <v>106.13999999999999</v>
      </c>
      <c r="AK512" s="72">
        <f ca="1">AVERAGE(OFFSET(AK$255:AK$258,[3]Feuil3!$A16,,))</f>
        <v>99.885000000000005</v>
      </c>
      <c r="AL512" s="72">
        <f ca="1">AVERAGE(OFFSET(AL$255:AL$258,[3]Feuil3!$A16,,))</f>
        <v>106.77250000000001</v>
      </c>
      <c r="AM512" s="72">
        <f ca="1">AVERAGE(OFFSET(AM$255:AM$258,[3]Feuil3!$A16,,))</f>
        <v>104.77999999999999</v>
      </c>
      <c r="AN512" s="72">
        <f ca="1">AVERAGE(OFFSET(AN$255:AN$258,[3]Feuil3!$A16,,))</f>
        <v>93.592500000000001</v>
      </c>
      <c r="AO512" s="72">
        <f ca="1">AVERAGE(OFFSET(AO$255:AO$258,[3]Feuil3!$A16,,))</f>
        <v>103.58750000000001</v>
      </c>
      <c r="AP512" s="72">
        <f ca="1">AVERAGE(OFFSET(AP$255:AP$258,[3]Feuil3!$A16,,))</f>
        <v>99.949999999999989</v>
      </c>
      <c r="AQ512" s="72">
        <f ca="1">AVERAGE(OFFSET(AQ$255:AQ$258,[3]Feuil3!$A16,,))</f>
        <v>101.61250000000001</v>
      </c>
      <c r="AR512" s="72" t="e">
        <f ca="1">AVERAGE(OFFSET(AR$255:AR$258,[3]Feuil3!$A16,,))</f>
        <v>#DIV/0!</v>
      </c>
      <c r="AS512" s="72" t="e">
        <f ca="1">AVERAGE(OFFSET(AS$255:AS$258,[3]Feuil3!$A16,,))</f>
        <v>#DIV/0!</v>
      </c>
      <c r="AT512" s="72" t="e">
        <f ca="1">AVERAGE(OFFSET(AT$255:AT$258,[3]Feuil3!$A16,,))</f>
        <v>#DIV/0!</v>
      </c>
      <c r="AU512" s="72" t="e">
        <f ca="1">AVERAGE(OFFSET(AU$255:AU$258,[3]Feuil3!$A16,,))</f>
        <v>#DIV/0!</v>
      </c>
      <c r="AV512" s="72" t="e">
        <f ca="1">AVERAGE(OFFSET(AV$255:AV$258,[3]Feuil3!$A16,,))</f>
        <v>#DIV/0!</v>
      </c>
      <c r="AW512" s="75">
        <f ca="1">AVERAGE(OFFSET(AW$255:AW$258,[3]Feuil3!$A16,,))</f>
        <v>96.960337877808215</v>
      </c>
      <c r="AX512" s="75">
        <f ca="1">AVERAGE(OFFSET(AX$255:AX$258,[3]Feuil3!$A16,,))</f>
        <v>85.435158904540714</v>
      </c>
      <c r="AY512" s="75">
        <f ca="1">AVERAGE(OFFSET(AY$255:AY$258,[3]Feuil3!$A16,,))</f>
        <v>88.537835797267334</v>
      </c>
      <c r="AZ512" s="75">
        <f ca="1">AVERAGE(OFFSET(AZ$255:AZ$258,[3]Feuil3!$A16,,))</f>
        <v>94.622861691220123</v>
      </c>
      <c r="BA512" s="75">
        <f ca="1">AVERAGE(OFFSET(BA$255:BA$258,[3]Feuil3!$A16,,))</f>
        <v>100.20811351646351</v>
      </c>
      <c r="BB512" s="75">
        <f ca="1">AVERAGE(OFFSET(BB$255:BB$258,[3]Feuil3!$A16,,))</f>
        <v>89.590228052229378</v>
      </c>
      <c r="BC512" s="75">
        <f ca="1">AVERAGE(OFFSET(BC$255:BC$258,[3]Feuil3!$A16,,))</f>
        <v>105.07397936559551</v>
      </c>
      <c r="BD512" s="75">
        <f ca="1">AVERAGE(OFFSET(BD$255:BD$258,[3]Feuil3!$A16,,))</f>
        <v>95.249888049068403</v>
      </c>
      <c r="BE512" s="75">
        <f ca="1">AVERAGE(OFFSET(BE$255:BE$258,[3]Feuil3!$A16,,))</f>
        <v>97.688969554715555</v>
      </c>
      <c r="BF512" s="75">
        <f ca="1">AVERAGE(OFFSET(BF$255:BF$258,[3]Feuil3!$A16,,))</f>
        <v>97.117661270838383</v>
      </c>
      <c r="BG512" s="75">
        <f ca="1">AVERAGE(OFFSET(BG$255:BG$258,[3]Feuil3!$A16,,))</f>
        <v>97.389333073322931</v>
      </c>
      <c r="BH512" s="75">
        <f ca="1">AVERAGE(OFFSET(BH$255:BH$258,[3]Feuil3!$A16,,))</f>
        <v>94.904952108687212</v>
      </c>
      <c r="BI512" s="75">
        <f ca="1">AVERAGE(OFFSET(BI$255:BI$258,[3]Feuil3!$A16,,))</f>
        <v>79.762852891245572</v>
      </c>
      <c r="BJ512" s="75">
        <f ca="1">AVERAGE(OFFSET(BJ$255:BJ$258,[3]Feuil3!$A16,,))</f>
        <v>90.066340025148506</v>
      </c>
      <c r="BK512" s="75">
        <f ca="1">AVERAGE(OFFSET(BK$255:BK$258,[3]Feuil3!$A16,,))</f>
        <v>95.813807777154125</v>
      </c>
      <c r="BL512" s="75">
        <f ca="1">AVERAGE(OFFSET(BL$255:BL$258,[3]Feuil3!$A16,,))</f>
        <v>93.030782308185366</v>
      </c>
      <c r="BM512" s="75">
        <f ca="1">AVERAGE(OFFSET(BM$255:BM$258,[3]Feuil3!$A16,,))</f>
        <v>93.037078600369284</v>
      </c>
      <c r="BN512" s="75">
        <f ca="1">AVERAGE(OFFSET(BN$255:BN$258,[3]Feuil3!$A16,,))</f>
        <v>98.740784076011096</v>
      </c>
      <c r="BO512" s="75">
        <f ca="1">AVERAGE(OFFSET(BO$255:BO$258,[3]Feuil3!$A16,,))</f>
        <v>99.255504178509312</v>
      </c>
      <c r="BP512" s="75">
        <f ca="1">AVERAGE(OFFSET(BP$255:BP$258,[3]Feuil3!$A16,,))</f>
        <v>95.248785003471411</v>
      </c>
      <c r="BQ512" s="75">
        <f ca="1">AVERAGE(OFFSET(BQ$255:BQ$258,[3]Feuil3!$A16,,))</f>
        <v>98.320158793393873</v>
      </c>
      <c r="BR512" s="75">
        <f ca="1">AVERAGE(OFFSET(BR$255:BR$258,[3]Feuil3!$A16,,))</f>
        <v>87.546440363589653</v>
      </c>
      <c r="BS512" s="75">
        <f ca="1">AVERAGE(OFFSET(BS$255:BS$258,[3]Feuil3!$A16,,))</f>
        <v>95.751940104611805</v>
      </c>
      <c r="BT512" s="75">
        <f ca="1">AVERAGE(OFFSET(BT$255:BT$258,[3]Feuil3!$A16,,))</f>
        <v>83.344029532869513</v>
      </c>
      <c r="BU512" s="75">
        <f ca="1">AVERAGE(OFFSET(BU$255:BU$258,[3]Feuil3!$A16,,))</f>
        <v>96.722700798660739</v>
      </c>
      <c r="BV512" s="75">
        <f ca="1">AVERAGE(OFFSET(BV$255:BV$258,[3]Feuil3!$A16,,))</f>
        <v>101.47615634660353</v>
      </c>
      <c r="BW512" s="75">
        <f ca="1">AVERAGE(OFFSET(BW$255:BW$258,[3]Feuil3!$A16,,))</f>
        <v>119.34129423422515</v>
      </c>
      <c r="BX512" s="75">
        <f ca="1">AVERAGE(OFFSET(BX$255:BX$258,[3]Feuil3!$A16,,))</f>
        <v>108.36399265725329</v>
      </c>
      <c r="BY512" s="75">
        <f ca="1">AVERAGE(OFFSET(BY$255:BY$258,[3]Feuil3!$A16,,))</f>
        <v>92.743890860756892</v>
      </c>
      <c r="BZ512" s="75">
        <f ca="1">AVERAGE(OFFSET(BZ$255:BZ$258,[3]Feuil3!$A16,,))</f>
        <v>90.816146659615725</v>
      </c>
      <c r="CA512" s="75">
        <f ca="1">AVERAGE(OFFSET(CA$255:CA$258,[3]Feuil3!$A16,,))</f>
        <v>90.127552722398448</v>
      </c>
      <c r="CB512" s="75">
        <f ca="1">AVERAGE(OFFSET(CB$255:CB$258,[3]Feuil3!$A16,,))</f>
        <v>92.305407403495792</v>
      </c>
      <c r="CC512" s="75">
        <f ca="1">AVERAGE(OFFSET(CC$255:CC$258,[3]Feuil3!$A16,,))</f>
        <v>93.053143344476211</v>
      </c>
      <c r="CD512" s="75">
        <f ca="1">AVERAGE(OFFSET(CD$255:CD$258,[3]Feuil3!$A16,,))</f>
        <v>86.428205294384526</v>
      </c>
      <c r="CE512" s="75">
        <f ca="1">AVERAGE(OFFSET(CE$255:CE$258,[3]Feuil3!$A16,,))</f>
        <v>98.200193358364984</v>
      </c>
      <c r="CF512" s="75">
        <f ca="1">AVERAGE(OFFSET(CF$255:CF$258,[3]Feuil3!$A16,,))</f>
        <v>102.43872289326833</v>
      </c>
      <c r="CG512" s="75">
        <f ca="1">AVERAGE(OFFSET(CG$255:CG$258,[3]Feuil3!$A16,,))</f>
        <v>96.733607548995863</v>
      </c>
      <c r="CH512" s="75">
        <f ca="1">AVERAGE(OFFSET(CH$255:CH$258,[3]Feuil3!$A16,,))</f>
        <v>100.50621374725343</v>
      </c>
      <c r="CI512" s="75" t="e">
        <f ca="1">AVERAGE(OFFSET(CI$255:CI$258,[3]Feuil3!$A16,,))</f>
        <v>#VALUE!</v>
      </c>
      <c r="CJ512" s="75" t="e">
        <f ca="1">AVERAGE(OFFSET(CJ$255:CJ$258,[3]Feuil3!$A16,,))</f>
        <v>#VALUE!</v>
      </c>
      <c r="CK512" s="75" t="e">
        <f ca="1">AVERAGE(OFFSET(CK$255:CK$258,[3]Feuil3!$A16,,))</f>
        <v>#VALUE!</v>
      </c>
    </row>
    <row r="513" spans="2:89">
      <c r="E513" s="70">
        <f t="shared" si="100"/>
        <v>2007</v>
      </c>
      <c r="F513" s="72">
        <f ca="1">AVERAGE(OFFSET(F$255:F$258,[3]Feuil3!$A17,,))</f>
        <v>101.97</v>
      </c>
      <c r="G513" s="72">
        <f ca="1">AVERAGE(OFFSET(G$255:G$258,[3]Feuil3!$A17,,))</f>
        <v>111.345</v>
      </c>
      <c r="H513" s="72">
        <f ca="1">AVERAGE(OFFSET(H$255:H$258,[3]Feuil3!$A17,,))</f>
        <v>107.0975</v>
      </c>
      <c r="I513" s="72">
        <f ca="1">AVERAGE(OFFSET(I$255:I$258,[3]Feuil3!$A17,,))</f>
        <v>101.44749999999999</v>
      </c>
      <c r="J513" s="72">
        <f ca="1">AVERAGE(OFFSET(J$255:J$258,[3]Feuil3!$A17,,))</f>
        <v>99.022499999999994</v>
      </c>
      <c r="K513" s="72">
        <f ca="1">AVERAGE(OFFSET(K$255:K$258,[3]Feuil3!$A17,,))</f>
        <v>115.53</v>
      </c>
      <c r="L513" s="72">
        <f ca="1">AVERAGE(OFFSET(L$255:L$258,[3]Feuil3!$A17,,))</f>
        <v>103.57249999999999</v>
      </c>
      <c r="M513" s="72">
        <f ca="1">AVERAGE(OFFSET(M$255:M$258,[3]Feuil3!$A17,,))</f>
        <v>101.25999999999999</v>
      </c>
      <c r="N513" s="72">
        <f ca="1">AVERAGE(OFFSET(N$255:N$258,[3]Feuil3!$A17,,))</f>
        <v>104.24499999999999</v>
      </c>
      <c r="O513" s="72">
        <f ca="1">AVERAGE(OFFSET(O$255:O$258,[3]Feuil3!$A17,,))</f>
        <v>102.2675</v>
      </c>
      <c r="P513" s="72">
        <f ca="1">AVERAGE(OFFSET(P$255:P$258,[3]Feuil3!$A17,,))</f>
        <v>101.16</v>
      </c>
      <c r="Q513" s="72">
        <f ca="1">AVERAGE(OFFSET(Q$255:Q$258,[3]Feuil3!$A17,,))</f>
        <v>102.8425</v>
      </c>
      <c r="R513" s="72">
        <f ca="1">AVERAGE(OFFSET(R$255:R$258,[3]Feuil3!$A17,,))</f>
        <v>126.47499999999999</v>
      </c>
      <c r="S513" s="72">
        <f ca="1">AVERAGE(OFFSET(S$255:S$258,[3]Feuil3!$A17,,))</f>
        <v>109.45500000000001</v>
      </c>
      <c r="T513" s="72">
        <f ca="1">AVERAGE(OFFSET(T$255:T$258,[3]Feuil3!$A17,,))</f>
        <v>106.7975</v>
      </c>
      <c r="U513" s="72">
        <f ca="1">AVERAGE(OFFSET(U$255:U$258,[3]Feuil3!$A17,,))</f>
        <v>103.13</v>
      </c>
      <c r="V513" s="72">
        <f ca="1">AVERAGE(OFFSET(V$255:V$258,[3]Feuil3!$A17,,))</f>
        <v>105.69250000000001</v>
      </c>
      <c r="W513" s="72">
        <f ca="1">AVERAGE(OFFSET(W$255:W$258,[3]Feuil3!$A17,,))</f>
        <v>100.52250000000001</v>
      </c>
      <c r="X513" s="72">
        <f ca="1">AVERAGE(OFFSET(X$255:X$258,[3]Feuil3!$A17,,))</f>
        <v>100.66749999999999</v>
      </c>
      <c r="Y513" s="72">
        <f ca="1">AVERAGE(OFFSET(Y$255:Y$258,[3]Feuil3!$A17,,))</f>
        <v>107.75749999999999</v>
      </c>
      <c r="Z513" s="72">
        <f ca="1">AVERAGE(OFFSET(Z$255:Z$258,[3]Feuil3!$A17,,))</f>
        <v>101.765</v>
      </c>
      <c r="AA513" s="72">
        <f ca="1">AVERAGE(OFFSET(AA$255:AA$258,[3]Feuil3!$A17,,))</f>
        <v>131.3175</v>
      </c>
      <c r="AB513" s="72">
        <f ca="1">AVERAGE(OFFSET(AB$255:AB$258,[3]Feuil3!$A17,,))</f>
        <v>101.70750000000001</v>
      </c>
      <c r="AC513" s="72">
        <f ca="1">AVERAGE(OFFSET(AC$255:AC$258,[3]Feuil3!$A17,,))</f>
        <v>113.89</v>
      </c>
      <c r="AD513" s="72">
        <f ca="1">AVERAGE(OFFSET(AD$255:AD$258,[3]Feuil3!$A17,,))</f>
        <v>100.89500000000001</v>
      </c>
      <c r="AE513" s="72">
        <f ca="1">AVERAGE(OFFSET(AE$255:AE$258,[3]Feuil3!$A17,,))</f>
        <v>101.94750000000001</v>
      </c>
      <c r="AF513" s="72">
        <f ca="1">AVERAGE(OFFSET(AF$255:AF$258,[3]Feuil3!$A17,,))</f>
        <v>103.17999999999999</v>
      </c>
      <c r="AG513" s="72">
        <f ca="1">AVERAGE(OFFSET(AG$255:AG$258,[3]Feuil3!$A17,,))</f>
        <v>95.100000000000009</v>
      </c>
      <c r="AH513" s="72">
        <f ca="1">AVERAGE(OFFSET(AH$255:AH$258,[3]Feuil3!$A17,,))</f>
        <v>82.210000000000008</v>
      </c>
      <c r="AI513" s="72">
        <f ca="1">AVERAGE(OFFSET(AI$255:AI$258,[3]Feuil3!$A17,,))</f>
        <v>97.424999999999997</v>
      </c>
      <c r="AJ513" s="72">
        <f ca="1">AVERAGE(OFFSET(AJ$255:AJ$258,[3]Feuil3!$A17,,))</f>
        <v>108.67749999999999</v>
      </c>
      <c r="AK513" s="72">
        <f ca="1">AVERAGE(OFFSET(AK$255:AK$258,[3]Feuil3!$A17,,))</f>
        <v>105.43</v>
      </c>
      <c r="AL513" s="72">
        <f ca="1">AVERAGE(OFFSET(AL$255:AL$258,[3]Feuil3!$A17,,))</f>
        <v>112.715</v>
      </c>
      <c r="AM513" s="72">
        <f ca="1">AVERAGE(OFFSET(AM$255:AM$258,[3]Feuil3!$A17,,))</f>
        <v>116.2075</v>
      </c>
      <c r="AN513" s="72">
        <f ca="1">AVERAGE(OFFSET(AN$255:AN$258,[3]Feuil3!$A17,,))</f>
        <v>103.71250000000001</v>
      </c>
      <c r="AO513" s="72">
        <f ca="1">AVERAGE(OFFSET(AO$255:AO$258,[3]Feuil3!$A17,,))</f>
        <v>105.245</v>
      </c>
      <c r="AP513" s="72">
        <f ca="1">AVERAGE(OFFSET(AP$255:AP$258,[3]Feuil3!$A17,,))</f>
        <v>102.66500000000001</v>
      </c>
      <c r="AQ513" s="72">
        <f ca="1">AVERAGE(OFFSET(AQ$255:AQ$258,[3]Feuil3!$A17,,))</f>
        <v>108.07250000000001</v>
      </c>
      <c r="AR513" s="72" t="e">
        <f ca="1">AVERAGE(OFFSET(AR$255:AR$258,[3]Feuil3!$A17,,))</f>
        <v>#DIV/0!</v>
      </c>
      <c r="AS513" s="72" t="e">
        <f ca="1">AVERAGE(OFFSET(AS$255:AS$258,[3]Feuil3!$A17,,))</f>
        <v>#DIV/0!</v>
      </c>
      <c r="AT513" s="72" t="e">
        <f ca="1">AVERAGE(OFFSET(AT$255:AT$258,[3]Feuil3!$A17,,))</f>
        <v>#DIV/0!</v>
      </c>
      <c r="AU513" s="72" t="e">
        <f ca="1">AVERAGE(OFFSET(AU$255:AU$258,[3]Feuil3!$A17,,))</f>
        <v>#DIV/0!</v>
      </c>
      <c r="AV513" s="72" t="e">
        <f ca="1">AVERAGE(OFFSET(AV$255:AV$258,[3]Feuil3!$A17,,))</f>
        <v>#DIV/0!</v>
      </c>
      <c r="AW513" s="75">
        <f ca="1">AVERAGE(OFFSET(AW$255:AW$258,[3]Feuil3!$A17,,))</f>
        <v>98.197801593088371</v>
      </c>
      <c r="AX513" s="75">
        <f ca="1">AVERAGE(OFFSET(AX$255:AX$258,[3]Feuil3!$A17,,))</f>
        <v>90.850968347311181</v>
      </c>
      <c r="AY513" s="75">
        <f ca="1">AVERAGE(OFFSET(AY$255:AY$258,[3]Feuil3!$A17,,))</f>
        <v>91.293321805207128</v>
      </c>
      <c r="AZ513" s="75">
        <f ca="1">AVERAGE(OFFSET(AZ$255:AZ$258,[3]Feuil3!$A17,,))</f>
        <v>95.803316064972222</v>
      </c>
      <c r="BA513" s="75">
        <f ca="1">AVERAGE(OFFSET(BA$255:BA$258,[3]Feuil3!$A17,,))</f>
        <v>100.87793341822811</v>
      </c>
      <c r="BB513" s="75">
        <f ca="1">AVERAGE(OFFSET(BB$255:BB$258,[3]Feuil3!$A17,,))</f>
        <v>97.323545339671469</v>
      </c>
      <c r="BC513" s="75">
        <f ca="1">AVERAGE(OFFSET(BC$255:BC$258,[3]Feuil3!$A17,,))</f>
        <v>107.16402577822447</v>
      </c>
      <c r="BD513" s="75">
        <f ca="1">AVERAGE(OFFSET(BD$255:BD$258,[3]Feuil3!$A17,,))</f>
        <v>96.185526440774538</v>
      </c>
      <c r="BE513" s="75">
        <f ca="1">AVERAGE(OFFSET(BE$255:BE$258,[3]Feuil3!$A17,,))</f>
        <v>99.580370911175095</v>
      </c>
      <c r="BF513" s="75">
        <f ca="1">AVERAGE(OFFSET(BF$255:BF$258,[3]Feuil3!$A17,,))</f>
        <v>98.833051461705736</v>
      </c>
      <c r="BG513" s="75">
        <f ca="1">AVERAGE(OFFSET(BG$255:BG$258,[3]Feuil3!$A17,,))</f>
        <v>98.634945397815926</v>
      </c>
      <c r="BH513" s="75">
        <f ca="1">AVERAGE(OFFSET(BH$255:BH$258,[3]Feuil3!$A17,,))</f>
        <v>96.169696888734507</v>
      </c>
      <c r="BI513" s="75">
        <f ca="1">AVERAGE(OFFSET(BI$255:BI$258,[3]Feuil3!$A17,,))</f>
        <v>92.776077798503536</v>
      </c>
      <c r="BJ513" s="75">
        <f ca="1">AVERAGE(OFFSET(BJ$255:BJ$258,[3]Feuil3!$A17,,))</f>
        <v>94.918267354637294</v>
      </c>
      <c r="BK513" s="75">
        <f ca="1">AVERAGE(OFFSET(BK$255:BK$258,[3]Feuil3!$A17,,))</f>
        <v>97.584161129893374</v>
      </c>
      <c r="BL513" s="75">
        <f ca="1">AVERAGE(OFFSET(BL$255:BL$258,[3]Feuil3!$A17,,))</f>
        <v>100.59780942560127</v>
      </c>
      <c r="BM513" s="75">
        <f ca="1">AVERAGE(OFFSET(BM$255:BM$258,[3]Feuil3!$A17,,))</f>
        <v>96.542353639679249</v>
      </c>
      <c r="BN513" s="75">
        <f ca="1">AVERAGE(OFFSET(BN$255:BN$258,[3]Feuil3!$A17,,))</f>
        <v>99.194707980320572</v>
      </c>
      <c r="BO513" s="75">
        <f ca="1">AVERAGE(OFFSET(BO$255:BO$258,[3]Feuil3!$A17,,))</f>
        <v>99.644013631414481</v>
      </c>
      <c r="BP513" s="75">
        <f ca="1">AVERAGE(OFFSET(BP$255:BP$258,[3]Feuil3!$A17,,))</f>
        <v>99.7523721360796</v>
      </c>
      <c r="BQ513" s="75">
        <f ca="1">AVERAGE(OFFSET(BQ$255:BQ$258,[3]Feuil3!$A17,,))</f>
        <v>99.575059931925736</v>
      </c>
      <c r="BR513" s="75">
        <f ca="1">AVERAGE(OFFSET(BR$255:BR$258,[3]Feuil3!$A17,,))</f>
        <v>102.71044119043763</v>
      </c>
      <c r="BS513" s="75">
        <f ca="1">AVERAGE(OFFSET(BS$255:BS$258,[3]Feuil3!$A17,,))</f>
        <v>97.357697172746214</v>
      </c>
      <c r="BT513" s="75">
        <f ca="1">AVERAGE(OFFSET(BT$255:BT$258,[3]Feuil3!$A17,,))</f>
        <v>90.555729092716163</v>
      </c>
      <c r="BU513" s="75">
        <f ca="1">AVERAGE(OFFSET(BU$255:BU$258,[3]Feuil3!$A17,,))</f>
        <v>98.526837094130343</v>
      </c>
      <c r="BV513" s="75">
        <f ca="1">AVERAGE(OFFSET(BV$255:BV$258,[3]Feuil3!$A17,,))</f>
        <v>103.32841039897487</v>
      </c>
      <c r="BW513" s="75">
        <f ca="1">AVERAGE(OFFSET(BW$255:BW$258,[3]Feuil3!$A17,,))</f>
        <v>121.30464721788347</v>
      </c>
      <c r="BX513" s="75">
        <f ca="1">AVERAGE(OFFSET(BX$255:BX$258,[3]Feuil3!$A17,,))</f>
        <v>103.12376555880007</v>
      </c>
      <c r="BY513" s="75">
        <f ca="1">AVERAGE(OFFSET(BY$255:BY$258,[3]Feuil3!$A17,,))</f>
        <v>84.055621284489419</v>
      </c>
      <c r="BZ513" s="75">
        <f ca="1">AVERAGE(OFFSET(BZ$255:BZ$258,[3]Feuil3!$A17,,))</f>
        <v>89.047535107820678</v>
      </c>
      <c r="CA513" s="75">
        <f ca="1">AVERAGE(OFFSET(CA$255:CA$258,[3]Feuil3!$A17,,))</f>
        <v>92.282241482838302</v>
      </c>
      <c r="CB513" s="75">
        <f ca="1">AVERAGE(OFFSET(CB$255:CB$258,[3]Feuil3!$A17,,))</f>
        <v>97.429635105877381</v>
      </c>
      <c r="CC513" s="75">
        <f ca="1">AVERAGE(OFFSET(CC$255:CC$258,[3]Feuil3!$A17,,))</f>
        <v>98.232082718608595</v>
      </c>
      <c r="CD513" s="75">
        <f ca="1">AVERAGE(OFFSET(CD$255:CD$258,[3]Feuil3!$A17,,))</f>
        <v>95.85422472558875</v>
      </c>
      <c r="CE513" s="75">
        <f ca="1">AVERAGE(OFFSET(CE$255:CE$258,[3]Feuil3!$A17,,))</f>
        <v>108.81841551063845</v>
      </c>
      <c r="CF513" s="75">
        <f ca="1">AVERAGE(OFFSET(CF$255:CF$258,[3]Feuil3!$A17,,))</f>
        <v>104.0778413505686</v>
      </c>
      <c r="CG513" s="75">
        <f ca="1">AVERAGE(OFFSET(CG$255:CG$258,[3]Feuil3!$A17,,))</f>
        <v>99.361238809581408</v>
      </c>
      <c r="CH513" s="75">
        <f ca="1">AVERAGE(OFFSET(CH$255:CH$258,[3]Feuil3!$A17,,))</f>
        <v>106.89588175864236</v>
      </c>
      <c r="CI513" s="75" t="e">
        <f ca="1">AVERAGE(OFFSET(CI$255:CI$258,[3]Feuil3!$A17,,))</f>
        <v>#VALUE!</v>
      </c>
      <c r="CJ513" s="75" t="e">
        <f ca="1">AVERAGE(OFFSET(CJ$255:CJ$258,[3]Feuil3!$A17,,))</f>
        <v>#VALUE!</v>
      </c>
      <c r="CK513" s="75" t="e">
        <f ca="1">AVERAGE(OFFSET(CK$255:CK$258,[3]Feuil3!$A17,,))</f>
        <v>#VALUE!</v>
      </c>
    </row>
    <row r="514" spans="2:89">
      <c r="E514" s="70">
        <f t="shared" si="100"/>
        <v>2008</v>
      </c>
      <c r="F514" s="72">
        <f ca="1">AVERAGE(OFFSET(F$255:F$258,[3]Feuil3!$A18,,))</f>
        <v>103.70249999999999</v>
      </c>
      <c r="G514" s="72">
        <f ca="1">AVERAGE(OFFSET(G$255:G$258,[3]Feuil3!$A18,,))</f>
        <v>118.27</v>
      </c>
      <c r="H514" s="72">
        <f ca="1">AVERAGE(OFFSET(H$255:H$258,[3]Feuil3!$A18,,))</f>
        <v>119.55249999999999</v>
      </c>
      <c r="I514" s="72">
        <f ca="1">AVERAGE(OFFSET(I$255:I$258,[3]Feuil3!$A18,,))</f>
        <v>105.19</v>
      </c>
      <c r="J514" s="72">
        <f ca="1">AVERAGE(OFFSET(J$255:J$258,[3]Feuil3!$A18,,))</f>
        <v>98.84</v>
      </c>
      <c r="K514" s="72">
        <f ca="1">AVERAGE(OFFSET(K$255:K$258,[3]Feuil3!$A18,,))</f>
        <v>119.33500000000001</v>
      </c>
      <c r="L514" s="72">
        <f ca="1">AVERAGE(OFFSET(L$255:L$258,[3]Feuil3!$A18,,))</f>
        <v>102.22750000000001</v>
      </c>
      <c r="M514" s="72">
        <f ca="1">AVERAGE(OFFSET(M$255:M$258,[3]Feuil3!$A18,,))</f>
        <v>104.56750000000001</v>
      </c>
      <c r="N514" s="72">
        <f ca="1">AVERAGE(OFFSET(N$255:N$258,[3]Feuil3!$A18,,))</f>
        <v>106.25749999999999</v>
      </c>
      <c r="O514" s="72">
        <f ca="1">AVERAGE(OFFSET(O$255:O$258,[3]Feuil3!$A18,,))</f>
        <v>104.63249999999999</v>
      </c>
      <c r="P514" s="72">
        <f ca="1">AVERAGE(OFFSET(P$255:P$258,[3]Feuil3!$A18,,))</f>
        <v>102.9075</v>
      </c>
      <c r="Q514" s="72">
        <f ca="1">AVERAGE(OFFSET(Q$255:Q$258,[3]Feuil3!$A18,,))</f>
        <v>107.30250000000001</v>
      </c>
      <c r="R514" s="72">
        <f ca="1">AVERAGE(OFFSET(R$255:R$258,[3]Feuil3!$A18,,))</f>
        <v>138.595</v>
      </c>
      <c r="S514" s="72">
        <f ca="1">AVERAGE(OFFSET(S$255:S$258,[3]Feuil3!$A18,,))</f>
        <v>117.08749999999999</v>
      </c>
      <c r="T514" s="72">
        <f ca="1">AVERAGE(OFFSET(T$255:T$258,[3]Feuil3!$A18,,))</f>
        <v>106.3725</v>
      </c>
      <c r="U514" s="72">
        <f ca="1">AVERAGE(OFFSET(U$255:U$258,[3]Feuil3!$A18,,))</f>
        <v>106.6525</v>
      </c>
      <c r="V514" s="72">
        <f ca="1">AVERAGE(OFFSET(V$255:V$258,[3]Feuil3!$A18,,))</f>
        <v>109.22749999999999</v>
      </c>
      <c r="W514" s="72">
        <f ca="1">AVERAGE(OFFSET(W$255:W$258,[3]Feuil3!$A18,,))</f>
        <v>102.3425</v>
      </c>
      <c r="X514" s="72">
        <f ca="1">AVERAGE(OFFSET(X$255:X$258,[3]Feuil3!$A18,,))</f>
        <v>100.85499999999999</v>
      </c>
      <c r="Y514" s="72">
        <f ca="1">AVERAGE(OFFSET(Y$255:Y$258,[3]Feuil3!$A18,,))</f>
        <v>118.125</v>
      </c>
      <c r="Z514" s="72">
        <f ca="1">AVERAGE(OFFSET(Z$255:Z$258,[3]Feuil3!$A18,,))</f>
        <v>102.675</v>
      </c>
      <c r="AA514" s="72">
        <f ca="1">AVERAGE(OFFSET(AA$255:AA$258,[3]Feuil3!$A18,,))</f>
        <v>134.57999999999998</v>
      </c>
      <c r="AB514" s="72">
        <f ca="1">AVERAGE(OFFSET(AB$255:AB$258,[3]Feuil3!$A18,,))</f>
        <v>103.5</v>
      </c>
      <c r="AC514" s="72">
        <f ca="1">AVERAGE(OFFSET(AC$255:AC$258,[3]Feuil3!$A18,,))</f>
        <v>123.9875</v>
      </c>
      <c r="AD514" s="72">
        <f ca="1">AVERAGE(OFFSET(AD$255:AD$258,[3]Feuil3!$A18,,))</f>
        <v>103.0475</v>
      </c>
      <c r="AE514" s="72">
        <f ca="1">AVERAGE(OFFSET(AE$255:AE$258,[3]Feuil3!$A18,,))</f>
        <v>100.34</v>
      </c>
      <c r="AF514" s="72">
        <f ca="1">AVERAGE(OFFSET(AF$255:AF$258,[3]Feuil3!$A18,,))</f>
        <v>90.757499999999993</v>
      </c>
      <c r="AG514" s="72">
        <f ca="1">AVERAGE(OFFSET(AG$255:AG$258,[3]Feuil3!$A18,,))</f>
        <v>90.419999999999987</v>
      </c>
      <c r="AH514" s="72">
        <f ca="1">AVERAGE(OFFSET(AH$255:AH$258,[3]Feuil3!$A18,,))</f>
        <v>88.477500000000006</v>
      </c>
      <c r="AI514" s="72">
        <f ca="1">AVERAGE(OFFSET(AI$255:AI$258,[3]Feuil3!$A18,,))</f>
        <v>103.31</v>
      </c>
      <c r="AJ514" s="72">
        <f ca="1">AVERAGE(OFFSET(AJ$255:AJ$258,[3]Feuil3!$A18,,))</f>
        <v>120.03749999999999</v>
      </c>
      <c r="AK514" s="72">
        <f ca="1">AVERAGE(OFFSET(AK$255:AK$258,[3]Feuil3!$A18,,))</f>
        <v>110.28749999999999</v>
      </c>
      <c r="AL514" s="72">
        <f ca="1">AVERAGE(OFFSET(AL$255:AL$258,[3]Feuil3!$A18,,))</f>
        <v>114.8175</v>
      </c>
      <c r="AM514" s="72">
        <f ca="1">AVERAGE(OFFSET(AM$255:AM$258,[3]Feuil3!$A18,,))</f>
        <v>115.14250000000001</v>
      </c>
      <c r="AN514" s="72">
        <f ca="1">AVERAGE(OFFSET(AN$255:AN$258,[3]Feuil3!$A18,,))</f>
        <v>96.83</v>
      </c>
      <c r="AO514" s="72">
        <f ca="1">AVERAGE(OFFSET(AO$255:AO$258,[3]Feuil3!$A18,,))</f>
        <v>107.39749999999999</v>
      </c>
      <c r="AP514" s="72">
        <f ca="1">AVERAGE(OFFSET(AP$255:AP$258,[3]Feuil3!$A18,,))</f>
        <v>105.19750000000001</v>
      </c>
      <c r="AQ514" s="72">
        <f ca="1">AVERAGE(OFFSET(AQ$255:AQ$258,[3]Feuil3!$A18,,))</f>
        <v>108.38500000000001</v>
      </c>
      <c r="AR514" s="72" t="e">
        <f ca="1">AVERAGE(OFFSET(AR$255:AR$258,[3]Feuil3!$A18,,))</f>
        <v>#DIV/0!</v>
      </c>
      <c r="AS514" s="72" t="e">
        <f ca="1">AVERAGE(OFFSET(AS$255:AS$258,[3]Feuil3!$A18,,))</f>
        <v>#DIV/0!</v>
      </c>
      <c r="AT514" s="72" t="e">
        <f ca="1">AVERAGE(OFFSET(AT$255:AT$258,[3]Feuil3!$A18,,))</f>
        <v>#DIV/0!</v>
      </c>
      <c r="AU514" s="72" t="e">
        <f ca="1">AVERAGE(OFFSET(AU$255:AU$258,[3]Feuil3!$A18,,))</f>
        <v>#DIV/0!</v>
      </c>
      <c r="AV514" s="72" t="e">
        <f ca="1">AVERAGE(OFFSET(AV$255:AV$258,[3]Feuil3!$A18,,))</f>
        <v>#DIV/0!</v>
      </c>
      <c r="AW514" s="75">
        <f ca="1">AVERAGE(OFFSET(AW$255:AW$258,[3]Feuil3!$A18,,))</f>
        <v>99.866210843456372</v>
      </c>
      <c r="AX514" s="75">
        <f ca="1">AVERAGE(OFFSET(AX$255:AX$258,[3]Feuil3!$A18,,))</f>
        <v>96.501360873290167</v>
      </c>
      <c r="AY514" s="75">
        <f ca="1">AVERAGE(OFFSET(AY$255:AY$258,[3]Feuil3!$A18,,))</f>
        <v>101.91036070045541</v>
      </c>
      <c r="AZ514" s="75">
        <f ca="1">AVERAGE(OFFSET(AZ$255:AZ$258,[3]Feuil3!$A18,,))</f>
        <v>99.337596459985974</v>
      </c>
      <c r="BA514" s="75">
        <f ca="1">AVERAGE(OFFSET(BA$255:BA$258,[3]Feuil3!$A18,,))</f>
        <v>100.69201382572309</v>
      </c>
      <c r="BB514" s="75">
        <f ca="1">AVERAGE(OFFSET(BB$255:BB$258,[3]Feuil3!$A18,,))</f>
        <v>100.52891269029425</v>
      </c>
      <c r="BC514" s="75">
        <f ca="1">AVERAGE(OFFSET(BC$255:BC$258,[3]Feuil3!$A18,,))</f>
        <v>105.772385963875</v>
      </c>
      <c r="BD514" s="75">
        <f ca="1">AVERAGE(OFFSET(BD$255:BD$258,[3]Feuil3!$A18,,))</f>
        <v>99.327276674853778</v>
      </c>
      <c r="BE514" s="75">
        <f ca="1">AVERAGE(OFFSET(BE$255:BE$258,[3]Feuil3!$A18,,))</f>
        <v>101.50281799697049</v>
      </c>
      <c r="BF514" s="75">
        <f ca="1">AVERAGE(OFFSET(BF$255:BF$258,[3]Feuil3!$A18,,))</f>
        <v>101.11862768784731</v>
      </c>
      <c r="BG514" s="75">
        <f ca="1">AVERAGE(OFFSET(BG$255:BG$258,[3]Feuil3!$A18,,))</f>
        <v>100.33882605304213</v>
      </c>
      <c r="BH514" s="75">
        <f ca="1">AVERAGE(OFFSET(BH$255:BH$258,[3]Feuil3!$A18,,))</f>
        <v>100.34031553495331</v>
      </c>
      <c r="BI514" s="75">
        <f ca="1">AVERAGE(OFFSET(BI$255:BI$258,[3]Feuil3!$A18,,))</f>
        <v>101.66673652882861</v>
      </c>
      <c r="BJ514" s="75">
        <f ca="1">AVERAGE(OFFSET(BJ$255:BJ$258,[3]Feuil3!$A18,,))</f>
        <v>101.53709404674154</v>
      </c>
      <c r="BK514" s="75">
        <f ca="1">AVERAGE(OFFSET(BK$255:BK$258,[3]Feuil3!$A18,,))</f>
        <v>97.195825555744108</v>
      </c>
      <c r="BL514" s="75">
        <f ca="1">AVERAGE(OFFSET(BL$255:BL$258,[3]Feuil3!$A18,,))</f>
        <v>104.03382012764413</v>
      </c>
      <c r="BM514" s="75">
        <f ca="1">AVERAGE(OFFSET(BM$255:BM$258,[3]Feuil3!$A18,,))</f>
        <v>99.771317096085951</v>
      </c>
      <c r="BN514" s="75">
        <f ca="1">AVERAGE(OFFSET(BN$255:BN$258,[3]Feuil3!$A18,,))</f>
        <v>100.99066777563189</v>
      </c>
      <c r="BO514" s="75">
        <f ca="1">AVERAGE(OFFSET(BO$255:BO$258,[3]Feuil3!$A18,,))</f>
        <v>99.829607319108021</v>
      </c>
      <c r="BP514" s="75">
        <f ca="1">AVERAGE(OFFSET(BP$255:BP$258,[3]Feuil3!$A18,,))</f>
        <v>109.34968757232122</v>
      </c>
      <c r="BQ514" s="75">
        <f ca="1">AVERAGE(OFFSET(BQ$255:BQ$258,[3]Feuil3!$A18,,))</f>
        <v>100.4654771140419</v>
      </c>
      <c r="BR514" s="75">
        <f ca="1">AVERAGE(OFFSET(BR$255:BR$258,[3]Feuil3!$A18,,))</f>
        <v>105.26221695820507</v>
      </c>
      <c r="BS514" s="75">
        <f ca="1">AVERAGE(OFFSET(BS$255:BS$258,[3]Feuil3!$A18,,))</f>
        <v>99.073535947488963</v>
      </c>
      <c r="BT514" s="75">
        <f ca="1">AVERAGE(OFFSET(BT$255:BT$258,[3]Feuil3!$A18,,))</f>
        <v>98.584410052534423</v>
      </c>
      <c r="BU514" s="75">
        <f ca="1">AVERAGE(OFFSET(BU$255:BU$258,[3]Feuil3!$A18,,))</f>
        <v>100.62881456422419</v>
      </c>
      <c r="BV514" s="75">
        <f ca="1">AVERAGE(OFFSET(BV$255:BV$258,[3]Feuil3!$A18,,))</f>
        <v>101.69913631460446</v>
      </c>
      <c r="BW514" s="75">
        <f ca="1">AVERAGE(OFFSET(BW$255:BW$258,[3]Feuil3!$A18,,))</f>
        <v>106.70000503854487</v>
      </c>
      <c r="BX514" s="75">
        <f ca="1">AVERAGE(OFFSET(BX$255:BX$258,[3]Feuil3!$A18,,))</f>
        <v>98.048905171679323</v>
      </c>
      <c r="BY514" s="75">
        <f ca="1">AVERAGE(OFFSET(BY$255:BY$258,[3]Feuil3!$A18,,))</f>
        <v>90.463827176723171</v>
      </c>
      <c r="BZ514" s="75">
        <f ca="1">AVERAGE(OFFSET(BZ$255:BZ$258,[3]Feuil3!$A18,,))</f>
        <v>94.426490654236119</v>
      </c>
      <c r="CA514" s="75">
        <f ca="1">AVERAGE(OFFSET(CA$255:CA$258,[3]Feuil3!$A18,,))</f>
        <v>101.92845402218676</v>
      </c>
      <c r="CB514" s="75">
        <f ca="1">AVERAGE(OFFSET(CB$255:CB$258,[3]Feuil3!$A18,,))</f>
        <v>101.91853250250831</v>
      </c>
      <c r="CC514" s="75">
        <f ca="1">AVERAGE(OFFSET(CC$255:CC$258,[3]Feuil3!$A18,,))</f>
        <v>100.06442937979722</v>
      </c>
      <c r="CD514" s="75">
        <f ca="1">AVERAGE(OFFSET(CD$255:CD$258,[3]Feuil3!$A18,,))</f>
        <v>94.975755183323827</v>
      </c>
      <c r="CE514" s="75">
        <f ca="1">AVERAGE(OFFSET(CE$255:CE$258,[3]Feuil3!$A18,,))</f>
        <v>101.59708013879832</v>
      </c>
      <c r="CF514" s="75">
        <f ca="1">AVERAGE(OFFSET(CF$255:CF$258,[3]Feuil3!$A18,,))</f>
        <v>106.20647029737937</v>
      </c>
      <c r="CG514" s="75">
        <f ca="1">AVERAGE(OFFSET(CG$255:CG$258,[3]Feuil3!$A18,,))</f>
        <v>101.81224292281634</v>
      </c>
      <c r="CH514" s="75">
        <f ca="1">AVERAGE(OFFSET(CH$255:CH$258,[3]Feuil3!$A18,,))</f>
        <v>107.20497947591156</v>
      </c>
      <c r="CI514" s="75" t="e">
        <f ca="1">AVERAGE(OFFSET(CI$255:CI$258,[3]Feuil3!$A18,,))</f>
        <v>#VALUE!</v>
      </c>
      <c r="CJ514" s="75" t="e">
        <f ca="1">AVERAGE(OFFSET(CJ$255:CJ$258,[3]Feuil3!$A18,,))</f>
        <v>#VALUE!</v>
      </c>
      <c r="CK514" s="75" t="e">
        <f ca="1">AVERAGE(OFFSET(CK$255:CK$258,[3]Feuil3!$A18,,))</f>
        <v>#VALUE!</v>
      </c>
    </row>
    <row r="515" spans="2:89">
      <c r="E515" s="70">
        <f t="shared" si="100"/>
        <v>2009</v>
      </c>
      <c r="F515" s="72">
        <f ca="1">AVERAGE(OFFSET(F$255:F$258,[3]Feuil3!$A19,,))</f>
        <v>104.8275</v>
      </c>
      <c r="G515" s="72">
        <f ca="1">AVERAGE(OFFSET(G$255:G$258,[3]Feuil3!$A19,,))</f>
        <v>124.39249999999998</v>
      </c>
      <c r="H515" s="72">
        <f ca="1">AVERAGE(OFFSET(H$255:H$258,[3]Feuil3!$A19,,))</f>
        <v>116.36999999999999</v>
      </c>
      <c r="I515" s="72">
        <f ca="1">AVERAGE(OFFSET(I$255:I$258,[3]Feuil3!$A19,,))</f>
        <v>107.355</v>
      </c>
      <c r="J515" s="72">
        <f ca="1">AVERAGE(OFFSET(J$255:J$258,[3]Feuil3!$A19,,))</f>
        <v>100.2325</v>
      </c>
      <c r="K515" s="72">
        <f ca="1">AVERAGE(OFFSET(K$255:K$258,[3]Feuil3!$A19,,))</f>
        <v>121.35250000000001</v>
      </c>
      <c r="L515" s="72">
        <f ca="1">AVERAGE(OFFSET(L$255:L$258,[3]Feuil3!$A19,,))</f>
        <v>98.132499999999993</v>
      </c>
      <c r="M515" s="72">
        <f ca="1">AVERAGE(OFFSET(M$255:M$258,[3]Feuil3!$A19,,))</f>
        <v>107.36500000000001</v>
      </c>
      <c r="N515" s="72">
        <f ca="1">AVERAGE(OFFSET(N$255:N$258,[3]Feuil3!$A19,,))</f>
        <v>106.49</v>
      </c>
      <c r="O515" s="72">
        <f ca="1">AVERAGE(OFFSET(O$255:O$258,[3]Feuil3!$A19,,))</f>
        <v>105.09</v>
      </c>
      <c r="P515" s="72">
        <f ca="1">AVERAGE(OFFSET(P$255:P$258,[3]Feuil3!$A19,,))</f>
        <v>104.97499999999999</v>
      </c>
      <c r="Q515" s="72">
        <f ca="1">AVERAGE(OFFSET(Q$255:Q$258,[3]Feuil3!$A19,,))</f>
        <v>107.94500000000001</v>
      </c>
      <c r="R515" s="72">
        <f ca="1">AVERAGE(OFFSET(R$255:R$258,[3]Feuil3!$A19,,))</f>
        <v>139.005</v>
      </c>
      <c r="S515" s="72">
        <f ca="1">AVERAGE(OFFSET(S$255:S$258,[3]Feuil3!$A19,,))</f>
        <v>115.015</v>
      </c>
      <c r="T515" s="72">
        <f ca="1">AVERAGE(OFFSET(T$255:T$258,[3]Feuil3!$A19,,))</f>
        <v>107.75750000000001</v>
      </c>
      <c r="U515" s="72">
        <f ca="1">AVERAGE(OFFSET(U$255:U$258,[3]Feuil3!$A19,,))</f>
        <v>99.84</v>
      </c>
      <c r="V515" s="72">
        <f ca="1">AVERAGE(OFFSET(V$255:V$258,[3]Feuil3!$A19,,))</f>
        <v>109.9225</v>
      </c>
      <c r="W515" s="72">
        <f ca="1">AVERAGE(OFFSET(W$255:W$258,[3]Feuil3!$A19,,))</f>
        <v>102.72749999999999</v>
      </c>
      <c r="X515" s="72">
        <f ca="1">AVERAGE(OFFSET(X$255:X$258,[3]Feuil3!$A19,,))</f>
        <v>102.39749999999999</v>
      </c>
      <c r="Y515" s="72">
        <f ca="1">AVERAGE(OFFSET(Y$255:Y$258,[3]Feuil3!$A19,,))</f>
        <v>99.782499999999999</v>
      </c>
      <c r="Z515" s="72">
        <f ca="1">AVERAGE(OFFSET(Z$255:Z$258,[3]Feuil3!$A19,,))</f>
        <v>103.4425</v>
      </c>
      <c r="AA515" s="72">
        <f ca="1">AVERAGE(OFFSET(AA$255:AA$258,[3]Feuil3!$A19,,))</f>
        <v>122.20750000000001</v>
      </c>
      <c r="AB515" s="72">
        <f ca="1">AVERAGE(OFFSET(AB$255:AB$258,[3]Feuil3!$A19,,))</f>
        <v>107.44499999999999</v>
      </c>
      <c r="AC515" s="72">
        <f ca="1">AVERAGE(OFFSET(AC$255:AC$258,[3]Feuil3!$A19,,))</f>
        <v>128.70499999999998</v>
      </c>
      <c r="AD515" s="72">
        <f ca="1">AVERAGE(OFFSET(AD$255:AD$258,[3]Feuil3!$A19,,))</f>
        <v>105.20750000000001</v>
      </c>
      <c r="AE515" s="72">
        <f ca="1">AVERAGE(OFFSET(AE$255:AE$258,[3]Feuil3!$A19,,))</f>
        <v>93.169999999999987</v>
      </c>
      <c r="AF515" s="72">
        <f ca="1">AVERAGE(OFFSET(AF$255:AF$258,[3]Feuil3!$A19,,))</f>
        <v>81.67</v>
      </c>
      <c r="AG515" s="72">
        <f ca="1">AVERAGE(OFFSET(AG$255:AG$258,[3]Feuil3!$A19,,))</f>
        <v>96.232500000000002</v>
      </c>
      <c r="AH515" s="72">
        <f ca="1">AVERAGE(OFFSET(AH$255:AH$258,[3]Feuil3!$A19,,))</f>
        <v>100.48749999999998</v>
      </c>
      <c r="AI515" s="72">
        <f ca="1">AVERAGE(OFFSET(AI$255:AI$258,[3]Feuil3!$A19,,))</f>
        <v>106.75</v>
      </c>
      <c r="AJ515" s="72">
        <f ca="1">AVERAGE(OFFSET(AJ$255:AJ$258,[3]Feuil3!$A19,,))</f>
        <v>108.325</v>
      </c>
      <c r="AK515" s="72">
        <f ca="1">AVERAGE(OFFSET(AK$255:AK$258,[3]Feuil3!$A19,,))</f>
        <v>102.25750000000001</v>
      </c>
      <c r="AL515" s="72">
        <f ca="1">AVERAGE(OFFSET(AL$255:AL$258,[3]Feuil3!$A19,,))</f>
        <v>105.435</v>
      </c>
      <c r="AM515" s="72">
        <f ca="1">AVERAGE(OFFSET(AM$255:AM$258,[3]Feuil3!$A19,,))</f>
        <v>108.05749999999999</v>
      </c>
      <c r="AN515" s="72">
        <f ca="1">AVERAGE(OFFSET(AN$255:AN$258,[3]Feuil3!$A19,,))</f>
        <v>88.06</v>
      </c>
      <c r="AO515" s="72">
        <f ca="1">AVERAGE(OFFSET(AO$255:AO$258,[3]Feuil3!$A19,,))</f>
        <v>91.817499999999995</v>
      </c>
      <c r="AP515" s="72">
        <f ca="1">AVERAGE(OFFSET(AP$255:AP$258,[3]Feuil3!$A19,,))</f>
        <v>107.4975</v>
      </c>
      <c r="AQ515" s="72">
        <f ca="1">AVERAGE(OFFSET(AQ$255:AQ$258,[3]Feuil3!$A19,,))</f>
        <v>102.76</v>
      </c>
      <c r="AR515" s="72" t="e">
        <f ca="1">AVERAGE(OFFSET(AR$255:AR$258,[3]Feuil3!$A19,,))</f>
        <v>#DIV/0!</v>
      </c>
      <c r="AS515" s="72" t="e">
        <f ca="1">AVERAGE(OFFSET(AS$255:AS$258,[3]Feuil3!$A19,,))</f>
        <v>#DIV/0!</v>
      </c>
      <c r="AT515" s="72" t="e">
        <f ca="1">AVERAGE(OFFSET(AT$255:AT$258,[3]Feuil3!$A19,,))</f>
        <v>#DIV/0!</v>
      </c>
      <c r="AU515" s="72" t="e">
        <f ca="1">AVERAGE(OFFSET(AU$255:AU$258,[3]Feuil3!$A19,,))</f>
        <v>#DIV/0!</v>
      </c>
      <c r="AV515" s="72" t="e">
        <f ca="1">AVERAGE(OFFSET(AV$255:AV$258,[3]Feuil3!$A19,,))</f>
        <v>#DIV/0!</v>
      </c>
      <c r="AW515" s="75">
        <f ca="1">AVERAGE(OFFSET(AW$255:AW$258,[3]Feuil3!$A19,,))</f>
        <v>100.94959347356547</v>
      </c>
      <c r="AX515" s="75">
        <f ca="1">AVERAGE(OFFSET(AX$255:AX$258,[3]Feuil3!$A19,,))</f>
        <v>101.49696061918277</v>
      </c>
      <c r="AY515" s="75">
        <f ca="1">AVERAGE(OFFSET(AY$255:AY$258,[3]Feuil3!$A19,,))</f>
        <v>99.197496285832571</v>
      </c>
      <c r="AZ515" s="75">
        <f ca="1">AVERAGE(OFFSET(AZ$255:AZ$258,[3]Feuil3!$A19,,))</f>
        <v>101.38214343532461</v>
      </c>
      <c r="BA515" s="75">
        <f ca="1">AVERAGE(OFFSET(BA$255:BA$258,[3]Feuil3!$A19,,))</f>
        <v>102.1106057849736</v>
      </c>
      <c r="BB515" s="75">
        <f ca="1">AVERAGE(OFFSET(BB$255:BB$258,[3]Feuil3!$A19,,))</f>
        <v>102.22847343402131</v>
      </c>
      <c r="BC515" s="75">
        <f ca="1">AVERAGE(OFFSET(BC$255:BC$258,[3]Feuil3!$A19,,))</f>
        <v>101.53538593431281</v>
      </c>
      <c r="BD515" s="75">
        <f ca="1">AVERAGE(OFFSET(BD$255:BD$258,[3]Feuil3!$A19,,))</f>
        <v>101.98458469596839</v>
      </c>
      <c r="BE515" s="75">
        <f ca="1">AVERAGE(OFFSET(BE$255:BE$258,[3]Feuil3!$A19,,))</f>
        <v>101.72491436837294</v>
      </c>
      <c r="BF515" s="75">
        <f ca="1">AVERAGE(OFFSET(BF$255:BF$258,[3]Feuil3!$A19,,))</f>
        <v>101.56076346943706</v>
      </c>
      <c r="BG515" s="75">
        <f ca="1">AVERAGE(OFFSET(BG$255:BG$258,[3]Feuil3!$A19,,))</f>
        <v>102.35471918876758</v>
      </c>
      <c r="BH515" s="75">
        <f ca="1">AVERAGE(OFFSET(BH$255:BH$258,[3]Feuil3!$A19,,))</f>
        <v>100.94112775024378</v>
      </c>
      <c r="BI515" s="75">
        <f ca="1">AVERAGE(OFFSET(BI$255:BI$258,[3]Feuil3!$A19,,))</f>
        <v>101.96749313604258</v>
      </c>
      <c r="BJ515" s="75">
        <f ca="1">AVERAGE(OFFSET(BJ$255:BJ$258,[3]Feuil3!$A19,,))</f>
        <v>99.739843038633296</v>
      </c>
      <c r="BK515" s="75">
        <f ca="1">AVERAGE(OFFSET(BK$255:BK$258,[3]Feuil3!$A19,,))</f>
        <v>98.461342662089322</v>
      </c>
      <c r="BL515" s="75">
        <f ca="1">AVERAGE(OFFSET(BL$255:BL$258,[3]Feuil3!$A19,,))</f>
        <v>97.388590061592467</v>
      </c>
      <c r="BM515" s="75">
        <f ca="1">AVERAGE(OFFSET(BM$255:BM$258,[3]Feuil3!$A19,,))</f>
        <v>100.4061486667232</v>
      </c>
      <c r="BN515" s="75">
        <f ca="1">AVERAGE(OFFSET(BN$255:BN$258,[3]Feuil3!$A19,,))</f>
        <v>101.37058234771699</v>
      </c>
      <c r="BO515" s="75">
        <f ca="1">AVERAGE(OFFSET(BO$255:BO$258,[3]Feuil3!$A19,,))</f>
        <v>101.35642472320028</v>
      </c>
      <c r="BP515" s="75">
        <f ca="1">AVERAGE(OFFSET(BP$255:BP$258,[3]Feuil3!$A19,,))</f>
        <v>92.369821800509143</v>
      </c>
      <c r="BQ515" s="75">
        <f ca="1">AVERAGE(OFFSET(BQ$255:BQ$258,[3]Feuil3!$A19,,))</f>
        <v>101.21646083632123</v>
      </c>
      <c r="BR515" s="75">
        <f ca="1">AVERAGE(OFFSET(BR$255:BR$258,[3]Feuil3!$A19,,))</f>
        <v>95.585022877989644</v>
      </c>
      <c r="BS515" s="75">
        <f ca="1">AVERAGE(OFFSET(BS$255:BS$258,[3]Feuil3!$A19,,))</f>
        <v>102.84981710027007</v>
      </c>
      <c r="BT515" s="75">
        <f ca="1">AVERAGE(OFFSET(BT$255:BT$258,[3]Feuil3!$A19,,))</f>
        <v>102.3353684509442</v>
      </c>
      <c r="BU515" s="75">
        <f ca="1">AVERAGE(OFFSET(BU$255:BU$258,[3]Feuil3!$A19,,))</f>
        <v>102.73811599762843</v>
      </c>
      <c r="BV515" s="75">
        <f ca="1">AVERAGE(OFFSET(BV$255:BV$258,[3]Feuil3!$A19,,))</f>
        <v>94.432016448392446</v>
      </c>
      <c r="BW515" s="75">
        <f ca="1">AVERAGE(OFFSET(BW$255:BW$258,[3]Feuil3!$A19,,))</f>
        <v>96.016190524176622</v>
      </c>
      <c r="BX515" s="75">
        <f ca="1">AVERAGE(OFFSET(BX$255:BX$258,[3]Feuil3!$A19,,))</f>
        <v>104.35181671017064</v>
      </c>
      <c r="BY515" s="75">
        <f ca="1">AVERAGE(OFFSET(BY$255:BY$258,[3]Feuil3!$A19,,))</f>
        <v>102.74345266786437</v>
      </c>
      <c r="BZ515" s="75">
        <f ca="1">AVERAGE(OFFSET(BZ$255:BZ$258,[3]Feuil3!$A19,,))</f>
        <v>97.570688968538434</v>
      </c>
      <c r="CA515" s="75">
        <f ca="1">AVERAGE(OFFSET(CA$255:CA$258,[3]Feuil3!$A19,,))</f>
        <v>91.982920187053068</v>
      </c>
      <c r="CB515" s="75">
        <f ca="1">AVERAGE(OFFSET(CB$255:CB$258,[3]Feuil3!$A19,,))</f>
        <v>94.49787453134077</v>
      </c>
      <c r="CC515" s="75">
        <f ca="1">AVERAGE(OFFSET(CC$255:CC$258,[3]Feuil3!$A19,,))</f>
        <v>91.887500700319364</v>
      </c>
      <c r="CD515" s="75">
        <f ca="1">AVERAGE(OFFSET(CD$255:CD$258,[3]Feuil3!$A19,,))</f>
        <v>89.131664378678707</v>
      </c>
      <c r="CE515" s="75">
        <f ca="1">AVERAGE(OFFSET(CE$255:CE$258,[3]Feuil3!$A19,,))</f>
        <v>92.395320427786629</v>
      </c>
      <c r="CF515" s="75">
        <f ca="1">AVERAGE(OFFSET(CF$255:CF$258,[3]Feuil3!$A19,,))</f>
        <v>90.799251253796697</v>
      </c>
      <c r="CG515" s="75">
        <f ca="1">AVERAGE(OFFSET(CG$255:CG$258,[3]Feuil3!$A19,,))</f>
        <v>104.03822888942656</v>
      </c>
      <c r="CH515" s="75">
        <f ca="1">AVERAGE(OFFSET(CH$255:CH$258,[3]Feuil3!$A19,,))</f>
        <v>101.64122056506592</v>
      </c>
      <c r="CI515" s="75" t="e">
        <f ca="1">AVERAGE(OFFSET(CI$255:CI$258,[3]Feuil3!$A19,,))</f>
        <v>#VALUE!</v>
      </c>
      <c r="CJ515" s="75" t="e">
        <f ca="1">AVERAGE(OFFSET(CJ$255:CJ$258,[3]Feuil3!$A19,,))</f>
        <v>#VALUE!</v>
      </c>
      <c r="CK515" s="75" t="e">
        <f ca="1">AVERAGE(OFFSET(CK$255:CK$258,[3]Feuil3!$A19,,))</f>
        <v>#VALUE!</v>
      </c>
    </row>
    <row r="516" spans="2:89">
      <c r="E516" s="70">
        <f t="shared" si="100"/>
        <v>2010</v>
      </c>
      <c r="F516" s="72">
        <f ca="1">AVERAGE(OFFSET(F$255:F$258,[3]Feuil3!$A20,,))</f>
        <v>103.0425</v>
      </c>
      <c r="G516" s="72">
        <f ca="1">AVERAGE(OFFSET(G$255:G$258,[3]Feuil3!$A20,,))</f>
        <v>123.08000000000001</v>
      </c>
      <c r="H516" s="72">
        <f ca="1">AVERAGE(OFFSET(H$255:H$258,[3]Feuil3!$A20,,))</f>
        <v>115.8925</v>
      </c>
      <c r="I516" s="72">
        <f ca="1">AVERAGE(OFFSET(I$255:I$258,[3]Feuil3!$A20,,))</f>
        <v>105.84750000000001</v>
      </c>
      <c r="J516" s="72">
        <f ca="1">AVERAGE(OFFSET(J$255:J$258,[3]Feuil3!$A20,,))</f>
        <v>96.387500000000003</v>
      </c>
      <c r="K516" s="72">
        <f ca="1">AVERAGE(OFFSET(K$255:K$258,[3]Feuil3!$A20,,))</f>
        <v>116.57249999999999</v>
      </c>
      <c r="L516" s="72">
        <f ca="1">AVERAGE(OFFSET(L$255:L$258,[3]Feuil3!$A20,,))</f>
        <v>91.872499999999988</v>
      </c>
      <c r="M516" s="72">
        <f ca="1">AVERAGE(OFFSET(M$255:M$258,[3]Feuil3!$A20,,))</f>
        <v>104.3575</v>
      </c>
      <c r="N516" s="72">
        <f ca="1">AVERAGE(OFFSET(N$255:N$258,[3]Feuil3!$A20,,))</f>
        <v>102.705</v>
      </c>
      <c r="O516" s="72">
        <f ca="1">AVERAGE(OFFSET(O$255:O$258,[3]Feuil3!$A20,,))</f>
        <v>101.58</v>
      </c>
      <c r="P516" s="72">
        <f ca="1">AVERAGE(OFFSET(P$255:P$258,[3]Feuil3!$A20,,))</f>
        <v>100.705</v>
      </c>
      <c r="Q516" s="72">
        <f ca="1">AVERAGE(OFFSET(Q$255:Q$258,[3]Feuil3!$A20,,))</f>
        <v>105.76500000000001</v>
      </c>
      <c r="R516" s="72">
        <f ca="1">AVERAGE(OFFSET(R$255:R$258,[3]Feuil3!$A20,,))</f>
        <v>131.80250000000001</v>
      </c>
      <c r="S516" s="72">
        <f ca="1">AVERAGE(OFFSET(S$255:S$258,[3]Feuil3!$A20,,))</f>
        <v>113.35</v>
      </c>
      <c r="T516" s="72">
        <f ca="1">AVERAGE(OFFSET(T$255:T$258,[3]Feuil3!$A20,,))</f>
        <v>111.73</v>
      </c>
      <c r="U516" s="72">
        <f ca="1">AVERAGE(OFFSET(U$255:U$258,[3]Feuil3!$A20,,))</f>
        <v>100.57250000000001</v>
      </c>
      <c r="V516" s="72">
        <f ca="1">AVERAGE(OFFSET(V$255:V$258,[3]Feuil3!$A20,,))</f>
        <v>109.02249999999999</v>
      </c>
      <c r="W516" s="72">
        <f ca="1">AVERAGE(OFFSET(W$255:W$258,[3]Feuil3!$A20,,))</f>
        <v>99.797499999999999</v>
      </c>
      <c r="X516" s="72">
        <f ca="1">AVERAGE(OFFSET(X$255:X$258,[3]Feuil3!$A20,,))</f>
        <v>100.12750000000001</v>
      </c>
      <c r="Y516" s="72">
        <f ca="1">AVERAGE(OFFSET(Y$255:Y$258,[3]Feuil3!$A20,,))</f>
        <v>106.035</v>
      </c>
      <c r="Z516" s="72">
        <f ca="1">AVERAGE(OFFSET(Z$255:Z$258,[3]Feuil3!$A20,,))</f>
        <v>101.16249999999999</v>
      </c>
      <c r="AA516" s="72">
        <f ca="1">AVERAGE(OFFSET(AA$255:AA$258,[3]Feuil3!$A20,,))</f>
        <v>125.89500000000001</v>
      </c>
      <c r="AB516" s="72">
        <f ca="1">AVERAGE(OFFSET(AB$255:AB$258,[3]Feuil3!$A20,,))</f>
        <v>103.23499999999999</v>
      </c>
      <c r="AC516" s="72">
        <f ca="1">AVERAGE(OFFSET(AC$255:AC$258,[3]Feuil3!$A20,,))</f>
        <v>125.1</v>
      </c>
      <c r="AD516" s="72">
        <f ca="1">AVERAGE(OFFSET(AD$255:AD$258,[3]Feuil3!$A20,,))</f>
        <v>99.93</v>
      </c>
      <c r="AE516" s="72">
        <f ca="1">AVERAGE(OFFSET(AE$255:AE$258,[3]Feuil3!$A20,,))</f>
        <v>99.100000000000009</v>
      </c>
      <c r="AF516" s="72">
        <f ca="1">AVERAGE(OFFSET(AF$255:AF$258,[3]Feuil3!$A20,,))</f>
        <v>83.462499999999991</v>
      </c>
      <c r="AG516" s="72">
        <f ca="1">AVERAGE(OFFSET(AG$255:AG$258,[3]Feuil3!$A20,,))</f>
        <v>92.707499999999996</v>
      </c>
      <c r="AH516" s="72">
        <f ca="1">AVERAGE(OFFSET(AH$255:AH$258,[3]Feuil3!$A20,,))</f>
        <v>102.4875</v>
      </c>
      <c r="AI516" s="72">
        <f ca="1">AVERAGE(OFFSET(AI$255:AI$258,[3]Feuil3!$A20,,))</f>
        <v>112.02500000000001</v>
      </c>
      <c r="AJ516" s="72">
        <f ca="1">AVERAGE(OFFSET(AJ$255:AJ$258,[3]Feuil3!$A20,,))</f>
        <v>119.69000000000001</v>
      </c>
      <c r="AK516" s="72">
        <f ca="1">AVERAGE(OFFSET(AK$255:AK$258,[3]Feuil3!$A20,,))</f>
        <v>112.5275</v>
      </c>
      <c r="AL516" s="72">
        <f ca="1">AVERAGE(OFFSET(AL$255:AL$258,[3]Feuil3!$A20,,))</f>
        <v>118.23750000000001</v>
      </c>
      <c r="AM516" s="72">
        <f ca="1">AVERAGE(OFFSET(AM$255:AM$258,[3]Feuil3!$A20,,))</f>
        <v>130.28</v>
      </c>
      <c r="AN516" s="72">
        <f ca="1">AVERAGE(OFFSET(AN$255:AN$258,[3]Feuil3!$A20,,))</f>
        <v>98.352500000000006</v>
      </c>
      <c r="AO516" s="72">
        <f ca="1">AVERAGE(OFFSET(AO$255:AO$258,[3]Feuil3!$A20,,))</f>
        <v>100.355</v>
      </c>
      <c r="AP516" s="72">
        <f ca="1">AVERAGE(OFFSET(AP$255:AP$258,[3]Feuil3!$A20,,))</f>
        <v>99.314999999999998</v>
      </c>
      <c r="AQ516" s="72">
        <f ca="1">AVERAGE(OFFSET(AQ$255:AQ$258,[3]Feuil3!$A20,,))</f>
        <v>94.692499999999995</v>
      </c>
      <c r="AR516" s="72" t="e">
        <f ca="1">AVERAGE(OFFSET(AR$255:AR$258,[3]Feuil3!$A20,,))</f>
        <v>#DIV/0!</v>
      </c>
      <c r="AS516" s="72" t="e">
        <f ca="1">AVERAGE(OFFSET(AS$255:AS$258,[3]Feuil3!$A20,,))</f>
        <v>#DIV/0!</v>
      </c>
      <c r="AT516" s="72" t="e">
        <f ca="1">AVERAGE(OFFSET(AT$255:AT$258,[3]Feuil3!$A20,,))</f>
        <v>#DIV/0!</v>
      </c>
      <c r="AU516" s="72" t="e">
        <f ca="1">AVERAGE(OFFSET(AU$255:AU$258,[3]Feuil3!$A20,,))</f>
        <v>#DIV/0!</v>
      </c>
      <c r="AV516" s="72" t="e">
        <f ca="1">AVERAGE(OFFSET(AV$255:AV$258,[3]Feuil3!$A20,,))</f>
        <v>#DIV/0!</v>
      </c>
      <c r="AW516" s="75">
        <f ca="1">AVERAGE(OFFSET(AW$255:AW$258,[3]Feuil3!$A20,,))</f>
        <v>99.230626367125708</v>
      </c>
      <c r="AX516" s="75">
        <f ca="1">AVERAGE(OFFSET(AX$255:AX$258,[3]Feuil3!$A20,,))</f>
        <v>100.42603784801346</v>
      </c>
      <c r="AY516" s="75">
        <f ca="1">AVERAGE(OFFSET(AY$255:AY$258,[3]Feuil3!$A20,,))</f>
        <v>98.79046006965585</v>
      </c>
      <c r="AZ516" s="75">
        <f ca="1">AVERAGE(OFFSET(AZ$255:AZ$258,[3]Feuil3!$A20,,))</f>
        <v>99.958515460579576</v>
      </c>
      <c r="BA516" s="75">
        <f ca="1">AVERAGE(OFFSET(BA$255:BA$258,[3]Feuil3!$A20,,))</f>
        <v>98.193560123703804</v>
      </c>
      <c r="BB516" s="75">
        <f ca="1">AVERAGE(OFFSET(BB$255:BB$258,[3]Feuil3!$A20,,))</f>
        <v>98.20175702509178</v>
      </c>
      <c r="BC516" s="75">
        <f ca="1">AVERAGE(OFFSET(BC$255:BC$258,[3]Feuil3!$A20,,))</f>
        <v>95.058311408046805</v>
      </c>
      <c r="BD516" s="75">
        <f ca="1">AVERAGE(OFFSET(BD$255:BD$258,[3]Feuil3!$A20,,))</f>
        <v>99.127800469515421</v>
      </c>
      <c r="BE516" s="75">
        <f ca="1">AVERAGE(OFFSET(BE$255:BE$258,[3]Feuil3!$A20,,))</f>
        <v>98.109280967262123</v>
      </c>
      <c r="BF516" s="75">
        <f ca="1">AVERAGE(OFFSET(BF$255:BF$258,[3]Feuil3!$A20,,))</f>
        <v>98.168639768059919</v>
      </c>
      <c r="BG516" s="75">
        <f ca="1">AVERAGE(OFFSET(BG$255:BG$258,[3]Feuil3!$A20,,))</f>
        <v>98.191302652106089</v>
      </c>
      <c r="BH516" s="75">
        <f ca="1">AVERAGE(OFFSET(BH$255:BH$258,[3]Feuil3!$A20,,))</f>
        <v>98.902574241553879</v>
      </c>
      <c r="BI516" s="75">
        <f ca="1">AVERAGE(OFFSET(BI$255:BI$258,[3]Feuil3!$A20,,))</f>
        <v>96.684079810533802</v>
      </c>
      <c r="BJ516" s="75">
        <f ca="1">AVERAGE(OFFSET(BJ$255:BJ$258,[3]Feuil3!$A20,,))</f>
        <v>98.295971903048155</v>
      </c>
      <c r="BK516" s="75">
        <f ca="1">AVERAGE(OFFSET(BK$255:BK$258,[3]Feuil3!$A20,,))</f>
        <v>102.09113811693142</v>
      </c>
      <c r="BL516" s="75">
        <f ca="1">AVERAGE(OFFSET(BL$255:BL$258,[3]Feuil3!$A20,,))</f>
        <v>98.103104707226649</v>
      </c>
      <c r="BM516" s="75">
        <f ca="1">AVERAGE(OFFSET(BM$255:BM$258,[3]Feuil3!$A20,,))</f>
        <v>99.584064618415979</v>
      </c>
      <c r="BN516" s="75">
        <f ca="1">AVERAGE(OFFSET(BN$255:BN$258,[3]Feuil3!$A20,,))</f>
        <v>98.479284435485013</v>
      </c>
      <c r="BO516" s="75">
        <f ca="1">AVERAGE(OFFSET(BO$255:BO$258,[3]Feuil3!$A20,,))</f>
        <v>99.109503810857063</v>
      </c>
      <c r="BP516" s="75">
        <f ca="1">AVERAGE(OFFSET(BP$255:BP$258,[3]Feuil3!$A20,,))</f>
        <v>98.157833834760467</v>
      </c>
      <c r="BQ516" s="75">
        <f ca="1">AVERAGE(OFFSET(BQ$255:BQ$258,[3]Feuil3!$A20,,))</f>
        <v>98.985525478931237</v>
      </c>
      <c r="BR516" s="75">
        <f ca="1">AVERAGE(OFFSET(BR$255:BR$258,[3]Feuil3!$A20,,))</f>
        <v>98.469213879872413</v>
      </c>
      <c r="BS516" s="75">
        <f ca="1">AVERAGE(OFFSET(BS$255:BS$258,[3]Feuil3!$A20,,))</f>
        <v>98.819869406174135</v>
      </c>
      <c r="BT516" s="75">
        <f ca="1">AVERAGE(OFFSET(BT$255:BT$258,[3]Feuil3!$A20,,))</f>
        <v>99.468976288513403</v>
      </c>
      <c r="BU516" s="75">
        <f ca="1">AVERAGE(OFFSET(BU$255:BU$258,[3]Feuil3!$A20,,))</f>
        <v>97.584487148188174</v>
      </c>
      <c r="BV516" s="75">
        <f ca="1">AVERAGE(OFFSET(BV$255:BV$258,[3]Feuil3!$A20,,))</f>
        <v>100.4423401313265</v>
      </c>
      <c r="BW516" s="75">
        <f ca="1">AVERAGE(OFFSET(BW$255:BW$258,[3]Feuil3!$A20,,))</f>
        <v>98.123561915318845</v>
      </c>
      <c r="BX516" s="75">
        <f ca="1">AVERAGE(OFFSET(BX$255:BX$258,[3]Feuil3!$A20,,))</f>
        <v>100.52940584166623</v>
      </c>
      <c r="BY516" s="75">
        <f ca="1">AVERAGE(OFFSET(BY$255:BY$258,[3]Feuil3!$A20,,))</f>
        <v>104.78835283291704</v>
      </c>
      <c r="BZ516" s="75">
        <f ca="1">AVERAGE(OFFSET(BZ$255:BZ$258,[3]Feuil3!$A20,,))</f>
        <v>102.39209772084794</v>
      </c>
      <c r="CA516" s="75">
        <f ca="1">AVERAGE(OFFSET(CA$255:CA$258,[3]Feuil3!$A20,,))</f>
        <v>101.63337841854033</v>
      </c>
      <c r="CB516" s="75">
        <f ca="1">AVERAGE(OFFSET(CB$255:CB$258,[3]Feuil3!$A20,,))</f>
        <v>103.98855415324496</v>
      </c>
      <c r="CC516" s="75">
        <f ca="1">AVERAGE(OFFSET(CC$255:CC$258,[3]Feuil3!$A20,,))</f>
        <v>103.04498851476275</v>
      </c>
      <c r="CD516" s="75">
        <f ca="1">AVERAGE(OFFSET(CD$255:CD$258,[3]Feuil3!$A20,,))</f>
        <v>107.46198306692514</v>
      </c>
      <c r="CE516" s="75">
        <f ca="1">AVERAGE(OFFSET(CE$255:CE$258,[3]Feuil3!$A20,,))</f>
        <v>103.19453500311022</v>
      </c>
      <c r="CF516" s="75">
        <f ca="1">AVERAGE(OFFSET(CF$255:CF$258,[3]Feuil3!$A20,,))</f>
        <v>99.242071060252869</v>
      </c>
      <c r="CG516" s="75">
        <f ca="1">AVERAGE(OFFSET(CG$255:CG$258,[3]Feuil3!$A20,,))</f>
        <v>96.119041858214359</v>
      </c>
      <c r="CH516" s="75">
        <f ca="1">AVERAGE(OFFSET(CH$255:CH$258,[3]Feuil3!$A20,,))</f>
        <v>93.661553896044239</v>
      </c>
      <c r="CI516" s="75" t="e">
        <f ca="1">AVERAGE(OFFSET(CI$255:CI$258,[3]Feuil3!$A20,,))</f>
        <v>#VALUE!</v>
      </c>
      <c r="CJ516" s="75" t="e">
        <f ca="1">AVERAGE(OFFSET(CJ$255:CJ$258,[3]Feuil3!$A20,,))</f>
        <v>#VALUE!</v>
      </c>
      <c r="CK516" s="75" t="e">
        <f ca="1">AVERAGE(OFFSET(CK$255:CK$258,[3]Feuil3!$A20,,))</f>
        <v>#VALUE!</v>
      </c>
    </row>
    <row r="517" spans="2:89">
      <c r="E517" s="70">
        <f t="shared" si="100"/>
        <v>2011</v>
      </c>
      <c r="F517" s="72">
        <f ca="1">AVERAGE(OFFSET(F$255:F$258,[3]Feuil3!$A21,,))</f>
        <v>103.83250000000001</v>
      </c>
      <c r="G517" s="72">
        <f ca="1">AVERAGE(OFFSET(G$255:G$258,[3]Feuil3!$A21,,))</f>
        <v>128.07249999999999</v>
      </c>
      <c r="H517" s="72">
        <f ca="1">AVERAGE(OFFSET(H$255:H$258,[3]Feuil3!$A21,,))</f>
        <v>116.41749999999999</v>
      </c>
      <c r="I517" s="72">
        <f ca="1">AVERAGE(OFFSET(I$255:I$258,[3]Feuil3!$A21,,))</f>
        <v>104.28999999999999</v>
      </c>
      <c r="J517" s="72">
        <f ca="1">AVERAGE(OFFSET(J$255:J$258,[3]Feuil3!$A21,,))</f>
        <v>96.097500000000011</v>
      </c>
      <c r="K517" s="72">
        <f ca="1">AVERAGE(OFFSET(K$255:K$258,[3]Feuil3!$A21,,))</f>
        <v>116.995</v>
      </c>
      <c r="L517" s="72">
        <f ca="1">AVERAGE(OFFSET(L$255:L$258,[3]Feuil3!$A21,,))</f>
        <v>91.665000000000006</v>
      </c>
      <c r="M517" s="72">
        <f ca="1">AVERAGE(OFFSET(M$255:M$258,[3]Feuil3!$A21,,))</f>
        <v>104.345</v>
      </c>
      <c r="N517" s="72">
        <f ca="1">AVERAGE(OFFSET(N$255:N$258,[3]Feuil3!$A21,,))</f>
        <v>101.5</v>
      </c>
      <c r="O517" s="72">
        <f ca="1">AVERAGE(OFFSET(O$255:O$258,[3]Feuil3!$A21,,))</f>
        <v>101.605</v>
      </c>
      <c r="P517" s="72">
        <f ca="1">AVERAGE(OFFSET(P$255:P$258,[3]Feuil3!$A21,,))</f>
        <v>100.77000000000001</v>
      </c>
      <c r="Q517" s="72">
        <f ca="1">AVERAGE(OFFSET(Q$255:Q$258,[3]Feuil3!$A21,,))</f>
        <v>106.75999999999999</v>
      </c>
      <c r="R517" s="72">
        <f ca="1">AVERAGE(OFFSET(R$255:R$258,[3]Feuil3!$A21,,))</f>
        <v>137.35999999999999</v>
      </c>
      <c r="S517" s="72">
        <f ca="1">AVERAGE(OFFSET(S$255:S$258,[3]Feuil3!$A21,,))</f>
        <v>117.285</v>
      </c>
      <c r="T517" s="72">
        <f ca="1">AVERAGE(OFFSET(T$255:T$258,[3]Feuil3!$A21,,))</f>
        <v>114.69500000000001</v>
      </c>
      <c r="U517" s="72">
        <f ca="1">AVERAGE(OFFSET(U$255:U$258,[3]Feuil3!$A21,,))</f>
        <v>100.5975</v>
      </c>
      <c r="V517" s="72">
        <f ca="1">AVERAGE(OFFSET(V$255:V$258,[3]Feuil3!$A21,,))</f>
        <v>110.0325</v>
      </c>
      <c r="W517" s="72">
        <f ca="1">AVERAGE(OFFSET(W$255:W$258,[3]Feuil3!$A21,,))</f>
        <v>99.5625</v>
      </c>
      <c r="X517" s="72">
        <f ca="1">AVERAGE(OFFSET(X$255:X$258,[3]Feuil3!$A21,,))</f>
        <v>100.61000000000001</v>
      </c>
      <c r="Y517" s="72">
        <f ca="1">AVERAGE(OFFSET(Y$255:Y$258,[3]Feuil3!$A21,,))</f>
        <v>104.72749999999999</v>
      </c>
      <c r="Z517" s="72">
        <f ca="1">AVERAGE(OFFSET(Z$255:Z$258,[3]Feuil3!$A21,,))</f>
        <v>100.43</v>
      </c>
      <c r="AA517" s="72">
        <f ca="1">AVERAGE(OFFSET(AA$255:AA$258,[3]Feuil3!$A21,,))</f>
        <v>128.97749999999999</v>
      </c>
      <c r="AB517" s="72">
        <f ca="1">AVERAGE(OFFSET(AB$255:AB$258,[3]Feuil3!$A21,,))</f>
        <v>103.1075</v>
      </c>
      <c r="AC517" s="72">
        <f ca="1">AVERAGE(OFFSET(AC$255:AC$258,[3]Feuil3!$A21,,))</f>
        <v>125.36499999999999</v>
      </c>
      <c r="AD517" s="72">
        <f ca="1">AVERAGE(OFFSET(AD$255:AD$258,[3]Feuil3!$A21,,))</f>
        <v>100.8925</v>
      </c>
      <c r="AE517" s="72">
        <f ca="1">AVERAGE(OFFSET(AE$255:AE$258,[3]Feuil3!$A21,,))</f>
        <v>104.1675</v>
      </c>
      <c r="AF517" s="72">
        <f ca="1">AVERAGE(OFFSET(AF$255:AF$258,[3]Feuil3!$A21,,))</f>
        <v>83.442499999999995</v>
      </c>
      <c r="AG517" s="72">
        <f ca="1">AVERAGE(OFFSET(AG$255:AG$258,[3]Feuil3!$A21,,))</f>
        <v>87.515000000000001</v>
      </c>
      <c r="AH517" s="72">
        <f ca="1">AVERAGE(OFFSET(AH$255:AH$258,[3]Feuil3!$A21,,))</f>
        <v>104.5175</v>
      </c>
      <c r="AI517" s="72">
        <f ca="1">AVERAGE(OFFSET(AI$255:AI$258,[3]Feuil3!$A21,,))</f>
        <v>124.75</v>
      </c>
      <c r="AJ517" s="72">
        <f ca="1">AVERAGE(OFFSET(AJ$255:AJ$258,[3]Feuil3!$A21,,))</f>
        <v>129.36500000000001</v>
      </c>
      <c r="AK517" s="72">
        <f ca="1">AVERAGE(OFFSET(AK$255:AK$258,[3]Feuil3!$A21,,))</f>
        <v>103.105</v>
      </c>
      <c r="AL517" s="72">
        <f ca="1">AVERAGE(OFFSET(AL$255:AL$258,[3]Feuil3!$A21,,))</f>
        <v>125.3475</v>
      </c>
      <c r="AM517" s="72">
        <f ca="1">AVERAGE(OFFSET(AM$255:AM$258,[3]Feuil3!$A21,,))</f>
        <v>140.03</v>
      </c>
      <c r="AN517" s="72">
        <f ca="1">AVERAGE(OFFSET(AN$255:AN$258,[3]Feuil3!$A21,,))</f>
        <v>100.8325</v>
      </c>
      <c r="AO517" s="72">
        <f ca="1">AVERAGE(OFFSET(AO$255:AO$258,[3]Feuil3!$A21,,))</f>
        <v>105.13250000000001</v>
      </c>
      <c r="AP517" s="72">
        <f ca="1">AVERAGE(OFFSET(AP$255:AP$258,[3]Feuil3!$A21,,))</f>
        <v>99.127499999999998</v>
      </c>
      <c r="AQ517" s="72">
        <f ca="1">AVERAGE(OFFSET(AQ$255:AQ$258,[3]Feuil3!$A21,,))</f>
        <v>95.102499999999992</v>
      </c>
      <c r="AR517" s="72" t="e">
        <f ca="1">AVERAGE(OFFSET(AR$255:AR$258,[3]Feuil3!$A21,,))</f>
        <v>#DIV/0!</v>
      </c>
      <c r="AS517" s="72" t="e">
        <f ca="1">AVERAGE(OFFSET(AS$255:AS$258,[3]Feuil3!$A21,,))</f>
        <v>#DIV/0!</v>
      </c>
      <c r="AT517" s="72" t="e">
        <f ca="1">AVERAGE(OFFSET(AT$255:AT$258,[3]Feuil3!$A21,,))</f>
        <v>#DIV/0!</v>
      </c>
      <c r="AU517" s="72" t="e">
        <f ca="1">AVERAGE(OFFSET(AU$255:AU$258,[3]Feuil3!$A21,,))</f>
        <v>#DIV/0!</v>
      </c>
      <c r="AV517" s="72" t="e">
        <f ca="1">AVERAGE(OFFSET(AV$255:AV$258,[3]Feuil3!$A21,,))</f>
        <v>#DIV/0!</v>
      </c>
      <c r="AW517" s="75">
        <f ca="1">AVERAGE(OFFSET(AW$255:AW$258,[3]Feuil3!$A21,,))</f>
        <v>99.991401725157871</v>
      </c>
      <c r="AX517" s="75">
        <f ca="1">AVERAGE(OFFSET(AX$255:AX$258,[3]Feuil3!$A21,,))</f>
        <v>104.49962408425175</v>
      </c>
      <c r="AY517" s="75">
        <f ca="1">AVERAGE(OFFSET(AY$255:AY$258,[3]Feuil3!$A21,,))</f>
        <v>99.23798679948365</v>
      </c>
      <c r="AZ517" s="75">
        <f ca="1">AVERAGE(OFFSET(AZ$255:AZ$258,[3]Feuil3!$A21,,))</f>
        <v>98.487669310884471</v>
      </c>
      <c r="BA517" s="75">
        <f ca="1">AVERAGE(OFFSET(BA$255:BA$258,[3]Feuil3!$A21,,))</f>
        <v>97.898126250682182</v>
      </c>
      <c r="BB517" s="75">
        <f ca="1">AVERAGE(OFFSET(BB$255:BB$258,[3]Feuil3!$A21,,))</f>
        <v>98.557674950358034</v>
      </c>
      <c r="BC517" s="75">
        <f ca="1">AVERAGE(OFFSET(BC$255:BC$258,[3]Feuil3!$A21,,))</f>
        <v>94.843616046353475</v>
      </c>
      <c r="BD517" s="75">
        <f ca="1">AVERAGE(OFFSET(BD$255:BD$258,[3]Feuil3!$A21,,))</f>
        <v>99.115926885864312</v>
      </c>
      <c r="BE517" s="75">
        <f ca="1">AVERAGE(OFFSET(BE$255:BE$258,[3]Feuil3!$A21,,))</f>
        <v>96.958200848810719</v>
      </c>
      <c r="BF517" s="75">
        <f ca="1">AVERAGE(OFFSET(BF$255:BF$258,[3]Feuil3!$A21,,))</f>
        <v>98.192800193283418</v>
      </c>
      <c r="BG517" s="75">
        <f ca="1">AVERAGE(OFFSET(BG$255:BG$258,[3]Feuil3!$A21,,))</f>
        <v>98.254680187207498</v>
      </c>
      <c r="BH517" s="75">
        <f ca="1">AVERAGE(OFFSET(BH$255:BH$258,[3]Feuil3!$A21,,))</f>
        <v>99.833014948501784</v>
      </c>
      <c r="BI517" s="75">
        <f ca="1">AVERAGE(OFFSET(BI$255:BI$258,[3]Feuil3!$A21,,))</f>
        <v>100.76079894368411</v>
      </c>
      <c r="BJ517" s="75">
        <f ca="1">AVERAGE(OFFSET(BJ$255:BJ$258,[3]Feuil3!$A21,,))</f>
        <v>101.70836404630793</v>
      </c>
      <c r="BK517" s="75">
        <f ca="1">AVERAGE(OFFSET(BK$255:BK$258,[3]Feuil3!$A21,,))</f>
        <v>104.80034982834914</v>
      </c>
      <c r="BL517" s="75">
        <f ca="1">AVERAGE(OFFSET(BL$255:BL$258,[3]Feuil3!$A21,,))</f>
        <v>98.127490872606657</v>
      </c>
      <c r="BM517" s="75">
        <f ca="1">AVERAGE(OFFSET(BM$255:BM$258,[3]Feuil3!$A21,,))</f>
        <v>100.50662560596075</v>
      </c>
      <c r="BN517" s="75">
        <f ca="1">AVERAGE(OFFSET(BN$255:BN$258,[3]Feuil3!$A21,,))</f>
        <v>98.247388527848656</v>
      </c>
      <c r="BO517" s="75">
        <f ca="1">AVERAGE(OFFSET(BO$255:BO$258,[3]Feuil3!$A21,,))</f>
        <v>99.58709823385513</v>
      </c>
      <c r="BP517" s="75">
        <f ca="1">AVERAGE(OFFSET(BP$255:BP$258,[3]Feuil3!$A21,,))</f>
        <v>96.947465864383247</v>
      </c>
      <c r="BQ517" s="75">
        <f ca="1">AVERAGE(OFFSET(BQ$255:BQ$258,[3]Feuil3!$A21,,))</f>
        <v>98.268788571348722</v>
      </c>
      <c r="BR517" s="75">
        <f ca="1">AVERAGE(OFFSET(BR$255:BR$258,[3]Feuil3!$A21,,))</f>
        <v>100.88020201907338</v>
      </c>
      <c r="BS517" s="75">
        <f ca="1">AVERAGE(OFFSET(BS$255:BS$258,[3]Feuil3!$A21,,))</f>
        <v>98.697822296673607</v>
      </c>
      <c r="BT517" s="75">
        <f ca="1">AVERAGE(OFFSET(BT$255:BT$258,[3]Feuil3!$A21,,))</f>
        <v>99.679681953712901</v>
      </c>
      <c r="BU517" s="75">
        <f ca="1">AVERAGE(OFFSET(BU$255:BU$258,[3]Feuil3!$A21,,))</f>
        <v>98.524395773026868</v>
      </c>
      <c r="BV517" s="75">
        <f ca="1">AVERAGE(OFFSET(BV$255:BV$258,[3]Feuil3!$A21,,))</f>
        <v>105.57848098516604</v>
      </c>
      <c r="BW517" s="75">
        <f ca="1">AVERAGE(OFFSET(BW$255:BW$258,[3]Feuil3!$A21,,))</f>
        <v>98.10004870593373</v>
      </c>
      <c r="BX517" s="75">
        <f ca="1">AVERAGE(OFFSET(BX$255:BX$258,[3]Feuil3!$A21,,))</f>
        <v>94.898804867280646</v>
      </c>
      <c r="BY517" s="75">
        <f ca="1">AVERAGE(OFFSET(BY$255:BY$258,[3]Feuil3!$A21,,))</f>
        <v>106.86392650044549</v>
      </c>
      <c r="BZ517" s="75">
        <f ca="1">AVERAGE(OFFSET(BZ$255:BZ$258,[3]Feuil3!$A21,,))</f>
        <v>114.02288945035288</v>
      </c>
      <c r="CA517" s="75">
        <f ca="1">AVERAGE(OFFSET(CA$255:CA$258,[3]Feuil3!$A21,,))</f>
        <v>109.84879270711396</v>
      </c>
      <c r="CB517" s="75">
        <f ca="1">AVERAGE(OFFSET(CB$255:CB$258,[3]Feuil3!$A21,,))</f>
        <v>95.281063526429747</v>
      </c>
      <c r="CC517" s="75">
        <f ca="1">AVERAGE(OFFSET(CC$255:CC$258,[3]Feuil3!$A21,,))</f>
        <v>109.24141408482271</v>
      </c>
      <c r="CD517" s="75">
        <f ca="1">AVERAGE(OFFSET(CD$255:CD$258,[3]Feuil3!$A21,,))</f>
        <v>115.5043098623083</v>
      </c>
      <c r="CE517" s="75">
        <f ca="1">AVERAGE(OFFSET(CE$255:CE$258,[3]Feuil3!$A21,,))</f>
        <v>105.79662896927998</v>
      </c>
      <c r="CF517" s="75">
        <f ca="1">AVERAGE(OFFSET(CF$255:CF$258,[3]Feuil3!$A21,,))</f>
        <v>103.96658896658896</v>
      </c>
      <c r="CG517" s="75">
        <f ca="1">AVERAGE(OFFSET(CG$255:CG$258,[3]Feuil3!$A21,,))</f>
        <v>95.937575610936349</v>
      </c>
      <c r="CH517" s="75">
        <f ca="1">AVERAGE(OFFSET(CH$255:CH$258,[3]Feuil3!$A21,,))</f>
        <v>94.067090101101428</v>
      </c>
      <c r="CI517" s="75" t="e">
        <f ca="1">AVERAGE(OFFSET(CI$255:CI$258,[3]Feuil3!$A21,,))</f>
        <v>#VALUE!</v>
      </c>
      <c r="CJ517" s="75" t="e">
        <f ca="1">AVERAGE(OFFSET(CJ$255:CJ$258,[3]Feuil3!$A21,,))</f>
        <v>#VALUE!</v>
      </c>
      <c r="CK517" s="75" t="e">
        <f ca="1">AVERAGE(OFFSET(CK$255:CK$258,[3]Feuil3!$A21,,))</f>
        <v>#VALUE!</v>
      </c>
    </row>
    <row r="518" spans="2:89">
      <c r="E518" s="70">
        <f t="shared" si="100"/>
        <v>2012</v>
      </c>
      <c r="F518" s="72">
        <f ca="1">AVERAGE(OFFSET(F$255:F$258,[3]Feuil3!$A22,,))</f>
        <v>102.255</v>
      </c>
      <c r="G518" s="72">
        <f ca="1">AVERAGE(OFFSET(G$255:G$258,[3]Feuil3!$A22,,))</f>
        <v>128.52500000000001</v>
      </c>
      <c r="H518" s="72">
        <f ca="1">AVERAGE(OFFSET(H$255:H$258,[3]Feuil3!$A22,,))</f>
        <v>112.72499999999999</v>
      </c>
      <c r="I518" s="72">
        <f ca="1">AVERAGE(OFFSET(I$255:I$258,[3]Feuil3!$A22,,))</f>
        <v>102.41250000000001</v>
      </c>
      <c r="J518" s="72">
        <f ca="1">AVERAGE(OFFSET(J$255:J$258,[3]Feuil3!$A22,,))</f>
        <v>93.83250000000001</v>
      </c>
      <c r="K518" s="72">
        <f ca="1">AVERAGE(OFFSET(K$255:K$258,[3]Feuil3!$A22,,))</f>
        <v>116.6925</v>
      </c>
      <c r="L518" s="72">
        <f ca="1">AVERAGE(OFFSET(L$255:L$258,[3]Feuil3!$A22,,))</f>
        <v>87.687500000000014</v>
      </c>
      <c r="M518" s="72">
        <f ca="1">AVERAGE(OFFSET(M$255:M$258,[3]Feuil3!$A22,,))</f>
        <v>100.30000000000001</v>
      </c>
      <c r="N518" s="72">
        <f ca="1">AVERAGE(OFFSET(N$255:N$258,[3]Feuil3!$A22,,))</f>
        <v>98.2</v>
      </c>
      <c r="O518" s="72">
        <f ca="1">AVERAGE(OFFSET(O$255:O$258,[3]Feuil3!$A22,,))</f>
        <v>99.364999999999995</v>
      </c>
      <c r="P518" s="72">
        <f ca="1">AVERAGE(OFFSET(P$255:P$258,[3]Feuil3!$A22,,))</f>
        <v>98.71</v>
      </c>
      <c r="Q518" s="72">
        <f ca="1">AVERAGE(OFFSET(Q$255:Q$258,[3]Feuil3!$A22,,))</f>
        <v>105.09</v>
      </c>
      <c r="R518" s="72">
        <f ca="1">AVERAGE(OFFSET(R$255:R$258,[3]Feuil3!$A22,,))</f>
        <v>139.26</v>
      </c>
      <c r="S518" s="72">
        <f ca="1">AVERAGE(OFFSET(S$255:S$258,[3]Feuil3!$A22,,))</f>
        <v>116.64750000000001</v>
      </c>
      <c r="T518" s="72">
        <f ca="1">AVERAGE(OFFSET(T$255:T$258,[3]Feuil3!$A22,,))</f>
        <v>114.61</v>
      </c>
      <c r="U518" s="72">
        <f ca="1">AVERAGE(OFFSET(U$255:U$258,[3]Feuil3!$A22,,))</f>
        <v>97.48</v>
      </c>
      <c r="V518" s="72">
        <f ca="1">AVERAGE(OFFSET(V$255:V$258,[3]Feuil3!$A22,,))</f>
        <v>108.56750000000001</v>
      </c>
      <c r="W518" s="72">
        <f ca="1">AVERAGE(OFFSET(W$255:W$258,[3]Feuil3!$A22,,))</f>
        <v>97.622500000000002</v>
      </c>
      <c r="X518" s="72">
        <f ca="1">AVERAGE(OFFSET(X$255:X$258,[3]Feuil3!$A22,,))</f>
        <v>99.492499999999993</v>
      </c>
      <c r="Y518" s="72">
        <f ca="1">AVERAGE(OFFSET(Y$255:Y$258,[3]Feuil3!$A22,,))</f>
        <v>102.55249999999999</v>
      </c>
      <c r="Z518" s="72">
        <f ca="1">AVERAGE(OFFSET(Z$255:Z$258,[3]Feuil3!$A22,,))</f>
        <v>97.432500000000005</v>
      </c>
      <c r="AA518" s="72">
        <f ca="1">AVERAGE(OFFSET(AA$255:AA$258,[3]Feuil3!$A22,,))</f>
        <v>124.8725</v>
      </c>
      <c r="AB518" s="72">
        <f ca="1">AVERAGE(OFFSET(AB$255:AB$258,[3]Feuil3!$A22,,))</f>
        <v>101.07000000000001</v>
      </c>
      <c r="AC518" s="72">
        <f ca="1">AVERAGE(OFFSET(AC$255:AC$258,[3]Feuil3!$A22,,))</f>
        <v>124.3725</v>
      </c>
      <c r="AD518" s="72">
        <f ca="1">AVERAGE(OFFSET(AD$255:AD$258,[3]Feuil3!$A22,,))</f>
        <v>99.607500000000002</v>
      </c>
      <c r="AE518" s="72">
        <f ca="1">AVERAGE(OFFSET(AE$255:AE$258,[3]Feuil3!$A22,,))</f>
        <v>104.715</v>
      </c>
      <c r="AF518" s="72">
        <f ca="1">AVERAGE(OFFSET(AF$255:AF$258,[3]Feuil3!$A22,,))</f>
        <v>86.907500000000013</v>
      </c>
      <c r="AG518" s="72">
        <f ca="1">AVERAGE(OFFSET(AG$255:AG$258,[3]Feuil3!$A22,,))</f>
        <v>91.277500000000003</v>
      </c>
      <c r="AH518" s="72">
        <f ca="1">AVERAGE(OFFSET(AH$255:AH$258,[3]Feuil3!$A22,,))</f>
        <v>105.38500000000001</v>
      </c>
      <c r="AI518" s="72">
        <f ca="1">AVERAGE(OFFSET(AI$255:AI$258,[3]Feuil3!$A22,,))</f>
        <v>122.41499999999999</v>
      </c>
      <c r="AJ518" s="72">
        <f ca="1">AVERAGE(OFFSET(AJ$255:AJ$258,[3]Feuil3!$A22,,))</f>
        <v>132.53</v>
      </c>
      <c r="AK518" s="72">
        <f ca="1">AVERAGE(OFFSET(AK$255:AK$258,[3]Feuil3!$A22,,))</f>
        <v>107.08499999999999</v>
      </c>
      <c r="AL518" s="72">
        <f ca="1">AVERAGE(OFFSET(AL$255:AL$258,[3]Feuil3!$A22,,))</f>
        <v>125.94499999999999</v>
      </c>
      <c r="AM518" s="72">
        <f ca="1">AVERAGE(OFFSET(AM$255:AM$258,[3]Feuil3!$A22,,))</f>
        <v>142.815</v>
      </c>
      <c r="AN518" s="72">
        <f ca="1">AVERAGE(OFFSET(AN$255:AN$258,[3]Feuil3!$A22,,))</f>
        <v>98.657499999999999</v>
      </c>
      <c r="AO518" s="72">
        <f ca="1">AVERAGE(OFFSET(AO$255:AO$258,[3]Feuil3!$A22,,))</f>
        <v>101.79499999999999</v>
      </c>
      <c r="AP518" s="72">
        <f ca="1">AVERAGE(OFFSET(AP$255:AP$258,[3]Feuil3!$A22,,))</f>
        <v>94.577500000000001</v>
      </c>
      <c r="AQ518" s="72">
        <f ca="1">AVERAGE(OFFSET(AQ$255:AQ$258,[3]Feuil3!$A22,,))</f>
        <v>90.052500000000009</v>
      </c>
      <c r="AR518" s="72" t="e">
        <f ca="1">AVERAGE(OFFSET(AR$255:AR$258,[3]Feuil3!$A22,,))</f>
        <v>#DIV/0!</v>
      </c>
      <c r="AS518" s="72" t="e">
        <f ca="1">AVERAGE(OFFSET(AS$255:AS$258,[3]Feuil3!$A22,,))</f>
        <v>#DIV/0!</v>
      </c>
      <c r="AT518" s="72" t="e">
        <f ca="1">AVERAGE(OFFSET(AT$255:AT$258,[3]Feuil3!$A22,,))</f>
        <v>#DIV/0!</v>
      </c>
      <c r="AU518" s="72" t="e">
        <f ca="1">AVERAGE(OFFSET(AU$255:AU$258,[3]Feuil3!$A22,,))</f>
        <v>#DIV/0!</v>
      </c>
      <c r="AV518" s="72" t="e">
        <f ca="1">AVERAGE(OFFSET(AV$255:AV$258,[3]Feuil3!$A22,,))</f>
        <v>#DIV/0!</v>
      </c>
      <c r="AW518" s="75">
        <f ca="1">AVERAGE(OFFSET(AW$255:AW$258,[3]Feuil3!$A22,,))</f>
        <v>98.472258526049345</v>
      </c>
      <c r="AX518" s="75">
        <f ca="1">AVERAGE(OFFSET(AX$255:AX$258,[3]Feuil3!$A22,,))</f>
        <v>104.86883745869298</v>
      </c>
      <c r="AY518" s="75">
        <f ca="1">AVERAGE(OFFSET(AY$255:AY$258,[3]Feuil3!$A22,,))</f>
        <v>96.090382133028072</v>
      </c>
      <c r="AZ518" s="75">
        <f ca="1">AVERAGE(OFFSET(AZ$255:AZ$258,[3]Feuil3!$A22,,))</f>
        <v>96.714626841508817</v>
      </c>
      <c r="BA518" s="75">
        <f ca="1">AVERAGE(OFFSET(BA$255:BA$258,[3]Feuil3!$A22,,))</f>
        <v>95.590685828633781</v>
      </c>
      <c r="BB518" s="75">
        <f ca="1">AVERAGE(OFFSET(BB$255:BB$258,[3]Feuil3!$A22,,))</f>
        <v>98.302846139960309</v>
      </c>
      <c r="BC518" s="75">
        <f ca="1">AVERAGE(OFFSET(BC$255:BC$258,[3]Feuil3!$A22,,))</f>
        <v>90.728190498714028</v>
      </c>
      <c r="BD518" s="75">
        <f ca="1">AVERAGE(OFFSET(BD$255:BD$258,[3]Feuil3!$A22,,))</f>
        <v>95.273635216370621</v>
      </c>
      <c r="BE518" s="75">
        <f ca="1">AVERAGE(OFFSET(BE$255:BE$258,[3]Feuil3!$A22,,))</f>
        <v>93.805865254711449</v>
      </c>
      <c r="BF518" s="75">
        <f ca="1">AVERAGE(OFFSET(BF$255:BF$258,[3]Feuil3!$A22,,))</f>
        <v>96.028026093259243</v>
      </c>
      <c r="BG518" s="75">
        <f ca="1">AVERAGE(OFFSET(BG$255:BG$258,[3]Feuil3!$A22,,))</f>
        <v>96.246099843993761</v>
      </c>
      <c r="BH518" s="75">
        <f ca="1">AVERAGE(OFFSET(BH$255:BH$258,[3]Feuil3!$A22,,))</f>
        <v>98.27137074689071</v>
      </c>
      <c r="BI518" s="75">
        <f ca="1">AVERAGE(OFFSET(BI$255:BI$258,[3]Feuil3!$A22,,))</f>
        <v>102.15454907467566</v>
      </c>
      <c r="BJ518" s="75">
        <f ca="1">AVERAGE(OFFSET(BJ$255:BJ$258,[3]Feuil3!$A22,,))</f>
        <v>101.15553050340371</v>
      </c>
      <c r="BK518" s="75">
        <f ca="1">AVERAGE(OFFSET(BK$255:BK$258,[3]Feuil3!$A22,,))</f>
        <v>104.7226827135193</v>
      </c>
      <c r="BL518" s="75">
        <f ca="1">AVERAGE(OFFSET(BL$255:BL$258,[3]Feuil3!$A22,,))</f>
        <v>95.086536049719882</v>
      </c>
      <c r="BM518" s="75">
        <f ca="1">AVERAGE(OFFSET(BM$255:BM$258,[3]Feuil3!$A22,,))</f>
        <v>99.168455460660667</v>
      </c>
      <c r="BN518" s="75">
        <f ca="1">AVERAGE(OFFSET(BN$255:BN$258,[3]Feuil3!$A22,,))</f>
        <v>96.333013800978335</v>
      </c>
      <c r="BO518" s="75">
        <f ca="1">AVERAGE(OFFSET(BO$255:BO$258,[3]Feuil3!$A22,,))</f>
        <v>98.480959855201576</v>
      </c>
      <c r="BP518" s="75">
        <f ca="1">AVERAGE(OFFSET(BP$255:BP$258,[3]Feuil3!$A22,,))</f>
        <v>94.934043045591295</v>
      </c>
      <c r="BQ518" s="75">
        <f ca="1">AVERAGE(OFFSET(BQ$255:BQ$258,[3]Feuil3!$A22,,))</f>
        <v>95.335793512674826</v>
      </c>
      <c r="BR518" s="75">
        <f ca="1">AVERAGE(OFFSET(BR$255:BR$258,[3]Feuil3!$A22,,))</f>
        <v>97.669461934265584</v>
      </c>
      <c r="BS518" s="75">
        <f ca="1">AVERAGE(OFFSET(BS$255:BS$258,[3]Feuil3!$A22,,))</f>
        <v>96.747461625243574</v>
      </c>
      <c r="BT518" s="75">
        <f ca="1">AVERAGE(OFFSET(BT$255:BT$258,[3]Feuil3!$A22,,))</f>
        <v>98.890529603861992</v>
      </c>
      <c r="BU518" s="75">
        <f ca="1">AVERAGE(OFFSET(BU$255:BU$258,[3]Feuil3!$A22,,))</f>
        <v>97.269556725839621</v>
      </c>
      <c r="BV518" s="75">
        <f ca="1">AVERAGE(OFFSET(BV$255:BV$258,[3]Feuil3!$A22,,))</f>
        <v>106.13339704189562</v>
      </c>
      <c r="BW518" s="75">
        <f ca="1">AVERAGE(OFFSET(BW$255:BW$258,[3]Feuil3!$A22,,))</f>
        <v>102.17371223190743</v>
      </c>
      <c r="BX518" s="75">
        <f ca="1">AVERAGE(OFFSET(BX$255:BX$258,[3]Feuil3!$A22,,))</f>
        <v>98.97875405671266</v>
      </c>
      <c r="BY518" s="75">
        <f ca="1">AVERAGE(OFFSET(BY$255:BY$258,[3]Feuil3!$A22,,))</f>
        <v>107.75090194703708</v>
      </c>
      <c r="BZ518" s="75">
        <f ca="1">AVERAGE(OFFSET(BZ$255:BZ$258,[3]Feuil3!$A22,,))</f>
        <v>111.88867344340639</v>
      </c>
      <c r="CA518" s="75">
        <f ca="1">AVERAGE(OFFSET(CA$255:CA$258,[3]Feuil3!$A22,,))</f>
        <v>112.53631583097292</v>
      </c>
      <c r="CB518" s="75">
        <f ca="1">AVERAGE(OFFSET(CB$255:CB$258,[3]Feuil3!$A22,,))</f>
        <v>98.959048423720759</v>
      </c>
      <c r="CC518" s="75">
        <f ca="1">AVERAGE(OFFSET(CC$255:CC$258,[3]Feuil3!$A22,,))</f>
        <v>109.76214042492268</v>
      </c>
      <c r="CD518" s="75">
        <f ca="1">AVERAGE(OFFSET(CD$255:CD$258,[3]Feuil3!$A22,,))</f>
        <v>117.80152833668187</v>
      </c>
      <c r="CE518" s="75">
        <f ca="1">AVERAGE(OFFSET(CE$255:CE$258,[3]Feuil3!$A22,,))</f>
        <v>103.51455059169156</v>
      </c>
      <c r="CF518" s="75">
        <f ca="1">AVERAGE(OFFSET(CF$255:CF$258,[3]Feuil3!$A22,,))</f>
        <v>100.66610157519247</v>
      </c>
      <c r="CG518" s="75">
        <f ca="1">AVERAGE(OFFSET(CG$255:CG$258,[3]Feuil3!$A22,,))</f>
        <v>91.533994676990062</v>
      </c>
      <c r="CH518" s="75">
        <f ca="1">AVERAGE(OFFSET(CH$255:CH$258,[3]Feuil3!$A22,,))</f>
        <v>89.07207099003115</v>
      </c>
      <c r="CI518" s="75" t="e">
        <f ca="1">AVERAGE(OFFSET(CI$255:CI$258,[3]Feuil3!$A22,,))</f>
        <v>#VALUE!</v>
      </c>
      <c r="CJ518" s="75" t="e">
        <f ca="1">AVERAGE(OFFSET(CJ$255:CJ$258,[3]Feuil3!$A22,,))</f>
        <v>#VALUE!</v>
      </c>
      <c r="CK518" s="75" t="e">
        <f ca="1">AVERAGE(OFFSET(CK$255:CK$258,[3]Feuil3!$A22,,))</f>
        <v>#VALUE!</v>
      </c>
    </row>
    <row r="519" spans="2:89">
      <c r="E519" s="70">
        <v>2013</v>
      </c>
      <c r="F519" s="72">
        <f ca="1">AVERAGE(OFFSET(F$255:F$258,[3]Feuil3!$A23,,))</f>
        <v>104.38249999999999</v>
      </c>
      <c r="G519" s="72">
        <f ca="1">AVERAGE(OFFSET(G$255:G$258,[3]Feuil3!$A23,,))</f>
        <v>128.08000000000001</v>
      </c>
      <c r="H519" s="72">
        <f ca="1">AVERAGE(OFFSET(H$255:H$258,[3]Feuil3!$A23,,))</f>
        <v>111.02500000000001</v>
      </c>
      <c r="I519" s="72">
        <f ca="1">AVERAGE(OFFSET(I$255:I$258,[3]Feuil3!$A23,,))</f>
        <v>104.94499999999999</v>
      </c>
      <c r="J519" s="72">
        <f ca="1">AVERAGE(OFFSET(J$255:J$258,[3]Feuil3!$A23,,))</f>
        <v>97.65</v>
      </c>
      <c r="K519" s="72">
        <f ca="1">AVERAGE(OFFSET(K$255:K$258,[3]Feuil3!$A23,,))</f>
        <v>122.44500000000001</v>
      </c>
      <c r="L519" s="72">
        <f ca="1">AVERAGE(OFFSET(L$255:L$258,[3]Feuil3!$A23,,))</f>
        <v>89.472500000000011</v>
      </c>
      <c r="M519" s="72">
        <f ca="1">AVERAGE(OFFSET(M$255:M$258,[3]Feuil3!$A23,,))</f>
        <v>99.432500000000005</v>
      </c>
      <c r="N519" s="72">
        <f ca="1">AVERAGE(OFFSET(N$255:N$258,[3]Feuil3!$A23,,))</f>
        <v>99.512499999999989</v>
      </c>
      <c r="O519" s="72">
        <f ca="1">AVERAGE(OFFSET(O$255:O$258,[3]Feuil3!$A23,,))</f>
        <v>102.08</v>
      </c>
      <c r="P519" s="72">
        <f ca="1">AVERAGE(OFFSET(P$255:P$258,[3]Feuil3!$A23,,))</f>
        <v>101.5275</v>
      </c>
      <c r="Q519" s="72">
        <f ca="1">AVERAGE(OFFSET(Q$255:Q$258,[3]Feuil3!$A23,,))</f>
        <v>105.4675</v>
      </c>
      <c r="R519" s="72">
        <f ca="1">AVERAGE(OFFSET(R$255:R$258,[3]Feuil3!$A23,,))</f>
        <v>140.39750000000001</v>
      </c>
      <c r="S519" s="72">
        <f ca="1">AVERAGE(OFFSET(S$255:S$258,[3]Feuil3!$A23,,))</f>
        <v>118.825</v>
      </c>
      <c r="T519" s="72">
        <f ca="1">AVERAGE(OFFSET(T$255:T$258,[3]Feuil3!$A23,,))</f>
        <v>119.155</v>
      </c>
      <c r="U519" s="72">
        <f ca="1">AVERAGE(OFFSET(U$255:U$258,[3]Feuil3!$A23,,))</f>
        <v>97.312499999999986</v>
      </c>
      <c r="V519" s="72">
        <f ca="1">AVERAGE(OFFSET(V$255:V$258,[3]Feuil3!$A23,,))</f>
        <v>112.035</v>
      </c>
      <c r="W519" s="72">
        <f ca="1">AVERAGE(OFFSET(W$255:W$258,[3]Feuil3!$A23,,))</f>
        <v>99.444999999999993</v>
      </c>
      <c r="X519" s="72">
        <f ca="1">AVERAGE(OFFSET(X$255:X$258,[3]Feuil3!$A23,,))</f>
        <v>101.47749999999999</v>
      </c>
      <c r="Y519" s="72">
        <f ca="1">AVERAGE(OFFSET(Y$255:Y$258,[3]Feuil3!$A23,,))</f>
        <v>103.12</v>
      </c>
      <c r="Z519" s="72">
        <f ca="1">AVERAGE(OFFSET(Z$255:Z$258,[3]Feuil3!$A23,,))</f>
        <v>99.45</v>
      </c>
      <c r="AA519" s="72">
        <f ca="1">AVERAGE(OFFSET(AA$255:AA$258,[3]Feuil3!$A23,,))</f>
        <v>130.685</v>
      </c>
      <c r="AB519" s="72">
        <f ca="1">AVERAGE(OFFSET(AB$255:AB$258,[3]Feuil3!$A23,,))</f>
        <v>101.8425</v>
      </c>
      <c r="AC519" s="72">
        <f ca="1">AVERAGE(OFFSET(AC$255:AC$258,[3]Feuil3!$A23,,))</f>
        <v>124.47</v>
      </c>
      <c r="AD519" s="72">
        <f ca="1">AVERAGE(OFFSET(AD$255:AD$258,[3]Feuil3!$A23,,))</f>
        <v>103.16</v>
      </c>
      <c r="AE519" s="72">
        <f ca="1">AVERAGE(OFFSET(AE$255:AE$258,[3]Feuil3!$A23,,))</f>
        <v>107.64999999999999</v>
      </c>
      <c r="AF519" s="72">
        <f ca="1">AVERAGE(OFFSET(AF$255:AF$258,[3]Feuil3!$A23,,))</f>
        <v>85.8</v>
      </c>
      <c r="AG519" s="72">
        <f ca="1">AVERAGE(OFFSET(AG$255:AG$258,[3]Feuil3!$A23,,))</f>
        <v>93.737499999999997</v>
      </c>
      <c r="AH519" s="72">
        <f ca="1">AVERAGE(OFFSET(AH$255:AH$258,[3]Feuil3!$A23,,))</f>
        <v>84.22999999999999</v>
      </c>
      <c r="AI519" s="72">
        <f ca="1">AVERAGE(OFFSET(AI$255:AI$258,[3]Feuil3!$A23,,))</f>
        <v>122.47999999999999</v>
      </c>
      <c r="AJ519" s="72">
        <f ca="1">AVERAGE(OFFSET(AJ$255:AJ$258,[3]Feuil3!$A23,,))</f>
        <v>131.9375</v>
      </c>
      <c r="AK519" s="72">
        <f ca="1">AVERAGE(OFFSET(AK$255:AK$258,[3]Feuil3!$A23,,))</f>
        <v>105.25750000000001</v>
      </c>
      <c r="AL519" s="72">
        <f ca="1">AVERAGE(OFFSET(AL$255:AL$258,[3]Feuil3!$A23,,))</f>
        <v>123.88500000000001</v>
      </c>
      <c r="AM519" s="72">
        <f ca="1">AVERAGE(OFFSET(AM$255:AM$258,[3]Feuil3!$A23,,))</f>
        <v>143.58500000000001</v>
      </c>
      <c r="AN519" s="72">
        <f ca="1">AVERAGE(OFFSET(AN$255:AN$258,[3]Feuil3!$A23,,))</f>
        <v>105.97750000000001</v>
      </c>
      <c r="AO519" s="72">
        <f ca="1">AVERAGE(OFFSET(AO$255:AO$258,[3]Feuil3!$A23,,))</f>
        <v>107.78750000000001</v>
      </c>
      <c r="AP519" s="72">
        <f ca="1">AVERAGE(OFFSET(AP$255:AP$258,[3]Feuil3!$A23,,))</f>
        <v>100.17749999999999</v>
      </c>
      <c r="AQ519" s="72">
        <f ca="1">AVERAGE(OFFSET(AQ$255:AQ$258,[3]Feuil3!$A23,,))</f>
        <v>97.287500000000009</v>
      </c>
      <c r="AR519" s="72" t="e">
        <f ca="1">AVERAGE(OFFSET(AR$255:AR$258,[3]Feuil3!$A23,,))</f>
        <v>#DIV/0!</v>
      </c>
      <c r="AS519" s="72" t="e">
        <f ca="1">AVERAGE(OFFSET(AS$255:AS$258,[3]Feuil3!$A23,,))</f>
        <v>#DIV/0!</v>
      </c>
      <c r="AT519" s="72" t="e">
        <f ca="1">AVERAGE(OFFSET(AT$255:AT$258,[3]Feuil3!$A23,,))</f>
        <v>#DIV/0!</v>
      </c>
      <c r="AU519" s="72" t="e">
        <f ca="1">AVERAGE(OFFSET(AU$255:AU$258,[3]Feuil3!$A23,,))</f>
        <v>#DIV/0!</v>
      </c>
      <c r="AV519" s="72" t="e">
        <f ca="1">AVERAGE(OFFSET(AV$255:AV$258,[3]Feuil3!$A23,,))</f>
        <v>#DIV/0!</v>
      </c>
      <c r="AW519" s="75">
        <f ca="1">AVERAGE(OFFSET(AW$255:AW$258,[3]Feuil3!$A23,,))</f>
        <v>100.52105545543344</v>
      </c>
      <c r="AX519" s="75">
        <f ca="1">AVERAGE(OFFSET(AX$255:AX$258,[3]Feuil3!$A23,,))</f>
        <v>104.50574364294414</v>
      </c>
      <c r="AY519" s="75">
        <f ca="1">AVERAGE(OFFSET(AY$255:AY$258,[3]Feuil3!$A23,,))</f>
        <v>94.641247960252301</v>
      </c>
      <c r="AZ519" s="75">
        <f ca="1">AVERAGE(OFFSET(AZ$255:AZ$258,[3]Feuil3!$A23,,))</f>
        <v>99.106227402730568</v>
      </c>
      <c r="BA519" s="75">
        <f ca="1">AVERAGE(OFFSET(BA$255:BA$258,[3]Feuil3!$A23,,))</f>
        <v>99.479716208841168</v>
      </c>
      <c r="BB519" s="75">
        <f ca="1">AVERAGE(OFFSET(BB$255:BB$258,[3]Feuil3!$A23,,))</f>
        <v>103.14880558397017</v>
      </c>
      <c r="BC519" s="75">
        <f ca="1">AVERAGE(OFFSET(BC$255:BC$258,[3]Feuil3!$A23,,))</f>
        <v>92.575087947497536</v>
      </c>
      <c r="BD519" s="75">
        <f ca="1">AVERAGE(OFFSET(BD$255:BD$258,[3]Feuil3!$A23,,))</f>
        <v>94.449608510984746</v>
      </c>
      <c r="BE519" s="75">
        <f ca="1">AVERAGE(OFFSET(BE$255:BE$258,[3]Feuil3!$A23,,))</f>
        <v>95.05963509327367</v>
      </c>
      <c r="BF519" s="75">
        <f ca="1">AVERAGE(OFFSET(BF$255:BF$258,[3]Feuil3!$A23,,))</f>
        <v>98.651848272529605</v>
      </c>
      <c r="BG519" s="75">
        <f ca="1">AVERAGE(OFFSET(BG$255:BG$258,[3]Feuil3!$A23,,))</f>
        <v>98.993272230889247</v>
      </c>
      <c r="BH519" s="75">
        <f ca="1">AVERAGE(OFFSET(BH$255:BH$258,[3]Feuil3!$A23,,))</f>
        <v>98.62437714575789</v>
      </c>
      <c r="BI519" s="75">
        <f ca="1">AVERAGE(OFFSET(BI$255:BI$258,[3]Feuil3!$A23,,))</f>
        <v>102.98896527151929</v>
      </c>
      <c r="BJ519" s="75">
        <f ca="1">AVERAGE(OFFSET(BJ$255:BJ$258,[3]Feuil3!$A23,,))</f>
        <v>103.04383644799029</v>
      </c>
      <c r="BK519" s="75">
        <f ca="1">AVERAGE(OFFSET(BK$255:BK$258,[3]Feuil3!$A23,,))</f>
        <v>108.87558903000952</v>
      </c>
      <c r="BL519" s="75">
        <f ca="1">AVERAGE(OFFSET(BL$255:BL$258,[3]Feuil3!$A23,,))</f>
        <v>94.923148741673856</v>
      </c>
      <c r="BM519" s="75">
        <f ca="1">AVERAGE(OFFSET(BM$255:BM$258,[3]Feuil3!$A23,,))</f>
        <v>102.33576261344433</v>
      </c>
      <c r="BN519" s="75">
        <f ca="1">AVERAGE(OFFSET(BN$255:BN$258,[3]Feuil3!$A23,,))</f>
        <v>98.131440574030478</v>
      </c>
      <c r="BO519" s="75">
        <f ca="1">AVERAGE(OFFSET(BO$255:BO$258,[3]Feuil3!$A23,,))</f>
        <v>100.44577836225061</v>
      </c>
      <c r="BP519" s="75">
        <f ca="1">AVERAGE(OFFSET(BP$255:BP$258,[3]Feuil3!$A23,,))</f>
        <v>95.45938440175884</v>
      </c>
      <c r="BQ519" s="75">
        <f ca="1">AVERAGE(OFFSET(BQ$255:BQ$258,[3]Feuil3!$A23,,))</f>
        <v>97.309877759838983</v>
      </c>
      <c r="BR519" s="75">
        <f ca="1">AVERAGE(OFFSET(BR$255:BR$258,[3]Feuil3!$A23,,))</f>
        <v>102.21572910672484</v>
      </c>
      <c r="BS519" s="75">
        <f ca="1">AVERAGE(OFFSET(BS$255:BS$258,[3]Feuil3!$A23,,))</f>
        <v>97.486923523982071</v>
      </c>
      <c r="BT519" s="75">
        <f ca="1">AVERAGE(OFFSET(BT$255:BT$258,[3]Feuil3!$A23,,))</f>
        <v>98.968053386341055</v>
      </c>
      <c r="BU519" s="75">
        <f ca="1">AVERAGE(OFFSET(BU$255:BU$258,[3]Feuil3!$A23,,))</f>
        <v>100.73867401388065</v>
      </c>
      <c r="BV519" s="75">
        <f ca="1">AVERAGE(OFFSET(BV$255:BV$258,[3]Feuil3!$A23,,))</f>
        <v>109.1081525240898</v>
      </c>
      <c r="BW519" s="75">
        <f ca="1">AVERAGE(OFFSET(BW$255:BW$258,[3]Feuil3!$A23,,))</f>
        <v>100.87166826220587</v>
      </c>
      <c r="BX519" s="75">
        <f ca="1">AVERAGE(OFFSET(BX$255:BX$258,[3]Feuil3!$A23,,))</f>
        <v>101.64630887558383</v>
      </c>
      <c r="BY519" s="75">
        <f ca="1">AVERAGE(OFFSET(BY$255:BY$258,[3]Feuil3!$A23,,))</f>
        <v>86.120970451192605</v>
      </c>
      <c r="BZ519" s="75">
        <f ca="1">AVERAGE(OFFSET(BZ$255:BZ$258,[3]Feuil3!$A23,,))</f>
        <v>111.94808416736849</v>
      </c>
      <c r="CA519" s="75">
        <f ca="1">AVERAGE(OFFSET(CA$255:CA$258,[3]Feuil3!$A23,,))</f>
        <v>112.03320131252539</v>
      </c>
      <c r="CB519" s="75">
        <f ca="1">AVERAGE(OFFSET(CB$255:CB$258,[3]Feuil3!$A23,,))</f>
        <v>97.270224956434504</v>
      </c>
      <c r="CC519" s="75">
        <f ca="1">AVERAGE(OFFSET(CC$255:CC$258,[3]Feuil3!$A23,,))</f>
        <v>107.9668328757914</v>
      </c>
      <c r="CD519" s="75">
        <f ca="1">AVERAGE(OFFSET(CD$255:CD$258,[3]Feuil3!$A23,,))</f>
        <v>118.43666594000958</v>
      </c>
      <c r="CE519" s="75">
        <f ca="1">AVERAGE(OFFSET(CE$255:CE$258,[3]Feuil3!$A23,,))</f>
        <v>111.19492471764431</v>
      </c>
      <c r="CF519" s="75">
        <f ca="1">AVERAGE(OFFSET(CF$255:CF$258,[3]Feuil3!$A23,,))</f>
        <v>106.59214522850887</v>
      </c>
      <c r="CG519" s="75">
        <f ca="1">AVERAGE(OFFSET(CG$255:CG$258,[3]Feuil3!$A23,,))</f>
        <v>96.953786595693174</v>
      </c>
      <c r="CH519" s="75">
        <f ca="1">AVERAGE(OFFSET(CH$255:CH$258,[3]Feuil3!$A23,,))</f>
        <v>96.228301340247697</v>
      </c>
      <c r="CI519" s="75" t="e">
        <f ca="1">AVERAGE(OFFSET(CI$255:CI$258,[3]Feuil3!$A23,,))</f>
        <v>#VALUE!</v>
      </c>
      <c r="CJ519" s="75" t="e">
        <f ca="1">AVERAGE(OFFSET(CJ$255:CJ$258,[3]Feuil3!$A23,,))</f>
        <v>#VALUE!</v>
      </c>
      <c r="CK519" s="75" t="e">
        <f ca="1">AVERAGE(OFFSET(CK$255:CK$258,[3]Feuil3!$A23,,))</f>
        <v>#VALUE!</v>
      </c>
    </row>
    <row r="520" spans="2:89" s="73" customFormat="1">
      <c r="B520" s="73" t="s">
        <v>492</v>
      </c>
      <c r="E520" s="73">
        <v>1990</v>
      </c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  <c r="AI520" s="75"/>
      <c r="AJ520" s="75"/>
      <c r="AK520" s="75"/>
      <c r="AL520" s="75"/>
      <c r="AM520" s="75"/>
      <c r="AN520" s="75"/>
      <c r="AO520" s="75"/>
      <c r="AP520" s="75"/>
      <c r="AQ520" s="75"/>
      <c r="AR520" s="75"/>
      <c r="AS520" s="75"/>
      <c r="AT520" s="75"/>
      <c r="AU520" s="75"/>
      <c r="AV520" s="75"/>
      <c r="AW520" s="75"/>
      <c r="AX520" s="75"/>
      <c r="AY520" s="75"/>
      <c r="AZ520" s="75"/>
      <c r="BA520" s="75"/>
      <c r="BB520" s="75"/>
      <c r="BC520" s="75"/>
      <c r="BD520" s="75"/>
      <c r="BE520" s="75"/>
      <c r="BF520" s="75"/>
      <c r="BG520" s="75"/>
      <c r="BH520" s="75"/>
      <c r="BI520" s="75"/>
      <c r="BJ520" s="75"/>
      <c r="BK520" s="75"/>
      <c r="BL520" s="75"/>
      <c r="BM520" s="75"/>
      <c r="BN520" s="75"/>
      <c r="BO520" s="75"/>
      <c r="BP520" s="75"/>
      <c r="BQ520" s="75"/>
      <c r="BR520" s="75"/>
      <c r="BS520" s="75"/>
      <c r="BT520" s="75"/>
      <c r="BU520" s="75"/>
      <c r="BV520" s="75"/>
      <c r="BW520" s="75"/>
      <c r="BX520" s="75"/>
      <c r="BY520" s="75"/>
      <c r="BZ520" s="75"/>
      <c r="CA520" s="75"/>
      <c r="CB520" s="75"/>
      <c r="CC520" s="75"/>
      <c r="CD520" s="75"/>
      <c r="CE520" s="75"/>
      <c r="CF520" s="75"/>
      <c r="CG520" s="75"/>
      <c r="CH520" s="75"/>
      <c r="CI520" s="75"/>
      <c r="CJ520" s="75"/>
      <c r="CK520" s="75"/>
    </row>
    <row r="521" spans="2:89" s="73" customFormat="1">
      <c r="B521" s="73">
        <v>3</v>
      </c>
      <c r="E521" s="73">
        <f t="shared" ref="E521:E542" si="101">E520+1</f>
        <v>1991</v>
      </c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  <c r="AI521" s="75"/>
      <c r="AJ521" s="75"/>
      <c r="AK521" s="75"/>
      <c r="AL521" s="75"/>
      <c r="AM521" s="75"/>
      <c r="AN521" s="75"/>
      <c r="AO521" s="75"/>
      <c r="AP521" s="75"/>
      <c r="AQ521" s="75"/>
      <c r="AR521" s="75"/>
      <c r="AS521" s="75"/>
      <c r="AT521" s="75"/>
      <c r="AU521" s="75"/>
      <c r="AV521" s="75"/>
      <c r="AW521" s="75"/>
      <c r="AX521" s="75"/>
      <c r="AY521" s="75"/>
      <c r="AZ521" s="75"/>
      <c r="BA521" s="75"/>
      <c r="BB521" s="75"/>
      <c r="BC521" s="75"/>
      <c r="BD521" s="75"/>
      <c r="BE521" s="75"/>
      <c r="BF521" s="75"/>
      <c r="BG521" s="75"/>
      <c r="BH521" s="75"/>
      <c r="BI521" s="75"/>
      <c r="BJ521" s="75"/>
      <c r="BK521" s="75"/>
      <c r="BL521" s="75"/>
      <c r="BM521" s="75"/>
      <c r="BN521" s="75"/>
      <c r="BO521" s="75"/>
      <c r="BP521" s="75"/>
      <c r="BQ521" s="75"/>
      <c r="BR521" s="75"/>
      <c r="BS521" s="75"/>
      <c r="BT521" s="75"/>
      <c r="BU521" s="75"/>
      <c r="BV521" s="75"/>
      <c r="BW521" s="75"/>
      <c r="BX521" s="75"/>
      <c r="BY521" s="75"/>
      <c r="BZ521" s="75"/>
      <c r="CA521" s="75"/>
      <c r="CB521" s="75"/>
      <c r="CC521" s="75"/>
      <c r="CD521" s="75"/>
      <c r="CE521" s="75"/>
      <c r="CF521" s="75"/>
      <c r="CG521" s="75"/>
      <c r="CH521" s="75"/>
      <c r="CI521" s="75"/>
      <c r="CJ521" s="75"/>
      <c r="CK521" s="75"/>
    </row>
    <row r="522" spans="2:89" s="73" customFormat="1">
      <c r="E522" s="73">
        <f t="shared" si="101"/>
        <v>1992</v>
      </c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  <c r="AI522" s="75"/>
      <c r="AJ522" s="75"/>
      <c r="AK522" s="75"/>
      <c r="AL522" s="75"/>
      <c r="AM522" s="75"/>
      <c r="AN522" s="75"/>
      <c r="AO522" s="75"/>
      <c r="AP522" s="75"/>
      <c r="AQ522" s="75"/>
      <c r="AR522" s="75"/>
      <c r="AS522" s="75"/>
      <c r="AT522" s="75"/>
      <c r="AU522" s="75"/>
      <c r="AV522" s="75"/>
      <c r="AW522" s="75"/>
      <c r="AX522" s="75"/>
      <c r="AY522" s="75"/>
      <c r="AZ522" s="75"/>
      <c r="BA522" s="75"/>
      <c r="BB522" s="75"/>
      <c r="BC522" s="75"/>
      <c r="BD522" s="75"/>
      <c r="BE522" s="75"/>
      <c r="BF522" s="75"/>
      <c r="BG522" s="75"/>
      <c r="BH522" s="75"/>
      <c r="BI522" s="75"/>
      <c r="BJ522" s="75"/>
      <c r="BK522" s="75"/>
      <c r="BL522" s="75"/>
      <c r="BM522" s="75"/>
      <c r="BN522" s="75"/>
      <c r="BO522" s="75"/>
      <c r="BP522" s="75"/>
      <c r="BQ522" s="75"/>
      <c r="BR522" s="75"/>
      <c r="BS522" s="75"/>
      <c r="BT522" s="75"/>
      <c r="BU522" s="75"/>
      <c r="BV522" s="75"/>
      <c r="BW522" s="75"/>
      <c r="BX522" s="75"/>
      <c r="BY522" s="75"/>
      <c r="BZ522" s="75"/>
      <c r="CA522" s="75"/>
      <c r="CB522" s="75"/>
      <c r="CC522" s="75"/>
      <c r="CD522" s="75"/>
      <c r="CE522" s="75"/>
      <c r="CF522" s="75"/>
      <c r="CG522" s="75"/>
      <c r="CH522" s="75"/>
      <c r="CI522" s="75"/>
      <c r="CJ522" s="75"/>
      <c r="CK522" s="75"/>
    </row>
    <row r="523" spans="2:89" s="73" customFormat="1">
      <c r="E523" s="73">
        <f t="shared" si="101"/>
        <v>1993</v>
      </c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  <c r="AI523" s="75"/>
      <c r="AJ523" s="75"/>
      <c r="AK523" s="75"/>
      <c r="AL523" s="75"/>
      <c r="AM523" s="75"/>
      <c r="AN523" s="75"/>
      <c r="AO523" s="75"/>
      <c r="AP523" s="75"/>
      <c r="AQ523" s="75"/>
      <c r="AR523" s="75"/>
      <c r="AS523" s="75"/>
      <c r="AT523" s="75"/>
      <c r="AU523" s="75"/>
      <c r="AV523" s="75"/>
      <c r="AW523" s="75"/>
      <c r="AX523" s="75"/>
      <c r="AY523" s="75"/>
      <c r="AZ523" s="75"/>
      <c r="BA523" s="75"/>
      <c r="BB523" s="75"/>
      <c r="BC523" s="75"/>
      <c r="BD523" s="75"/>
      <c r="BE523" s="75"/>
      <c r="BF523" s="75"/>
      <c r="BG523" s="75"/>
      <c r="BH523" s="75"/>
      <c r="BI523" s="75"/>
      <c r="BJ523" s="75"/>
      <c r="BK523" s="75"/>
      <c r="BL523" s="75"/>
      <c r="BM523" s="75"/>
      <c r="BN523" s="75"/>
      <c r="BO523" s="75"/>
      <c r="BP523" s="75"/>
      <c r="BQ523" s="75"/>
      <c r="BR523" s="75"/>
      <c r="BS523" s="75"/>
      <c r="BT523" s="75"/>
      <c r="BU523" s="75"/>
      <c r="BV523" s="75"/>
      <c r="BW523" s="75"/>
      <c r="BX523" s="75"/>
      <c r="BY523" s="75"/>
      <c r="BZ523" s="75"/>
      <c r="CA523" s="75"/>
      <c r="CB523" s="75"/>
      <c r="CC523" s="75"/>
      <c r="CD523" s="75"/>
      <c r="CE523" s="75"/>
      <c r="CF523" s="75"/>
      <c r="CG523" s="75"/>
      <c r="CH523" s="75"/>
      <c r="CI523" s="75"/>
      <c r="CJ523" s="75"/>
      <c r="CK523" s="75"/>
    </row>
    <row r="524" spans="2:89" s="73" customFormat="1">
      <c r="C524" s="73">
        <f t="shared" ref="C524:D537" ca="1" si="102">C525/(1+C722/100)</f>
        <v>105.65085021207528</v>
      </c>
      <c r="D524" s="73">
        <f t="shared" ca="1" si="102"/>
        <v>83.814223817616053</v>
      </c>
      <c r="E524" s="73">
        <f t="shared" si="101"/>
        <v>1994</v>
      </c>
      <c r="F524" s="75">
        <f ca="1">AVERAGE(OFFSET(F$339:F$342,[3]Feuil3!$A4,,))</f>
        <v>96.79249999999999</v>
      </c>
      <c r="G524" s="75">
        <f ca="1">AVERAGE(OFFSET(G$339:G$342,[3]Feuil3!$A4,,))</f>
        <v>72.452500000000001</v>
      </c>
      <c r="H524" s="75">
        <f ca="1">AVERAGE(OFFSET(H$339:H$342,[3]Feuil3!$A4,,))</f>
        <v>83.710000000000008</v>
      </c>
      <c r="I524" s="75">
        <f ca="1">AVERAGE(OFFSET(I$339:I$342,[3]Feuil3!$A4,,))</f>
        <v>90.36999999999999</v>
      </c>
      <c r="J524" s="75">
        <f ca="1">AVERAGE(OFFSET(J$339:J$342,[3]Feuil3!$A4,,))</f>
        <v>108.28</v>
      </c>
      <c r="K524" s="75">
        <f ca="1">AVERAGE(OFFSET(K$339:K$342,[3]Feuil3!$A4,,))</f>
        <v>55.272500000000001</v>
      </c>
      <c r="L524" s="75">
        <f ca="1">AVERAGE(OFFSET(L$339:L$342,[3]Feuil3!$A4,,))</f>
        <v>92.262500000000003</v>
      </c>
      <c r="M524" s="75">
        <f ca="1">AVERAGE(OFFSET(M$339:M$342,[3]Feuil3!$A4,,))</f>
        <v>84.3125</v>
      </c>
      <c r="N524" s="75">
        <f ca="1">AVERAGE(OFFSET(N$339:N$342,[3]Feuil3!$A4,,))</f>
        <v>86.52000000000001</v>
      </c>
      <c r="O524" s="75">
        <f ca="1">AVERAGE(OFFSET(O$339:O$342,[3]Feuil3!$A4,,))</f>
        <v>97.56</v>
      </c>
      <c r="P524" s="75">
        <f ca="1">AVERAGE(OFFSET(P$339:P$342,[3]Feuil3!$A4,,))</f>
        <v>85.372500000000002</v>
      </c>
      <c r="Q524" s="75">
        <f ca="1">AVERAGE(OFFSET(Q$339:Q$342,[3]Feuil3!$A4,,))</f>
        <v>94.872499999999988</v>
      </c>
      <c r="R524" s="75">
        <f ca="1">AVERAGE(OFFSET(R$339:R$342,[3]Feuil3!$A4,,))</f>
        <v>62.050000000000004</v>
      </c>
      <c r="S524" s="75">
        <f ca="1">AVERAGE(OFFSET(S$339:S$342,[3]Feuil3!$A4,,))</f>
        <v>45.162499999999994</v>
      </c>
      <c r="T524" s="75">
        <f ca="1">AVERAGE(OFFSET(T$339:T$342,[3]Feuil3!$A4,,))</f>
        <v>78.410000000000011</v>
      </c>
      <c r="U524" s="75">
        <f ca="1">AVERAGE(OFFSET(U$339:U$342,[3]Feuil3!$A4,,))</f>
        <v>91.949999999999989</v>
      </c>
      <c r="V524" s="75">
        <f ca="1">AVERAGE(OFFSET(V$339:V$342,[3]Feuil3!$A4,,))</f>
        <v>80.472499999999997</v>
      </c>
      <c r="W524" s="75">
        <f ca="1">AVERAGE(OFFSET(W$339:W$342,[3]Feuil3!$A4,,))</f>
        <v>99.914999999999992</v>
      </c>
      <c r="X524" s="75">
        <f ca="1">AVERAGE(OFFSET(X$339:X$342,[3]Feuil3!$A4,,))</f>
        <v>100.51250000000002</v>
      </c>
      <c r="Y524" s="75">
        <f ca="1">AVERAGE(OFFSET(Y$339:Y$342,[3]Feuil3!$A4,,))</f>
        <v>76.242499999999993</v>
      </c>
      <c r="Z524" s="75">
        <f ca="1">AVERAGE(OFFSET(Z$339:Z$342,[3]Feuil3!$A4,,))</f>
        <v>94.734999999999999</v>
      </c>
      <c r="AA524" s="75">
        <f ca="1">AVERAGE(OFFSET(AA$339:AA$342,[3]Feuil3!$A4,,))</f>
        <v>85.307500000000005</v>
      </c>
      <c r="AB524" s="75">
        <f ca="1">AVERAGE(OFFSET(AB$339:AB$342,[3]Feuil3!$A4,,))</f>
        <v>95.157499999999999</v>
      </c>
      <c r="AC524" s="75">
        <f ca="1">AVERAGE(OFFSET(AC$339:AC$342,[3]Feuil3!$A4,,))</f>
        <v>73.947499999999991</v>
      </c>
      <c r="AD524" s="75">
        <f ca="1">AVERAGE(OFFSET(AD$339:AD$342,[3]Feuil3!$A4,,))</f>
        <v>109.27500000000001</v>
      </c>
      <c r="AE524" s="75">
        <f ca="1">AVERAGE(OFFSET(AE$339:AE$342,[3]Feuil3!$A4,,))</f>
        <v>109.5</v>
      </c>
      <c r="AF524" s="75">
        <f ca="1">AVERAGE(OFFSET(AF$339:AF$342,[3]Feuil3!$A4,,))</f>
        <v>93.204999999999998</v>
      </c>
      <c r="AG524" s="75">
        <f ca="1">AVERAGE(OFFSET(AG$339:AG$342,[3]Feuil3!$A4,,))</f>
        <v>102.545</v>
      </c>
      <c r="AH524" s="75">
        <f ca="1">AVERAGE(OFFSET(AH$339:AH$342,[3]Feuil3!$A4,,))</f>
        <v>136.41250000000002</v>
      </c>
      <c r="AI524" s="75">
        <f ca="1">AVERAGE(OFFSET(AI$339:AI$342,[3]Feuil3!$A4,,))</f>
        <v>100.6525</v>
      </c>
      <c r="AJ524" s="75">
        <f ca="1">AVERAGE(OFFSET(AJ$339:AJ$342,[3]Feuil3!$A4,,))</f>
        <v>55.567499999999995</v>
      </c>
      <c r="AK524" s="75">
        <f ca="1">AVERAGE(OFFSET(AK$339:AK$342,[3]Feuil3!$A4,,))</f>
        <v>95.52</v>
      </c>
      <c r="AL524" s="75">
        <f ca="1">AVERAGE(OFFSET(AL$339:AL$342,[3]Feuil3!$A4,,))</f>
        <v>80.099999999999994</v>
      </c>
      <c r="AM524" s="75">
        <f ca="1">AVERAGE(OFFSET(AM$339:AM$342,[3]Feuil3!$A4,,))</f>
        <v>72.097499999999997</v>
      </c>
      <c r="AN524" s="75">
        <f ca="1">AVERAGE(OFFSET(AN$339:AN$342,[3]Feuil3!$A4,,))</f>
        <v>86.19</v>
      </c>
      <c r="AO524" s="75">
        <f ca="1">AVERAGE(OFFSET(AO$339:AO$342,[3]Feuil3!$A4,,))</f>
        <v>100.57333333333332</v>
      </c>
      <c r="AP524" s="75">
        <f ca="1">AVERAGE(OFFSET(AP$339:AP$342,[3]Feuil3!$A4,,))</f>
        <v>100.09</v>
      </c>
      <c r="AQ524" s="75">
        <f ca="1">AVERAGE(OFFSET(AQ$339:AQ$342,[3]Feuil3!$A4,,))</f>
        <v>95.15</v>
      </c>
      <c r="AR524" s="75">
        <f ca="1">AVERAGE(OFFSET(AR$339:AR$342,[3]Feuil3!$A4,,))</f>
        <v>96.01</v>
      </c>
      <c r="AS524" s="75" t="e">
        <f ca="1">AVERAGE(OFFSET(AS$339:AS$342,[3]Feuil3!$A4,,))</f>
        <v>#DIV/0!</v>
      </c>
      <c r="AT524" s="75" t="e">
        <f ca="1">AVERAGE(OFFSET(AT$339:AT$342,[3]Feuil3!$A4,,))</f>
        <v>#DIV/0!</v>
      </c>
      <c r="AU524" s="75" t="e">
        <f ca="1">AVERAGE(OFFSET(AU$339:AU$342,[3]Feuil3!$A4,,))</f>
        <v>#DIV/0!</v>
      </c>
      <c r="AV524" s="75" t="e">
        <f ca="1">AVERAGE(OFFSET(AV$339:AV$342,[3]Feuil3!$A4,,))</f>
        <v>#DIV/0!</v>
      </c>
      <c r="AW524" s="75">
        <f ca="1">AVERAGE(OFFSET(AW$339:AW$342,[3]Feuil3!$A4,,))</f>
        <v>92.931208295329071</v>
      </c>
      <c r="AX524" s="75">
        <f ca="1">AVERAGE(OFFSET(AX$339:AX$342,[3]Feuil3!$A4,,))</f>
        <v>58.804074344614875</v>
      </c>
      <c r="AY524" s="75">
        <f ca="1">AVERAGE(OFFSET(AY$339:AY$342,[3]Feuil3!$A4,,))</f>
        <v>79.370422167966424</v>
      </c>
      <c r="AZ524" s="75">
        <f ca="1">AVERAGE(OFFSET(AZ$339:AZ$342,[3]Feuil3!$A4,,))</f>
        <v>86.910944412387011</v>
      </c>
      <c r="BA524" s="75">
        <f ca="1">AVERAGE(OFFSET(BA$339:BA$342,[3]Feuil3!$A4,,))</f>
        <v>110.47570462951155</v>
      </c>
      <c r="BB524" s="75">
        <f ca="1">AVERAGE(OFFSET(BB$339:BB$342,[3]Feuil3!$A4,,))</f>
        <v>49.567303380862697</v>
      </c>
      <c r="BC524" s="75">
        <f ca="1">AVERAGE(OFFSET(BC$339:BC$342,[3]Feuil3!$A4,,))</f>
        <v>93.879575691282355</v>
      </c>
      <c r="BD524" s="75">
        <f ca="1">AVERAGE(OFFSET(BD$339:BD$342,[3]Feuil3!$A4,,))</f>
        <v>81.630924141937356</v>
      </c>
      <c r="BE524" s="75">
        <f ca="1">AVERAGE(OFFSET(BE$339:BE$342,[3]Feuil3!$A4,,))</f>
        <v>82.974897504135797</v>
      </c>
      <c r="BF524" s="75">
        <f ca="1">AVERAGE(OFFSET(BF$339:BF$342,[3]Feuil3!$A4,,))</f>
        <v>95.002069284514462</v>
      </c>
      <c r="BG524" s="75">
        <f ca="1">AVERAGE(OFFSET(BG$339:BG$342,[3]Feuil3!$A4,,))</f>
        <v>83.172585123483856</v>
      </c>
      <c r="BH524" s="75">
        <f ca="1">AVERAGE(OFFSET(BH$339:BH$342,[3]Feuil3!$A4,,))</f>
        <v>91.941853422168379</v>
      </c>
      <c r="BI524" s="75">
        <f ca="1">AVERAGE(OFFSET(BI$339:BI$342,[3]Feuil3!$A4,,))</f>
        <v>51.435084447207544</v>
      </c>
      <c r="BJ524" s="75">
        <f ca="1">AVERAGE(OFFSET(BJ$339:BJ$342,[3]Feuil3!$A4,,))</f>
        <v>39.113584203005239</v>
      </c>
      <c r="BK524" s="75">
        <f ca="1">AVERAGE(OFFSET(BK$339:BK$342,[3]Feuil3!$A4,,))</f>
        <v>73.914170574788486</v>
      </c>
      <c r="BL524" s="75">
        <f ca="1">AVERAGE(OFFSET(BL$339:BL$342,[3]Feuil3!$A4,,))</f>
        <v>96.23233908948194</v>
      </c>
      <c r="BM524" s="75">
        <f ca="1">AVERAGE(OFFSET(BM$339:BM$342,[3]Feuil3!$A4,,))</f>
        <v>67.310024674835844</v>
      </c>
      <c r="BN524" s="75">
        <f ca="1">AVERAGE(OFFSET(BN$339:BN$342,[3]Feuil3!$A4,,))</f>
        <v>95.965999135571238</v>
      </c>
      <c r="BO524" s="75">
        <f ca="1">AVERAGE(OFFSET(BO$339:BO$342,[3]Feuil3!$A4,,))</f>
        <v>99.293670198315681</v>
      </c>
      <c r="BP524" s="75">
        <f ca="1">AVERAGE(OFFSET(BP$339:BP$342,[3]Feuil3!$A4,,))</f>
        <v>67.765087547773533</v>
      </c>
      <c r="BQ524" s="75">
        <f ca="1">AVERAGE(OFFSET(BQ$339:BQ$342,[3]Feuil3!$A4,,))</f>
        <v>91.673117863363657</v>
      </c>
      <c r="BR524" s="75">
        <f ca="1">AVERAGE(OFFSET(BR$339:BR$342,[3]Feuil3!$A4,,))</f>
        <v>72.887474367737525</v>
      </c>
      <c r="BS524" s="75">
        <f ca="1">AVERAGE(OFFSET(BS$339:BS$342,[3]Feuil3!$A4,,))</f>
        <v>95.963594191206141</v>
      </c>
      <c r="BT524" s="75">
        <f ca="1">AVERAGE(OFFSET(BT$339:BT$342,[3]Feuil3!$A4,,))</f>
        <v>61.193288784988724</v>
      </c>
      <c r="BU524" s="75">
        <f ca="1">AVERAGE(OFFSET(BU$339:BU$342,[3]Feuil3!$A4,,))</f>
        <v>111.80457859061259</v>
      </c>
      <c r="BV524" s="75">
        <f ca="1">AVERAGE(OFFSET(BV$339:BV$342,[3]Feuil3!$A4,,))</f>
        <v>110.33301425764522</v>
      </c>
      <c r="BW524" s="75">
        <f ca="1">AVERAGE(OFFSET(BW$339:BW$342,[3]Feuil3!$A4,,))</f>
        <v>99.434576198858466</v>
      </c>
      <c r="BX524" s="75">
        <f ca="1">AVERAGE(OFFSET(BX$339:BX$342,[3]Feuil3!$A4,,))</f>
        <v>110.94941844738975</v>
      </c>
      <c r="BY524" s="75">
        <f ca="1">AVERAGE(OFFSET(BY$339:BY$342,[3]Feuil3!$A4,,))</f>
        <v>151.53156155405594</v>
      </c>
      <c r="BZ524" s="75">
        <f ca="1">AVERAGE(OFFSET(BZ$339:BZ$342,[3]Feuil3!$A4,,))</f>
        <v>98.267066949793744</v>
      </c>
      <c r="CA524" s="75">
        <f ca="1">AVERAGE(OFFSET(CA$339:CA$342,[3]Feuil3!$A4,,))</f>
        <v>42.633547520859302</v>
      </c>
      <c r="CB524" s="75">
        <f ca="1">AVERAGE(OFFSET(CB$339:CB$342,[3]Feuil3!$A4,,))</f>
        <v>83.549452231527837</v>
      </c>
      <c r="CC524" s="75">
        <f ca="1">AVERAGE(OFFSET(CC$339:CC$342,[3]Feuil3!$A4,,))</f>
        <v>71.404693454569752</v>
      </c>
      <c r="CD524" s="75">
        <f ca="1">AVERAGE(OFFSET(CD$339:CD$342,[3]Feuil3!$A4,,))</f>
        <v>56.512707961827118</v>
      </c>
      <c r="CE524" s="75">
        <f ca="1">AVERAGE(OFFSET(CE$339:CE$342,[3]Feuil3!$A4,,))</f>
        <v>82.162007578465719</v>
      </c>
      <c r="CF524" s="75" t="e">
        <f ca="1">AVERAGE(OFFSET(CF$339:CF$342,[3]Feuil3!$A4,,))</f>
        <v>#VALUE!</v>
      </c>
      <c r="CG524" s="75">
        <f ca="1">AVERAGE(OFFSET(CG$339:CG$342,[3]Feuil3!$A4,,))</f>
        <v>96.930079411195052</v>
      </c>
      <c r="CH524" s="75">
        <f ca="1">AVERAGE(OFFSET(CH$339:CH$342,[3]Feuil3!$A4,,))</f>
        <v>91.363003504728994</v>
      </c>
      <c r="CI524" s="75" t="e">
        <f ca="1">AVERAGE(OFFSET(CI$339:CI$342,[3]Feuil3!$A4,,))</f>
        <v>#DIV/0!</v>
      </c>
      <c r="CJ524" s="75" t="e">
        <f ca="1">AVERAGE(OFFSET(CJ$339:CJ$342,[3]Feuil3!$A4,,))</f>
        <v>#VALUE!</v>
      </c>
      <c r="CK524" s="75" t="e">
        <f ca="1">AVERAGE(OFFSET(CK$339:CK$342,[3]Feuil3!$A4,,))</f>
        <v>#VALUE!</v>
      </c>
    </row>
    <row r="525" spans="2:89" s="73" customFormat="1">
      <c r="C525" s="73">
        <f t="shared" ca="1" si="102"/>
        <v>110.30360305459784</v>
      </c>
      <c r="D525" s="73">
        <f t="shared" ca="1" si="102"/>
        <v>83.773890556739104</v>
      </c>
      <c r="E525" s="73">
        <f t="shared" si="101"/>
        <v>1995</v>
      </c>
      <c r="F525" s="75">
        <f ca="1">AVERAGE(OFFSET(F$339:F$342,[3]Feuil3!$A5,,))</f>
        <v>100.82000000000001</v>
      </c>
      <c r="G525" s="75">
        <f ca="1">AVERAGE(OFFSET(G$339:G$342,[3]Feuil3!$A5,,))</f>
        <v>84.574999999999989</v>
      </c>
      <c r="H525" s="75">
        <f ca="1">AVERAGE(OFFSET(H$339:H$342,[3]Feuil3!$A5,,))</f>
        <v>85.102499999999992</v>
      </c>
      <c r="I525" s="75">
        <f ca="1">AVERAGE(OFFSET(I$339:I$342,[3]Feuil3!$A5,,))</f>
        <v>93.174999999999997</v>
      </c>
      <c r="J525" s="75">
        <f ca="1">AVERAGE(OFFSET(J$339:J$342,[3]Feuil3!$A5,,))</f>
        <v>112.9875</v>
      </c>
      <c r="K525" s="75">
        <f ca="1">AVERAGE(OFFSET(K$339:K$342,[3]Feuil3!$A5,,))</f>
        <v>67.105000000000004</v>
      </c>
      <c r="L525" s="75">
        <f ca="1">AVERAGE(OFFSET(L$339:L$342,[3]Feuil3!$A5,,))</f>
        <v>92.025000000000006</v>
      </c>
      <c r="M525" s="75">
        <f ca="1">AVERAGE(OFFSET(M$339:M$342,[3]Feuil3!$A5,,))</f>
        <v>86.577500000000001</v>
      </c>
      <c r="N525" s="75">
        <f ca="1">AVERAGE(OFFSET(N$339:N$342,[3]Feuil3!$A5,,))</f>
        <v>89.54249999999999</v>
      </c>
      <c r="O525" s="75">
        <f ca="1">AVERAGE(OFFSET(O$339:O$342,[3]Feuil3!$A5,,))</f>
        <v>109.0575</v>
      </c>
      <c r="P525" s="75">
        <f ca="1">AVERAGE(OFFSET(P$339:P$342,[3]Feuil3!$A5,,))</f>
        <v>82.737500000000011</v>
      </c>
      <c r="Q525" s="75">
        <f ca="1">AVERAGE(OFFSET(Q$339:Q$342,[3]Feuil3!$A5,,))</f>
        <v>86.344999999999999</v>
      </c>
      <c r="R525" s="75">
        <f ca="1">AVERAGE(OFFSET(R$339:R$342,[3]Feuil3!$A5,,))</f>
        <v>66.807500000000005</v>
      </c>
      <c r="S525" s="75">
        <f ca="1">AVERAGE(OFFSET(S$339:S$342,[3]Feuil3!$A5,,))</f>
        <v>58.207500000000003</v>
      </c>
      <c r="T525" s="75">
        <f ca="1">AVERAGE(OFFSET(T$339:T$342,[3]Feuil3!$A5,,))</f>
        <v>81.539999999999992</v>
      </c>
      <c r="U525" s="75">
        <f ca="1">AVERAGE(OFFSET(U$339:U$342,[3]Feuil3!$A5,,))</f>
        <v>92.262500000000003</v>
      </c>
      <c r="V525" s="75">
        <f ca="1">AVERAGE(OFFSET(V$339:V$342,[3]Feuil3!$A5,,))</f>
        <v>82.912499999999994</v>
      </c>
      <c r="W525" s="75">
        <f ca="1">AVERAGE(OFFSET(W$339:W$342,[3]Feuil3!$A5,,))</f>
        <v>102.6525</v>
      </c>
      <c r="X525" s="75">
        <f ca="1">AVERAGE(OFFSET(X$339:X$342,[3]Feuil3!$A5,,))</f>
        <v>103.47999999999999</v>
      </c>
      <c r="Y525" s="75">
        <f ca="1">AVERAGE(OFFSET(Y$339:Y$342,[3]Feuil3!$A5,,))</f>
        <v>76.24499999999999</v>
      </c>
      <c r="Z525" s="75">
        <f ca="1">AVERAGE(OFFSET(Z$339:Z$342,[3]Feuil3!$A5,,))</f>
        <v>97.8125</v>
      </c>
      <c r="AA525" s="75">
        <f ca="1">AVERAGE(OFFSET(AA$339:AA$342,[3]Feuil3!$A5,,))</f>
        <v>86.762499999999989</v>
      </c>
      <c r="AB525" s="75">
        <f ca="1">AVERAGE(OFFSET(AB$339:AB$342,[3]Feuil3!$A5,,))</f>
        <v>100.68</v>
      </c>
      <c r="AC525" s="75">
        <f ca="1">AVERAGE(OFFSET(AC$339:AC$342,[3]Feuil3!$A5,,))</f>
        <v>76.715000000000003</v>
      </c>
      <c r="AD525" s="75">
        <f ca="1">AVERAGE(OFFSET(AD$339:AD$342,[3]Feuil3!$A5,,))</f>
        <v>123.5825</v>
      </c>
      <c r="AE525" s="75">
        <f ca="1">AVERAGE(OFFSET(AE$339:AE$342,[3]Feuil3!$A5,,))</f>
        <v>114.47999999999999</v>
      </c>
      <c r="AF525" s="75">
        <f ca="1">AVERAGE(OFFSET(AF$339:AF$342,[3]Feuil3!$A5,,))</f>
        <v>90.387499999999989</v>
      </c>
      <c r="AG525" s="75">
        <f ca="1">AVERAGE(OFFSET(AG$339:AG$342,[3]Feuil3!$A5,,))</f>
        <v>97.95750000000001</v>
      </c>
      <c r="AH525" s="75">
        <f ca="1">AVERAGE(OFFSET(AH$339:AH$342,[3]Feuil3!$A5,,))</f>
        <v>136.52500000000001</v>
      </c>
      <c r="AI525" s="75">
        <f ca="1">AVERAGE(OFFSET(AI$339:AI$342,[3]Feuil3!$A5,,))</f>
        <v>105.4025</v>
      </c>
      <c r="AJ525" s="75">
        <f ca="1">AVERAGE(OFFSET(AJ$339:AJ$342,[3]Feuil3!$A5,,))</f>
        <v>57.054999999999993</v>
      </c>
      <c r="AK525" s="75">
        <f ca="1">AVERAGE(OFFSET(AK$339:AK$342,[3]Feuil3!$A5,,))</f>
        <v>93.075000000000003</v>
      </c>
      <c r="AL525" s="75">
        <f ca="1">AVERAGE(OFFSET(AL$339:AL$342,[3]Feuil3!$A5,,))</f>
        <v>82.007499999999993</v>
      </c>
      <c r="AM525" s="75">
        <f ca="1">AVERAGE(OFFSET(AM$339:AM$342,[3]Feuil3!$A5,,))</f>
        <v>69.987500000000011</v>
      </c>
      <c r="AN525" s="75">
        <f ca="1">AVERAGE(OFFSET(AN$339:AN$342,[3]Feuil3!$A5,,))</f>
        <v>88.227499999999992</v>
      </c>
      <c r="AO525" s="75">
        <f ca="1">AVERAGE(OFFSET(AO$339:AO$342,[3]Feuil3!$A5,,))</f>
        <v>91.222500000000011</v>
      </c>
      <c r="AP525" s="75">
        <f ca="1">AVERAGE(OFFSET(AP$339:AP$342,[3]Feuil3!$A5,,))</f>
        <v>105.2625</v>
      </c>
      <c r="AQ525" s="75">
        <f ca="1">AVERAGE(OFFSET(AQ$339:AQ$342,[3]Feuil3!$A5,,))</f>
        <v>99.444999999999993</v>
      </c>
      <c r="AR525" s="75" t="e">
        <f ca="1">AVERAGE(OFFSET(AR$339:AR$342,[3]Feuil3!$A5,,))</f>
        <v>#DIV/0!</v>
      </c>
      <c r="AS525" s="75" t="e">
        <f ca="1">AVERAGE(OFFSET(AS$339:AS$342,[3]Feuil3!$A5,,))</f>
        <v>#DIV/0!</v>
      </c>
      <c r="AT525" s="75" t="e">
        <f ca="1">AVERAGE(OFFSET(AT$339:AT$342,[3]Feuil3!$A5,,))</f>
        <v>#DIV/0!</v>
      </c>
      <c r="AU525" s="75" t="e">
        <f ca="1">AVERAGE(OFFSET(AU$339:AU$342,[3]Feuil3!$A5,,))</f>
        <v>#DIV/0!</v>
      </c>
      <c r="AV525" s="75" t="e">
        <f ca="1">AVERAGE(OFFSET(AV$339:AV$342,[3]Feuil3!$A5,,))</f>
        <v>#DIV/0!</v>
      </c>
      <c r="AW525" s="75">
        <f ca="1">AVERAGE(OFFSET(AW$339:AW$342,[3]Feuil3!$A5,,))</f>
        <v>96.798041380634629</v>
      </c>
      <c r="AX525" s="75">
        <f ca="1">AVERAGE(OFFSET(AX$339:AX$342,[3]Feuil3!$A5,,))</f>
        <v>68.642967291615932</v>
      </c>
      <c r="AY525" s="75">
        <f ca="1">AVERAGE(OFFSET(AY$339:AY$342,[3]Feuil3!$A5,,))</f>
        <v>80.690734112404286</v>
      </c>
      <c r="AZ525" s="75">
        <f ca="1">AVERAGE(OFFSET(AZ$339:AZ$342,[3]Feuil3!$A5,,))</f>
        <v>89.608578572802486</v>
      </c>
      <c r="BA525" s="75">
        <f ca="1">AVERAGE(OFFSET(BA$339:BA$342,[3]Feuil3!$A5,,))</f>
        <v>115.27866343578624</v>
      </c>
      <c r="BB525" s="75">
        <f ca="1">AVERAGE(OFFSET(BB$339:BB$342,[3]Feuil3!$A5,,))</f>
        <v>60.178459331001704</v>
      </c>
      <c r="BC525" s="75">
        <f ca="1">AVERAGE(OFFSET(BC$339:BC$342,[3]Feuil3!$A5,,))</f>
        <v>93.637913052326326</v>
      </c>
      <c r="BD525" s="75">
        <f ca="1">AVERAGE(OFFSET(BD$339:BD$342,[3]Feuil3!$A5,,))</f>
        <v>83.823885365735578</v>
      </c>
      <c r="BE525" s="75">
        <f ca="1">AVERAGE(OFFSET(BE$339:BE$342,[3]Feuil3!$A5,,))</f>
        <v>85.873552470689773</v>
      </c>
      <c r="BF525" s="75">
        <f ca="1">AVERAGE(OFFSET(BF$339:BF$342,[3]Feuil3!$A5,,))</f>
        <v>106.19811573386566</v>
      </c>
      <c r="BG525" s="75">
        <f ca="1">AVERAGE(OFFSET(BG$339:BG$342,[3]Feuil3!$A5,,))</f>
        <v>80.605484923766397</v>
      </c>
      <c r="BH525" s="75">
        <f ca="1">AVERAGE(OFFSET(BH$339:BH$342,[3]Feuil3!$A5,,))</f>
        <v>83.677771047849774</v>
      </c>
      <c r="BI525" s="75">
        <f ca="1">AVERAGE(OFFSET(BI$339:BI$342,[3]Feuil3!$A5,,))</f>
        <v>55.378717231374985</v>
      </c>
      <c r="BJ525" s="75">
        <f ca="1">AVERAGE(OFFSET(BJ$339:BJ$342,[3]Feuil3!$A5,,))</f>
        <v>50.411380071883251</v>
      </c>
      <c r="BK525" s="75">
        <f ca="1">AVERAGE(OFFSET(BK$339:BK$342,[3]Feuil3!$A5,,))</f>
        <v>76.864704357457626</v>
      </c>
      <c r="BL525" s="75">
        <f ca="1">AVERAGE(OFFSET(BL$339:BL$342,[3]Feuil3!$A5,,))</f>
        <v>96.559392987964415</v>
      </c>
      <c r="BM525" s="75">
        <f ca="1">AVERAGE(OFFSET(BM$339:BM$342,[3]Feuil3!$A5,,))</f>
        <v>69.350926351888262</v>
      </c>
      <c r="BN525" s="75">
        <f ca="1">AVERAGE(OFFSET(BN$339:BN$342,[3]Feuil3!$A5,,))</f>
        <v>98.595303270422136</v>
      </c>
      <c r="BO525" s="75">
        <f ca="1">AVERAGE(OFFSET(BO$339:BO$342,[3]Feuil3!$A5,,))</f>
        <v>102.22518584376776</v>
      </c>
      <c r="BP525" s="75">
        <f ca="1">AVERAGE(OFFSET(BP$339:BP$342,[3]Feuil3!$A5,,))</f>
        <v>67.767309572482446</v>
      </c>
      <c r="BQ525" s="75">
        <f ca="1">AVERAGE(OFFSET(BQ$339:BQ$342,[3]Feuil3!$A5,,))</f>
        <v>94.651151538610407</v>
      </c>
      <c r="BR525" s="75">
        <f ca="1">AVERAGE(OFFSET(BR$339:BR$342,[3]Feuil3!$A5,,))</f>
        <v>74.130639097744364</v>
      </c>
      <c r="BS525" s="75">
        <f ca="1">AVERAGE(OFFSET(BS$339:BS$342,[3]Feuil3!$A5,,))</f>
        <v>101.53287615974183</v>
      </c>
      <c r="BT525" s="75">
        <f ca="1">AVERAGE(OFFSET(BT$339:BT$342,[3]Feuil3!$A5,,))</f>
        <v>63.483459875457712</v>
      </c>
      <c r="BU525" s="75">
        <f ca="1">AVERAGE(OFFSET(BU$339:BU$342,[3]Feuil3!$A5,,))</f>
        <v>126.44327919171246</v>
      </c>
      <c r="BV525" s="75">
        <f ca="1">AVERAGE(OFFSET(BV$339:BV$342,[3]Feuil3!$A5,,))</f>
        <v>115.35089928963674</v>
      </c>
      <c r="BW525" s="75">
        <f ca="1">AVERAGE(OFFSET(BW$339:BW$342,[3]Feuil3!$A5,,))</f>
        <v>96.42876193524296</v>
      </c>
      <c r="BX525" s="75">
        <f ca="1">AVERAGE(OFFSET(BX$339:BX$342,[3]Feuil3!$A5,,))</f>
        <v>105.98593454152015</v>
      </c>
      <c r="BY525" s="75">
        <f ca="1">AVERAGE(OFFSET(BY$339:BY$342,[3]Feuil3!$A5,,))</f>
        <v>151.6565303118665</v>
      </c>
      <c r="BZ525" s="75">
        <f ca="1">AVERAGE(OFFSET(BZ$339:BZ$342,[3]Feuil3!$A5,,))</f>
        <v>102.90449342217666</v>
      </c>
      <c r="CA525" s="75">
        <f ca="1">AVERAGE(OFFSET(CA$339:CA$342,[3]Feuil3!$A5,,))</f>
        <v>43.774815383139924</v>
      </c>
      <c r="CB525" s="75">
        <f ca="1">AVERAGE(OFFSET(CB$339:CB$342,[3]Feuil3!$A5,,))</f>
        <v>81.410859154621591</v>
      </c>
      <c r="CC525" s="75">
        <f ca="1">AVERAGE(OFFSET(CC$339:CC$342,[3]Feuil3!$A5,,))</f>
        <v>73.105123576474767</v>
      </c>
      <c r="CD525" s="75">
        <f ca="1">AVERAGE(OFFSET(CD$339:CD$342,[3]Feuil3!$A5,,))</f>
        <v>54.858811310771884</v>
      </c>
      <c r="CE525" s="75">
        <f ca="1">AVERAGE(OFFSET(CE$339:CE$342,[3]Feuil3!$A5,,))</f>
        <v>84.104287314410996</v>
      </c>
      <c r="CF525" s="75">
        <f ca="1">AVERAGE(OFFSET(CF$339:CF$342,[3]Feuil3!$A5,,))</f>
        <v>91.425922677958454</v>
      </c>
      <c r="CG525" s="75">
        <f ca="1">AVERAGE(OFFSET(CG$339:CG$342,[3]Feuil3!$A5,,))</f>
        <v>101.93927948866938</v>
      </c>
      <c r="CH525" s="75">
        <f ca="1">AVERAGE(OFFSET(CH$339:CH$342,[3]Feuil3!$A5,,))</f>
        <v>95.487061308752232</v>
      </c>
      <c r="CI525" s="75" t="e">
        <f ca="1">AVERAGE(OFFSET(CI$339:CI$342,[3]Feuil3!$A5,,))</f>
        <v>#VALUE!</v>
      </c>
      <c r="CJ525" s="75" t="e">
        <f ca="1">AVERAGE(OFFSET(CJ$339:CJ$342,[3]Feuil3!$A5,,))</f>
        <v>#VALUE!</v>
      </c>
      <c r="CK525" s="75" t="e">
        <f ca="1">AVERAGE(OFFSET(CK$339:CK$342,[3]Feuil3!$A5,,))</f>
        <v>#VALUE!</v>
      </c>
    </row>
    <row r="526" spans="2:89" s="73" customFormat="1">
      <c r="C526" s="73">
        <f t="shared" ca="1" si="102"/>
        <v>107.01287388644958</v>
      </c>
      <c r="D526" s="73">
        <f t="shared" ca="1" si="102"/>
        <v>88.388670448672187</v>
      </c>
      <c r="E526" s="73">
        <f t="shared" si="101"/>
        <v>1996</v>
      </c>
      <c r="F526" s="75">
        <f ca="1">AVERAGE(OFFSET(F$339:F$342,[3]Feuil3!$A6,,))</f>
        <v>96.83</v>
      </c>
      <c r="G526" s="75">
        <f ca="1">AVERAGE(OFFSET(G$339:G$342,[3]Feuil3!$A6,,))</f>
        <v>78.902500000000003</v>
      </c>
      <c r="H526" s="75">
        <f ca="1">AVERAGE(OFFSET(H$339:H$342,[3]Feuil3!$A6,,))</f>
        <v>89.25</v>
      </c>
      <c r="I526" s="75">
        <f ca="1">AVERAGE(OFFSET(I$339:I$342,[3]Feuil3!$A6,,))</f>
        <v>93.474999999999994</v>
      </c>
      <c r="J526" s="75">
        <f ca="1">AVERAGE(OFFSET(J$339:J$342,[3]Feuil3!$A6,,))</f>
        <v>109.2475</v>
      </c>
      <c r="K526" s="75">
        <f ca="1">AVERAGE(OFFSET(K$339:K$342,[3]Feuil3!$A6,,))</f>
        <v>77.507500000000007</v>
      </c>
      <c r="L526" s="75">
        <f ca="1">AVERAGE(OFFSET(L$339:L$342,[3]Feuil3!$A6,,))</f>
        <v>93.55</v>
      </c>
      <c r="M526" s="75">
        <f ca="1">AVERAGE(OFFSET(M$339:M$342,[3]Feuil3!$A6,,))</f>
        <v>89.844999999999985</v>
      </c>
      <c r="N526" s="75">
        <f ca="1">AVERAGE(OFFSET(N$339:N$342,[3]Feuil3!$A6,,))</f>
        <v>91.212500000000006</v>
      </c>
      <c r="O526" s="75">
        <f ca="1">AVERAGE(OFFSET(O$339:O$342,[3]Feuil3!$A6,,))</f>
        <v>109.855</v>
      </c>
      <c r="P526" s="75">
        <f ca="1">AVERAGE(OFFSET(P$339:P$342,[3]Feuil3!$A6,,))</f>
        <v>90.442499999999995</v>
      </c>
      <c r="Q526" s="75">
        <f ca="1">AVERAGE(OFFSET(Q$339:Q$342,[3]Feuil3!$A6,,))</f>
        <v>87.935000000000002</v>
      </c>
      <c r="R526" s="75">
        <f ca="1">AVERAGE(OFFSET(R$339:R$342,[3]Feuil3!$A6,,))</f>
        <v>73.267500000000013</v>
      </c>
      <c r="S526" s="75">
        <f ca="1">AVERAGE(OFFSET(S$339:S$342,[3]Feuil3!$A6,,))</f>
        <v>65.83250000000001</v>
      </c>
      <c r="T526" s="75">
        <f ca="1">AVERAGE(OFFSET(T$339:T$342,[3]Feuil3!$A6,,))</f>
        <v>84.990000000000009</v>
      </c>
      <c r="U526" s="75">
        <f ca="1">AVERAGE(OFFSET(U$339:U$342,[3]Feuil3!$A6,,))</f>
        <v>92.72999999999999</v>
      </c>
      <c r="V526" s="75">
        <f ca="1">AVERAGE(OFFSET(V$339:V$342,[3]Feuil3!$A6,,))</f>
        <v>84.085000000000008</v>
      </c>
      <c r="W526" s="75">
        <f ca="1">AVERAGE(OFFSET(W$339:W$342,[3]Feuil3!$A6,,))</f>
        <v>101.21249999999999</v>
      </c>
      <c r="X526" s="75">
        <f ca="1">AVERAGE(OFFSET(X$339:X$342,[3]Feuil3!$A6,,))</f>
        <v>101.855</v>
      </c>
      <c r="Y526" s="75">
        <f ca="1">AVERAGE(OFFSET(Y$339:Y$342,[3]Feuil3!$A6,,))</f>
        <v>75.97</v>
      </c>
      <c r="Z526" s="75">
        <f ca="1">AVERAGE(OFFSET(Z$339:Z$342,[3]Feuil3!$A6,,))</f>
        <v>96.302499999999995</v>
      </c>
      <c r="AA526" s="75">
        <f ca="1">AVERAGE(OFFSET(AA$339:AA$342,[3]Feuil3!$A6,,))</f>
        <v>85.327500000000001</v>
      </c>
      <c r="AB526" s="75">
        <f ca="1">AVERAGE(OFFSET(AB$339:AB$342,[3]Feuil3!$A6,,))</f>
        <v>101.45249999999999</v>
      </c>
      <c r="AC526" s="75">
        <f ca="1">AVERAGE(OFFSET(AC$339:AC$342,[3]Feuil3!$A6,,))</f>
        <v>78.942499999999995</v>
      </c>
      <c r="AD526" s="75">
        <f ca="1">AVERAGE(OFFSET(AD$339:AD$342,[3]Feuil3!$A6,,))</f>
        <v>118.9</v>
      </c>
      <c r="AE526" s="75">
        <f ca="1">AVERAGE(OFFSET(AE$339:AE$342,[3]Feuil3!$A6,,))</f>
        <v>118.685</v>
      </c>
      <c r="AF526" s="75">
        <f ca="1">AVERAGE(OFFSET(AF$339:AF$342,[3]Feuil3!$A6,,))</f>
        <v>93.367500000000007</v>
      </c>
      <c r="AG526" s="75">
        <f ca="1">AVERAGE(OFFSET(AG$339:AG$342,[3]Feuil3!$A6,,))</f>
        <v>99.414999999999992</v>
      </c>
      <c r="AH526" s="75">
        <f ca="1">AVERAGE(OFFSET(AH$339:AH$342,[3]Feuil3!$A6,,))</f>
        <v>123.16249999999999</v>
      </c>
      <c r="AI526" s="75">
        <f ca="1">AVERAGE(OFFSET(AI$339:AI$342,[3]Feuil3!$A6,,))</f>
        <v>102.395</v>
      </c>
      <c r="AJ526" s="75">
        <f ca="1">AVERAGE(OFFSET(AJ$339:AJ$342,[3]Feuil3!$A6,,))</f>
        <v>61.1325</v>
      </c>
      <c r="AK526" s="75">
        <f ca="1">AVERAGE(OFFSET(AK$339:AK$342,[3]Feuil3!$A6,,))</f>
        <v>91.655000000000001</v>
      </c>
      <c r="AL526" s="75">
        <f ca="1">AVERAGE(OFFSET(AL$339:AL$342,[3]Feuil3!$A6,,))</f>
        <v>84.757500000000007</v>
      </c>
      <c r="AM526" s="75">
        <f ca="1">AVERAGE(OFFSET(AM$339:AM$342,[3]Feuil3!$A6,,))</f>
        <v>74.917500000000004</v>
      </c>
      <c r="AN526" s="75">
        <f ca="1">AVERAGE(OFFSET(AN$339:AN$342,[3]Feuil3!$A6,,))</f>
        <v>92.82</v>
      </c>
      <c r="AO526" s="75">
        <f ca="1">AVERAGE(OFFSET(AO$339:AO$342,[3]Feuil3!$A6,,))</f>
        <v>95.584999999999994</v>
      </c>
      <c r="AP526" s="75">
        <f ca="1">AVERAGE(OFFSET(AP$339:AP$342,[3]Feuil3!$A6,,))</f>
        <v>105.33499999999999</v>
      </c>
      <c r="AQ526" s="75">
        <f ca="1">AVERAGE(OFFSET(AQ$339:AQ$342,[3]Feuil3!$A6,,))</f>
        <v>101.60499999999999</v>
      </c>
      <c r="AR526" s="75" t="e">
        <f ca="1">AVERAGE(OFFSET(AR$339:AR$342,[3]Feuil3!$A6,,))</f>
        <v>#DIV/0!</v>
      </c>
      <c r="AS526" s="75" t="e">
        <f ca="1">AVERAGE(OFFSET(AS$339:AS$342,[3]Feuil3!$A6,,))</f>
        <v>#DIV/0!</v>
      </c>
      <c r="AT526" s="75" t="e">
        <f ca="1">AVERAGE(OFFSET(AT$339:AT$342,[3]Feuil3!$A6,,))</f>
        <v>#DIV/0!</v>
      </c>
      <c r="AU526" s="75" t="e">
        <f ca="1">AVERAGE(OFFSET(AU$339:AU$342,[3]Feuil3!$A6,,))</f>
        <v>#DIV/0!</v>
      </c>
      <c r="AV526" s="75" t="e">
        <f ca="1">AVERAGE(OFFSET(AV$339:AV$342,[3]Feuil3!$A6,,))</f>
        <v>#DIV/0!</v>
      </c>
      <c r="AW526" s="75">
        <f ca="1">AVERAGE(OFFSET(AW$339:AW$342,[3]Feuil3!$A6,,))</f>
        <v>92.967212327780715</v>
      </c>
      <c r="AX526" s="75">
        <f ca="1">AVERAGE(OFFSET(AX$339:AX$342,[3]Feuil3!$A6,,))</f>
        <v>64.039039039039039</v>
      </c>
      <c r="AY526" s="75">
        <f ca="1">AVERAGE(OFFSET(AY$339:AY$342,[3]Feuil3!$A6,,))</f>
        <v>84.623225164150099</v>
      </c>
      <c r="AZ526" s="75">
        <f ca="1">AVERAGE(OFFSET(AZ$339:AZ$342,[3]Feuil3!$A6,,))</f>
        <v>89.897095595306794</v>
      </c>
      <c r="BA526" s="75">
        <f ca="1">AVERAGE(OFFSET(BA$339:BA$342,[3]Feuil3!$A6,,))</f>
        <v>111.46282361943629</v>
      </c>
      <c r="BB526" s="75">
        <f ca="1">AVERAGE(OFFSET(BB$339:BB$342,[3]Feuil3!$A6,,))</f>
        <v>69.50721908349027</v>
      </c>
      <c r="BC526" s="75">
        <f ca="1">AVERAGE(OFFSET(BC$339:BC$342,[3]Feuil3!$A6,,))</f>
        <v>95.189641576149171</v>
      </c>
      <c r="BD526" s="75">
        <f ca="1">AVERAGE(OFFSET(BD$339:BD$342,[3]Feuil3!$A6,,))</f>
        <v>86.987461877329707</v>
      </c>
      <c r="BE526" s="75">
        <f ca="1">AVERAGE(OFFSET(BE$339:BE$342,[3]Feuil3!$A6,,))</f>
        <v>87.47512527272292</v>
      </c>
      <c r="BF526" s="75">
        <f ca="1">AVERAGE(OFFSET(BF$339:BF$342,[3]Feuil3!$A6,,))</f>
        <v>106.97470603987634</v>
      </c>
      <c r="BG526" s="75">
        <f ca="1">AVERAGE(OFFSET(BG$339:BG$342,[3]Feuil3!$A6,,))</f>
        <v>88.111939207949746</v>
      </c>
      <c r="BH526" s="75">
        <f ca="1">AVERAGE(OFFSET(BH$339:BH$342,[3]Feuil3!$A6,,))</f>
        <v>85.218655360387643</v>
      </c>
      <c r="BI526" s="75">
        <f ca="1">AVERAGE(OFFSET(BI$339:BI$342,[3]Feuil3!$A6,,))</f>
        <v>60.733602735467827</v>
      </c>
      <c r="BJ526" s="75">
        <f ca="1">AVERAGE(OFFSET(BJ$339:BJ$342,[3]Feuil3!$A6,,))</f>
        <v>57.015112804746025</v>
      </c>
      <c r="BK526" s="75">
        <f ca="1">AVERAGE(OFFSET(BK$339:BK$342,[3]Feuil3!$A6,,))</f>
        <v>80.116890156246313</v>
      </c>
      <c r="BL526" s="75">
        <f ca="1">AVERAGE(OFFSET(BL$339:BL$342,[3]Feuil3!$A6,,))</f>
        <v>97.048665620094184</v>
      </c>
      <c r="BM526" s="75">
        <f ca="1">AVERAGE(OFFSET(BM$339:BM$342,[3]Feuil3!$A6,,))</f>
        <v>70.331646522521012</v>
      </c>
      <c r="BN526" s="75">
        <f ca="1">AVERAGE(OFFSET(BN$339:BN$342,[3]Feuil3!$A6,,))</f>
        <v>97.212217259760848</v>
      </c>
      <c r="BO526" s="75">
        <f ca="1">AVERAGE(OFFSET(BO$339:BO$342,[3]Feuil3!$A6,,))</f>
        <v>100.61989083993976</v>
      </c>
      <c r="BP526" s="75">
        <f ca="1">AVERAGE(OFFSET(BP$339:BP$342,[3]Feuil3!$A6,,))</f>
        <v>67.52288685450182</v>
      </c>
      <c r="BQ526" s="75">
        <f ca="1">AVERAGE(OFFSET(BQ$339:BQ$342,[3]Feuil3!$A6,,))</f>
        <v>93.18995548674279</v>
      </c>
      <c r="BR526" s="75">
        <f ca="1">AVERAGE(OFFSET(BR$339:BR$342,[3]Feuil3!$A6,,))</f>
        <v>72.904562542720441</v>
      </c>
      <c r="BS526" s="75">
        <f ca="1">AVERAGE(OFFSET(BS$339:BS$342,[3]Feuil3!$A6,,))</f>
        <v>102.31192012908431</v>
      </c>
      <c r="BT526" s="75">
        <f ca="1">AVERAGE(OFFSET(BT$339:BT$342,[3]Feuil3!$A6,,))</f>
        <v>65.326768314127889</v>
      </c>
      <c r="BU526" s="75">
        <f ca="1">AVERAGE(OFFSET(BU$339:BU$342,[3]Feuil3!$A6,,))</f>
        <v>121.6523852155007</v>
      </c>
      <c r="BV526" s="75">
        <f ca="1">AVERAGE(OFFSET(BV$339:BV$342,[3]Feuil3!$A6,,))</f>
        <v>119.58788855861756</v>
      </c>
      <c r="BW526" s="75">
        <f ca="1">AVERAGE(OFFSET(BW$339:BW$342,[3]Feuil3!$A6,,))</f>
        <v>99.607937269963173</v>
      </c>
      <c r="BX526" s="75">
        <f ca="1">AVERAGE(OFFSET(BX$339:BX$342,[3]Feuil3!$A6,,))</f>
        <v>107.56288882878007</v>
      </c>
      <c r="BY526" s="75">
        <f ca="1">AVERAGE(OFFSET(BY$339:BY$342,[3]Feuil3!$A6,,))</f>
        <v>136.81301896748039</v>
      </c>
      <c r="BZ526" s="75">
        <f ca="1">AVERAGE(OFFSET(BZ$339:BZ$342,[3]Feuil3!$A6,,))</f>
        <v>99.968270239925786</v>
      </c>
      <c r="CA526" s="75">
        <f ca="1">AVERAGE(OFFSET(CA$339:CA$342,[3]Feuil3!$A6,,))</f>
        <v>46.903231993862086</v>
      </c>
      <c r="CB526" s="75">
        <f ca="1">AVERAGE(OFFSET(CB$339:CB$342,[3]Feuil3!$A6,,))</f>
        <v>80.16881327764537</v>
      </c>
      <c r="CC526" s="75">
        <f ca="1">AVERAGE(OFFSET(CC$339:CC$342,[3]Feuil3!$A6,,))</f>
        <v>75.55659557397874</v>
      </c>
      <c r="CD526" s="75">
        <f ca="1">AVERAGE(OFFSET(CD$339:CD$342,[3]Feuil3!$A6,,))</f>
        <v>58.723129078403318</v>
      </c>
      <c r="CE526" s="75">
        <f ca="1">AVERAGE(OFFSET(CE$339:CE$342,[3]Feuil3!$A6,,))</f>
        <v>88.482162007578452</v>
      </c>
      <c r="CF526" s="75">
        <f ca="1">AVERAGE(OFFSET(CF$339:CF$342,[3]Feuil3!$A6,,))</f>
        <v>95.79815088572073</v>
      </c>
      <c r="CG526" s="75">
        <f ca="1">AVERAGE(OFFSET(CG$339:CG$342,[3]Feuil3!$A6,,))</f>
        <v>102.0094906062367</v>
      </c>
      <c r="CH526" s="75">
        <f ca="1">AVERAGE(OFFSET(CH$339:CH$342,[3]Feuil3!$A6,,))</f>
        <v>97.561092707283109</v>
      </c>
      <c r="CI526" s="75" t="e">
        <f ca="1">AVERAGE(OFFSET(CI$339:CI$342,[3]Feuil3!$A6,,))</f>
        <v>#VALUE!</v>
      </c>
      <c r="CJ526" s="75" t="e">
        <f ca="1">AVERAGE(OFFSET(CJ$339:CJ$342,[3]Feuil3!$A6,,))</f>
        <v>#VALUE!</v>
      </c>
      <c r="CK526" s="75" t="e">
        <f ca="1">AVERAGE(OFFSET(CK$339:CK$342,[3]Feuil3!$A6,,))</f>
        <v>#VALUE!</v>
      </c>
    </row>
    <row r="527" spans="2:89" s="73" customFormat="1">
      <c r="C527" s="73">
        <f t="shared" ca="1" si="102"/>
        <v>102.38890730962805</v>
      </c>
      <c r="D527" s="73">
        <f t="shared" ca="1" si="102"/>
        <v>87.810768853590531</v>
      </c>
      <c r="E527" s="73">
        <f t="shared" si="101"/>
        <v>1997</v>
      </c>
      <c r="F527" s="75">
        <f ca="1">AVERAGE(OFFSET(F$339:F$342,[3]Feuil3!$A7,,))</f>
        <v>92.87</v>
      </c>
      <c r="G527" s="75">
        <f ca="1">AVERAGE(OFFSET(G$339:G$342,[3]Feuil3!$A7,,))</f>
        <v>76.3</v>
      </c>
      <c r="H527" s="75">
        <f ca="1">AVERAGE(OFFSET(H$339:H$342,[3]Feuil3!$A7,,))</f>
        <v>87.694999999999993</v>
      </c>
      <c r="I527" s="75">
        <f ca="1">AVERAGE(OFFSET(I$339:I$342,[3]Feuil3!$A7,,))</f>
        <v>92.355000000000004</v>
      </c>
      <c r="J527" s="75">
        <f ca="1">AVERAGE(OFFSET(J$339:J$342,[3]Feuil3!$A7,,))</f>
        <v>104</v>
      </c>
      <c r="K527" s="75">
        <f ca="1">AVERAGE(OFFSET(K$339:K$342,[3]Feuil3!$A7,,))</f>
        <v>83.14</v>
      </c>
      <c r="L527" s="75">
        <f ca="1">AVERAGE(OFFSET(L$339:L$342,[3]Feuil3!$A7,,))</f>
        <v>96.4</v>
      </c>
      <c r="M527" s="75">
        <f ca="1">AVERAGE(OFFSET(M$339:M$342,[3]Feuil3!$A7,,))</f>
        <v>89.542500000000004</v>
      </c>
      <c r="N527" s="75">
        <f ca="1">AVERAGE(OFFSET(N$339:N$342,[3]Feuil3!$A7,,))</f>
        <v>88.722499999999997</v>
      </c>
      <c r="O527" s="75">
        <f ca="1">AVERAGE(OFFSET(O$339:O$342,[3]Feuil3!$A7,,))</f>
        <v>106.19749999999999</v>
      </c>
      <c r="P527" s="75">
        <f ca="1">AVERAGE(OFFSET(P$339:P$342,[3]Feuil3!$A7,,))</f>
        <v>90.667500000000004</v>
      </c>
      <c r="Q527" s="75">
        <f ca="1">AVERAGE(OFFSET(Q$339:Q$342,[3]Feuil3!$A7,,))</f>
        <v>89.660000000000011</v>
      </c>
      <c r="R527" s="75">
        <f ca="1">AVERAGE(OFFSET(R$339:R$342,[3]Feuil3!$A7,,))</f>
        <v>75.832499999999996</v>
      </c>
      <c r="S527" s="75">
        <f ca="1">AVERAGE(OFFSET(S$339:S$342,[3]Feuil3!$A7,,))</f>
        <v>75.107500000000002</v>
      </c>
      <c r="T527" s="75">
        <f ca="1">AVERAGE(OFFSET(T$339:T$342,[3]Feuil3!$A7,,))</f>
        <v>81.977500000000006</v>
      </c>
      <c r="U527" s="75">
        <f ca="1">AVERAGE(OFFSET(U$339:U$342,[3]Feuil3!$A7,,))</f>
        <v>96.827500000000015</v>
      </c>
      <c r="V527" s="75">
        <f ca="1">AVERAGE(OFFSET(V$339:V$342,[3]Feuil3!$A7,,))</f>
        <v>85.04249999999999</v>
      </c>
      <c r="W527" s="75">
        <f ca="1">AVERAGE(OFFSET(W$339:W$342,[3]Feuil3!$A7,,))</f>
        <v>98.512499999999989</v>
      </c>
      <c r="X527" s="75">
        <f ca="1">AVERAGE(OFFSET(X$339:X$342,[3]Feuil3!$A7,,))</f>
        <v>98.562499999999986</v>
      </c>
      <c r="Y527" s="75">
        <f ca="1">AVERAGE(OFFSET(Y$339:Y$342,[3]Feuil3!$A7,,))</f>
        <v>78.789999999999992</v>
      </c>
      <c r="Z527" s="75">
        <f ca="1">AVERAGE(OFFSET(Z$339:Z$342,[3]Feuil3!$A7,,))</f>
        <v>96.247499999999988</v>
      </c>
      <c r="AA527" s="75">
        <f ca="1">AVERAGE(OFFSET(AA$339:AA$342,[3]Feuil3!$A7,,))</f>
        <v>85.615000000000009</v>
      </c>
      <c r="AB527" s="75">
        <f ca="1">AVERAGE(OFFSET(AB$339:AB$342,[3]Feuil3!$A7,,))</f>
        <v>99.855000000000004</v>
      </c>
      <c r="AC527" s="75">
        <f ca="1">AVERAGE(OFFSET(AC$339:AC$342,[3]Feuil3!$A7,,))</f>
        <v>88.21</v>
      </c>
      <c r="AD527" s="75">
        <f ca="1">AVERAGE(OFFSET(AD$339:AD$342,[3]Feuil3!$A7,,))</f>
        <v>112.895</v>
      </c>
      <c r="AE527" s="75">
        <f ca="1">AVERAGE(OFFSET(AE$339:AE$342,[3]Feuil3!$A7,,))</f>
        <v>112.9725</v>
      </c>
      <c r="AF527" s="75">
        <f ca="1">AVERAGE(OFFSET(AF$339:AF$342,[3]Feuil3!$A7,,))</f>
        <v>102.58499999999999</v>
      </c>
      <c r="AG527" s="75">
        <f ca="1">AVERAGE(OFFSET(AG$339:AG$342,[3]Feuil3!$A7,,))</f>
        <v>103.87500000000001</v>
      </c>
      <c r="AH527" s="75">
        <f ca="1">AVERAGE(OFFSET(AH$339:AH$342,[3]Feuil3!$A7,,))</f>
        <v>118.75749999999999</v>
      </c>
      <c r="AI527" s="75">
        <f ca="1">AVERAGE(OFFSET(AI$339:AI$342,[3]Feuil3!$A7,,))</f>
        <v>94.882500000000007</v>
      </c>
      <c r="AJ527" s="75">
        <f ca="1">AVERAGE(OFFSET(AJ$339:AJ$342,[3]Feuil3!$A7,,))</f>
        <v>61.51</v>
      </c>
      <c r="AK527" s="75">
        <f ca="1">AVERAGE(OFFSET(AK$339:AK$342,[3]Feuil3!$A7,,))</f>
        <v>100.5825</v>
      </c>
      <c r="AL527" s="75">
        <f ca="1">AVERAGE(OFFSET(AL$339:AL$342,[3]Feuil3!$A7,,))</f>
        <v>86.177500000000009</v>
      </c>
      <c r="AM527" s="75">
        <f ca="1">AVERAGE(OFFSET(AM$339:AM$342,[3]Feuil3!$A7,,))</f>
        <v>79.032499999999999</v>
      </c>
      <c r="AN527" s="75">
        <f ca="1">AVERAGE(OFFSET(AN$339:AN$342,[3]Feuil3!$A7,,))</f>
        <v>94.45750000000001</v>
      </c>
      <c r="AO527" s="75">
        <f ca="1">AVERAGE(OFFSET(AO$339:AO$342,[3]Feuil3!$A7,,))</f>
        <v>101.0675</v>
      </c>
      <c r="AP527" s="75">
        <f ca="1">AVERAGE(OFFSET(AP$339:AP$342,[3]Feuil3!$A7,,))</f>
        <v>98.484999999999985</v>
      </c>
      <c r="AQ527" s="75">
        <f ca="1">AVERAGE(OFFSET(AQ$339:AQ$342,[3]Feuil3!$A7,,))</f>
        <v>97.137500000000003</v>
      </c>
      <c r="AR527" s="75" t="e">
        <f ca="1">AVERAGE(OFFSET(AR$339:AR$342,[3]Feuil3!$A7,,))</f>
        <v>#DIV/0!</v>
      </c>
      <c r="AS527" s="75" t="e">
        <f ca="1">AVERAGE(OFFSET(AS$339:AS$342,[3]Feuil3!$A7,,))</f>
        <v>#DIV/0!</v>
      </c>
      <c r="AT527" s="75" t="e">
        <f ca="1">AVERAGE(OFFSET(AT$339:AT$342,[3]Feuil3!$A7,,))</f>
        <v>#DIV/0!</v>
      </c>
      <c r="AU527" s="75" t="e">
        <f ca="1">AVERAGE(OFFSET(AU$339:AU$342,[3]Feuil3!$A7,,))</f>
        <v>#DIV/0!</v>
      </c>
      <c r="AV527" s="75" t="e">
        <f ca="1">AVERAGE(OFFSET(AV$339:AV$342,[3]Feuil3!$A7,,))</f>
        <v>#DIV/0!</v>
      </c>
      <c r="AW527" s="75">
        <f ca="1">AVERAGE(OFFSET(AW$339:AW$342,[3]Feuil3!$A7,,))</f>
        <v>89.165186500888097</v>
      </c>
      <c r="AX527" s="75">
        <f ca="1">AVERAGE(OFFSET(AX$339:AX$342,[3]Feuil3!$A7,,))</f>
        <v>61.926791656521388</v>
      </c>
      <c r="AY527" s="75">
        <f ca="1">AVERAGE(OFFSET(AY$339:AY$342,[3]Feuil3!$A7,,))</f>
        <v>83.148837319553422</v>
      </c>
      <c r="AZ527" s="75">
        <f ca="1">AVERAGE(OFFSET(AZ$339:AZ$342,[3]Feuil3!$A7,,))</f>
        <v>88.819965377957317</v>
      </c>
      <c r="BA527" s="75">
        <f ca="1">AVERAGE(OFFSET(BA$339:BA$342,[3]Feuil3!$A7,,))</f>
        <v>106.10891467925009</v>
      </c>
      <c r="BB527" s="75">
        <f ca="1">AVERAGE(OFFSET(BB$339:BB$342,[3]Feuil3!$A7,,))</f>
        <v>74.55833557528473</v>
      </c>
      <c r="BC527" s="75">
        <f ca="1">AVERAGE(OFFSET(BC$339:BC$342,[3]Feuil3!$A7,,))</f>
        <v>98.089593243621394</v>
      </c>
      <c r="BD527" s="75">
        <f ca="1">AVERAGE(OFFSET(BD$339:BD$342,[3]Feuil3!$A7,,))</f>
        <v>86.694582950089568</v>
      </c>
      <c r="BE527" s="75">
        <f ca="1">AVERAGE(OFFSET(BE$339:BE$342,[3]Feuil3!$A7,,))</f>
        <v>85.087151454122605</v>
      </c>
      <c r="BF527" s="75">
        <f ca="1">AVERAGE(OFFSET(BF$339:BF$342,[3]Feuil3!$A7,,))</f>
        <v>103.41310222265501</v>
      </c>
      <c r="BG527" s="75">
        <f ca="1">AVERAGE(OFFSET(BG$339:BG$342,[3]Feuil3!$A7,,))</f>
        <v>88.331141312289958</v>
      </c>
      <c r="BH527" s="75">
        <f ca="1">AVERAGE(OFFSET(BH$339:BH$342,[3]Feuil3!$A7,,))</f>
        <v>86.890369473046633</v>
      </c>
      <c r="BI527" s="75">
        <f ca="1">AVERAGE(OFFSET(BI$339:BI$342,[3]Feuil3!$A7,,))</f>
        <v>62.859807273857626</v>
      </c>
      <c r="BJ527" s="75">
        <f ca="1">AVERAGE(OFFSET(BJ$339:BJ$342,[3]Feuil3!$A7,,))</f>
        <v>65.047849997834845</v>
      </c>
      <c r="BK527" s="75">
        <f ca="1">AVERAGE(OFFSET(BK$339:BK$342,[3]Feuil3!$A7,,))</f>
        <v>77.277119223246046</v>
      </c>
      <c r="BL527" s="75">
        <f ca="1">AVERAGE(OFFSET(BL$339:BL$342,[3]Feuil3!$A7,,))</f>
        <v>101.33699633699635</v>
      </c>
      <c r="BM527" s="75">
        <f ca="1">AVERAGE(OFFSET(BM$339:BM$342,[3]Feuil3!$A7,,))</f>
        <v>71.132533143741369</v>
      </c>
      <c r="BN527" s="75">
        <f ca="1">AVERAGE(OFFSET(BN$339:BN$342,[3]Feuil3!$A7,,))</f>
        <v>94.618930989770917</v>
      </c>
      <c r="BO527" s="75">
        <f ca="1">AVERAGE(OFFSET(BO$339:BO$342,[3]Feuil3!$A7,,))</f>
        <v>97.367316193722075</v>
      </c>
      <c r="BP527" s="75">
        <f ca="1">AVERAGE(OFFSET(BP$339:BP$342,[3]Feuil3!$A7,,))</f>
        <v>70.029330726157667</v>
      </c>
      <c r="BQ527" s="75">
        <f ca="1">AVERAGE(OFFSET(BQ$339:BQ$342,[3]Feuil3!$A7,,))</f>
        <v>93.136733113992648</v>
      </c>
      <c r="BR527" s="75">
        <f ca="1">AVERAGE(OFFSET(BR$339:BR$342,[3]Feuil3!$A7,,))</f>
        <v>73.1502050580998</v>
      </c>
      <c r="BS527" s="75">
        <f ca="1">AVERAGE(OFFSET(BS$339:BS$342,[3]Feuil3!$A7,,))</f>
        <v>100.70088745461879</v>
      </c>
      <c r="BT527" s="75">
        <f ca="1">AVERAGE(OFFSET(BT$339:BT$342,[3]Feuil3!$A7,,))</f>
        <v>72.995841694767975</v>
      </c>
      <c r="BU527" s="75">
        <f ca="1">AVERAGE(OFFSET(BU$339:BU$342,[3]Feuil3!$A7,,))</f>
        <v>115.50837703031077</v>
      </c>
      <c r="BV527" s="75">
        <f ca="1">AVERAGE(OFFSET(BV$339:BV$342,[3]Feuil3!$A7,,))</f>
        <v>113.83193107965137</v>
      </c>
      <c r="BW527" s="75">
        <f ca="1">AVERAGE(OFFSET(BW$339:BW$342,[3]Feuil3!$A7,,))</f>
        <v>109.44151064170266</v>
      </c>
      <c r="BX527" s="75">
        <f ca="1">AVERAGE(OFFSET(BX$339:BX$342,[3]Feuil3!$A7,,))</f>
        <v>112.38842304571273</v>
      </c>
      <c r="BY527" s="75">
        <f ca="1">AVERAGE(OFFSET(BY$339:BY$342,[3]Feuil3!$A7,,))</f>
        <v>131.91979782832072</v>
      </c>
      <c r="BZ527" s="75">
        <f ca="1">AVERAGE(OFFSET(BZ$339:BZ$342,[3]Feuil3!$A7,,))</f>
        <v>92.633814161235989</v>
      </c>
      <c r="CA527" s="75">
        <f ca="1">AVERAGE(OFFSET(CA$339:CA$342,[3]Feuil3!$A7,,))</f>
        <v>47.192864678239182</v>
      </c>
      <c r="CB527" s="75">
        <f ca="1">AVERAGE(OFFSET(CB$339:CB$342,[3]Feuil3!$A7,,))</f>
        <v>87.977520718987137</v>
      </c>
      <c r="CC527" s="75">
        <f ca="1">AVERAGE(OFFSET(CC$339:CC$342,[3]Feuil3!$A7,,))</f>
        <v>76.822446569053511</v>
      </c>
      <c r="CD527" s="75">
        <f ca="1">AVERAGE(OFFSET(CD$339:CD$342,[3]Feuil3!$A7,,))</f>
        <v>61.948619466598736</v>
      </c>
      <c r="CE527" s="75">
        <f ca="1">AVERAGE(OFFSET(CE$339:CE$342,[3]Feuil3!$A7,,))</f>
        <v>90.043135292295219</v>
      </c>
      <c r="CF527" s="75">
        <f ca="1">AVERAGE(OFFSET(CF$339:CF$342,[3]Feuil3!$A7,,))</f>
        <v>101.29287665054747</v>
      </c>
      <c r="CG527" s="75">
        <f ca="1">AVERAGE(OFFSET(CG$339:CG$342,[3]Feuil3!$A7,,))</f>
        <v>95.375750532636062</v>
      </c>
      <c r="CH527" s="75">
        <f ca="1">AVERAGE(OFFSET(CH$339:CH$342,[3]Feuil3!$A7,,))</f>
        <v>93.271400451293886</v>
      </c>
      <c r="CI527" s="75" t="e">
        <f ca="1">AVERAGE(OFFSET(CI$339:CI$342,[3]Feuil3!$A7,,))</f>
        <v>#VALUE!</v>
      </c>
      <c r="CJ527" s="75" t="e">
        <f ca="1">AVERAGE(OFFSET(CJ$339:CJ$342,[3]Feuil3!$A7,,))</f>
        <v>#VALUE!</v>
      </c>
      <c r="CK527" s="75" t="e">
        <f ca="1">AVERAGE(OFFSET(CK$339:CK$342,[3]Feuil3!$A7,,))</f>
        <v>#VALUE!</v>
      </c>
    </row>
    <row r="528" spans="2:89" s="73" customFormat="1">
      <c r="C528" s="73">
        <f t="shared" ca="1" si="102"/>
        <v>103.02228676090463</v>
      </c>
      <c r="D528" s="73">
        <f t="shared" ca="1" si="102"/>
        <v>89.398004795882599</v>
      </c>
      <c r="E528" s="73">
        <f t="shared" si="101"/>
        <v>1998</v>
      </c>
      <c r="F528" s="75">
        <f ca="1">AVERAGE(OFFSET(F$339:F$342,[3]Feuil3!$A8,,))</f>
        <v>93.420000000000016</v>
      </c>
      <c r="G528" s="75">
        <f ca="1">AVERAGE(OFFSET(G$339:G$342,[3]Feuil3!$A8,,))</f>
        <v>75.89</v>
      </c>
      <c r="H528" s="75">
        <f ca="1">AVERAGE(OFFSET(H$339:H$342,[3]Feuil3!$A8,,))</f>
        <v>90.9375</v>
      </c>
      <c r="I528" s="75">
        <f ca="1">AVERAGE(OFFSET(I$339:I$342,[3]Feuil3!$A8,,))</f>
        <v>92.622500000000016</v>
      </c>
      <c r="J528" s="75">
        <f ca="1">AVERAGE(OFFSET(J$339:J$342,[3]Feuil3!$A8,,))</f>
        <v>104.95499999999998</v>
      </c>
      <c r="K528" s="75">
        <f ca="1">AVERAGE(OFFSET(K$339:K$342,[3]Feuil3!$A8,,))</f>
        <v>87.22999999999999</v>
      </c>
      <c r="L528" s="75">
        <f ca="1">AVERAGE(OFFSET(L$339:L$342,[3]Feuil3!$A8,,))</f>
        <v>96.275000000000006</v>
      </c>
      <c r="M528" s="75">
        <f ca="1">AVERAGE(OFFSET(M$339:M$342,[3]Feuil3!$A8,,))</f>
        <v>88.545000000000016</v>
      </c>
      <c r="N528" s="75">
        <f ca="1">AVERAGE(OFFSET(N$339:N$342,[3]Feuil3!$A8,,))</f>
        <v>89.905000000000001</v>
      </c>
      <c r="O528" s="75">
        <f ca="1">AVERAGE(OFFSET(O$339:O$342,[3]Feuil3!$A8,,))</f>
        <v>106.79</v>
      </c>
      <c r="P528" s="75">
        <f ca="1">AVERAGE(OFFSET(P$339:P$342,[3]Feuil3!$A8,,))</f>
        <v>93.125</v>
      </c>
      <c r="Q528" s="75">
        <f ca="1">AVERAGE(OFFSET(Q$339:Q$342,[3]Feuil3!$A8,,))</f>
        <v>92.339999999999989</v>
      </c>
      <c r="R528" s="75">
        <f ca="1">AVERAGE(OFFSET(R$339:R$342,[3]Feuil3!$A8,,))</f>
        <v>80.39</v>
      </c>
      <c r="S528" s="75">
        <f ca="1">AVERAGE(OFFSET(S$339:S$342,[3]Feuil3!$A8,,))</f>
        <v>71.282499999999999</v>
      </c>
      <c r="T528" s="75">
        <f ca="1">AVERAGE(OFFSET(T$339:T$342,[3]Feuil3!$A8,,))</f>
        <v>83.607500000000002</v>
      </c>
      <c r="U528" s="75">
        <f ca="1">AVERAGE(OFFSET(U$339:U$342,[3]Feuil3!$A8,,))</f>
        <v>97.522499999999994</v>
      </c>
      <c r="V528" s="75">
        <f ca="1">AVERAGE(OFFSET(V$339:V$342,[3]Feuil3!$A8,,))</f>
        <v>88.0625</v>
      </c>
      <c r="W528" s="75">
        <f ca="1">AVERAGE(OFFSET(W$339:W$342,[3]Feuil3!$A8,,))</f>
        <v>97.802500000000009</v>
      </c>
      <c r="X528" s="75">
        <f ca="1">AVERAGE(OFFSET(X$339:X$342,[3]Feuil3!$A8,,))</f>
        <v>99.785000000000011</v>
      </c>
      <c r="Y528" s="75">
        <f ca="1">AVERAGE(OFFSET(Y$339:Y$342,[3]Feuil3!$A8,,))</f>
        <v>86.397500000000008</v>
      </c>
      <c r="Z528" s="75">
        <f ca="1">AVERAGE(OFFSET(Z$339:Z$342,[3]Feuil3!$A8,,))</f>
        <v>97.797499999999999</v>
      </c>
      <c r="AA528" s="75">
        <f ca="1">AVERAGE(OFFSET(AA$339:AA$342,[3]Feuil3!$A8,,))</f>
        <v>85.234999999999999</v>
      </c>
      <c r="AB528" s="75">
        <f ca="1">AVERAGE(OFFSET(AB$339:AB$342,[3]Feuil3!$A8,,))</f>
        <v>100.405</v>
      </c>
      <c r="AC528" s="75">
        <f ca="1">AVERAGE(OFFSET(AC$339:AC$342,[3]Feuil3!$A8,,))</f>
        <v>81.575000000000003</v>
      </c>
      <c r="AD528" s="75">
        <f ca="1">AVERAGE(OFFSET(AD$339:AD$342,[3]Feuil3!$A8,,))</f>
        <v>112.60249999999999</v>
      </c>
      <c r="AE528" s="75">
        <f ca="1">AVERAGE(OFFSET(AE$339:AE$342,[3]Feuil3!$A8,,))</f>
        <v>111.25000000000001</v>
      </c>
      <c r="AF528" s="75">
        <f ca="1">AVERAGE(OFFSET(AF$339:AF$342,[3]Feuil3!$A8,,))</f>
        <v>101.72749999999999</v>
      </c>
      <c r="AG528" s="75">
        <f ca="1">AVERAGE(OFFSET(AG$339:AG$342,[3]Feuil3!$A8,,))</f>
        <v>107.16249999999999</v>
      </c>
      <c r="AH528" s="75">
        <f ca="1">AVERAGE(OFFSET(AH$339:AH$342,[3]Feuil3!$A8,,))</f>
        <v>115.58249999999998</v>
      </c>
      <c r="AI528" s="75">
        <f ca="1">AVERAGE(OFFSET(AI$339:AI$342,[3]Feuil3!$A8,,))</f>
        <v>97.787499999999994</v>
      </c>
      <c r="AJ528" s="75">
        <f ca="1">AVERAGE(OFFSET(AJ$339:AJ$342,[3]Feuil3!$A8,,))</f>
        <v>54.945</v>
      </c>
      <c r="AK528" s="75">
        <f ca="1">AVERAGE(OFFSET(AK$339:AK$342,[3]Feuil3!$A8,,))</f>
        <v>95.517500000000013</v>
      </c>
      <c r="AL528" s="75">
        <f ca="1">AVERAGE(OFFSET(AL$339:AL$342,[3]Feuil3!$A8,,))</f>
        <v>82.602500000000006</v>
      </c>
      <c r="AM528" s="75">
        <f ca="1">AVERAGE(OFFSET(AM$339:AM$342,[3]Feuil3!$A8,,))</f>
        <v>68.277500000000003</v>
      </c>
      <c r="AN528" s="75">
        <f ca="1">AVERAGE(OFFSET(AN$339:AN$342,[3]Feuil3!$A8,,))</f>
        <v>85.080000000000013</v>
      </c>
      <c r="AO528" s="75">
        <f ca="1">AVERAGE(OFFSET(AO$339:AO$342,[3]Feuil3!$A8,,))</f>
        <v>98.847499999999997</v>
      </c>
      <c r="AP528" s="75">
        <f ca="1">AVERAGE(OFFSET(AP$339:AP$342,[3]Feuil3!$A8,,))</f>
        <v>100.39250000000001</v>
      </c>
      <c r="AQ528" s="75">
        <f ca="1">AVERAGE(OFFSET(AQ$339:AQ$342,[3]Feuil3!$A8,,))</f>
        <v>99.967500000000001</v>
      </c>
      <c r="AR528" s="75" t="e">
        <f ca="1">AVERAGE(OFFSET(AR$339:AR$342,[3]Feuil3!$A8,,))</f>
        <v>#DIV/0!</v>
      </c>
      <c r="AS528" s="75" t="e">
        <f ca="1">AVERAGE(OFFSET(AS$339:AS$342,[3]Feuil3!$A8,,))</f>
        <v>#DIV/0!</v>
      </c>
      <c r="AT528" s="75" t="e">
        <f ca="1">AVERAGE(OFFSET(AT$339:AT$342,[3]Feuil3!$A8,,))</f>
        <v>#DIV/0!</v>
      </c>
      <c r="AU528" s="75" t="e">
        <f ca="1">AVERAGE(OFFSET(AU$339:AU$342,[3]Feuil3!$A8,,))</f>
        <v>#DIV/0!</v>
      </c>
      <c r="AV528" s="75" t="e">
        <f ca="1">AVERAGE(OFFSET(AV$339:AV$342,[3]Feuil3!$A8,,))</f>
        <v>#DIV/0!</v>
      </c>
      <c r="AW528" s="75">
        <f ca="1">AVERAGE(OFFSET(AW$339:AW$342,[3]Feuil3!$A8,,))</f>
        <v>89.693245643512086</v>
      </c>
      <c r="AX528" s="75">
        <f ca="1">AVERAGE(OFFSET(AX$339:AX$342,[3]Feuil3!$A8,,))</f>
        <v>61.594026458891321</v>
      </c>
      <c r="AY528" s="75">
        <f ca="1">AVERAGE(OFFSET(AY$339:AY$342,[3]Feuil3!$A8,,))</f>
        <v>86.223244127337807</v>
      </c>
      <c r="AZ528" s="75">
        <f ca="1">AVERAGE(OFFSET(AZ$339:AZ$342,[3]Feuil3!$A8,,))</f>
        <v>89.077226389690338</v>
      </c>
      <c r="BA528" s="75">
        <f ca="1">AVERAGE(OFFSET(BA$339:BA$342,[3]Feuil3!$A8,,))</f>
        <v>107.08328019385281</v>
      </c>
      <c r="BB528" s="75">
        <f ca="1">AVERAGE(OFFSET(BB$339:BB$342,[3]Feuil3!$A8,,))</f>
        <v>78.226168056676528</v>
      </c>
      <c r="BC528" s="75">
        <f ca="1">AVERAGE(OFFSET(BC$339:BC$342,[3]Feuil3!$A8,,))</f>
        <v>97.96240238101295</v>
      </c>
      <c r="BD528" s="75">
        <f ca="1">AVERAGE(OFFSET(BD$339:BD$342,[3]Feuil3!$A8,,))</f>
        <v>85.728808636297629</v>
      </c>
      <c r="BE528" s="75">
        <f ca="1">AVERAGE(OFFSET(BE$339:BE$342,[3]Feuil3!$A8,,))</f>
        <v>86.221199261550268</v>
      </c>
      <c r="BF528" s="75">
        <f ca="1">AVERAGE(OFFSET(BF$339:BF$342,[3]Feuil3!$A8,,))</f>
        <v>103.99006743433065</v>
      </c>
      <c r="BG528" s="75">
        <f ca="1">AVERAGE(OFFSET(BG$339:BG$342,[3]Feuil3!$A8,,))</f>
        <v>90.72531540747238</v>
      </c>
      <c r="BH528" s="75">
        <f ca="1">AVERAGE(OFFSET(BH$339:BH$342,[3]Feuil3!$A8,,))</f>
        <v>89.487583282858878</v>
      </c>
      <c r="BI528" s="75">
        <f ca="1">AVERAGE(OFFSET(BI$339:BI$342,[3]Feuil3!$A8,,))</f>
        <v>66.637654129105783</v>
      </c>
      <c r="BJ528" s="75">
        <f ca="1">AVERAGE(OFFSET(BJ$339:BJ$342,[3]Feuil3!$A8,,))</f>
        <v>61.735157840038113</v>
      </c>
      <c r="BK528" s="75">
        <f ca="1">AVERAGE(OFFSET(BK$339:BK$342,[3]Feuil3!$A8,,))</f>
        <v>78.813659180354904</v>
      </c>
      <c r="BL528" s="75">
        <f ca="1">AVERAGE(OFFSET(BL$339:BL$342,[3]Feuil3!$A8,,))</f>
        <v>102.06436420722136</v>
      </c>
      <c r="BM528" s="75">
        <f ca="1">AVERAGE(OFFSET(BM$339:BM$342,[3]Feuil3!$A8,,))</f>
        <v>73.658567186650487</v>
      </c>
      <c r="BN528" s="75">
        <f ca="1">AVERAGE(OFFSET(BN$339:BN$342,[3]Feuil3!$A8,,))</f>
        <v>93.936992748403213</v>
      </c>
      <c r="BO528" s="75">
        <f ca="1">AVERAGE(OFFSET(BO$339:BO$342,[3]Feuil3!$A8,,))</f>
        <v>98.574991973524988</v>
      </c>
      <c r="BP528" s="75">
        <f ca="1">AVERAGE(OFFSET(BP$339:BP$342,[3]Feuil3!$A8,,))</f>
        <v>76.790951915385293</v>
      </c>
      <c r="BQ528" s="75">
        <f ca="1">AVERAGE(OFFSET(BQ$339:BQ$342,[3]Feuil3!$A8,,))</f>
        <v>94.636636346042195</v>
      </c>
      <c r="BR528" s="75">
        <f ca="1">AVERAGE(OFFSET(BR$339:BR$342,[3]Feuil3!$A8,,))</f>
        <v>72.825529733424474</v>
      </c>
      <c r="BS528" s="75">
        <f ca="1">AVERAGE(OFFSET(BS$339:BS$342,[3]Feuil3!$A8,,))</f>
        <v>101.25554659136749</v>
      </c>
      <c r="BT528" s="75">
        <f ca="1">AVERAGE(OFFSET(BT$339:BT$342,[3]Feuil3!$A8,,))</f>
        <v>67.505223741647185</v>
      </c>
      <c r="BU528" s="75">
        <f ca="1">AVERAGE(OFFSET(BU$339:BU$342,[3]Feuil3!$A8,,))</f>
        <v>115.20910602378819</v>
      </c>
      <c r="BV528" s="75">
        <f ca="1">AVERAGE(OFFSET(BV$339:BV$342,[3]Feuil3!$A8,,))</f>
        <v>112.09632727089527</v>
      </c>
      <c r="BW528" s="75">
        <f ca="1">AVERAGE(OFFSET(BW$339:BW$342,[3]Feuil3!$A8,,))</f>
        <v>108.52669760495012</v>
      </c>
      <c r="BX528" s="75">
        <f ca="1">AVERAGE(OFFSET(BX$339:BX$342,[3]Feuil3!$A8,,))</f>
        <v>115.94536110359751</v>
      </c>
      <c r="BY528" s="75">
        <f ca="1">AVERAGE(OFFSET(BY$339:BY$342,[3]Feuil3!$A8,,))</f>
        <v>128.39290177455635</v>
      </c>
      <c r="BZ528" s="75">
        <f ca="1">AVERAGE(OFFSET(BZ$339:BZ$342,[3]Feuil3!$A8,,))</f>
        <v>95.469966561714386</v>
      </c>
      <c r="CA528" s="75">
        <f ca="1">AVERAGE(OFFSET(CA$339:CA$342,[3]Feuil3!$A8,,))</f>
        <v>42.155941306224221</v>
      </c>
      <c r="CB528" s="75">
        <f ca="1">AVERAGE(OFFSET(CB$339:CB$342,[3]Feuil3!$A8,,))</f>
        <v>83.54726553104021</v>
      </c>
      <c r="CC528" s="75">
        <f ca="1">AVERAGE(OFFSET(CC$339:CC$342,[3]Feuil3!$A8,,))</f>
        <v>73.635532972298364</v>
      </c>
      <c r="CD528" s="75">
        <f ca="1">AVERAGE(OFFSET(CD$339:CD$342,[3]Feuil3!$A8,,))</f>
        <v>53.518449569869297</v>
      </c>
      <c r="CE528" s="75">
        <f ca="1">AVERAGE(OFFSET(CE$339:CE$342,[3]Feuil3!$A8,,))</f>
        <v>81.10388217630657</v>
      </c>
      <c r="CF528" s="75">
        <f ca="1">AVERAGE(OFFSET(CF$339:CF$342,[3]Feuil3!$A8,,))</f>
        <v>99.067926135651817</v>
      </c>
      <c r="CG528" s="75">
        <f ca="1">AVERAGE(OFFSET(CG$339:CG$342,[3]Feuil3!$A8,,))</f>
        <v>97.223029246562092</v>
      </c>
      <c r="CH528" s="75">
        <f ca="1">AVERAGE(OFFSET(CH$339:CH$342,[3]Feuil3!$A8,,))</f>
        <v>95.988765663257965</v>
      </c>
      <c r="CI528" s="75" t="e">
        <f ca="1">AVERAGE(OFFSET(CI$339:CI$342,[3]Feuil3!$A8,,))</f>
        <v>#VALUE!</v>
      </c>
      <c r="CJ528" s="75" t="e">
        <f ca="1">AVERAGE(OFFSET(CJ$339:CJ$342,[3]Feuil3!$A8,,))</f>
        <v>#VALUE!</v>
      </c>
      <c r="CK528" s="75" t="e">
        <f ca="1">AVERAGE(OFFSET(CK$339:CK$342,[3]Feuil3!$A8,,))</f>
        <v>#VALUE!</v>
      </c>
    </row>
    <row r="529" spans="3:89" s="73" customFormat="1">
      <c r="C529" s="73">
        <f t="shared" ca="1" si="102"/>
        <v>101.16798160860624</v>
      </c>
      <c r="D529" s="73">
        <f t="shared" ca="1" si="102"/>
        <v>88.975459273518808</v>
      </c>
      <c r="E529" s="73">
        <f t="shared" si="101"/>
        <v>1999</v>
      </c>
      <c r="F529" s="75">
        <f ca="1">AVERAGE(OFFSET(F$339:F$342,[3]Feuil3!$A9,,))</f>
        <v>92.647499999999994</v>
      </c>
      <c r="G529" s="75">
        <f ca="1">AVERAGE(OFFSET(G$339:G$342,[3]Feuil3!$A9,,))</f>
        <v>79.125</v>
      </c>
      <c r="H529" s="75">
        <f ca="1">AVERAGE(OFFSET(H$339:H$342,[3]Feuil3!$A9,,))</f>
        <v>89.747500000000002</v>
      </c>
      <c r="I529" s="75">
        <f ca="1">AVERAGE(OFFSET(I$339:I$342,[3]Feuil3!$A9,,))</f>
        <v>91.237499999999983</v>
      </c>
      <c r="J529" s="75">
        <f ca="1">AVERAGE(OFFSET(J$339:J$342,[3]Feuil3!$A9,,))</f>
        <v>102.97999999999999</v>
      </c>
      <c r="K529" s="75">
        <f ca="1">AVERAGE(OFFSET(K$339:K$342,[3]Feuil3!$A9,,))</f>
        <v>87.342499999999987</v>
      </c>
      <c r="L529" s="75">
        <f ca="1">AVERAGE(OFFSET(L$339:L$342,[3]Feuil3!$A9,,))</f>
        <v>96.252499999999998</v>
      </c>
      <c r="M529" s="75">
        <f ca="1">AVERAGE(OFFSET(M$339:M$342,[3]Feuil3!$A9,,))</f>
        <v>90.212499999999991</v>
      </c>
      <c r="N529" s="75">
        <f ca="1">AVERAGE(OFFSET(N$339:N$342,[3]Feuil3!$A9,,))</f>
        <v>89.117500000000007</v>
      </c>
      <c r="O529" s="75">
        <f ca="1">AVERAGE(OFFSET(O$339:O$342,[3]Feuil3!$A9,,))</f>
        <v>103.85</v>
      </c>
      <c r="P529" s="75">
        <f ca="1">AVERAGE(OFFSET(P$339:P$342,[3]Feuil3!$A9,,))</f>
        <v>92.594999999999999</v>
      </c>
      <c r="Q529" s="75">
        <f ca="1">AVERAGE(OFFSET(Q$339:Q$342,[3]Feuil3!$A9,,))</f>
        <v>92.72</v>
      </c>
      <c r="R529" s="75">
        <f ca="1">AVERAGE(OFFSET(R$339:R$342,[3]Feuil3!$A9,,))</f>
        <v>82.894999999999996</v>
      </c>
      <c r="S529" s="75">
        <f ca="1">AVERAGE(OFFSET(S$339:S$342,[3]Feuil3!$A9,,))</f>
        <v>74.097499999999997</v>
      </c>
      <c r="T529" s="75">
        <f ca="1">AVERAGE(OFFSET(T$339:T$342,[3]Feuil3!$A9,,))</f>
        <v>87.782499999999999</v>
      </c>
      <c r="U529" s="75">
        <f ca="1">AVERAGE(OFFSET(U$339:U$342,[3]Feuil3!$A9,,))</f>
        <v>96.272500000000008</v>
      </c>
      <c r="V529" s="75">
        <f ca="1">AVERAGE(OFFSET(V$339:V$342,[3]Feuil3!$A9,,))</f>
        <v>89.2</v>
      </c>
      <c r="W529" s="75">
        <f ca="1">AVERAGE(OFFSET(W$339:W$342,[3]Feuil3!$A9,,))</f>
        <v>96.037499999999994</v>
      </c>
      <c r="X529" s="75">
        <f ca="1">AVERAGE(OFFSET(X$339:X$342,[3]Feuil3!$A9,,))</f>
        <v>100.3125</v>
      </c>
      <c r="Y529" s="75">
        <f ca="1">AVERAGE(OFFSET(Y$339:Y$342,[3]Feuil3!$A9,,))</f>
        <v>83.57</v>
      </c>
      <c r="Z529" s="75">
        <f ca="1">AVERAGE(OFFSET(Z$339:Z$342,[3]Feuil3!$A9,,))</f>
        <v>97.597499999999997</v>
      </c>
      <c r="AA529" s="75">
        <f ca="1">AVERAGE(OFFSET(AA$339:AA$342,[3]Feuil3!$A9,,))</f>
        <v>82.63</v>
      </c>
      <c r="AB529" s="75">
        <f ca="1">AVERAGE(OFFSET(AB$339:AB$342,[3]Feuil3!$A9,,))</f>
        <v>97.552499999999995</v>
      </c>
      <c r="AC529" s="75">
        <f ca="1">AVERAGE(OFFSET(AC$339:AC$342,[3]Feuil3!$A9,,))</f>
        <v>71.89</v>
      </c>
      <c r="AD529" s="75">
        <f ca="1">AVERAGE(OFFSET(AD$339:AD$342,[3]Feuil3!$A9,,))</f>
        <v>105.5475</v>
      </c>
      <c r="AE529" s="75">
        <f ca="1">AVERAGE(OFFSET(AE$339:AE$342,[3]Feuil3!$A9,,))</f>
        <v>108.255</v>
      </c>
      <c r="AF529" s="75">
        <f ca="1">AVERAGE(OFFSET(AF$339:AF$342,[3]Feuil3!$A9,,))</f>
        <v>102.58999999999999</v>
      </c>
      <c r="AG529" s="75">
        <f ca="1">AVERAGE(OFFSET(AG$339:AG$342,[3]Feuil3!$A9,,))</f>
        <v>106.45500000000001</v>
      </c>
      <c r="AH529" s="75">
        <f ca="1">AVERAGE(OFFSET(AH$339:AH$342,[3]Feuil3!$A9,,))</f>
        <v>123.74250000000001</v>
      </c>
      <c r="AI529" s="75">
        <f ca="1">AVERAGE(OFFSET(AI$339:AI$342,[3]Feuil3!$A9,,))</f>
        <v>96.44250000000001</v>
      </c>
      <c r="AJ529" s="75">
        <f ca="1">AVERAGE(OFFSET(AJ$339:AJ$342,[3]Feuil3!$A9,,))</f>
        <v>61.155000000000001</v>
      </c>
      <c r="AK529" s="75">
        <f ca="1">AVERAGE(OFFSET(AK$339:AK$342,[3]Feuil3!$A9,,))</f>
        <v>93.577499999999986</v>
      </c>
      <c r="AL529" s="75">
        <f ca="1">AVERAGE(OFFSET(AL$339:AL$342,[3]Feuil3!$A9,,))</f>
        <v>83.797499999999999</v>
      </c>
      <c r="AM529" s="75">
        <f ca="1">AVERAGE(OFFSET(AM$339:AM$342,[3]Feuil3!$A9,,))</f>
        <v>71.795000000000002</v>
      </c>
      <c r="AN529" s="75">
        <f ca="1">AVERAGE(OFFSET(AN$339:AN$342,[3]Feuil3!$A9,,))</f>
        <v>85.474999999999994</v>
      </c>
      <c r="AO529" s="75">
        <f ca="1">AVERAGE(OFFSET(AO$339:AO$342,[3]Feuil3!$A9,,))</f>
        <v>101.19999999999999</v>
      </c>
      <c r="AP529" s="75">
        <f ca="1">AVERAGE(OFFSET(AP$339:AP$342,[3]Feuil3!$A9,,))</f>
        <v>96.79249999999999</v>
      </c>
      <c r="AQ529" s="75">
        <f ca="1">AVERAGE(OFFSET(AQ$339:AQ$342,[3]Feuil3!$A9,,))</f>
        <v>95.009999999999991</v>
      </c>
      <c r="AR529" s="75" t="e">
        <f ca="1">AVERAGE(OFFSET(AR$339:AR$342,[3]Feuil3!$A9,,))</f>
        <v>#DIV/0!</v>
      </c>
      <c r="AS529" s="75" t="e">
        <f ca="1">AVERAGE(OFFSET(AS$339:AS$342,[3]Feuil3!$A9,,))</f>
        <v>#DIV/0!</v>
      </c>
      <c r="AT529" s="75" t="e">
        <f ca="1">AVERAGE(OFFSET(AT$339:AT$342,[3]Feuil3!$A9,,))</f>
        <v>#DIV/0!</v>
      </c>
      <c r="AU529" s="75" t="e">
        <f ca="1">AVERAGE(OFFSET(AU$339:AU$342,[3]Feuil3!$A9,,))</f>
        <v>#DIV/0!</v>
      </c>
      <c r="AV529" s="75" t="e">
        <f ca="1">AVERAGE(OFFSET(AV$339:AV$342,[3]Feuil3!$A9,,))</f>
        <v>#DIV/0!</v>
      </c>
      <c r="AW529" s="75">
        <f ca="1">AVERAGE(OFFSET(AW$339:AW$342,[3]Feuil3!$A9,,))</f>
        <v>88.951562575008396</v>
      </c>
      <c r="AX529" s="75">
        <f ca="1">AVERAGE(OFFSET(AX$339:AX$342,[3]Feuil3!$A9,,))</f>
        <v>64.219625030435836</v>
      </c>
      <c r="AY529" s="75">
        <f ca="1">AVERAGE(OFFSET(AY$339:AY$342,[3]Feuil3!$A9,,))</f>
        <v>85.094934458482484</v>
      </c>
      <c r="AZ529" s="75">
        <f ca="1">AVERAGE(OFFSET(AZ$339:AZ$342,[3]Feuil3!$A9,,))</f>
        <v>87.745239469128677</v>
      </c>
      <c r="BA529" s="75">
        <f ca="1">AVERAGE(OFFSET(BA$339:BA$342,[3]Feuil3!$A9,,))</f>
        <v>105.06823109297284</v>
      </c>
      <c r="BB529" s="75">
        <f ca="1">AVERAGE(OFFSET(BB$339:BB$342,[3]Feuil3!$A9,,))</f>
        <v>78.327055869428747</v>
      </c>
      <c r="BC529" s="75">
        <f ca="1">AVERAGE(OFFSET(BC$339:BC$342,[3]Feuil3!$A9,,))</f>
        <v>97.939508025743436</v>
      </c>
      <c r="BD529" s="75">
        <f ca="1">AVERAGE(OFFSET(BD$339:BD$342,[3]Feuil3!$A9,,))</f>
        <v>87.343273466621483</v>
      </c>
      <c r="BE529" s="75">
        <f ca="1">AVERAGE(OFFSET(BE$339:BE$342,[3]Feuil3!$A9,,))</f>
        <v>85.465966577956792</v>
      </c>
      <c r="BF529" s="75">
        <f ca="1">AVERAGE(OFFSET(BF$339:BF$342,[3]Feuil3!$A9,,))</f>
        <v>101.12715144728195</v>
      </c>
      <c r="BG529" s="75">
        <f ca="1">AVERAGE(OFFSET(BG$339:BG$342,[3]Feuil3!$A9,,))</f>
        <v>90.20897267280435</v>
      </c>
      <c r="BH529" s="75">
        <f ca="1">AVERAGE(OFFSET(BH$339:BH$342,[3]Feuil3!$A9,,))</f>
        <v>89.855844942459115</v>
      </c>
      <c r="BI529" s="75">
        <f ca="1">AVERAGE(OFFSET(BI$339:BI$342,[3]Feuil3!$A9,,))</f>
        <v>68.714122888819816</v>
      </c>
      <c r="BJ529" s="75">
        <f ca="1">AVERAGE(OFFSET(BJ$339:BJ$342,[3]Feuil3!$A9,,))</f>
        <v>64.173126055514658</v>
      </c>
      <c r="BK529" s="75">
        <f ca="1">AVERAGE(OFFSET(BK$339:BK$342,[3]Feuil3!$A9,,))</f>
        <v>82.749275328164387</v>
      </c>
      <c r="BL529" s="75">
        <f ca="1">AVERAGE(OFFSET(BL$339:BL$342,[3]Feuil3!$A9,,))</f>
        <v>100.75614861329149</v>
      </c>
      <c r="BM529" s="75">
        <f ca="1">AVERAGE(OFFSET(BM$339:BM$342,[3]Feuil3!$A9,,))</f>
        <v>74.610012128309137</v>
      </c>
      <c r="BN529" s="75">
        <f ca="1">AVERAGE(OFFSET(BN$339:BN$342,[3]Feuil3!$A9,,))</f>
        <v>92.241751908946839</v>
      </c>
      <c r="BO529" s="75">
        <f ca="1">AVERAGE(OFFSET(BO$339:BO$342,[3]Feuil3!$A9,,))</f>
        <v>99.096095428613765</v>
      </c>
      <c r="BP529" s="75">
        <f ca="1">AVERAGE(OFFSET(BP$339:BP$342,[3]Feuil3!$A9,,))</f>
        <v>74.277841969602704</v>
      </c>
      <c r="BQ529" s="75">
        <f ca="1">AVERAGE(OFFSET(BQ$339:BQ$342,[3]Feuil3!$A9,,))</f>
        <v>94.443100445132586</v>
      </c>
      <c r="BR529" s="75">
        <f ca="1">AVERAGE(OFFSET(BR$339:BR$342,[3]Feuil3!$A9,,))</f>
        <v>70.599794941900214</v>
      </c>
      <c r="BS529" s="75">
        <f ca="1">AVERAGE(OFFSET(BS$339:BS$342,[3]Feuil3!$A9,,))</f>
        <v>98.378882613957245</v>
      </c>
      <c r="BT529" s="75">
        <f ca="1">AVERAGE(OFFSET(BT$339:BT$342,[3]Feuil3!$A9,,))</f>
        <v>59.490659329292257</v>
      </c>
      <c r="BU529" s="75">
        <f ca="1">AVERAGE(OFFSET(BU$339:BU$342,[3]Feuil3!$A9,,))</f>
        <v>107.99079166133775</v>
      </c>
      <c r="BV529" s="75">
        <f ca="1">AVERAGE(OFFSET(BV$339:BV$342,[3]Feuil3!$A9,,))</f>
        <v>109.07854299964733</v>
      </c>
      <c r="BW529" s="75">
        <f ca="1">AVERAGE(OFFSET(BW$339:BW$342,[3]Feuil3!$A9,,))</f>
        <v>109.44684482850587</v>
      </c>
      <c r="BX529" s="75">
        <f ca="1">AVERAGE(OFFSET(BX$339:BX$342,[3]Feuil3!$A9,,))</f>
        <v>115.17987557479036</v>
      </c>
      <c r="BY529" s="75">
        <f ca="1">AVERAGE(OFFSET(BY$339:BY$342,[3]Feuil3!$A9,,))</f>
        <v>137.4573023410814</v>
      </c>
      <c r="BZ529" s="75">
        <f ca="1">AVERAGE(OFFSET(BZ$339:BZ$342,[3]Feuil3!$A9,,))</f>
        <v>94.156842644797536</v>
      </c>
      <c r="CA529" s="75">
        <f ca="1">AVERAGE(OFFSET(CA$339:CA$342,[3]Feuil3!$A9,,))</f>
        <v>46.920494869089865</v>
      </c>
      <c r="CB529" s="75">
        <f ca="1">AVERAGE(OFFSET(CB$339:CB$342,[3]Feuil3!$A9,,))</f>
        <v>81.85038595263606</v>
      </c>
      <c r="CC529" s="75">
        <f ca="1">AVERAGE(OFFSET(CC$339:CC$342,[3]Feuil3!$A9,,))</f>
        <v>74.700808985759181</v>
      </c>
      <c r="CD529" s="75">
        <f ca="1">AVERAGE(OFFSET(CD$339:CD$342,[3]Feuil3!$A9,,))</f>
        <v>56.275597186024186</v>
      </c>
      <c r="CE529" s="75">
        <f ca="1">AVERAGE(OFFSET(CE$339:CE$342,[3]Feuil3!$A9,,))</f>
        <v>81.48042229689473</v>
      </c>
      <c r="CF529" s="75">
        <f ca="1">AVERAGE(OFFSET(CF$339:CF$342,[3]Feuil3!$A9,,))</f>
        <v>101.42567212046804</v>
      </c>
      <c r="CG529" s="75">
        <f ca="1">AVERAGE(OFFSET(CG$339:CG$342,[3]Feuil3!$A9,,))</f>
        <v>93.736684098392416</v>
      </c>
      <c r="CH529" s="75">
        <f ca="1">AVERAGE(OFFSET(CH$339:CH$342,[3]Feuil3!$A9,,))</f>
        <v>91.228575543713106</v>
      </c>
      <c r="CI529" s="75" t="e">
        <f ca="1">AVERAGE(OFFSET(CI$339:CI$342,[3]Feuil3!$A9,,))</f>
        <v>#VALUE!</v>
      </c>
      <c r="CJ529" s="75" t="e">
        <f ca="1">AVERAGE(OFFSET(CJ$339:CJ$342,[3]Feuil3!$A9,,))</f>
        <v>#VALUE!</v>
      </c>
      <c r="CK529" s="75" t="e">
        <f ca="1">AVERAGE(OFFSET(CK$339:CK$342,[3]Feuil3!$A9,,))</f>
        <v>#VALUE!</v>
      </c>
    </row>
    <row r="530" spans="3:89" s="73" customFormat="1">
      <c r="C530" s="73">
        <f t="shared" ca="1" si="102"/>
        <v>96.5290267686146</v>
      </c>
      <c r="D530" s="73">
        <f t="shared" ca="1" si="102"/>
        <v>87.04219077949476</v>
      </c>
      <c r="E530" s="73">
        <f t="shared" si="101"/>
        <v>2000</v>
      </c>
      <c r="F530" s="75">
        <f ca="1">AVERAGE(OFFSET(F$339:F$342,[3]Feuil3!$A10,,))</f>
        <v>91.3</v>
      </c>
      <c r="G530" s="75">
        <f ca="1">AVERAGE(OFFSET(G$339:G$342,[3]Feuil3!$A10,,))</f>
        <v>89.15</v>
      </c>
      <c r="H530" s="75">
        <f ca="1">AVERAGE(OFFSET(H$339:H$342,[3]Feuil3!$A10,,))</f>
        <v>89.927499999999995</v>
      </c>
      <c r="I530" s="75">
        <f ca="1">AVERAGE(OFFSET(I$339:I$342,[3]Feuil3!$A10,,))</f>
        <v>90.262499999999989</v>
      </c>
      <c r="J530" s="75">
        <f ca="1">AVERAGE(OFFSET(J$339:J$342,[3]Feuil3!$A10,,))</f>
        <v>97.015000000000001</v>
      </c>
      <c r="K530" s="75">
        <f ca="1">AVERAGE(OFFSET(K$339:K$342,[3]Feuil3!$A10,,))</f>
        <v>87.295000000000002</v>
      </c>
      <c r="L530" s="75">
        <f ca="1">AVERAGE(OFFSET(L$339:L$342,[3]Feuil3!$A10,,))</f>
        <v>92.947500000000005</v>
      </c>
      <c r="M530" s="75">
        <f ca="1">AVERAGE(OFFSET(M$339:M$342,[3]Feuil3!$A10,,))</f>
        <v>87.362499999999997</v>
      </c>
      <c r="N530" s="75">
        <f ca="1">AVERAGE(OFFSET(N$339:N$342,[3]Feuil3!$A10,,))</f>
        <v>89.277500000000003</v>
      </c>
      <c r="O530" s="75">
        <f ca="1">AVERAGE(OFFSET(O$339:O$342,[3]Feuil3!$A10,,))</f>
        <v>97.977499999999992</v>
      </c>
      <c r="P530" s="75">
        <f ca="1">AVERAGE(OFFSET(P$339:P$342,[3]Feuil3!$A10,,))</f>
        <v>89.294999999999987</v>
      </c>
      <c r="Q530" s="75">
        <f ca="1">AVERAGE(OFFSET(Q$339:Q$342,[3]Feuil3!$A10,,))</f>
        <v>90.702500000000001</v>
      </c>
      <c r="R530" s="75">
        <f ca="1">AVERAGE(OFFSET(R$339:R$342,[3]Feuil3!$A10,,))</f>
        <v>87.977499999999992</v>
      </c>
      <c r="S530" s="75">
        <f ca="1">AVERAGE(OFFSET(S$339:S$342,[3]Feuil3!$A10,,))</f>
        <v>87.527500000000003</v>
      </c>
      <c r="T530" s="75">
        <f ca="1">AVERAGE(OFFSET(T$339:T$342,[3]Feuil3!$A10,,))</f>
        <v>90.85</v>
      </c>
      <c r="U530" s="75">
        <f ca="1">AVERAGE(OFFSET(U$339:U$342,[3]Feuil3!$A10,,))</f>
        <v>97.302499999999995</v>
      </c>
      <c r="V530" s="75">
        <f ca="1">AVERAGE(OFFSET(V$339:V$342,[3]Feuil3!$A10,,))</f>
        <v>98.33</v>
      </c>
      <c r="W530" s="75">
        <f ca="1">AVERAGE(OFFSET(W$339:W$342,[3]Feuil3!$A10,,))</f>
        <v>95.31</v>
      </c>
      <c r="X530" s="75">
        <f ca="1">AVERAGE(OFFSET(X$339:X$342,[3]Feuil3!$A10,,))</f>
        <v>95.27</v>
      </c>
      <c r="Y530" s="75">
        <f ca="1">AVERAGE(OFFSET(Y$339:Y$342,[3]Feuil3!$A10,,))</f>
        <v>84.132499999999993</v>
      </c>
      <c r="Z530" s="75">
        <f ca="1">AVERAGE(OFFSET(Z$339:Z$342,[3]Feuil3!$A10,,))</f>
        <v>96.107500000000016</v>
      </c>
      <c r="AA530" s="75">
        <f ca="1">AVERAGE(OFFSET(AA$339:AA$342,[3]Feuil3!$A10,,))</f>
        <v>88.637500000000003</v>
      </c>
      <c r="AB530" s="75">
        <f ca="1">AVERAGE(OFFSET(AB$339:AB$342,[3]Feuil3!$A10,,))</f>
        <v>95.54</v>
      </c>
      <c r="AC530" s="75">
        <f ca="1">AVERAGE(OFFSET(AC$339:AC$342,[3]Feuil3!$A10,,))</f>
        <v>82.697500000000005</v>
      </c>
      <c r="AD530" s="75">
        <f ca="1">AVERAGE(OFFSET(AD$339:AD$342,[3]Feuil3!$A10,,))</f>
        <v>99.9</v>
      </c>
      <c r="AE530" s="75">
        <f ca="1">AVERAGE(OFFSET(AE$339:AE$342,[3]Feuil3!$A10,,))</f>
        <v>104.64500000000001</v>
      </c>
      <c r="AF530" s="75">
        <f ca="1">AVERAGE(OFFSET(AF$339:AF$342,[3]Feuil3!$A10,,))</f>
        <v>103.33499999999999</v>
      </c>
      <c r="AG530" s="75">
        <f ca="1">AVERAGE(OFFSET(AG$339:AG$342,[3]Feuil3!$A10,,))</f>
        <v>110.36749999999999</v>
      </c>
      <c r="AH530" s="75">
        <f ca="1">AVERAGE(OFFSET(AH$339:AH$342,[3]Feuil3!$A10,,))</f>
        <v>128.1225</v>
      </c>
      <c r="AI530" s="75">
        <f ca="1">AVERAGE(OFFSET(AI$339:AI$342,[3]Feuil3!$A10,,))</f>
        <v>93.88000000000001</v>
      </c>
      <c r="AJ530" s="75">
        <f ca="1">AVERAGE(OFFSET(AJ$339:AJ$342,[3]Feuil3!$A10,,))</f>
        <v>78.747499999999988</v>
      </c>
      <c r="AK530" s="75">
        <f ca="1">AVERAGE(OFFSET(AK$339:AK$342,[3]Feuil3!$A10,,))</f>
        <v>95.597499999999997</v>
      </c>
      <c r="AL530" s="75">
        <f ca="1">AVERAGE(OFFSET(AL$339:AL$342,[3]Feuil3!$A10,,))</f>
        <v>88.014999999999986</v>
      </c>
      <c r="AM530" s="75">
        <f ca="1">AVERAGE(OFFSET(AM$339:AM$342,[3]Feuil3!$A10,,))</f>
        <v>73.974999999999994</v>
      </c>
      <c r="AN530" s="75">
        <f ca="1">AVERAGE(OFFSET(AN$339:AN$342,[3]Feuil3!$A10,,))</f>
        <v>86.302499999999995</v>
      </c>
      <c r="AO530" s="75">
        <f ca="1">AVERAGE(OFFSET(AO$339:AO$342,[3]Feuil3!$A10,,))</f>
        <v>104.44749999999999</v>
      </c>
      <c r="AP530" s="75">
        <f ca="1">AVERAGE(OFFSET(AP$339:AP$342,[3]Feuil3!$A10,,))</f>
        <v>88.727499999999992</v>
      </c>
      <c r="AQ530" s="75">
        <f ca="1">AVERAGE(OFFSET(AQ$339:AQ$342,[3]Feuil3!$A10,,))</f>
        <v>85.592500000000001</v>
      </c>
      <c r="AR530" s="75" t="e">
        <f ca="1">AVERAGE(OFFSET(AR$339:AR$342,[3]Feuil3!$A10,,))</f>
        <v>#DIV/0!</v>
      </c>
      <c r="AS530" s="75" t="e">
        <f ca="1">AVERAGE(OFFSET(AS$339:AS$342,[3]Feuil3!$A10,,))</f>
        <v>#DIV/0!</v>
      </c>
      <c r="AT530" s="75" t="e">
        <f ca="1">AVERAGE(OFFSET(AT$339:AT$342,[3]Feuil3!$A10,,))</f>
        <v>#DIV/0!</v>
      </c>
      <c r="AU530" s="75" t="e">
        <f ca="1">AVERAGE(OFFSET(AU$339:AU$342,[3]Feuil3!$A10,,))</f>
        <v>#DIV/0!</v>
      </c>
      <c r="AV530" s="75" t="e">
        <f ca="1">AVERAGE(OFFSET(AV$339:AV$342,[3]Feuil3!$A10,,))</f>
        <v>#DIV/0!</v>
      </c>
      <c r="AW530" s="75">
        <f ca="1">AVERAGE(OFFSET(AW$339:AW$342,[3]Feuil3!$A10,,))</f>
        <v>87.657817675579665</v>
      </c>
      <c r="AX530" s="75">
        <f ca="1">AVERAGE(OFFSET(AX$339:AX$342,[3]Feuil3!$A10,,))</f>
        <v>72.356139923707488</v>
      </c>
      <c r="AY530" s="75">
        <f ca="1">AVERAGE(OFFSET(AY$339:AY$342,[3]Feuil3!$A10,,))</f>
        <v>85.265603147889152</v>
      </c>
      <c r="AZ530" s="75">
        <f ca="1">AVERAGE(OFFSET(AZ$339:AZ$342,[3]Feuil3!$A10,,))</f>
        <v>86.807559145989615</v>
      </c>
      <c r="BA530" s="75">
        <f ca="1">AVERAGE(OFFSET(BA$339:BA$342,[3]Feuil3!$A10,,))</f>
        <v>98.98227266930239</v>
      </c>
      <c r="BB530" s="75">
        <f ca="1">AVERAGE(OFFSET(BB$339:BB$342,[3]Feuil3!$A10,,))</f>
        <v>78.284458792933364</v>
      </c>
      <c r="BC530" s="75">
        <f ca="1">AVERAGE(OFFSET(BC$339:BC$342,[3]Feuil3!$A10,,))</f>
        <v>94.576581618376537</v>
      </c>
      <c r="BD530" s="75">
        <f ca="1">AVERAGE(OFFSET(BD$339:BD$342,[3]Feuil3!$A10,,))</f>
        <v>84.583918284358816</v>
      </c>
      <c r="BE530" s="75">
        <f ca="1">AVERAGE(OFFSET(BE$339:BE$342,[3]Feuil3!$A10,,))</f>
        <v>85.619410678750398</v>
      </c>
      <c r="BF530" s="75">
        <f ca="1">AVERAGE(OFFSET(BF$339:BF$342,[3]Feuil3!$A10,,))</f>
        <v>95.40862283029432</v>
      </c>
      <c r="BG530" s="75">
        <f ca="1">AVERAGE(OFFSET(BG$339:BG$342,[3]Feuil3!$A10,,))</f>
        <v>86.994008475814709</v>
      </c>
      <c r="BH530" s="75">
        <f ca="1">AVERAGE(OFFSET(BH$339:BH$342,[3]Feuil3!$A10,,))</f>
        <v>87.900666262870985</v>
      </c>
      <c r="BI530" s="75">
        <f ca="1">AVERAGE(OFFSET(BI$339:BI$342,[3]Feuil3!$A10,,))</f>
        <v>72.92715780748108</v>
      </c>
      <c r="BJ530" s="75">
        <f ca="1">AVERAGE(OFFSET(BJ$339:BJ$342,[3]Feuil3!$A10,,))</f>
        <v>75.804356298445413</v>
      </c>
      <c r="BK530" s="75">
        <f ca="1">AVERAGE(OFFSET(BK$339:BK$342,[3]Feuil3!$A10,,))</f>
        <v>85.640892701435178</v>
      </c>
      <c r="BL530" s="75">
        <f ca="1">AVERAGE(OFFSET(BL$339:BL$342,[3]Feuil3!$A10,,))</f>
        <v>101.8341182626897</v>
      </c>
      <c r="BM530" s="75">
        <f ca="1">AVERAGE(OFFSET(BM$339:BM$342,[3]Feuil3!$A10,,))</f>
        <v>82.246664714984732</v>
      </c>
      <c r="BN530" s="75">
        <f ca="1">AVERAGE(OFFSET(BN$339:BN$342,[3]Feuil3!$A10,,))</f>
        <v>91.543005330644007</v>
      </c>
      <c r="BO530" s="75">
        <f ca="1">AVERAGE(OFFSET(BO$339:BO$342,[3]Feuil3!$A10,,))</f>
        <v>94.114741547504394</v>
      </c>
      <c r="BP530" s="75">
        <f ca="1">AVERAGE(OFFSET(BP$339:BP$342,[3]Feuil3!$A10,,))</f>
        <v>74.777797529108511</v>
      </c>
      <c r="BQ530" s="75">
        <f ca="1">AVERAGE(OFFSET(BQ$339:BQ$342,[3]Feuil3!$A10,,))</f>
        <v>93.001257983355913</v>
      </c>
      <c r="BR530" s="75">
        <f ca="1">AVERAGE(OFFSET(BR$339:BR$342,[3]Feuil3!$A10,,))</f>
        <v>75.732655502392362</v>
      </c>
      <c r="BS530" s="75">
        <f ca="1">AVERAGE(OFFSET(BS$339:BS$342,[3]Feuil3!$A10,,))</f>
        <v>96.349334409035905</v>
      </c>
      <c r="BT530" s="75">
        <f ca="1">AVERAGE(OFFSET(BT$339:BT$342,[3]Feuil3!$A10,,))</f>
        <v>68.434118790988265</v>
      </c>
      <c r="BU530" s="75">
        <f ca="1">AVERAGE(OFFSET(BU$339:BU$342,[3]Feuil3!$A10,,))</f>
        <v>102.21255915078653</v>
      </c>
      <c r="BV530" s="75">
        <f ca="1">AVERAGE(OFFSET(BV$339:BV$342,[3]Feuil3!$A10,,))</f>
        <v>105.44108015517155</v>
      </c>
      <c r="BW530" s="75">
        <f ca="1">AVERAGE(OFFSET(BW$339:BW$342,[3]Feuil3!$A10,,))</f>
        <v>110.24163866218595</v>
      </c>
      <c r="BX530" s="75">
        <f ca="1">AVERAGE(OFFSET(BX$339:BX$342,[3]Feuil3!$A10,,))</f>
        <v>119.41303759805245</v>
      </c>
      <c r="BY530" s="75">
        <f ca="1">AVERAGE(OFFSET(BY$339:BY$342,[3]Feuil3!$A10,,))</f>
        <v>142.32275264517205</v>
      </c>
      <c r="BZ530" s="75">
        <f ca="1">AVERAGE(OFFSET(BZ$339:BZ$342,[3]Feuil3!$A10,,))</f>
        <v>91.655073100485708</v>
      </c>
      <c r="CA530" s="75">
        <f ca="1">AVERAGE(OFFSET(CA$339:CA$342,[3]Feuil3!$A10,,))</f>
        <v>60.418145199961636</v>
      </c>
      <c r="CB530" s="75">
        <f ca="1">AVERAGE(OFFSET(CB$339:CB$342,[3]Feuil3!$A10,,))</f>
        <v>83.617239946644503</v>
      </c>
      <c r="CC530" s="75">
        <f ca="1">AVERAGE(OFFSET(CC$339:CC$342,[3]Feuil3!$A10,,))</f>
        <v>78.460475585567508</v>
      </c>
      <c r="CD530" s="75">
        <f ca="1">AVERAGE(OFFSET(CD$339:CD$342,[3]Feuil3!$A10,,))</f>
        <v>57.984362446356137</v>
      </c>
      <c r="CE530" s="75">
        <f ca="1">AVERAGE(OFFSET(CE$339:CE$342,[3]Feuil3!$A10,,))</f>
        <v>82.26925001787373</v>
      </c>
      <c r="CF530" s="75">
        <f ca="1">AVERAGE(OFFSET(CF$339:CF$342,[3]Feuil3!$A10,,))</f>
        <v>104.68041392097416</v>
      </c>
      <c r="CG530" s="75">
        <f ca="1">AVERAGE(OFFSET(CG$339:CG$342,[3]Feuil3!$A10,,))</f>
        <v>85.926302537284542</v>
      </c>
      <c r="CH530" s="75">
        <f ca="1">AVERAGE(OFFSET(CH$339:CH$342,[3]Feuil3!$A10,,))</f>
        <v>82.185894666090547</v>
      </c>
      <c r="CI530" s="75" t="e">
        <f ca="1">AVERAGE(OFFSET(CI$339:CI$342,[3]Feuil3!$A10,,))</f>
        <v>#VALUE!</v>
      </c>
      <c r="CJ530" s="75" t="e">
        <f ca="1">AVERAGE(OFFSET(CJ$339:CJ$342,[3]Feuil3!$A10,,))</f>
        <v>#VALUE!</v>
      </c>
      <c r="CK530" s="75" t="e">
        <f ca="1">AVERAGE(OFFSET(CK$339:CK$342,[3]Feuil3!$A10,,))</f>
        <v>#VALUE!</v>
      </c>
    </row>
    <row r="531" spans="3:89" s="73" customFormat="1">
      <c r="C531" s="73">
        <f t="shared" ca="1" si="102"/>
        <v>96.670500937657849</v>
      </c>
      <c r="D531" s="73">
        <f t="shared" ca="1" si="102"/>
        <v>88.748379538587784</v>
      </c>
      <c r="E531" s="73">
        <f t="shared" si="101"/>
        <v>2001</v>
      </c>
      <c r="F531" s="75">
        <f ca="1">AVERAGE(OFFSET(F$339:F$342,[3]Feuil3!$A11,,))</f>
        <v>92.484999999999999</v>
      </c>
      <c r="G531" s="75">
        <f ca="1">AVERAGE(OFFSET(G$339:G$342,[3]Feuil3!$A11,,))</f>
        <v>89.502499999999998</v>
      </c>
      <c r="H531" s="75">
        <f ca="1">AVERAGE(OFFSET(H$339:H$342,[3]Feuil3!$A11,,))</f>
        <v>92.504999999999995</v>
      </c>
      <c r="I531" s="75">
        <f ca="1">AVERAGE(OFFSET(I$339:I$342,[3]Feuil3!$A11,,))</f>
        <v>92.125</v>
      </c>
      <c r="J531" s="75">
        <f ca="1">AVERAGE(OFFSET(J$339:J$342,[3]Feuil3!$A11,,))</f>
        <v>97.02</v>
      </c>
      <c r="K531" s="75">
        <f ca="1">AVERAGE(OFFSET(K$339:K$342,[3]Feuil3!$A11,,))</f>
        <v>90.097499999999997</v>
      </c>
      <c r="L531" s="75">
        <f ca="1">AVERAGE(OFFSET(L$339:L$342,[3]Feuil3!$A11,,))</f>
        <v>97.515000000000001</v>
      </c>
      <c r="M531" s="75">
        <f ca="1">AVERAGE(OFFSET(M$339:M$342,[3]Feuil3!$A11,,))</f>
        <v>89.352500000000006</v>
      </c>
      <c r="N531" s="75">
        <f ca="1">AVERAGE(OFFSET(N$339:N$342,[3]Feuil3!$A11,,))</f>
        <v>90.692499999999995</v>
      </c>
      <c r="O531" s="75">
        <f ca="1">AVERAGE(OFFSET(O$339:O$342,[3]Feuil3!$A11,,))</f>
        <v>97.144999999999996</v>
      </c>
      <c r="P531" s="75">
        <f ca="1">AVERAGE(OFFSET(P$339:P$342,[3]Feuil3!$A11,,))</f>
        <v>91.112499999999997</v>
      </c>
      <c r="Q531" s="75">
        <f ca="1">AVERAGE(OFFSET(Q$339:Q$342,[3]Feuil3!$A11,,))</f>
        <v>92.34</v>
      </c>
      <c r="R531" s="75">
        <f ca="1">AVERAGE(OFFSET(R$339:R$342,[3]Feuil3!$A11,,))</f>
        <v>89.60499999999999</v>
      </c>
      <c r="S531" s="75">
        <f ca="1">AVERAGE(OFFSET(S$339:S$342,[3]Feuil3!$A11,,))</f>
        <v>87.307500000000005</v>
      </c>
      <c r="T531" s="75">
        <f ca="1">AVERAGE(OFFSET(T$339:T$342,[3]Feuil3!$A11,,))</f>
        <v>86.897500000000008</v>
      </c>
      <c r="U531" s="75">
        <f ca="1">AVERAGE(OFFSET(U$339:U$342,[3]Feuil3!$A11,,))</f>
        <v>100.9325</v>
      </c>
      <c r="V531" s="75">
        <f ca="1">AVERAGE(OFFSET(V$339:V$342,[3]Feuil3!$A11,,))</f>
        <v>93.495000000000005</v>
      </c>
      <c r="W531" s="75">
        <f ca="1">AVERAGE(OFFSET(W$339:W$342,[3]Feuil3!$A11,,))</f>
        <v>95.902499999999989</v>
      </c>
      <c r="X531" s="75">
        <f ca="1">AVERAGE(OFFSET(X$339:X$342,[3]Feuil3!$A11,,))</f>
        <v>95.127499999999998</v>
      </c>
      <c r="Y531" s="75">
        <f ca="1">AVERAGE(OFFSET(Y$339:Y$342,[3]Feuil3!$A11,,))</f>
        <v>92.720000000000013</v>
      </c>
      <c r="Z531" s="75">
        <f ca="1">AVERAGE(OFFSET(Z$339:Z$342,[3]Feuil3!$A11,,))</f>
        <v>96.429999999999993</v>
      </c>
      <c r="AA531" s="75">
        <f ca="1">AVERAGE(OFFSET(AA$339:AA$342,[3]Feuil3!$A11,,))</f>
        <v>88.177499999999995</v>
      </c>
      <c r="AB531" s="75">
        <f ca="1">AVERAGE(OFFSET(AB$339:AB$342,[3]Feuil3!$A11,,))</f>
        <v>96.622500000000002</v>
      </c>
      <c r="AC531" s="75">
        <f ca="1">AVERAGE(OFFSET(AC$339:AC$342,[3]Feuil3!$A11,,))</f>
        <v>84.087500000000006</v>
      </c>
      <c r="AD531" s="75">
        <f ca="1">AVERAGE(OFFSET(AD$339:AD$342,[3]Feuil3!$A11,,))</f>
        <v>98.747499999999988</v>
      </c>
      <c r="AE531" s="75">
        <f ca="1">AVERAGE(OFFSET(AE$339:AE$342,[3]Feuil3!$A11,,))</f>
        <v>97.702499999999986</v>
      </c>
      <c r="AF531" s="75">
        <f ca="1">AVERAGE(OFFSET(AF$339:AF$342,[3]Feuil3!$A11,,))</f>
        <v>101.55</v>
      </c>
      <c r="AG531" s="75">
        <f ca="1">AVERAGE(OFFSET(AG$339:AG$342,[3]Feuil3!$A11,,))</f>
        <v>114.67999999999999</v>
      </c>
      <c r="AH531" s="75">
        <f ca="1">AVERAGE(OFFSET(AH$339:AH$342,[3]Feuil3!$A11,,))</f>
        <v>118.7025</v>
      </c>
      <c r="AI531" s="75">
        <f ca="1">AVERAGE(OFFSET(AI$339:AI$342,[3]Feuil3!$A11,,))</f>
        <v>96.765000000000001</v>
      </c>
      <c r="AJ531" s="75">
        <f ca="1">AVERAGE(OFFSET(AJ$339:AJ$342,[3]Feuil3!$A11,,))</f>
        <v>77.784999999999997</v>
      </c>
      <c r="AK531" s="75">
        <f ca="1">AVERAGE(OFFSET(AK$339:AK$342,[3]Feuil3!$A11,,))</f>
        <v>96.527500000000003</v>
      </c>
      <c r="AL531" s="75">
        <f ca="1">AVERAGE(OFFSET(AL$339:AL$342,[3]Feuil3!$A11,,))</f>
        <v>86.45</v>
      </c>
      <c r="AM531" s="75">
        <f ca="1">AVERAGE(OFFSET(AM$339:AM$342,[3]Feuil3!$A11,,))</f>
        <v>69.539999999999992</v>
      </c>
      <c r="AN531" s="75">
        <f ca="1">AVERAGE(OFFSET(AN$339:AN$342,[3]Feuil3!$A11,,))</f>
        <v>86.795000000000002</v>
      </c>
      <c r="AO531" s="75">
        <f ca="1">AVERAGE(OFFSET(AO$339:AO$342,[3]Feuil3!$A11,,))</f>
        <v>104.22499999999999</v>
      </c>
      <c r="AP531" s="75">
        <f ca="1">AVERAGE(OFFSET(AP$339:AP$342,[3]Feuil3!$A11,,))</f>
        <v>89.642500000000013</v>
      </c>
      <c r="AQ531" s="75">
        <f ca="1">AVERAGE(OFFSET(AQ$339:AQ$342,[3]Feuil3!$A11,,))</f>
        <v>85.965000000000003</v>
      </c>
      <c r="AR531" s="75" t="e">
        <f ca="1">AVERAGE(OFFSET(AR$339:AR$342,[3]Feuil3!$A11,,))</f>
        <v>#DIV/0!</v>
      </c>
      <c r="AS531" s="75" t="e">
        <f ca="1">AVERAGE(OFFSET(AS$339:AS$342,[3]Feuil3!$A11,,))</f>
        <v>#DIV/0!</v>
      </c>
      <c r="AT531" s="75" t="e">
        <f ca="1">AVERAGE(OFFSET(AT$339:AT$342,[3]Feuil3!$A11,,))</f>
        <v>#DIV/0!</v>
      </c>
      <c r="AU531" s="75" t="e">
        <f ca="1">AVERAGE(OFFSET(AU$339:AU$342,[3]Feuil3!$A11,,))</f>
        <v>#DIV/0!</v>
      </c>
      <c r="AV531" s="75" t="e">
        <f ca="1">AVERAGE(OFFSET(AV$339:AV$342,[3]Feuil3!$A11,,))</f>
        <v>#DIV/0!</v>
      </c>
      <c r="AW531" s="75">
        <f ca="1">AVERAGE(OFFSET(AW$339:AW$342,[3]Feuil3!$A11,,))</f>
        <v>88.795545101051317</v>
      </c>
      <c r="AX531" s="75">
        <f ca="1">AVERAGE(OFFSET(AX$339:AX$342,[3]Feuil3!$A11,,))</f>
        <v>72.642236831426018</v>
      </c>
      <c r="AY531" s="75">
        <f ca="1">AVERAGE(OFFSET(AY$339:AY$342,[3]Feuil3!$A11,,))</f>
        <v>87.709483964254389</v>
      </c>
      <c r="AZ531" s="75">
        <f ca="1">AVERAGE(OFFSET(AZ$339:AZ$342,[3]Feuil3!$A11,,))</f>
        <v>88.598768994037314</v>
      </c>
      <c r="BA531" s="75">
        <f ca="1">AVERAGE(OFFSET(BA$339:BA$342,[3]Feuil3!$A11,,))</f>
        <v>98.98737405943119</v>
      </c>
      <c r="BB531" s="75">
        <f ca="1">AVERAGE(OFFSET(BB$339:BB$342,[3]Feuil3!$A11,,))</f>
        <v>80.797686306160884</v>
      </c>
      <c r="BC531" s="75">
        <f ca="1">AVERAGE(OFFSET(BC$339:BC$342,[3]Feuil3!$A11,,))</f>
        <v>99.224135738088592</v>
      </c>
      <c r="BD531" s="75">
        <f ca="1">AVERAGE(OFFSET(BD$339:BD$342,[3]Feuil3!$A11,,))</f>
        <v>86.510625937938727</v>
      </c>
      <c r="BE531" s="75">
        <f ca="1">AVERAGE(OFFSET(BE$339:BE$342,[3]Feuil3!$A11,,))</f>
        <v>86.97643194514373</v>
      </c>
      <c r="BF531" s="75">
        <f ca="1">AVERAGE(OFFSET(BF$339:BF$342,[3]Feuil3!$A11,,))</f>
        <v>94.597950191104516</v>
      </c>
      <c r="BG531" s="75">
        <f ca="1">AVERAGE(OFFSET(BG$339:BG$342,[3]Feuil3!$A11,,))</f>
        <v>88.76467436309612</v>
      </c>
      <c r="BH531" s="75">
        <f ca="1">AVERAGE(OFFSET(BH$339:BH$342,[3]Feuil3!$A11,,))</f>
        <v>89.487583282858878</v>
      </c>
      <c r="BI531" s="75">
        <f ca="1">AVERAGE(OFFSET(BI$339:BI$342,[3]Feuil3!$A11,,))</f>
        <v>74.276240804061757</v>
      </c>
      <c r="BJ531" s="75">
        <f ca="1">AVERAGE(OFFSET(BJ$339:BJ$342,[3]Feuil3!$A11,,))</f>
        <v>75.613822370415278</v>
      </c>
      <c r="BK531" s="75">
        <f ca="1">AVERAGE(OFFSET(BK$339:BK$342,[3]Feuil3!$A11,,))</f>
        <v>81.915018971083811</v>
      </c>
      <c r="BL531" s="75">
        <f ca="1">AVERAGE(OFFSET(BL$339:BL$342,[3]Feuil3!$A11,,))</f>
        <v>105.63317634746207</v>
      </c>
      <c r="BM531" s="75">
        <f ca="1">AVERAGE(OFFSET(BM$339:BM$342,[3]Feuil3!$A11,,))</f>
        <v>78.202500940989495</v>
      </c>
      <c r="BN531" s="75">
        <f ca="1">AVERAGE(OFFSET(BN$339:BN$342,[3]Feuil3!$A11,,))</f>
        <v>92.112087595447335</v>
      </c>
      <c r="BO531" s="75">
        <f ca="1">AVERAGE(OFFSET(BO$339:BO$342,[3]Feuil3!$A11,,))</f>
        <v>93.973969524091785</v>
      </c>
      <c r="BP531" s="75">
        <f ca="1">AVERAGE(OFFSET(BP$339:BP$342,[3]Feuil3!$A11,,))</f>
        <v>82.410452404230725</v>
      </c>
      <c r="BQ531" s="75">
        <f ca="1">AVERAGE(OFFSET(BQ$339:BQ$342,[3]Feuil3!$A11,,))</f>
        <v>93.313334623572672</v>
      </c>
      <c r="BR531" s="75">
        <f ca="1">AVERAGE(OFFSET(BR$339:BR$342,[3]Feuil3!$A11,,))</f>
        <v>75.339627477785385</v>
      </c>
      <c r="BS531" s="75">
        <f ca="1">AVERAGE(OFFSET(BS$339:BS$342,[3]Feuil3!$A11,,))</f>
        <v>97.441004437273108</v>
      </c>
      <c r="BT531" s="75">
        <f ca="1">AVERAGE(OFFSET(BT$339:BT$342,[3]Feuil3!$A11,,))</f>
        <v>69.584376357655628</v>
      </c>
      <c r="BU531" s="75">
        <f ca="1">AVERAGE(OFFSET(BU$339:BU$342,[3]Feuil3!$A11,,))</f>
        <v>101.0333802276506</v>
      </c>
      <c r="BV531" s="75">
        <f ca="1">AVERAGE(OFFSET(BV$339:BV$342,[3]Feuil3!$A11,,))</f>
        <v>98.445765529749607</v>
      </c>
      <c r="BW531" s="75">
        <f ca="1">AVERAGE(OFFSET(BW$339:BW$342,[3]Feuil3!$A11,,))</f>
        <v>108.33733397343573</v>
      </c>
      <c r="BX531" s="75">
        <f ca="1">AVERAGE(OFFSET(BX$339:BX$342,[3]Feuil3!$A11,,))</f>
        <v>124.07898295915606</v>
      </c>
      <c r="BY531" s="75">
        <f ca="1">AVERAGE(OFFSET(BY$339:BY$342,[3]Feuil3!$A11,,))</f>
        <v>131.85870199116889</v>
      </c>
      <c r="BZ531" s="75">
        <f ca="1">AVERAGE(OFFSET(BZ$339:BZ$342,[3]Feuil3!$A11,,))</f>
        <v>94.471699494764579</v>
      </c>
      <c r="CA531" s="75">
        <f ca="1">AVERAGE(OFFSET(CA$339:CA$342,[3]Feuil3!$A11,,))</f>
        <v>59.679677759662411</v>
      </c>
      <c r="CB531" s="75">
        <f ca="1">AVERAGE(OFFSET(CB$339:CB$342,[3]Feuil3!$A11,,))</f>
        <v>84.430692528044432</v>
      </c>
      <c r="CC531" s="75">
        <f ca="1">AVERAGE(OFFSET(CC$339:CC$342,[3]Feuil3!$A11,,))</f>
        <v>77.065365157897077</v>
      </c>
      <c r="CD531" s="75">
        <f ca="1">AVERAGE(OFFSET(CD$339:CD$342,[3]Feuil3!$A11,,))</f>
        <v>54.508044130038606</v>
      </c>
      <c r="CE531" s="75">
        <f ca="1">AVERAGE(OFFSET(CE$339:CE$342,[3]Feuil3!$A11,,))</f>
        <v>82.738733585948864</v>
      </c>
      <c r="CF531" s="75">
        <f ca="1">AVERAGE(OFFSET(CF$339:CF$342,[3]Feuil3!$A11,,))</f>
        <v>104.45741775450377</v>
      </c>
      <c r="CG531" s="75">
        <f ca="1">AVERAGE(OFFSET(CG$339:CG$342,[3]Feuil3!$A11,,))</f>
        <v>86.812415262444318</v>
      </c>
      <c r="CH531" s="75">
        <f ca="1">AVERAGE(OFFSET(CH$339:CH$342,[3]Feuil3!$A11,,))</f>
        <v>82.54356906236498</v>
      </c>
      <c r="CI531" s="75" t="e">
        <f ca="1">AVERAGE(OFFSET(CI$339:CI$342,[3]Feuil3!$A11,,))</f>
        <v>#VALUE!</v>
      </c>
      <c r="CJ531" s="75" t="e">
        <f ca="1">AVERAGE(OFFSET(CJ$339:CJ$342,[3]Feuil3!$A11,,))</f>
        <v>#VALUE!</v>
      </c>
      <c r="CK531" s="75" t="e">
        <f ca="1">AVERAGE(OFFSET(CK$339:CK$342,[3]Feuil3!$A11,,))</f>
        <v>#VALUE!</v>
      </c>
    </row>
    <row r="532" spans="3:89" s="73" customFormat="1">
      <c r="C532" s="73">
        <f t="shared" ca="1" si="102"/>
        <v>98.053488069261576</v>
      </c>
      <c r="D532" s="73">
        <f t="shared" ca="1" si="102"/>
        <v>91.580027581181653</v>
      </c>
      <c r="E532" s="73">
        <f t="shared" si="101"/>
        <v>2002</v>
      </c>
      <c r="F532" s="75">
        <f ca="1">AVERAGE(OFFSET(F$339:F$342,[3]Feuil3!$A12,,))</f>
        <v>93.617500000000007</v>
      </c>
      <c r="G532" s="75">
        <f ca="1">AVERAGE(OFFSET(G$339:G$342,[3]Feuil3!$A12,,))</f>
        <v>88.174999999999997</v>
      </c>
      <c r="H532" s="75">
        <f ca="1">AVERAGE(OFFSET(H$339:H$342,[3]Feuil3!$A12,,))</f>
        <v>97.237499999999997</v>
      </c>
      <c r="I532" s="75">
        <f ca="1">AVERAGE(OFFSET(I$339:I$342,[3]Feuil3!$A12,,))</f>
        <v>93.117500000000007</v>
      </c>
      <c r="J532" s="75">
        <f ca="1">AVERAGE(OFFSET(J$339:J$342,[3]Feuil3!$A12,,))</f>
        <v>98.944999999999993</v>
      </c>
      <c r="K532" s="75">
        <f ca="1">AVERAGE(OFFSET(K$339:K$342,[3]Feuil3!$A12,,))</f>
        <v>93.45750000000001</v>
      </c>
      <c r="L532" s="75">
        <f ca="1">AVERAGE(OFFSET(L$339:L$342,[3]Feuil3!$A12,,))</f>
        <v>100.04499999999999</v>
      </c>
      <c r="M532" s="75">
        <f ca="1">AVERAGE(OFFSET(M$339:M$342,[3]Feuil3!$A12,,))</f>
        <v>93.272500000000008</v>
      </c>
      <c r="N532" s="75">
        <f ca="1">AVERAGE(OFFSET(N$339:N$342,[3]Feuil3!$A12,,))</f>
        <v>92.972500000000011</v>
      </c>
      <c r="O532" s="75">
        <f ca="1">AVERAGE(OFFSET(O$339:O$342,[3]Feuil3!$A12,,))</f>
        <v>97.492499999999993</v>
      </c>
      <c r="P532" s="75">
        <f ca="1">AVERAGE(OFFSET(P$339:P$342,[3]Feuil3!$A12,,))</f>
        <v>94.525000000000006</v>
      </c>
      <c r="Q532" s="75">
        <f ca="1">AVERAGE(OFFSET(Q$339:Q$342,[3]Feuil3!$A12,,))</f>
        <v>92.732500000000002</v>
      </c>
      <c r="R532" s="75">
        <f ca="1">AVERAGE(OFFSET(R$339:R$342,[3]Feuil3!$A12,,))</f>
        <v>90.202500000000015</v>
      </c>
      <c r="S532" s="75">
        <f ca="1">AVERAGE(OFFSET(S$339:S$342,[3]Feuil3!$A12,,))</f>
        <v>87.552500000000009</v>
      </c>
      <c r="T532" s="75">
        <f ca="1">AVERAGE(OFFSET(T$339:T$342,[3]Feuil3!$A12,,))</f>
        <v>87.982499999999987</v>
      </c>
      <c r="U532" s="75">
        <f ca="1">AVERAGE(OFFSET(U$339:U$342,[3]Feuil3!$A12,,))</f>
        <v>103.37</v>
      </c>
      <c r="V532" s="75">
        <f ca="1">AVERAGE(OFFSET(V$339:V$342,[3]Feuil3!$A12,,))</f>
        <v>97.087500000000006</v>
      </c>
      <c r="W532" s="75">
        <f ca="1">AVERAGE(OFFSET(W$339:W$342,[3]Feuil3!$A12,,))</f>
        <v>95.555000000000007</v>
      </c>
      <c r="X532" s="75">
        <f ca="1">AVERAGE(OFFSET(X$339:X$342,[3]Feuil3!$A12,,))</f>
        <v>96.59</v>
      </c>
      <c r="Y532" s="75">
        <f ca="1">AVERAGE(OFFSET(Y$339:Y$342,[3]Feuil3!$A12,,))</f>
        <v>93.465000000000003</v>
      </c>
      <c r="Z532" s="75">
        <f ca="1">AVERAGE(OFFSET(Z$339:Z$342,[3]Feuil3!$A12,,))</f>
        <v>97.799999999999983</v>
      </c>
      <c r="AA532" s="75">
        <f ca="1">AVERAGE(OFFSET(AA$339:AA$342,[3]Feuil3!$A12,,))</f>
        <v>87.502500000000012</v>
      </c>
      <c r="AB532" s="75">
        <f ca="1">AVERAGE(OFFSET(AB$339:AB$342,[3]Feuil3!$A12,,))</f>
        <v>97.935000000000002</v>
      </c>
      <c r="AC532" s="75">
        <f ca="1">AVERAGE(OFFSET(AC$339:AC$342,[3]Feuil3!$A12,,))</f>
        <v>86.41</v>
      </c>
      <c r="AD532" s="75">
        <f ca="1">AVERAGE(OFFSET(AD$339:AD$342,[3]Feuil3!$A12,,))</f>
        <v>98.422499999999999</v>
      </c>
      <c r="AE532" s="75">
        <f ca="1">AVERAGE(OFFSET(AE$339:AE$342,[3]Feuil3!$A12,,))</f>
        <v>99.740000000000009</v>
      </c>
      <c r="AF532" s="75">
        <f ca="1">AVERAGE(OFFSET(AF$339:AF$342,[3]Feuil3!$A12,,))</f>
        <v>102.0125</v>
      </c>
      <c r="AG532" s="75">
        <f ca="1">AVERAGE(OFFSET(AG$339:AG$342,[3]Feuil3!$A12,,))</f>
        <v>113.7025</v>
      </c>
      <c r="AH532" s="75">
        <f ca="1">AVERAGE(OFFSET(AH$339:AH$342,[3]Feuil3!$A12,,))</f>
        <v>111.74</v>
      </c>
      <c r="AI532" s="75">
        <f ca="1">AVERAGE(OFFSET(AI$339:AI$342,[3]Feuil3!$A12,,))</f>
        <v>99.504999999999995</v>
      </c>
      <c r="AJ532" s="75">
        <f ca="1">AVERAGE(OFFSET(AJ$339:AJ$342,[3]Feuil3!$A12,,))</f>
        <v>76.655000000000001</v>
      </c>
      <c r="AK532" s="75">
        <f ca="1">AVERAGE(OFFSET(AK$339:AK$342,[3]Feuil3!$A12,,))</f>
        <v>92.87</v>
      </c>
      <c r="AL532" s="75">
        <f ca="1">AVERAGE(OFFSET(AL$339:AL$342,[3]Feuil3!$A12,,))</f>
        <v>83.85</v>
      </c>
      <c r="AM532" s="75">
        <f ca="1">AVERAGE(OFFSET(AM$339:AM$342,[3]Feuil3!$A12,,))</f>
        <v>71.1875</v>
      </c>
      <c r="AN532" s="75">
        <f ca="1">AVERAGE(OFFSET(AN$339:AN$342,[3]Feuil3!$A12,,))</f>
        <v>86.092500000000001</v>
      </c>
      <c r="AO532" s="75">
        <f ca="1">AVERAGE(OFFSET(AO$339:AO$342,[3]Feuil3!$A12,,))</f>
        <v>104.69750000000001</v>
      </c>
      <c r="AP532" s="75">
        <f ca="1">AVERAGE(OFFSET(AP$339:AP$342,[3]Feuil3!$A12,,))</f>
        <v>92.872500000000002</v>
      </c>
      <c r="AQ532" s="75">
        <f ca="1">AVERAGE(OFFSET(AQ$339:AQ$342,[3]Feuil3!$A12,,))</f>
        <v>90.602499999999992</v>
      </c>
      <c r="AR532" s="75" t="e">
        <f ca="1">AVERAGE(OFFSET(AR$339:AR$342,[3]Feuil3!$A12,,))</f>
        <v>#DIV/0!</v>
      </c>
      <c r="AS532" s="75" t="e">
        <f ca="1">AVERAGE(OFFSET(AS$339:AS$342,[3]Feuil3!$A12,,))</f>
        <v>#DIV/0!</v>
      </c>
      <c r="AT532" s="75" t="e">
        <f ca="1">AVERAGE(OFFSET(AT$339:AT$342,[3]Feuil3!$A12,,))</f>
        <v>#DIV/0!</v>
      </c>
      <c r="AU532" s="75" t="e">
        <f ca="1">AVERAGE(OFFSET(AU$339:AU$342,[3]Feuil3!$A12,,))</f>
        <v>#DIV/0!</v>
      </c>
      <c r="AV532" s="75" t="e">
        <f ca="1">AVERAGE(OFFSET(AV$339:AV$342,[3]Feuil3!$A12,,))</f>
        <v>#DIV/0!</v>
      </c>
      <c r="AW532" s="75">
        <f ca="1">AVERAGE(OFFSET(AW$339:AW$342,[3]Feuil3!$A12,,))</f>
        <v>89.882866881090678</v>
      </c>
      <c r="AX532" s="75">
        <f ca="1">AVERAGE(OFFSET(AX$339:AX$342,[3]Feuil3!$A12,,))</f>
        <v>71.564808051294534</v>
      </c>
      <c r="AY532" s="75">
        <f ca="1">AVERAGE(OFFSET(AY$339:AY$342,[3]Feuil3!$A12,,))</f>
        <v>92.196648256571919</v>
      </c>
      <c r="AZ532" s="75">
        <f ca="1">AVERAGE(OFFSET(AZ$339:AZ$342,[3]Feuil3!$A12,,))</f>
        <v>89.553279476822468</v>
      </c>
      <c r="BA532" s="75">
        <f ca="1">AVERAGE(OFFSET(BA$339:BA$342,[3]Feuil3!$A12,,))</f>
        <v>100.95140925902308</v>
      </c>
      <c r="BB532" s="75">
        <f ca="1">AVERAGE(OFFSET(BB$339:BB$342,[3]Feuil3!$A12,,))</f>
        <v>83.810868980360496</v>
      </c>
      <c r="BC532" s="75">
        <f ca="1">AVERAGE(OFFSET(BC$339:BC$342,[3]Feuil3!$A12,,))</f>
        <v>101.79847879728321</v>
      </c>
      <c r="BD532" s="75">
        <f ca="1">AVERAGE(OFFSET(BD$339:BD$342,[3]Feuil3!$A12,,))</f>
        <v>90.305949557050866</v>
      </c>
      <c r="BE532" s="75">
        <f ca="1">AVERAGE(OFFSET(BE$339:BE$342,[3]Feuil3!$A12,,))</f>
        <v>89.163010381452438</v>
      </c>
      <c r="BF532" s="75">
        <f ca="1">AVERAGE(OFFSET(BF$339:BF$342,[3]Feuil3!$A12,,))</f>
        <v>94.936339070526103</v>
      </c>
      <c r="BG532" s="75">
        <f ca="1">AVERAGE(OFFSET(BG$339:BG$342,[3]Feuil3!$A12,,))</f>
        <v>92.089239612255852</v>
      </c>
      <c r="BH532" s="75">
        <f ca="1">AVERAGE(OFFSET(BH$339:BH$342,[3]Feuil3!$A12,,))</f>
        <v>89.867958812840698</v>
      </c>
      <c r="BI532" s="75">
        <f ca="1">AVERAGE(OFFSET(BI$339:BI$342,[3]Feuil3!$A12,,))</f>
        <v>74.771526266708122</v>
      </c>
      <c r="BJ532" s="75">
        <f ca="1">AVERAGE(OFFSET(BJ$339:BJ$342,[3]Feuil3!$A12,,))</f>
        <v>75.82600788117611</v>
      </c>
      <c r="BK532" s="75">
        <f ca="1">AVERAGE(OFFSET(BK$339:BK$342,[3]Feuil3!$A12,,))</f>
        <v>82.937807838239095</v>
      </c>
      <c r="BL532" s="75">
        <f ca="1">AVERAGE(OFFSET(BL$339:BL$342,[3]Feuil3!$A12,,))</f>
        <v>108.18419675562532</v>
      </c>
      <c r="BM532" s="75">
        <f ca="1">AVERAGE(OFFSET(BM$339:BM$342,[3]Feuil3!$A12,,))</f>
        <v>81.207394086403752</v>
      </c>
      <c r="BN532" s="75">
        <f ca="1">AVERAGE(OFFSET(BN$339:BN$342,[3]Feuil3!$A12,,))</f>
        <v>91.778322047735685</v>
      </c>
      <c r="BO532" s="75">
        <f ca="1">AVERAGE(OFFSET(BO$339:BO$342,[3]Feuil3!$A12,,))</f>
        <v>95.418735027536982</v>
      </c>
      <c r="BP532" s="75">
        <f ca="1">AVERAGE(OFFSET(BP$339:BP$342,[3]Feuil3!$A12,,))</f>
        <v>83.072615767487335</v>
      </c>
      <c r="BQ532" s="75">
        <f ca="1">AVERAGE(OFFSET(BQ$339:BQ$342,[3]Feuil3!$A12,,))</f>
        <v>94.63905554480354</v>
      </c>
      <c r="BR532" s="75">
        <f ca="1">AVERAGE(OFFSET(BR$339:BR$342,[3]Feuil3!$A12,,))</f>
        <v>74.762901572112099</v>
      </c>
      <c r="BS532" s="75">
        <f ca="1">AVERAGE(OFFSET(BS$339:BS$342,[3]Feuil3!$A12,,))</f>
        <v>98.764622831787023</v>
      </c>
      <c r="BT532" s="75">
        <f ca="1">AVERAGE(OFFSET(BT$339:BT$342,[3]Feuil3!$A12,,))</f>
        <v>71.506299522105209</v>
      </c>
      <c r="BU532" s="75">
        <f ca="1">AVERAGE(OFFSET(BU$339:BU$342,[3]Feuil3!$A12,,))</f>
        <v>100.70085688706993</v>
      </c>
      <c r="BV532" s="75">
        <f ca="1">AVERAGE(OFFSET(BV$339:BV$342,[3]Feuil3!$A12,,))</f>
        <v>100.49876568089073</v>
      </c>
      <c r="BW532" s="75">
        <f ca="1">AVERAGE(OFFSET(BW$339:BW$342,[3]Feuil3!$A12,,))</f>
        <v>108.83074625273376</v>
      </c>
      <c r="BX532" s="75">
        <f ca="1">AVERAGE(OFFSET(BX$339:BX$342,[3]Feuil3!$A12,,))</f>
        <v>123.0213686773059</v>
      </c>
      <c r="BY532" s="75">
        <f ca="1">AVERAGE(OFFSET(BY$339:BY$342,[3]Feuil3!$A12,,))</f>
        <v>124.12452442444945</v>
      </c>
      <c r="BZ532" s="75">
        <f ca="1">AVERAGE(OFFSET(BZ$339:BZ$342,[3]Feuil3!$A12,,))</f>
        <v>97.146762344097027</v>
      </c>
      <c r="CA532" s="75">
        <f ca="1">AVERAGE(OFFSET(CA$339:CA$342,[3]Feuil3!$A12,,))</f>
        <v>58.812697803778654</v>
      </c>
      <c r="CB532" s="75">
        <f ca="1">AVERAGE(OFFSET(CB$339:CB$342,[3]Feuil3!$A12,,))</f>
        <v>81.231549714635577</v>
      </c>
      <c r="CC532" s="75">
        <f ca="1">AVERAGE(OFFSET(CC$339:CC$342,[3]Feuil3!$A12,,))</f>
        <v>74.747609814802431</v>
      </c>
      <c r="CD532" s="75">
        <f ca="1">AVERAGE(OFFSET(CD$339:CD$342,[3]Feuil3!$A12,,))</f>
        <v>55.799416041229847</v>
      </c>
      <c r="CE532" s="75">
        <f ca="1">AVERAGE(OFFSET(CE$339:CE$342,[3]Feuil3!$A12,,))</f>
        <v>82.069064130978759</v>
      </c>
      <c r="CF532" s="75">
        <f ca="1">AVERAGE(OFFSET(CF$339:CF$342,[3]Feuil3!$A12,,))</f>
        <v>104.93097141139035</v>
      </c>
      <c r="CG532" s="75">
        <f ca="1">AVERAGE(OFFSET(CG$339:CG$342,[3]Feuil3!$A12,,))</f>
        <v>89.940441603718781</v>
      </c>
      <c r="CH532" s="75">
        <f ca="1">AVERAGE(OFFSET(CH$339:CH$342,[3]Feuil3!$A12,,))</f>
        <v>86.996495271016357</v>
      </c>
      <c r="CI532" s="75" t="e">
        <f ca="1">AVERAGE(OFFSET(CI$339:CI$342,[3]Feuil3!$A12,,))</f>
        <v>#VALUE!</v>
      </c>
      <c r="CJ532" s="75" t="e">
        <f ca="1">AVERAGE(OFFSET(CJ$339:CJ$342,[3]Feuil3!$A12,,))</f>
        <v>#VALUE!</v>
      </c>
      <c r="CK532" s="75" t="e">
        <f ca="1">AVERAGE(OFFSET(CK$339:CK$342,[3]Feuil3!$A12,,))</f>
        <v>#VALUE!</v>
      </c>
    </row>
    <row r="533" spans="3:89" s="73" customFormat="1">
      <c r="C533" s="73">
        <f t="shared" ca="1" si="102"/>
        <v>101.71341582509365</v>
      </c>
      <c r="D533" s="73">
        <f t="shared" ca="1" si="102"/>
        <v>95.944830577860415</v>
      </c>
      <c r="E533" s="73">
        <f t="shared" si="101"/>
        <v>2003</v>
      </c>
      <c r="F533" s="75">
        <f ca="1">AVERAGE(OFFSET(F$339:F$342,[3]Feuil3!$A13,,))</f>
        <v>96.605000000000004</v>
      </c>
      <c r="G533" s="75">
        <f ca="1">AVERAGE(OFFSET(G$339:G$342,[3]Feuil3!$A13,,))</f>
        <v>91.077500000000015</v>
      </c>
      <c r="H533" s="75">
        <f ca="1">AVERAGE(OFFSET(H$339:H$342,[3]Feuil3!$A13,,))</f>
        <v>96.809999999999988</v>
      </c>
      <c r="I533" s="75">
        <f ca="1">AVERAGE(OFFSET(I$339:I$342,[3]Feuil3!$A13,,))</f>
        <v>96.69</v>
      </c>
      <c r="J533" s="75">
        <f ca="1">AVERAGE(OFFSET(J$339:J$342,[3]Feuil3!$A13,,))</f>
        <v>102.80249999999999</v>
      </c>
      <c r="K533" s="75">
        <f ca="1">AVERAGE(OFFSET(K$339:K$342,[3]Feuil3!$A13,,))</f>
        <v>98.122499999999988</v>
      </c>
      <c r="L533" s="75">
        <f ca="1">AVERAGE(OFFSET(L$339:L$342,[3]Feuil3!$A13,,))</f>
        <v>101.56</v>
      </c>
      <c r="M533" s="75">
        <f ca="1">AVERAGE(OFFSET(M$339:M$342,[3]Feuil3!$A13,,))</f>
        <v>98.94</v>
      </c>
      <c r="N533" s="75">
        <f ca="1">AVERAGE(OFFSET(N$339:N$342,[3]Feuil3!$A13,,))</f>
        <v>96.95</v>
      </c>
      <c r="O533" s="75">
        <f ca="1">AVERAGE(OFFSET(O$339:O$342,[3]Feuil3!$A13,,))</f>
        <v>100.8</v>
      </c>
      <c r="P533" s="75">
        <f ca="1">AVERAGE(OFFSET(P$339:P$342,[3]Feuil3!$A13,,))</f>
        <v>99.747500000000002</v>
      </c>
      <c r="Q533" s="75">
        <f ca="1">AVERAGE(OFFSET(Q$339:Q$342,[3]Feuil3!$A13,,))</f>
        <v>95.810000000000016</v>
      </c>
      <c r="R533" s="75">
        <f ca="1">AVERAGE(OFFSET(R$339:R$342,[3]Feuil3!$A13,,))</f>
        <v>92.347499999999997</v>
      </c>
      <c r="S533" s="75">
        <f ca="1">AVERAGE(OFFSET(S$339:S$342,[3]Feuil3!$A13,,))</f>
        <v>89.357500000000002</v>
      </c>
      <c r="T533" s="75">
        <f ca="1">AVERAGE(OFFSET(T$339:T$342,[3]Feuil3!$A13,,))</f>
        <v>89.389999999999986</v>
      </c>
      <c r="U533" s="75">
        <f ca="1">AVERAGE(OFFSET(U$339:U$342,[3]Feuil3!$A13,,))</f>
        <v>102.4725</v>
      </c>
      <c r="V533" s="75">
        <f ca="1">AVERAGE(OFFSET(V$339:V$342,[3]Feuil3!$A13,,))</f>
        <v>101.32499999999999</v>
      </c>
      <c r="W533" s="75">
        <f ca="1">AVERAGE(OFFSET(W$339:W$342,[3]Feuil3!$A13,,))</f>
        <v>98.762500000000003</v>
      </c>
      <c r="X533" s="75">
        <f ca="1">AVERAGE(OFFSET(X$339:X$342,[3]Feuil3!$A13,,))</f>
        <v>99.967500000000001</v>
      </c>
      <c r="Y533" s="75">
        <f ca="1">AVERAGE(OFFSET(Y$339:Y$342,[3]Feuil3!$A13,,))</f>
        <v>89.657500000000013</v>
      </c>
      <c r="Z533" s="75">
        <f ca="1">AVERAGE(OFFSET(Z$339:Z$342,[3]Feuil3!$A13,,))</f>
        <v>100.1075</v>
      </c>
      <c r="AA533" s="75">
        <f ca="1">AVERAGE(OFFSET(AA$339:AA$342,[3]Feuil3!$A13,,))</f>
        <v>87.977500000000006</v>
      </c>
      <c r="AB533" s="75">
        <f ca="1">AVERAGE(OFFSET(AB$339:AB$342,[3]Feuil3!$A13,,))</f>
        <v>100.0675</v>
      </c>
      <c r="AC533" s="75">
        <f ca="1">AVERAGE(OFFSET(AC$339:AC$342,[3]Feuil3!$A13,,))</f>
        <v>92.877499999999998</v>
      </c>
      <c r="AD533" s="75">
        <f ca="1">AVERAGE(OFFSET(AD$339:AD$342,[3]Feuil3!$A13,,))</f>
        <v>102.4175</v>
      </c>
      <c r="AE533" s="75">
        <f ca="1">AVERAGE(OFFSET(AE$339:AE$342,[3]Feuil3!$A13,,))</f>
        <v>103.8925</v>
      </c>
      <c r="AF533" s="75">
        <f ca="1">AVERAGE(OFFSET(AF$339:AF$342,[3]Feuil3!$A13,,))</f>
        <v>100.0625</v>
      </c>
      <c r="AG533" s="75">
        <f ca="1">AVERAGE(OFFSET(AG$339:AG$342,[3]Feuil3!$A13,,))</f>
        <v>105.38500000000001</v>
      </c>
      <c r="AH533" s="75">
        <f ca="1">AVERAGE(OFFSET(AH$339:AH$342,[3]Feuil3!$A13,,))</f>
        <v>106.58750000000001</v>
      </c>
      <c r="AI533" s="75">
        <f ca="1">AVERAGE(OFFSET(AI$339:AI$342,[3]Feuil3!$A13,,))</f>
        <v>102.6225</v>
      </c>
      <c r="AJ533" s="75">
        <f ca="1">AVERAGE(OFFSET(AJ$339:AJ$342,[3]Feuil3!$A13,,))</f>
        <v>77.44250000000001</v>
      </c>
      <c r="AK533" s="75">
        <f ca="1">AVERAGE(OFFSET(AK$339:AK$342,[3]Feuil3!$A13,,))</f>
        <v>90.335000000000008</v>
      </c>
      <c r="AL533" s="75">
        <f ca="1">AVERAGE(OFFSET(AL$339:AL$342,[3]Feuil3!$A13,,))</f>
        <v>89.802500000000009</v>
      </c>
      <c r="AM533" s="75">
        <f ca="1">AVERAGE(OFFSET(AM$339:AM$342,[3]Feuil3!$A13,,))</f>
        <v>74.965000000000003</v>
      </c>
      <c r="AN533" s="75">
        <f ca="1">AVERAGE(OFFSET(AN$339:AN$342,[3]Feuil3!$A13,,))</f>
        <v>93.622500000000002</v>
      </c>
      <c r="AO533" s="75">
        <f ca="1">AVERAGE(OFFSET(AO$339:AO$342,[3]Feuil3!$A13,,))</f>
        <v>100.32000000000001</v>
      </c>
      <c r="AP533" s="75">
        <f ca="1">AVERAGE(OFFSET(AP$339:AP$342,[3]Feuil3!$A13,,))</f>
        <v>100.72749999999999</v>
      </c>
      <c r="AQ533" s="75">
        <f ca="1">AVERAGE(OFFSET(AQ$339:AQ$342,[3]Feuil3!$A13,,))</f>
        <v>99.872500000000002</v>
      </c>
      <c r="AR533" s="75" t="e">
        <f ca="1">AVERAGE(OFFSET(AR$339:AR$342,[3]Feuil3!$A13,,))</f>
        <v>#DIV/0!</v>
      </c>
      <c r="AS533" s="75" t="e">
        <f ca="1">AVERAGE(OFFSET(AS$339:AS$342,[3]Feuil3!$A13,,))</f>
        <v>#DIV/0!</v>
      </c>
      <c r="AT533" s="75" t="e">
        <f ca="1">AVERAGE(OFFSET(AT$339:AT$342,[3]Feuil3!$A13,,))</f>
        <v>#DIV/0!</v>
      </c>
      <c r="AU533" s="75" t="e">
        <f ca="1">AVERAGE(OFFSET(AU$339:AU$342,[3]Feuil3!$A13,,))</f>
        <v>#DIV/0!</v>
      </c>
      <c r="AV533" s="75" t="e">
        <f ca="1">AVERAGE(OFFSET(AV$339:AV$342,[3]Feuil3!$A13,,))</f>
        <v>#DIV/0!</v>
      </c>
      <c r="AW533" s="75">
        <f ca="1">AVERAGE(OFFSET(AW$339:AW$342,[3]Feuil3!$A13,,))</f>
        <v>92.751188133070912</v>
      </c>
      <c r="AX533" s="75">
        <f ca="1">AVERAGE(OFFSET(AX$339:AX$342,[3]Feuil3!$A13,,))</f>
        <v>73.920542163785413</v>
      </c>
      <c r="AY533" s="75">
        <f ca="1">AVERAGE(OFFSET(AY$339:AY$342,[3]Feuil3!$A13,,))</f>
        <v>91.791310119231028</v>
      </c>
      <c r="AZ533" s="75">
        <f ca="1">AVERAGE(OFFSET(AZ$339:AZ$342,[3]Feuil3!$A13,,))</f>
        <v>92.989036353144854</v>
      </c>
      <c r="BA533" s="75">
        <f ca="1">AVERAGE(OFFSET(BA$339:BA$342,[3]Feuil3!$A13,,))</f>
        <v>104.88713174340006</v>
      </c>
      <c r="BB533" s="75">
        <f ca="1">AVERAGE(OFFSET(BB$339:BB$342,[3]Feuil3!$A13,,))</f>
        <v>87.994350282485868</v>
      </c>
      <c r="BC533" s="75">
        <f ca="1">AVERAGE(OFFSET(BC$339:BC$342,[3]Feuil3!$A13,,))</f>
        <v>103.34003205209737</v>
      </c>
      <c r="BD533" s="75">
        <f ca="1">AVERAGE(OFFSET(BD$339:BD$342,[3]Feuil3!$A13,,))</f>
        <v>95.79319359055043</v>
      </c>
      <c r="BE533" s="75">
        <f ca="1">AVERAGE(OFFSET(BE$339:BE$342,[3]Feuil3!$A13,,))</f>
        <v>92.977534824618189</v>
      </c>
      <c r="BF533" s="75">
        <f ca="1">AVERAGE(OFFSET(BF$339:BF$342,[3]Feuil3!$A13,,))</f>
        <v>98.157119555955887</v>
      </c>
      <c r="BG533" s="75">
        <f ca="1">AVERAGE(OFFSET(BG$339:BG$342,[3]Feuil3!$A13,,))</f>
        <v>97.177164011885651</v>
      </c>
      <c r="BH533" s="75">
        <f ca="1">AVERAGE(OFFSET(BH$339:BH$342,[3]Feuil3!$A13,,))</f>
        <v>92.850393700787407</v>
      </c>
      <c r="BI533" s="75">
        <f ca="1">AVERAGE(OFFSET(BI$339:BI$342,[3]Feuil3!$A13,,))</f>
        <v>76.549580354367407</v>
      </c>
      <c r="BJ533" s="75">
        <f ca="1">AVERAGE(OFFSET(BJ$339:BJ$342,[3]Feuil3!$A13,,))</f>
        <v>77.389252154332482</v>
      </c>
      <c r="BK533" s="75">
        <f ca="1">AVERAGE(OFFSET(BK$339:BK$342,[3]Feuil3!$A13,,))</f>
        <v>84.264605377889836</v>
      </c>
      <c r="BL533" s="75">
        <f ca="1">AVERAGE(OFFSET(BL$339:BL$342,[3]Feuil3!$A13,,))</f>
        <v>107.24489795918369</v>
      </c>
      <c r="BM533" s="75">
        <f ca="1">AVERAGE(OFFSET(BM$339:BM$342,[3]Feuil3!$A13,,))</f>
        <v>84.75178788005519</v>
      </c>
      <c r="BN533" s="75">
        <f ca="1">AVERAGE(OFFSET(BN$339:BN$342,[3]Feuil3!$A13,,))</f>
        <v>94.859050088844072</v>
      </c>
      <c r="BO533" s="75">
        <f ca="1">AVERAGE(OFFSET(BO$339:BO$342,[3]Feuil3!$A13,,))</f>
        <v>98.755278950877965</v>
      </c>
      <c r="BP533" s="75">
        <f ca="1">AVERAGE(OFFSET(BP$339:BP$342,[3]Feuil3!$A13,,))</f>
        <v>79.688472135810144</v>
      </c>
      <c r="BQ533" s="75">
        <f ca="1">AVERAGE(OFFSET(BQ$339:BQ$342,[3]Feuil3!$A13,,))</f>
        <v>96.87197600154829</v>
      </c>
      <c r="BR533" s="75">
        <f ca="1">AVERAGE(OFFSET(BR$339:BR$342,[3]Feuil3!$A13,,))</f>
        <v>75.168745727956264</v>
      </c>
      <c r="BS533" s="75">
        <f ca="1">AVERAGE(OFFSET(BS$339:BS$342,[3]Feuil3!$A13,,))</f>
        <v>100.91518757563534</v>
      </c>
      <c r="BT533" s="75">
        <f ca="1">AVERAGE(OFFSET(BT$339:BT$342,[3]Feuil3!$A13,,))</f>
        <v>76.858307300825444</v>
      </c>
      <c r="BU533" s="75">
        <f ca="1">AVERAGE(OFFSET(BU$339:BU$342,[3]Feuil3!$A13,,))</f>
        <v>104.78833610436115</v>
      </c>
      <c r="BV533" s="75">
        <f ca="1">AVERAGE(OFFSET(BV$339:BV$342,[3]Feuil3!$A13,,))</f>
        <v>104.68285555947402</v>
      </c>
      <c r="BW533" s="75">
        <f ca="1">AVERAGE(OFFSET(BW$339:BW$342,[3]Feuil3!$A13,,))</f>
        <v>106.75041339947722</v>
      </c>
      <c r="BX533" s="75">
        <f ca="1">AVERAGE(OFFSET(BX$339:BX$342,[3]Feuil3!$A13,,))</f>
        <v>114.02218014606436</v>
      </c>
      <c r="BY533" s="75">
        <f ca="1">AVERAGE(OFFSET(BY$339:BY$342,[3]Feuil3!$A13,,))</f>
        <v>118.40095531672637</v>
      </c>
      <c r="BZ533" s="75">
        <f ca="1">AVERAGE(OFFSET(BZ$339:BZ$342,[3]Feuil3!$A13,,))</f>
        <v>100.19037856044518</v>
      </c>
      <c r="CA533" s="75">
        <f ca="1">AVERAGE(OFFSET(CA$339:CA$342,[3]Feuil3!$A13,,))</f>
        <v>59.416898436750742</v>
      </c>
      <c r="CB533" s="75">
        <f ca="1">AVERAGE(OFFSET(CB$339:CB$342,[3]Feuil3!$A13,,))</f>
        <v>79.014235420174487</v>
      </c>
      <c r="CC533" s="75">
        <f ca="1">AVERAGE(OFFSET(CC$339:CC$342,[3]Feuil3!$A13,,))</f>
        <v>80.053932383945082</v>
      </c>
      <c r="CD533" s="75">
        <f ca="1">AVERAGE(OFFSET(CD$339:CD$342,[3]Feuil3!$A13,,))</f>
        <v>58.760361348983949</v>
      </c>
      <c r="CE533" s="75">
        <f ca="1">AVERAGE(OFFSET(CE$339:CE$342,[3]Feuil3!$A13,,))</f>
        <v>89.247158075355685</v>
      </c>
      <c r="CF533" s="75">
        <f ca="1">AVERAGE(OFFSET(CF$339:CF$342,[3]Feuil3!$A13,,))</f>
        <v>100.54370975420309</v>
      </c>
      <c r="CG533" s="75">
        <f ca="1">AVERAGE(OFFSET(CG$339:CG$342,[3]Feuil3!$A13,,))</f>
        <v>97.547453031183437</v>
      </c>
      <c r="CH533" s="75">
        <f ca="1">AVERAGE(OFFSET(CH$339:CH$342,[3]Feuil3!$A13,,))</f>
        <v>95.897546689711461</v>
      </c>
      <c r="CI533" s="75" t="e">
        <f ca="1">AVERAGE(OFFSET(CI$339:CI$342,[3]Feuil3!$A13,,))</f>
        <v>#VALUE!</v>
      </c>
      <c r="CJ533" s="75" t="e">
        <f ca="1">AVERAGE(OFFSET(CJ$339:CJ$342,[3]Feuil3!$A13,,))</f>
        <v>#VALUE!</v>
      </c>
      <c r="CK533" s="75" t="e">
        <f ca="1">AVERAGE(OFFSET(CK$339:CK$342,[3]Feuil3!$A13,,))</f>
        <v>#VALUE!</v>
      </c>
    </row>
    <row r="534" spans="3:89" s="73" customFormat="1">
      <c r="C534" s="73">
        <f t="shared" ca="1" si="102"/>
        <v>101.79459846043144</v>
      </c>
      <c r="D534" s="73">
        <f t="shared" ca="1" si="102"/>
        <v>97.139156273575864</v>
      </c>
      <c r="E534" s="73">
        <f t="shared" si="101"/>
        <v>2004</v>
      </c>
      <c r="F534" s="75">
        <f ca="1">AVERAGE(OFFSET(F$339:F$342,[3]Feuil3!$A14,,))</f>
        <v>98.674999999999997</v>
      </c>
      <c r="G534" s="75">
        <f ca="1">AVERAGE(OFFSET(G$339:G$342,[3]Feuil3!$A14,,))</f>
        <v>95.649999999999991</v>
      </c>
      <c r="H534" s="75">
        <f ca="1">AVERAGE(OFFSET(H$339:H$342,[3]Feuil3!$A14,,))</f>
        <v>98.262500000000003</v>
      </c>
      <c r="I534" s="75">
        <f ca="1">AVERAGE(OFFSET(I$339:I$342,[3]Feuil3!$A14,,))</f>
        <v>98.224999999999994</v>
      </c>
      <c r="J534" s="75">
        <f ca="1">AVERAGE(OFFSET(J$339:J$342,[3]Feuil3!$A14,,))</f>
        <v>102.4425</v>
      </c>
      <c r="K534" s="75">
        <f ca="1">AVERAGE(OFFSET(K$339:K$342,[3]Feuil3!$A14,,))</f>
        <v>99.677499999999995</v>
      </c>
      <c r="L534" s="75">
        <f ca="1">AVERAGE(OFFSET(L$339:L$342,[3]Feuil3!$A14,,))</f>
        <v>101.54</v>
      </c>
      <c r="M534" s="75">
        <f ca="1">AVERAGE(OFFSET(M$339:M$342,[3]Feuil3!$A14,,))</f>
        <v>100.35250000000001</v>
      </c>
      <c r="N534" s="75">
        <f ca="1">AVERAGE(OFFSET(N$339:N$342,[3]Feuil3!$A14,,))</f>
        <v>98.35499999999999</v>
      </c>
      <c r="O534" s="75">
        <f ca="1">AVERAGE(OFFSET(O$339:O$342,[3]Feuil3!$A14,,))</f>
        <v>101.2175</v>
      </c>
      <c r="P534" s="75">
        <f ca="1">AVERAGE(OFFSET(P$339:P$342,[3]Feuil3!$A14,,))</f>
        <v>100.97</v>
      </c>
      <c r="Q534" s="75">
        <f ca="1">AVERAGE(OFFSET(Q$339:Q$342,[3]Feuil3!$A14,,))</f>
        <v>99.08250000000001</v>
      </c>
      <c r="R534" s="75">
        <f ca="1">AVERAGE(OFFSET(R$339:R$342,[3]Feuil3!$A14,,))</f>
        <v>97.9375</v>
      </c>
      <c r="S534" s="75">
        <f ca="1">AVERAGE(OFFSET(S$339:S$342,[3]Feuil3!$A14,,))</f>
        <v>95.204999999999998</v>
      </c>
      <c r="T534" s="75">
        <f ca="1">AVERAGE(OFFSET(T$339:T$342,[3]Feuil3!$A14,,))</f>
        <v>94.83</v>
      </c>
      <c r="U534" s="75">
        <f ca="1">AVERAGE(OFFSET(U$339:U$342,[3]Feuil3!$A14,,))</f>
        <v>101.5575</v>
      </c>
      <c r="V534" s="75">
        <f ca="1">AVERAGE(OFFSET(V$339:V$342,[3]Feuil3!$A14,,))</f>
        <v>99.647500000000008</v>
      </c>
      <c r="W534" s="75">
        <f ca="1">AVERAGE(OFFSET(W$339:W$342,[3]Feuil3!$A14,,))</f>
        <v>99.144999999999996</v>
      </c>
      <c r="X534" s="75">
        <f ca="1">AVERAGE(OFFSET(X$339:X$342,[3]Feuil3!$A14,,))</f>
        <v>100.89999999999999</v>
      </c>
      <c r="Y534" s="75">
        <f ca="1">AVERAGE(OFFSET(Y$339:Y$342,[3]Feuil3!$A14,,))</f>
        <v>93.855000000000004</v>
      </c>
      <c r="Z534" s="75">
        <f ca="1">AVERAGE(OFFSET(Z$339:Z$342,[3]Feuil3!$A14,,))</f>
        <v>101.27500000000001</v>
      </c>
      <c r="AA534" s="75">
        <f ca="1">AVERAGE(OFFSET(AA$339:AA$342,[3]Feuil3!$A14,,))</f>
        <v>91.605000000000004</v>
      </c>
      <c r="AB534" s="75">
        <f ca="1">AVERAGE(OFFSET(AB$339:AB$342,[3]Feuil3!$A14,,))</f>
        <v>100.08500000000001</v>
      </c>
      <c r="AC534" s="75">
        <f ca="1">AVERAGE(OFFSET(AC$339:AC$342,[3]Feuil3!$A14,,))</f>
        <v>97.452500000000001</v>
      </c>
      <c r="AD534" s="75">
        <f ca="1">AVERAGE(OFFSET(AD$339:AD$342,[3]Feuil3!$A14,,))</f>
        <v>102.035</v>
      </c>
      <c r="AE534" s="75">
        <f ca="1">AVERAGE(OFFSET(AE$339:AE$342,[3]Feuil3!$A14,,))</f>
        <v>103.23</v>
      </c>
      <c r="AF534" s="75">
        <f ca="1">AVERAGE(OFFSET(AF$339:AF$342,[3]Feuil3!$A14,,))</f>
        <v>102.26750000000001</v>
      </c>
      <c r="AG534" s="75">
        <f ca="1">AVERAGE(OFFSET(AG$339:AG$342,[3]Feuil3!$A14,,))</f>
        <v>100.36749999999999</v>
      </c>
      <c r="AH534" s="75">
        <f ca="1">AVERAGE(OFFSET(AH$339:AH$342,[3]Feuil3!$A14,,))</f>
        <v>104.12</v>
      </c>
      <c r="AI534" s="75">
        <f ca="1">AVERAGE(OFFSET(AI$339:AI$342,[3]Feuil3!$A14,,))</f>
        <v>102.0825</v>
      </c>
      <c r="AJ534" s="75">
        <f ca="1">AVERAGE(OFFSET(AJ$339:AJ$342,[3]Feuil3!$A14,,))</f>
        <v>83.802500000000009</v>
      </c>
      <c r="AK534" s="75">
        <f ca="1">AVERAGE(OFFSET(AK$339:AK$342,[3]Feuil3!$A14,,))</f>
        <v>97.53</v>
      </c>
      <c r="AL534" s="75">
        <f ca="1">AVERAGE(OFFSET(AL$339:AL$342,[3]Feuil3!$A14,,))</f>
        <v>94.467500000000001</v>
      </c>
      <c r="AM534" s="75">
        <f ca="1">AVERAGE(OFFSET(AM$339:AM$342,[3]Feuil3!$A14,,))</f>
        <v>86.522499999999994</v>
      </c>
      <c r="AN534" s="75">
        <f ca="1">AVERAGE(OFFSET(AN$339:AN$342,[3]Feuil3!$A14,,))</f>
        <v>98.522500000000008</v>
      </c>
      <c r="AO534" s="75">
        <f ca="1">AVERAGE(OFFSET(AO$339:AO$342,[3]Feuil3!$A14,,))</f>
        <v>97.902500000000003</v>
      </c>
      <c r="AP534" s="75">
        <f ca="1">AVERAGE(OFFSET(AP$339:AP$342,[3]Feuil3!$A14,,))</f>
        <v>101.9175</v>
      </c>
      <c r="AQ534" s="75">
        <f ca="1">AVERAGE(OFFSET(AQ$339:AQ$342,[3]Feuil3!$A14,,))</f>
        <v>102.86499999999999</v>
      </c>
      <c r="AR534" s="75" t="e">
        <f ca="1">AVERAGE(OFFSET(AR$339:AR$342,[3]Feuil3!$A14,,))</f>
        <v>#DIV/0!</v>
      </c>
      <c r="AS534" s="75" t="e">
        <f ca="1">AVERAGE(OFFSET(AS$339:AS$342,[3]Feuil3!$A14,,))</f>
        <v>#DIV/0!</v>
      </c>
      <c r="AT534" s="75" t="e">
        <f ca="1">AVERAGE(OFFSET(AT$339:AT$342,[3]Feuil3!$A14,,))</f>
        <v>#DIV/0!</v>
      </c>
      <c r="AU534" s="75" t="e">
        <f ca="1">AVERAGE(OFFSET(AU$339:AU$342,[3]Feuil3!$A14,,))</f>
        <v>#DIV/0!</v>
      </c>
      <c r="AV534" s="75" t="e">
        <f ca="1">AVERAGE(OFFSET(AV$339:AV$342,[3]Feuil3!$A14,,))</f>
        <v>#DIV/0!</v>
      </c>
      <c r="AW534" s="75">
        <f ca="1">AVERAGE(OFFSET(AW$339:AW$342,[3]Feuil3!$A14,,))</f>
        <v>94.738610724401127</v>
      </c>
      <c r="AX534" s="75">
        <f ca="1">AVERAGE(OFFSET(AX$339:AX$342,[3]Feuil3!$A14,,))</f>
        <v>77.631685739793838</v>
      </c>
      <c r="AY534" s="75">
        <f ca="1">AVERAGE(OFFSET(AY$339:AY$342,[3]Feuil3!$A14,,))</f>
        <v>93.168511626804474</v>
      </c>
      <c r="AZ534" s="75">
        <f ca="1">AVERAGE(OFFSET(AZ$339:AZ$342,[3]Feuil3!$A14,,))</f>
        <v>94.465281784958677</v>
      </c>
      <c r="BA534" s="75">
        <f ca="1">AVERAGE(OFFSET(BA$339:BA$342,[3]Feuil3!$A14,,))</f>
        <v>104.51983165412574</v>
      </c>
      <c r="BB534" s="75">
        <f ca="1">AVERAGE(OFFSET(BB$339:BB$342,[3]Feuil3!$A14,,))</f>
        <v>89.388844049860992</v>
      </c>
      <c r="BC534" s="75">
        <f ca="1">AVERAGE(OFFSET(BC$339:BC$342,[3]Feuil3!$A14,,))</f>
        <v>103.31968151408005</v>
      </c>
      <c r="BD534" s="75">
        <f ca="1">AVERAGE(OFFSET(BD$339:BD$342,[3]Feuil3!$A14,,))</f>
        <v>97.160768746671835</v>
      </c>
      <c r="BE534" s="75">
        <f ca="1">AVERAGE(OFFSET(BE$339:BE$342,[3]Feuil3!$A14,,))</f>
        <v>94.324965834711918</v>
      </c>
      <c r="BF534" s="75">
        <f ca="1">AVERAGE(OFFSET(BF$339:BF$342,[3]Feuil3!$A14,,))</f>
        <v>98.563673101735759</v>
      </c>
      <c r="BG534" s="75">
        <f ca="1">AVERAGE(OFFSET(BG$339:BG$342,[3]Feuil3!$A14,,))</f>
        <v>98.368162112134058</v>
      </c>
      <c r="BH534" s="75">
        <f ca="1">AVERAGE(OFFSET(BH$339:BH$342,[3]Feuil3!$A14,,))</f>
        <v>96.021804966686858</v>
      </c>
      <c r="BI534" s="75">
        <f ca="1">AVERAGE(OFFSET(BI$339:BI$342,[3]Feuil3!$A14,,))</f>
        <v>81.183297067661385</v>
      </c>
      <c r="BJ534" s="75">
        <f ca="1">AVERAGE(OFFSET(BJ$339:BJ$342,[3]Feuil3!$A14,,))</f>
        <v>82.453557355042648</v>
      </c>
      <c r="BK534" s="75">
        <f ca="1">AVERAGE(OFFSET(BK$339:BK$342,[3]Feuil3!$A14,,))</f>
        <v>89.392689651921842</v>
      </c>
      <c r="BL534" s="75">
        <f ca="1">AVERAGE(OFFSET(BL$339:BL$342,[3]Feuil3!$A14,,))</f>
        <v>106.28728414442702</v>
      </c>
      <c r="BM534" s="75">
        <f ca="1">AVERAGE(OFFSET(BM$339:BM$342,[3]Feuil3!$A14,,))</f>
        <v>83.348667977081675</v>
      </c>
      <c r="BN534" s="75">
        <f ca="1">AVERAGE(OFFSET(BN$339:BN$342,[3]Feuil3!$A14,,))</f>
        <v>95.226432310425977</v>
      </c>
      <c r="BO534" s="75">
        <f ca="1">AVERAGE(OFFSET(BO$339:BO$342,[3]Feuil3!$A14,,))</f>
        <v>99.676471314613138</v>
      </c>
      <c r="BP534" s="75">
        <f ca="1">AVERAGE(OFFSET(BP$339:BP$342,[3]Feuil3!$A14,,))</f>
        <v>83.419251622078036</v>
      </c>
      <c r="BQ534" s="75">
        <f ca="1">AVERAGE(OFFSET(BQ$339:BQ$342,[3]Feuil3!$A14,,))</f>
        <v>98.001741823108176</v>
      </c>
      <c r="BR534" s="75">
        <f ca="1">AVERAGE(OFFSET(BR$339:BR$342,[3]Feuil3!$A14,,))</f>
        <v>78.268113465481889</v>
      </c>
      <c r="BS534" s="75">
        <f ca="1">AVERAGE(OFFSET(BS$339:BS$342,[3]Feuil3!$A14,,))</f>
        <v>100.93283582089553</v>
      </c>
      <c r="BT534" s="75">
        <f ca="1">AVERAGE(OFFSET(BT$339:BT$342,[3]Feuil3!$A14,,))</f>
        <v>80.644226989676639</v>
      </c>
      <c r="BU534" s="75">
        <f ca="1">AVERAGE(OFFSET(BU$339:BU$342,[3]Feuil3!$A14,,))</f>
        <v>104.39698171121626</v>
      </c>
      <c r="BV534" s="75">
        <f ca="1">AVERAGE(OFFSET(BV$339:BV$342,[3]Feuil3!$A14,,))</f>
        <v>104.01531563302936</v>
      </c>
      <c r="BW534" s="75">
        <f ca="1">AVERAGE(OFFSET(BW$339:BW$342,[3]Feuil3!$A14,,))</f>
        <v>109.10278977969807</v>
      </c>
      <c r="BX534" s="75">
        <f ca="1">AVERAGE(OFFSET(BX$339:BX$342,[3]Feuil3!$A14,,))</f>
        <v>108.59345415201514</v>
      </c>
      <c r="BY534" s="75">
        <f ca="1">AVERAGE(OFFSET(BY$339:BY$342,[3]Feuil3!$A14,,))</f>
        <v>115.65997389541505</v>
      </c>
      <c r="BZ534" s="75">
        <f ca="1">AVERAGE(OFFSET(BZ$339:BZ$342,[3]Feuil3!$A14,,))</f>
        <v>99.663176393058507</v>
      </c>
      <c r="CA534" s="75">
        <f ca="1">AVERAGE(OFFSET(CA$339:CA$342,[3]Feuil3!$A14,,))</f>
        <v>64.296537834468197</v>
      </c>
      <c r="CB534" s="75">
        <f ca="1">AVERAGE(OFFSET(CB$339:CB$342,[3]Feuil3!$A14,,))</f>
        <v>85.307559423585744</v>
      </c>
      <c r="CC534" s="75">
        <f ca="1">AVERAGE(OFFSET(CC$339:CC$342,[3]Feuil3!$A14,,))</f>
        <v>84.212520336074519</v>
      </c>
      <c r="CD534" s="75">
        <f ca="1">AVERAGE(OFFSET(CD$339:CD$342,[3]Feuil3!$A14,,))</f>
        <v>67.819560659207156</v>
      </c>
      <c r="CE534" s="75">
        <f ca="1">AVERAGE(OFFSET(CE$339:CE$342,[3]Feuil3!$A14,,))</f>
        <v>93.918162102905086</v>
      </c>
      <c r="CF534" s="75">
        <f ca="1">AVERAGE(OFFSET(CF$339:CF$342,[3]Feuil3!$A14,,))</f>
        <v>98.120818821878686</v>
      </c>
      <c r="CG534" s="75">
        <f ca="1">AVERAGE(OFFSET(CG$339:CG$342,[3]Feuil3!$A14,,))</f>
        <v>98.699883788495058</v>
      </c>
      <c r="CH534" s="75">
        <f ca="1">AVERAGE(OFFSET(CH$339:CH$342,[3]Feuil3!$A14,,))</f>
        <v>98.770944356426142</v>
      </c>
      <c r="CI534" s="75" t="e">
        <f ca="1">AVERAGE(OFFSET(CI$339:CI$342,[3]Feuil3!$A14,,))</f>
        <v>#VALUE!</v>
      </c>
      <c r="CJ534" s="75" t="e">
        <f ca="1">AVERAGE(OFFSET(CJ$339:CJ$342,[3]Feuil3!$A14,,))</f>
        <v>#VALUE!</v>
      </c>
      <c r="CK534" s="75" t="e">
        <f ca="1">AVERAGE(OFFSET(CK$339:CK$342,[3]Feuil3!$A14,,))</f>
        <v>#VALUE!</v>
      </c>
    </row>
    <row r="535" spans="3:89" s="73" customFormat="1">
      <c r="C535" s="73">
        <f t="shared" ca="1" si="102"/>
        <v>100.33266536386283</v>
      </c>
      <c r="D535" s="73">
        <f t="shared" ca="1" si="102"/>
        <v>97.056622666027792</v>
      </c>
      <c r="E535" s="73">
        <f t="shared" si="101"/>
        <v>2005</v>
      </c>
      <c r="F535" s="75">
        <f ca="1">AVERAGE(OFFSET(F$339:F$342,[3]Feuil3!$A15,,))</f>
        <v>100.00250000000001</v>
      </c>
      <c r="G535" s="75">
        <f ca="1">AVERAGE(OFFSET(G$339:G$342,[3]Feuil3!$A15,,))</f>
        <v>100.01750000000001</v>
      </c>
      <c r="H535" s="75">
        <f ca="1">AVERAGE(OFFSET(H$339:H$342,[3]Feuil3!$A15,,))</f>
        <v>100.00749999999999</v>
      </c>
      <c r="I535" s="75">
        <f ca="1">AVERAGE(OFFSET(I$339:I$342,[3]Feuil3!$A15,,))</f>
        <v>100</v>
      </c>
      <c r="J535" s="75">
        <f ca="1">AVERAGE(OFFSET(J$339:J$342,[3]Feuil3!$A15,,))</f>
        <v>100.00750000000001</v>
      </c>
      <c r="K535" s="75">
        <f ca="1">AVERAGE(OFFSET(K$339:K$342,[3]Feuil3!$A15,,))</f>
        <v>100.0025</v>
      </c>
      <c r="L535" s="75">
        <f ca="1">AVERAGE(OFFSET(L$339:L$342,[3]Feuil3!$A15,,))</f>
        <v>100.01249999999999</v>
      </c>
      <c r="M535" s="75">
        <f ca="1">AVERAGE(OFFSET(M$339:M$342,[3]Feuil3!$A15,,))</f>
        <v>100.0025</v>
      </c>
      <c r="N535" s="75">
        <f ca="1">AVERAGE(OFFSET(N$339:N$342,[3]Feuil3!$A15,,))</f>
        <v>100</v>
      </c>
      <c r="O535" s="75">
        <f ca="1">AVERAGE(OFFSET(O$339:O$342,[3]Feuil3!$A15,,))</f>
        <v>100.00750000000001</v>
      </c>
      <c r="P535" s="75">
        <f ca="1">AVERAGE(OFFSET(P$339:P$342,[3]Feuil3!$A15,,))</f>
        <v>100.0025</v>
      </c>
      <c r="Q535" s="75">
        <f ca="1">AVERAGE(OFFSET(Q$339:Q$342,[3]Feuil3!$A15,,))</f>
        <v>100</v>
      </c>
      <c r="R535" s="75">
        <f ca="1">AVERAGE(OFFSET(R$339:R$342,[3]Feuil3!$A15,,))</f>
        <v>100.01</v>
      </c>
      <c r="S535" s="75">
        <f ca="1">AVERAGE(OFFSET(S$339:S$342,[3]Feuil3!$A15,,))</f>
        <v>100.0025</v>
      </c>
      <c r="T535" s="75">
        <f ca="1">AVERAGE(OFFSET(T$339:T$342,[3]Feuil3!$A15,,))</f>
        <v>100.005</v>
      </c>
      <c r="U535" s="75">
        <f ca="1">AVERAGE(OFFSET(U$339:U$342,[3]Feuil3!$A15,,))</f>
        <v>100.00250000000001</v>
      </c>
      <c r="V535" s="75">
        <f ca="1">AVERAGE(OFFSET(V$339:V$342,[3]Feuil3!$A15,,))</f>
        <v>100</v>
      </c>
      <c r="W535" s="75">
        <f ca="1">AVERAGE(OFFSET(W$339:W$342,[3]Feuil3!$A15,,))</f>
        <v>100</v>
      </c>
      <c r="X535" s="75">
        <f ca="1">AVERAGE(OFFSET(X$339:X$342,[3]Feuil3!$A15,,))</f>
        <v>100</v>
      </c>
      <c r="Y535" s="75">
        <f ca="1">AVERAGE(OFFSET(Y$339:Y$342,[3]Feuil3!$A15,,))</f>
        <v>100.0175</v>
      </c>
      <c r="Z535" s="75">
        <f ca="1">AVERAGE(OFFSET(Z$339:Z$342,[3]Feuil3!$A15,,))</f>
        <v>100.0025</v>
      </c>
      <c r="AA535" s="75">
        <f ca="1">AVERAGE(OFFSET(AA$339:AA$342,[3]Feuil3!$A15,,))</f>
        <v>100.00749999999999</v>
      </c>
      <c r="AB535" s="75">
        <f ca="1">AVERAGE(OFFSET(AB$339:AB$342,[3]Feuil3!$A15,,))</f>
        <v>100</v>
      </c>
      <c r="AC535" s="75">
        <f ca="1">AVERAGE(OFFSET(AC$339:AC$342,[3]Feuil3!$A15,,))</f>
        <v>100</v>
      </c>
      <c r="AD535" s="75">
        <f ca="1">AVERAGE(OFFSET(AD$339:AD$342,[3]Feuil3!$A15,,))</f>
        <v>100.0025</v>
      </c>
      <c r="AE535" s="75">
        <f ca="1">AVERAGE(OFFSET(AE$339:AE$342,[3]Feuil3!$A15,,))</f>
        <v>100.03750000000001</v>
      </c>
      <c r="AF535" s="75">
        <f ca="1">AVERAGE(OFFSET(AF$339:AF$342,[3]Feuil3!$A15,,))</f>
        <v>100</v>
      </c>
      <c r="AG535" s="75">
        <f ca="1">AVERAGE(OFFSET(AG$339:AG$342,[3]Feuil3!$A15,,))</f>
        <v>100.0175</v>
      </c>
      <c r="AH535" s="75">
        <f ca="1">AVERAGE(OFFSET(AH$339:AH$342,[3]Feuil3!$A15,,))</f>
        <v>100.045</v>
      </c>
      <c r="AI535" s="75">
        <f ca="1">AVERAGE(OFFSET(AI$339:AI$342,[3]Feuil3!$A15,,))</f>
        <v>100.00500000000001</v>
      </c>
      <c r="AJ535" s="75">
        <f ca="1">AVERAGE(OFFSET(AJ$339:AJ$342,[3]Feuil3!$A15,,))</f>
        <v>100.1575</v>
      </c>
      <c r="AK535" s="75">
        <f ca="1">AVERAGE(OFFSET(AK$339:AK$342,[3]Feuil3!$A15,,))</f>
        <v>100.0775</v>
      </c>
      <c r="AL535" s="75">
        <f ca="1">AVERAGE(OFFSET(AL$339:AL$342,[3]Feuil3!$A15,,))</f>
        <v>100.02249999999999</v>
      </c>
      <c r="AM535" s="75">
        <f ca="1">AVERAGE(OFFSET(AM$339:AM$342,[3]Feuil3!$A15,,))</f>
        <v>100.06</v>
      </c>
      <c r="AN535" s="75">
        <f ca="1">AVERAGE(OFFSET(AN$339:AN$342,[3]Feuil3!$A15,,))</f>
        <v>100.01</v>
      </c>
      <c r="AO535" s="75">
        <f ca="1">AVERAGE(OFFSET(AO$339:AO$342,[3]Feuil3!$A15,,))</f>
        <v>100.02</v>
      </c>
      <c r="AP535" s="75">
        <f ca="1">AVERAGE(OFFSET(AP$339:AP$342,[3]Feuil3!$A15,,))</f>
        <v>100.0175</v>
      </c>
      <c r="AQ535" s="75">
        <f ca="1">AVERAGE(OFFSET(AQ$339:AQ$342,[3]Feuil3!$A15,,))</f>
        <v>100.04249999999999</v>
      </c>
      <c r="AR535" s="75" t="e">
        <f ca="1">AVERAGE(OFFSET(AR$339:AR$342,[3]Feuil3!$A15,,))</f>
        <v>#DIV/0!</v>
      </c>
      <c r="AS535" s="75" t="e">
        <f ca="1">AVERAGE(OFFSET(AS$339:AS$342,[3]Feuil3!$A15,,))</f>
        <v>#DIV/0!</v>
      </c>
      <c r="AT535" s="75" t="e">
        <f ca="1">AVERAGE(OFFSET(AT$339:AT$342,[3]Feuil3!$A15,,))</f>
        <v>#DIV/0!</v>
      </c>
      <c r="AU535" s="75" t="e">
        <f ca="1">AVERAGE(OFFSET(AU$339:AU$342,[3]Feuil3!$A15,,))</f>
        <v>#DIV/0!</v>
      </c>
      <c r="AV535" s="75" t="e">
        <f ca="1">AVERAGE(OFFSET(AV$339:AV$342,[3]Feuil3!$A15,,))</f>
        <v>#DIV/0!</v>
      </c>
      <c r="AW535" s="75">
        <f ca="1">AVERAGE(OFFSET(AW$339:AW$342,[3]Feuil3!$A15,,))</f>
        <v>96.013153473188993</v>
      </c>
      <c r="AX535" s="75">
        <f ca="1">AVERAGE(OFFSET(AX$339:AX$342,[3]Feuil3!$A15,,))</f>
        <v>81.176446716987243</v>
      </c>
      <c r="AY535" s="75">
        <f ca="1">AVERAGE(OFFSET(AY$339:AY$342,[3]Feuil3!$A15,,))</f>
        <v>94.823049754663771</v>
      </c>
      <c r="AZ535" s="75">
        <f ca="1">AVERAGE(OFFSET(AZ$339:AZ$342,[3]Feuil3!$A15,,))</f>
        <v>96.172340834775923</v>
      </c>
      <c r="BA535" s="75">
        <f ca="1">AVERAGE(OFFSET(BA$339:BA$342,[3]Feuil3!$A15,,))</f>
        <v>102.03545466139522</v>
      </c>
      <c r="BB535" s="75">
        <f ca="1">AVERAGE(OFFSET(BB$339:BB$342,[3]Feuil3!$A15,,))</f>
        <v>89.680297731145174</v>
      </c>
      <c r="BC535" s="75">
        <f ca="1">AVERAGE(OFFSET(BC$339:BC$342,[3]Feuil3!$A15,,))</f>
        <v>101.76540917300503</v>
      </c>
      <c r="BD535" s="75">
        <f ca="1">AVERAGE(OFFSET(BD$339:BD$342,[3]Feuil3!$A15,,))</f>
        <v>96.821900566393964</v>
      </c>
      <c r="BE535" s="75">
        <f ca="1">AVERAGE(OFFSET(BE$339:BE$342,[3]Feuil3!$A15,,))</f>
        <v>95.90256299599605</v>
      </c>
      <c r="BF535" s="75">
        <f ca="1">AVERAGE(OFFSET(BF$339:BF$342,[3]Feuil3!$A15,,))</f>
        <v>97.385398154685106</v>
      </c>
      <c r="BG535" s="75">
        <f ca="1">AVERAGE(OFFSET(BG$339:BG$342,[3]Feuil3!$A15,,))</f>
        <v>97.425593063471212</v>
      </c>
      <c r="BH535" s="75">
        <f ca="1">AVERAGE(OFFSET(BH$339:BH$342,[3]Feuil3!$A15,,))</f>
        <v>96.910963052695337</v>
      </c>
      <c r="BI535" s="75">
        <f ca="1">AVERAGE(OFFSET(BI$339:BI$342,[3]Feuil3!$A15,,))</f>
        <v>82.901253756087456</v>
      </c>
      <c r="BJ535" s="75">
        <f ca="1">AVERAGE(OFFSET(BJ$339:BJ$342,[3]Feuil3!$A15,,))</f>
        <v>86.608496081063521</v>
      </c>
      <c r="BK535" s="75">
        <f ca="1">AVERAGE(OFFSET(BK$339:BK$342,[3]Feuil3!$A15,,))</f>
        <v>94.270968350104866</v>
      </c>
      <c r="BL535" s="75">
        <f ca="1">AVERAGE(OFFSET(BL$339:BL$342,[3]Feuil3!$A15,,))</f>
        <v>104.65986394557824</v>
      </c>
      <c r="BM535" s="75">
        <f ca="1">AVERAGE(OFFSET(BM$339:BM$342,[3]Feuil3!$A15,,))</f>
        <v>83.643511354606673</v>
      </c>
      <c r="BN535" s="75">
        <f ca="1">AVERAGE(OFFSET(BN$339:BN$342,[3]Feuil3!$A15,,))</f>
        <v>96.047639629256111</v>
      </c>
      <c r="BO535" s="75">
        <f ca="1">AVERAGE(OFFSET(BO$339:BO$342,[3]Feuil3!$A15,,))</f>
        <v>98.787384850954538</v>
      </c>
      <c r="BP535" s="75">
        <f ca="1">AVERAGE(OFFSET(BP$339:BP$342,[3]Feuil3!$A15,,))</f>
        <v>88.896542529552931</v>
      </c>
      <c r="BQ535" s="75">
        <f ca="1">AVERAGE(OFFSET(BQ$339:BQ$342,[3]Feuil3!$A15,,))</f>
        <v>96.770369653570754</v>
      </c>
      <c r="BR535" s="75">
        <f ca="1">AVERAGE(OFFSET(BR$339:BR$342,[3]Feuil3!$A15,,))</f>
        <v>85.447282980177718</v>
      </c>
      <c r="BS535" s="75">
        <f ca="1">AVERAGE(OFFSET(BS$339:BS$342,[3]Feuil3!$A15,,))</f>
        <v>100.84711577248891</v>
      </c>
      <c r="BT535" s="75">
        <f ca="1">AVERAGE(OFFSET(BT$339:BT$342,[3]Feuil3!$A15,,))</f>
        <v>82.752342925709073</v>
      </c>
      <c r="BU535" s="75">
        <f ca="1">AVERAGE(OFFSET(BU$339:BU$342,[3]Feuil3!$A15,,))</f>
        <v>102.31743189666197</v>
      </c>
      <c r="BV535" s="75">
        <f ca="1">AVERAGE(OFFSET(BV$339:BV$342,[3]Feuil3!$A15,,))</f>
        <v>100.79852889314324</v>
      </c>
      <c r="BW535" s="75">
        <f ca="1">AVERAGE(OFFSET(BW$339:BW$342,[3]Feuil3!$A15,,))</f>
        <v>106.68373606443696</v>
      </c>
      <c r="BX535" s="75">
        <f ca="1">AVERAGE(OFFSET(BX$339:BX$342,[3]Feuil3!$A15,,))</f>
        <v>108.21476873140384</v>
      </c>
      <c r="BY535" s="75">
        <f ca="1">AVERAGE(OFFSET(BY$339:BY$342,[3]Feuil3!$A15,,))</f>
        <v>111.13332777916634</v>
      </c>
      <c r="BZ535" s="75">
        <f ca="1">AVERAGE(OFFSET(BZ$339:BZ$342,[3]Feuil3!$A15,,))</f>
        <v>97.634912499084706</v>
      </c>
      <c r="CA535" s="75">
        <f ca="1">AVERAGE(OFFSET(CA$339:CA$342,[3]Feuil3!$A15,,))</f>
        <v>76.844730027812403</v>
      </c>
      <c r="CB535" s="75">
        <f ca="1">AVERAGE(OFFSET(CB$339:CB$342,[3]Feuil3!$A15,,))</f>
        <v>87.535807220485012</v>
      </c>
      <c r="CC535" s="75">
        <f ca="1">AVERAGE(OFFSET(CC$339:CC$342,[3]Feuil3!$A15,,))</f>
        <v>89.164493771032511</v>
      </c>
      <c r="CD535" s="75">
        <f ca="1">AVERAGE(OFFSET(CD$339:CD$342,[3]Feuil3!$A15,,))</f>
        <v>78.430757774685972</v>
      </c>
      <c r="CE535" s="75">
        <f ca="1">AVERAGE(OFFSET(CE$339:CE$342,[3]Feuil3!$A15,,))</f>
        <v>95.336145468411146</v>
      </c>
      <c r="CF535" s="75">
        <f ca="1">AVERAGE(OFFSET(CF$339:CF$342,[3]Feuil3!$A15,,))</f>
        <v>100.24304076570368</v>
      </c>
      <c r="CG535" s="75">
        <f ca="1">AVERAGE(OFFSET(CG$339:CG$342,[3]Feuil3!$A15,,))</f>
        <v>96.859868293627741</v>
      </c>
      <c r="CH535" s="75">
        <f ca="1">AVERAGE(OFFSET(CH$339:CH$342,[3]Feuil3!$A15,,))</f>
        <v>96.060780642373615</v>
      </c>
      <c r="CI535" s="75" t="e">
        <f ca="1">AVERAGE(OFFSET(CI$339:CI$342,[3]Feuil3!$A15,,))</f>
        <v>#VALUE!</v>
      </c>
      <c r="CJ535" s="75" t="e">
        <f ca="1">AVERAGE(OFFSET(CJ$339:CJ$342,[3]Feuil3!$A15,,))</f>
        <v>#VALUE!</v>
      </c>
      <c r="CK535" s="75" t="e">
        <f ca="1">AVERAGE(OFFSET(CK$339:CK$342,[3]Feuil3!$A15,,))</f>
        <v>#VALUE!</v>
      </c>
    </row>
    <row r="536" spans="3:89" s="73" customFormat="1">
      <c r="C536" s="73">
        <f t="shared" ca="1" si="102"/>
        <v>99.604813372760049</v>
      </c>
      <c r="D536" s="73">
        <f t="shared" ca="1" si="102"/>
        <v>97.575042214462698</v>
      </c>
      <c r="E536" s="73">
        <f t="shared" si="101"/>
        <v>2006</v>
      </c>
      <c r="F536" s="75">
        <f ca="1">AVERAGE(OFFSET(F$339:F$342,[3]Feuil3!$A16,,))</f>
        <v>100.02500000000001</v>
      </c>
      <c r="G536" s="75">
        <f ca="1">AVERAGE(OFFSET(G$339:G$342,[3]Feuil3!$A16,,))</f>
        <v>110.925</v>
      </c>
      <c r="H536" s="75">
        <f ca="1">AVERAGE(OFFSET(H$339:H$342,[3]Feuil3!$A16,,))</f>
        <v>100.795</v>
      </c>
      <c r="I536" s="75">
        <f ca="1">AVERAGE(OFFSET(I$339:I$342,[3]Feuil3!$A16,,))</f>
        <v>100.1225</v>
      </c>
      <c r="J536" s="75">
        <f ca="1">AVERAGE(OFFSET(J$339:J$342,[3]Feuil3!$A16,,))</f>
        <v>98.784999999999997</v>
      </c>
      <c r="K536" s="75">
        <f ca="1">AVERAGE(OFFSET(K$339:K$342,[3]Feuil3!$A16,,))</f>
        <v>102.395</v>
      </c>
      <c r="L536" s="75">
        <f ca="1">AVERAGE(OFFSET(L$339:L$342,[3]Feuil3!$A16,,))</f>
        <v>98.86</v>
      </c>
      <c r="M536" s="75">
        <f ca="1">AVERAGE(OFFSET(M$339:M$342,[3]Feuil3!$A16,,))</f>
        <v>100.33499999999999</v>
      </c>
      <c r="N536" s="75">
        <f ca="1">AVERAGE(OFFSET(N$339:N$342,[3]Feuil3!$A16,,))</f>
        <v>101.60000000000001</v>
      </c>
      <c r="O536" s="75">
        <f ca="1">AVERAGE(OFFSET(O$339:O$342,[3]Feuil3!$A16,,))</f>
        <v>99.685000000000002</v>
      </c>
      <c r="P536" s="75">
        <f ca="1">AVERAGE(OFFSET(P$339:P$342,[3]Feuil3!$A16,,))</f>
        <v>99.899999999999991</v>
      </c>
      <c r="Q536" s="75">
        <f ca="1">AVERAGE(OFFSET(Q$339:Q$342,[3]Feuil3!$A16,,))</f>
        <v>100.54749999999999</v>
      </c>
      <c r="R536" s="75">
        <f ca="1">AVERAGE(OFFSET(R$339:R$342,[3]Feuil3!$A16,,))</f>
        <v>105.57249999999999</v>
      </c>
      <c r="S536" s="75">
        <f ca="1">AVERAGE(OFFSET(S$339:S$342,[3]Feuil3!$A16,,))</f>
        <v>101.88500000000001</v>
      </c>
      <c r="T536" s="75">
        <f ca="1">AVERAGE(OFFSET(T$339:T$342,[3]Feuil3!$A16,,))</f>
        <v>105.74250000000001</v>
      </c>
      <c r="U536" s="75">
        <f ca="1">AVERAGE(OFFSET(U$339:U$342,[3]Feuil3!$A16,,))</f>
        <v>97.59</v>
      </c>
      <c r="V536" s="75">
        <f ca="1">AVERAGE(OFFSET(V$339:V$342,[3]Feuil3!$A16,,))</f>
        <v>107.0275</v>
      </c>
      <c r="W536" s="75">
        <f ca="1">AVERAGE(OFFSET(W$339:W$342,[3]Feuil3!$A16,,))</f>
        <v>100.33250000000001</v>
      </c>
      <c r="X536" s="75">
        <f ca="1">AVERAGE(OFFSET(X$339:X$342,[3]Feuil3!$A16,,))</f>
        <v>100.34750000000001</v>
      </c>
      <c r="Y536" s="75">
        <f ca="1">AVERAGE(OFFSET(Y$339:Y$342,[3]Feuil3!$A16,,))</f>
        <v>103.1</v>
      </c>
      <c r="Z536" s="75">
        <f ca="1">AVERAGE(OFFSET(Z$339:Z$342,[3]Feuil3!$A16,,))</f>
        <v>101.705</v>
      </c>
      <c r="AA536" s="75">
        <f ca="1">AVERAGE(OFFSET(AA$339:AA$342,[3]Feuil3!$A16,,))</f>
        <v>105.60250000000001</v>
      </c>
      <c r="AB536" s="75">
        <f ca="1">AVERAGE(OFFSET(AB$339:AB$342,[3]Feuil3!$A16,,))</f>
        <v>100.05</v>
      </c>
      <c r="AC536" s="75">
        <f ca="1">AVERAGE(OFFSET(AC$339:AC$342,[3]Feuil3!$A16,,))</f>
        <v>103.455</v>
      </c>
      <c r="AD536" s="75">
        <f ca="1">AVERAGE(OFFSET(AD$339:AD$342,[3]Feuil3!$A16,,))</f>
        <v>99.610000000000014</v>
      </c>
      <c r="AE536" s="75">
        <f ca="1">AVERAGE(OFFSET(AE$339:AE$342,[3]Feuil3!$A16,,))</f>
        <v>100.10250000000001</v>
      </c>
      <c r="AF536" s="75">
        <f ca="1">AVERAGE(OFFSET(AF$339:AF$342,[3]Feuil3!$A16,,))</f>
        <v>99.712500000000006</v>
      </c>
      <c r="AG536" s="75">
        <f ca="1">AVERAGE(OFFSET(AG$339:AG$342,[3]Feuil3!$A16,,))</f>
        <v>100.2475</v>
      </c>
      <c r="AH536" s="75">
        <f ca="1">AVERAGE(OFFSET(AH$339:AH$342,[3]Feuil3!$A16,,))</f>
        <v>94.384999999999991</v>
      </c>
      <c r="AI536" s="75">
        <f ca="1">AVERAGE(OFFSET(AI$339:AI$342,[3]Feuil3!$A16,,))</f>
        <v>99.247500000000016</v>
      </c>
      <c r="AJ536" s="75">
        <f ca="1">AVERAGE(OFFSET(AJ$339:AJ$342,[3]Feuil3!$A16,,))</f>
        <v>112.39</v>
      </c>
      <c r="AK536" s="75">
        <f ca="1">AVERAGE(OFFSET(AK$339:AK$342,[3]Feuil3!$A16,,))</f>
        <v>103.3</v>
      </c>
      <c r="AL536" s="75">
        <f ca="1">AVERAGE(OFFSET(AL$339:AL$342,[3]Feuil3!$A16,,))</f>
        <v>103.6725</v>
      </c>
      <c r="AM536" s="75">
        <f ca="1">AVERAGE(OFFSET(AM$339:AM$342,[3]Feuil3!$A16,,))</f>
        <v>104.0175</v>
      </c>
      <c r="AN536" s="75">
        <f ca="1">AVERAGE(OFFSET(AN$339:AN$342,[3]Feuil3!$A16,,))</f>
        <v>95.93249999999999</v>
      </c>
      <c r="AO536" s="75">
        <f ca="1">AVERAGE(OFFSET(AO$339:AO$342,[3]Feuil3!$A16,,))</f>
        <v>100.74249999999999</v>
      </c>
      <c r="AP536" s="75">
        <f ca="1">AVERAGE(OFFSET(AP$339:AP$342,[3]Feuil3!$A16,,))</f>
        <v>99.60499999999999</v>
      </c>
      <c r="AQ536" s="75">
        <f ca="1">AVERAGE(OFFSET(AQ$339:AQ$342,[3]Feuil3!$A16,,))</f>
        <v>100.08500000000001</v>
      </c>
      <c r="AR536" s="75" t="e">
        <f ca="1">AVERAGE(OFFSET(AR$339:AR$342,[3]Feuil3!$A16,,))</f>
        <v>#DIV/0!</v>
      </c>
      <c r="AS536" s="75" t="e">
        <f ca="1">AVERAGE(OFFSET(AS$339:AS$342,[3]Feuil3!$A16,,))</f>
        <v>#DIV/0!</v>
      </c>
      <c r="AT536" s="75" t="e">
        <f ca="1">AVERAGE(OFFSET(AT$339:AT$342,[3]Feuil3!$A16,,))</f>
        <v>#DIV/0!</v>
      </c>
      <c r="AU536" s="75" t="e">
        <f ca="1">AVERAGE(OFFSET(AU$339:AU$342,[3]Feuil3!$A16,,))</f>
        <v>#DIV/0!</v>
      </c>
      <c r="AV536" s="75" t="e">
        <f ca="1">AVERAGE(OFFSET(AV$339:AV$342,[3]Feuil3!$A16,,))</f>
        <v>#DIV/0!</v>
      </c>
      <c r="AW536" s="75">
        <f ca="1">AVERAGE(OFFSET(AW$339:AW$342,[3]Feuil3!$A16,,))</f>
        <v>96.034755892659973</v>
      </c>
      <c r="AX536" s="75">
        <f ca="1">AVERAGE(OFFSET(AX$339:AX$342,[3]Feuil3!$A16,,))</f>
        <v>90.029218407596773</v>
      </c>
      <c r="AY536" s="75">
        <f ca="1">AVERAGE(OFFSET(AY$339:AY$342,[3]Feuil3!$A16,,))</f>
        <v>95.569725270818026</v>
      </c>
      <c r="AZ536" s="75">
        <f ca="1">AVERAGE(OFFSET(AZ$339:AZ$342,[3]Feuil3!$A16,,))</f>
        <v>96.290151952298544</v>
      </c>
      <c r="BA536" s="75">
        <f ca="1">AVERAGE(OFFSET(BA$339:BA$342,[3]Feuil3!$A16,,))</f>
        <v>100.78816477490116</v>
      </c>
      <c r="BB536" s="75">
        <f ca="1">AVERAGE(OFFSET(BB$339:BB$342,[3]Feuil3!$A16,,))</f>
        <v>91.825845215675713</v>
      </c>
      <c r="BC536" s="75">
        <f ca="1">AVERAGE(OFFSET(BC$339:BC$342,[3]Feuil3!$A16,,))</f>
        <v>100.59270941975529</v>
      </c>
      <c r="BD536" s="75">
        <f ca="1">AVERAGE(OFFSET(BD$339:BD$342,[3]Feuil3!$A16,,))</f>
        <v>97.14382533765793</v>
      </c>
      <c r="BE536" s="75">
        <f ca="1">AVERAGE(OFFSET(BE$339:BE$342,[3]Feuil3!$A16,,))</f>
        <v>97.437004003932003</v>
      </c>
      <c r="BF536" s="75">
        <f ca="1">AVERAGE(OFFSET(BF$339:BF$342,[3]Feuil3!$A16,,))</f>
        <v>97.071353798962932</v>
      </c>
      <c r="BG536" s="75">
        <f ca="1">AVERAGE(OFFSET(BG$339:BG$342,[3]Feuil3!$A16,,))</f>
        <v>97.32573432704956</v>
      </c>
      <c r="BH536" s="75">
        <f ca="1">AVERAGE(OFFSET(BH$339:BH$342,[3]Feuil3!$A16,,))</f>
        <v>97.44155057540884</v>
      </c>
      <c r="BI536" s="75">
        <f ca="1">AVERAGE(OFFSET(BI$339:BI$342,[3]Feuil3!$A16,,))</f>
        <v>87.512174904155017</v>
      </c>
      <c r="BJ536" s="75">
        <f ca="1">AVERAGE(OFFSET(BJ$339:BJ$342,[3]Feuil3!$A16,,))</f>
        <v>88.238860260685044</v>
      </c>
      <c r="BK536" s="75">
        <f ca="1">AVERAGE(OFFSET(BK$339:BK$342,[3]Feuil3!$A16,,))</f>
        <v>99.679494732872996</v>
      </c>
      <c r="BL536" s="75">
        <f ca="1">AVERAGE(OFFSET(BL$339:BL$342,[3]Feuil3!$A16,,))</f>
        <v>102.13500784929356</v>
      </c>
      <c r="BM536" s="75">
        <f ca="1">AVERAGE(OFFSET(BM$339:BM$342,[3]Feuil3!$A16,,))</f>
        <v>89.52155911505163</v>
      </c>
      <c r="BN536" s="75">
        <f ca="1">AVERAGE(OFFSET(BN$339:BN$342,[3]Feuil3!$A16,,))</f>
        <v>96.3669980310234</v>
      </c>
      <c r="BO536" s="75">
        <f ca="1">AVERAGE(OFFSET(BO$339:BO$342,[3]Feuil3!$A16,,))</f>
        <v>99.130671013311598</v>
      </c>
      <c r="BP536" s="75">
        <f ca="1">AVERAGE(OFFSET(BP$339:BP$342,[3]Feuil3!$A16,,))</f>
        <v>91.636298995644822</v>
      </c>
      <c r="BQ536" s="75">
        <f ca="1">AVERAGE(OFFSET(BQ$339:BQ$342,[3]Feuil3!$A16,,))</f>
        <v>98.417844010063874</v>
      </c>
      <c r="BR536" s="75">
        <f ca="1">AVERAGE(OFFSET(BR$339:BR$342,[3]Feuil3!$A16,,))</f>
        <v>90.227699931647308</v>
      </c>
      <c r="BS536" s="75">
        <f ca="1">AVERAGE(OFFSET(BS$339:BS$342,[3]Feuil3!$A16,,))</f>
        <v>100.89753933037517</v>
      </c>
      <c r="BT536" s="75">
        <f ca="1">AVERAGE(OFFSET(BT$339:BT$342,[3]Feuil3!$A16,,))</f>
        <v>85.611436373792316</v>
      </c>
      <c r="BU536" s="75">
        <f ca="1">AVERAGE(OFFSET(BU$339:BU$342,[3]Feuil3!$A16,,))</f>
        <v>101.91584601611459</v>
      </c>
      <c r="BV536" s="75">
        <f ca="1">AVERAGE(OFFSET(BV$339:BV$342,[3]Feuil3!$A16,,))</f>
        <v>100.86402337649253</v>
      </c>
      <c r="BW536" s="75">
        <f ca="1">AVERAGE(OFFSET(BW$339:BW$342,[3]Feuil3!$A16,,))</f>
        <v>106.37702032325168</v>
      </c>
      <c r="BX536" s="75">
        <f ca="1">AVERAGE(OFFSET(BX$339:BX$342,[3]Feuil3!$A16,,))</f>
        <v>108.46361915066268</v>
      </c>
      <c r="BY536" s="75">
        <f ca="1">AVERAGE(OFFSET(BY$339:BY$342,[3]Feuil3!$A16,,))</f>
        <v>104.84601071954235</v>
      </c>
      <c r="BZ536" s="75">
        <f ca="1">AVERAGE(OFFSET(BZ$339:BZ$342,[3]Feuil3!$A16,,))</f>
        <v>96.895365014278383</v>
      </c>
      <c r="CA536" s="75">
        <f ca="1">AVERAGE(OFFSET(CA$339:CA$342,[3]Feuil3!$A16,,))</f>
        <v>86.229979859978897</v>
      </c>
      <c r="CB536" s="75">
        <f ca="1">AVERAGE(OFFSET(CB$339:CB$342,[3]Feuil3!$A16,,))</f>
        <v>90.354464149045498</v>
      </c>
      <c r="CC536" s="75">
        <f ca="1">AVERAGE(OFFSET(CC$339:CC$342,[3]Feuil3!$A16,,))</f>
        <v>92.4182656949923</v>
      </c>
      <c r="CD536" s="75">
        <f ca="1">AVERAGE(OFFSET(CD$339:CD$342,[3]Feuil3!$A16,,))</f>
        <v>81.532793792008789</v>
      </c>
      <c r="CE536" s="75">
        <f ca="1">AVERAGE(OFFSET(CE$339:CE$342,[3]Feuil3!$A16,,))</f>
        <v>91.449202831200381</v>
      </c>
      <c r="CF536" s="75">
        <f ca="1">AVERAGE(OFFSET(CF$339:CF$342,[3]Feuil3!$A16,,))</f>
        <v>100.96715191300643</v>
      </c>
      <c r="CG536" s="75">
        <f ca="1">AVERAGE(OFFSET(CG$339:CG$342,[3]Feuil3!$A16,,))</f>
        <v>96.460391245399961</v>
      </c>
      <c r="CH536" s="75">
        <f ca="1">AVERAGE(OFFSET(CH$339:CH$342,[3]Feuil3!$A16,,))</f>
        <v>96.101589130539153</v>
      </c>
      <c r="CI536" s="75" t="e">
        <f ca="1">AVERAGE(OFFSET(CI$339:CI$342,[3]Feuil3!$A16,,))</f>
        <v>#VALUE!</v>
      </c>
      <c r="CJ536" s="75" t="e">
        <f ca="1">AVERAGE(OFFSET(CJ$339:CJ$342,[3]Feuil3!$A16,,))</f>
        <v>#VALUE!</v>
      </c>
      <c r="CK536" s="75" t="e">
        <f ca="1">AVERAGE(OFFSET(CK$339:CK$342,[3]Feuil3!$A16,,))</f>
        <v>#VALUE!</v>
      </c>
    </row>
    <row r="537" spans="3:89" s="73" customFormat="1">
      <c r="C537" s="73">
        <f t="shared" ca="1" si="102"/>
        <v>100.28348960771076</v>
      </c>
      <c r="D537" s="73">
        <f t="shared" ca="1" si="102"/>
        <v>99.395235154280414</v>
      </c>
      <c r="E537" s="73">
        <f t="shared" si="101"/>
        <v>2007</v>
      </c>
      <c r="F537" s="75">
        <f ca="1">AVERAGE(OFFSET(F$339:F$342,[3]Feuil3!$A17,,))</f>
        <v>102.01499999999999</v>
      </c>
      <c r="G537" s="75">
        <f ca="1">AVERAGE(OFFSET(G$339:G$342,[3]Feuil3!$A17,,))</f>
        <v>116.4525</v>
      </c>
      <c r="H537" s="75">
        <f ca="1">AVERAGE(OFFSET(H$339:H$342,[3]Feuil3!$A17,,))</f>
        <v>101.6725</v>
      </c>
      <c r="I537" s="75">
        <f ca="1">AVERAGE(OFFSET(I$339:I$342,[3]Feuil3!$A17,,))</f>
        <v>101.25</v>
      </c>
      <c r="J537" s="75">
        <f ca="1">AVERAGE(OFFSET(J$339:J$342,[3]Feuil3!$A17,,))</f>
        <v>99.234999999999985</v>
      </c>
      <c r="K537" s="75">
        <f ca="1">AVERAGE(OFFSET(K$339:K$342,[3]Feuil3!$A17,,))</f>
        <v>107.91</v>
      </c>
      <c r="L537" s="75">
        <f ca="1">AVERAGE(OFFSET(L$339:L$342,[3]Feuil3!$A17,,))</f>
        <v>99.5</v>
      </c>
      <c r="M537" s="75">
        <f ca="1">AVERAGE(OFFSET(M$339:M$342,[3]Feuil3!$A17,,))</f>
        <v>101.85</v>
      </c>
      <c r="N537" s="75">
        <f ca="1">AVERAGE(OFFSET(N$339:N$342,[3]Feuil3!$A17,,))</f>
        <v>103.54249999999999</v>
      </c>
      <c r="O537" s="75">
        <f ca="1">AVERAGE(OFFSET(O$339:O$342,[3]Feuil3!$A17,,))</f>
        <v>101.42250000000001</v>
      </c>
      <c r="P537" s="75">
        <f ca="1">AVERAGE(OFFSET(P$339:P$342,[3]Feuil3!$A17,,))</f>
        <v>101.98</v>
      </c>
      <c r="Q537" s="75">
        <f ca="1">AVERAGE(OFFSET(Q$339:Q$342,[3]Feuil3!$A17,,))</f>
        <v>102.08499999999999</v>
      </c>
      <c r="R537" s="75">
        <f ca="1">AVERAGE(OFFSET(R$339:R$342,[3]Feuil3!$A17,,))</f>
        <v>115.58</v>
      </c>
      <c r="S537" s="75">
        <f ca="1">AVERAGE(OFFSET(S$339:S$342,[3]Feuil3!$A17,,))</f>
        <v>106.1575</v>
      </c>
      <c r="T537" s="75">
        <f ca="1">AVERAGE(OFFSET(T$339:T$342,[3]Feuil3!$A17,,))</f>
        <v>109.8925</v>
      </c>
      <c r="U537" s="75">
        <f ca="1">AVERAGE(OFFSET(U$339:U$342,[3]Feuil3!$A17,,))</f>
        <v>97.204999999999984</v>
      </c>
      <c r="V537" s="75">
        <f ca="1">AVERAGE(OFFSET(V$339:V$342,[3]Feuil3!$A17,,))</f>
        <v>115.96249999999999</v>
      </c>
      <c r="W537" s="75">
        <f ca="1">AVERAGE(OFFSET(W$339:W$342,[3]Feuil3!$A17,,))</f>
        <v>101.10499999999999</v>
      </c>
      <c r="X537" s="75">
        <f ca="1">AVERAGE(OFFSET(X$339:X$342,[3]Feuil3!$A17,,))</f>
        <v>101.22500000000001</v>
      </c>
      <c r="Y537" s="75">
        <f ca="1">AVERAGE(OFFSET(Y$339:Y$342,[3]Feuil3!$A17,,))</f>
        <v>107.91500000000001</v>
      </c>
      <c r="Z537" s="75">
        <f ca="1">AVERAGE(OFFSET(Z$339:Z$342,[3]Feuil3!$A17,,))</f>
        <v>102.86500000000001</v>
      </c>
      <c r="AA537" s="75">
        <f ca="1">AVERAGE(OFFSET(AA$339:AA$342,[3]Feuil3!$A17,,))</f>
        <v>112.0425</v>
      </c>
      <c r="AB537" s="75">
        <f ca="1">AVERAGE(OFFSET(AB$339:AB$342,[3]Feuil3!$A17,,))</f>
        <v>100.88500000000001</v>
      </c>
      <c r="AC537" s="75">
        <f ca="1">AVERAGE(OFFSET(AC$339:AC$342,[3]Feuil3!$A17,,))</f>
        <v>113.1125</v>
      </c>
      <c r="AD537" s="75">
        <f ca="1">AVERAGE(OFFSET(AD$339:AD$342,[3]Feuil3!$A17,,))</f>
        <v>100.2475</v>
      </c>
      <c r="AE537" s="75">
        <f ca="1">AVERAGE(OFFSET(AE$339:AE$342,[3]Feuil3!$A17,,))</f>
        <v>101.87</v>
      </c>
      <c r="AF537" s="75">
        <f ca="1">AVERAGE(OFFSET(AF$339:AF$342,[3]Feuil3!$A17,,))</f>
        <v>99.72999999999999</v>
      </c>
      <c r="AG537" s="75">
        <f ca="1">AVERAGE(OFFSET(AG$339:AG$342,[3]Feuil3!$A17,,))</f>
        <v>96.877500000000012</v>
      </c>
      <c r="AH537" s="75">
        <f ca="1">AVERAGE(OFFSET(AH$339:AH$342,[3]Feuil3!$A17,,))</f>
        <v>88.572499999999991</v>
      </c>
      <c r="AI537" s="75">
        <f ca="1">AVERAGE(OFFSET(AI$339:AI$342,[3]Feuil3!$A17,,))</f>
        <v>98.802500000000009</v>
      </c>
      <c r="AJ537" s="75">
        <f ca="1">AVERAGE(OFFSET(AJ$339:AJ$342,[3]Feuil3!$A17,,))</f>
        <v>114.38250000000001</v>
      </c>
      <c r="AK537" s="75">
        <f ca="1">AVERAGE(OFFSET(AK$339:AK$342,[3]Feuil3!$A17,,))</f>
        <v>105.7175</v>
      </c>
      <c r="AL537" s="75">
        <f ca="1">AVERAGE(OFFSET(AL$339:AL$342,[3]Feuil3!$A17,,))</f>
        <v>106.33</v>
      </c>
      <c r="AM537" s="75">
        <f ca="1">AVERAGE(OFFSET(AM$339:AM$342,[3]Feuil3!$A17,,))</f>
        <v>114.005</v>
      </c>
      <c r="AN537" s="75">
        <f ca="1">AVERAGE(OFFSET(AN$339:AN$342,[3]Feuil3!$A17,,))</f>
        <v>104.575</v>
      </c>
      <c r="AO537" s="75">
        <f ca="1">AVERAGE(OFFSET(AO$339:AO$342,[3]Feuil3!$A17,,))</f>
        <v>99.3125</v>
      </c>
      <c r="AP537" s="75">
        <f ca="1">AVERAGE(OFFSET(AP$339:AP$342,[3]Feuil3!$A17,,))</f>
        <v>102.47499999999999</v>
      </c>
      <c r="AQ537" s="75">
        <f ca="1">AVERAGE(OFFSET(AQ$339:AQ$342,[3]Feuil3!$A17,,))</f>
        <v>104.935</v>
      </c>
      <c r="AR537" s="75" t="e">
        <f ca="1">AVERAGE(OFFSET(AR$339:AR$342,[3]Feuil3!$A17,,))</f>
        <v>#DIV/0!</v>
      </c>
      <c r="AS537" s="75" t="e">
        <f ca="1">AVERAGE(OFFSET(AS$339:AS$342,[3]Feuil3!$A17,,))</f>
        <v>#DIV/0!</v>
      </c>
      <c r="AT537" s="75" t="e">
        <f ca="1">AVERAGE(OFFSET(AT$339:AT$342,[3]Feuil3!$A17,,))</f>
        <v>#DIV/0!</v>
      </c>
      <c r="AU537" s="75" t="e">
        <f ca="1">AVERAGE(OFFSET(AU$339:AU$342,[3]Feuil3!$A17,,))</f>
        <v>#DIV/0!</v>
      </c>
      <c r="AV537" s="75" t="e">
        <f ca="1">AVERAGE(OFFSET(AV$339:AV$342,[3]Feuil3!$A17,,))</f>
        <v>#DIV/0!</v>
      </c>
      <c r="AW537" s="75">
        <f ca="1">AVERAGE(OFFSET(AW$339:AW$342,[3]Feuil3!$A17,,))</f>
        <v>97.945369881426714</v>
      </c>
      <c r="AX537" s="75">
        <f ca="1">AVERAGE(OFFSET(AX$339:AX$342,[3]Feuil3!$A17,,))</f>
        <v>94.5154614073533</v>
      </c>
      <c r="AY537" s="75">
        <f ca="1">AVERAGE(OFFSET(AY$339:AY$342,[3]Feuil3!$A17,,))</f>
        <v>96.401735131675622</v>
      </c>
      <c r="AZ537" s="75">
        <f ca="1">AVERAGE(OFFSET(AZ$339:AZ$342,[3]Feuil3!$A17,,))</f>
        <v>97.374495095210619</v>
      </c>
      <c r="BA537" s="75">
        <f ca="1">AVERAGE(OFFSET(BA$339:BA$342,[3]Feuil3!$A17,,))</f>
        <v>101.24728988649406</v>
      </c>
      <c r="BB537" s="75">
        <f ca="1">AVERAGE(OFFSET(BB$339:BB$342,[3]Feuil3!$A17,,))</f>
        <v>96.771589991928977</v>
      </c>
      <c r="BC537" s="75">
        <f ca="1">AVERAGE(OFFSET(BC$339:BC$342,[3]Feuil3!$A17,,))</f>
        <v>101.24392663631046</v>
      </c>
      <c r="BD537" s="75">
        <f ca="1">AVERAGE(OFFSET(BD$339:BD$342,[3]Feuil3!$A17,,))</f>
        <v>98.610640460860736</v>
      </c>
      <c r="BE537" s="75">
        <f ca="1">AVERAGE(OFFSET(BE$339:BE$342,[3]Feuil3!$A17,,))</f>
        <v>99.299911290129216</v>
      </c>
      <c r="BF537" s="75">
        <f ca="1">AVERAGE(OFFSET(BF$339:BF$342,[3]Feuil3!$A17,,))</f>
        <v>98.763298196070792</v>
      </c>
      <c r="BG537" s="75">
        <f ca="1">AVERAGE(OFFSET(BG$339:BG$342,[3]Feuil3!$A17,,))</f>
        <v>99.35213600272786</v>
      </c>
      <c r="BH537" s="75">
        <f ca="1">AVERAGE(OFFSET(BH$339:BH$342,[3]Feuil3!$A17,,))</f>
        <v>98.931556632344027</v>
      </c>
      <c r="BI537" s="75">
        <f ca="1">AVERAGE(OFFSET(BI$339:BI$342,[3]Feuil3!$A17,,))</f>
        <v>95.807688322453629</v>
      </c>
      <c r="BJ537" s="75">
        <f ca="1">AVERAGE(OFFSET(BJ$339:BJ$342,[3]Feuil3!$A17,,))</f>
        <v>91.939115749361278</v>
      </c>
      <c r="BK537" s="75">
        <f ca="1">AVERAGE(OFFSET(BK$339:BK$342,[3]Feuil3!$A17,,))</f>
        <v>103.59154431692313</v>
      </c>
      <c r="BL537" s="75">
        <f ca="1">AVERAGE(OFFSET(BL$339:BL$342,[3]Feuil3!$A17,,))</f>
        <v>101.73207744636316</v>
      </c>
      <c r="BM537" s="75">
        <f ca="1">AVERAGE(OFFSET(BM$339:BM$342,[3]Feuil3!$A17,,))</f>
        <v>96.995106854585742</v>
      </c>
      <c r="BN537" s="75">
        <f ca="1">AVERAGE(OFFSET(BN$339:BN$342,[3]Feuil3!$A17,,))</f>
        <v>97.108966047159399</v>
      </c>
      <c r="BO537" s="75">
        <f ca="1">AVERAGE(OFFSET(BO$339:BO$342,[3]Feuil3!$A17,,))</f>
        <v>99.997530315378754</v>
      </c>
      <c r="BP537" s="75">
        <f ca="1">AVERAGE(OFFSET(BP$339:BP$342,[3]Feuil3!$A17,,))</f>
        <v>95.915918585014666</v>
      </c>
      <c r="BQ537" s="75">
        <f ca="1">AVERAGE(OFFSET(BQ$339:BQ$342,[3]Feuil3!$A17,,))</f>
        <v>99.540352235339668</v>
      </c>
      <c r="BR537" s="75">
        <f ca="1">AVERAGE(OFFSET(BR$339:BR$342,[3]Feuil3!$A17,,))</f>
        <v>95.730092276144916</v>
      </c>
      <c r="BS537" s="75">
        <f ca="1">AVERAGE(OFFSET(BS$339:BS$342,[3]Feuil3!$A17,,))</f>
        <v>101.73961274707544</v>
      </c>
      <c r="BT537" s="75">
        <f ca="1">AVERAGE(OFFSET(BT$339:BT$342,[3]Feuil3!$A17,,))</f>
        <v>93.603243891842681</v>
      </c>
      <c r="BU537" s="75">
        <f ca="1">AVERAGE(OFFSET(BU$339:BU$342,[3]Feuil3!$A17,,))</f>
        <v>102.56810333802277</v>
      </c>
      <c r="BV537" s="75">
        <f ca="1">AVERAGE(OFFSET(BV$339:BV$342,[3]Feuil3!$A17,,))</f>
        <v>102.64496951987505</v>
      </c>
      <c r="BW537" s="75">
        <f ca="1">AVERAGE(OFFSET(BW$339:BW$342,[3]Feuil3!$A17,,))</f>
        <v>106.39568997706297</v>
      </c>
      <c r="BX537" s="75">
        <f ca="1">AVERAGE(OFFSET(BX$339:BX$342,[3]Feuil3!$A17,,))</f>
        <v>104.81741952934811</v>
      </c>
      <c r="BY537" s="75">
        <f ca="1">AVERAGE(OFFSET(BY$339:BY$342,[3]Feuil3!$A17,,))</f>
        <v>98.389291565997382</v>
      </c>
      <c r="BZ537" s="75">
        <f ca="1">AVERAGE(OFFSET(BZ$339:BZ$342,[3]Feuil3!$A17,,))</f>
        <v>96.460911376339368</v>
      </c>
      <c r="CA537" s="75">
        <f ca="1">AVERAGE(OFFSET(CA$339:CA$342,[3]Feuil3!$A17,,))</f>
        <v>87.758703366260676</v>
      </c>
      <c r="CB537" s="75">
        <f ca="1">AVERAGE(OFFSET(CB$339:CB$342,[3]Feuil3!$A17,,))</f>
        <v>92.469003520587776</v>
      </c>
      <c r="CC537" s="75">
        <f ca="1">AVERAGE(OFFSET(CC$339:CC$342,[3]Feuil3!$A17,,))</f>
        <v>94.787279088943848</v>
      </c>
      <c r="CD537" s="75">
        <f ca="1">AVERAGE(OFFSET(CD$339:CD$342,[3]Feuil3!$A17,,))</f>
        <v>89.361368579882807</v>
      </c>
      <c r="CE537" s="75">
        <f ca="1">AVERAGE(OFFSET(CE$339:CE$342,[3]Feuil3!$A17,,))</f>
        <v>99.687805343056638</v>
      </c>
      <c r="CF537" s="75">
        <f ca="1">AVERAGE(OFFSET(CF$339:CF$342,[3]Feuil3!$A17,,))</f>
        <v>99.533963067825908</v>
      </c>
      <c r="CG537" s="75">
        <f ca="1">AVERAGE(OFFSET(CG$339:CG$342,[3]Feuil3!$A17,,))</f>
        <v>99.23978307185746</v>
      </c>
      <c r="CH537" s="75">
        <f ca="1">AVERAGE(OFFSET(CH$339:CH$342,[3]Feuil3!$A17,,))</f>
        <v>100.75855778001826</v>
      </c>
      <c r="CI537" s="75" t="e">
        <f ca="1">AVERAGE(OFFSET(CI$339:CI$342,[3]Feuil3!$A17,,))</f>
        <v>#VALUE!</v>
      </c>
      <c r="CJ537" s="75" t="e">
        <f ca="1">AVERAGE(OFFSET(CJ$339:CJ$342,[3]Feuil3!$A17,,))</f>
        <v>#VALUE!</v>
      </c>
      <c r="CK537" s="75" t="e">
        <f ca="1">AVERAGE(OFFSET(CK$339:CK$342,[3]Feuil3!$A17,,))</f>
        <v>#VALUE!</v>
      </c>
    </row>
    <row r="538" spans="3:89" s="73" customFormat="1">
      <c r="C538" s="73">
        <v>100</v>
      </c>
      <c r="D538" s="73">
        <v>100</v>
      </c>
      <c r="E538" s="73">
        <f t="shared" si="101"/>
        <v>2008</v>
      </c>
      <c r="F538" s="75">
        <f ca="1">AVERAGE(OFFSET(F$339:F$342,[3]Feuil3!$A18,,))</f>
        <v>104.155</v>
      </c>
      <c r="G538" s="75">
        <f ca="1">AVERAGE(OFFSET(G$339:G$342,[3]Feuil3!$A18,,))</f>
        <v>123.21000000000001</v>
      </c>
      <c r="H538" s="75">
        <f ca="1">AVERAGE(OFFSET(H$339:H$342,[3]Feuil3!$A18,,))</f>
        <v>105.4675</v>
      </c>
      <c r="I538" s="75">
        <f ca="1">AVERAGE(OFFSET(I$339:I$342,[3]Feuil3!$A18,,))</f>
        <v>103.97999999999999</v>
      </c>
      <c r="J538" s="75">
        <f ca="1">AVERAGE(OFFSET(J$339:J$342,[3]Feuil3!$A18,,))</f>
        <v>98.012500000000003</v>
      </c>
      <c r="K538" s="75">
        <f ca="1">AVERAGE(OFFSET(K$339:K$342,[3]Feuil3!$A18,,))</f>
        <v>111.51</v>
      </c>
      <c r="L538" s="75">
        <f ca="1">AVERAGE(OFFSET(L$339:L$342,[3]Feuil3!$A18,,))</f>
        <v>98.277499999999989</v>
      </c>
      <c r="M538" s="75">
        <f ca="1">AVERAGE(OFFSET(M$339:M$342,[3]Feuil3!$A18,,))</f>
        <v>103.285</v>
      </c>
      <c r="N538" s="75">
        <f ca="1">AVERAGE(OFFSET(N$339:N$342,[3]Feuil3!$A18,,))</f>
        <v>104.27250000000001</v>
      </c>
      <c r="O538" s="75">
        <f ca="1">AVERAGE(OFFSET(O$339:O$342,[3]Feuil3!$A18,,))</f>
        <v>102.6925</v>
      </c>
      <c r="P538" s="75">
        <f ca="1">AVERAGE(OFFSET(P$339:P$342,[3]Feuil3!$A18,,))</f>
        <v>102.64499999999998</v>
      </c>
      <c r="Q538" s="75">
        <f ca="1">AVERAGE(OFFSET(Q$339:Q$342,[3]Feuil3!$A18,,))</f>
        <v>103.1875</v>
      </c>
      <c r="R538" s="75">
        <f ca="1">AVERAGE(OFFSET(R$339:R$342,[3]Feuil3!$A18,,))</f>
        <v>120.6375</v>
      </c>
      <c r="S538" s="75">
        <f ca="1">AVERAGE(OFFSET(S$339:S$342,[3]Feuil3!$A18,,))</f>
        <v>115.465</v>
      </c>
      <c r="T538" s="75">
        <f ca="1">AVERAGE(OFFSET(T$339:T$342,[3]Feuil3!$A18,,))</f>
        <v>106.08250000000001</v>
      </c>
      <c r="U538" s="75">
        <f ca="1">AVERAGE(OFFSET(U$339:U$342,[3]Feuil3!$A18,,))</f>
        <v>95.55</v>
      </c>
      <c r="V538" s="75">
        <f ca="1">AVERAGE(OFFSET(V$339:V$342,[3]Feuil3!$A18,,))</f>
        <v>119.55500000000001</v>
      </c>
      <c r="W538" s="75">
        <f ca="1">AVERAGE(OFFSET(W$339:W$342,[3]Feuil3!$A18,,))</f>
        <v>104.11499999999999</v>
      </c>
      <c r="X538" s="75">
        <f ca="1">AVERAGE(OFFSET(X$339:X$342,[3]Feuil3!$A18,,))</f>
        <v>101.22749999999999</v>
      </c>
      <c r="Y538" s="75">
        <f ca="1">AVERAGE(OFFSET(Y$339:Y$342,[3]Feuil3!$A18,,))</f>
        <v>112.51</v>
      </c>
      <c r="Z538" s="75">
        <f ca="1">AVERAGE(OFFSET(Z$339:Z$342,[3]Feuil3!$A18,,))</f>
        <v>103.34</v>
      </c>
      <c r="AA538" s="75">
        <f ca="1">AVERAGE(OFFSET(AA$339:AA$342,[3]Feuil3!$A18,,))</f>
        <v>117.03999999999999</v>
      </c>
      <c r="AB538" s="75">
        <f ca="1">AVERAGE(OFFSET(AB$339:AB$342,[3]Feuil3!$A18,,))</f>
        <v>99.16</v>
      </c>
      <c r="AC538" s="75">
        <f ca="1">AVERAGE(OFFSET(AC$339:AC$342,[3]Feuil3!$A18,,))</f>
        <v>120.84250000000002</v>
      </c>
      <c r="AD538" s="75">
        <f ca="1">AVERAGE(OFFSET(AD$339:AD$342,[3]Feuil3!$A18,,))</f>
        <v>97.737500000000011</v>
      </c>
      <c r="AE538" s="75">
        <f ca="1">AVERAGE(OFFSET(AE$339:AE$342,[3]Feuil3!$A18,,))</f>
        <v>99.245000000000005</v>
      </c>
      <c r="AF538" s="75">
        <f ca="1">AVERAGE(OFFSET(AF$339:AF$342,[3]Feuil3!$A18,,))</f>
        <v>93.735000000000014</v>
      </c>
      <c r="AG538" s="75">
        <f ca="1">AVERAGE(OFFSET(AG$339:AG$342,[3]Feuil3!$A18,,))</f>
        <v>92.425000000000011</v>
      </c>
      <c r="AH538" s="75">
        <f ca="1">AVERAGE(OFFSET(AH$339:AH$342,[3]Feuil3!$A18,,))</f>
        <v>90.022499999999994</v>
      </c>
      <c r="AI538" s="75">
        <f ca="1">AVERAGE(OFFSET(AI$339:AI$342,[3]Feuil3!$A18,,))</f>
        <v>102.42750000000001</v>
      </c>
      <c r="AJ538" s="75">
        <f ca="1">AVERAGE(OFFSET(AJ$339:AJ$342,[3]Feuil3!$A18,,))</f>
        <v>130.33750000000001</v>
      </c>
      <c r="AK538" s="75">
        <f ca="1">AVERAGE(OFFSET(AK$339:AK$342,[3]Feuil3!$A18,,))</f>
        <v>114.3275</v>
      </c>
      <c r="AL538" s="75">
        <f ca="1">AVERAGE(OFFSET(AL$339:AL$342,[3]Feuil3!$A18,,))</f>
        <v>112.17750000000001</v>
      </c>
      <c r="AM538" s="75">
        <f ca="1">AVERAGE(OFFSET(AM$339:AM$342,[3]Feuil3!$A18,,))</f>
        <v>127.5775</v>
      </c>
      <c r="AN538" s="75">
        <f ca="1">AVERAGE(OFFSET(AN$339:AN$342,[3]Feuil3!$A18,,))</f>
        <v>104.9025</v>
      </c>
      <c r="AO538" s="75">
        <f ca="1">AVERAGE(OFFSET(AO$339:AO$342,[3]Feuil3!$A18,,))</f>
        <v>99.777500000000003</v>
      </c>
      <c r="AP538" s="75">
        <f ca="1">AVERAGE(OFFSET(AP$339:AP$342,[3]Feuil3!$A18,,))</f>
        <v>103.25999999999999</v>
      </c>
      <c r="AQ538" s="75">
        <f ca="1">AVERAGE(OFFSET(AQ$339:AQ$342,[3]Feuil3!$A18,,))</f>
        <v>104.145</v>
      </c>
      <c r="AR538" s="75" t="e">
        <f ca="1">AVERAGE(OFFSET(AR$339:AR$342,[3]Feuil3!$A18,,))</f>
        <v>#DIV/0!</v>
      </c>
      <c r="AS538" s="75" t="e">
        <f ca="1">AVERAGE(OFFSET(AS$339:AS$342,[3]Feuil3!$A18,,))</f>
        <v>#DIV/0!</v>
      </c>
      <c r="AT538" s="75" t="e">
        <f ca="1">AVERAGE(OFFSET(AT$339:AT$342,[3]Feuil3!$A18,,))</f>
        <v>#DIV/0!</v>
      </c>
      <c r="AU538" s="75" t="e">
        <f ca="1">AVERAGE(OFFSET(AU$339:AU$342,[3]Feuil3!$A18,,))</f>
        <v>#DIV/0!</v>
      </c>
      <c r="AV538" s="75" t="e">
        <f ca="1">AVERAGE(OFFSET(AV$339:AV$342,[3]Feuil3!$A18,,))</f>
        <v>#DIV/0!</v>
      </c>
      <c r="AW538" s="75">
        <f ca="1">AVERAGE(OFFSET(AW$339:AW$342,[3]Feuil3!$A18,,))</f>
        <v>100</v>
      </c>
      <c r="AX538" s="75">
        <f ca="1">AVERAGE(OFFSET(AX$339:AX$342,[3]Feuil3!$A18,,))</f>
        <v>99.999999999999986</v>
      </c>
      <c r="AY538" s="75">
        <f ca="1">AVERAGE(OFFSET(AY$339:AY$342,[3]Feuil3!$A18,,))</f>
        <v>100</v>
      </c>
      <c r="AZ538" s="75">
        <f ca="1">AVERAGE(OFFSET(AZ$339:AZ$342,[3]Feuil3!$A18,,))</f>
        <v>100</v>
      </c>
      <c r="BA538" s="75">
        <f ca="1">AVERAGE(OFFSET(BA$339:BA$342,[3]Feuil3!$A18,,))</f>
        <v>100</v>
      </c>
      <c r="BB538" s="75">
        <f ca="1">AVERAGE(OFFSET(BB$339:BB$342,[3]Feuil3!$A18,,))</f>
        <v>100</v>
      </c>
      <c r="BC538" s="75">
        <f ca="1">AVERAGE(OFFSET(BC$339:BC$342,[3]Feuil3!$A18,,))</f>
        <v>100</v>
      </c>
      <c r="BD538" s="75">
        <f ca="1">AVERAGE(OFFSET(BD$339:BD$342,[3]Feuil3!$A18,,))</f>
        <v>100</v>
      </c>
      <c r="BE538" s="75">
        <f ca="1">AVERAGE(OFFSET(BE$339:BE$342,[3]Feuil3!$A18,,))</f>
        <v>99.999999999999986</v>
      </c>
      <c r="BF538" s="75">
        <f ca="1">AVERAGE(OFFSET(BF$339:BF$342,[3]Feuil3!$A18,,))</f>
        <v>100.00000000000001</v>
      </c>
      <c r="BG538" s="75">
        <f ca="1">AVERAGE(OFFSET(BG$339:BG$342,[3]Feuil3!$A18,,))</f>
        <v>100.00000000000003</v>
      </c>
      <c r="BH538" s="75">
        <f ca="1">AVERAGE(OFFSET(BH$339:BH$342,[3]Feuil3!$A18,,))</f>
        <v>100.00000000000001</v>
      </c>
      <c r="BI538" s="75">
        <f ca="1">AVERAGE(OFFSET(BI$339:BI$342,[3]Feuil3!$A18,,))</f>
        <v>100</v>
      </c>
      <c r="BJ538" s="75">
        <f ca="1">AVERAGE(OFFSET(BJ$339:BJ$342,[3]Feuil3!$A18,,))</f>
        <v>100</v>
      </c>
      <c r="BK538" s="75">
        <f ca="1">AVERAGE(OFFSET(BK$339:BK$342,[3]Feuil3!$A18,,))</f>
        <v>100</v>
      </c>
      <c r="BL538" s="75">
        <f ca="1">AVERAGE(OFFSET(BL$339:BL$342,[3]Feuil3!$A18,,))</f>
        <v>100.00000000000001</v>
      </c>
      <c r="BM538" s="75">
        <f ca="1">AVERAGE(OFFSET(BM$339:BM$342,[3]Feuil3!$A18,,))</f>
        <v>99.999999999999986</v>
      </c>
      <c r="BN538" s="75">
        <f ca="1">AVERAGE(OFFSET(BN$339:BN$342,[3]Feuil3!$A18,,))</f>
        <v>100.00000000000001</v>
      </c>
      <c r="BO538" s="75">
        <f ca="1">AVERAGE(OFFSET(BO$339:BO$342,[3]Feuil3!$A18,,))</f>
        <v>100.00000000000001</v>
      </c>
      <c r="BP538" s="75">
        <f ca="1">AVERAGE(OFFSET(BP$339:BP$342,[3]Feuil3!$A18,,))</f>
        <v>99.999999999999986</v>
      </c>
      <c r="BQ538" s="75">
        <f ca="1">AVERAGE(OFFSET(BQ$339:BQ$342,[3]Feuil3!$A18,,))</f>
        <v>100</v>
      </c>
      <c r="BR538" s="75">
        <f ca="1">AVERAGE(OFFSET(BR$339:BR$342,[3]Feuil3!$A18,,))</f>
        <v>100.00000000000001</v>
      </c>
      <c r="BS538" s="75">
        <f ca="1">AVERAGE(OFFSET(BS$339:BS$342,[3]Feuil3!$A18,,))</f>
        <v>100</v>
      </c>
      <c r="BT538" s="75">
        <f ca="1">AVERAGE(OFFSET(BT$339:BT$342,[3]Feuil3!$A18,,))</f>
        <v>99.999999999999986</v>
      </c>
      <c r="BU538" s="75">
        <f ca="1">AVERAGE(OFFSET(BU$339:BU$342,[3]Feuil3!$A18,,))</f>
        <v>99.999999999999986</v>
      </c>
      <c r="BV538" s="75">
        <f ca="1">AVERAGE(OFFSET(BV$339:BV$342,[3]Feuil3!$A18,,))</f>
        <v>100</v>
      </c>
      <c r="BW538" s="75">
        <f ca="1">AVERAGE(OFFSET(BW$339:BW$342,[3]Feuil3!$A18,,))</f>
        <v>99.999999999999986</v>
      </c>
      <c r="BX538" s="75">
        <f ca="1">AVERAGE(OFFSET(BX$339:BX$342,[3]Feuil3!$A18,,))</f>
        <v>99.999999999999972</v>
      </c>
      <c r="BY538" s="75">
        <f ca="1">AVERAGE(OFFSET(BY$339:BY$342,[3]Feuil3!$A18,,))</f>
        <v>100</v>
      </c>
      <c r="BZ538" s="75">
        <f ca="1">AVERAGE(OFFSET(BZ$339:BZ$342,[3]Feuil3!$A18,,))</f>
        <v>100</v>
      </c>
      <c r="CA538" s="75">
        <f ca="1">AVERAGE(OFFSET(CA$339:CA$342,[3]Feuil3!$A18,,))</f>
        <v>100</v>
      </c>
      <c r="CB538" s="75">
        <f ca="1">AVERAGE(OFFSET(CB$339:CB$342,[3]Feuil3!$A18,,))</f>
        <v>100</v>
      </c>
      <c r="CC538" s="75">
        <f ca="1">AVERAGE(OFFSET(CC$339:CC$342,[3]Feuil3!$A18,,))</f>
        <v>100</v>
      </c>
      <c r="CD538" s="75">
        <f ca="1">AVERAGE(OFFSET(CD$339:CD$342,[3]Feuil3!$A18,,))</f>
        <v>100</v>
      </c>
      <c r="CE538" s="75">
        <f ca="1">AVERAGE(OFFSET(CE$339:CE$342,[3]Feuil3!$A18,,))</f>
        <v>99.999999999999986</v>
      </c>
      <c r="CF538" s="75">
        <f ca="1">AVERAGE(OFFSET(CF$339:CF$342,[3]Feuil3!$A18,,))</f>
        <v>100</v>
      </c>
      <c r="CG538" s="75">
        <f ca="1">AVERAGE(OFFSET(CG$339:CG$342,[3]Feuil3!$A18,,))</f>
        <v>100.00000000000001</v>
      </c>
      <c r="CH538" s="75">
        <f ca="1">AVERAGE(OFFSET(CH$339:CH$342,[3]Feuil3!$A18,,))</f>
        <v>100</v>
      </c>
      <c r="CI538" s="75" t="e">
        <f ca="1">AVERAGE(OFFSET(CI$339:CI$342,[3]Feuil3!$A18,,))</f>
        <v>#VALUE!</v>
      </c>
      <c r="CJ538" s="75" t="e">
        <f ca="1">AVERAGE(OFFSET(CJ$339:CJ$342,[3]Feuil3!$A18,,))</f>
        <v>#VALUE!</v>
      </c>
      <c r="CK538" s="75" t="e">
        <f ca="1">AVERAGE(OFFSET(CK$339:CK$342,[3]Feuil3!$A18,,))</f>
        <v>#VALUE!</v>
      </c>
    </row>
    <row r="539" spans="3:89" s="73" customFormat="1">
      <c r="C539" s="73">
        <f t="shared" ref="C539:D543" ca="1" si="103">C538*(1+C736/100)</f>
        <v>100.84387316697109</v>
      </c>
      <c r="D539" s="73">
        <f t="shared" ca="1" si="103"/>
        <v>101.70194402587751</v>
      </c>
      <c r="E539" s="73">
        <f t="shared" si="101"/>
        <v>2009</v>
      </c>
      <c r="F539" s="75">
        <f ca="1">AVERAGE(OFFSET(F$339:F$342,[3]Feuil3!$A19,,))</f>
        <v>102.9025</v>
      </c>
      <c r="G539" s="75">
        <f ca="1">AVERAGE(OFFSET(G$339:G$342,[3]Feuil3!$A19,,))</f>
        <v>116.9875</v>
      </c>
      <c r="H539" s="75">
        <f ca="1">AVERAGE(OFFSET(H$339:H$342,[3]Feuil3!$A19,,))</f>
        <v>104.3625</v>
      </c>
      <c r="I539" s="75">
        <f ca="1">AVERAGE(OFFSET(I$339:I$342,[3]Feuil3!$A19,,))</f>
        <v>100.65749999999998</v>
      </c>
      <c r="J539" s="75">
        <f ca="1">AVERAGE(OFFSET(J$339:J$342,[3]Feuil3!$A19,,))</f>
        <v>99.765000000000001</v>
      </c>
      <c r="K539" s="75">
        <f ca="1">AVERAGE(OFFSET(K$339:K$342,[3]Feuil3!$A19,,))</f>
        <v>116.80249999999999</v>
      </c>
      <c r="L539" s="75">
        <f ca="1">AVERAGE(OFFSET(L$339:L$342,[3]Feuil3!$A19,,))</f>
        <v>104.10499999999999</v>
      </c>
      <c r="M539" s="75">
        <f ca="1">AVERAGE(OFFSET(M$339:M$342,[3]Feuil3!$A19,,))</f>
        <v>106.245</v>
      </c>
      <c r="N539" s="75">
        <f ca="1">AVERAGE(OFFSET(N$339:N$342,[3]Feuil3!$A19,,))</f>
        <v>105.39749999999999</v>
      </c>
      <c r="O539" s="75">
        <f ca="1">AVERAGE(OFFSET(O$339:O$342,[3]Feuil3!$A19,,))</f>
        <v>103.00999999999999</v>
      </c>
      <c r="P539" s="75">
        <f ca="1">AVERAGE(OFFSET(P$339:P$342,[3]Feuil3!$A19,,))</f>
        <v>104.52250000000001</v>
      </c>
      <c r="Q539" s="75">
        <f ca="1">AVERAGE(OFFSET(Q$339:Q$342,[3]Feuil3!$A19,,))</f>
        <v>105.86749999999999</v>
      </c>
      <c r="R539" s="75">
        <f ca="1">AVERAGE(OFFSET(R$339:R$342,[3]Feuil3!$A19,,))</f>
        <v>122.32000000000001</v>
      </c>
      <c r="S539" s="75">
        <f ca="1">AVERAGE(OFFSET(S$339:S$342,[3]Feuil3!$A19,,))</f>
        <v>104.4675</v>
      </c>
      <c r="T539" s="75">
        <f ca="1">AVERAGE(OFFSET(T$339:T$342,[3]Feuil3!$A19,,))</f>
        <v>108.15750000000001</v>
      </c>
      <c r="U539" s="75">
        <f ca="1">AVERAGE(OFFSET(U$339:U$342,[3]Feuil3!$A19,,))</f>
        <v>91.587500000000006</v>
      </c>
      <c r="V539" s="75">
        <f ca="1">AVERAGE(OFFSET(V$339:V$342,[3]Feuil3!$A19,,))</f>
        <v>120.0425</v>
      </c>
      <c r="W539" s="75">
        <f ca="1">AVERAGE(OFFSET(W$339:W$342,[3]Feuil3!$A19,,))</f>
        <v>102.095</v>
      </c>
      <c r="X539" s="75">
        <f ca="1">AVERAGE(OFFSET(X$339:X$342,[3]Feuil3!$A19,,))</f>
        <v>103.05249999999999</v>
      </c>
      <c r="Y539" s="75">
        <f ca="1">AVERAGE(OFFSET(Y$339:Y$342,[3]Feuil3!$A19,,))</f>
        <v>107.24249999999999</v>
      </c>
      <c r="Z539" s="75">
        <f ca="1">AVERAGE(OFFSET(Z$339:Z$342,[3]Feuil3!$A19,,))</f>
        <v>102.21</v>
      </c>
      <c r="AA539" s="75">
        <f ca="1">AVERAGE(OFFSET(AA$339:AA$342,[3]Feuil3!$A19,,))</f>
        <v>111.27250000000001</v>
      </c>
      <c r="AB539" s="75">
        <f ca="1">AVERAGE(OFFSET(AB$339:AB$342,[3]Feuil3!$A19,,))</f>
        <v>102.46250000000001</v>
      </c>
      <c r="AC539" s="75">
        <f ca="1">AVERAGE(OFFSET(AC$339:AC$342,[3]Feuil3!$A19,,))</f>
        <v>124.64</v>
      </c>
      <c r="AD539" s="75">
        <f ca="1">AVERAGE(OFFSET(AD$339:AD$342,[3]Feuil3!$A19,,))</f>
        <v>96.795000000000002</v>
      </c>
      <c r="AE539" s="75">
        <f ca="1">AVERAGE(OFFSET(AE$339:AE$342,[3]Feuil3!$A19,,))</f>
        <v>96.28</v>
      </c>
      <c r="AF539" s="75">
        <f ca="1">AVERAGE(OFFSET(AF$339:AF$342,[3]Feuil3!$A19,,))</f>
        <v>89.02</v>
      </c>
      <c r="AG539" s="75">
        <f ca="1">AVERAGE(OFFSET(AG$339:AG$342,[3]Feuil3!$A19,,))</f>
        <v>97.002499999999998</v>
      </c>
      <c r="AH539" s="75">
        <f ca="1">AVERAGE(OFFSET(AH$339:AH$342,[3]Feuil3!$A19,,))</f>
        <v>96.92</v>
      </c>
      <c r="AI539" s="75">
        <f ca="1">AVERAGE(OFFSET(AI$339:AI$342,[3]Feuil3!$A19,,))</f>
        <v>109.72250000000001</v>
      </c>
      <c r="AJ539" s="75">
        <f ca="1">AVERAGE(OFFSET(AJ$339:AJ$342,[3]Feuil3!$A19,,))</f>
        <v>107.21</v>
      </c>
      <c r="AK539" s="75">
        <f ca="1">AVERAGE(OFFSET(AK$339:AK$342,[3]Feuil3!$A19,,))</f>
        <v>108.27500000000001</v>
      </c>
      <c r="AL539" s="75">
        <f ca="1">AVERAGE(OFFSET(AL$339:AL$342,[3]Feuil3!$A19,,))</f>
        <v>100.98</v>
      </c>
      <c r="AM539" s="75">
        <f ca="1">AVERAGE(OFFSET(AM$339:AM$342,[3]Feuil3!$A19,,))</f>
        <v>107.7675</v>
      </c>
      <c r="AN539" s="75">
        <f ca="1">AVERAGE(OFFSET(AN$339:AN$342,[3]Feuil3!$A19,,))</f>
        <v>90.872500000000002</v>
      </c>
      <c r="AO539" s="75">
        <f ca="1">AVERAGE(OFFSET(AO$339:AO$342,[3]Feuil3!$A19,,))</f>
        <v>97.634999999999991</v>
      </c>
      <c r="AP539" s="75">
        <f ca="1">AVERAGE(OFFSET(AP$339:AP$342,[3]Feuil3!$A19,,))</f>
        <v>105.2525</v>
      </c>
      <c r="AQ539" s="75">
        <f ca="1">AVERAGE(OFFSET(AQ$339:AQ$342,[3]Feuil3!$A19,,))</f>
        <v>102.47999999999999</v>
      </c>
      <c r="AR539" s="75" t="e">
        <f ca="1">AVERAGE(OFFSET(AR$339:AR$342,[3]Feuil3!$A19,,))</f>
        <v>#DIV/0!</v>
      </c>
      <c r="AS539" s="75" t="e">
        <f ca="1">AVERAGE(OFFSET(AS$339:AS$342,[3]Feuil3!$A19,,))</f>
        <v>#DIV/0!</v>
      </c>
      <c r="AT539" s="75" t="e">
        <f ca="1">AVERAGE(OFFSET(AT$339:AT$342,[3]Feuil3!$A19,,))</f>
        <v>#DIV/0!</v>
      </c>
      <c r="AU539" s="75" t="e">
        <f ca="1">AVERAGE(OFFSET(AU$339:AU$342,[3]Feuil3!$A19,,))</f>
        <v>#DIV/0!</v>
      </c>
      <c r="AV539" s="75" t="e">
        <f ca="1">AVERAGE(OFFSET(AV$339:AV$342,[3]Feuil3!$A19,,))</f>
        <v>#DIV/0!</v>
      </c>
      <c r="AW539" s="75">
        <f ca="1">AVERAGE(OFFSET(AW$339:AW$342,[3]Feuil3!$A19,,))</f>
        <v>98.797465316115392</v>
      </c>
      <c r="AX539" s="75">
        <f ca="1">AVERAGE(OFFSET(AX$339:AX$342,[3]Feuil3!$A19,,))</f>
        <v>94.949679409138867</v>
      </c>
      <c r="AY539" s="75">
        <f ca="1">AVERAGE(OFFSET(AY$339:AY$342,[3]Feuil3!$A19,,))</f>
        <v>98.952283878920042</v>
      </c>
      <c r="AZ539" s="75">
        <f ca="1">AVERAGE(OFFSET(AZ$339:AZ$342,[3]Feuil3!$A19,,))</f>
        <v>96.804673975764587</v>
      </c>
      <c r="BA539" s="75">
        <f ca="1">AVERAGE(OFFSET(BA$339:BA$342,[3]Feuil3!$A19,,))</f>
        <v>101.78803724014794</v>
      </c>
      <c r="BB539" s="75">
        <f ca="1">AVERAGE(OFFSET(BB$339:BB$342,[3]Feuil3!$A19,,))</f>
        <v>104.74621110214329</v>
      </c>
      <c r="BC539" s="75">
        <f ca="1">AVERAGE(OFFSET(BC$339:BC$342,[3]Feuil3!$A19,,))</f>
        <v>105.92963801480502</v>
      </c>
      <c r="BD539" s="75">
        <f ca="1">AVERAGE(OFFSET(BD$339:BD$342,[3]Feuil3!$A19,,))</f>
        <v>102.86585661035001</v>
      </c>
      <c r="BE539" s="75">
        <f ca="1">AVERAGE(OFFSET(BE$339:BE$342,[3]Feuil3!$A19,,))</f>
        <v>101.07890383370496</v>
      </c>
      <c r="BF539" s="75">
        <f ca="1">AVERAGE(OFFSET(BF$339:BF$342,[3]Feuil3!$A19,,))</f>
        <v>100.30917545098229</v>
      </c>
      <c r="BG539" s="75">
        <f ca="1">AVERAGE(OFFSET(BG$339:BG$342,[3]Feuil3!$A19,,))</f>
        <v>101.82911978177214</v>
      </c>
      <c r="BH539" s="75">
        <f ca="1">AVERAGE(OFFSET(BH$339:BH$342,[3]Feuil3!$A19,,))</f>
        <v>102.59721380981225</v>
      </c>
      <c r="BI539" s="75">
        <f ca="1">AVERAGE(OFFSET(BI$339:BI$342,[3]Feuil3!$A19,,))</f>
        <v>101.39467412703348</v>
      </c>
      <c r="BJ539" s="75">
        <f ca="1">AVERAGE(OFFSET(BJ$339:BJ$342,[3]Feuil3!$A19,,))</f>
        <v>90.475468756766119</v>
      </c>
      <c r="BK539" s="75">
        <f ca="1">AVERAGE(OFFSET(BK$339:BK$342,[3]Feuil3!$A19,,))</f>
        <v>101.95602479202508</v>
      </c>
      <c r="BL539" s="75">
        <f ca="1">AVERAGE(OFFSET(BL$339:BL$342,[3]Feuil3!$A19,,))</f>
        <v>95.852956567242273</v>
      </c>
      <c r="BM539" s="75">
        <f ca="1">AVERAGE(OFFSET(BM$339:BM$342,[3]Feuil3!$A19,,))</f>
        <v>100.40776211785371</v>
      </c>
      <c r="BN539" s="75">
        <f ca="1">AVERAGE(OFFSET(BN$339:BN$342,[3]Feuil3!$A19,,))</f>
        <v>98.059837679489021</v>
      </c>
      <c r="BO539" s="75">
        <f ca="1">AVERAGE(OFFSET(BO$339:BO$342,[3]Feuil3!$A19,,))</f>
        <v>101.80286977352993</v>
      </c>
      <c r="BP539" s="75">
        <f ca="1">AVERAGE(OFFSET(BP$339:BP$342,[3]Feuil3!$A19,,))</f>
        <v>95.318193938316597</v>
      </c>
      <c r="BQ539" s="75">
        <f ca="1">AVERAGE(OFFSET(BQ$339:BQ$342,[3]Feuil3!$A19,,))</f>
        <v>98.906522159860643</v>
      </c>
      <c r="BR539" s="75">
        <f ca="1">AVERAGE(OFFSET(BR$339:BR$342,[3]Feuil3!$A19,,))</f>
        <v>95.072197539302806</v>
      </c>
      <c r="BS539" s="75">
        <f ca="1">AVERAGE(OFFSET(BS$339:BS$342,[3]Feuil3!$A19,,))</f>
        <v>103.33047599838645</v>
      </c>
      <c r="BT539" s="75">
        <f ca="1">AVERAGE(OFFSET(BT$339:BT$342,[3]Feuil3!$A19,,))</f>
        <v>103.14252022260379</v>
      </c>
      <c r="BU539" s="75">
        <f ca="1">AVERAGE(OFFSET(BU$339:BU$342,[3]Feuil3!$A19,,))</f>
        <v>99.03568231231614</v>
      </c>
      <c r="BV539" s="75">
        <f ca="1">AVERAGE(OFFSET(BV$339:BV$342,[3]Feuil3!$A19,,))</f>
        <v>97.01244395183636</v>
      </c>
      <c r="BW539" s="75">
        <f ca="1">AVERAGE(OFFSET(BW$339:BW$342,[3]Feuil3!$A19,,))</f>
        <v>94.969861844561777</v>
      </c>
      <c r="BX539" s="75">
        <f ca="1">AVERAGE(OFFSET(BX$339:BX$342,[3]Feuil3!$A19,,))</f>
        <v>104.95266432242357</v>
      </c>
      <c r="BY539" s="75">
        <f ca="1">AVERAGE(OFFSET(BY$339:BY$342,[3]Feuil3!$A19,,))</f>
        <v>107.66197339554</v>
      </c>
      <c r="BZ539" s="75">
        <f ca="1">AVERAGE(OFFSET(BZ$339:BZ$342,[3]Feuil3!$A19,,))</f>
        <v>107.12211076127016</v>
      </c>
      <c r="CA539" s="75">
        <f ca="1">AVERAGE(OFFSET(CA$339:CA$342,[3]Feuil3!$A19,,))</f>
        <v>82.255682363095801</v>
      </c>
      <c r="CB539" s="75">
        <f ca="1">AVERAGE(OFFSET(CB$339:CB$342,[3]Feuil3!$A19,,))</f>
        <v>94.705998119437581</v>
      </c>
      <c r="CC539" s="75">
        <f ca="1">AVERAGE(OFFSET(CC$339:CC$342,[3]Feuil3!$A19,,))</f>
        <v>90.018051748345243</v>
      </c>
      <c r="CD539" s="75">
        <f ca="1">AVERAGE(OFFSET(CD$339:CD$342,[3]Feuil3!$A19,,))</f>
        <v>84.472183574689893</v>
      </c>
      <c r="CE539" s="75">
        <f ca="1">AVERAGE(OFFSET(CE$339:CE$342,[3]Feuil3!$A19,,))</f>
        <v>86.625676223159587</v>
      </c>
      <c r="CF539" s="75">
        <f ca="1">AVERAGE(OFFSET(CF$339:CF$342,[3]Feuil3!$A19,,))</f>
        <v>97.852722307133362</v>
      </c>
      <c r="CG539" s="75">
        <f ca="1">AVERAGE(OFFSET(CG$339:CG$342,[3]Feuil3!$A19,,))</f>
        <v>101.92959519659114</v>
      </c>
      <c r="CH539" s="75">
        <f ca="1">AVERAGE(OFFSET(CH$339:CH$342,[3]Feuil3!$A19,,))</f>
        <v>98.401267463632436</v>
      </c>
      <c r="CI539" s="75" t="e">
        <f ca="1">AVERAGE(OFFSET(CI$339:CI$342,[3]Feuil3!$A19,,))</f>
        <v>#VALUE!</v>
      </c>
      <c r="CJ539" s="75" t="e">
        <f ca="1">AVERAGE(OFFSET(CJ$339:CJ$342,[3]Feuil3!$A19,,))</f>
        <v>#VALUE!</v>
      </c>
      <c r="CK539" s="75" t="e">
        <f ca="1">AVERAGE(OFFSET(CK$339:CK$342,[3]Feuil3!$A19,,))</f>
        <v>#VALUE!</v>
      </c>
    </row>
    <row r="540" spans="3:89" s="73" customFormat="1">
      <c r="C540" s="73">
        <f t="shared" ca="1" si="103"/>
        <v>97.671724445588012</v>
      </c>
      <c r="D540" s="73">
        <f t="shared" ca="1" si="103"/>
        <v>98.548237018736216</v>
      </c>
      <c r="E540" s="73">
        <f t="shared" si="101"/>
        <v>2010</v>
      </c>
      <c r="F540" s="75">
        <f ca="1">AVERAGE(OFFSET(F$339:F$342,[3]Feuil3!$A20,,))</f>
        <v>101.95750000000001</v>
      </c>
      <c r="G540" s="75">
        <f ca="1">AVERAGE(OFFSET(G$339:G$342,[3]Feuil3!$A20,,))</f>
        <v>120.68</v>
      </c>
      <c r="H540" s="75">
        <f ca="1">AVERAGE(OFFSET(H$339:H$342,[3]Feuil3!$A20,,))</f>
        <v>102.63249999999999</v>
      </c>
      <c r="I540" s="75">
        <f ca="1">AVERAGE(OFFSET(I$339:I$342,[3]Feuil3!$A20,,))</f>
        <v>101.9</v>
      </c>
      <c r="J540" s="75">
        <f ca="1">AVERAGE(OFFSET(J$339:J$342,[3]Feuil3!$A20,,))</f>
        <v>95.567499999999995</v>
      </c>
      <c r="K540" s="75">
        <f ca="1">AVERAGE(OFFSET(K$339:K$342,[3]Feuil3!$A20,,))</f>
        <v>112.9225</v>
      </c>
      <c r="L540" s="75">
        <f ca="1">AVERAGE(OFFSET(L$339:L$342,[3]Feuil3!$A20,,))</f>
        <v>98.360000000000014</v>
      </c>
      <c r="M540" s="75">
        <f ca="1">AVERAGE(OFFSET(M$339:M$342,[3]Feuil3!$A20,,))</f>
        <v>106.04749999999999</v>
      </c>
      <c r="N540" s="75">
        <f ca="1">AVERAGE(OFFSET(N$339:N$342,[3]Feuil3!$A20,,))</f>
        <v>102.0475</v>
      </c>
      <c r="O540" s="75">
        <f ca="1">AVERAGE(OFFSET(O$339:O$342,[3]Feuil3!$A20,,))</f>
        <v>99.347499999999997</v>
      </c>
      <c r="P540" s="75">
        <f ca="1">AVERAGE(OFFSET(P$339:P$342,[3]Feuil3!$A20,,))</f>
        <v>100.9575</v>
      </c>
      <c r="Q540" s="75">
        <f ca="1">AVERAGE(OFFSET(Q$339:Q$342,[3]Feuil3!$A20,,))</f>
        <v>101.74250000000001</v>
      </c>
      <c r="R540" s="75">
        <f ca="1">AVERAGE(OFFSET(R$339:R$342,[3]Feuil3!$A20,,))</f>
        <v>121.29</v>
      </c>
      <c r="S540" s="75">
        <f ca="1">AVERAGE(OFFSET(S$339:S$342,[3]Feuil3!$A20,,))</f>
        <v>109.22</v>
      </c>
      <c r="T540" s="75">
        <f ca="1">AVERAGE(OFFSET(T$339:T$342,[3]Feuil3!$A20,,))</f>
        <v>111.81</v>
      </c>
      <c r="U540" s="75">
        <f ca="1">AVERAGE(OFFSET(U$339:U$342,[3]Feuil3!$A20,,))</f>
        <v>90.43</v>
      </c>
      <c r="V540" s="75">
        <f ca="1">AVERAGE(OFFSET(V$339:V$342,[3]Feuil3!$A20,,))</f>
        <v>116.9725</v>
      </c>
      <c r="W540" s="75">
        <f ca="1">AVERAGE(OFFSET(W$339:W$342,[3]Feuil3!$A20,,))</f>
        <v>101.9875</v>
      </c>
      <c r="X540" s="75">
        <f ca="1">AVERAGE(OFFSET(X$339:X$342,[3]Feuil3!$A20,,))</f>
        <v>100.375</v>
      </c>
      <c r="Y540" s="75">
        <f ca="1">AVERAGE(OFFSET(Y$339:Y$342,[3]Feuil3!$A20,,))</f>
        <v>111.16000000000001</v>
      </c>
      <c r="Z540" s="75">
        <f ca="1">AVERAGE(OFFSET(Z$339:Z$342,[3]Feuil3!$A20,,))</f>
        <v>101.495</v>
      </c>
      <c r="AA540" s="75">
        <f ca="1">AVERAGE(OFFSET(AA$339:AA$342,[3]Feuil3!$A20,,))</f>
        <v>114.17</v>
      </c>
      <c r="AB540" s="75">
        <f ca="1">AVERAGE(OFFSET(AB$339:AB$342,[3]Feuil3!$A20,,))</f>
        <v>100.27250000000001</v>
      </c>
      <c r="AC540" s="75">
        <f ca="1">AVERAGE(OFFSET(AC$339:AC$342,[3]Feuil3!$A20,,))</f>
        <v>122.56</v>
      </c>
      <c r="AD540" s="75">
        <f ca="1">AVERAGE(OFFSET(AD$339:AD$342,[3]Feuil3!$A20,,))</f>
        <v>93.62</v>
      </c>
      <c r="AE540" s="75">
        <f ca="1">AVERAGE(OFFSET(AE$339:AE$342,[3]Feuil3!$A20,,))</f>
        <v>99.025000000000006</v>
      </c>
      <c r="AF540" s="75">
        <f ca="1">AVERAGE(OFFSET(AF$339:AF$342,[3]Feuil3!$A20,,))</f>
        <v>90.147500000000008</v>
      </c>
      <c r="AG540" s="75">
        <f ca="1">AVERAGE(OFFSET(AG$339:AG$342,[3]Feuil3!$A20,,))</f>
        <v>96.05</v>
      </c>
      <c r="AH540" s="75">
        <f ca="1">AVERAGE(OFFSET(AH$339:AH$342,[3]Feuil3!$A20,,))</f>
        <v>96.814999999999998</v>
      </c>
      <c r="AI540" s="75">
        <f ca="1">AVERAGE(OFFSET(AI$339:AI$342,[3]Feuil3!$A20,,))</f>
        <v>111.035</v>
      </c>
      <c r="AJ540" s="75">
        <f ca="1">AVERAGE(OFFSET(AJ$339:AJ$342,[3]Feuil3!$A20,,))</f>
        <v>117.80499999999999</v>
      </c>
      <c r="AK540" s="75">
        <f ca="1">AVERAGE(OFFSET(AK$339:AK$342,[3]Feuil3!$A20,,))</f>
        <v>112.34</v>
      </c>
      <c r="AL540" s="75">
        <f ca="1">AVERAGE(OFFSET(AL$339:AL$342,[3]Feuil3!$A20,,))</f>
        <v>109.6225</v>
      </c>
      <c r="AM540" s="75">
        <f ca="1">AVERAGE(OFFSET(AM$339:AM$342,[3]Feuil3!$A20,,))</f>
        <v>141.995</v>
      </c>
      <c r="AN540" s="75">
        <f ca="1">AVERAGE(OFFSET(AN$339:AN$342,[3]Feuil3!$A20,,))</f>
        <v>97.61999999999999</v>
      </c>
      <c r="AO540" s="75">
        <f ca="1">AVERAGE(OFFSET(AO$339:AO$342,[3]Feuil3!$A20,,))</f>
        <v>98.595000000000013</v>
      </c>
      <c r="AP540" s="75">
        <f ca="1">AVERAGE(OFFSET(AP$339:AP$342,[3]Feuil3!$A20,,))</f>
        <v>98.22</v>
      </c>
      <c r="AQ540" s="75">
        <f ca="1">AVERAGE(OFFSET(AQ$339:AQ$342,[3]Feuil3!$A20,,))</f>
        <v>94.987499999999997</v>
      </c>
      <c r="AR540" s="75" t="e">
        <f ca="1">AVERAGE(OFFSET(AR$339:AR$342,[3]Feuil3!$A20,,))</f>
        <v>#DIV/0!</v>
      </c>
      <c r="AS540" s="75" t="e">
        <f ca="1">AVERAGE(OFFSET(AS$339:AS$342,[3]Feuil3!$A20,,))</f>
        <v>#DIV/0!</v>
      </c>
      <c r="AT540" s="75" t="e">
        <f ca="1">AVERAGE(OFFSET(AT$339:AT$342,[3]Feuil3!$A20,,))</f>
        <v>#DIV/0!</v>
      </c>
      <c r="AU540" s="75" t="e">
        <f ca="1">AVERAGE(OFFSET(AU$339:AU$342,[3]Feuil3!$A20,,))</f>
        <v>#DIV/0!</v>
      </c>
      <c r="AV540" s="75" t="e">
        <f ca="1">AVERAGE(OFFSET(AV$339:AV$342,[3]Feuil3!$A20,,))</f>
        <v>#DIV/0!</v>
      </c>
      <c r="AW540" s="75">
        <f ca="1">AVERAGE(OFFSET(AW$339:AW$342,[3]Feuil3!$A20,,))</f>
        <v>97.890163698334206</v>
      </c>
      <c r="AX540" s="75">
        <f ca="1">AVERAGE(OFFSET(AX$339:AX$342,[3]Feuil3!$A20,,))</f>
        <v>97.946595243892546</v>
      </c>
      <c r="AY540" s="75">
        <f ca="1">AVERAGE(OFFSET(AY$339:AY$342,[3]Feuil3!$A20,,))</f>
        <v>97.311968141844645</v>
      </c>
      <c r="AZ540" s="75">
        <f ca="1">AVERAGE(OFFSET(AZ$339:AZ$342,[3]Feuil3!$A20,,))</f>
        <v>97.999615310636671</v>
      </c>
      <c r="BA540" s="75">
        <f ca="1">AVERAGE(OFFSET(BA$339:BA$342,[3]Feuil3!$A20,,))</f>
        <v>97.505420227011868</v>
      </c>
      <c r="BB540" s="75">
        <f ca="1">AVERAGE(OFFSET(BB$339:BB$342,[3]Feuil3!$A20,,))</f>
        <v>101.26670253788899</v>
      </c>
      <c r="BC540" s="75">
        <f ca="1">AVERAGE(OFFSET(BC$339:BC$342,[3]Feuil3!$A20,,))</f>
        <v>100.08394596932156</v>
      </c>
      <c r="BD540" s="75">
        <f ca="1">AVERAGE(OFFSET(BD$339:BD$342,[3]Feuil3!$A20,,))</f>
        <v>102.67463813719321</v>
      </c>
      <c r="BE540" s="75">
        <f ca="1">AVERAGE(OFFSET(BE$339:BE$342,[3]Feuil3!$A20,,))</f>
        <v>97.86616797333906</v>
      </c>
      <c r="BF540" s="75">
        <f ca="1">AVERAGE(OFFSET(BF$339:BF$342,[3]Feuil3!$A20,,))</f>
        <v>96.742702729021119</v>
      </c>
      <c r="BG540" s="75">
        <f ca="1">AVERAGE(OFFSET(BG$339:BG$342,[3]Feuil3!$A20,,))</f>
        <v>98.355984217448523</v>
      </c>
      <c r="BH540" s="75">
        <f ca="1">AVERAGE(OFFSET(BH$339:BH$342,[3]Feuil3!$A20,,))</f>
        <v>98.599636583888554</v>
      </c>
      <c r="BI540" s="75">
        <f ca="1">AVERAGE(OFFSET(BI$339:BI$342,[3]Feuil3!$A20,,))</f>
        <v>100.54087659309917</v>
      </c>
      <c r="BJ540" s="75">
        <f ca="1">AVERAGE(OFFSET(BJ$339:BJ$342,[3]Feuil3!$A20,,))</f>
        <v>94.591434633871742</v>
      </c>
      <c r="BK540" s="75">
        <f ca="1">AVERAGE(OFFSET(BK$339:BK$342,[3]Feuil3!$A20,,))</f>
        <v>105.39909975726438</v>
      </c>
      <c r="BL540" s="75">
        <f ca="1">AVERAGE(OFFSET(BL$339:BL$342,[3]Feuil3!$A20,,))</f>
        <v>94.641548927263216</v>
      </c>
      <c r="BM540" s="75">
        <f ca="1">AVERAGE(OFFSET(BM$339:BM$342,[3]Feuil3!$A20,,))</f>
        <v>97.839906319267286</v>
      </c>
      <c r="BN540" s="75">
        <f ca="1">AVERAGE(OFFSET(BN$339:BN$342,[3]Feuil3!$A20,,))</f>
        <v>97.956586466887586</v>
      </c>
      <c r="BO540" s="75">
        <f ca="1">AVERAGE(OFFSET(BO$339:BO$342,[3]Feuil3!$A20,,))</f>
        <v>99.157837544145622</v>
      </c>
      <c r="BP540" s="75">
        <f ca="1">AVERAGE(OFFSET(BP$339:BP$342,[3]Feuil3!$A20,,))</f>
        <v>98.800106657186035</v>
      </c>
      <c r="BQ540" s="75">
        <f ca="1">AVERAGE(OFFSET(BQ$339:BQ$342,[3]Feuil3!$A20,,))</f>
        <v>98.214631314108772</v>
      </c>
      <c r="BR540" s="75">
        <f ca="1">AVERAGE(OFFSET(BR$339:BR$342,[3]Feuil3!$A20,,))</f>
        <v>97.547846889952154</v>
      </c>
      <c r="BS540" s="75">
        <f ca="1">AVERAGE(OFFSET(BS$339:BS$342,[3]Feuil3!$A20,,))</f>
        <v>101.12192416296894</v>
      </c>
      <c r="BT540" s="75">
        <f ca="1">AVERAGE(OFFSET(BT$339:BT$342,[3]Feuil3!$A20,,))</f>
        <v>101.42127148974905</v>
      </c>
      <c r="BU540" s="75">
        <f ca="1">AVERAGE(OFFSET(BU$339:BU$342,[3]Feuil3!$A20,,))</f>
        <v>95.787185062028385</v>
      </c>
      <c r="BV540" s="75">
        <f ca="1">AVERAGE(OFFSET(BV$339:BV$342,[3]Feuil3!$A20,,))</f>
        <v>99.778326364048567</v>
      </c>
      <c r="BW540" s="75">
        <f ca="1">AVERAGE(OFFSET(BW$339:BW$342,[3]Feuil3!$A20,,))</f>
        <v>96.17272096868831</v>
      </c>
      <c r="BX540" s="75">
        <f ca="1">AVERAGE(OFFSET(BX$339:BX$342,[3]Feuil3!$A20,,))</f>
        <v>103.92209899918851</v>
      </c>
      <c r="BY540" s="75">
        <f ca="1">AVERAGE(OFFSET(BY$339:BY$342,[3]Feuil3!$A20,,))</f>
        <v>107.54533588825015</v>
      </c>
      <c r="BZ540" s="75">
        <f ca="1">AVERAGE(OFFSET(BZ$339:BZ$342,[3]Feuil3!$A20,,))</f>
        <v>108.4035049181128</v>
      </c>
      <c r="CA540" s="75">
        <f ca="1">AVERAGE(OFFSET(CA$339:CA$342,[3]Feuil3!$A20,,))</f>
        <v>90.384578498129855</v>
      </c>
      <c r="CB540" s="75">
        <f ca="1">AVERAGE(OFFSET(CB$339:CB$342,[3]Feuil3!$A20,,))</f>
        <v>98.261573112330794</v>
      </c>
      <c r="CC540" s="75">
        <f ca="1">AVERAGE(OFFSET(CC$339:CC$342,[3]Feuil3!$A20,,))</f>
        <v>97.722359653228139</v>
      </c>
      <c r="CD540" s="75">
        <f ca="1">AVERAGE(OFFSET(CD$339:CD$342,[3]Feuil3!$A20,,))</f>
        <v>111.30097391781464</v>
      </c>
      <c r="CE540" s="75">
        <f ca="1">AVERAGE(OFFSET(CE$339:CE$342,[3]Feuil3!$A20,,))</f>
        <v>93.057839422320711</v>
      </c>
      <c r="CF540" s="75">
        <f ca="1">AVERAGE(OFFSET(CF$339:CF$342,[3]Feuil3!$A20,,))</f>
        <v>98.814863070331484</v>
      </c>
      <c r="CG540" s="75">
        <f ca="1">AVERAGE(OFFSET(CG$339:CG$342,[3]Feuil3!$A20,,))</f>
        <v>95.119116792562465</v>
      </c>
      <c r="CH540" s="75">
        <f ca="1">AVERAGE(OFFSET(CH$339:CH$342,[3]Feuil3!$A20,,))</f>
        <v>91.206971049978407</v>
      </c>
      <c r="CI540" s="75" t="e">
        <f ca="1">AVERAGE(OFFSET(CI$339:CI$342,[3]Feuil3!$A20,,))</f>
        <v>#VALUE!</v>
      </c>
      <c r="CJ540" s="75" t="e">
        <f ca="1">AVERAGE(OFFSET(CJ$339:CJ$342,[3]Feuil3!$A20,,))</f>
        <v>#VALUE!</v>
      </c>
      <c r="CK540" s="75" t="e">
        <f ca="1">AVERAGE(OFFSET(CK$339:CK$342,[3]Feuil3!$A20,,))</f>
        <v>#VALUE!</v>
      </c>
    </row>
    <row r="541" spans="3:89" s="73" customFormat="1">
      <c r="C541" s="73">
        <f t="shared" ca="1" si="103"/>
        <v>97.099078603068534</v>
      </c>
      <c r="D541" s="73">
        <f t="shared" ca="1" si="103"/>
        <v>98.847978788730131</v>
      </c>
      <c r="E541" s="73">
        <f t="shared" si="101"/>
        <v>2011</v>
      </c>
      <c r="F541" s="75">
        <f ca="1">AVERAGE(OFFSET(F$339:F$342,[3]Feuil3!$A21,,))</f>
        <v>102.08499999999999</v>
      </c>
      <c r="G541" s="75">
        <f ca="1">AVERAGE(OFFSET(G$339:G$342,[3]Feuil3!$A21,,))</f>
        <v>127.53999999999999</v>
      </c>
      <c r="H541" s="75">
        <f ca="1">AVERAGE(OFFSET(H$339:H$342,[3]Feuil3!$A21,,))</f>
        <v>102.51</v>
      </c>
      <c r="I541" s="75">
        <f ca="1">AVERAGE(OFFSET(I$339:I$342,[3]Feuil3!$A21,,))</f>
        <v>98.752499999999998</v>
      </c>
      <c r="J541" s="75">
        <f ca="1">AVERAGE(OFFSET(J$339:J$342,[3]Feuil3!$A21,,))</f>
        <v>94.5</v>
      </c>
      <c r="K541" s="75">
        <f ca="1">AVERAGE(OFFSET(K$339:K$342,[3]Feuil3!$A21,,))</f>
        <v>112.52</v>
      </c>
      <c r="L541" s="75">
        <f ca="1">AVERAGE(OFFSET(L$339:L$342,[3]Feuil3!$A21,,))</f>
        <v>95.265000000000001</v>
      </c>
      <c r="M541" s="75">
        <f ca="1">AVERAGE(OFFSET(M$339:M$342,[3]Feuil3!$A21,,))</f>
        <v>107.355</v>
      </c>
      <c r="N541" s="75">
        <f ca="1">AVERAGE(OFFSET(N$339:N$342,[3]Feuil3!$A21,,))</f>
        <v>102.96250000000001</v>
      </c>
      <c r="O541" s="75">
        <f ca="1">AVERAGE(OFFSET(O$339:O$342,[3]Feuil3!$A21,,))</f>
        <v>98.732500000000002</v>
      </c>
      <c r="P541" s="75">
        <f ca="1">AVERAGE(OFFSET(P$339:P$342,[3]Feuil3!$A21,,))</f>
        <v>100.9825</v>
      </c>
      <c r="Q541" s="75">
        <f ca="1">AVERAGE(OFFSET(Q$339:Q$342,[3]Feuil3!$A21,,))</f>
        <v>99.592500000000001</v>
      </c>
      <c r="R541" s="75">
        <f ca="1">AVERAGE(OFFSET(R$339:R$342,[3]Feuil3!$A21,,))</f>
        <v>126.6225</v>
      </c>
      <c r="S541" s="75">
        <f ca="1">AVERAGE(OFFSET(S$339:S$342,[3]Feuil3!$A21,,))</f>
        <v>116.77250000000001</v>
      </c>
      <c r="T541" s="75">
        <f ca="1">AVERAGE(OFFSET(T$339:T$342,[3]Feuil3!$A21,,))</f>
        <v>113.16999999999999</v>
      </c>
      <c r="U541" s="75">
        <f ca="1">AVERAGE(OFFSET(U$339:U$342,[3]Feuil3!$A21,,))</f>
        <v>88.962500000000006</v>
      </c>
      <c r="V541" s="75">
        <f ca="1">AVERAGE(OFFSET(V$339:V$342,[3]Feuil3!$A21,,))</f>
        <v>120.53999999999999</v>
      </c>
      <c r="W541" s="75">
        <f ca="1">AVERAGE(OFFSET(W$339:W$342,[3]Feuil3!$A21,,))</f>
        <v>102.81500000000001</v>
      </c>
      <c r="X541" s="75">
        <f ca="1">AVERAGE(OFFSET(X$339:X$342,[3]Feuil3!$A21,,))</f>
        <v>100.20499999999998</v>
      </c>
      <c r="Y541" s="75">
        <f ca="1">AVERAGE(OFFSET(Y$339:Y$342,[3]Feuil3!$A21,,))</f>
        <v>110.97</v>
      </c>
      <c r="Z541" s="75">
        <f ca="1">AVERAGE(OFFSET(Z$339:Z$342,[3]Feuil3!$A21,,))</f>
        <v>103.0325</v>
      </c>
      <c r="AA541" s="75">
        <f ca="1">AVERAGE(OFFSET(AA$339:AA$342,[3]Feuil3!$A21,,))</f>
        <v>117.4875</v>
      </c>
      <c r="AB541" s="75">
        <f ca="1">AVERAGE(OFFSET(AB$339:AB$342,[3]Feuil3!$A21,,))</f>
        <v>100.55249999999999</v>
      </c>
      <c r="AC541" s="75">
        <f ca="1">AVERAGE(OFFSET(AC$339:AC$342,[3]Feuil3!$A21,,))</f>
        <v>122.64750000000001</v>
      </c>
      <c r="AD541" s="75">
        <f ca="1">AVERAGE(OFFSET(AD$339:AD$342,[3]Feuil3!$A21,,))</f>
        <v>93.875</v>
      </c>
      <c r="AE541" s="75">
        <f ca="1">AVERAGE(OFFSET(AE$339:AE$342,[3]Feuil3!$A21,,))</f>
        <v>99.097499999999982</v>
      </c>
      <c r="AF541" s="75">
        <f ca="1">AVERAGE(OFFSET(AF$339:AF$342,[3]Feuil3!$A21,,))</f>
        <v>90.6875</v>
      </c>
      <c r="AG541" s="75">
        <f ca="1">AVERAGE(OFFSET(AG$339:AG$342,[3]Feuil3!$A21,,))</f>
        <v>93.457499999999996</v>
      </c>
      <c r="AH541" s="75">
        <f ca="1">AVERAGE(OFFSET(AH$339:AH$342,[3]Feuil3!$A21,,))</f>
        <v>95.822499999999991</v>
      </c>
      <c r="AI541" s="75">
        <f ca="1">AVERAGE(OFFSET(AI$339:AI$342,[3]Feuil3!$A21,,))</f>
        <v>117.25999999999999</v>
      </c>
      <c r="AJ541" s="75">
        <f ca="1">AVERAGE(OFFSET(AJ$339:AJ$342,[3]Feuil3!$A21,,))</f>
        <v>131.5575</v>
      </c>
      <c r="AK541" s="75">
        <f ca="1">AVERAGE(OFFSET(AK$339:AK$342,[3]Feuil3!$A21,,))</f>
        <v>114.5975</v>
      </c>
      <c r="AL541" s="75">
        <f ca="1">AVERAGE(OFFSET(AL$339:AL$342,[3]Feuil3!$A21,,))</f>
        <v>113.35249999999999</v>
      </c>
      <c r="AM541" s="75">
        <f ca="1">AVERAGE(OFFSET(AM$339:AM$342,[3]Feuil3!$A21,,))</f>
        <v>149.17999999999998</v>
      </c>
      <c r="AN541" s="75">
        <f ca="1">AVERAGE(OFFSET(AN$339:AN$342,[3]Feuil3!$A21,,))</f>
        <v>103.3625</v>
      </c>
      <c r="AO541" s="75">
        <f ca="1">AVERAGE(OFFSET(AO$339:AO$342,[3]Feuil3!$A21,,))</f>
        <v>99.93249999999999</v>
      </c>
      <c r="AP541" s="75">
        <f ca="1">AVERAGE(OFFSET(AP$339:AP$342,[3]Feuil3!$A21,,))</f>
        <v>97.58</v>
      </c>
      <c r="AQ541" s="75">
        <f ca="1">AVERAGE(OFFSET(AQ$339:AQ$342,[3]Feuil3!$A21,,))</f>
        <v>94.405000000000001</v>
      </c>
      <c r="AR541" s="75" t="e">
        <f ca="1">AVERAGE(OFFSET(AR$339:AR$342,[3]Feuil3!$A21,,))</f>
        <v>#DIV/0!</v>
      </c>
      <c r="AS541" s="75" t="e">
        <f ca="1">AVERAGE(OFFSET(AS$339:AS$342,[3]Feuil3!$A21,,))</f>
        <v>#DIV/0!</v>
      </c>
      <c r="AT541" s="75" t="e">
        <f ca="1">AVERAGE(OFFSET(AT$339:AT$342,[3]Feuil3!$A21,,))</f>
        <v>#DIV/0!</v>
      </c>
      <c r="AU541" s="75" t="e">
        <f ca="1">AVERAGE(OFFSET(AU$339:AU$342,[3]Feuil3!$A21,,))</f>
        <v>#DIV/0!</v>
      </c>
      <c r="AV541" s="75" t="e">
        <f ca="1">AVERAGE(OFFSET(AV$339:AV$342,[3]Feuil3!$A21,,))</f>
        <v>#DIV/0!</v>
      </c>
      <c r="AW541" s="75">
        <f ca="1">AVERAGE(OFFSET(AW$339:AW$342,[3]Feuil3!$A21,,))</f>
        <v>98.01257740866977</v>
      </c>
      <c r="AX541" s="75">
        <f ca="1">AVERAGE(OFFSET(AX$339:AX$342,[3]Feuil3!$A21,,))</f>
        <v>103.51432513594676</v>
      </c>
      <c r="AY541" s="75">
        <f ca="1">AVERAGE(OFFSET(AY$339:AY$342,[3]Feuil3!$A21,,))</f>
        <v>97.195818617109538</v>
      </c>
      <c r="AZ541" s="75">
        <f ca="1">AVERAGE(OFFSET(AZ$339:AZ$342,[3]Feuil3!$A21,,))</f>
        <v>94.972590882862093</v>
      </c>
      <c r="BA541" s="75">
        <f ca="1">AVERAGE(OFFSET(BA$339:BA$342,[3]Feuil3!$A21,,))</f>
        <v>96.416273434510899</v>
      </c>
      <c r="BB541" s="75">
        <f ca="1">AVERAGE(OFFSET(BB$339:BB$342,[3]Feuil3!$A21,,))</f>
        <v>100.90574836337548</v>
      </c>
      <c r="BC541" s="75">
        <f ca="1">AVERAGE(OFFSET(BC$339:BC$342,[3]Feuil3!$A21,,))</f>
        <v>96.934700211136828</v>
      </c>
      <c r="BD541" s="75">
        <f ca="1">AVERAGE(OFFSET(BD$339:BD$342,[3]Feuil3!$A21,,))</f>
        <v>103.94055283923124</v>
      </c>
      <c r="BE541" s="75">
        <f ca="1">AVERAGE(OFFSET(BE$339:BE$342,[3]Feuil3!$A21,,))</f>
        <v>98.743676424752451</v>
      </c>
      <c r="BF541" s="75">
        <f ca="1">AVERAGE(OFFSET(BF$339:BF$342,[3]Feuil3!$A21,,))</f>
        <v>96.143827446016019</v>
      </c>
      <c r="BG541" s="75">
        <f ca="1">AVERAGE(OFFSET(BG$339:BG$342,[3]Feuil3!$A21,,))</f>
        <v>98.380340006819637</v>
      </c>
      <c r="BH541" s="75">
        <f ca="1">AVERAGE(OFFSET(BH$339:BH$342,[3]Feuil3!$A21,,))</f>
        <v>96.516050878255584</v>
      </c>
      <c r="BI541" s="75">
        <f ca="1">AVERAGE(OFFSET(BI$339:BI$342,[3]Feuil3!$A21,,))</f>
        <v>104.96114392290954</v>
      </c>
      <c r="BJ541" s="75">
        <f ca="1">AVERAGE(OFFSET(BJ$339:BJ$342,[3]Feuil3!$A21,,))</f>
        <v>101.13237777681549</v>
      </c>
      <c r="BK541" s="75">
        <f ca="1">AVERAGE(OFFSET(BK$339:BK$342,[3]Feuil3!$A21,,))</f>
        <v>106.68112082577238</v>
      </c>
      <c r="BL541" s="75">
        <f ca="1">AVERAGE(OFFSET(BL$339:BL$342,[3]Feuil3!$A21,,))</f>
        <v>93.105703819989529</v>
      </c>
      <c r="BM541" s="75">
        <f ca="1">AVERAGE(OFFSET(BM$339:BM$342,[3]Feuil3!$A21,,))</f>
        <v>100.82388858684287</v>
      </c>
      <c r="BN541" s="75">
        <f ca="1">AVERAGE(OFFSET(BN$339:BN$342,[3]Feuil3!$A21,,))</f>
        <v>98.751380684819694</v>
      </c>
      <c r="BO541" s="75">
        <f ca="1">AVERAGE(OFFSET(BO$339:BO$342,[3]Feuil3!$A21,,))</f>
        <v>98.98989898989899</v>
      </c>
      <c r="BP541" s="75">
        <f ca="1">AVERAGE(OFFSET(BP$339:BP$342,[3]Feuil3!$A21,,))</f>
        <v>98.631232779308505</v>
      </c>
      <c r="BQ541" s="75">
        <f ca="1">AVERAGE(OFFSET(BQ$339:BQ$342,[3]Feuil3!$A21,,))</f>
        <v>99.702438552351452</v>
      </c>
      <c r="BR541" s="75">
        <f ca="1">AVERAGE(OFFSET(BR$339:BR$342,[3]Feuil3!$A21,,))</f>
        <v>100.38234791524266</v>
      </c>
      <c r="BS541" s="75">
        <f ca="1">AVERAGE(OFFSET(BS$339:BS$342,[3]Feuil3!$A21,,))</f>
        <v>101.40429608713191</v>
      </c>
      <c r="BT541" s="75">
        <f ca="1">AVERAGE(OFFSET(BT$339:BT$342,[3]Feuil3!$A21,,))</f>
        <v>101.49367978980905</v>
      </c>
      <c r="BU541" s="75">
        <f ca="1">AVERAGE(OFFSET(BU$339:BU$342,[3]Feuil3!$A21,,))</f>
        <v>96.048087990791657</v>
      </c>
      <c r="BV541" s="75">
        <f ca="1">AVERAGE(OFFSET(BV$339:BV$342,[3]Feuil3!$A21,,))</f>
        <v>99.85137790316891</v>
      </c>
      <c r="BW541" s="75">
        <f ca="1">AVERAGE(OFFSET(BW$339:BW$342,[3]Feuil3!$A21,,))</f>
        <v>96.748813143436266</v>
      </c>
      <c r="BX541" s="75">
        <f ca="1">AVERAGE(OFFSET(BX$339:BX$342,[3]Feuil3!$A21,,))</f>
        <v>101.11712199080334</v>
      </c>
      <c r="BY541" s="75">
        <f ca="1">AVERAGE(OFFSET(BY$339:BY$342,[3]Feuil3!$A21,,))</f>
        <v>106.44283373601044</v>
      </c>
      <c r="BZ541" s="75">
        <f ca="1">AVERAGE(OFFSET(BZ$339:BZ$342,[3]Feuil3!$A21,,))</f>
        <v>114.48097434770935</v>
      </c>
      <c r="CA541" s="75">
        <f ca="1">AVERAGE(OFFSET(CA$339:CA$342,[3]Feuil3!$A21,,))</f>
        <v>100.93603145679486</v>
      </c>
      <c r="CB541" s="75">
        <f ca="1">AVERAGE(OFFSET(CB$339:CB$342,[3]Feuil3!$A21,,))</f>
        <v>100.2361636526645</v>
      </c>
      <c r="CC541" s="75">
        <f ca="1">AVERAGE(OFFSET(CC$339:CC$342,[3]Feuil3!$A21,,))</f>
        <v>101.04744712620624</v>
      </c>
      <c r="CD541" s="75">
        <f ca="1">AVERAGE(OFFSET(CD$339:CD$342,[3]Feuil3!$A21,,))</f>
        <v>116.93284474143168</v>
      </c>
      <c r="CE541" s="75">
        <f ca="1">AVERAGE(OFFSET(CE$339:CE$342,[3]Feuil3!$A21,,))</f>
        <v>98.531970162770193</v>
      </c>
      <c r="CF541" s="75">
        <f ca="1">AVERAGE(OFFSET(CF$339:CF$342,[3]Feuil3!$A21,,))</f>
        <v>100.15534564405802</v>
      </c>
      <c r="CG541" s="75">
        <f ca="1">AVERAGE(OFFSET(CG$339:CG$342,[3]Feuil3!$A21,,))</f>
        <v>94.499322099554519</v>
      </c>
      <c r="CH541" s="75">
        <f ca="1">AVERAGE(OFFSET(CH$339:CH$342,[3]Feuil3!$A21,,))</f>
        <v>90.647654712180142</v>
      </c>
      <c r="CI541" s="75" t="e">
        <f ca="1">AVERAGE(OFFSET(CI$339:CI$342,[3]Feuil3!$A21,,))</f>
        <v>#VALUE!</v>
      </c>
      <c r="CJ541" s="75" t="e">
        <f ca="1">AVERAGE(OFFSET(CJ$339:CJ$342,[3]Feuil3!$A21,,))</f>
        <v>#VALUE!</v>
      </c>
      <c r="CK541" s="75" t="e">
        <f ca="1">AVERAGE(OFFSET(CK$339:CK$342,[3]Feuil3!$A21,,))</f>
        <v>#VALUE!</v>
      </c>
    </row>
    <row r="542" spans="3:89" s="73" customFormat="1">
      <c r="C542" s="73">
        <f t="shared" ca="1" si="103"/>
        <v>95.286202945000809</v>
      </c>
      <c r="D542" s="73">
        <f t="shared" ca="1" si="103"/>
        <v>97.725805376953915</v>
      </c>
      <c r="E542" s="73">
        <f t="shared" si="101"/>
        <v>2012</v>
      </c>
      <c r="F542" s="75">
        <f ca="1">AVERAGE(OFFSET(F$339:F$342,[3]Feuil3!$A22,,))</f>
        <v>100.38250000000001</v>
      </c>
      <c r="G542" s="75">
        <f ca="1">AVERAGE(OFFSET(G$339:G$342,[3]Feuil3!$A22,,))</f>
        <v>129.60750000000002</v>
      </c>
      <c r="H542" s="75">
        <f ca="1">AVERAGE(OFFSET(H$339:H$342,[3]Feuil3!$A22,,))</f>
        <v>100.8775</v>
      </c>
      <c r="I542" s="75">
        <f ca="1">AVERAGE(OFFSET(I$339:I$342,[3]Feuil3!$A22,,))</f>
        <v>99.067499999999995</v>
      </c>
      <c r="J542" s="75">
        <f ca="1">AVERAGE(OFFSET(J$339:J$342,[3]Feuil3!$A22,,))</f>
        <v>92.527500000000003</v>
      </c>
      <c r="K542" s="75">
        <f ca="1">AVERAGE(OFFSET(K$339:K$342,[3]Feuil3!$A22,,))</f>
        <v>111.25749999999999</v>
      </c>
      <c r="L542" s="75">
        <f ca="1">AVERAGE(OFFSET(L$339:L$342,[3]Feuil3!$A22,,))</f>
        <v>95.027500000000003</v>
      </c>
      <c r="M542" s="75">
        <f ca="1">AVERAGE(OFFSET(M$339:M$342,[3]Feuil3!$A22,,))</f>
        <v>106.85749999999999</v>
      </c>
      <c r="N542" s="75">
        <f ca="1">AVERAGE(OFFSET(N$339:N$342,[3]Feuil3!$A22,,))</f>
        <v>101.94749999999999</v>
      </c>
      <c r="O542" s="75">
        <f ca="1">AVERAGE(OFFSET(O$339:O$342,[3]Feuil3!$A22,,))</f>
        <v>96.627499999999998</v>
      </c>
      <c r="P542" s="75">
        <f ca="1">AVERAGE(OFFSET(P$339:P$342,[3]Feuil3!$A22,,))</f>
        <v>99.584999999999994</v>
      </c>
      <c r="Q542" s="75">
        <f ca="1">AVERAGE(OFFSET(Q$339:Q$342,[3]Feuil3!$A22,,))</f>
        <v>97.982500000000002</v>
      </c>
      <c r="R542" s="75">
        <f ca="1">AVERAGE(OFFSET(R$339:R$342,[3]Feuil3!$A22,,))</f>
        <v>129.8425</v>
      </c>
      <c r="S542" s="75">
        <f ca="1">AVERAGE(OFFSET(S$339:S$342,[3]Feuil3!$A22,,))</f>
        <v>117.38500000000001</v>
      </c>
      <c r="T542" s="75">
        <f ca="1">AVERAGE(OFFSET(T$339:T$342,[3]Feuil3!$A22,,))</f>
        <v>114.86</v>
      </c>
      <c r="U542" s="75">
        <f ca="1">AVERAGE(OFFSET(U$339:U$342,[3]Feuil3!$A22,,))</f>
        <v>86.207499999999996</v>
      </c>
      <c r="V542" s="75">
        <f ca="1">AVERAGE(OFFSET(V$339:V$342,[3]Feuil3!$A22,,))</f>
        <v>115.59</v>
      </c>
      <c r="W542" s="75">
        <f ca="1">AVERAGE(OFFSET(W$339:W$342,[3]Feuil3!$A22,,))</f>
        <v>101.6675</v>
      </c>
      <c r="X542" s="75">
        <f ca="1">AVERAGE(OFFSET(X$339:X$342,[3]Feuil3!$A22,,))</f>
        <v>98.762500000000003</v>
      </c>
      <c r="Y542" s="75">
        <f ca="1">AVERAGE(OFFSET(Y$339:Y$342,[3]Feuil3!$A22,,))</f>
        <v>110.78</v>
      </c>
      <c r="Z542" s="75">
        <f ca="1">AVERAGE(OFFSET(Z$339:Z$342,[3]Feuil3!$A22,,))</f>
        <v>101.5975</v>
      </c>
      <c r="AA542" s="75">
        <f ca="1">AVERAGE(OFFSET(AA$339:AA$342,[3]Feuil3!$A22,,))</f>
        <v>118.3075</v>
      </c>
      <c r="AB542" s="75">
        <f ca="1">AVERAGE(OFFSET(AB$339:AB$342,[3]Feuil3!$A22,,))</f>
        <v>99.597499999999997</v>
      </c>
      <c r="AC542" s="75">
        <f ca="1">AVERAGE(OFFSET(AC$339:AC$342,[3]Feuil3!$A22,,))</f>
        <v>121.63249999999999</v>
      </c>
      <c r="AD542" s="75">
        <f ca="1">AVERAGE(OFFSET(AD$339:AD$342,[3]Feuil3!$A22,,))</f>
        <v>91.754999999999995</v>
      </c>
      <c r="AE542" s="75">
        <f ca="1">AVERAGE(OFFSET(AE$339:AE$342,[3]Feuil3!$A22,,))</f>
        <v>97.722499999999997</v>
      </c>
      <c r="AF542" s="75">
        <f ca="1">AVERAGE(OFFSET(AF$339:AF$342,[3]Feuil3!$A22,,))</f>
        <v>92.59</v>
      </c>
      <c r="AG542" s="75">
        <f ca="1">AVERAGE(OFFSET(AG$339:AG$342,[3]Feuil3!$A22,,))</f>
        <v>97.642499999999998</v>
      </c>
      <c r="AH542" s="75">
        <f ca="1">AVERAGE(OFFSET(AH$339:AH$342,[3]Feuil3!$A22,,))</f>
        <v>97.08</v>
      </c>
      <c r="AI542" s="75">
        <f ca="1">AVERAGE(OFFSET(AI$339:AI$342,[3]Feuil3!$A22,,))</f>
        <v>116.58250000000001</v>
      </c>
      <c r="AJ542" s="75">
        <f ca="1">AVERAGE(OFFSET(AJ$339:AJ$342,[3]Feuil3!$A22,,))</f>
        <v>134.99</v>
      </c>
      <c r="AK542" s="75">
        <f ca="1">AVERAGE(OFFSET(AK$339:AK$342,[3]Feuil3!$A22,,))</f>
        <v>115.015</v>
      </c>
      <c r="AL542" s="75">
        <f ca="1">AVERAGE(OFFSET(AL$339:AL$342,[3]Feuil3!$A22,,))</f>
        <v>111.11999999999999</v>
      </c>
      <c r="AM542" s="75">
        <f ca="1">AVERAGE(OFFSET(AM$339:AM$342,[3]Feuil3!$A22,,))</f>
        <v>138.255</v>
      </c>
      <c r="AN542" s="75">
        <f ca="1">AVERAGE(OFFSET(AN$339:AN$342,[3]Feuil3!$A22,,))</f>
        <v>104.83250000000001</v>
      </c>
      <c r="AO542" s="75">
        <f ca="1">AVERAGE(OFFSET(AO$339:AO$342,[3]Feuil3!$A22,,))</f>
        <v>101.4025</v>
      </c>
      <c r="AP542" s="75">
        <f ca="1">AVERAGE(OFFSET(AP$339:AP$342,[3]Feuil3!$A22,,))</f>
        <v>94.284999999999997</v>
      </c>
      <c r="AQ542" s="75">
        <f ca="1">AVERAGE(OFFSET(AQ$339:AQ$342,[3]Feuil3!$A22,,))</f>
        <v>90.764999999999986</v>
      </c>
      <c r="AR542" s="75" t="e">
        <f ca="1">AVERAGE(OFFSET(AR$339:AR$342,[3]Feuil3!$A22,,))</f>
        <v>#DIV/0!</v>
      </c>
      <c r="AS542" s="75" t="e">
        <f ca="1">AVERAGE(OFFSET(AS$339:AS$342,[3]Feuil3!$A22,,))</f>
        <v>#DIV/0!</v>
      </c>
      <c r="AT542" s="75" t="e">
        <f ca="1">AVERAGE(OFFSET(AT$339:AT$342,[3]Feuil3!$A22,,))</f>
        <v>#DIV/0!</v>
      </c>
      <c r="AU542" s="75" t="e">
        <f ca="1">AVERAGE(OFFSET(AU$339:AU$342,[3]Feuil3!$A22,,))</f>
        <v>#DIV/0!</v>
      </c>
      <c r="AV542" s="75" t="e">
        <f ca="1">AVERAGE(OFFSET(AV$339:AV$342,[3]Feuil3!$A22,,))</f>
        <v>#DIV/0!</v>
      </c>
      <c r="AW542" s="75">
        <f ca="1">AVERAGE(OFFSET(AW$339:AW$342,[3]Feuil3!$A22,,))</f>
        <v>96.377994335365571</v>
      </c>
      <c r="AX542" s="75">
        <f ca="1">AVERAGE(OFFSET(AX$339:AX$342,[3]Feuil3!$A22,,))</f>
        <v>105.19235451667883</v>
      </c>
      <c r="AY542" s="75">
        <f ca="1">AVERAGE(OFFSET(AY$339:AY$342,[3]Feuil3!$A22,,))</f>
        <v>95.647948420129438</v>
      </c>
      <c r="AZ542" s="75">
        <f ca="1">AVERAGE(OFFSET(AZ$339:AZ$342,[3]Feuil3!$A22,,))</f>
        <v>95.275533756491654</v>
      </c>
      <c r="BA542" s="75">
        <f ca="1">AVERAGE(OFFSET(BA$339:BA$342,[3]Feuil3!$A22,,))</f>
        <v>94.403775028695321</v>
      </c>
      <c r="BB542" s="75">
        <f ca="1">AVERAGE(OFFSET(BB$339:BB$342,[3]Feuil3!$A22,,))</f>
        <v>99.773562909156126</v>
      </c>
      <c r="BC542" s="75">
        <f ca="1">AVERAGE(OFFSET(BC$339:BC$342,[3]Feuil3!$A22,,))</f>
        <v>96.693037572180828</v>
      </c>
      <c r="BD542" s="75">
        <f ca="1">AVERAGE(OFFSET(BD$339:BD$342,[3]Feuil3!$A22,,))</f>
        <v>103.45887592583628</v>
      </c>
      <c r="BE542" s="75">
        <f ca="1">AVERAGE(OFFSET(BE$339:BE$342,[3]Feuil3!$A22,,))</f>
        <v>97.770265410343086</v>
      </c>
      <c r="BF542" s="75">
        <f ca="1">AVERAGE(OFFSET(BF$339:BF$342,[3]Feuil3!$A22,,))</f>
        <v>94.094018550527068</v>
      </c>
      <c r="BG542" s="75">
        <f ca="1">AVERAGE(OFFSET(BG$339:BG$342,[3]Feuil3!$A22,,))</f>
        <v>97.018851380973274</v>
      </c>
      <c r="BH542" s="75">
        <f ca="1">AVERAGE(OFFSET(BH$339:BH$342,[3]Feuil3!$A22,,))</f>
        <v>94.955784373107207</v>
      </c>
      <c r="BI542" s="75">
        <f ca="1">AVERAGE(OFFSET(BI$339:BI$342,[3]Feuil3!$A22,,))</f>
        <v>107.63029737850999</v>
      </c>
      <c r="BJ542" s="75">
        <f ca="1">AVERAGE(OFFSET(BJ$339:BJ$342,[3]Feuil3!$A22,,))</f>
        <v>101.66284155371758</v>
      </c>
      <c r="BK542" s="75">
        <f ca="1">AVERAGE(OFFSET(BK$339:BK$342,[3]Feuil3!$A22,,))</f>
        <v>108.27422053590365</v>
      </c>
      <c r="BL542" s="75">
        <f ca="1">AVERAGE(OFFSET(BL$339:BL$342,[3]Feuil3!$A22,,))</f>
        <v>90.222396650968093</v>
      </c>
      <c r="BM542" s="75">
        <f ca="1">AVERAGE(OFFSET(BM$339:BM$342,[3]Feuil3!$A22,,))</f>
        <v>96.683534774789848</v>
      </c>
      <c r="BN542" s="75">
        <f ca="1">AVERAGE(OFFSET(BN$339:BN$342,[3]Feuil3!$A22,,))</f>
        <v>97.649234020073962</v>
      </c>
      <c r="BO542" s="75">
        <f ca="1">AVERAGE(OFFSET(BO$339:BO$342,[3]Feuil3!$A22,,))</f>
        <v>97.564890963423977</v>
      </c>
      <c r="BP542" s="75">
        <f ca="1">AVERAGE(OFFSET(BP$339:BP$342,[3]Feuil3!$A22,,))</f>
        <v>98.462358901430974</v>
      </c>
      <c r="BQ542" s="75">
        <f ca="1">AVERAGE(OFFSET(BQ$339:BQ$342,[3]Feuil3!$A22,,))</f>
        <v>98.313818463324935</v>
      </c>
      <c r="BR542" s="75">
        <f ca="1">AVERAGE(OFFSET(BR$339:BR$342,[3]Feuil3!$A22,,))</f>
        <v>101.08296308954205</v>
      </c>
      <c r="BS542" s="75">
        <f ca="1">AVERAGE(OFFSET(BS$339:BS$342,[3]Feuil3!$A22,,))</f>
        <v>100.44120613150464</v>
      </c>
      <c r="BT542" s="75">
        <f ca="1">AVERAGE(OFFSET(BT$339:BT$342,[3]Feuil3!$A22,,))</f>
        <v>100.65374350911308</v>
      </c>
      <c r="BU542" s="75">
        <f ca="1">AVERAGE(OFFSET(BU$339:BU$342,[3]Feuil3!$A22,,))</f>
        <v>93.879012661465651</v>
      </c>
      <c r="BV542" s="75">
        <f ca="1">AVERAGE(OFFSET(BV$339:BV$342,[3]Feuil3!$A22,,))</f>
        <v>98.465917678472465</v>
      </c>
      <c r="BW542" s="75">
        <f ca="1">AVERAGE(OFFSET(BW$339:BW$342,[3]Feuil3!$A22,,))</f>
        <v>98.77847122206218</v>
      </c>
      <c r="BX542" s="75">
        <f ca="1">AVERAGE(OFFSET(BX$339:BX$342,[3]Feuil3!$A22,,))</f>
        <v>105.64511766296997</v>
      </c>
      <c r="BY542" s="75">
        <f ca="1">AVERAGE(OFFSET(BY$339:BY$342,[3]Feuil3!$A22,,))</f>
        <v>107.83970673998168</v>
      </c>
      <c r="BZ542" s="75">
        <f ca="1">AVERAGE(OFFSET(BZ$339:BZ$342,[3]Feuil3!$A22,,))</f>
        <v>113.81953088770105</v>
      </c>
      <c r="CA542" s="75">
        <f ca="1">AVERAGE(OFFSET(CA$339:CA$342,[3]Feuil3!$A22,,))</f>
        <v>103.56957897765416</v>
      </c>
      <c r="CB542" s="75">
        <f ca="1">AVERAGE(OFFSET(CB$339:CB$342,[3]Feuil3!$A22,,))</f>
        <v>100.60134263409941</v>
      </c>
      <c r="CC542" s="75">
        <f ca="1">AVERAGE(OFFSET(CC$339:CC$342,[3]Feuil3!$A22,,))</f>
        <v>99.057297586414379</v>
      </c>
      <c r="CD542" s="75">
        <f ca="1">AVERAGE(OFFSET(CD$339:CD$342,[3]Feuil3!$A22,,))</f>
        <v>108.36942250788738</v>
      </c>
      <c r="CE542" s="75">
        <f ca="1">AVERAGE(OFFSET(CE$339:CE$342,[3]Feuil3!$A22,,))</f>
        <v>99.933271371035005</v>
      </c>
      <c r="CF542" s="75">
        <f ca="1">AVERAGE(OFFSET(CF$339:CF$342,[3]Feuil3!$A22,,))</f>
        <v>101.62862368770513</v>
      </c>
      <c r="CG542" s="75">
        <f ca="1">AVERAGE(OFFSET(CG$339:CG$342,[3]Feuil3!$A22,,))</f>
        <v>91.308347859771473</v>
      </c>
      <c r="CH542" s="75">
        <f ca="1">AVERAGE(OFFSET(CH$339:CH$342,[3]Feuil3!$A22,,))</f>
        <v>87.152527725766959</v>
      </c>
      <c r="CI542" s="75" t="e">
        <f ca="1">AVERAGE(OFFSET(CI$339:CI$342,[3]Feuil3!$A22,,))</f>
        <v>#VALUE!</v>
      </c>
      <c r="CJ542" s="75" t="e">
        <f ca="1">AVERAGE(OFFSET(CJ$339:CJ$342,[3]Feuil3!$A22,,))</f>
        <v>#VALUE!</v>
      </c>
      <c r="CK542" s="75" t="e">
        <f ca="1">AVERAGE(OFFSET(CK$339:CK$342,[3]Feuil3!$A22,,))</f>
        <v>#VALUE!</v>
      </c>
    </row>
    <row r="543" spans="3:89" s="73" customFormat="1">
      <c r="C543" s="73">
        <f t="shared" ca="1" si="103"/>
        <v>96.82918595303552</v>
      </c>
      <c r="D543" s="73">
        <f t="shared" ca="1" si="103"/>
        <v>99.259090599750024</v>
      </c>
      <c r="E543" s="73">
        <v>2013</v>
      </c>
      <c r="F543" s="75">
        <f ca="1">AVERAGE(OFFSET(F$339:F$342,[3]Feuil3!$A23,,))</f>
        <v>101.64750000000001</v>
      </c>
      <c r="G543" s="75">
        <f ca="1">AVERAGE(OFFSET(G$339:G$342,[3]Feuil3!$A23,,))</f>
        <v>127.26499999999999</v>
      </c>
      <c r="H543" s="75">
        <f ca="1">AVERAGE(OFFSET(H$339:H$342,[3]Feuil3!$A23,,))</f>
        <v>100.4525</v>
      </c>
      <c r="I543" s="75">
        <f ca="1">AVERAGE(OFFSET(I$339:I$342,[3]Feuil3!$A23,,))</f>
        <v>102.07000000000001</v>
      </c>
      <c r="J543" s="75">
        <f ca="1">AVERAGE(OFFSET(J$339:J$342,[3]Feuil3!$A23,,))</f>
        <v>94.204999999999998</v>
      </c>
      <c r="K543" s="75">
        <f ca="1">AVERAGE(OFFSET(K$339:K$342,[3]Feuil3!$A23,,))</f>
        <v>114.155</v>
      </c>
      <c r="L543" s="75">
        <f ca="1">AVERAGE(OFFSET(L$339:L$342,[3]Feuil3!$A23,,))</f>
        <v>97.452500000000015</v>
      </c>
      <c r="M543" s="75">
        <f ca="1">AVERAGE(OFFSET(M$339:M$342,[3]Feuil3!$A23,,))</f>
        <v>107.48499999999999</v>
      </c>
      <c r="N543" s="75">
        <f ca="1">AVERAGE(OFFSET(N$339:N$342,[3]Feuil3!$A23,,))</f>
        <v>102.745</v>
      </c>
      <c r="O543" s="75">
        <f ca="1">AVERAGE(OFFSET(O$339:O$342,[3]Feuil3!$A23,,))</f>
        <v>98.737499999999997</v>
      </c>
      <c r="P543" s="75">
        <f ca="1">AVERAGE(OFFSET(P$339:P$342,[3]Feuil3!$A23,,))</f>
        <v>101.7675</v>
      </c>
      <c r="Q543" s="75">
        <f ca="1">AVERAGE(OFFSET(Q$339:Q$342,[3]Feuil3!$A23,,))</f>
        <v>100.7225</v>
      </c>
      <c r="R543" s="75">
        <f ca="1">AVERAGE(OFFSET(R$339:R$342,[3]Feuil3!$A23,,))</f>
        <v>132.63</v>
      </c>
      <c r="S543" s="75">
        <f ca="1">AVERAGE(OFFSET(S$339:S$342,[3]Feuil3!$A23,,))</f>
        <v>117.3625</v>
      </c>
      <c r="T543" s="75">
        <f ca="1">AVERAGE(OFFSET(T$339:T$342,[3]Feuil3!$A23,,))</f>
        <v>119.295</v>
      </c>
      <c r="U543" s="75">
        <f ca="1">AVERAGE(OFFSET(U$339:U$342,[3]Feuil3!$A23,,))</f>
        <v>85.127499999999998</v>
      </c>
      <c r="V543" s="75">
        <f ca="1">AVERAGE(OFFSET(V$339:V$342,[3]Feuil3!$A23,,))</f>
        <v>116.98249999999999</v>
      </c>
      <c r="W543" s="75">
        <f ca="1">AVERAGE(OFFSET(W$339:W$342,[3]Feuil3!$A23,,))</f>
        <v>102.9075</v>
      </c>
      <c r="X543" s="75">
        <f ca="1">AVERAGE(OFFSET(X$339:X$342,[3]Feuil3!$A23,,))</f>
        <v>100.0425</v>
      </c>
      <c r="Y543" s="75">
        <f ca="1">AVERAGE(OFFSET(Y$339:Y$342,[3]Feuil3!$A23,,))</f>
        <v>112.45499999999998</v>
      </c>
      <c r="Z543" s="75">
        <f ca="1">AVERAGE(OFFSET(Z$339:Z$342,[3]Feuil3!$A23,,))</f>
        <v>102.45500000000001</v>
      </c>
      <c r="AA543" s="75">
        <f ca="1">AVERAGE(OFFSET(AA$339:AA$342,[3]Feuil3!$A23,,))</f>
        <v>118.41500000000001</v>
      </c>
      <c r="AB543" s="75">
        <f ca="1">AVERAGE(OFFSET(AB$339:AB$342,[3]Feuil3!$A23,,))</f>
        <v>100.49</v>
      </c>
      <c r="AC543" s="75">
        <f ca="1">AVERAGE(OFFSET(AC$339:AC$342,[3]Feuil3!$A23,,))</f>
        <v>120.7</v>
      </c>
      <c r="AD543" s="75">
        <f ca="1">AVERAGE(OFFSET(AD$339:AD$342,[3]Feuil3!$A23,,))</f>
        <v>93.06750000000001</v>
      </c>
      <c r="AE543" s="75">
        <f ca="1">AVERAGE(OFFSET(AE$339:AE$342,[3]Feuil3!$A23,,))</f>
        <v>97.69250000000001</v>
      </c>
      <c r="AF543" s="75">
        <f ca="1">AVERAGE(OFFSET(AF$339:AF$342,[3]Feuil3!$A23,,))</f>
        <v>91.467500000000001</v>
      </c>
      <c r="AG543" s="75">
        <f ca="1">AVERAGE(OFFSET(AG$339:AG$342,[3]Feuil3!$A23,,))</f>
        <v>98.515000000000001</v>
      </c>
      <c r="AH543" s="75">
        <f ca="1">AVERAGE(OFFSET(AH$339:AH$342,[3]Feuil3!$A23,,))</f>
        <v>85.975000000000009</v>
      </c>
      <c r="AI543" s="75">
        <f ca="1">AVERAGE(OFFSET(AI$339:AI$342,[3]Feuil3!$A23,,))</f>
        <v>116.78999999999999</v>
      </c>
      <c r="AJ543" s="75">
        <f ca="1">AVERAGE(OFFSET(AJ$339:AJ$342,[3]Feuil3!$A23,,))</f>
        <v>133.35249999999999</v>
      </c>
      <c r="AK543" s="75">
        <f ca="1">AVERAGE(OFFSET(AK$339:AK$342,[3]Feuil3!$A23,,))</f>
        <v>115.79500000000002</v>
      </c>
      <c r="AL543" s="75">
        <f ca="1">AVERAGE(OFFSET(AL$339:AL$342,[3]Feuil3!$A23,,))</f>
        <v>111.57250000000001</v>
      </c>
      <c r="AM543" s="75">
        <f ca="1">AVERAGE(OFFSET(AM$339:AM$342,[3]Feuil3!$A23,,))</f>
        <v>141.35499999999999</v>
      </c>
      <c r="AN543" s="75">
        <f ca="1">AVERAGE(OFFSET(AN$339:AN$342,[3]Feuil3!$A23,,))</f>
        <v>107.4725</v>
      </c>
      <c r="AO543" s="75">
        <f ca="1">AVERAGE(OFFSET(AO$339:AO$342,[3]Feuil3!$A23,,))</f>
        <v>102.32</v>
      </c>
      <c r="AP543" s="75">
        <f ca="1">AVERAGE(OFFSET(AP$339:AP$342,[3]Feuil3!$A23,,))</f>
        <v>97.56750000000001</v>
      </c>
      <c r="AQ543" s="75">
        <f ca="1">AVERAGE(OFFSET(AQ$339:AQ$342,[3]Feuil3!$A23,,))</f>
        <v>94.737499999999997</v>
      </c>
      <c r="AR543" s="75" t="e">
        <f ca="1">AVERAGE(OFFSET(AR$339:AR$342,[3]Feuil3!$A23,,))</f>
        <v>#DIV/0!</v>
      </c>
      <c r="AS543" s="75" t="e">
        <f ca="1">AVERAGE(OFFSET(AS$339:AS$342,[3]Feuil3!$A23,,))</f>
        <v>#DIV/0!</v>
      </c>
      <c r="AT543" s="75" t="e">
        <f ca="1">AVERAGE(OFFSET(AT$339:AT$342,[3]Feuil3!$A23,,))</f>
        <v>#DIV/0!</v>
      </c>
      <c r="AU543" s="75" t="e">
        <f ca="1">AVERAGE(OFFSET(AU$339:AU$342,[3]Feuil3!$A23,,))</f>
        <v>#DIV/0!</v>
      </c>
      <c r="AV543" s="75" t="e">
        <f ca="1">AVERAGE(OFFSET(AV$339:AV$342,[3]Feuil3!$A23,,))</f>
        <v>#DIV/0!</v>
      </c>
      <c r="AW543" s="75">
        <f ca="1">AVERAGE(OFFSET(AW$339:AW$342,[3]Feuil3!$A23,,))</f>
        <v>97.592530363400698</v>
      </c>
      <c r="AX543" s="75">
        <f ca="1">AVERAGE(OFFSET(AX$339:AX$342,[3]Feuil3!$A23,,))</f>
        <v>103.29112896680464</v>
      </c>
      <c r="AY543" s="75">
        <f ca="1">AVERAGE(OFFSET(AY$339:AY$342,[3]Feuil3!$A23,,))</f>
        <v>95.244980681252514</v>
      </c>
      <c r="AZ543" s="75">
        <f ca="1">AVERAGE(OFFSET(AZ$339:AZ$342,[3]Feuil3!$A23,,))</f>
        <v>98.163108290055803</v>
      </c>
      <c r="BA543" s="75">
        <f ca="1">AVERAGE(OFFSET(BA$339:BA$342,[3]Feuil3!$A23,,))</f>
        <v>96.115291416911106</v>
      </c>
      <c r="BB543" s="75">
        <f ca="1">AVERAGE(OFFSET(BB$339:BB$342,[3]Feuil3!$A23,,))</f>
        <v>102.3719845753744</v>
      </c>
      <c r="BC543" s="75">
        <f ca="1">AVERAGE(OFFSET(BC$339:BC$342,[3]Feuil3!$A23,,))</f>
        <v>99.16054030678437</v>
      </c>
      <c r="BD543" s="75">
        <f ca="1">AVERAGE(OFFSET(BD$339:BD$342,[3]Feuil3!$A23,,))</f>
        <v>104.06641816333448</v>
      </c>
      <c r="BE543" s="75">
        <f ca="1">AVERAGE(OFFSET(BE$339:BE$342,[3]Feuil3!$A23,,))</f>
        <v>98.535088350236165</v>
      </c>
      <c r="BF543" s="75">
        <f ca="1">AVERAGE(OFFSET(BF$339:BF$342,[3]Feuil3!$A23,,))</f>
        <v>96.148696350755898</v>
      </c>
      <c r="BG543" s="75">
        <f ca="1">AVERAGE(OFFSET(BG$339:BG$342,[3]Feuil3!$A23,,))</f>
        <v>99.145111793073241</v>
      </c>
      <c r="BH543" s="75">
        <f ca="1">AVERAGE(OFFSET(BH$339:BH$342,[3]Feuil3!$A23,,))</f>
        <v>97.61114476075106</v>
      </c>
      <c r="BI543" s="75">
        <f ca="1">AVERAGE(OFFSET(BI$339:BI$342,[3]Feuil3!$A23,,))</f>
        <v>109.9409387628225</v>
      </c>
      <c r="BJ543" s="75">
        <f ca="1">AVERAGE(OFFSET(BJ$339:BJ$342,[3]Feuil3!$A23,,))</f>
        <v>101.64335512925994</v>
      </c>
      <c r="BK543" s="75">
        <f ca="1">AVERAGE(OFFSET(BK$339:BK$342,[3]Feuil3!$A23,,))</f>
        <v>112.45492894681026</v>
      </c>
      <c r="BL543" s="75">
        <f ca="1">AVERAGE(OFFSET(BL$339:BL$342,[3]Feuil3!$A23,,))</f>
        <v>89.092098377812661</v>
      </c>
      <c r="BM543" s="75">
        <f ca="1">AVERAGE(OFFSET(BM$339:BM$342,[3]Feuil3!$A23,,))</f>
        <v>97.848270670402741</v>
      </c>
      <c r="BN543" s="75">
        <f ca="1">AVERAGE(OFFSET(BN$339:BN$342,[3]Feuil3!$A23,,))</f>
        <v>98.84022475147674</v>
      </c>
      <c r="BO543" s="75">
        <f ca="1">AVERAGE(OFFSET(BO$339:BO$342,[3]Feuil3!$A23,,))</f>
        <v>98.829369489516196</v>
      </c>
      <c r="BP543" s="75">
        <f ca="1">AVERAGE(OFFSET(BP$339:BP$342,[3]Feuil3!$A23,,))</f>
        <v>99.951115456403869</v>
      </c>
      <c r="BQ543" s="75">
        <f ca="1">AVERAGE(OFFSET(BQ$339:BQ$342,[3]Feuil3!$A23,,))</f>
        <v>99.143603638474943</v>
      </c>
      <c r="BR543" s="75">
        <f ca="1">AVERAGE(OFFSET(BR$339:BR$342,[3]Feuil3!$A23,,))</f>
        <v>101.1748120300752</v>
      </c>
      <c r="BS543" s="75">
        <f ca="1">AVERAGE(OFFSET(BS$339:BS$342,[3]Feuil3!$A23,,))</f>
        <v>101.3412666397741</v>
      </c>
      <c r="BT543" s="75">
        <f ca="1">AVERAGE(OFFSET(BT$339:BT$342,[3]Feuil3!$A23,,))</f>
        <v>99.882077911330853</v>
      </c>
      <c r="BU543" s="75">
        <f ca="1">AVERAGE(OFFSET(BU$339:BU$342,[3]Feuil3!$A23,,))</f>
        <v>95.2218953830413</v>
      </c>
      <c r="BV543" s="75">
        <f ca="1">AVERAGE(OFFSET(BV$339:BV$342,[3]Feuil3!$A23,,))</f>
        <v>98.435689455388186</v>
      </c>
      <c r="BW543" s="75">
        <f ca="1">AVERAGE(OFFSET(BW$339:BW$342,[3]Feuil3!$A23,,))</f>
        <v>97.580946284738886</v>
      </c>
      <c r="BX543" s="75">
        <f ca="1">AVERAGE(OFFSET(BX$339:BX$342,[3]Feuil3!$A23,,))</f>
        <v>106.58912631863673</v>
      </c>
      <c r="BY543" s="75">
        <f ca="1">AVERAGE(OFFSET(BY$339:BY$342,[3]Feuil3!$A23,,))</f>
        <v>95.503901802327192</v>
      </c>
      <c r="BZ543" s="75">
        <f ca="1">AVERAGE(OFFSET(BZ$339:BZ$342,[3]Feuil3!$A23,,))</f>
        <v>114.02211320202093</v>
      </c>
      <c r="CA543" s="75">
        <f ca="1">AVERAGE(OFFSET(CA$339:CA$342,[3]Feuil3!$A23,,))</f>
        <v>102.31322528052172</v>
      </c>
      <c r="CB543" s="75">
        <f ca="1">AVERAGE(OFFSET(CB$339:CB$342,[3]Feuil3!$A23,,))</f>
        <v>101.28359318624128</v>
      </c>
      <c r="CC543" s="75">
        <f ca="1">AVERAGE(OFFSET(CC$339:CC$342,[3]Feuil3!$A23,,))</f>
        <v>99.460676160549113</v>
      </c>
      <c r="CD543" s="75">
        <f ca="1">AVERAGE(OFFSET(CD$339:CD$342,[3]Feuil3!$A23,,))</f>
        <v>110.79931806157042</v>
      </c>
      <c r="CE543" s="75">
        <f ca="1">AVERAGE(OFFSET(CE$339:CE$342,[3]Feuil3!$A23,,))</f>
        <v>102.44989394914326</v>
      </c>
      <c r="CF543" s="75">
        <f ca="1">AVERAGE(OFFSET(CF$339:CF$342,[3]Feuil3!$A23,,))</f>
        <v>102.5481696775325</v>
      </c>
      <c r="CG543" s="75">
        <f ca="1">AVERAGE(OFFSET(CG$339:CG$342,[3]Feuil3!$A23,,))</f>
        <v>94.487216734456723</v>
      </c>
      <c r="CH543" s="75">
        <f ca="1">AVERAGE(OFFSET(CH$339:CH$342,[3]Feuil3!$A23,,))</f>
        <v>90.966921119592868</v>
      </c>
      <c r="CI543" s="75" t="e">
        <f ca="1">AVERAGE(OFFSET(CI$339:CI$342,[3]Feuil3!$A23,,))</f>
        <v>#VALUE!</v>
      </c>
      <c r="CJ543" s="75" t="e">
        <f ca="1">AVERAGE(OFFSET(CJ$339:CJ$342,[3]Feuil3!$A23,,))</f>
        <v>#VALUE!</v>
      </c>
      <c r="CK543" s="75" t="e">
        <f ca="1">AVERAGE(OFFSET(CK$339:CK$342,[3]Feuil3!$A23,,))</f>
        <v>#VALUE!</v>
      </c>
    </row>
    <row r="545" spans="2:89" s="82" customFormat="1">
      <c r="B545" s="82" t="s">
        <v>493</v>
      </c>
      <c r="C545" s="83">
        <f t="shared" ref="C545:D558" ca="1" si="104">C546/(1+C634/100)</f>
        <v>93.358228809148883</v>
      </c>
      <c r="D545" s="83">
        <f t="shared" ca="1" si="104"/>
        <v>99.358704489990401</v>
      </c>
      <c r="E545" s="82">
        <v>1994</v>
      </c>
      <c r="F545" s="84">
        <f t="shared" ref="F545:AT551" ca="1" si="105">F524/F452*100</f>
        <v>93.332208374514849</v>
      </c>
      <c r="G545" s="84">
        <f t="shared" ca="1" si="105"/>
        <v>106.39133627019089</v>
      </c>
      <c r="H545" s="84">
        <f t="shared" ca="1" si="105"/>
        <v>152.33155907374552</v>
      </c>
      <c r="I545" s="84">
        <f t="shared" ca="1" si="105"/>
        <v>101.53362170664568</v>
      </c>
      <c r="J545" s="84">
        <f t="shared" ca="1" si="105"/>
        <v>92.5529414278693</v>
      </c>
      <c r="K545" s="84">
        <f t="shared" ca="1" si="105"/>
        <v>98.864195322631133</v>
      </c>
      <c r="L545" s="84">
        <f t="shared" ca="1" si="105"/>
        <v>100.30440572935069</v>
      </c>
      <c r="M545" s="84">
        <f t="shared" ca="1" si="105"/>
        <v>101.94673679755751</v>
      </c>
      <c r="N545" s="84">
        <f t="shared" ca="1" si="105"/>
        <v>94.891831866414435</v>
      </c>
      <c r="O545" s="84">
        <f t="shared" ca="1" si="105"/>
        <v>107.28247422680413</v>
      </c>
      <c r="P545" s="84">
        <f t="shared" ca="1" si="105"/>
        <v>93.451371025121773</v>
      </c>
      <c r="Q545" s="84">
        <f t="shared" ca="1" si="105"/>
        <v>101.83823529411764</v>
      </c>
      <c r="R545" s="84">
        <f t="shared" ca="1" si="105"/>
        <v>75.904461910150175</v>
      </c>
      <c r="S545" s="84">
        <f t="shared" ca="1" si="105"/>
        <v>128.83326201683067</v>
      </c>
      <c r="T545" s="84">
        <f t="shared" ca="1" si="105"/>
        <v>81.698358947642632</v>
      </c>
      <c r="U545" s="84">
        <f t="shared" ca="1" si="105"/>
        <v>131.44633858689824</v>
      </c>
      <c r="V545" s="84">
        <f t="shared" ca="1" si="105"/>
        <v>89.890809573012362</v>
      </c>
      <c r="W545" s="84">
        <f t="shared" ca="1" si="105"/>
        <v>106.58452676214097</v>
      </c>
      <c r="X545" s="84">
        <f t="shared" ca="1" si="105"/>
        <v>87.732122984266937</v>
      </c>
      <c r="Y545" s="84">
        <f t="shared" ca="1" si="105"/>
        <v>91.188254993421836</v>
      </c>
      <c r="Z545" s="84">
        <f t="shared" ca="1" si="105"/>
        <v>117.69785066467884</v>
      </c>
      <c r="AA545" s="84">
        <f t="shared" ca="1" si="105"/>
        <v>144.62575230990927</v>
      </c>
      <c r="AB545" s="84">
        <f t="shared" ca="1" si="105"/>
        <v>106.41932507618752</v>
      </c>
      <c r="AC545" s="84">
        <f t="shared" ca="1" si="105"/>
        <v>82.230129826804927</v>
      </c>
      <c r="AD545" s="84">
        <f t="shared" ca="1" si="105"/>
        <v>109.2285778544119</v>
      </c>
      <c r="AE545" s="84">
        <f t="shared" ca="1" si="105"/>
        <v>108.12412056580021</v>
      </c>
      <c r="AF545" s="84">
        <f t="shared" ca="1" si="105"/>
        <v>119.11182108626197</v>
      </c>
      <c r="AG545" s="84">
        <f t="shared" ca="1" si="105"/>
        <v>110.10952432084184</v>
      </c>
      <c r="AH545" s="84">
        <f t="shared" ca="1" si="105"/>
        <v>84.054778482962604</v>
      </c>
      <c r="AI545" s="84">
        <f t="shared" ca="1" si="105"/>
        <v>99.498319493871108</v>
      </c>
      <c r="AJ545" s="84">
        <f t="shared" ca="1" si="105"/>
        <v>67.179471679864591</v>
      </c>
      <c r="AK545" s="84">
        <f t="shared" ca="1" si="105"/>
        <v>90.309161387917186</v>
      </c>
      <c r="AL545" s="84">
        <f t="shared" ca="1" si="105"/>
        <v>90.662139219015287</v>
      </c>
      <c r="AM545" s="84">
        <f t="shared" ca="1" si="105"/>
        <v>92.846334631853438</v>
      </c>
      <c r="AN545" s="84">
        <f t="shared" ca="1" si="105"/>
        <v>115.559428839579</v>
      </c>
      <c r="AO545" s="84">
        <f t="shared" ca="1" si="105"/>
        <v>92.663001750560468</v>
      </c>
      <c r="AP545" s="84">
        <f t="shared" ca="1" si="105"/>
        <v>95.546751945014563</v>
      </c>
      <c r="AQ545" s="84">
        <f t="shared" ca="1" si="105"/>
        <v>99.805947448471173</v>
      </c>
      <c r="AR545" s="84">
        <f t="shared" ca="1" si="105"/>
        <v>83.873503974840574</v>
      </c>
      <c r="AS545" s="84" t="e">
        <f t="shared" ca="1" si="105"/>
        <v>#DIV/0!</v>
      </c>
      <c r="AT545" s="84" t="e">
        <f t="shared" ca="1" si="105"/>
        <v>#DIV/0!</v>
      </c>
      <c r="AW545" s="84">
        <f t="shared" ref="AW545:CK551" ca="1" si="106">AW524/AW452*100</f>
        <v>94.949650034694372</v>
      </c>
      <c r="AX545" s="84">
        <f t="shared" ca="1" si="106"/>
        <v>103.40364027558931</v>
      </c>
      <c r="AY545" s="84">
        <f t="shared" ca="1" si="106"/>
        <v>175.32193612408179</v>
      </c>
      <c r="AZ545" s="84">
        <f t="shared" ca="1" si="106"/>
        <v>107.63413432072792</v>
      </c>
      <c r="BA545" s="84">
        <f t="shared" ca="1" si="106"/>
        <v>90.083603926694678</v>
      </c>
      <c r="BB545" s="84">
        <f t="shared" ca="1" si="106"/>
        <v>120.42396637238522</v>
      </c>
      <c r="BC545" s="84">
        <f t="shared" ca="1" si="106"/>
        <v>118.82618541415542</v>
      </c>
      <c r="BD545" s="84">
        <f t="shared" ca="1" si="106"/>
        <v>99.827061943776684</v>
      </c>
      <c r="BE545" s="84">
        <f t="shared" ca="1" si="106"/>
        <v>100.52951100916476</v>
      </c>
      <c r="BF545" s="84">
        <f t="shared" ca="1" si="106"/>
        <v>108.78161340946562</v>
      </c>
      <c r="BG545" s="84">
        <f t="shared" ca="1" si="106"/>
        <v>95.677379132252412</v>
      </c>
      <c r="BH545" s="84">
        <f t="shared" ca="1" si="106"/>
        <v>97.890538710941655</v>
      </c>
      <c r="BI545" s="84">
        <f t="shared" ca="1" si="106"/>
        <v>102.86073097561992</v>
      </c>
      <c r="BJ545" s="84">
        <f t="shared" ca="1" si="106"/>
        <v>131.76217824940488</v>
      </c>
      <c r="BK545" s="84">
        <f t="shared" ca="1" si="106"/>
        <v>83.25211606287715</v>
      </c>
      <c r="BL545" s="84">
        <f t="shared" ca="1" si="106"/>
        <v>145.40950275913286</v>
      </c>
      <c r="BM545" s="84">
        <f t="shared" ca="1" si="106"/>
        <v>81.659621937191588</v>
      </c>
      <c r="BN545" s="84">
        <f t="shared" ca="1" si="106"/>
        <v>104.89539004641766</v>
      </c>
      <c r="BO545" s="84">
        <f t="shared" ca="1" si="106"/>
        <v>87.654121541293563</v>
      </c>
      <c r="BP545" s="84">
        <f t="shared" ca="1" si="106"/>
        <v>96.424021834213818</v>
      </c>
      <c r="BQ545" s="84">
        <f t="shared" ca="1" si="106"/>
        <v>114.5714659145865</v>
      </c>
      <c r="BR545" s="84">
        <f t="shared" ca="1" si="106"/>
        <v>171.90063199087706</v>
      </c>
      <c r="BS545" s="84">
        <f t="shared" ca="1" si="106"/>
        <v>111.21388270807408</v>
      </c>
      <c r="BT545" s="84">
        <f t="shared" ca="1" si="106"/>
        <v>84.708754879200725</v>
      </c>
      <c r="BU545" s="84">
        <f t="shared" ca="1" si="106"/>
        <v>116.17986834428977</v>
      </c>
      <c r="BV545" s="84">
        <f t="shared" ca="1" si="106"/>
        <v>107.94980589714658</v>
      </c>
      <c r="BW545" s="84">
        <f t="shared" ca="1" si="106"/>
        <v>115.38223027292457</v>
      </c>
      <c r="BX545" s="84">
        <f t="shared" ca="1" si="106"/>
        <v>110.0112388379479</v>
      </c>
      <c r="BY545" s="84">
        <f t="shared" ca="1" si="106"/>
        <v>81.405380455298342</v>
      </c>
      <c r="BZ545" s="84">
        <f t="shared" ca="1" si="106"/>
        <v>97.948932663256997</v>
      </c>
      <c r="CA545" s="84">
        <f t="shared" ca="1" si="106"/>
        <v>62.709430685188259</v>
      </c>
      <c r="CB545" s="84">
        <f t="shared" ca="1" si="106"/>
        <v>81.955795997462346</v>
      </c>
      <c r="CC545" s="84">
        <f t="shared" ca="1" si="106"/>
        <v>92.751342756989942</v>
      </c>
      <c r="CD545" s="84">
        <f t="shared" ca="1" si="106"/>
        <v>81.726097966495374</v>
      </c>
      <c r="CE545" s="84">
        <f t="shared" ca="1" si="106"/>
        <v>111.34309735192627</v>
      </c>
      <c r="CF545" s="84" t="e">
        <f t="shared" ca="1" si="106"/>
        <v>#VALUE!</v>
      </c>
      <c r="CG545" s="84">
        <f t="shared" ca="1" si="106"/>
        <v>97.383477711147194</v>
      </c>
      <c r="CH545" s="84">
        <f t="shared" ca="1" si="106"/>
        <v>104.86117211399221</v>
      </c>
      <c r="CI545" s="84" t="e">
        <f t="shared" ca="1" si="106"/>
        <v>#DIV/0!</v>
      </c>
      <c r="CJ545" s="84" t="e">
        <f t="shared" ca="1" si="106"/>
        <v>#VALUE!</v>
      </c>
      <c r="CK545" s="84" t="e">
        <f t="shared" ca="1" si="106"/>
        <v>#VALUE!</v>
      </c>
    </row>
    <row r="546" spans="2:89" s="82" customFormat="1">
      <c r="B546" s="82" t="s">
        <v>494</v>
      </c>
      <c r="C546" s="83">
        <f t="shared" ca="1" si="104"/>
        <v>92.289710645444913</v>
      </c>
      <c r="D546" s="83">
        <f t="shared" ca="1" si="104"/>
        <v>102.92965127129315</v>
      </c>
      <c r="E546" s="82">
        <f t="shared" ref="E546:E563" si="107">E545+1</f>
        <v>1995</v>
      </c>
      <c r="F546" s="84">
        <f t="shared" ca="1" si="105"/>
        <v>94.109959861850101</v>
      </c>
      <c r="G546" s="84">
        <f t="shared" ca="1" si="105"/>
        <v>105.67251827325543</v>
      </c>
      <c r="H546" s="84">
        <f t="shared" ca="1" si="105"/>
        <v>143.44528254182291</v>
      </c>
      <c r="I546" s="84">
        <f t="shared" ca="1" si="105"/>
        <v>99.991951278405296</v>
      </c>
      <c r="J546" s="84">
        <f t="shared" ca="1" si="105"/>
        <v>90.678357175819116</v>
      </c>
      <c r="K546" s="84">
        <f t="shared" ca="1" si="105"/>
        <v>94.30820040756096</v>
      </c>
      <c r="L546" s="84">
        <f t="shared" ca="1" si="105"/>
        <v>103.71643515257392</v>
      </c>
      <c r="M546" s="84">
        <f t="shared" ca="1" si="105"/>
        <v>98.035385704175525</v>
      </c>
      <c r="N546" s="84">
        <f t="shared" ca="1" si="105"/>
        <v>96.643371738485186</v>
      </c>
      <c r="O546" s="84">
        <f t="shared" ca="1" si="105"/>
        <v>106.04579929988331</v>
      </c>
      <c r="P546" s="84">
        <f t="shared" ca="1" si="105"/>
        <v>99.521862031635294</v>
      </c>
      <c r="Q546" s="84">
        <f t="shared" ca="1" si="105"/>
        <v>96.270487233805341</v>
      </c>
      <c r="R546" s="84">
        <f t="shared" ca="1" si="105"/>
        <v>88.220923706711559</v>
      </c>
      <c r="S546" s="84">
        <f t="shared" ca="1" si="105"/>
        <v>116.9471093475313</v>
      </c>
      <c r="T546" s="84">
        <f t="shared" ca="1" si="105"/>
        <v>80.493583415597215</v>
      </c>
      <c r="U546" s="84">
        <f t="shared" ca="1" si="105"/>
        <v>137.62819317546152</v>
      </c>
      <c r="V546" s="84">
        <f t="shared" ca="1" si="105"/>
        <v>87.086101410077987</v>
      </c>
      <c r="W546" s="84">
        <f t="shared" ca="1" si="105"/>
        <v>106.20231228823422</v>
      </c>
      <c r="X546" s="84">
        <f t="shared" ca="1" si="105"/>
        <v>88.18817112664054</v>
      </c>
      <c r="Y546" s="84">
        <f t="shared" ca="1" si="105"/>
        <v>85.543588017502515</v>
      </c>
      <c r="Z546" s="84">
        <f t="shared" ca="1" si="105"/>
        <v>113.11726610385105</v>
      </c>
      <c r="AA546" s="84">
        <f t="shared" ca="1" si="105"/>
        <v>143.48617025674949</v>
      </c>
      <c r="AB546" s="84">
        <f t="shared" ca="1" si="105"/>
        <v>93.534002229654405</v>
      </c>
      <c r="AC546" s="84">
        <f t="shared" ca="1" si="105"/>
        <v>107.70040713182647</v>
      </c>
      <c r="AD546" s="84">
        <f t="shared" ca="1" si="105"/>
        <v>111.33307808382693</v>
      </c>
      <c r="AE546" s="84">
        <f t="shared" ca="1" si="105"/>
        <v>113.83965195773771</v>
      </c>
      <c r="AF546" s="84">
        <f t="shared" ca="1" si="105"/>
        <v>120.37222000266345</v>
      </c>
      <c r="AG546" s="84">
        <f t="shared" ca="1" si="105"/>
        <v>104.83465325342468</v>
      </c>
      <c r="AH546" s="84">
        <f t="shared" ca="1" si="105"/>
        <v>81.086298034091584</v>
      </c>
      <c r="AI546" s="84">
        <f t="shared" ca="1" si="105"/>
        <v>96.317364585475062</v>
      </c>
      <c r="AJ546" s="84">
        <f t="shared" ca="1" si="105"/>
        <v>66.711487869044134</v>
      </c>
      <c r="AK546" s="84">
        <f t="shared" ca="1" si="105"/>
        <v>98.06917261544136</v>
      </c>
      <c r="AL546" s="84">
        <f t="shared" ca="1" si="105"/>
        <v>95.324305474834375</v>
      </c>
      <c r="AM546" s="84">
        <f t="shared" ca="1" si="105"/>
        <v>92.643457541862489</v>
      </c>
      <c r="AN546" s="84">
        <f t="shared" ca="1" si="105"/>
        <v>111.65211338901544</v>
      </c>
      <c r="AO546" s="84">
        <f t="shared" ca="1" si="105"/>
        <v>138.20543898189536</v>
      </c>
      <c r="AP546" s="84">
        <f t="shared" ca="1" si="105"/>
        <v>95.411284840244747</v>
      </c>
      <c r="AQ546" s="84">
        <f t="shared" ca="1" si="105"/>
        <v>107.04520990312163</v>
      </c>
      <c r="AR546" s="84" t="e">
        <f t="shared" ca="1" si="105"/>
        <v>#DIV/0!</v>
      </c>
      <c r="AS546" s="84" t="e">
        <f t="shared" ca="1" si="105"/>
        <v>#DIV/0!</v>
      </c>
      <c r="AT546" s="84" t="e">
        <f t="shared" ca="1" si="105"/>
        <v>#DIV/0!</v>
      </c>
      <c r="AW546" s="84">
        <f t="shared" ca="1" si="106"/>
        <v>95.740879909381533</v>
      </c>
      <c r="AX546" s="84">
        <f t="shared" ca="1" si="106"/>
        <v>102.70500822353978</v>
      </c>
      <c r="AY546" s="84">
        <f t="shared" ca="1" si="106"/>
        <v>165.09451367804468</v>
      </c>
      <c r="AZ546" s="84">
        <f t="shared" ca="1" si="106"/>
        <v>105.99983467532621</v>
      </c>
      <c r="BA546" s="84">
        <f t="shared" ca="1" si="106"/>
        <v>88.259034089327429</v>
      </c>
      <c r="BB546" s="84">
        <f t="shared" ca="1" si="106"/>
        <v>114.87442463328836</v>
      </c>
      <c r="BC546" s="84">
        <f t="shared" ca="1" si="106"/>
        <v>122.86826549961505</v>
      </c>
      <c r="BD546" s="84">
        <f t="shared" ca="1" si="106"/>
        <v>95.997035597192749</v>
      </c>
      <c r="BE546" s="84">
        <f t="shared" ca="1" si="106"/>
        <v>102.38511273366528</v>
      </c>
      <c r="BF546" s="84">
        <f t="shared" ca="1" si="106"/>
        <v>107.52765748811841</v>
      </c>
      <c r="BG546" s="84">
        <f t="shared" ca="1" si="106"/>
        <v>101.8924690038926</v>
      </c>
      <c r="BH546" s="84">
        <f t="shared" ca="1" si="106"/>
        <v>92.538620981253189</v>
      </c>
      <c r="BI546" s="84">
        <f t="shared" ca="1" si="106"/>
        <v>119.55118936958414</v>
      </c>
      <c r="BJ546" s="84">
        <f t="shared" ca="1" si="106"/>
        <v>119.60580386134299</v>
      </c>
      <c r="BK546" s="84">
        <f t="shared" ca="1" si="106"/>
        <v>82.024427848382715</v>
      </c>
      <c r="BL546" s="84">
        <f t="shared" ca="1" si="106"/>
        <v>152.24803787175597</v>
      </c>
      <c r="BM546" s="84">
        <f t="shared" ca="1" si="106"/>
        <v>79.111737350132131</v>
      </c>
      <c r="BN546" s="84">
        <f t="shared" ca="1" si="106"/>
        <v>104.51923285418934</v>
      </c>
      <c r="BO546" s="84">
        <f t="shared" ca="1" si="106"/>
        <v>88.109764217437032</v>
      </c>
      <c r="BP546" s="84">
        <f t="shared" ca="1" si="106"/>
        <v>90.455254345767273</v>
      </c>
      <c r="BQ546" s="84">
        <f t="shared" ca="1" si="106"/>
        <v>110.11255451632374</v>
      </c>
      <c r="BR546" s="84">
        <f t="shared" ca="1" si="106"/>
        <v>170.54613687493219</v>
      </c>
      <c r="BS546" s="84">
        <f t="shared" ca="1" si="106"/>
        <v>97.748031626195157</v>
      </c>
      <c r="BT546" s="84">
        <f t="shared" ca="1" si="106"/>
        <v>110.94677105989545</v>
      </c>
      <c r="BU546" s="84">
        <f t="shared" ca="1" si="106"/>
        <v>118.41829865608835</v>
      </c>
      <c r="BV546" s="84">
        <f t="shared" ca="1" si="106"/>
        <v>113.65612286999284</v>
      </c>
      <c r="BW546" s="84">
        <f t="shared" ca="1" si="106"/>
        <v>116.60316398615076</v>
      </c>
      <c r="BX546" s="84">
        <f t="shared" ca="1" si="106"/>
        <v>104.74107620291444</v>
      </c>
      <c r="BY546" s="84">
        <f t="shared" ca="1" si="106"/>
        <v>78.530466206806921</v>
      </c>
      <c r="BZ546" s="84">
        <f t="shared" ca="1" si="106"/>
        <v>94.81751155270716</v>
      </c>
      <c r="CA546" s="84">
        <f t="shared" ca="1" si="106"/>
        <v>62.272585952525219</v>
      </c>
      <c r="CB546" s="84">
        <f t="shared" ca="1" si="106"/>
        <v>88.998026124804426</v>
      </c>
      <c r="CC546" s="84">
        <f t="shared" ca="1" si="106"/>
        <v>97.520943211033185</v>
      </c>
      <c r="CD546" s="84">
        <f t="shared" ca="1" si="106"/>
        <v>81.547519533674048</v>
      </c>
      <c r="CE546" s="84">
        <f t="shared" ca="1" si="106"/>
        <v>107.5783452329042</v>
      </c>
      <c r="CF546" s="84">
        <f t="shared" ca="1" si="106"/>
        <v>138.2816214793923</v>
      </c>
      <c r="CG546" s="84">
        <f t="shared" ca="1" si="106"/>
        <v>97.245406478903334</v>
      </c>
      <c r="CH546" s="84">
        <f t="shared" ca="1" si="106"/>
        <v>112.46710708723002</v>
      </c>
      <c r="CI546" s="84" t="e">
        <f t="shared" ca="1" si="106"/>
        <v>#VALUE!</v>
      </c>
      <c r="CJ546" s="84" t="e">
        <f t="shared" ca="1" si="106"/>
        <v>#VALUE!</v>
      </c>
      <c r="CK546" s="84" t="e">
        <f t="shared" ca="1" si="106"/>
        <v>#VALUE!</v>
      </c>
    </row>
    <row r="547" spans="2:89" s="82" customFormat="1">
      <c r="C547" s="83">
        <f t="shared" ca="1" si="104"/>
        <v>93.014242245749301</v>
      </c>
      <c r="D547" s="83">
        <f t="shared" ca="1" si="104"/>
        <v>100.75406159666541</v>
      </c>
      <c r="E547" s="82">
        <f t="shared" si="107"/>
        <v>1996</v>
      </c>
      <c r="F547" s="84">
        <f t="shared" ca="1" si="105"/>
        <v>93.220053430888825</v>
      </c>
      <c r="G547" s="84">
        <f t="shared" ca="1" si="105"/>
        <v>115.51496962155041</v>
      </c>
      <c r="H547" s="84">
        <f t="shared" ca="1" si="105"/>
        <v>134.95123610796099</v>
      </c>
      <c r="I547" s="84">
        <f t="shared" ca="1" si="105"/>
        <v>100.37044990872973</v>
      </c>
      <c r="J547" s="84">
        <f t="shared" ca="1" si="105"/>
        <v>91.338335806701082</v>
      </c>
      <c r="K547" s="84">
        <f t="shared" ca="1" si="105"/>
        <v>97.395702437798448</v>
      </c>
      <c r="L547" s="84">
        <f t="shared" ca="1" si="105"/>
        <v>105.73010849909585</v>
      </c>
      <c r="M547" s="84">
        <f t="shared" ca="1" si="105"/>
        <v>99.106502674976539</v>
      </c>
      <c r="N547" s="84">
        <f t="shared" ca="1" si="105"/>
        <v>96.296980574324323</v>
      </c>
      <c r="O547" s="84">
        <f t="shared" ca="1" si="105"/>
        <v>106.83945634467165</v>
      </c>
      <c r="P547" s="84">
        <f t="shared" ca="1" si="105"/>
        <v>95.592548553309555</v>
      </c>
      <c r="Q547" s="84">
        <f t="shared" ca="1" si="105"/>
        <v>96.035603123464213</v>
      </c>
      <c r="R547" s="84">
        <f t="shared" ca="1" si="105"/>
        <v>84.668053388802235</v>
      </c>
      <c r="S547" s="84">
        <f t="shared" ca="1" si="105"/>
        <v>104.16534810126583</v>
      </c>
      <c r="T547" s="84">
        <f t="shared" ca="1" si="105"/>
        <v>84.348947995236216</v>
      </c>
      <c r="U547" s="84">
        <f t="shared" ca="1" si="105"/>
        <v>137.41849436870183</v>
      </c>
      <c r="V547" s="84">
        <f t="shared" ca="1" si="105"/>
        <v>90.875685606981719</v>
      </c>
      <c r="W547" s="84">
        <f t="shared" ca="1" si="105"/>
        <v>107.62993486640966</v>
      </c>
      <c r="X547" s="84">
        <f t="shared" ca="1" si="105"/>
        <v>90.341035079160932</v>
      </c>
      <c r="Y547" s="84">
        <f t="shared" ca="1" si="105"/>
        <v>77.105376671487647</v>
      </c>
      <c r="Z547" s="84">
        <f t="shared" ca="1" si="105"/>
        <v>108.98879583521955</v>
      </c>
      <c r="AA547" s="84">
        <f t="shared" ca="1" si="105"/>
        <v>149.89459815546772</v>
      </c>
      <c r="AB547" s="84">
        <f t="shared" ca="1" si="105"/>
        <v>100.01232255520505</v>
      </c>
      <c r="AC547" s="84">
        <f t="shared" ca="1" si="105"/>
        <v>107.30256898192197</v>
      </c>
      <c r="AD547" s="84">
        <f t="shared" ca="1" si="105"/>
        <v>111.94012286111045</v>
      </c>
      <c r="AE547" s="84">
        <f t="shared" ca="1" si="105"/>
        <v>104.15990170696388</v>
      </c>
      <c r="AF547" s="84">
        <f t="shared" ca="1" si="105"/>
        <v>123.04220340658256</v>
      </c>
      <c r="AG547" s="84">
        <f t="shared" ca="1" si="105"/>
        <v>101.59160003065682</v>
      </c>
      <c r="AH547" s="84">
        <f t="shared" ca="1" si="105"/>
        <v>86.943861073363564</v>
      </c>
      <c r="AI547" s="84">
        <f t="shared" ca="1" si="105"/>
        <v>95.399809004728297</v>
      </c>
      <c r="AJ547" s="84">
        <f t="shared" ca="1" si="105"/>
        <v>71.291545189504362</v>
      </c>
      <c r="AK547" s="84">
        <f t="shared" ca="1" si="105"/>
        <v>90.145070076223249</v>
      </c>
      <c r="AL547" s="84">
        <f t="shared" ca="1" si="105"/>
        <v>96.225129849856685</v>
      </c>
      <c r="AM547" s="84">
        <f t="shared" ca="1" si="105"/>
        <v>86.622344269403101</v>
      </c>
      <c r="AN547" s="84">
        <f t="shared" ca="1" si="105"/>
        <v>105.5702465239273</v>
      </c>
      <c r="AO547" s="84">
        <f t="shared" ca="1" si="105"/>
        <v>143.87206020696141</v>
      </c>
      <c r="AP547" s="84">
        <f t="shared" ca="1" si="105"/>
        <v>95.330105434635044</v>
      </c>
      <c r="AQ547" s="84">
        <f t="shared" ca="1" si="105"/>
        <v>106.32586856425281</v>
      </c>
      <c r="AR547" s="84" t="e">
        <f t="shared" ca="1" si="105"/>
        <v>#DIV/0!</v>
      </c>
      <c r="AS547" s="84" t="e">
        <f t="shared" ca="1" si="105"/>
        <v>#DIV/0!</v>
      </c>
      <c r="AT547" s="84" t="e">
        <f t="shared" ca="1" si="105"/>
        <v>#DIV/0!</v>
      </c>
      <c r="AW547" s="84">
        <f t="shared" ca="1" si="106"/>
        <v>94.835551452517691</v>
      </c>
      <c r="AX547" s="84">
        <f t="shared" ca="1" si="106"/>
        <v>112.27106251262609</v>
      </c>
      <c r="AY547" s="84">
        <f t="shared" ca="1" si="106"/>
        <v>155.31851797913902</v>
      </c>
      <c r="AZ547" s="84">
        <f t="shared" ca="1" si="106"/>
        <v>106.40107489242648</v>
      </c>
      <c r="BA547" s="84">
        <f t="shared" ca="1" si="106"/>
        <v>88.901404311896613</v>
      </c>
      <c r="BB547" s="84">
        <f t="shared" ca="1" si="106"/>
        <v>118.63523247125877</v>
      </c>
      <c r="BC547" s="84">
        <f t="shared" ca="1" si="106"/>
        <v>125.25377509610271</v>
      </c>
      <c r="BD547" s="84">
        <f t="shared" ca="1" si="106"/>
        <v>97.045881921774125</v>
      </c>
      <c r="BE547" s="84">
        <f t="shared" ca="1" si="106"/>
        <v>102.01814190313047</v>
      </c>
      <c r="BF547" s="84">
        <f t="shared" ca="1" si="106"/>
        <v>108.33240490327722</v>
      </c>
      <c r="BG547" s="84">
        <f t="shared" ca="1" si="106"/>
        <v>97.869559427807516</v>
      </c>
      <c r="BH547" s="84">
        <f t="shared" ca="1" si="106"/>
        <v>92.312842009047642</v>
      </c>
      <c r="BI547" s="84">
        <f t="shared" ca="1" si="106"/>
        <v>114.73657335406806</v>
      </c>
      <c r="BJ547" s="84">
        <f t="shared" ca="1" si="106"/>
        <v>106.53345998595663</v>
      </c>
      <c r="BK547" s="84">
        <f t="shared" ca="1" si="106"/>
        <v>85.953114588033202</v>
      </c>
      <c r="BL547" s="84">
        <f t="shared" ca="1" si="106"/>
        <v>152.01606336757493</v>
      </c>
      <c r="BM547" s="84">
        <f t="shared" ca="1" si="106"/>
        <v>82.554314119528811</v>
      </c>
      <c r="BN547" s="84">
        <f t="shared" ca="1" si="106"/>
        <v>105.92423066884378</v>
      </c>
      <c r="BO547" s="84">
        <f t="shared" ca="1" si="106"/>
        <v>90.260714087759169</v>
      </c>
      <c r="BP547" s="84">
        <f t="shared" ca="1" si="106"/>
        <v>81.532545219152837</v>
      </c>
      <c r="BQ547" s="84">
        <f t="shared" ca="1" si="106"/>
        <v>106.09374798765154</v>
      </c>
      <c r="BR547" s="84">
        <f t="shared" ca="1" si="106"/>
        <v>178.16312616116286</v>
      </c>
      <c r="BS547" s="84">
        <f t="shared" ca="1" si="106"/>
        <v>104.51822262595311</v>
      </c>
      <c r="BT547" s="84">
        <f t="shared" ca="1" si="106"/>
        <v>110.53694105728167</v>
      </c>
      <c r="BU547" s="84">
        <f t="shared" ca="1" si="106"/>
        <v>119.06397567293916</v>
      </c>
      <c r="BV547" s="84">
        <f t="shared" ca="1" si="106"/>
        <v>103.99197804055133</v>
      </c>
      <c r="BW547" s="84">
        <f t="shared" ca="1" si="106"/>
        <v>119.18954573337273</v>
      </c>
      <c r="BX547" s="84">
        <f t="shared" ca="1" si="106"/>
        <v>101.5009177801561</v>
      </c>
      <c r="BY547" s="84">
        <f t="shared" ca="1" si="106"/>
        <v>84.203399457704521</v>
      </c>
      <c r="BZ547" s="84">
        <f t="shared" ca="1" si="106"/>
        <v>93.914244138236938</v>
      </c>
      <c r="CA547" s="84">
        <f t="shared" ca="1" si="106"/>
        <v>66.547891784644079</v>
      </c>
      <c r="CB547" s="84">
        <f t="shared" ca="1" si="106"/>
        <v>81.80688271048831</v>
      </c>
      <c r="CC547" s="84">
        <f t="shared" ca="1" si="106"/>
        <v>98.442526035917865</v>
      </c>
      <c r="CD547" s="84">
        <f t="shared" ca="1" si="106"/>
        <v>76.24755701901428</v>
      </c>
      <c r="CE547" s="84">
        <f t="shared" ca="1" si="106"/>
        <v>101.71838294993876</v>
      </c>
      <c r="CF547" s="84">
        <f t="shared" ca="1" si="106"/>
        <v>143.95136629612369</v>
      </c>
      <c r="CG547" s="84">
        <f t="shared" ca="1" si="106"/>
        <v>97.162666535620446</v>
      </c>
      <c r="CH547" s="84">
        <f t="shared" ca="1" si="106"/>
        <v>111.7113307244759</v>
      </c>
      <c r="CI547" s="84" t="e">
        <f t="shared" ca="1" si="106"/>
        <v>#VALUE!</v>
      </c>
      <c r="CJ547" s="84" t="e">
        <f t="shared" ca="1" si="106"/>
        <v>#VALUE!</v>
      </c>
      <c r="CK547" s="84" t="e">
        <f t="shared" ca="1" si="106"/>
        <v>#VALUE!</v>
      </c>
    </row>
    <row r="548" spans="2:89" s="82" customFormat="1">
      <c r="C548" s="83">
        <f t="shared" ca="1" si="104"/>
        <v>95.276448990201047</v>
      </c>
      <c r="D548" s="83">
        <f t="shared" ca="1" si="104"/>
        <v>100.46855601446669</v>
      </c>
      <c r="E548" s="82">
        <f t="shared" si="107"/>
        <v>1997</v>
      </c>
      <c r="F548" s="84">
        <f t="shared" ca="1" si="105"/>
        <v>94.207750050720222</v>
      </c>
      <c r="G548" s="84">
        <f t="shared" ca="1" si="105"/>
        <v>111.1111111111111</v>
      </c>
      <c r="H548" s="84">
        <f t="shared" ca="1" si="105"/>
        <v>126.85061295338662</v>
      </c>
      <c r="I548" s="84">
        <f t="shared" ca="1" si="105"/>
        <v>102.06100121560395</v>
      </c>
      <c r="J548" s="84">
        <f t="shared" ca="1" si="105"/>
        <v>94.247717438093304</v>
      </c>
      <c r="K548" s="84">
        <f t="shared" ca="1" si="105"/>
        <v>103.2025819265144</v>
      </c>
      <c r="L548" s="84">
        <f t="shared" ca="1" si="105"/>
        <v>108.60136314989018</v>
      </c>
      <c r="M548" s="84">
        <f t="shared" ca="1" si="105"/>
        <v>94.190816809551364</v>
      </c>
      <c r="N548" s="84">
        <f t="shared" ca="1" si="105"/>
        <v>97.644792956390134</v>
      </c>
      <c r="O548" s="84">
        <f t="shared" ca="1" si="105"/>
        <v>108.77269351906385</v>
      </c>
      <c r="P548" s="84">
        <f t="shared" ca="1" si="105"/>
        <v>94.52161901535095</v>
      </c>
      <c r="Q548" s="84">
        <f t="shared" ca="1" si="105"/>
        <v>96.733648010788954</v>
      </c>
      <c r="R548" s="84">
        <f t="shared" ca="1" si="105"/>
        <v>79.91411333877808</v>
      </c>
      <c r="S548" s="84">
        <f t="shared" ca="1" si="105"/>
        <v>95.205349220433519</v>
      </c>
      <c r="T548" s="84">
        <f t="shared" ca="1" si="105"/>
        <v>85.840314136125656</v>
      </c>
      <c r="U548" s="84">
        <f t="shared" ca="1" si="105"/>
        <v>133.76273527888108</v>
      </c>
      <c r="V548" s="84">
        <f t="shared" ca="1" si="105"/>
        <v>93.207474791757988</v>
      </c>
      <c r="W548" s="84">
        <f t="shared" ca="1" si="105"/>
        <v>108.87464426822864</v>
      </c>
      <c r="X548" s="84">
        <f t="shared" ca="1" si="105"/>
        <v>91.530657256285821</v>
      </c>
      <c r="Y548" s="84">
        <f t="shared" ca="1" si="105"/>
        <v>76.91894662338612</v>
      </c>
      <c r="Z548" s="84">
        <f t="shared" ca="1" si="105"/>
        <v>108.41429416237223</v>
      </c>
      <c r="AA548" s="84">
        <f t="shared" ca="1" si="105"/>
        <v>156.28165928900654</v>
      </c>
      <c r="AB548" s="84">
        <f t="shared" ca="1" si="105"/>
        <v>100.11780924927936</v>
      </c>
      <c r="AC548" s="84">
        <f t="shared" ca="1" si="105"/>
        <v>108.27962928865156</v>
      </c>
      <c r="AD548" s="84">
        <f t="shared" ca="1" si="105"/>
        <v>112.57135734762558</v>
      </c>
      <c r="AE548" s="84">
        <f t="shared" ca="1" si="105"/>
        <v>103.88514678498355</v>
      </c>
      <c r="AF548" s="84">
        <f t="shared" ca="1" si="105"/>
        <v>116.0595089942301</v>
      </c>
      <c r="AG548" s="84">
        <f t="shared" ca="1" si="105"/>
        <v>99.032319572885896</v>
      </c>
      <c r="AH548" s="84">
        <f t="shared" ca="1" si="105"/>
        <v>89.99507426492876</v>
      </c>
      <c r="AI548" s="84">
        <f t="shared" ca="1" si="105"/>
        <v>95.862696067288027</v>
      </c>
      <c r="AJ548" s="84">
        <f t="shared" ca="1" si="105"/>
        <v>71.596100683835289</v>
      </c>
      <c r="AK548" s="84">
        <f t="shared" ca="1" si="105"/>
        <v>90.030880773361972</v>
      </c>
      <c r="AL548" s="84">
        <f t="shared" ca="1" si="105"/>
        <v>97.62390257717361</v>
      </c>
      <c r="AM548" s="84">
        <f t="shared" ca="1" si="105"/>
        <v>89.743371373417361</v>
      </c>
      <c r="AN548" s="84">
        <f t="shared" ca="1" si="105"/>
        <v>104.32969763909983</v>
      </c>
      <c r="AO548" s="84">
        <f t="shared" ca="1" si="105"/>
        <v>130.76823548439268</v>
      </c>
      <c r="AP548" s="84">
        <f t="shared" ca="1" si="105"/>
        <v>98.549056886976516</v>
      </c>
      <c r="AQ548" s="84">
        <f t="shared" ca="1" si="105"/>
        <v>107.50352765404089</v>
      </c>
      <c r="AR548" s="84" t="e">
        <f t="shared" ca="1" si="105"/>
        <v>#DIV/0!</v>
      </c>
      <c r="AS548" s="84" t="e">
        <f t="shared" ca="1" si="105"/>
        <v>#DIV/0!</v>
      </c>
      <c r="AT548" s="84" t="e">
        <f t="shared" ca="1" si="105"/>
        <v>#DIV/0!</v>
      </c>
      <c r="AW548" s="84">
        <f t="shared" ca="1" si="106"/>
        <v>95.840364796450615</v>
      </c>
      <c r="AX548" s="84">
        <f t="shared" ca="1" si="106"/>
        <v>107.99087375663952</v>
      </c>
      <c r="AY548" s="84">
        <f t="shared" ca="1" si="106"/>
        <v>145.99532228740452</v>
      </c>
      <c r="AZ548" s="84">
        <f t="shared" ca="1" si="106"/>
        <v>108.19320072603371</v>
      </c>
      <c r="BA548" s="84">
        <f t="shared" ca="1" si="106"/>
        <v>91.733162854743071</v>
      </c>
      <c r="BB548" s="84">
        <f t="shared" ca="1" si="106"/>
        <v>125.70844495223419</v>
      </c>
      <c r="BC548" s="84">
        <f t="shared" ca="1" si="106"/>
        <v>128.65522326805186</v>
      </c>
      <c r="BD548" s="84">
        <f t="shared" ca="1" si="106"/>
        <v>92.232402915002226</v>
      </c>
      <c r="BE548" s="84">
        <f t="shared" ca="1" si="106"/>
        <v>103.44603002622961</v>
      </c>
      <c r="BF548" s="84">
        <f t="shared" ca="1" si="106"/>
        <v>110.29265666340113</v>
      </c>
      <c r="BG548" s="84">
        <f t="shared" ca="1" si="106"/>
        <v>96.773120388944747</v>
      </c>
      <c r="BH548" s="84">
        <f t="shared" ca="1" si="106"/>
        <v>92.983827615458509</v>
      </c>
      <c r="BI548" s="84">
        <f t="shared" ca="1" si="106"/>
        <v>108.29434668841316</v>
      </c>
      <c r="BJ548" s="84">
        <f t="shared" ca="1" si="106"/>
        <v>97.369763040237274</v>
      </c>
      <c r="BK548" s="84">
        <f t="shared" ca="1" si="106"/>
        <v>87.472843853747605</v>
      </c>
      <c r="BL548" s="84">
        <f t="shared" ca="1" si="106"/>
        <v>147.97196356857904</v>
      </c>
      <c r="BM548" s="84">
        <f t="shared" ca="1" si="106"/>
        <v>84.67258432057092</v>
      </c>
      <c r="BN548" s="84">
        <f t="shared" ca="1" si="106"/>
        <v>107.14921408965132</v>
      </c>
      <c r="BO548" s="84">
        <f t="shared" ca="1" si="106"/>
        <v>91.449278587909504</v>
      </c>
      <c r="BP548" s="84">
        <f t="shared" ca="1" si="106"/>
        <v>81.335410894891538</v>
      </c>
      <c r="BQ548" s="84">
        <f t="shared" ca="1" si="106"/>
        <v>105.53450668921845</v>
      </c>
      <c r="BR548" s="84">
        <f t="shared" ca="1" si="106"/>
        <v>185.75471913740535</v>
      </c>
      <c r="BS548" s="84">
        <f t="shared" ca="1" si="106"/>
        <v>104.62846185941605</v>
      </c>
      <c r="BT548" s="84">
        <f t="shared" ca="1" si="106"/>
        <v>111.54345244427904</v>
      </c>
      <c r="BU548" s="84">
        <f t="shared" ca="1" si="106"/>
        <v>119.7353818285283</v>
      </c>
      <c r="BV548" s="84">
        <f t="shared" ca="1" si="106"/>
        <v>103.71766607073502</v>
      </c>
      <c r="BW548" s="84">
        <f t="shared" ca="1" si="106"/>
        <v>112.42549118980203</v>
      </c>
      <c r="BX548" s="84">
        <f t="shared" ca="1" si="106"/>
        <v>98.943921776134317</v>
      </c>
      <c r="BY548" s="84">
        <f t="shared" ca="1" si="106"/>
        <v>87.158438721295411</v>
      </c>
      <c r="BZ548" s="84">
        <f t="shared" ca="1" si="106"/>
        <v>94.369923128113228</v>
      </c>
      <c r="CA548" s="84">
        <f t="shared" ca="1" si="106"/>
        <v>66.832182523823306</v>
      </c>
      <c r="CB548" s="84">
        <f t="shared" ca="1" si="106"/>
        <v>81.703255624746802</v>
      </c>
      <c r="CC548" s="84">
        <f t="shared" ca="1" si="106"/>
        <v>99.873531853650562</v>
      </c>
      <c r="CD548" s="84">
        <f t="shared" ca="1" si="106"/>
        <v>78.994777659119649</v>
      </c>
      <c r="CE548" s="84">
        <f t="shared" ca="1" si="106"/>
        <v>100.52309705557076</v>
      </c>
      <c r="CF548" s="84">
        <f t="shared" ca="1" si="106"/>
        <v>130.84031839839275</v>
      </c>
      <c r="CG548" s="84">
        <f t="shared" ca="1" si="106"/>
        <v>100.44349692107153</v>
      </c>
      <c r="CH548" s="84">
        <f t="shared" ca="1" si="106"/>
        <v>112.94863887757604</v>
      </c>
      <c r="CI548" s="84" t="e">
        <f t="shared" ca="1" si="106"/>
        <v>#VALUE!</v>
      </c>
      <c r="CJ548" s="84" t="e">
        <f t="shared" ca="1" si="106"/>
        <v>#VALUE!</v>
      </c>
      <c r="CK548" s="84" t="e">
        <f t="shared" ca="1" si="106"/>
        <v>#VALUE!</v>
      </c>
    </row>
    <row r="549" spans="2:89" s="82" customFormat="1">
      <c r="C549" s="83">
        <f t="shared" ca="1" si="104"/>
        <v>96.388246260416039</v>
      </c>
      <c r="D549" s="83">
        <f t="shared" ca="1" si="104"/>
        <v>104.57175234085905</v>
      </c>
      <c r="E549" s="82">
        <f t="shared" si="107"/>
        <v>1998</v>
      </c>
      <c r="F549" s="84">
        <f t="shared" ca="1" si="105"/>
        <v>94.705628912487029</v>
      </c>
      <c r="G549" s="84">
        <f t="shared" ca="1" si="105"/>
        <v>83.671444321940456</v>
      </c>
      <c r="H549" s="84">
        <f t="shared" ca="1" si="105"/>
        <v>124.84555189456341</v>
      </c>
      <c r="I549" s="84">
        <f t="shared" ca="1" si="105"/>
        <v>99.612830371306458</v>
      </c>
      <c r="J549" s="84">
        <f t="shared" ca="1" si="105"/>
        <v>96.086240043943945</v>
      </c>
      <c r="K549" s="84">
        <f t="shared" ca="1" si="105"/>
        <v>104.93834586466164</v>
      </c>
      <c r="L549" s="84">
        <f t="shared" ca="1" si="105"/>
        <v>112.16613753531588</v>
      </c>
      <c r="M549" s="84">
        <f t="shared" ca="1" si="105"/>
        <v>96.517331589274065</v>
      </c>
      <c r="N549" s="84">
        <f t="shared" ca="1" si="105"/>
        <v>98.62600444285988</v>
      </c>
      <c r="O549" s="84">
        <f t="shared" ca="1" si="105"/>
        <v>110.12116524877544</v>
      </c>
      <c r="P549" s="84">
        <f t="shared" ca="1" si="105"/>
        <v>100.92662837325238</v>
      </c>
      <c r="Q549" s="84">
        <f t="shared" ca="1" si="105"/>
        <v>104.98848810437451</v>
      </c>
      <c r="R549" s="84">
        <f t="shared" ca="1" si="105"/>
        <v>86.375846137316003</v>
      </c>
      <c r="S549" s="84">
        <f t="shared" ca="1" si="105"/>
        <v>85.113432835820888</v>
      </c>
      <c r="T549" s="84">
        <f t="shared" ca="1" si="105"/>
        <v>89.407833177382713</v>
      </c>
      <c r="U549" s="84">
        <f t="shared" ca="1" si="105"/>
        <v>138.91599302019156</v>
      </c>
      <c r="V549" s="84">
        <f t="shared" ca="1" si="105"/>
        <v>95.821658823209376</v>
      </c>
      <c r="W549" s="84">
        <f t="shared" ca="1" si="105"/>
        <v>106.28396000869375</v>
      </c>
      <c r="X549" s="84">
        <f t="shared" ca="1" si="105"/>
        <v>93.666252082697781</v>
      </c>
      <c r="Y549" s="84">
        <f t="shared" ca="1" si="105"/>
        <v>81.246473575324444</v>
      </c>
      <c r="Z549" s="84">
        <f t="shared" ca="1" si="105"/>
        <v>109.30148086057558</v>
      </c>
      <c r="AA549" s="84">
        <f t="shared" ca="1" si="105"/>
        <v>106.35098883274068</v>
      </c>
      <c r="AB549" s="84">
        <f t="shared" ca="1" si="105"/>
        <v>99.932817437607298</v>
      </c>
      <c r="AC549" s="84">
        <f t="shared" ca="1" si="105"/>
        <v>100.47419632959725</v>
      </c>
      <c r="AD549" s="84">
        <f t="shared" ca="1" si="105"/>
        <v>113.51630626543677</v>
      </c>
      <c r="AE549" s="84">
        <f t="shared" ca="1" si="105"/>
        <v>106.11660903779661</v>
      </c>
      <c r="AF549" s="84">
        <f t="shared" ca="1" si="105"/>
        <v>107.89648131943892</v>
      </c>
      <c r="AG549" s="84">
        <f t="shared" ca="1" si="105"/>
        <v>96.155140312703281</v>
      </c>
      <c r="AH549" s="84">
        <f t="shared" ca="1" si="105"/>
        <v>94.749462035044559</v>
      </c>
      <c r="AI549" s="84">
        <f t="shared" ca="1" si="105"/>
        <v>98.41241885975947</v>
      </c>
      <c r="AJ549" s="84">
        <f t="shared" ca="1" si="105"/>
        <v>63.833865814696502</v>
      </c>
      <c r="AK549" s="84">
        <f t="shared" ca="1" si="105"/>
        <v>85.502965200850397</v>
      </c>
      <c r="AL549" s="84">
        <f t="shared" ca="1" si="105"/>
        <v>100.63350896963421</v>
      </c>
      <c r="AM549" s="84">
        <f t="shared" ca="1" si="105"/>
        <v>87.876057788217125</v>
      </c>
      <c r="AN549" s="84">
        <f t="shared" ca="1" si="105"/>
        <v>109.98998093145018</v>
      </c>
      <c r="AO549" s="84">
        <f t="shared" ca="1" si="105"/>
        <v>127.05742472444487</v>
      </c>
      <c r="AP549" s="84">
        <f t="shared" ca="1" si="105"/>
        <v>102.82166175905776</v>
      </c>
      <c r="AQ549" s="84">
        <f t="shared" ca="1" si="105"/>
        <v>108.58360940639767</v>
      </c>
      <c r="AR549" s="84" t="e">
        <f t="shared" ca="1" si="105"/>
        <v>#DIV/0!</v>
      </c>
      <c r="AS549" s="84" t="e">
        <f t="shared" ca="1" si="105"/>
        <v>#DIV/0!</v>
      </c>
      <c r="AT549" s="84" t="e">
        <f t="shared" ca="1" si="105"/>
        <v>#DIV/0!</v>
      </c>
      <c r="AW549" s="84">
        <f t="shared" ca="1" si="106"/>
        <v>96.346871869493768</v>
      </c>
      <c r="AX549" s="84">
        <f t="shared" ca="1" si="106"/>
        <v>81.321771427257289</v>
      </c>
      <c r="AY549" s="84">
        <f t="shared" ca="1" si="106"/>
        <v>143.6876508566296</v>
      </c>
      <c r="AZ549" s="84">
        <f t="shared" ca="1" si="106"/>
        <v>105.59793479277918</v>
      </c>
      <c r="BA549" s="84">
        <f t="shared" ca="1" si="106"/>
        <v>93.522633180381533</v>
      </c>
      <c r="BB549" s="84">
        <f t="shared" ca="1" si="106"/>
        <v>127.82273493796366</v>
      </c>
      <c r="BC549" s="84">
        <f t="shared" ca="1" si="106"/>
        <v>132.87825354276569</v>
      </c>
      <c r="BD549" s="84">
        <f t="shared" ca="1" si="106"/>
        <v>94.510544838168215</v>
      </c>
      <c r="BE549" s="84">
        <f t="shared" ca="1" si="106"/>
        <v>104.48553689411517</v>
      </c>
      <c r="BF549" s="84">
        <f t="shared" ca="1" si="106"/>
        <v>111.65997160885037</v>
      </c>
      <c r="BG549" s="84">
        <f t="shared" ca="1" si="106"/>
        <v>103.33069682639288</v>
      </c>
      <c r="BH549" s="84">
        <f t="shared" ca="1" si="106"/>
        <v>100.91867390771796</v>
      </c>
      <c r="BI549" s="84">
        <f t="shared" ca="1" si="106"/>
        <v>117.05086168503507</v>
      </c>
      <c r="BJ549" s="84">
        <f t="shared" ca="1" si="106"/>
        <v>87.048415394986279</v>
      </c>
      <c r="BK549" s="84">
        <f t="shared" ca="1" si="106"/>
        <v>91.108210746118061</v>
      </c>
      <c r="BL549" s="84">
        <f t="shared" ca="1" si="106"/>
        <v>153.67263696739144</v>
      </c>
      <c r="BM549" s="84">
        <f t="shared" ca="1" si="106"/>
        <v>87.047390829674313</v>
      </c>
      <c r="BN549" s="84">
        <f t="shared" ca="1" si="106"/>
        <v>104.59958663296172</v>
      </c>
      <c r="BO549" s="84">
        <f t="shared" ca="1" si="106"/>
        <v>93.582974685869402</v>
      </c>
      <c r="BP549" s="84">
        <f t="shared" ca="1" si="106"/>
        <v>85.911411974547576</v>
      </c>
      <c r="BQ549" s="84">
        <f t="shared" ca="1" si="106"/>
        <v>106.39812722246565</v>
      </c>
      <c r="BR549" s="84">
        <f t="shared" ca="1" si="106"/>
        <v>126.40765493843674</v>
      </c>
      <c r="BS549" s="84">
        <f t="shared" ca="1" si="106"/>
        <v>104.43513552859673</v>
      </c>
      <c r="BT549" s="84">
        <f t="shared" ca="1" si="106"/>
        <v>103.50274390293079</v>
      </c>
      <c r="BU549" s="84">
        <f t="shared" ca="1" si="106"/>
        <v>120.74046715527962</v>
      </c>
      <c r="BV549" s="84">
        <f t="shared" ca="1" si="106"/>
        <v>105.945530822813</v>
      </c>
      <c r="BW549" s="84">
        <f t="shared" ca="1" si="106"/>
        <v>104.51806159710944</v>
      </c>
      <c r="BX549" s="84">
        <f t="shared" ca="1" si="106"/>
        <v>96.069310731142039</v>
      </c>
      <c r="BY549" s="84">
        <f t="shared" ca="1" si="106"/>
        <v>91.762968674779756</v>
      </c>
      <c r="BZ549" s="84">
        <f t="shared" ca="1" si="106"/>
        <v>96.879941662900066</v>
      </c>
      <c r="CA549" s="84">
        <f t="shared" ca="1" si="106"/>
        <v>59.586437397871272</v>
      </c>
      <c r="CB549" s="84">
        <f t="shared" ca="1" si="106"/>
        <v>77.594160608788187</v>
      </c>
      <c r="CC549" s="84">
        <f t="shared" ca="1" si="106"/>
        <v>102.95249112458067</v>
      </c>
      <c r="CD549" s="84">
        <f t="shared" ca="1" si="106"/>
        <v>77.351112848835527</v>
      </c>
      <c r="CE549" s="84">
        <f t="shared" ca="1" si="106"/>
        <v>105.97685777408856</v>
      </c>
      <c r="CF549" s="84">
        <f t="shared" ca="1" si="106"/>
        <v>127.12746214129582</v>
      </c>
      <c r="CG549" s="84">
        <f t="shared" ca="1" si="106"/>
        <v>104.7982354428824</v>
      </c>
      <c r="CH549" s="84">
        <f t="shared" ca="1" si="106"/>
        <v>114.08342734886968</v>
      </c>
      <c r="CI549" s="84" t="e">
        <f t="shared" ca="1" si="106"/>
        <v>#VALUE!</v>
      </c>
      <c r="CJ549" s="84" t="e">
        <f t="shared" ca="1" si="106"/>
        <v>#VALUE!</v>
      </c>
      <c r="CK549" s="84" t="e">
        <f t="shared" ca="1" si="106"/>
        <v>#VALUE!</v>
      </c>
    </row>
    <row r="550" spans="2:89" s="82" customFormat="1">
      <c r="C550" s="83">
        <f t="shared" ca="1" si="104"/>
        <v>96.833611049535378</v>
      </c>
      <c r="D550" s="83">
        <f t="shared" ca="1" si="104"/>
        <v>105.77419463924068</v>
      </c>
      <c r="E550" s="82">
        <f t="shared" si="107"/>
        <v>1999</v>
      </c>
      <c r="F550" s="84">
        <f t="shared" ca="1" si="105"/>
        <v>95.18904757012227</v>
      </c>
      <c r="G550" s="84">
        <f t="shared" ca="1" si="105"/>
        <v>90.454415547299234</v>
      </c>
      <c r="H550" s="84">
        <f t="shared" ca="1" si="105"/>
        <v>124.97911154435315</v>
      </c>
      <c r="I550" s="84">
        <f t="shared" ca="1" si="105"/>
        <v>98.667135287120132</v>
      </c>
      <c r="J550" s="84">
        <f t="shared" ca="1" si="105"/>
        <v>96.920072468883077</v>
      </c>
      <c r="K550" s="84">
        <f t="shared" ca="1" si="105"/>
        <v>103.48943985307619</v>
      </c>
      <c r="L550" s="84">
        <f t="shared" ca="1" si="105"/>
        <v>116.5002420721375</v>
      </c>
      <c r="M550" s="84">
        <f t="shared" ca="1" si="105"/>
        <v>96.864682039030413</v>
      </c>
      <c r="N550" s="84">
        <f t="shared" ca="1" si="105"/>
        <v>98.917778949413105</v>
      </c>
      <c r="O550" s="84">
        <f t="shared" ca="1" si="105"/>
        <v>109.74031120386758</v>
      </c>
      <c r="P550" s="84">
        <f t="shared" ca="1" si="105"/>
        <v>102.59549596964072</v>
      </c>
      <c r="Q550" s="84">
        <f t="shared" ca="1" si="105"/>
        <v>108.00547482454353</v>
      </c>
      <c r="R550" s="84">
        <f t="shared" ca="1" si="105"/>
        <v>84.868185308420792</v>
      </c>
      <c r="S550" s="84">
        <f t="shared" ca="1" si="105"/>
        <v>85.741147882434618</v>
      </c>
      <c r="T550" s="84">
        <f t="shared" ca="1" si="105"/>
        <v>95.281124497991982</v>
      </c>
      <c r="U550" s="84">
        <f t="shared" ca="1" si="105"/>
        <v>139.06684482322774</v>
      </c>
      <c r="V550" s="84">
        <f t="shared" ca="1" si="105"/>
        <v>100.37132890739282</v>
      </c>
      <c r="W550" s="84">
        <f t="shared" ca="1" si="105"/>
        <v>105.2638789938072</v>
      </c>
      <c r="X550" s="84">
        <f t="shared" ca="1" si="105"/>
        <v>95.940032996198255</v>
      </c>
      <c r="Y550" s="84">
        <f t="shared" ca="1" si="105"/>
        <v>83.70392628205127</v>
      </c>
      <c r="Z550" s="84">
        <f t="shared" ca="1" si="105"/>
        <v>109.34681530446473</v>
      </c>
      <c r="AA550" s="84">
        <f t="shared" ca="1" si="105"/>
        <v>125.2064550344723</v>
      </c>
      <c r="AB550" s="84">
        <f t="shared" ca="1" si="105"/>
        <v>99.141238344470139</v>
      </c>
      <c r="AC550" s="84">
        <f t="shared" ca="1" si="105"/>
        <v>96.808510638297889</v>
      </c>
      <c r="AD550" s="84">
        <f t="shared" ca="1" si="105"/>
        <v>109.10148073494068</v>
      </c>
      <c r="AE550" s="84">
        <f t="shared" ca="1" si="105"/>
        <v>107.97965188768639</v>
      </c>
      <c r="AF550" s="84">
        <f t="shared" ca="1" si="105"/>
        <v>106.96207480776746</v>
      </c>
      <c r="AG550" s="84">
        <f t="shared" ca="1" si="105"/>
        <v>96.977840533831341</v>
      </c>
      <c r="AH550" s="84">
        <f t="shared" ca="1" si="105"/>
        <v>89.974914564095116</v>
      </c>
      <c r="AI550" s="84">
        <f t="shared" ca="1" si="105"/>
        <v>99.327977753746339</v>
      </c>
      <c r="AJ550" s="84">
        <f t="shared" ca="1" si="105"/>
        <v>69.391807557018055</v>
      </c>
      <c r="AK550" s="84">
        <f t="shared" ca="1" si="105"/>
        <v>72.189543113922568</v>
      </c>
      <c r="AL550" s="84">
        <f t="shared" ca="1" si="105"/>
        <v>104.77306826706678</v>
      </c>
      <c r="AM550" s="84">
        <f t="shared" ca="1" si="105"/>
        <v>91.850572506876475</v>
      </c>
      <c r="AN550" s="84">
        <f t="shared" ca="1" si="105"/>
        <v>118.99624112487818</v>
      </c>
      <c r="AO550" s="84">
        <f t="shared" ca="1" si="105"/>
        <v>117.48998664886514</v>
      </c>
      <c r="AP550" s="84">
        <f t="shared" ca="1" si="105"/>
        <v>104.01085321298086</v>
      </c>
      <c r="AQ550" s="84">
        <f t="shared" ca="1" si="105"/>
        <v>110.76654036723987</v>
      </c>
      <c r="AR550" s="84" t="e">
        <f t="shared" ca="1" si="105"/>
        <v>#DIV/0!</v>
      </c>
      <c r="AS550" s="84" t="e">
        <f t="shared" ca="1" si="105"/>
        <v>#DIV/0!</v>
      </c>
      <c r="AT550" s="84" t="e">
        <f t="shared" ca="1" si="105"/>
        <v>#DIV/0!</v>
      </c>
      <c r="AW550" s="84">
        <f t="shared" ca="1" si="106"/>
        <v>96.838668143921609</v>
      </c>
      <c r="AX550" s="84">
        <f t="shared" ca="1" si="106"/>
        <v>87.914262330891006</v>
      </c>
      <c r="AY550" s="84">
        <f t="shared" ca="1" si="106"/>
        <v>143.84136776553257</v>
      </c>
      <c r="AZ550" s="84">
        <f t="shared" ca="1" si="106"/>
        <v>104.59541887729404</v>
      </c>
      <c r="BA550" s="84">
        <f t="shared" ca="1" si="106"/>
        <v>94.334218730776925</v>
      </c>
      <c r="BB550" s="84">
        <f t="shared" ca="1" si="106"/>
        <v>126.05785930987092</v>
      </c>
      <c r="BC550" s="84">
        <f t="shared" ca="1" si="106"/>
        <v>138.01267516215424</v>
      </c>
      <c r="BD550" s="84">
        <f t="shared" ca="1" si="106"/>
        <v>94.850673183157681</v>
      </c>
      <c r="BE550" s="84">
        <f t="shared" ca="1" si="106"/>
        <v>104.79464620196399</v>
      </c>
      <c r="BF550" s="84">
        <f t="shared" ca="1" si="106"/>
        <v>111.2737956022175</v>
      </c>
      <c r="BG550" s="84">
        <f t="shared" ca="1" si="106"/>
        <v>105.03931678551852</v>
      </c>
      <c r="BH550" s="84">
        <f t="shared" ca="1" si="106"/>
        <v>103.81870899245943</v>
      </c>
      <c r="BI550" s="84">
        <f t="shared" ca="1" si="106"/>
        <v>115.00777895944985</v>
      </c>
      <c r="BJ550" s="84">
        <f t="shared" ca="1" si="106"/>
        <v>87.690401017076212</v>
      </c>
      <c r="BK550" s="84">
        <f t="shared" ca="1" si="106"/>
        <v>97.09320159529544</v>
      </c>
      <c r="BL550" s="84">
        <f t="shared" ca="1" si="106"/>
        <v>153.83951332093332</v>
      </c>
      <c r="BM550" s="84">
        <f t="shared" ca="1" si="106"/>
        <v>91.180453383879083</v>
      </c>
      <c r="BN550" s="84">
        <f t="shared" ca="1" si="106"/>
        <v>103.59567171973735</v>
      </c>
      <c r="BO550" s="84">
        <f t="shared" ca="1" si="106"/>
        <v>95.854734011538383</v>
      </c>
      <c r="BP550" s="84">
        <f t="shared" ca="1" si="106"/>
        <v>88.50996453449153</v>
      </c>
      <c r="BQ550" s="84">
        <f t="shared" ca="1" si="106"/>
        <v>106.44225745647988</v>
      </c>
      <c r="BR550" s="84">
        <f t="shared" ca="1" si="106"/>
        <v>148.81906165399033</v>
      </c>
      <c r="BS550" s="84">
        <f t="shared" ca="1" si="106"/>
        <v>103.6078930671801</v>
      </c>
      <c r="BT550" s="84">
        <f t="shared" ca="1" si="106"/>
        <v>99.726565130715699</v>
      </c>
      <c r="BU550" s="84">
        <f t="shared" ca="1" si="106"/>
        <v>116.04468278299112</v>
      </c>
      <c r="BV550" s="84">
        <f t="shared" ca="1" si="106"/>
        <v>107.80557012737574</v>
      </c>
      <c r="BW550" s="84">
        <f t="shared" ca="1" si="106"/>
        <v>103.61291291988357</v>
      </c>
      <c r="BX550" s="84">
        <f t="shared" ca="1" si="106"/>
        <v>96.891276597190341</v>
      </c>
      <c r="BY550" s="84">
        <f t="shared" ca="1" si="106"/>
        <v>87.138914452171761</v>
      </c>
      <c r="BZ550" s="84">
        <f t="shared" ca="1" si="106"/>
        <v>97.78124348299653</v>
      </c>
      <c r="CA550" s="84">
        <f t="shared" ca="1" si="106"/>
        <v>64.774560402221923</v>
      </c>
      <c r="CB550" s="84">
        <f t="shared" ca="1" si="106"/>
        <v>65.512195857752971</v>
      </c>
      <c r="CC550" s="84">
        <f t="shared" ca="1" si="106"/>
        <v>107.18744175079004</v>
      </c>
      <c r="CD550" s="84">
        <f t="shared" ca="1" si="106"/>
        <v>80.849598605482669</v>
      </c>
      <c r="CE550" s="84">
        <f t="shared" ca="1" si="106"/>
        <v>114.65451320699755</v>
      </c>
      <c r="CF550" s="84">
        <f t="shared" ca="1" si="106"/>
        <v>117.55475024051347</v>
      </c>
      <c r="CG550" s="84">
        <f t="shared" ca="1" si="106"/>
        <v>106.01028710439834</v>
      </c>
      <c r="CH550" s="84">
        <f t="shared" ca="1" si="106"/>
        <v>116.37692493142629</v>
      </c>
      <c r="CI550" s="84" t="e">
        <f t="shared" ca="1" si="106"/>
        <v>#VALUE!</v>
      </c>
      <c r="CJ550" s="84" t="e">
        <f t="shared" ca="1" si="106"/>
        <v>#VALUE!</v>
      </c>
      <c r="CK550" s="84" t="e">
        <f t="shared" ca="1" si="106"/>
        <v>#VALUE!</v>
      </c>
    </row>
    <row r="551" spans="2:89" s="82" customFormat="1">
      <c r="C551" s="83">
        <f t="shared" ca="1" si="104"/>
        <v>97.64541355247917</v>
      </c>
      <c r="D551" s="83">
        <f t="shared" ca="1" si="104"/>
        <v>108.30295336907483</v>
      </c>
      <c r="E551" s="82">
        <f t="shared" si="107"/>
        <v>2000</v>
      </c>
      <c r="F551" s="84">
        <f t="shared" ca="1" si="105"/>
        <v>98.503034389750496</v>
      </c>
      <c r="G551" s="84">
        <f t="shared" ca="1" si="105"/>
        <v>104.78681202433077</v>
      </c>
      <c r="H551" s="84">
        <f t="shared" ca="1" si="105"/>
        <v>122.70509977827051</v>
      </c>
      <c r="I551" s="84">
        <f t="shared" ca="1" si="105"/>
        <v>103.62790964668061</v>
      </c>
      <c r="J551" s="84">
        <f t="shared" ca="1" si="105"/>
        <v>97.49761318526707</v>
      </c>
      <c r="K551" s="84">
        <f t="shared" ca="1" si="105"/>
        <v>105.99520383693046</v>
      </c>
      <c r="L551" s="84">
        <f t="shared" ca="1" si="105"/>
        <v>119.4275802254987</v>
      </c>
      <c r="M551" s="84">
        <f t="shared" ca="1" si="105"/>
        <v>100.39935643279891</v>
      </c>
      <c r="N551" s="84">
        <f t="shared" ca="1" si="105"/>
        <v>101.66543301258328</v>
      </c>
      <c r="O551" s="84">
        <f t="shared" ref="O551:AT560" ca="1" si="108">O530/O458*100</f>
        <v>108.90321504987912</v>
      </c>
      <c r="P551" s="84">
        <f t="shared" ca="1" si="108"/>
        <v>104.9942679091096</v>
      </c>
      <c r="Q551" s="84">
        <f t="shared" ca="1" si="108"/>
        <v>108.84082318353634</v>
      </c>
      <c r="R551" s="84">
        <f t="shared" ca="1" si="108"/>
        <v>86.318035762466565</v>
      </c>
      <c r="S551" s="84">
        <f t="shared" ca="1" si="108"/>
        <v>100.31517721555257</v>
      </c>
      <c r="T551" s="84">
        <f t="shared" ca="1" si="108"/>
        <v>100.13226055328998</v>
      </c>
      <c r="U551" s="84">
        <f t="shared" ca="1" si="108"/>
        <v>135.40093929379023</v>
      </c>
      <c r="V551" s="84">
        <f t="shared" ca="1" si="108"/>
        <v>115.55320524120101</v>
      </c>
      <c r="W551" s="84">
        <f t="shared" ca="1" si="108"/>
        <v>106.39354784695672</v>
      </c>
      <c r="X551" s="84">
        <f t="shared" ca="1" si="108"/>
        <v>95.289057811562316</v>
      </c>
      <c r="Y551" s="84">
        <f t="shared" ca="1" si="108"/>
        <v>79.45648581007697</v>
      </c>
      <c r="Z551" s="84">
        <f t="shared" ca="1" si="108"/>
        <v>108.07703120607255</v>
      </c>
      <c r="AA551" s="84">
        <f t="shared" ca="1" si="108"/>
        <v>103.62717016426026</v>
      </c>
      <c r="AB551" s="84">
        <f t="shared" ca="1" si="108"/>
        <v>99.425033171163207</v>
      </c>
      <c r="AC551" s="84">
        <f t="shared" ca="1" si="108"/>
        <v>101.9792212596726</v>
      </c>
      <c r="AD551" s="84">
        <f t="shared" ca="1" si="108"/>
        <v>109.87983611515935</v>
      </c>
      <c r="AE551" s="84">
        <f t="shared" ca="1" si="108"/>
        <v>101.39773745791044</v>
      </c>
      <c r="AF551" s="84">
        <f t="shared" ca="1" si="108"/>
        <v>104.34189932852023</v>
      </c>
      <c r="AG551" s="84">
        <f t="shared" ca="1" si="108"/>
        <v>94.466436993131182</v>
      </c>
      <c r="AH551" s="84">
        <f t="shared" ca="1" si="108"/>
        <v>88.049136672107196</v>
      </c>
      <c r="AI551" s="84">
        <f t="shared" ca="1" si="108"/>
        <v>101.04674003713372</v>
      </c>
      <c r="AJ551" s="84">
        <f t="shared" ca="1" si="108"/>
        <v>91.630788922504053</v>
      </c>
      <c r="AK551" s="84">
        <f t="shared" ca="1" si="108"/>
        <v>76.30250424024743</v>
      </c>
      <c r="AL551" s="84">
        <f t="shared" ca="1" si="108"/>
        <v>110.10476935105548</v>
      </c>
      <c r="AM551" s="84">
        <f t="shared" ca="1" si="108"/>
        <v>98.06780896828289</v>
      </c>
      <c r="AN551" s="84">
        <f t="shared" ca="1" si="108"/>
        <v>134.70558395442308</v>
      </c>
      <c r="AO551" s="84">
        <f t="shared" ca="1" si="108"/>
        <v>110.66405318782611</v>
      </c>
      <c r="AP551" s="84">
        <f t="shared" ca="1" si="108"/>
        <v>106.42936396077607</v>
      </c>
      <c r="AQ551" s="84">
        <f t="shared" ca="1" si="108"/>
        <v>111.59387222946546</v>
      </c>
      <c r="AR551" s="84" t="e">
        <f t="shared" ca="1" si="108"/>
        <v>#DIV/0!</v>
      </c>
      <c r="AS551" s="84" t="e">
        <f t="shared" ca="1" si="108"/>
        <v>#DIV/0!</v>
      </c>
      <c r="AT551" s="84" t="e">
        <f t="shared" ca="1" si="108"/>
        <v>#DIV/0!</v>
      </c>
      <c r="AW551" s="84">
        <f t="shared" ca="1" si="106"/>
        <v>100.21008615945431</v>
      </c>
      <c r="AX551" s="84">
        <f t="shared" ca="1" si="106"/>
        <v>101.84417449812197</v>
      </c>
      <c r="AY551" s="84">
        <f t="shared" ca="1" si="106"/>
        <v>141.22415470723556</v>
      </c>
      <c r="AZ551" s="84">
        <f t="shared" ca="1" si="106"/>
        <v>109.85425476610394</v>
      </c>
      <c r="BA551" s="84">
        <f t="shared" ca="1" si="106"/>
        <v>94.896350504695988</v>
      </c>
      <c r="BB551" s="84">
        <f t="shared" ca="1" si="106"/>
        <v>129.1100668026246</v>
      </c>
      <c r="BC551" s="84">
        <f t="shared" ca="1" si="106"/>
        <v>141.4805629747774</v>
      </c>
      <c r="BD551" s="84">
        <f t="shared" ca="1" si="106"/>
        <v>98.311854685793747</v>
      </c>
      <c r="BE551" s="84">
        <f t="shared" ca="1" si="106"/>
        <v>107.70554289306907</v>
      </c>
      <c r="BF551" s="84">
        <f t="shared" ref="BF551:CK551" ca="1" si="109">BF530/BF458*100</f>
        <v>110.42500207031951</v>
      </c>
      <c r="BG551" s="84">
        <f t="shared" ca="1" si="109"/>
        <v>107.49522738144412</v>
      </c>
      <c r="BH551" s="84">
        <f t="shared" ca="1" si="109"/>
        <v>104.62167558587045</v>
      </c>
      <c r="BI551" s="84">
        <f t="shared" ca="1" si="109"/>
        <v>116.97252086994536</v>
      </c>
      <c r="BJ551" s="84">
        <f t="shared" ca="1" si="109"/>
        <v>102.59575869211103</v>
      </c>
      <c r="BK551" s="84">
        <f t="shared" ca="1" si="109"/>
        <v>102.03659760856543</v>
      </c>
      <c r="BL551" s="84">
        <f t="shared" ca="1" si="109"/>
        <v>149.78418925540169</v>
      </c>
      <c r="BM551" s="84">
        <f t="shared" ca="1" si="109"/>
        <v>104.97214452121398</v>
      </c>
      <c r="BN551" s="84">
        <f t="shared" ca="1" si="109"/>
        <v>104.70743773844711</v>
      </c>
      <c r="BO551" s="84">
        <f t="shared" ca="1" si="109"/>
        <v>95.204337600127261</v>
      </c>
      <c r="BP551" s="84">
        <f t="shared" ca="1" si="109"/>
        <v>84.018648269708081</v>
      </c>
      <c r="BQ551" s="84">
        <f t="shared" ca="1" si="109"/>
        <v>105.20620238218375</v>
      </c>
      <c r="BR551" s="84">
        <f t="shared" ca="1" si="109"/>
        <v>123.17015302012693</v>
      </c>
      <c r="BS551" s="84">
        <f t="shared" ca="1" si="109"/>
        <v>103.90447382961592</v>
      </c>
      <c r="BT551" s="84">
        <f t="shared" ca="1" si="109"/>
        <v>105.05313410853255</v>
      </c>
      <c r="BU551" s="84">
        <f t="shared" ca="1" si="109"/>
        <v>116.87257258413275</v>
      </c>
      <c r="BV551" s="84">
        <f t="shared" ca="1" si="109"/>
        <v>101.23426687507737</v>
      </c>
      <c r="BW551" s="84">
        <f t="shared" ca="1" si="109"/>
        <v>101.07477952770721</v>
      </c>
      <c r="BX551" s="84">
        <f t="shared" ca="1" si="109"/>
        <v>94.38211477455468</v>
      </c>
      <c r="BY551" s="84">
        <f t="shared" ca="1" si="109"/>
        <v>85.273836882531214</v>
      </c>
      <c r="BZ551" s="84">
        <f t="shared" ca="1" si="109"/>
        <v>99.473241217390679</v>
      </c>
      <c r="CA551" s="84">
        <f t="shared" ca="1" si="109"/>
        <v>85.533786778605219</v>
      </c>
      <c r="CB551" s="84">
        <f t="shared" ca="1" si="109"/>
        <v>69.244718647624339</v>
      </c>
      <c r="CC551" s="84">
        <f t="shared" ca="1" si="109"/>
        <v>112.64200568429949</v>
      </c>
      <c r="CD551" s="84">
        <f t="shared" ca="1" si="109"/>
        <v>86.322194568914995</v>
      </c>
      <c r="CE551" s="84">
        <f t="shared" ca="1" si="109"/>
        <v>129.79068085310939</v>
      </c>
      <c r="CF551" s="84">
        <f t="shared" ca="1" si="109"/>
        <v>110.72505414420736</v>
      </c>
      <c r="CG551" s="84">
        <f t="shared" ca="1" si="109"/>
        <v>108.4752896576785</v>
      </c>
      <c r="CH551" s="84">
        <f t="shared" ca="1" si="109"/>
        <v>117.24616159535368</v>
      </c>
      <c r="CI551" s="84" t="e">
        <f t="shared" ca="1" si="109"/>
        <v>#VALUE!</v>
      </c>
      <c r="CJ551" s="84" t="e">
        <f t="shared" ca="1" si="109"/>
        <v>#VALUE!</v>
      </c>
      <c r="CK551" s="84" t="e">
        <f t="shared" ca="1" si="109"/>
        <v>#VALUE!</v>
      </c>
    </row>
    <row r="552" spans="2:89" s="82" customFormat="1">
      <c r="C552" s="83">
        <f t="shared" ca="1" si="104"/>
        <v>98.277802647499428</v>
      </c>
      <c r="D552" s="83">
        <f t="shared" ca="1" si="104"/>
        <v>109.04400019354931</v>
      </c>
      <c r="E552" s="82">
        <f t="shared" si="107"/>
        <v>2001</v>
      </c>
      <c r="F552" s="84">
        <f t="shared" ref="F552:U564" ca="1" si="110">F531/F459*100</f>
        <v>97.280950878300203</v>
      </c>
      <c r="G552" s="84">
        <f t="shared" ca="1" si="110"/>
        <v>96.749000108096425</v>
      </c>
      <c r="H552" s="84">
        <f t="shared" ca="1" si="110"/>
        <v>117.40330615223529</v>
      </c>
      <c r="I552" s="84">
        <f t="shared" ca="1" si="110"/>
        <v>102.37817414013448</v>
      </c>
      <c r="J552" s="84">
        <f t="shared" ca="1" si="110"/>
        <v>99.403191516610732</v>
      </c>
      <c r="K552" s="84">
        <f t="shared" ca="1" si="110"/>
        <v>106.79487939311325</v>
      </c>
      <c r="L552" s="84">
        <f t="shared" ca="1" si="110"/>
        <v>120.04062288422479</v>
      </c>
      <c r="M552" s="84">
        <f t="shared" ca="1" si="110"/>
        <v>105.39647901860754</v>
      </c>
      <c r="N552" s="84">
        <f t="shared" ca="1" si="110"/>
        <v>101.82731712794026</v>
      </c>
      <c r="O552" s="84">
        <f t="shared" ca="1" si="110"/>
        <v>107.41078585841832</v>
      </c>
      <c r="P552" s="84">
        <f t="shared" ca="1" si="110"/>
        <v>105.78486009520493</v>
      </c>
      <c r="Q552" s="84">
        <f t="shared" ca="1" si="110"/>
        <v>110.35224522721163</v>
      </c>
      <c r="R552" s="84">
        <f t="shared" ca="1" si="110"/>
        <v>91.177817349274989</v>
      </c>
      <c r="S552" s="84">
        <f t="shared" ca="1" si="110"/>
        <v>102.39847529687729</v>
      </c>
      <c r="T552" s="84">
        <f t="shared" ca="1" si="110"/>
        <v>91.678535633275317</v>
      </c>
      <c r="U552" s="84">
        <f t="shared" ca="1" si="110"/>
        <v>127.27129436983797</v>
      </c>
      <c r="V552" s="84">
        <f t="shared" ca="1" si="108"/>
        <v>103.39222028697024</v>
      </c>
      <c r="W552" s="84">
        <f t="shared" ca="1" si="108"/>
        <v>103.50773049836755</v>
      </c>
      <c r="X552" s="84">
        <f t="shared" ca="1" si="108"/>
        <v>96.166093813182357</v>
      </c>
      <c r="Y552" s="84">
        <f t="shared" ca="1" si="108"/>
        <v>76.515854841038973</v>
      </c>
      <c r="Z552" s="84">
        <f t="shared" ca="1" si="108"/>
        <v>106.46131765615078</v>
      </c>
      <c r="AA552" s="84">
        <f t="shared" ca="1" si="108"/>
        <v>93.905750798722039</v>
      </c>
      <c r="AB552" s="84">
        <f t="shared" ca="1" si="108"/>
        <v>99.288393361763355</v>
      </c>
      <c r="AC552" s="84">
        <f t="shared" ca="1" si="108"/>
        <v>105.96704577675564</v>
      </c>
      <c r="AD552" s="84">
        <f t="shared" ca="1" si="108"/>
        <v>106.00628002469068</v>
      </c>
      <c r="AE552" s="84">
        <f t="shared" ca="1" si="108"/>
        <v>100.553182730407</v>
      </c>
      <c r="AF552" s="84">
        <f t="shared" ca="1" si="108"/>
        <v>102.5006939362588</v>
      </c>
      <c r="AG552" s="84">
        <f t="shared" ca="1" si="108"/>
        <v>93.746423608272693</v>
      </c>
      <c r="AH552" s="84">
        <f t="shared" ca="1" si="108"/>
        <v>94.137356754827707</v>
      </c>
      <c r="AI552" s="84">
        <f t="shared" ca="1" si="108"/>
        <v>97.816527672479154</v>
      </c>
      <c r="AJ552" s="84">
        <f t="shared" ca="1" si="108"/>
        <v>87.773640261791911</v>
      </c>
      <c r="AK552" s="84">
        <f t="shared" ca="1" si="108"/>
        <v>95.678354602899276</v>
      </c>
      <c r="AL552" s="84">
        <f t="shared" ca="1" si="108"/>
        <v>111.89490033652601</v>
      </c>
      <c r="AM552" s="84">
        <f t="shared" ca="1" si="108"/>
        <v>97.105952173154122</v>
      </c>
      <c r="AN552" s="84">
        <f t="shared" ca="1" si="108"/>
        <v>134.69118559900684</v>
      </c>
      <c r="AO552" s="84">
        <f t="shared" ca="1" si="108"/>
        <v>99.366002478787294</v>
      </c>
      <c r="AP552" s="84">
        <f t="shared" ca="1" si="108"/>
        <v>106.52070584041353</v>
      </c>
      <c r="AQ552" s="84">
        <f t="shared" ca="1" si="108"/>
        <v>109.47817504536917</v>
      </c>
      <c r="AR552" s="84" t="e">
        <f t="shared" ca="1" si="108"/>
        <v>#DIV/0!</v>
      </c>
      <c r="AS552" s="84" t="e">
        <f t="shared" ca="1" si="108"/>
        <v>#DIV/0!</v>
      </c>
      <c r="AT552" s="84" t="e">
        <f t="shared" ca="1" si="108"/>
        <v>#DIV/0!</v>
      </c>
      <c r="AW552" s="84">
        <f t="shared" ref="AW552:CK558" ca="1" si="111">AW531/AW459*100</f>
        <v>98.966824012910465</v>
      </c>
      <c r="AX552" s="84">
        <f t="shared" ca="1" si="111"/>
        <v>94.032081510790903</v>
      </c>
      <c r="AY552" s="84">
        <f t="shared" ca="1" si="111"/>
        <v>135.12219704922447</v>
      </c>
      <c r="AZ552" s="84">
        <f t="shared" ca="1" si="111"/>
        <v>108.52943056387451</v>
      </c>
      <c r="BA552" s="84">
        <f t="shared" ca="1" si="111"/>
        <v>96.751087490941188</v>
      </c>
      <c r="BB552" s="84">
        <f t="shared" ca="1" si="111"/>
        <v>130.08413129556175</v>
      </c>
      <c r="BC552" s="84">
        <f t="shared" ca="1" si="111"/>
        <v>142.2068074513075</v>
      </c>
      <c r="BD552" s="84">
        <f t="shared" ca="1" si="111"/>
        <v>103.20507718201502</v>
      </c>
      <c r="BE552" s="84">
        <f t="shared" ca="1" si="111"/>
        <v>107.87704480884932</v>
      </c>
      <c r="BF552" s="84">
        <f t="shared" ca="1" si="111"/>
        <v>108.91171803658939</v>
      </c>
      <c r="BG552" s="84">
        <f t="shared" ca="1" si="111"/>
        <v>108.30465144337364</v>
      </c>
      <c r="BH552" s="84">
        <f t="shared" ca="1" si="111"/>
        <v>106.07450828321309</v>
      </c>
      <c r="BI552" s="84">
        <f t="shared" ca="1" si="111"/>
        <v>123.55817702007647</v>
      </c>
      <c r="BJ552" s="84">
        <f t="shared" ca="1" si="111"/>
        <v>104.72641880923432</v>
      </c>
      <c r="BK552" s="84">
        <f t="shared" ca="1" si="111"/>
        <v>93.422097913954303</v>
      </c>
      <c r="BL552" s="84">
        <f t="shared" ca="1" si="111"/>
        <v>140.79095567652408</v>
      </c>
      <c r="BM552" s="84">
        <f t="shared" ca="1" si="111"/>
        <v>93.924725564109551</v>
      </c>
      <c r="BN552" s="84">
        <f t="shared" ca="1" si="111"/>
        <v>101.86735442073891</v>
      </c>
      <c r="BO552" s="84">
        <f t="shared" ca="1" si="111"/>
        <v>96.08059384091014</v>
      </c>
      <c r="BP552" s="84">
        <f t="shared" ca="1" si="111"/>
        <v>80.909174743919692</v>
      </c>
      <c r="BQ552" s="84">
        <f t="shared" ca="1" si="111"/>
        <v>103.63340671202333</v>
      </c>
      <c r="BR552" s="84">
        <f t="shared" ca="1" si="111"/>
        <v>111.61537728970626</v>
      </c>
      <c r="BS552" s="84">
        <f t="shared" ca="1" si="111"/>
        <v>103.76167792553584</v>
      </c>
      <c r="BT552" s="84">
        <f t="shared" ca="1" si="111"/>
        <v>109.1611617892664</v>
      </c>
      <c r="BU552" s="84">
        <f t="shared" ca="1" si="111"/>
        <v>112.75250395873417</v>
      </c>
      <c r="BV552" s="84">
        <f t="shared" ca="1" si="111"/>
        <v>100.39107371497184</v>
      </c>
      <c r="BW552" s="84">
        <f t="shared" ca="1" si="111"/>
        <v>99.291225363122592</v>
      </c>
      <c r="BX552" s="84">
        <f t="shared" ca="1" si="111"/>
        <v>93.662744084900396</v>
      </c>
      <c r="BY552" s="84">
        <f t="shared" ca="1" si="111"/>
        <v>91.170156890440225</v>
      </c>
      <c r="BZ552" s="84">
        <f t="shared" ca="1" si="111"/>
        <v>96.293329687195836</v>
      </c>
      <c r="CA552" s="84">
        <f t="shared" ca="1" si="111"/>
        <v>81.933288136191919</v>
      </c>
      <c r="CB552" s="84">
        <f t="shared" ca="1" si="111"/>
        <v>86.828352635519067</v>
      </c>
      <c r="CC552" s="84">
        <f t="shared" ca="1" si="111"/>
        <v>114.4733881560078</v>
      </c>
      <c r="CD552" s="84">
        <f t="shared" ca="1" si="111"/>
        <v>85.475539685013246</v>
      </c>
      <c r="CE552" s="84">
        <f t="shared" ca="1" si="111"/>
        <v>129.77680783984761</v>
      </c>
      <c r="CF552" s="84">
        <f t="shared" ca="1" si="111"/>
        <v>99.420775650457614</v>
      </c>
      <c r="CG552" s="84">
        <f t="shared" ca="1" si="111"/>
        <v>108.56838743147708</v>
      </c>
      <c r="CH552" s="84">
        <f t="shared" ca="1" si="111"/>
        <v>115.02330321632624</v>
      </c>
      <c r="CI552" s="84" t="e">
        <f t="shared" ca="1" si="111"/>
        <v>#VALUE!</v>
      </c>
      <c r="CJ552" s="84" t="e">
        <f t="shared" ca="1" si="111"/>
        <v>#VALUE!</v>
      </c>
      <c r="CK552" s="84" t="e">
        <f t="shared" ca="1" si="111"/>
        <v>#VALUE!</v>
      </c>
    </row>
    <row r="553" spans="2:89" s="82" customFormat="1">
      <c r="C553" s="83">
        <f t="shared" ca="1" si="104"/>
        <v>98.688142935441363</v>
      </c>
      <c r="D553" s="83">
        <f t="shared" ca="1" si="104"/>
        <v>108.76691593873531</v>
      </c>
      <c r="E553" s="82">
        <f t="shared" si="107"/>
        <v>2002</v>
      </c>
      <c r="F553" s="84">
        <f t="shared" ca="1" si="110"/>
        <v>96.892465328089429</v>
      </c>
      <c r="G553" s="84">
        <f t="shared" ca="1" si="110"/>
        <v>94.730339492909323</v>
      </c>
      <c r="H553" s="84">
        <f t="shared" ca="1" si="110"/>
        <v>105.81945804766568</v>
      </c>
      <c r="I553" s="84">
        <f t="shared" ca="1" si="110"/>
        <v>100.18020441097364</v>
      </c>
      <c r="J553" s="84">
        <f t="shared" ca="1" si="110"/>
        <v>100.92823991431629</v>
      </c>
      <c r="K553" s="84">
        <f t="shared" ca="1" si="110"/>
        <v>107.51819149242144</v>
      </c>
      <c r="L553" s="84">
        <f t="shared" ca="1" si="110"/>
        <v>120.43457325147465</v>
      </c>
      <c r="M553" s="84">
        <f t="shared" ca="1" si="110"/>
        <v>99.682056214598717</v>
      </c>
      <c r="N553" s="84">
        <f t="shared" ca="1" si="110"/>
        <v>102.06943872649926</v>
      </c>
      <c r="O553" s="84">
        <f t="shared" ca="1" si="110"/>
        <v>104.61971830985912</v>
      </c>
      <c r="P553" s="84">
        <f t="shared" ca="1" si="110"/>
        <v>105.8214385670305</v>
      </c>
      <c r="Q553" s="84">
        <f t="shared" ca="1" si="110"/>
        <v>106.27453227516258</v>
      </c>
      <c r="R553" s="84">
        <f t="shared" ca="1" si="110"/>
        <v>97.400388726919346</v>
      </c>
      <c r="S553" s="84">
        <f t="shared" ca="1" si="110"/>
        <v>97.551532033426184</v>
      </c>
      <c r="T553" s="84">
        <f t="shared" ca="1" si="110"/>
        <v>91.947746570868702</v>
      </c>
      <c r="U553" s="84">
        <f t="shared" ca="1" si="110"/>
        <v>114.24939902185626</v>
      </c>
      <c r="V553" s="84">
        <f t="shared" ca="1" si="108"/>
        <v>105.2153887835275</v>
      </c>
      <c r="W553" s="84">
        <f t="shared" ca="1" si="108"/>
        <v>98.97457144336839</v>
      </c>
      <c r="X553" s="84">
        <f t="shared" ca="1" si="108"/>
        <v>98.317937756062804</v>
      </c>
      <c r="Y553" s="84">
        <f t="shared" ca="1" si="108"/>
        <v>83.996495090880501</v>
      </c>
      <c r="Z553" s="84">
        <f t="shared" ca="1" si="108"/>
        <v>105.78977257362286</v>
      </c>
      <c r="AA553" s="84">
        <f t="shared" ca="1" si="108"/>
        <v>113.45910726441701</v>
      </c>
      <c r="AB553" s="84">
        <f t="shared" ca="1" si="108"/>
        <v>99.910734780280023</v>
      </c>
      <c r="AC553" s="84">
        <f t="shared" ca="1" si="108"/>
        <v>105.23687735963951</v>
      </c>
      <c r="AD553" s="84">
        <f t="shared" ca="1" si="108"/>
        <v>104.66025095703957</v>
      </c>
      <c r="AE553" s="84">
        <f t="shared" ca="1" si="108"/>
        <v>101.33346879683016</v>
      </c>
      <c r="AF553" s="84">
        <f t="shared" ca="1" si="108"/>
        <v>102.40676604928977</v>
      </c>
      <c r="AG553" s="84">
        <f t="shared" ca="1" si="108"/>
        <v>95.526243935225054</v>
      </c>
      <c r="AH553" s="84">
        <f t="shared" ca="1" si="108"/>
        <v>97.989608225725121</v>
      </c>
      <c r="AI553" s="84">
        <f t="shared" ca="1" si="108"/>
        <v>95.288484558295437</v>
      </c>
      <c r="AJ553" s="84">
        <f t="shared" ca="1" si="108"/>
        <v>78.227370139810176</v>
      </c>
      <c r="AK553" s="84">
        <f t="shared" ca="1" si="108"/>
        <v>95.821295914156025</v>
      </c>
      <c r="AL553" s="84">
        <f t="shared" ca="1" si="108"/>
        <v>109.22946655376799</v>
      </c>
      <c r="AM553" s="84">
        <f t="shared" ca="1" si="108"/>
        <v>92.595603537981276</v>
      </c>
      <c r="AN553" s="84">
        <f t="shared" ca="1" si="108"/>
        <v>121.09927207511342</v>
      </c>
      <c r="AO553" s="84">
        <f t="shared" ca="1" si="108"/>
        <v>96.519855262854648</v>
      </c>
      <c r="AP553" s="84">
        <f t="shared" ca="1" si="108"/>
        <v>105.48898228078146</v>
      </c>
      <c r="AQ553" s="84">
        <f t="shared" ca="1" si="108"/>
        <v>108.19823854306611</v>
      </c>
      <c r="AR553" s="84" t="e">
        <f t="shared" ca="1" si="108"/>
        <v>#DIV/0!</v>
      </c>
      <c r="AS553" s="84" t="e">
        <f t="shared" ca="1" si="108"/>
        <v>#DIV/0!</v>
      </c>
      <c r="AT553" s="84" t="e">
        <f t="shared" ca="1" si="108"/>
        <v>#DIV/0!</v>
      </c>
      <c r="AW553" s="84">
        <f t="shared" ca="1" si="111"/>
        <v>98.571606031053264</v>
      </c>
      <c r="AX553" s="84">
        <f t="shared" ca="1" si="111"/>
        <v>92.070109197921354</v>
      </c>
      <c r="AY553" s="84">
        <f t="shared" ca="1" si="111"/>
        <v>121.79007670719319</v>
      </c>
      <c r="AZ553" s="84">
        <f t="shared" ca="1" si="111"/>
        <v>106.1993987469763</v>
      </c>
      <c r="BA553" s="84">
        <f t="shared" ca="1" si="111"/>
        <v>98.235447185063023</v>
      </c>
      <c r="BB553" s="84">
        <f t="shared" ca="1" si="111"/>
        <v>130.96517940038441</v>
      </c>
      <c r="BC553" s="84">
        <f t="shared" ca="1" si="111"/>
        <v>142.6735029971554</v>
      </c>
      <c r="BD553" s="84">
        <f t="shared" ca="1" si="111"/>
        <v>97.609468561785121</v>
      </c>
      <c r="BE553" s="84">
        <f t="shared" ca="1" si="111"/>
        <v>108.13355124811963</v>
      </c>
      <c r="BF553" s="84">
        <f t="shared" ca="1" si="111"/>
        <v>106.08164878944287</v>
      </c>
      <c r="BG553" s="84">
        <f t="shared" ca="1" si="111"/>
        <v>108.34210121300831</v>
      </c>
      <c r="BH553" s="84">
        <f t="shared" ca="1" si="111"/>
        <v>102.15486536685827</v>
      </c>
      <c r="BI553" s="84">
        <f t="shared" ca="1" si="111"/>
        <v>131.99059619999397</v>
      </c>
      <c r="BJ553" s="84">
        <f t="shared" ca="1" si="111"/>
        <v>99.769284353070603</v>
      </c>
      <c r="BK553" s="84">
        <f t="shared" ca="1" si="111"/>
        <v>93.696428763565208</v>
      </c>
      <c r="BL553" s="84">
        <f t="shared" ca="1" si="111"/>
        <v>126.38578206813402</v>
      </c>
      <c r="BM553" s="84">
        <f t="shared" ca="1" si="111"/>
        <v>95.580948829467289</v>
      </c>
      <c r="BN553" s="84">
        <f t="shared" ca="1" si="111"/>
        <v>97.406036238243701</v>
      </c>
      <c r="BO553" s="84">
        <f t="shared" ca="1" si="111"/>
        <v>98.230524608469054</v>
      </c>
      <c r="BP553" s="84">
        <f t="shared" ca="1" si="111"/>
        <v>88.819331801280356</v>
      </c>
      <c r="BQ553" s="84">
        <f t="shared" ca="1" si="111"/>
        <v>102.97969974882515</v>
      </c>
      <c r="BR553" s="84">
        <f t="shared" ca="1" si="111"/>
        <v>134.85628895523931</v>
      </c>
      <c r="BS553" s="84">
        <f t="shared" ca="1" si="111"/>
        <v>104.41205797139442</v>
      </c>
      <c r="BT553" s="84">
        <f t="shared" ca="1" si="111"/>
        <v>108.40898424076566</v>
      </c>
      <c r="BU553" s="84">
        <f t="shared" ca="1" si="111"/>
        <v>111.32081380090997</v>
      </c>
      <c r="BV553" s="84">
        <f t="shared" ca="1" si="111"/>
        <v>101.1701018261264</v>
      </c>
      <c r="BW553" s="84">
        <f t="shared" ca="1" si="111"/>
        <v>99.200238515767964</v>
      </c>
      <c r="BX553" s="84">
        <f t="shared" ca="1" si="111"/>
        <v>95.440975716402676</v>
      </c>
      <c r="BY553" s="84">
        <f t="shared" ca="1" si="111"/>
        <v>94.900985788662211</v>
      </c>
      <c r="BZ553" s="84">
        <f t="shared" ca="1" si="111"/>
        <v>93.804653234964462</v>
      </c>
      <c r="CA553" s="84">
        <f t="shared" ca="1" si="111"/>
        <v>73.022215310712625</v>
      </c>
      <c r="CB553" s="84">
        <f t="shared" ca="1" si="111"/>
        <v>86.958072242754099</v>
      </c>
      <c r="CC553" s="84">
        <f t="shared" ca="1" si="111"/>
        <v>111.74653255222124</v>
      </c>
      <c r="CD553" s="84">
        <f t="shared" ca="1" si="111"/>
        <v>81.505397019901281</v>
      </c>
      <c r="CE553" s="84">
        <f t="shared" ca="1" si="111"/>
        <v>116.68081242098218</v>
      </c>
      <c r="CF553" s="84">
        <f t="shared" ca="1" si="111"/>
        <v>96.573059562816638</v>
      </c>
      <c r="CG553" s="84">
        <f t="shared" ca="1" si="111"/>
        <v>107.51683071993847</v>
      </c>
      <c r="CH553" s="84">
        <f t="shared" ca="1" si="111"/>
        <v>113.678537245017</v>
      </c>
      <c r="CI553" s="84" t="e">
        <f t="shared" ca="1" si="111"/>
        <v>#VALUE!</v>
      </c>
      <c r="CJ553" s="84" t="e">
        <f t="shared" ca="1" si="111"/>
        <v>#VALUE!</v>
      </c>
      <c r="CK553" s="84" t="e">
        <f t="shared" ca="1" si="111"/>
        <v>#VALUE!</v>
      </c>
    </row>
    <row r="554" spans="2:89" s="82" customFormat="1">
      <c r="C554" s="83">
        <f t="shared" ca="1" si="104"/>
        <v>97.863071018305106</v>
      </c>
      <c r="D554" s="83">
        <f t="shared" ca="1" si="104"/>
        <v>106.56348988164362</v>
      </c>
      <c r="E554" s="82">
        <f t="shared" si="107"/>
        <v>2003</v>
      </c>
      <c r="F554" s="84">
        <f t="shared" ca="1" si="110"/>
        <v>96.542247539099591</v>
      </c>
      <c r="G554" s="84">
        <f t="shared" ca="1" si="110"/>
        <v>95.426565733294936</v>
      </c>
      <c r="H554" s="84">
        <f t="shared" ca="1" si="110"/>
        <v>104.25090860142686</v>
      </c>
      <c r="I554" s="84">
        <f t="shared" ca="1" si="110"/>
        <v>98.477364159494826</v>
      </c>
      <c r="J554" s="84">
        <f t="shared" ca="1" si="110"/>
        <v>99.987842240918155</v>
      </c>
      <c r="K554" s="84">
        <f t="shared" ca="1" si="110"/>
        <v>105.7212121212121</v>
      </c>
      <c r="L554" s="84">
        <f t="shared" ca="1" si="110"/>
        <v>110.67098918462419</v>
      </c>
      <c r="M554" s="84">
        <f t="shared" ca="1" si="110"/>
        <v>102.24771353278561</v>
      </c>
      <c r="N554" s="84">
        <f t="shared" ca="1" si="110"/>
        <v>101.20569967117281</v>
      </c>
      <c r="O554" s="84">
        <f t="shared" ca="1" si="110"/>
        <v>102.68425609942445</v>
      </c>
      <c r="P554" s="84">
        <f t="shared" ca="1" si="110"/>
        <v>103.01301249612725</v>
      </c>
      <c r="Q554" s="84">
        <f t="shared" ca="1" si="110"/>
        <v>98.163469173433072</v>
      </c>
      <c r="R554" s="84">
        <f t="shared" ca="1" si="110"/>
        <v>102.40352628077179</v>
      </c>
      <c r="S554" s="84">
        <f t="shared" ca="1" si="110"/>
        <v>95.78721693688864</v>
      </c>
      <c r="T554" s="84">
        <f t="shared" ca="1" si="110"/>
        <v>91.221266933693883</v>
      </c>
      <c r="U554" s="84">
        <f t="shared" ca="1" si="110"/>
        <v>110.37834926619092</v>
      </c>
      <c r="V554" s="84">
        <f t="shared" ca="1" si="108"/>
        <v>102.93071921982933</v>
      </c>
      <c r="W554" s="84">
        <f t="shared" ca="1" si="108"/>
        <v>97.50709613723312</v>
      </c>
      <c r="X554" s="84">
        <f t="shared" ca="1" si="108"/>
        <v>98.80164064044277</v>
      </c>
      <c r="Y554" s="84">
        <f t="shared" ca="1" si="108"/>
        <v>94.575421940928265</v>
      </c>
      <c r="Z554" s="84">
        <f t="shared" ca="1" si="108"/>
        <v>102.68225760955971</v>
      </c>
      <c r="AA554" s="84">
        <f t="shared" ca="1" si="108"/>
        <v>112.6003903625252</v>
      </c>
      <c r="AB554" s="84">
        <f t="shared" ca="1" si="108"/>
        <v>100.65127740897204</v>
      </c>
      <c r="AC554" s="84">
        <f t="shared" ca="1" si="108"/>
        <v>104.79830747531736</v>
      </c>
      <c r="AD554" s="84">
        <f t="shared" ca="1" si="108"/>
        <v>104.0616744564113</v>
      </c>
      <c r="AE554" s="84">
        <f t="shared" ca="1" si="108"/>
        <v>100.56383699545057</v>
      </c>
      <c r="AF554" s="84">
        <f t="shared" ca="1" si="108"/>
        <v>104.5093738576427</v>
      </c>
      <c r="AG554" s="84">
        <f t="shared" ca="1" si="108"/>
        <v>97.950553025374106</v>
      </c>
      <c r="AH554" s="84">
        <f t="shared" ca="1" si="108"/>
        <v>99.225004654626716</v>
      </c>
      <c r="AI554" s="84">
        <f t="shared" ca="1" si="108"/>
        <v>98.434127859575071</v>
      </c>
      <c r="AJ554" s="84">
        <f t="shared" ca="1" si="108"/>
        <v>79.747193903820431</v>
      </c>
      <c r="AK554" s="84">
        <f t="shared" ca="1" si="108"/>
        <v>89.660306195876032</v>
      </c>
      <c r="AL554" s="84">
        <f t="shared" ca="1" si="108"/>
        <v>104.14298967876611</v>
      </c>
      <c r="AM554" s="84">
        <f t="shared" ca="1" si="108"/>
        <v>87.701441899915196</v>
      </c>
      <c r="AN554" s="84">
        <f t="shared" ca="1" si="108"/>
        <v>112.6997502181829</v>
      </c>
      <c r="AO554" s="84">
        <f t="shared" ca="1" si="108"/>
        <v>100.38776173917397</v>
      </c>
      <c r="AP554" s="84">
        <f t="shared" ca="1" si="108"/>
        <v>102.10593005575264</v>
      </c>
      <c r="AQ554" s="84">
        <f t="shared" ca="1" si="108"/>
        <v>105.50376336986662</v>
      </c>
      <c r="AR554" s="84" t="e">
        <f t="shared" ca="1" si="108"/>
        <v>#DIV/0!</v>
      </c>
      <c r="AS554" s="84" t="e">
        <f t="shared" ca="1" si="108"/>
        <v>#DIV/0!</v>
      </c>
      <c r="AT554" s="84" t="e">
        <f t="shared" ca="1" si="108"/>
        <v>#DIV/0!</v>
      </c>
      <c r="AW554" s="84">
        <f t="shared" ca="1" si="111"/>
        <v>98.215318988459444</v>
      </c>
      <c r="AX554" s="84">
        <f t="shared" ca="1" si="111"/>
        <v>92.746783918205224</v>
      </c>
      <c r="AY554" s="84">
        <f t="shared" ca="1" si="111"/>
        <v>119.98479664905486</v>
      </c>
      <c r="AZ554" s="84">
        <f t="shared" ca="1" si="111"/>
        <v>104.39424560387305</v>
      </c>
      <c r="BA554" s="84">
        <f t="shared" ca="1" si="111"/>
        <v>97.320139575849907</v>
      </c>
      <c r="BB554" s="84">
        <f t="shared" ca="1" si="111"/>
        <v>128.77632444977075</v>
      </c>
      <c r="BC554" s="84">
        <f t="shared" ca="1" si="111"/>
        <v>131.10701753524327</v>
      </c>
      <c r="BD554" s="84">
        <f t="shared" ca="1" si="111"/>
        <v>100.1217807757381</v>
      </c>
      <c r="BE554" s="84">
        <f t="shared" ca="1" si="111"/>
        <v>107.21849604090519</v>
      </c>
      <c r="BF554" s="84">
        <f t="shared" ca="1" si="111"/>
        <v>104.11914090116434</v>
      </c>
      <c r="BG554" s="84">
        <f t="shared" ca="1" si="111"/>
        <v>105.46677853980238</v>
      </c>
      <c r="BH554" s="84">
        <f t="shared" ca="1" si="111"/>
        <v>94.358222639756676</v>
      </c>
      <c r="BI554" s="84">
        <f t="shared" ca="1" si="111"/>
        <v>138.77051892140148</v>
      </c>
      <c r="BJ554" s="84">
        <f t="shared" ca="1" si="111"/>
        <v>97.964859031543597</v>
      </c>
      <c r="BK554" s="84">
        <f t="shared" ca="1" si="111"/>
        <v>92.9561327790381</v>
      </c>
      <c r="BL554" s="84">
        <f t="shared" ca="1" si="111"/>
        <v>122.10352189886325</v>
      </c>
      <c r="BM554" s="84">
        <f t="shared" ca="1" si="111"/>
        <v>93.505483565451982</v>
      </c>
      <c r="BN554" s="84">
        <f t="shared" ca="1" si="111"/>
        <v>95.961817276104242</v>
      </c>
      <c r="BO554" s="84">
        <f t="shared" ca="1" si="111"/>
        <v>98.713797439162065</v>
      </c>
      <c r="BP554" s="84">
        <f t="shared" ca="1" si="111"/>
        <v>100.00567014765119</v>
      </c>
      <c r="BQ554" s="84">
        <f t="shared" ca="1" si="111"/>
        <v>99.954729090706991</v>
      </c>
      <c r="BR554" s="84">
        <f t="shared" ca="1" si="111"/>
        <v>133.83562717281944</v>
      </c>
      <c r="BS554" s="84">
        <f t="shared" ca="1" si="111"/>
        <v>105.18596459961931</v>
      </c>
      <c r="BT554" s="84">
        <f t="shared" ca="1" si="111"/>
        <v>107.95719474576313</v>
      </c>
      <c r="BU554" s="84">
        <f t="shared" ca="1" si="111"/>
        <v>110.68414398058448</v>
      </c>
      <c r="BV554" s="84">
        <f t="shared" ca="1" si="111"/>
        <v>100.40171080350868</v>
      </c>
      <c r="BW554" s="84">
        <f t="shared" ca="1" si="111"/>
        <v>101.23701014854593</v>
      </c>
      <c r="BX554" s="84">
        <f t="shared" ca="1" si="111"/>
        <v>97.863120830355498</v>
      </c>
      <c r="BY554" s="84">
        <f t="shared" ca="1" si="111"/>
        <v>96.097442648378234</v>
      </c>
      <c r="BZ554" s="84">
        <f t="shared" ca="1" si="111"/>
        <v>96.901312610388842</v>
      </c>
      <c r="CA554" s="84">
        <f t="shared" ca="1" si="111"/>
        <v>74.440911835107386</v>
      </c>
      <c r="CB554" s="84">
        <f t="shared" ca="1" si="111"/>
        <v>81.366958243533944</v>
      </c>
      <c r="CC554" s="84">
        <f t="shared" ca="1" si="111"/>
        <v>106.54284373434417</v>
      </c>
      <c r="CD554" s="84">
        <f t="shared" ca="1" si="111"/>
        <v>77.197410764090279</v>
      </c>
      <c r="CE554" s="84">
        <f t="shared" ca="1" si="111"/>
        <v>108.58775771123506</v>
      </c>
      <c r="CF554" s="84">
        <f t="shared" ca="1" si="111"/>
        <v>100.44309813160366</v>
      </c>
      <c r="CG554" s="84">
        <f t="shared" ca="1" si="111"/>
        <v>104.06874500017132</v>
      </c>
      <c r="CH554" s="84">
        <f t="shared" ca="1" si="111"/>
        <v>110.84758546191182</v>
      </c>
      <c r="CI554" s="84" t="e">
        <f t="shared" ca="1" si="111"/>
        <v>#VALUE!</v>
      </c>
      <c r="CJ554" s="84" t="e">
        <f t="shared" ca="1" si="111"/>
        <v>#VALUE!</v>
      </c>
      <c r="CK554" s="84" t="e">
        <f t="shared" ca="1" si="111"/>
        <v>#VALUE!</v>
      </c>
    </row>
    <row r="555" spans="2:89" s="82" customFormat="1">
      <c r="C555" s="83">
        <f t="shared" ca="1" si="104"/>
        <v>97.662617733954988</v>
      </c>
      <c r="D555" s="83">
        <f t="shared" ca="1" si="104"/>
        <v>104.81874924616197</v>
      </c>
      <c r="E555" s="82">
        <f t="shared" si="107"/>
        <v>2004</v>
      </c>
      <c r="F555" s="84">
        <f t="shared" ca="1" si="110"/>
        <v>98.79602513078521</v>
      </c>
      <c r="G555" s="84">
        <f t="shared" ca="1" si="110"/>
        <v>97.844155179909464</v>
      </c>
      <c r="H555" s="84">
        <f t="shared" ca="1" si="110"/>
        <v>102.68568592104921</v>
      </c>
      <c r="I555" s="84">
        <f t="shared" ca="1" si="110"/>
        <v>98.885057760551661</v>
      </c>
      <c r="J555" s="84">
        <f t="shared" ca="1" si="110"/>
        <v>99.280418665503703</v>
      </c>
      <c r="K555" s="84">
        <f t="shared" ca="1" si="110"/>
        <v>101.45292620865138</v>
      </c>
      <c r="L555" s="84">
        <f t="shared" ca="1" si="110"/>
        <v>104.76681799422205</v>
      </c>
      <c r="M555" s="84">
        <f t="shared" ca="1" si="110"/>
        <v>101.01414263425437</v>
      </c>
      <c r="N555" s="84">
        <f t="shared" ca="1" si="110"/>
        <v>99.878141660319869</v>
      </c>
      <c r="O555" s="84">
        <f t="shared" ca="1" si="110"/>
        <v>101.44066947284026</v>
      </c>
      <c r="P555" s="84">
        <f t="shared" ca="1" si="110"/>
        <v>101.22559462643174</v>
      </c>
      <c r="Q555" s="84">
        <f t="shared" ca="1" si="110"/>
        <v>99.984863392113837</v>
      </c>
      <c r="R555" s="84">
        <f t="shared" ca="1" si="110"/>
        <v>106.03312943214421</v>
      </c>
      <c r="S555" s="84">
        <f t="shared" ca="1" si="110"/>
        <v>98.481988155887151</v>
      </c>
      <c r="T555" s="84">
        <f t="shared" ca="1" si="110"/>
        <v>95.705707221072814</v>
      </c>
      <c r="U555" s="84">
        <f t="shared" ca="1" si="110"/>
        <v>103.7624521072797</v>
      </c>
      <c r="V555" s="84">
        <f t="shared" ca="1" si="108"/>
        <v>97.707996273961868</v>
      </c>
      <c r="W555" s="84">
        <f t="shared" ca="1" si="108"/>
        <v>97.420654416822245</v>
      </c>
      <c r="X555" s="84">
        <f t="shared" ca="1" si="108"/>
        <v>100.23593691791879</v>
      </c>
      <c r="Y555" s="84">
        <f t="shared" ca="1" si="108"/>
        <v>104.1531419059509</v>
      </c>
      <c r="Z555" s="84">
        <f t="shared" ca="1" si="108"/>
        <v>103.06838998575209</v>
      </c>
      <c r="AA555" s="84">
        <f t="shared" ca="1" si="108"/>
        <v>122.58949481431915</v>
      </c>
      <c r="AB555" s="84">
        <f t="shared" ca="1" si="108"/>
        <v>99.28821209791424</v>
      </c>
      <c r="AC555" s="84">
        <f t="shared" ca="1" si="108"/>
        <v>103.03983505590655</v>
      </c>
      <c r="AD555" s="84">
        <f t="shared" ca="1" si="108"/>
        <v>102.72841681349105</v>
      </c>
      <c r="AE555" s="84">
        <f t="shared" ca="1" si="108"/>
        <v>99.597192406956268</v>
      </c>
      <c r="AF555" s="84">
        <f t="shared" ca="1" si="108"/>
        <v>101.03737002000643</v>
      </c>
      <c r="AG555" s="84">
        <f t="shared" ca="1" si="108"/>
        <v>98.568622636876995</v>
      </c>
      <c r="AH555" s="84">
        <f t="shared" ca="1" si="108"/>
        <v>99.296664520897423</v>
      </c>
      <c r="AI555" s="84">
        <f t="shared" ca="1" si="108"/>
        <v>100.73268206039077</v>
      </c>
      <c r="AJ555" s="84">
        <f t="shared" ca="1" si="108"/>
        <v>89.286950962895887</v>
      </c>
      <c r="AK555" s="84">
        <f t="shared" ca="1" si="108"/>
        <v>102.05619212054621</v>
      </c>
      <c r="AL555" s="84">
        <f t="shared" ca="1" si="108"/>
        <v>102.3982439976153</v>
      </c>
      <c r="AM555" s="84">
        <f t="shared" ca="1" si="108"/>
        <v>92.148144203631702</v>
      </c>
      <c r="AN555" s="84">
        <f t="shared" ca="1" si="108"/>
        <v>107.28500258623038</v>
      </c>
      <c r="AO555" s="84">
        <f t="shared" ca="1" si="108"/>
        <v>102.75241393786733</v>
      </c>
      <c r="AP555" s="84">
        <f t="shared" ca="1" si="108"/>
        <v>100.32978121231513</v>
      </c>
      <c r="AQ555" s="84">
        <f t="shared" ca="1" si="108"/>
        <v>101.94494685463688</v>
      </c>
      <c r="AR555" s="84" t="e">
        <f t="shared" ca="1" si="108"/>
        <v>#DIV/0!</v>
      </c>
      <c r="AS555" s="84" t="e">
        <f t="shared" ca="1" si="108"/>
        <v>#DIV/0!</v>
      </c>
      <c r="AT555" s="84" t="e">
        <f t="shared" ca="1" si="108"/>
        <v>#DIV/0!</v>
      </c>
      <c r="AW555" s="84">
        <f t="shared" ca="1" si="111"/>
        <v>100.50815441273102</v>
      </c>
      <c r="AX555" s="84">
        <f t="shared" ca="1" si="111"/>
        <v>95.096482288727842</v>
      </c>
      <c r="AY555" s="84">
        <f t="shared" ca="1" si="111"/>
        <v>118.18334544316076</v>
      </c>
      <c r="AZ555" s="84">
        <f t="shared" ca="1" si="111"/>
        <v>104.82643493269104</v>
      </c>
      <c r="BA555" s="84">
        <f t="shared" ca="1" si="111"/>
        <v>96.631590252696242</v>
      </c>
      <c r="BB555" s="84">
        <f t="shared" ca="1" si="111"/>
        <v>123.57723374231546</v>
      </c>
      <c r="BC555" s="84">
        <f t="shared" ca="1" si="111"/>
        <v>124.11260751420524</v>
      </c>
      <c r="BD555" s="84">
        <f t="shared" ca="1" si="111"/>
        <v>98.913858262786491</v>
      </c>
      <c r="BE555" s="84">
        <f t="shared" ca="1" si="111"/>
        <v>105.81206563438477</v>
      </c>
      <c r="BF555" s="84">
        <f t="shared" ca="1" si="111"/>
        <v>102.85817669774492</v>
      </c>
      <c r="BG555" s="84">
        <f t="shared" ca="1" si="111"/>
        <v>103.63678444436371</v>
      </c>
      <c r="BH555" s="84">
        <f t="shared" ca="1" si="111"/>
        <v>96.109011631305037</v>
      </c>
      <c r="BI555" s="84">
        <f t="shared" ca="1" si="111"/>
        <v>143.68911822250078</v>
      </c>
      <c r="BJ555" s="84">
        <f t="shared" ca="1" si="111"/>
        <v>100.72089361562998</v>
      </c>
      <c r="BK555" s="84">
        <f t="shared" ca="1" si="111"/>
        <v>97.525859124718679</v>
      </c>
      <c r="BL555" s="84">
        <f t="shared" ca="1" si="111"/>
        <v>114.78483712966474</v>
      </c>
      <c r="BM555" s="84">
        <f t="shared" ca="1" si="111"/>
        <v>88.76099874805999</v>
      </c>
      <c r="BN555" s="84">
        <f t="shared" ca="1" si="111"/>
        <v>95.876745472023174</v>
      </c>
      <c r="BO555" s="84">
        <f t="shared" ca="1" si="111"/>
        <v>100.14681850323292</v>
      </c>
      <c r="BP555" s="84">
        <f t="shared" ca="1" si="111"/>
        <v>110.13331519465805</v>
      </c>
      <c r="BQ555" s="84">
        <f t="shared" ca="1" si="111"/>
        <v>100.33060470889038</v>
      </c>
      <c r="BR555" s="84">
        <f t="shared" ca="1" si="111"/>
        <v>145.70857055158041</v>
      </c>
      <c r="BS555" s="84">
        <f t="shared" ca="1" si="111"/>
        <v>103.76148849512515</v>
      </c>
      <c r="BT555" s="84">
        <f t="shared" ca="1" si="111"/>
        <v>106.14571749950991</v>
      </c>
      <c r="BU555" s="84">
        <f t="shared" ca="1" si="111"/>
        <v>109.26603801906631</v>
      </c>
      <c r="BV555" s="84">
        <f t="shared" ca="1" si="111"/>
        <v>99.43662461225513</v>
      </c>
      <c r="BW555" s="84">
        <f t="shared" ca="1" si="111"/>
        <v>97.87372057200173</v>
      </c>
      <c r="BX555" s="84">
        <f t="shared" ca="1" si="111"/>
        <v>98.480638743260101</v>
      </c>
      <c r="BY555" s="84">
        <f t="shared" ca="1" si="111"/>
        <v>96.166843802987486</v>
      </c>
      <c r="BZ555" s="84">
        <f t="shared" ca="1" si="111"/>
        <v>99.164073748303437</v>
      </c>
      <c r="CA555" s="84">
        <f t="shared" ca="1" si="111"/>
        <v>83.345904969028297</v>
      </c>
      <c r="CB555" s="84">
        <f t="shared" ca="1" si="111"/>
        <v>92.616256569827655</v>
      </c>
      <c r="CC555" s="84">
        <f t="shared" ca="1" si="111"/>
        <v>104.7578924185004</v>
      </c>
      <c r="CD555" s="84">
        <f t="shared" ca="1" si="111"/>
        <v>81.111530040229155</v>
      </c>
      <c r="CE555" s="84">
        <f t="shared" ca="1" si="111"/>
        <v>103.37057397491228</v>
      </c>
      <c r="CF555" s="84">
        <f t="shared" ca="1" si="111"/>
        <v>102.80905378920242</v>
      </c>
      <c r="CG555" s="84">
        <f t="shared" ca="1" si="111"/>
        <v>102.25845267954779</v>
      </c>
      <c r="CH555" s="84">
        <f t="shared" ca="1" si="111"/>
        <v>107.10851298511086</v>
      </c>
      <c r="CI555" s="84" t="e">
        <f t="shared" ca="1" si="111"/>
        <v>#VALUE!</v>
      </c>
      <c r="CJ555" s="84" t="e">
        <f t="shared" ca="1" si="111"/>
        <v>#VALUE!</v>
      </c>
      <c r="CK555" s="84" t="e">
        <f t="shared" ca="1" si="111"/>
        <v>#VALUE!</v>
      </c>
    </row>
    <row r="556" spans="2:89" s="82" customFormat="1">
      <c r="C556" s="83">
        <f t="shared" ca="1" si="104"/>
        <v>98.456848665602422</v>
      </c>
      <c r="D556" s="83">
        <f t="shared" ca="1" si="104"/>
        <v>103.75224134610966</v>
      </c>
      <c r="E556" s="82">
        <f t="shared" si="107"/>
        <v>2005</v>
      </c>
      <c r="F556" s="84">
        <f t="shared" ca="1" si="110"/>
        <v>100.00250000000001</v>
      </c>
      <c r="G556" s="84">
        <f t="shared" ca="1" si="110"/>
        <v>100.02000050001251</v>
      </c>
      <c r="H556" s="84">
        <f t="shared" ca="1" si="110"/>
        <v>100.00499987500314</v>
      </c>
      <c r="I556" s="84">
        <f t="shared" ca="1" si="110"/>
        <v>100.00250006250155</v>
      </c>
      <c r="J556" s="84">
        <f t="shared" ca="1" si="110"/>
        <v>99.992501124831279</v>
      </c>
      <c r="K556" s="84">
        <f t="shared" ca="1" si="110"/>
        <v>100.0025</v>
      </c>
      <c r="L556" s="84">
        <f t="shared" ca="1" si="110"/>
        <v>100.01249999999999</v>
      </c>
      <c r="M556" s="84">
        <f t="shared" ca="1" si="110"/>
        <v>99.997500124993749</v>
      </c>
      <c r="N556" s="84">
        <f t="shared" ca="1" si="110"/>
        <v>100</v>
      </c>
      <c r="O556" s="84">
        <f t="shared" ca="1" si="110"/>
        <v>100.00750000000001</v>
      </c>
      <c r="P556" s="84">
        <f t="shared" ca="1" si="110"/>
        <v>100.0025</v>
      </c>
      <c r="Q556" s="84">
        <f t="shared" ca="1" si="110"/>
        <v>99.999999999999986</v>
      </c>
      <c r="R556" s="84">
        <f t="shared" ca="1" si="110"/>
        <v>99.952527296804334</v>
      </c>
      <c r="S556" s="84">
        <f t="shared" ca="1" si="110"/>
        <v>99.990001249843758</v>
      </c>
      <c r="T556" s="84">
        <f t="shared" ca="1" si="110"/>
        <v>100.00750018750469</v>
      </c>
      <c r="U556" s="84">
        <f t="shared" ca="1" si="110"/>
        <v>99.992500749925014</v>
      </c>
      <c r="V556" s="84">
        <f t="shared" ca="1" si="108"/>
        <v>99.997500062498432</v>
      </c>
      <c r="W556" s="84">
        <f t="shared" ca="1" si="108"/>
        <v>99.995000249987513</v>
      </c>
      <c r="X556" s="84">
        <f t="shared" ca="1" si="108"/>
        <v>100.00250006250155</v>
      </c>
      <c r="Y556" s="84">
        <f t="shared" ca="1" si="108"/>
        <v>100.007499250075</v>
      </c>
      <c r="Z556" s="84">
        <f t="shared" ca="1" si="108"/>
        <v>100.00500012500314</v>
      </c>
      <c r="AA556" s="84">
        <f t="shared" ca="1" si="108"/>
        <v>99.870178504556236</v>
      </c>
      <c r="AB556" s="84">
        <f t="shared" ca="1" si="108"/>
        <v>99.997500062498418</v>
      </c>
      <c r="AC556" s="84">
        <f t="shared" ca="1" si="108"/>
        <v>100</v>
      </c>
      <c r="AD556" s="84">
        <f t="shared" ca="1" si="108"/>
        <v>100.0025</v>
      </c>
      <c r="AE556" s="84">
        <f t="shared" ca="1" si="108"/>
        <v>99.98500787086779</v>
      </c>
      <c r="AF556" s="84">
        <f t="shared" ca="1" si="108"/>
        <v>100</v>
      </c>
      <c r="AG556" s="84">
        <f t="shared" ca="1" si="108"/>
        <v>99.997500499900028</v>
      </c>
      <c r="AH556" s="84">
        <f t="shared" ca="1" si="108"/>
        <v>99.987507183369559</v>
      </c>
      <c r="AI556" s="84">
        <f t="shared" ca="1" si="108"/>
        <v>99.997500187485954</v>
      </c>
      <c r="AJ556" s="84">
        <f t="shared" ca="1" si="108"/>
        <v>100.13246688327916</v>
      </c>
      <c r="AK556" s="84">
        <f t="shared" ca="1" si="108"/>
        <v>100.01249188027784</v>
      </c>
      <c r="AL556" s="84">
        <f t="shared" ca="1" si="108"/>
        <v>99.9775101204458</v>
      </c>
      <c r="AM556" s="84">
        <f t="shared" ca="1" si="108"/>
        <v>100.03999200159967</v>
      </c>
      <c r="AN556" s="84">
        <f t="shared" ca="1" si="108"/>
        <v>99.997500312460943</v>
      </c>
      <c r="AO556" s="84">
        <f t="shared" ca="1" si="108"/>
        <v>99.995001249687562</v>
      </c>
      <c r="AP556" s="84">
        <f t="shared" ca="1" si="108"/>
        <v>100.00249962505623</v>
      </c>
      <c r="AQ556" s="84">
        <f t="shared" ca="1" si="108"/>
        <v>100.01249625112465</v>
      </c>
      <c r="AR556" s="84" t="e">
        <f t="shared" ca="1" si="108"/>
        <v>#DIV/0!</v>
      </c>
      <c r="AS556" s="84" t="e">
        <f t="shared" ca="1" si="108"/>
        <v>#DIV/0!</v>
      </c>
      <c r="AT556" s="84" t="e">
        <f t="shared" ca="1" si="108"/>
        <v>#DIV/0!</v>
      </c>
      <c r="AW556" s="84">
        <f t="shared" ca="1" si="111"/>
        <v>101.73553742019106</v>
      </c>
      <c r="AX556" s="84">
        <f t="shared" ca="1" si="111"/>
        <v>97.211225224222844</v>
      </c>
      <c r="AY556" s="84">
        <f t="shared" ca="1" si="111"/>
        <v>115.09808149266129</v>
      </c>
      <c r="AZ556" s="84">
        <f t="shared" ca="1" si="111"/>
        <v>106.01101726908435</v>
      </c>
      <c r="BA556" s="84">
        <f t="shared" ca="1" si="111"/>
        <v>97.324674159480594</v>
      </c>
      <c r="BB556" s="84">
        <f t="shared" ca="1" si="111"/>
        <v>121.8105064007712</v>
      </c>
      <c r="BC556" s="84">
        <f t="shared" ca="1" si="111"/>
        <v>118.48037762967112</v>
      </c>
      <c r="BD556" s="84">
        <f t="shared" ca="1" si="111"/>
        <v>97.918353767648341</v>
      </c>
      <c r="BE556" s="84">
        <f t="shared" ca="1" si="111"/>
        <v>105.94116377760191</v>
      </c>
      <c r="BF556" s="84">
        <f t="shared" ca="1" si="111"/>
        <v>101.40498046351973</v>
      </c>
      <c r="BG556" s="84">
        <f t="shared" ca="1" si="111"/>
        <v>102.3845557504019</v>
      </c>
      <c r="BH556" s="84">
        <f t="shared" ca="1" si="111"/>
        <v>96.123561477892167</v>
      </c>
      <c r="BI556" s="84">
        <f t="shared" ca="1" si="111"/>
        <v>135.44908641576271</v>
      </c>
      <c r="BJ556" s="84">
        <f t="shared" ca="1" si="111"/>
        <v>102.26319012336249</v>
      </c>
      <c r="BK556" s="84">
        <f t="shared" ca="1" si="111"/>
        <v>101.90946452307644</v>
      </c>
      <c r="BL556" s="84">
        <f t="shared" ca="1" si="111"/>
        <v>110.61441474900128</v>
      </c>
      <c r="BM556" s="84">
        <f t="shared" ca="1" si="111"/>
        <v>90.840855573065113</v>
      </c>
      <c r="BN556" s="84">
        <f t="shared" ca="1" si="111"/>
        <v>98.410293431445709</v>
      </c>
      <c r="BO556" s="84">
        <f t="shared" ca="1" si="111"/>
        <v>99.913589193363961</v>
      </c>
      <c r="BP556" s="84">
        <f t="shared" ca="1" si="111"/>
        <v>105.7496416832408</v>
      </c>
      <c r="BQ556" s="84">
        <f t="shared" ca="1" si="111"/>
        <v>97.348587067686196</v>
      </c>
      <c r="BR556" s="84">
        <f t="shared" ca="1" si="111"/>
        <v>118.70463266588412</v>
      </c>
      <c r="BS556" s="84">
        <f t="shared" ca="1" si="111"/>
        <v>104.50273232882772</v>
      </c>
      <c r="BT556" s="84">
        <f t="shared" ca="1" si="111"/>
        <v>103.01425409106895</v>
      </c>
      <c r="BU556" s="84">
        <f t="shared" ca="1" si="111"/>
        <v>106.36664426397238</v>
      </c>
      <c r="BV556" s="84">
        <f t="shared" ca="1" si="111"/>
        <v>99.823814850974216</v>
      </c>
      <c r="BW556" s="84">
        <f t="shared" ca="1" si="111"/>
        <v>96.868832346508754</v>
      </c>
      <c r="BX556" s="84">
        <f t="shared" ca="1" si="111"/>
        <v>99.908241167563062</v>
      </c>
      <c r="BY556" s="84">
        <f t="shared" ca="1" si="111"/>
        <v>96.835911175340357</v>
      </c>
      <c r="BZ556" s="84">
        <f t="shared" ca="1" si="111"/>
        <v>98.440340120130571</v>
      </c>
      <c r="CA556" s="84">
        <f t="shared" ca="1" si="111"/>
        <v>93.469773345001698</v>
      </c>
      <c r="CB556" s="84">
        <f t="shared" ca="1" si="111"/>
        <v>90.761593350755732</v>
      </c>
      <c r="CC556" s="84">
        <f t="shared" ca="1" si="111"/>
        <v>102.28137554498595</v>
      </c>
      <c r="CD556" s="84">
        <f t="shared" ca="1" si="111"/>
        <v>88.058168578312333</v>
      </c>
      <c r="CE556" s="84">
        <f t="shared" ca="1" si="111"/>
        <v>96.348965411520126</v>
      </c>
      <c r="CF556" s="84">
        <f t="shared" ca="1" si="111"/>
        <v>100.05012114213558</v>
      </c>
      <c r="CG556" s="84">
        <f t="shared" ca="1" si="111"/>
        <v>101.92487965368046</v>
      </c>
      <c r="CH556" s="84">
        <f t="shared" ca="1" si="111"/>
        <v>105.07818272406799</v>
      </c>
      <c r="CI556" s="84" t="e">
        <f t="shared" ca="1" si="111"/>
        <v>#VALUE!</v>
      </c>
      <c r="CJ556" s="84" t="e">
        <f t="shared" ca="1" si="111"/>
        <v>#VALUE!</v>
      </c>
      <c r="CK556" s="84" t="e">
        <f t="shared" ca="1" si="111"/>
        <v>#VALUE!</v>
      </c>
    </row>
    <row r="557" spans="2:89" s="82" customFormat="1">
      <c r="C557" s="83">
        <f t="shared" ca="1" si="104"/>
        <v>99.73502178161894</v>
      </c>
      <c r="D557" s="83">
        <f t="shared" ca="1" si="104"/>
        <v>102.85526976458566</v>
      </c>
      <c r="E557" s="82">
        <f t="shared" si="107"/>
        <v>2006</v>
      </c>
      <c r="F557" s="84">
        <f t="shared" ca="1" si="110"/>
        <v>98.743799205311106</v>
      </c>
      <c r="G557" s="84">
        <f t="shared" ca="1" si="110"/>
        <v>108.23799185226746</v>
      </c>
      <c r="H557" s="84">
        <f t="shared" ca="1" si="110"/>
        <v>95.849182198554587</v>
      </c>
      <c r="I557" s="84">
        <f t="shared" ca="1" si="110"/>
        <v>98.730401341090626</v>
      </c>
      <c r="J557" s="84">
        <f t="shared" ca="1" si="110"/>
        <v>102.1482304888452</v>
      </c>
      <c r="K557" s="84">
        <f t="shared" ca="1" si="110"/>
        <v>95.25559328340853</v>
      </c>
      <c r="L557" s="84">
        <f t="shared" ca="1" si="110"/>
        <v>96.535898249639914</v>
      </c>
      <c r="M557" s="84">
        <f t="shared" ca="1" si="110"/>
        <v>102.40877774942585</v>
      </c>
      <c r="N557" s="84">
        <f t="shared" ca="1" si="110"/>
        <v>99.255098302601056</v>
      </c>
      <c r="O557" s="84">
        <f t="shared" ca="1" si="110"/>
        <v>98.605272268658197</v>
      </c>
      <c r="P557" s="84">
        <f t="shared" ca="1" si="110"/>
        <v>98.596067013743223</v>
      </c>
      <c r="Q557" s="84">
        <f t="shared" ca="1" si="110"/>
        <v>100.58521945729646</v>
      </c>
      <c r="R557" s="84">
        <f t="shared" ca="1" si="110"/>
        <v>92.046296699943326</v>
      </c>
      <c r="S557" s="84">
        <f t="shared" ca="1" si="110"/>
        <v>94.231080487410111</v>
      </c>
      <c r="T557" s="84">
        <f t="shared" ca="1" si="110"/>
        <v>105.36056794121311</v>
      </c>
      <c r="U557" s="84">
        <f t="shared" ca="1" si="110"/>
        <v>102.39487973139573</v>
      </c>
      <c r="V557" s="84">
        <f t="shared" ca="1" si="108"/>
        <v>103.62346904197126</v>
      </c>
      <c r="W557" s="84">
        <f t="shared" ca="1" si="108"/>
        <v>100.32246775322469</v>
      </c>
      <c r="X557" s="84">
        <f t="shared" ca="1" si="108"/>
        <v>99.746527173778006</v>
      </c>
      <c r="Y557" s="84">
        <f t="shared" ca="1" si="108"/>
        <v>101.58636318849146</v>
      </c>
      <c r="Z557" s="84">
        <f t="shared" ca="1" si="108"/>
        <v>102.25718881962598</v>
      </c>
      <c r="AA557" s="84">
        <f t="shared" ca="1" si="108"/>
        <v>98.415693949348821</v>
      </c>
      <c r="AB557" s="84">
        <f t="shared" ca="1" si="108"/>
        <v>99.88020365378857</v>
      </c>
      <c r="AC557" s="84">
        <f t="shared" ca="1" si="108"/>
        <v>98.631900085804176</v>
      </c>
      <c r="AD557" s="84">
        <f t="shared" ca="1" si="108"/>
        <v>100.06027122049221</v>
      </c>
      <c r="AE557" s="84">
        <f t="shared" ca="1" si="108"/>
        <v>101.54700616266391</v>
      </c>
      <c r="AF557" s="84">
        <f t="shared" ca="1" si="108"/>
        <v>96.878795239251886</v>
      </c>
      <c r="AG557" s="84">
        <f t="shared" ca="1" si="108"/>
        <v>99.345935634120366</v>
      </c>
      <c r="AH557" s="84">
        <f t="shared" ca="1" si="108"/>
        <v>104.57013073343673</v>
      </c>
      <c r="AI557" s="84">
        <f t="shared" ca="1" si="108"/>
        <v>100.87153165972154</v>
      </c>
      <c r="AJ557" s="84">
        <f t="shared" ca="1" si="108"/>
        <v>107.3524846574492</v>
      </c>
      <c r="AK557" s="84">
        <f t="shared" ca="1" si="108"/>
        <v>106.14195073081763</v>
      </c>
      <c r="AL557" s="84">
        <f t="shared" ca="1" si="108"/>
        <v>95.886514983351816</v>
      </c>
      <c r="AM557" s="84">
        <f t="shared" ca="1" si="108"/>
        <v>99.043062200956939</v>
      </c>
      <c r="AN557" s="84">
        <f t="shared" ca="1" si="108"/>
        <v>101.51318748181264</v>
      </c>
      <c r="AO557" s="84">
        <f t="shared" ca="1" si="108"/>
        <v>101.50889213562395</v>
      </c>
      <c r="AP557" s="84">
        <f t="shared" ca="1" si="108"/>
        <v>99.979924717691333</v>
      </c>
      <c r="AQ557" s="84">
        <f t="shared" ca="1" si="108"/>
        <v>98.5112822658038</v>
      </c>
      <c r="AR557" s="84" t="e">
        <f t="shared" ca="1" si="108"/>
        <v>#DIV/0!</v>
      </c>
      <c r="AS557" s="84" t="e">
        <f t="shared" ca="1" si="108"/>
        <v>#DIV/0!</v>
      </c>
      <c r="AT557" s="84" t="e">
        <f t="shared" ca="1" si="108"/>
        <v>#DIV/0!</v>
      </c>
      <c r="AW557" s="84">
        <f t="shared" ca="1" si="111"/>
        <v>100.45502341505221</v>
      </c>
      <c r="AX557" s="84">
        <f t="shared" ca="1" si="111"/>
        <v>105.19843782411351</v>
      </c>
      <c r="AY557" s="84">
        <f t="shared" ca="1" si="111"/>
        <v>110.31505422212102</v>
      </c>
      <c r="AZ557" s="84">
        <f t="shared" ca="1" si="111"/>
        <v>104.66248618796952</v>
      </c>
      <c r="BA557" s="84">
        <f t="shared" ca="1" si="111"/>
        <v>99.422888081210189</v>
      </c>
      <c r="BB557" s="84">
        <f t="shared" ca="1" si="111"/>
        <v>116.02841984308286</v>
      </c>
      <c r="BC557" s="84">
        <f t="shared" ca="1" si="111"/>
        <v>114.36180156917229</v>
      </c>
      <c r="BD557" s="84">
        <f t="shared" ca="1" si="111"/>
        <v>100.27949614786816</v>
      </c>
      <c r="BE557" s="84">
        <f t="shared" ca="1" si="111"/>
        <v>105.15200625037839</v>
      </c>
      <c r="BF557" s="84">
        <f t="shared" ca="1" si="111"/>
        <v>99.983158343157555</v>
      </c>
      <c r="BG557" s="84">
        <f t="shared" ca="1" si="111"/>
        <v>100.94462158384998</v>
      </c>
      <c r="BH557" s="84">
        <f t="shared" ca="1" si="111"/>
        <v>96.686095262707141</v>
      </c>
      <c r="BI557" s="84">
        <f t="shared" ca="1" si="111"/>
        <v>124.73508307538479</v>
      </c>
      <c r="BJ557" s="84">
        <f t="shared" ca="1" si="111"/>
        <v>96.373345124135113</v>
      </c>
      <c r="BK557" s="84">
        <f t="shared" ca="1" si="111"/>
        <v>107.36433808069319</v>
      </c>
      <c r="BL557" s="84">
        <f t="shared" ca="1" si="111"/>
        <v>113.27199149773446</v>
      </c>
      <c r="BM557" s="84">
        <f t="shared" ca="1" si="111"/>
        <v>94.134799163363212</v>
      </c>
      <c r="BN557" s="84">
        <f t="shared" ca="1" si="111"/>
        <v>98.732571275360598</v>
      </c>
      <c r="BO557" s="84">
        <f t="shared" ca="1" si="111"/>
        <v>99.657843886670804</v>
      </c>
      <c r="BP557" s="84">
        <f t="shared" ca="1" si="111"/>
        <v>107.41915943947053</v>
      </c>
      <c r="BQ557" s="84">
        <f t="shared" ca="1" si="111"/>
        <v>99.540951319046627</v>
      </c>
      <c r="BR557" s="84">
        <f t="shared" ca="1" si="111"/>
        <v>116.97584778305522</v>
      </c>
      <c r="BS557" s="84">
        <f t="shared" ca="1" si="111"/>
        <v>104.38015131235352</v>
      </c>
      <c r="BT557" s="84">
        <f t="shared" ca="1" si="111"/>
        <v>101.60491616923957</v>
      </c>
      <c r="BU557" s="84">
        <f t="shared" ca="1" si="111"/>
        <v>106.42809203636597</v>
      </c>
      <c r="BV557" s="84">
        <f t="shared" ca="1" si="111"/>
        <v>101.38329493301983</v>
      </c>
      <c r="BW557" s="84">
        <f t="shared" ca="1" si="111"/>
        <v>93.845357739628383</v>
      </c>
      <c r="BX557" s="84">
        <f t="shared" ca="1" si="111"/>
        <v>99.257257898769353</v>
      </c>
      <c r="BY557" s="84">
        <f t="shared" ca="1" si="111"/>
        <v>101.27409089943828</v>
      </c>
      <c r="BZ557" s="84">
        <f t="shared" ca="1" si="111"/>
        <v>99.300761183069667</v>
      </c>
      <c r="CA557" s="84">
        <f t="shared" ca="1" si="111"/>
        <v>100.20937984730838</v>
      </c>
      <c r="CB557" s="84">
        <f t="shared" ca="1" si="111"/>
        <v>96.324093006487104</v>
      </c>
      <c r="CC557" s="84">
        <f t="shared" ca="1" si="111"/>
        <v>98.096108183699144</v>
      </c>
      <c r="CD557" s="84">
        <f t="shared" ca="1" si="111"/>
        <v>87.180641394540302</v>
      </c>
      <c r="CE557" s="84">
        <f t="shared" ca="1" si="111"/>
        <v>97.809350823137791</v>
      </c>
      <c r="CF557" s="84">
        <f t="shared" ca="1" si="111"/>
        <v>101.5648465248145</v>
      </c>
      <c r="CG557" s="84">
        <f t="shared" ca="1" si="111"/>
        <v>101.90187078165241</v>
      </c>
      <c r="CH557" s="84">
        <f t="shared" ca="1" si="111"/>
        <v>103.50093144677372</v>
      </c>
      <c r="CI557" s="84" t="e">
        <f t="shared" ca="1" si="111"/>
        <v>#VALUE!</v>
      </c>
      <c r="CJ557" s="84" t="e">
        <f t="shared" ca="1" si="111"/>
        <v>#VALUE!</v>
      </c>
      <c r="CK557" s="84" t="e">
        <f t="shared" ca="1" si="111"/>
        <v>#VALUE!</v>
      </c>
    </row>
    <row r="558" spans="2:89" s="82" customFormat="1">
      <c r="C558" s="83">
        <f t="shared" ca="1" si="104"/>
        <v>101.07416441678716</v>
      </c>
      <c r="D558" s="83">
        <f t="shared" ca="1" si="104"/>
        <v>102.70113233275957</v>
      </c>
      <c r="E558" s="82">
        <f t="shared" si="107"/>
        <v>2007</v>
      </c>
      <c r="F558" s="84">
        <f t="shared" ca="1" si="110"/>
        <v>98.954822125760828</v>
      </c>
      <c r="G558" s="84">
        <f t="shared" ca="1" si="110"/>
        <v>106.12640116649959</v>
      </c>
      <c r="H558" s="84">
        <f t="shared" ca="1" si="110"/>
        <v>93.52205307455273</v>
      </c>
      <c r="I558" s="84">
        <f t="shared" ca="1" si="110"/>
        <v>95.962468012510669</v>
      </c>
      <c r="J558" s="84">
        <f t="shared" ca="1" si="110"/>
        <v>104.13726158931709</v>
      </c>
      <c r="K558" s="84">
        <f t="shared" ca="1" si="110"/>
        <v>87.751326516090998</v>
      </c>
      <c r="L558" s="84">
        <f t="shared" ca="1" si="110"/>
        <v>91.965709268202517</v>
      </c>
      <c r="M558" s="84">
        <f t="shared" ca="1" si="110"/>
        <v>103.06357357889144</v>
      </c>
      <c r="N558" s="84">
        <f t="shared" ca="1" si="110"/>
        <v>97.644756695586551</v>
      </c>
      <c r="O558" s="84">
        <f t="shared" ca="1" si="110"/>
        <v>98.999487542399791</v>
      </c>
      <c r="P558" s="84">
        <f t="shared" ca="1" si="110"/>
        <v>99.655534654190987</v>
      </c>
      <c r="Q558" s="84">
        <f t="shared" ca="1" si="110"/>
        <v>103.45841039803388</v>
      </c>
      <c r="R558" s="84">
        <f t="shared" ca="1" si="110"/>
        <v>81.327070909634628</v>
      </c>
      <c r="S558" s="84">
        <f t="shared" ca="1" si="110"/>
        <v>95.025287562099976</v>
      </c>
      <c r="T558" s="84">
        <f t="shared" ca="1" si="110"/>
        <v>108.96898782815639</v>
      </c>
      <c r="U558" s="84">
        <f t="shared" ca="1" si="110"/>
        <v>92.852537313432819</v>
      </c>
      <c r="V558" s="84">
        <f t="shared" ca="1" si="108"/>
        <v>109.08984007525871</v>
      </c>
      <c r="W558" s="84">
        <f t="shared" ca="1" si="108"/>
        <v>100.00989168603786</v>
      </c>
      <c r="X558" s="84">
        <f t="shared" ca="1" si="108"/>
        <v>100.74144108280257</v>
      </c>
      <c r="Y558" s="84">
        <f t="shared" ca="1" si="108"/>
        <v>102.10038317801219</v>
      </c>
      <c r="Z558" s="84">
        <f t="shared" ca="1" si="108"/>
        <v>103.49632759834996</v>
      </c>
      <c r="AA558" s="84">
        <f t="shared" ca="1" si="108"/>
        <v>86.989518633540371</v>
      </c>
      <c r="AB558" s="84">
        <f t="shared" ca="1" si="108"/>
        <v>99.809552076377045</v>
      </c>
      <c r="AC558" s="84">
        <f t="shared" ca="1" si="108"/>
        <v>99.019543474930515</v>
      </c>
      <c r="AD558" s="84">
        <f t="shared" ca="1" si="108"/>
        <v>101.02794084301227</v>
      </c>
      <c r="AE558" s="84">
        <f t="shared" ca="1" si="108"/>
        <v>100.01227204673195</v>
      </c>
      <c r="AF558" s="84">
        <f t="shared" ca="1" si="108"/>
        <v>95.282680870375231</v>
      </c>
      <c r="AG558" s="84">
        <f t="shared" ca="1" si="108"/>
        <v>99.650268727338201</v>
      </c>
      <c r="AH558" s="84">
        <f t="shared" ca="1" si="108"/>
        <v>110.14767604539095</v>
      </c>
      <c r="AI558" s="84">
        <f t="shared" ca="1" si="108"/>
        <v>102.12144702842379</v>
      </c>
      <c r="AJ558" s="84">
        <f t="shared" ca="1" si="108"/>
        <v>101.54245638954238</v>
      </c>
      <c r="AK558" s="84">
        <f t="shared" ca="1" si="108"/>
        <v>102.50648437689381</v>
      </c>
      <c r="AL558" s="84">
        <f t="shared" ca="1" si="108"/>
        <v>93.149364870784055</v>
      </c>
      <c r="AM558" s="84">
        <f t="shared" ca="1" si="108"/>
        <v>96.608266423744254</v>
      </c>
      <c r="AN558" s="84">
        <f t="shared" ca="1" si="108"/>
        <v>99.897308528168523</v>
      </c>
      <c r="AO558" s="84">
        <f t="shared" ca="1" si="108"/>
        <v>100.47296271940918</v>
      </c>
      <c r="AP558" s="84">
        <f t="shared" ca="1" si="108"/>
        <v>101.25237754119011</v>
      </c>
      <c r="AQ558" s="84">
        <f t="shared" ca="1" si="108"/>
        <v>97.871149765663262</v>
      </c>
      <c r="AR558" s="84" t="e">
        <f t="shared" ca="1" si="108"/>
        <v>#DIV/0!</v>
      </c>
      <c r="AS558" s="84" t="e">
        <f t="shared" ca="1" si="108"/>
        <v>#DIV/0!</v>
      </c>
      <c r="AT558" s="84" t="e">
        <f t="shared" ca="1" si="108"/>
        <v>#DIV/0!</v>
      </c>
      <c r="AW558" s="84">
        <f t="shared" ca="1" si="111"/>
        <v>100.66970335025316</v>
      </c>
      <c r="AX558" s="84">
        <f t="shared" ca="1" si="111"/>
        <v>103.14614511556144</v>
      </c>
      <c r="AY558" s="84">
        <f t="shared" ca="1" si="111"/>
        <v>107.6367071605431</v>
      </c>
      <c r="AZ558" s="84">
        <f t="shared" ca="1" si="111"/>
        <v>101.72824526686881</v>
      </c>
      <c r="BA558" s="84">
        <f t="shared" ca="1" si="111"/>
        <v>101.35885129413981</v>
      </c>
      <c r="BB558" s="84">
        <f t="shared" ca="1" si="111"/>
        <v>106.88766301106942</v>
      </c>
      <c r="BC558" s="84">
        <f t="shared" ca="1" si="111"/>
        <v>108.94770116812577</v>
      </c>
      <c r="BD558" s="84">
        <f t="shared" ca="1" si="111"/>
        <v>100.92067747335176</v>
      </c>
      <c r="BE558" s="84">
        <f t="shared" ca="1" si="111"/>
        <v>103.44599161111231</v>
      </c>
      <c r="BF558" s="84">
        <f t="shared" ref="BF558:CK564" ca="1" si="112">BF537/BF465*100</f>
        <v>100.38288228518373</v>
      </c>
      <c r="BG558" s="84">
        <f t="shared" ca="1" si="112"/>
        <v>102.02932570323868</v>
      </c>
      <c r="BH558" s="84">
        <f t="shared" ca="1" si="112"/>
        <v>99.44790872300409</v>
      </c>
      <c r="BI558" s="84">
        <f t="shared" ca="1" si="112"/>
        <v>110.20909379179</v>
      </c>
      <c r="BJ558" s="84">
        <f t="shared" ca="1" si="112"/>
        <v>97.18560783101708</v>
      </c>
      <c r="BK558" s="84">
        <f t="shared" ca="1" si="112"/>
        <v>111.0413836799067</v>
      </c>
      <c r="BL558" s="84">
        <f t="shared" ca="1" si="112"/>
        <v>102.71599365808322</v>
      </c>
      <c r="BM558" s="84">
        <f t="shared" ca="1" si="112"/>
        <v>99.100621521255135</v>
      </c>
      <c r="BN558" s="84">
        <f t="shared" ca="1" si="112"/>
        <v>98.424948870094354</v>
      </c>
      <c r="BO558" s="84">
        <f t="shared" ca="1" si="112"/>
        <v>100.65187323120639</v>
      </c>
      <c r="BP558" s="84">
        <f t="shared" ca="1" si="112"/>
        <v>107.96269297562984</v>
      </c>
      <c r="BQ558" s="84">
        <f t="shared" ca="1" si="112"/>
        <v>100.74717509924534</v>
      </c>
      <c r="BR558" s="84">
        <f t="shared" ca="1" si="112"/>
        <v>103.39481724972987</v>
      </c>
      <c r="BS558" s="84">
        <f t="shared" ca="1" si="112"/>
        <v>104.30631663770433</v>
      </c>
      <c r="BT558" s="84">
        <f t="shared" ca="1" si="112"/>
        <v>102.00424411508141</v>
      </c>
      <c r="BU558" s="84">
        <f t="shared" ca="1" si="112"/>
        <v>107.45734401010307</v>
      </c>
      <c r="BV558" s="84">
        <f t="shared" ca="1" si="112"/>
        <v>99.851035072300192</v>
      </c>
      <c r="BW558" s="84">
        <f t="shared" ca="1" si="112"/>
        <v>92.29922038758275</v>
      </c>
      <c r="BX558" s="84">
        <f t="shared" ca="1" si="112"/>
        <v>99.561319339510163</v>
      </c>
      <c r="BY558" s="84">
        <f t="shared" ca="1" si="112"/>
        <v>106.67583255316626</v>
      </c>
      <c r="BZ558" s="84">
        <f t="shared" ca="1" si="112"/>
        <v>100.53121288221953</v>
      </c>
      <c r="CA558" s="84">
        <f t="shared" ca="1" si="112"/>
        <v>94.785943850646774</v>
      </c>
      <c r="CB558" s="84">
        <f t="shared" ca="1" si="112"/>
        <v>93.024897949431889</v>
      </c>
      <c r="CC558" s="84">
        <f t="shared" ca="1" si="112"/>
        <v>95.295883630704509</v>
      </c>
      <c r="CD558" s="84">
        <f t="shared" ca="1" si="112"/>
        <v>85.037461924872503</v>
      </c>
      <c r="CE558" s="84">
        <f t="shared" ca="1" si="112"/>
        <v>96.252429250824619</v>
      </c>
      <c r="CF558" s="84">
        <f t="shared" ca="1" si="112"/>
        <v>100.52834607687524</v>
      </c>
      <c r="CG558" s="84">
        <f t="shared" ca="1" si="112"/>
        <v>103.19878437267633</v>
      </c>
      <c r="CH558" s="84">
        <f t="shared" ca="1" si="112"/>
        <v>102.82837589283092</v>
      </c>
      <c r="CI558" s="84" t="e">
        <f t="shared" ca="1" si="112"/>
        <v>#VALUE!</v>
      </c>
      <c r="CJ558" s="84" t="e">
        <f t="shared" ca="1" si="112"/>
        <v>#VALUE!</v>
      </c>
      <c r="CK558" s="84" t="e">
        <f t="shared" ca="1" si="112"/>
        <v>#VALUE!</v>
      </c>
    </row>
    <row r="559" spans="2:89" s="82" customFormat="1">
      <c r="C559" s="83">
        <v>100</v>
      </c>
      <c r="D559" s="83">
        <v>100</v>
      </c>
      <c r="E559" s="82">
        <f t="shared" si="107"/>
        <v>2008</v>
      </c>
      <c r="F559" s="84">
        <f t="shared" ca="1" si="110"/>
        <v>98.296526991317492</v>
      </c>
      <c r="G559" s="84">
        <f t="shared" ca="1" si="110"/>
        <v>102.88935281837162</v>
      </c>
      <c r="H559" s="84">
        <f t="shared" ca="1" si="110"/>
        <v>86.88676525106068</v>
      </c>
      <c r="I559" s="84">
        <f t="shared" ca="1" si="110"/>
        <v>94.332176634687343</v>
      </c>
      <c r="J559" s="84">
        <f t="shared" ca="1" si="110"/>
        <v>102.74116198013574</v>
      </c>
      <c r="K559" s="84">
        <f t="shared" ca="1" si="110"/>
        <v>82.096777162209435</v>
      </c>
      <c r="L559" s="84">
        <f t="shared" ca="1" si="110"/>
        <v>84.41271204638177</v>
      </c>
      <c r="M559" s="84">
        <f t="shared" ca="1" si="110"/>
        <v>102.12334692868616</v>
      </c>
      <c r="N559" s="84">
        <f t="shared" ca="1" si="110"/>
        <v>94.392015751239057</v>
      </c>
      <c r="O559" s="84">
        <f t="shared" ca="1" si="110"/>
        <v>98.621881827567165</v>
      </c>
      <c r="P559" s="84">
        <f t="shared" ca="1" si="110"/>
        <v>97.673422780473857</v>
      </c>
      <c r="Q559" s="84">
        <f t="shared" ca="1" si="110"/>
        <v>104.03276622558289</v>
      </c>
      <c r="R559" s="84">
        <f t="shared" ca="1" si="110"/>
        <v>73.79343038903842</v>
      </c>
      <c r="S559" s="84">
        <f t="shared" ca="1" si="110"/>
        <v>97.777119146413753</v>
      </c>
      <c r="T559" s="84">
        <f t="shared" ca="1" si="110"/>
        <v>98.133672525439422</v>
      </c>
      <c r="U559" s="84">
        <f t="shared" ca="1" si="110"/>
        <v>90.397350993377472</v>
      </c>
      <c r="V559" s="84">
        <f t="shared" ca="1" si="108"/>
        <v>110.07987477844532</v>
      </c>
      <c r="W559" s="84">
        <f t="shared" ca="1" si="108"/>
        <v>101.61030595813203</v>
      </c>
      <c r="X559" s="84">
        <f t="shared" ca="1" si="108"/>
        <v>100.08898776418242</v>
      </c>
      <c r="Y559" s="84">
        <f t="shared" ca="1" si="108"/>
        <v>94.570059678910653</v>
      </c>
      <c r="Z559" s="84">
        <f t="shared" ca="1" si="108"/>
        <v>102.72876385506238</v>
      </c>
      <c r="AA559" s="84">
        <f t="shared" ca="1" si="108"/>
        <v>84.133345314044391</v>
      </c>
      <c r="AB559" s="84">
        <f t="shared" ca="1" si="108"/>
        <v>95.688885672239508</v>
      </c>
      <c r="AC559" s="84">
        <f t="shared" ca="1" si="108"/>
        <v>97.073944651966102</v>
      </c>
      <c r="AD559" s="84">
        <f t="shared" ca="1" si="108"/>
        <v>94.01678570569706</v>
      </c>
      <c r="AE559" s="84">
        <f t="shared" ca="1" si="108"/>
        <v>100.16147751930163</v>
      </c>
      <c r="AF559" s="84">
        <f t="shared" ca="1" si="108"/>
        <v>103.23237885462558</v>
      </c>
      <c r="AG559" s="84">
        <f t="shared" ca="1" si="108"/>
        <v>100.0893413108807</v>
      </c>
      <c r="AH559" s="84">
        <f t="shared" ca="1" si="108"/>
        <v>103.25457360784537</v>
      </c>
      <c r="AI559" s="84">
        <f t="shared" ca="1" si="108"/>
        <v>101.58183125480377</v>
      </c>
      <c r="AJ559" s="84">
        <f t="shared" ca="1" si="108"/>
        <v>107.12817983807999</v>
      </c>
      <c r="AK559" s="84">
        <f t="shared" ca="1" si="108"/>
        <v>110.19252548131371</v>
      </c>
      <c r="AL559" s="84">
        <f t="shared" ca="1" si="108"/>
        <v>97.747522056420877</v>
      </c>
      <c r="AM559" s="84">
        <f t="shared" ca="1" si="108"/>
        <v>113.60671430797657</v>
      </c>
      <c r="AN559" s="84">
        <f t="shared" ca="1" si="108"/>
        <v>103.78679198614891</v>
      </c>
      <c r="AO559" s="84">
        <f t="shared" ca="1" si="108"/>
        <v>99.944907720431715</v>
      </c>
      <c r="AP559" s="84">
        <f t="shared" ca="1" si="108"/>
        <v>98.113924652002453</v>
      </c>
      <c r="AQ559" s="84">
        <f t="shared" ca="1" si="108"/>
        <v>95.179126302321322</v>
      </c>
      <c r="AR559" s="84" t="e">
        <f t="shared" ca="1" si="108"/>
        <v>#DIV/0!</v>
      </c>
      <c r="AS559" s="84" t="e">
        <f t="shared" ca="1" si="108"/>
        <v>#DIV/0!</v>
      </c>
      <c r="AT559" s="84" t="e">
        <f t="shared" ca="1" si="108"/>
        <v>#DIV/0!</v>
      </c>
      <c r="AW559" s="84">
        <f t="shared" ref="AW559:BN564" ca="1" si="113">AW538/AW466*100</f>
        <v>100</v>
      </c>
      <c r="AX559" s="84">
        <f t="shared" ca="1" si="113"/>
        <v>99.999999999999986</v>
      </c>
      <c r="AY559" s="84">
        <f t="shared" ca="1" si="113"/>
        <v>100</v>
      </c>
      <c r="AZ559" s="84">
        <f t="shared" ca="1" si="113"/>
        <v>100</v>
      </c>
      <c r="BA559" s="84">
        <f t="shared" ca="1" si="113"/>
        <v>100</v>
      </c>
      <c r="BB559" s="84">
        <f t="shared" ca="1" si="113"/>
        <v>100</v>
      </c>
      <c r="BC559" s="84">
        <f t="shared" ca="1" si="113"/>
        <v>100</v>
      </c>
      <c r="BD559" s="84">
        <f t="shared" ca="1" si="113"/>
        <v>100</v>
      </c>
      <c r="BE559" s="84">
        <f t="shared" ca="1" si="113"/>
        <v>99.999999999999986</v>
      </c>
      <c r="BF559" s="84">
        <f t="shared" ca="1" si="113"/>
        <v>100.00000000000003</v>
      </c>
      <c r="BG559" s="84">
        <f t="shared" ca="1" si="113"/>
        <v>100.00000000000003</v>
      </c>
      <c r="BH559" s="84">
        <f t="shared" ca="1" si="113"/>
        <v>100</v>
      </c>
      <c r="BI559" s="84">
        <f t="shared" ca="1" si="113"/>
        <v>100</v>
      </c>
      <c r="BJ559" s="84">
        <f t="shared" ca="1" si="113"/>
        <v>100.00000000000003</v>
      </c>
      <c r="BK559" s="84">
        <f t="shared" ca="1" si="113"/>
        <v>99.999999999999986</v>
      </c>
      <c r="BL559" s="84">
        <f t="shared" ca="1" si="113"/>
        <v>100.00000000000003</v>
      </c>
      <c r="BM559" s="84">
        <f t="shared" ca="1" si="113"/>
        <v>99.999999999999986</v>
      </c>
      <c r="BN559" s="84">
        <f t="shared" ca="1" si="113"/>
        <v>100.00000000000003</v>
      </c>
      <c r="BO559" s="84">
        <f t="shared" ca="1" si="112"/>
        <v>100.00000000000003</v>
      </c>
      <c r="BP559" s="84">
        <f t="shared" ca="1" si="112"/>
        <v>99.999999999999986</v>
      </c>
      <c r="BQ559" s="84">
        <f t="shared" ca="1" si="112"/>
        <v>100</v>
      </c>
      <c r="BR559" s="84">
        <f t="shared" ca="1" si="112"/>
        <v>100.00000000000003</v>
      </c>
      <c r="BS559" s="84">
        <f t="shared" ca="1" si="112"/>
        <v>100</v>
      </c>
      <c r="BT559" s="84">
        <f t="shared" ca="1" si="112"/>
        <v>100</v>
      </c>
      <c r="BU559" s="84">
        <f t="shared" ca="1" si="112"/>
        <v>99.999999999999986</v>
      </c>
      <c r="BV559" s="84">
        <f t="shared" ca="1" si="112"/>
        <v>100</v>
      </c>
      <c r="BW559" s="84">
        <f t="shared" ca="1" si="112"/>
        <v>99.999999999999986</v>
      </c>
      <c r="BX559" s="84">
        <f t="shared" ca="1" si="112"/>
        <v>99.999999999999972</v>
      </c>
      <c r="BY559" s="84">
        <f t="shared" ca="1" si="112"/>
        <v>100</v>
      </c>
      <c r="BZ559" s="84">
        <f t="shared" ca="1" si="112"/>
        <v>100</v>
      </c>
      <c r="CA559" s="84">
        <f t="shared" ca="1" si="112"/>
        <v>100</v>
      </c>
      <c r="CB559" s="84">
        <f t="shared" ca="1" si="112"/>
        <v>100</v>
      </c>
      <c r="CC559" s="84">
        <f t="shared" ca="1" si="112"/>
        <v>100.00000000000003</v>
      </c>
      <c r="CD559" s="84">
        <f t="shared" ca="1" si="112"/>
        <v>100.00000000000003</v>
      </c>
      <c r="CE559" s="84">
        <f t="shared" ca="1" si="112"/>
        <v>99.999999999999986</v>
      </c>
      <c r="CF559" s="84">
        <f t="shared" ca="1" si="112"/>
        <v>100.00000000000003</v>
      </c>
      <c r="CG559" s="84">
        <f t="shared" ca="1" si="112"/>
        <v>100.00000000000003</v>
      </c>
      <c r="CH559" s="84">
        <f t="shared" ca="1" si="112"/>
        <v>100</v>
      </c>
      <c r="CI559" s="84" t="e">
        <f t="shared" ca="1" si="112"/>
        <v>#VALUE!</v>
      </c>
      <c r="CJ559" s="84" t="e">
        <f t="shared" ca="1" si="112"/>
        <v>#VALUE!</v>
      </c>
      <c r="CK559" s="84" t="e">
        <f t="shared" ca="1" si="112"/>
        <v>#VALUE!</v>
      </c>
    </row>
    <row r="560" spans="2:89" s="82" customFormat="1">
      <c r="C560" s="83">
        <f t="shared" ref="C560:D564" ca="1" si="114">C559*(1+C648/100)</f>
        <v>97.802042882873096</v>
      </c>
      <c r="D560" s="83">
        <f t="shared" ca="1" si="114"/>
        <v>101.2513493785365</v>
      </c>
      <c r="E560" s="82">
        <f t="shared" si="107"/>
        <v>2009</v>
      </c>
      <c r="F560" s="84">
        <f t="shared" ca="1" si="110"/>
        <v>96.386755339078306</v>
      </c>
      <c r="G560" s="84">
        <f t="shared" ca="1" si="110"/>
        <v>88.650399727200394</v>
      </c>
      <c r="H560" s="84">
        <f t="shared" ca="1" si="110"/>
        <v>91.190091310236369</v>
      </c>
      <c r="I560" s="84">
        <f t="shared" ca="1" si="110"/>
        <v>87.816528168553276</v>
      </c>
      <c r="J560" s="84">
        <f t="shared" ca="1" si="110"/>
        <v>101.10463643273373</v>
      </c>
      <c r="K560" s="84">
        <f t="shared" ca="1" si="110"/>
        <v>85.874719700033069</v>
      </c>
      <c r="L560" s="84">
        <f t="shared" ca="1" si="110"/>
        <v>94.138125918390401</v>
      </c>
      <c r="M560" s="84">
        <f t="shared" ca="1" si="110"/>
        <v>101.39091017535489</v>
      </c>
      <c r="N560" s="84">
        <f t="shared" ca="1" si="110"/>
        <v>96.475891896839741</v>
      </c>
      <c r="O560" s="84">
        <f t="shared" ca="1" si="110"/>
        <v>98.198284080076249</v>
      </c>
      <c r="P560" s="84">
        <f t="shared" ca="1" si="110"/>
        <v>97.737101713537641</v>
      </c>
      <c r="Q560" s="84">
        <f t="shared" ca="1" si="110"/>
        <v>105.15246324990069</v>
      </c>
      <c r="R560" s="84">
        <f t="shared" ca="1" si="110"/>
        <v>82.359278211688661</v>
      </c>
      <c r="S560" s="84">
        <f t="shared" ca="1" si="110"/>
        <v>90.198152305301335</v>
      </c>
      <c r="T560" s="84">
        <f t="shared" ca="1" si="110"/>
        <v>94.440078585461691</v>
      </c>
      <c r="U560" s="84">
        <f t="shared" ca="1" si="110"/>
        <v>95.976002724581505</v>
      </c>
      <c r="V560" s="84">
        <f t="shared" ca="1" si="108"/>
        <v>109.06262066459217</v>
      </c>
      <c r="W560" s="84">
        <f t="shared" ca="1" si="108"/>
        <v>97.120026635591799</v>
      </c>
      <c r="X560" s="84">
        <f t="shared" ca="1" si="108"/>
        <v>99.893372107112569</v>
      </c>
      <c r="Y560" s="84">
        <f t="shared" ca="1" si="108"/>
        <v>111.75750312630261</v>
      </c>
      <c r="Z560" s="84">
        <f t="shared" ca="1" si="108"/>
        <v>101.25065009039351</v>
      </c>
      <c r="AA560" s="84">
        <f t="shared" ca="1" si="108"/>
        <v>91.983549640406721</v>
      </c>
      <c r="AB560" s="84">
        <f t="shared" ca="1" si="108"/>
        <v>93.232484076433124</v>
      </c>
      <c r="AC560" s="84">
        <f t="shared" ca="1" si="108"/>
        <v>92.646758218274414</v>
      </c>
      <c r="AD560" s="84">
        <f t="shared" ca="1" si="108"/>
        <v>87.200738722100851</v>
      </c>
      <c r="AE560" s="84">
        <f t="shared" ca="1" si="108"/>
        <v>105.86909310828273</v>
      </c>
      <c r="AF560" s="84">
        <f t="shared" ca="1" si="108"/>
        <v>107.29179221405327</v>
      </c>
      <c r="AG560" s="84">
        <f t="shared" ca="1" si="108"/>
        <v>103.45002266243635</v>
      </c>
      <c r="AH560" s="84">
        <f t="shared" ca="1" si="108"/>
        <v>98.194068032724587</v>
      </c>
      <c r="AI560" s="84">
        <f t="shared" ca="1" si="108"/>
        <v>103.41179519803964</v>
      </c>
      <c r="AJ560" s="84">
        <f t="shared" ca="1" si="108"/>
        <v>90.932994062765047</v>
      </c>
      <c r="AK560" s="84">
        <f t="shared" ca="1" si="108"/>
        <v>110.19795430258003</v>
      </c>
      <c r="AL560" s="84">
        <f t="shared" ca="1" si="108"/>
        <v>91.032431092380151</v>
      </c>
      <c r="AM560" s="84">
        <f t="shared" ca="1" si="108"/>
        <v>102.94700642418742</v>
      </c>
      <c r="AN560" s="84">
        <f t="shared" ca="1" si="108"/>
        <v>99.876353245040391</v>
      </c>
      <c r="AO560" s="84">
        <f t="shared" ca="1" si="108"/>
        <v>109.19614147909967</v>
      </c>
      <c r="AP560" s="84">
        <f t="shared" ca="1" si="108"/>
        <v>95.985135196753447</v>
      </c>
      <c r="AQ560" s="84">
        <f t="shared" ca="1" si="108"/>
        <v>96.930716481437685</v>
      </c>
      <c r="AR560" s="84" t="e">
        <f t="shared" ca="1" si="108"/>
        <v>#DIV/0!</v>
      </c>
      <c r="AS560" s="84" t="e">
        <f t="shared" ref="AS560:AT560" ca="1" si="115">AS539/AS467*100</f>
        <v>#DIV/0!</v>
      </c>
      <c r="AT560" s="84" t="e">
        <f t="shared" ca="1" si="115"/>
        <v>#DIV/0!</v>
      </c>
      <c r="AW560" s="84">
        <f t="shared" ca="1" si="113"/>
        <v>98.057132117793046</v>
      </c>
      <c r="AX560" s="84">
        <f t="shared" ca="1" si="113"/>
        <v>86.16090712874157</v>
      </c>
      <c r="AY560" s="84">
        <f t="shared" ca="1" si="113"/>
        <v>104.95279810077076</v>
      </c>
      <c r="AZ560" s="84">
        <f t="shared" ca="1" si="113"/>
        <v>93.092867462004321</v>
      </c>
      <c r="BA560" s="84">
        <f t="shared" ca="1" si="113"/>
        <v>98.407137396676092</v>
      </c>
      <c r="BB560" s="84">
        <f t="shared" ca="1" si="113"/>
        <v>104.60181589145586</v>
      </c>
      <c r="BC560" s="84">
        <f t="shared" ca="1" si="113"/>
        <v>111.52126692323885</v>
      </c>
      <c r="BD560" s="84">
        <f t="shared" ca="1" si="113"/>
        <v>99.282792059446749</v>
      </c>
      <c r="BE560" s="84">
        <f t="shared" ca="1" si="113"/>
        <v>102.2076826403332</v>
      </c>
      <c r="BF560" s="84">
        <f t="shared" ca="1" si="113"/>
        <v>99.570483000687886</v>
      </c>
      <c r="BG560" s="84">
        <f t="shared" ca="1" si="113"/>
        <v>100.06519576282989</v>
      </c>
      <c r="BH560" s="84">
        <f t="shared" ca="1" si="113"/>
        <v>101.07629265753626</v>
      </c>
      <c r="BI560" s="84">
        <f t="shared" ca="1" si="113"/>
        <v>111.60787319073142</v>
      </c>
      <c r="BJ560" s="84">
        <f t="shared" ca="1" si="113"/>
        <v>92.248731699935348</v>
      </c>
      <c r="BK560" s="84">
        <f t="shared" ca="1" si="113"/>
        <v>96.236160489132601</v>
      </c>
      <c r="BL560" s="84">
        <f t="shared" ca="1" si="113"/>
        <v>106.17125576125864</v>
      </c>
      <c r="BM560" s="84">
        <f t="shared" ca="1" si="113"/>
        <v>99.075894557565107</v>
      </c>
      <c r="BN560" s="84">
        <f t="shared" ca="1" si="113"/>
        <v>95.580881997943763</v>
      </c>
      <c r="BO560" s="84">
        <f t="shared" ca="1" si="112"/>
        <v>99.804558262162928</v>
      </c>
      <c r="BP560" s="84">
        <f t="shared" ca="1" si="112"/>
        <v>118.17429692415095</v>
      </c>
      <c r="BQ560" s="84">
        <f t="shared" ca="1" si="112"/>
        <v>98.561149079186521</v>
      </c>
      <c r="BR560" s="84">
        <f t="shared" ca="1" si="112"/>
        <v>109.3306694237105</v>
      </c>
      <c r="BS560" s="84">
        <f t="shared" ca="1" si="112"/>
        <v>97.432929040243764</v>
      </c>
      <c r="BT560" s="84">
        <f t="shared" ca="1" si="112"/>
        <v>95.439366918111475</v>
      </c>
      <c r="BU560" s="84">
        <f t="shared" ca="1" si="112"/>
        <v>92.750180797573051</v>
      </c>
      <c r="BV560" s="84">
        <f t="shared" ca="1" si="112"/>
        <v>105.69841393152493</v>
      </c>
      <c r="BW560" s="84">
        <f t="shared" ca="1" si="112"/>
        <v>103.93230632139579</v>
      </c>
      <c r="BX560" s="84">
        <f t="shared" ca="1" si="112"/>
        <v>103.35768155483936</v>
      </c>
      <c r="BY560" s="84">
        <f t="shared" ca="1" si="112"/>
        <v>95.099001043440197</v>
      </c>
      <c r="BZ560" s="84">
        <f t="shared" ca="1" si="112"/>
        <v>101.80146776311373</v>
      </c>
      <c r="CA560" s="84">
        <f t="shared" ca="1" si="112"/>
        <v>84.882422346955465</v>
      </c>
      <c r="CB560" s="84">
        <f t="shared" ca="1" si="112"/>
        <v>100.00492666924785</v>
      </c>
      <c r="CC560" s="84">
        <f t="shared" ca="1" si="112"/>
        <v>93.130167575844325</v>
      </c>
      <c r="CD560" s="84">
        <f t="shared" ca="1" si="112"/>
        <v>90.617008907685047</v>
      </c>
      <c r="CE560" s="84">
        <f t="shared" ca="1" si="112"/>
        <v>96.232238547627119</v>
      </c>
      <c r="CF560" s="84">
        <f t="shared" ca="1" si="112"/>
        <v>109.25633328367836</v>
      </c>
      <c r="CG560" s="84">
        <f t="shared" ca="1" si="112"/>
        <v>97.830288144318402</v>
      </c>
      <c r="CH560" s="84">
        <f t="shared" ca="1" si="112"/>
        <v>101.84030915933471</v>
      </c>
      <c r="CI560" s="84" t="e">
        <f t="shared" ca="1" si="112"/>
        <v>#VALUE!</v>
      </c>
      <c r="CJ560" s="84" t="e">
        <f t="shared" ca="1" si="112"/>
        <v>#VALUE!</v>
      </c>
      <c r="CK560" s="84" t="e">
        <f t="shared" ca="1" si="112"/>
        <v>#VALUE!</v>
      </c>
    </row>
    <row r="561" spans="2:89" s="82" customFormat="1">
      <c r="C561" s="83">
        <f t="shared" ca="1" si="114"/>
        <v>98.439906188119636</v>
      </c>
      <c r="D561" s="83">
        <f t="shared" ca="1" si="114"/>
        <v>101.70405960956232</v>
      </c>
      <c r="E561" s="82">
        <f t="shared" si="107"/>
        <v>2010</v>
      </c>
      <c r="F561" s="84">
        <f t="shared" ca="1" si="110"/>
        <v>97.906613851878532</v>
      </c>
      <c r="G561" s="84">
        <f t="shared" ca="1" si="110"/>
        <v>88.598487629395805</v>
      </c>
      <c r="H561" s="84">
        <f t="shared" ca="1" si="110"/>
        <v>87.385853253581388</v>
      </c>
      <c r="I561" s="84">
        <f t="shared" ca="1" si="110"/>
        <v>92.630047951276055</v>
      </c>
      <c r="J561" s="84">
        <f t="shared" ca="1" si="110"/>
        <v>101.2635761589404</v>
      </c>
      <c r="K561" s="84">
        <f t="shared" ca="1" si="110"/>
        <v>88.707555136589477</v>
      </c>
      <c r="L561" s="84">
        <f t="shared" ca="1" si="110"/>
        <v>98.683187438862291</v>
      </c>
      <c r="M561" s="84">
        <f t="shared" ca="1" si="110"/>
        <v>103.81038617786697</v>
      </c>
      <c r="N561" s="84">
        <f t="shared" ca="1" si="110"/>
        <v>97.178840110465686</v>
      </c>
      <c r="O561" s="84">
        <f t="shared" ca="1" si="110"/>
        <v>96.500728508984963</v>
      </c>
      <c r="P561" s="84">
        <f t="shared" ca="1" si="110"/>
        <v>97.146912362577879</v>
      </c>
      <c r="Q561" s="84">
        <f t="shared" ca="1" si="110"/>
        <v>102.37981434429324</v>
      </c>
      <c r="R561" s="84">
        <f t="shared" ca="1" si="110"/>
        <v>92.27784540474741</v>
      </c>
      <c r="S561" s="84">
        <f t="shared" ca="1" si="110"/>
        <v>102.68174019319811</v>
      </c>
      <c r="T561" s="84">
        <f t="shared" ca="1" si="110"/>
        <v>98.010168302945289</v>
      </c>
      <c r="U561" s="84">
        <f t="shared" ca="1" si="110"/>
        <v>95.202000263192531</v>
      </c>
      <c r="V561" s="84">
        <f t="shared" ref="V561:AT564" ca="1" si="116">V540/V468*100</f>
        <v>110.15396930031076</v>
      </c>
      <c r="W561" s="84">
        <f t="shared" ca="1" si="116"/>
        <v>99.602031349186973</v>
      </c>
      <c r="X561" s="84">
        <f t="shared" ca="1" si="116"/>
        <v>99.211742321282941</v>
      </c>
      <c r="Y561" s="84">
        <f t="shared" ca="1" si="116"/>
        <v>106.99263679676598</v>
      </c>
      <c r="Z561" s="84">
        <f t="shared" ca="1" si="116"/>
        <v>103.28177470235067</v>
      </c>
      <c r="AA561" s="84">
        <f t="shared" ca="1" si="116"/>
        <v>97.865592319561117</v>
      </c>
      <c r="AB561" s="84">
        <f t="shared" ca="1" si="116"/>
        <v>92.077594123048684</v>
      </c>
      <c r="AC561" s="84">
        <f t="shared" ca="1" si="116"/>
        <v>93.598335147106553</v>
      </c>
      <c r="AD561" s="84">
        <f t="shared" ca="1" si="116"/>
        <v>88.806678049705951</v>
      </c>
      <c r="AE561" s="84">
        <f t="shared" ca="1" si="116"/>
        <v>103.50414173351801</v>
      </c>
      <c r="AF561" s="84">
        <f t="shared" ca="1" si="116"/>
        <v>105.93125734430085</v>
      </c>
      <c r="AG561" s="84">
        <f t="shared" ca="1" si="116"/>
        <v>105.72953932522428</v>
      </c>
      <c r="AH561" s="84">
        <f t="shared" ca="1" si="116"/>
        <v>97.009018036072149</v>
      </c>
      <c r="AI561" s="84">
        <f t="shared" ca="1" si="116"/>
        <v>100.95238095238095</v>
      </c>
      <c r="AJ561" s="84">
        <f t="shared" ca="1" si="116"/>
        <v>92.572147024733326</v>
      </c>
      <c r="AK561" s="84">
        <f t="shared" ca="1" si="116"/>
        <v>103.71361968287674</v>
      </c>
      <c r="AL561" s="84">
        <f t="shared" ca="1" si="116"/>
        <v>88.650102096516591</v>
      </c>
      <c r="AM561" s="84">
        <f t="shared" ca="1" si="116"/>
        <v>110.41172582714512</v>
      </c>
      <c r="AN561" s="84">
        <f t="shared" ca="1" si="116"/>
        <v>96.732479500582158</v>
      </c>
      <c r="AO561" s="84">
        <f t="shared" ca="1" si="116"/>
        <v>102.82898339112978</v>
      </c>
      <c r="AP561" s="84">
        <f t="shared" ca="1" si="116"/>
        <v>96.737497845517453</v>
      </c>
      <c r="AQ561" s="84">
        <f t="shared" ca="1" si="116"/>
        <v>97.325751171905011</v>
      </c>
      <c r="AR561" s="84" t="e">
        <f t="shared" ca="1" si="116"/>
        <v>#DIV/0!</v>
      </c>
      <c r="AS561" s="84" t="e">
        <f t="shared" ca="1" si="116"/>
        <v>#DIV/0!</v>
      </c>
      <c r="AT561" s="84" t="e">
        <f t="shared" ca="1" si="116"/>
        <v>#DIV/0!</v>
      </c>
      <c r="AW561" s="84">
        <f t="shared" ca="1" si="113"/>
        <v>99.603329688877622</v>
      </c>
      <c r="AX561" s="84">
        <f t="shared" ca="1" si="113"/>
        <v>86.110452833537408</v>
      </c>
      <c r="AY561" s="84">
        <f t="shared" ca="1" si="113"/>
        <v>100.57441199597959</v>
      </c>
      <c r="AZ561" s="84">
        <f t="shared" ca="1" si="113"/>
        <v>98.195601178585122</v>
      </c>
      <c r="BA561" s="84">
        <f t="shared" ca="1" si="113"/>
        <v>98.561836568014456</v>
      </c>
      <c r="BB561" s="84">
        <f t="shared" ca="1" si="113"/>
        <v>108.05242081710259</v>
      </c>
      <c r="BC561" s="84">
        <f t="shared" ca="1" si="113"/>
        <v>116.90559993456834</v>
      </c>
      <c r="BD561" s="84">
        <f t="shared" ca="1" si="113"/>
        <v>101.65196235720602</v>
      </c>
      <c r="BE561" s="84">
        <f t="shared" ca="1" si="113"/>
        <v>102.95239415860236</v>
      </c>
      <c r="BF561" s="84">
        <f t="shared" ca="1" si="113"/>
        <v>97.849206201225314</v>
      </c>
      <c r="BG561" s="84">
        <f t="shared" ca="1" si="113"/>
        <v>99.460948123954537</v>
      </c>
      <c r="BH561" s="84">
        <f t="shared" ca="1" si="113"/>
        <v>98.411123782188554</v>
      </c>
      <c r="BI561" s="84">
        <f t="shared" ca="1" si="113"/>
        <v>125.04886264029101</v>
      </c>
      <c r="BJ561" s="84">
        <f t="shared" ca="1" si="113"/>
        <v>105.0161234955594</v>
      </c>
      <c r="BK561" s="84">
        <f t="shared" ca="1" si="113"/>
        <v>99.87414694740778</v>
      </c>
      <c r="BL561" s="84">
        <f t="shared" ca="1" si="113"/>
        <v>105.31503325818368</v>
      </c>
      <c r="BM561" s="84">
        <f t="shared" ca="1" si="113"/>
        <v>100.06730978029779</v>
      </c>
      <c r="BN561" s="84">
        <f t="shared" ca="1" si="113"/>
        <v>98.023552246981154</v>
      </c>
      <c r="BO561" s="84">
        <f t="shared" ca="1" si="112"/>
        <v>99.12353450414912</v>
      </c>
      <c r="BP561" s="84">
        <f t="shared" ca="1" si="112"/>
        <v>113.13584570003773</v>
      </c>
      <c r="BQ561" s="84">
        <f t="shared" ca="1" si="112"/>
        <v>100.53832132942679</v>
      </c>
      <c r="BR561" s="84">
        <f t="shared" ca="1" si="112"/>
        <v>116.32200283283444</v>
      </c>
      <c r="BS561" s="84">
        <f t="shared" ca="1" si="112"/>
        <v>96.226007311277002</v>
      </c>
      <c r="BT561" s="84">
        <f t="shared" ca="1" si="112"/>
        <v>96.419626793450647</v>
      </c>
      <c r="BU561" s="84">
        <f t="shared" ca="1" si="112"/>
        <v>94.458321865735314</v>
      </c>
      <c r="BV561" s="84">
        <f t="shared" ca="1" si="112"/>
        <v>103.33727526490635</v>
      </c>
      <c r="BW561" s="84">
        <f t="shared" ca="1" si="112"/>
        <v>102.6143720793995</v>
      </c>
      <c r="BX561" s="84">
        <f t="shared" ca="1" si="112"/>
        <v>105.63516348541543</v>
      </c>
      <c r="BY561" s="84">
        <f t="shared" ca="1" si="112"/>
        <v>93.951303701574034</v>
      </c>
      <c r="BZ561" s="84">
        <f t="shared" ca="1" si="112"/>
        <v>99.380351491356819</v>
      </c>
      <c r="CA561" s="84">
        <f t="shared" ca="1" si="112"/>
        <v>86.41250804844482</v>
      </c>
      <c r="CB561" s="84">
        <f t="shared" ca="1" si="112"/>
        <v>94.12037634119234</v>
      </c>
      <c r="CC561" s="84">
        <f t="shared" ca="1" si="112"/>
        <v>90.69294057945207</v>
      </c>
      <c r="CD561" s="84">
        <f t="shared" ca="1" si="112"/>
        <v>97.187676362006087</v>
      </c>
      <c r="CE561" s="84">
        <f t="shared" ca="1" si="112"/>
        <v>93.203073001323503</v>
      </c>
      <c r="CF561" s="84">
        <f t="shared" ca="1" si="112"/>
        <v>102.88566544957493</v>
      </c>
      <c r="CG561" s="84">
        <f t="shared" ca="1" si="112"/>
        <v>98.597113700866601</v>
      </c>
      <c r="CH561" s="84">
        <f t="shared" ca="1" si="112"/>
        <v>102.25535256834077</v>
      </c>
      <c r="CI561" s="84" t="e">
        <f t="shared" ca="1" si="112"/>
        <v>#VALUE!</v>
      </c>
      <c r="CJ561" s="84" t="e">
        <f t="shared" ca="1" si="112"/>
        <v>#VALUE!</v>
      </c>
      <c r="CK561" s="84" t="e">
        <f t="shared" ca="1" si="112"/>
        <v>#VALUE!</v>
      </c>
    </row>
    <row r="562" spans="2:89" s="82" customFormat="1">
      <c r="C562" s="83">
        <f t="shared" ca="1" si="114"/>
        <v>97.477556297419852</v>
      </c>
      <c r="D562" s="83">
        <f t="shared" ca="1" si="114"/>
        <v>102.65742591147585</v>
      </c>
      <c r="E562" s="82">
        <f t="shared" si="107"/>
        <v>2011</v>
      </c>
      <c r="F562" s="84">
        <f t="shared" ca="1" si="110"/>
        <v>96.066437679386425</v>
      </c>
      <c r="G562" s="84">
        <f t="shared" ca="1" si="110"/>
        <v>89.97372180384825</v>
      </c>
      <c r="H562" s="84">
        <f t="shared" ca="1" si="110"/>
        <v>85.015861168128367</v>
      </c>
      <c r="I562" s="84">
        <f t="shared" ca="1" si="110"/>
        <v>91.182105676230918</v>
      </c>
      <c r="J562" s="84">
        <f t="shared" ca="1" si="110"/>
        <v>99.965620289318494</v>
      </c>
      <c r="K562" s="84">
        <f t="shared" ca="1" si="110"/>
        <v>91.247845919918902</v>
      </c>
      <c r="L562" s="84">
        <f t="shared" ca="1" si="110"/>
        <v>100.08930447573022</v>
      </c>
      <c r="M562" s="84">
        <f t="shared" ca="1" si="110"/>
        <v>106.60609220227899</v>
      </c>
      <c r="N562" s="84">
        <f t="shared" ca="1" si="110"/>
        <v>99.497499577223209</v>
      </c>
      <c r="O562" s="84">
        <f t="shared" ca="1" si="110"/>
        <v>95.336149668074839</v>
      </c>
      <c r="P562" s="84">
        <f t="shared" ca="1" si="110"/>
        <v>96.675601933847105</v>
      </c>
      <c r="Q562" s="84">
        <f t="shared" ca="1" si="110"/>
        <v>97.829129932958409</v>
      </c>
      <c r="R562" s="84">
        <f t="shared" ca="1" si="110"/>
        <v>95.443495957939945</v>
      </c>
      <c r="S562" s="84">
        <f t="shared" ca="1" si="110"/>
        <v>109.52983937155589</v>
      </c>
      <c r="T562" s="84">
        <f t="shared" ca="1" si="110"/>
        <v>96.807168366801378</v>
      </c>
      <c r="U562" s="84">
        <f t="shared" ca="1" si="110"/>
        <v>92.809451776120198</v>
      </c>
      <c r="V562" s="84">
        <f t="shared" ca="1" si="116"/>
        <v>110.8872636953222</v>
      </c>
      <c r="W562" s="84">
        <f t="shared" ca="1" si="116"/>
        <v>100.02188875647545</v>
      </c>
      <c r="X562" s="84">
        <f t="shared" ca="1" si="116"/>
        <v>98.99478870804414</v>
      </c>
      <c r="Y562" s="84">
        <f t="shared" ca="1" si="116"/>
        <v>109.45136234742941</v>
      </c>
      <c r="Z562" s="84">
        <f t="shared" ca="1" si="116"/>
        <v>106.04415397282834</v>
      </c>
      <c r="AA562" s="84">
        <f t="shared" ca="1" si="116"/>
        <v>108.6664970980646</v>
      </c>
      <c r="AB562" s="84">
        <f t="shared" ca="1" si="116"/>
        <v>93.337510442773592</v>
      </c>
      <c r="AC562" s="84">
        <f t="shared" ca="1" si="116"/>
        <v>93.508052987706108</v>
      </c>
      <c r="AD562" s="84">
        <f t="shared" ca="1" si="116"/>
        <v>88.249118683901287</v>
      </c>
      <c r="AE562" s="84">
        <f t="shared" ca="1" si="116"/>
        <v>99.00097405030094</v>
      </c>
      <c r="AF562" s="84">
        <f t="shared" ca="1" si="116"/>
        <v>106.97749859919196</v>
      </c>
      <c r="AG562" s="84">
        <f t="shared" ca="1" si="116"/>
        <v>108.37536962950078</v>
      </c>
      <c r="AH562" s="84">
        <f t="shared" ca="1" si="116"/>
        <v>91.216087577344112</v>
      </c>
      <c r="AI562" s="84">
        <f t="shared" ca="1" si="116"/>
        <v>93.648797045023443</v>
      </c>
      <c r="AJ562" s="84">
        <f t="shared" ca="1" si="116"/>
        <v>96.44094199578484</v>
      </c>
      <c r="AK562" s="84">
        <f t="shared" ca="1" si="116"/>
        <v>129.67918977028404</v>
      </c>
      <c r="AL562" s="84">
        <f t="shared" ca="1" si="116"/>
        <v>88.605096537168748</v>
      </c>
      <c r="AM562" s="84">
        <f t="shared" ca="1" si="116"/>
        <v>107.85915696623525</v>
      </c>
      <c r="AN562" s="84">
        <f t="shared" ca="1" si="116"/>
        <v>101.38299698388956</v>
      </c>
      <c r="AO562" s="84">
        <f t="shared" ca="1" si="116"/>
        <v>101.65814704610767</v>
      </c>
      <c r="AP562" s="84">
        <f t="shared" ca="1" si="116"/>
        <v>95.71827946441708</v>
      </c>
      <c r="AQ562" s="84">
        <f t="shared" ca="1" si="116"/>
        <v>95.97173863318676</v>
      </c>
      <c r="AR562" s="84" t="e">
        <f t="shared" ca="1" si="116"/>
        <v>#DIV/0!</v>
      </c>
      <c r="AS562" s="84" t="e">
        <f t="shared" ca="1" si="116"/>
        <v>#DIV/0!</v>
      </c>
      <c r="AT562" s="84" t="e">
        <f t="shared" ca="1" si="116"/>
        <v>#DIV/0!</v>
      </c>
      <c r="AW562" s="84">
        <f t="shared" ca="1" si="113"/>
        <v>97.731263371972418</v>
      </c>
      <c r="AX562" s="84">
        <f t="shared" ca="1" si="113"/>
        <v>87.447067494609442</v>
      </c>
      <c r="AY562" s="84">
        <f t="shared" ca="1" si="113"/>
        <v>97.846732954637801</v>
      </c>
      <c r="AZ562" s="84">
        <f t="shared" ca="1" si="113"/>
        <v>96.660661217799046</v>
      </c>
      <c r="BA562" s="84">
        <f t="shared" ca="1" si="113"/>
        <v>97.298510511927162</v>
      </c>
      <c r="BB562" s="84">
        <f t="shared" ca="1" si="113"/>
        <v>111.14668452773549</v>
      </c>
      <c r="BC562" s="84">
        <f t="shared" ca="1" si="113"/>
        <v>118.57136448919528</v>
      </c>
      <c r="BD562" s="84">
        <f t="shared" ca="1" si="113"/>
        <v>104.38954010851518</v>
      </c>
      <c r="BE562" s="84">
        <f t="shared" ca="1" si="113"/>
        <v>105.40880898172486</v>
      </c>
      <c r="BF562" s="84">
        <f t="shared" ca="1" si="113"/>
        <v>96.668353819046786</v>
      </c>
      <c r="BG562" s="84">
        <f t="shared" ca="1" si="113"/>
        <v>98.978411098718837</v>
      </c>
      <c r="BH562" s="84">
        <f t="shared" ca="1" si="113"/>
        <v>94.036843854394277</v>
      </c>
      <c r="BI562" s="84">
        <f t="shared" ca="1" si="113"/>
        <v>129.33874391631147</v>
      </c>
      <c r="BJ562" s="84">
        <f t="shared" ca="1" si="113"/>
        <v>112.01990846912079</v>
      </c>
      <c r="BK562" s="84">
        <f t="shared" ca="1" si="113"/>
        <v>98.648268097482898</v>
      </c>
      <c r="BL562" s="84">
        <f t="shared" ca="1" si="113"/>
        <v>102.6683312688216</v>
      </c>
      <c r="BM562" s="84">
        <f t="shared" ca="1" si="113"/>
        <v>100.73345733586805</v>
      </c>
      <c r="BN562" s="84">
        <f t="shared" ca="1" si="113"/>
        <v>98.436755812632725</v>
      </c>
      <c r="BO562" s="84">
        <f t="shared" ca="1" si="112"/>
        <v>98.906773781431085</v>
      </c>
      <c r="BP562" s="84">
        <f t="shared" ca="1" si="112"/>
        <v>115.7357441869494</v>
      </c>
      <c r="BQ562" s="84">
        <f t="shared" ca="1" si="112"/>
        <v>103.22732406518934</v>
      </c>
      <c r="BR562" s="84">
        <f t="shared" ca="1" si="112"/>
        <v>129.15984345142269</v>
      </c>
      <c r="BS562" s="84">
        <f t="shared" ca="1" si="112"/>
        <v>97.54268720662084</v>
      </c>
      <c r="BT562" s="84">
        <f t="shared" ca="1" si="112"/>
        <v>96.326623300366947</v>
      </c>
      <c r="BU562" s="84">
        <f t="shared" ca="1" si="112"/>
        <v>93.865279504608452</v>
      </c>
      <c r="BV562" s="84">
        <f t="shared" ca="1" si="112"/>
        <v>98.841367462079376</v>
      </c>
      <c r="BW562" s="84">
        <f t="shared" ca="1" si="112"/>
        <v>103.62785376654</v>
      </c>
      <c r="BX562" s="84">
        <f t="shared" ca="1" si="112"/>
        <v>108.27863208019666</v>
      </c>
      <c r="BY562" s="84">
        <f t="shared" ca="1" si="112"/>
        <v>88.340965818886929</v>
      </c>
      <c r="BZ562" s="84">
        <f t="shared" ca="1" si="112"/>
        <v>92.190498919160646</v>
      </c>
      <c r="CA562" s="84">
        <f t="shared" ca="1" si="112"/>
        <v>90.023878069758595</v>
      </c>
      <c r="CB562" s="84">
        <f t="shared" ca="1" si="112"/>
        <v>117.68419791075108</v>
      </c>
      <c r="CC562" s="84">
        <f t="shared" ca="1" si="112"/>
        <v>90.646897919340603</v>
      </c>
      <c r="CD562" s="84">
        <f t="shared" ca="1" si="112"/>
        <v>94.940829530409403</v>
      </c>
      <c r="CE562" s="84">
        <f t="shared" ca="1" si="112"/>
        <v>97.68391048970841</v>
      </c>
      <c r="CF562" s="84">
        <f t="shared" ca="1" si="112"/>
        <v>101.71418370855699</v>
      </c>
      <c r="CG562" s="84">
        <f t="shared" ca="1" si="112"/>
        <v>97.558302558905439</v>
      </c>
      <c r="CH562" s="84">
        <f t="shared" ca="1" si="112"/>
        <v>100.83275856971817</v>
      </c>
      <c r="CI562" s="84" t="e">
        <f t="shared" ca="1" si="112"/>
        <v>#VALUE!</v>
      </c>
      <c r="CJ562" s="84" t="e">
        <f t="shared" ca="1" si="112"/>
        <v>#VALUE!</v>
      </c>
      <c r="CK562" s="84" t="e">
        <f t="shared" ca="1" si="112"/>
        <v>#VALUE!</v>
      </c>
    </row>
    <row r="563" spans="2:89" s="82" customFormat="1">
      <c r="C563" s="85">
        <f t="shared" ca="1" si="114"/>
        <v>96.694447519748195</v>
      </c>
      <c r="D563" s="85">
        <f t="shared" ca="1" si="114"/>
        <v>106.08077456665228</v>
      </c>
      <c r="E563" s="82">
        <f t="shared" si="107"/>
        <v>2012</v>
      </c>
      <c r="F563" s="84">
        <f t="shared" ca="1" si="110"/>
        <v>94.586699959953833</v>
      </c>
      <c r="G563" s="84">
        <f t="shared" ca="1" si="110"/>
        <v>90.433826992516629</v>
      </c>
      <c r="H563" s="84">
        <f t="shared" ca="1" si="110"/>
        <v>85.649091526574978</v>
      </c>
      <c r="I563" s="84">
        <f t="shared" ca="1" si="110"/>
        <v>94.590981786933355</v>
      </c>
      <c r="J563" s="84">
        <f t="shared" ca="1" si="110"/>
        <v>99.158740790354997</v>
      </c>
      <c r="K563" s="84">
        <f t="shared" ca="1" si="110"/>
        <v>90.449575220519478</v>
      </c>
      <c r="L563" s="84">
        <f t="shared" ca="1" si="110"/>
        <v>105.5538585432229</v>
      </c>
      <c r="M563" s="84">
        <f t="shared" ca="1" si="110"/>
        <v>116.72355880826895</v>
      </c>
      <c r="N563" s="84">
        <f t="shared" ca="1" si="110"/>
        <v>105.56030131241747</v>
      </c>
      <c r="O563" s="84">
        <f t="shared" ca="1" si="110"/>
        <v>95.340404538727171</v>
      </c>
      <c r="P563" s="84">
        <f t="shared" ca="1" si="110"/>
        <v>97.042486844669668</v>
      </c>
      <c r="Q563" s="84">
        <f t="shared" ca="1" si="110"/>
        <v>101.53889997150185</v>
      </c>
      <c r="R563" s="84">
        <f t="shared" ca="1" si="110"/>
        <v>97.049480529187534</v>
      </c>
      <c r="S563" s="84">
        <f t="shared" ca="1" si="110"/>
        <v>112.33014354066985</v>
      </c>
      <c r="T563" s="84">
        <f t="shared" ca="1" si="110"/>
        <v>97.63270857240002</v>
      </c>
      <c r="U563" s="84">
        <f t="shared" ca="1" si="110"/>
        <v>94.17982192603921</v>
      </c>
      <c r="V563" s="84">
        <f t="shared" ca="1" si="116"/>
        <v>106.248132913574</v>
      </c>
      <c r="W563" s="84">
        <f t="shared" ca="1" si="116"/>
        <v>100.05412719891744</v>
      </c>
      <c r="X563" s="84">
        <f t="shared" ca="1" si="116"/>
        <v>98.185659251895117</v>
      </c>
      <c r="Y563" s="84">
        <f t="shared" ca="1" si="116"/>
        <v>113.62051282051281</v>
      </c>
      <c r="Z563" s="84">
        <f t="shared" ca="1" si="116"/>
        <v>110.81147406882259</v>
      </c>
      <c r="AA563" s="84">
        <f t="shared" ca="1" si="116"/>
        <v>114.32609378397316</v>
      </c>
      <c r="AB563" s="84">
        <f t="shared" ca="1" si="116"/>
        <v>94.528413809467324</v>
      </c>
      <c r="AC563" s="84">
        <f t="shared" ca="1" si="116"/>
        <v>94.466341766499042</v>
      </c>
      <c r="AD563" s="84">
        <f t="shared" ca="1" si="116"/>
        <v>86.585826177219957</v>
      </c>
      <c r="AE563" s="84">
        <f t="shared" ca="1" si="116"/>
        <v>95.919218688653302</v>
      </c>
      <c r="AF563" s="84">
        <f t="shared" ca="1" si="116"/>
        <v>103.87031635629347</v>
      </c>
      <c r="AG563" s="84">
        <f t="shared" ca="1" si="116"/>
        <v>109.80629199583905</v>
      </c>
      <c r="AH563" s="84">
        <f t="shared" ca="1" si="116"/>
        <v>92.660112627660595</v>
      </c>
      <c r="AI563" s="84">
        <f t="shared" ca="1" si="116"/>
        <v>94.120615185887871</v>
      </c>
      <c r="AJ563" s="84">
        <f t="shared" ca="1" si="116"/>
        <v>96.794779865194329</v>
      </c>
      <c r="AK563" s="84">
        <f t="shared" ca="1" si="116"/>
        <v>119.35659618627579</v>
      </c>
      <c r="AL563" s="84">
        <f t="shared" ca="1" si="116"/>
        <v>85.86662545398346</v>
      </c>
      <c r="AM563" s="84">
        <f t="shared" ca="1" si="116"/>
        <v>96.8240072834232</v>
      </c>
      <c r="AN563" s="84">
        <f t="shared" ca="1" si="116"/>
        <v>105.05047974547186</v>
      </c>
      <c r="AO563" s="84">
        <f t="shared" ca="1" si="116"/>
        <v>105.99472130033712</v>
      </c>
      <c r="AP563" s="84">
        <f t="shared" ca="1" si="116"/>
        <v>96.630710497322497</v>
      </c>
      <c r="AQ563" s="84">
        <f t="shared" ca="1" si="116"/>
        <v>97.144997725630787</v>
      </c>
      <c r="AR563" s="84" t="e">
        <f t="shared" ca="1" si="116"/>
        <v>#DIV/0!</v>
      </c>
      <c r="AS563" s="84" t="e">
        <f t="shared" ca="1" si="116"/>
        <v>#DIV/0!</v>
      </c>
      <c r="AT563" s="84" t="e">
        <f t="shared" ca="1" si="116"/>
        <v>#DIV/0!</v>
      </c>
      <c r="AW563" s="84">
        <f t="shared" ca="1" si="113"/>
        <v>96.225881885235552</v>
      </c>
      <c r="AX563" s="84">
        <f t="shared" ca="1" si="113"/>
        <v>87.894251946707769</v>
      </c>
      <c r="AY563" s="84">
        <f t="shared" ca="1" si="113"/>
        <v>98.575532509572156</v>
      </c>
      <c r="AZ563" s="84">
        <f t="shared" ca="1" si="113"/>
        <v>100.27435511559146</v>
      </c>
      <c r="BA563" s="84">
        <f t="shared" ca="1" si="113"/>
        <v>96.513158776154995</v>
      </c>
      <c r="BB563" s="84">
        <f t="shared" ca="1" si="113"/>
        <v>110.17433125517988</v>
      </c>
      <c r="BC563" s="84">
        <f t="shared" ca="1" si="113"/>
        <v>125.04497958225156</v>
      </c>
      <c r="BD563" s="84">
        <f t="shared" ca="1" si="113"/>
        <v>114.29664451731907</v>
      </c>
      <c r="BE563" s="84">
        <f t="shared" ca="1" si="113"/>
        <v>111.83181169751828</v>
      </c>
      <c r="BF563" s="84">
        <f t="shared" ca="1" si="113"/>
        <v>96.672668146226016</v>
      </c>
      <c r="BG563" s="84">
        <f t="shared" ca="1" si="113"/>
        <v>99.354035194177371</v>
      </c>
      <c r="BH563" s="84">
        <f t="shared" ca="1" si="113"/>
        <v>97.602806938082026</v>
      </c>
      <c r="BI563" s="84">
        <f t="shared" ca="1" si="113"/>
        <v>131.51506850615749</v>
      </c>
      <c r="BJ563" s="84">
        <f t="shared" ca="1" si="113"/>
        <v>114.8838752064929</v>
      </c>
      <c r="BK563" s="84">
        <f t="shared" ca="1" si="113"/>
        <v>99.489508605815672</v>
      </c>
      <c r="BL563" s="84">
        <f t="shared" ca="1" si="113"/>
        <v>104.18427187422654</v>
      </c>
      <c r="BM563" s="84">
        <f t="shared" ca="1" si="113"/>
        <v>96.519125886922268</v>
      </c>
      <c r="BN563" s="84">
        <f t="shared" ca="1" si="113"/>
        <v>98.468483344734949</v>
      </c>
      <c r="BO563" s="84">
        <f t="shared" ca="1" si="112"/>
        <v>98.098363711328858</v>
      </c>
      <c r="BP563" s="84">
        <f t="shared" ca="1" si="112"/>
        <v>120.14427526669991</v>
      </c>
      <c r="BQ563" s="84">
        <f t="shared" ca="1" si="112"/>
        <v>107.86801077949686</v>
      </c>
      <c r="BR563" s="84">
        <f t="shared" ca="1" si="112"/>
        <v>135.88677991731853</v>
      </c>
      <c r="BS563" s="84">
        <f t="shared" ca="1" si="112"/>
        <v>98.787244877375713</v>
      </c>
      <c r="BT563" s="84">
        <f t="shared" ca="1" si="112"/>
        <v>97.31379733787891</v>
      </c>
      <c r="BU563" s="84">
        <f t="shared" ca="1" si="112"/>
        <v>92.096135309562285</v>
      </c>
      <c r="BV563" s="84">
        <f t="shared" ca="1" si="112"/>
        <v>95.764580419821783</v>
      </c>
      <c r="BW563" s="84">
        <f t="shared" ca="1" si="112"/>
        <v>100.61796260896618</v>
      </c>
      <c r="BX563" s="84">
        <f t="shared" ca="1" si="112"/>
        <v>109.70827718285928</v>
      </c>
      <c r="BY563" s="84">
        <f t="shared" ca="1" si="112"/>
        <v>89.73947534719197</v>
      </c>
      <c r="BZ563" s="84">
        <f t="shared" ca="1" si="112"/>
        <v>92.654969912680059</v>
      </c>
      <c r="CA563" s="84">
        <f t="shared" ca="1" si="112"/>
        <v>90.354171994236992</v>
      </c>
      <c r="CB563" s="84">
        <f t="shared" ca="1" si="112"/>
        <v>108.3164177106696</v>
      </c>
      <c r="CC563" s="84">
        <f t="shared" ca="1" si="112"/>
        <v>87.845321955497113</v>
      </c>
      <c r="CD563" s="84">
        <f t="shared" ca="1" si="112"/>
        <v>85.227363429368182</v>
      </c>
      <c r="CE563" s="84">
        <f t="shared" ca="1" si="112"/>
        <v>101.21758051784815</v>
      </c>
      <c r="CF563" s="84">
        <f t="shared" ca="1" si="112"/>
        <v>106.05314839734312</v>
      </c>
      <c r="CG563" s="84">
        <f t="shared" ca="1" si="112"/>
        <v>98.488273545329363</v>
      </c>
      <c r="CH563" s="84">
        <f t="shared" ca="1" si="112"/>
        <v>102.06544386325338</v>
      </c>
      <c r="CI563" s="84" t="e">
        <f t="shared" ca="1" si="112"/>
        <v>#VALUE!</v>
      </c>
      <c r="CJ563" s="84" t="e">
        <f t="shared" ca="1" si="112"/>
        <v>#VALUE!</v>
      </c>
      <c r="CK563" s="84" t="e">
        <f t="shared" ca="1" si="112"/>
        <v>#VALUE!</v>
      </c>
    </row>
    <row r="564" spans="2:89" s="82" customFormat="1">
      <c r="C564" s="85">
        <f t="shared" ca="1" si="114"/>
        <v>94.831627047811281</v>
      </c>
      <c r="D564" s="85">
        <f t="shared" ca="1" si="114"/>
        <v>106.56900621067636</v>
      </c>
      <c r="E564" s="82">
        <v>2013</v>
      </c>
      <c r="F564" s="84">
        <f t="shared" ca="1" si="110"/>
        <v>93.395966371112252</v>
      </c>
      <c r="G564" s="84">
        <f t="shared" ca="1" si="110"/>
        <v>83.802782121985359</v>
      </c>
      <c r="H564" s="84">
        <f t="shared" ca="1" si="110"/>
        <v>88.306008527097717</v>
      </c>
      <c r="I564" s="84">
        <f t="shared" ca="1" si="110"/>
        <v>95.232319462586318</v>
      </c>
      <c r="J564" s="84">
        <f t="shared" ca="1" si="110"/>
        <v>97.018537590113283</v>
      </c>
      <c r="K564" s="84">
        <f t="shared" ca="1" si="110"/>
        <v>86.36002572152664</v>
      </c>
      <c r="L564" s="84">
        <f t="shared" ca="1" si="110"/>
        <v>105.17213468594863</v>
      </c>
      <c r="M564" s="84">
        <f t="shared" ca="1" si="110"/>
        <v>124.69257540603247</v>
      </c>
      <c r="N564" s="84">
        <f t="shared" ca="1" si="110"/>
        <v>107.29987990183281</v>
      </c>
      <c r="O564" s="84">
        <f t="shared" ca="1" si="110"/>
        <v>94.598802395209574</v>
      </c>
      <c r="P564" s="84">
        <f t="shared" ca="1" si="110"/>
        <v>96.284119400160833</v>
      </c>
      <c r="Q564" s="84">
        <f t="shared" ca="1" si="110"/>
        <v>107.46599093091491</v>
      </c>
      <c r="R564" s="84">
        <f t="shared" ca="1" si="110"/>
        <v>96.512579817715434</v>
      </c>
      <c r="S564" s="84">
        <f t="shared" ca="1" si="110"/>
        <v>108.19562561939662</v>
      </c>
      <c r="T564" s="84">
        <f t="shared" ca="1" si="110"/>
        <v>98.430248148682935</v>
      </c>
      <c r="U564" s="84">
        <f t="shared" ca="1" si="110"/>
        <v>91.841083180494124</v>
      </c>
      <c r="V564" s="84">
        <f t="shared" ca="1" si="116"/>
        <v>104.59574848559356</v>
      </c>
      <c r="W564" s="84">
        <f t="shared" ca="1" si="116"/>
        <v>98.695662598604557</v>
      </c>
      <c r="X564" s="84">
        <f t="shared" ca="1" si="116"/>
        <v>96.59875440544586</v>
      </c>
      <c r="Y564" s="84">
        <f t="shared" ca="1" si="116"/>
        <v>114.80564559352749</v>
      </c>
      <c r="Z564" s="84">
        <f t="shared" ca="1" si="116"/>
        <v>108.6335321404904</v>
      </c>
      <c r="AA564" s="84">
        <f t="shared" ca="1" si="116"/>
        <v>110.53651023313343</v>
      </c>
      <c r="AB564" s="84">
        <f t="shared" ca="1" si="116"/>
        <v>96.390973837557837</v>
      </c>
      <c r="AC564" s="84">
        <f t="shared" ca="1" si="116"/>
        <v>94.919786096256686</v>
      </c>
      <c r="AD564" s="84">
        <f t="shared" ca="1" si="116"/>
        <v>84.579906393420274</v>
      </c>
      <c r="AE564" s="84">
        <f t="shared" ca="1" si="116"/>
        <v>93.532636013308121</v>
      </c>
      <c r="AF564" s="84">
        <f t="shared" ca="1" si="116"/>
        <v>104.01717177460623</v>
      </c>
      <c r="AG564" s="84">
        <f t="shared" ca="1" si="116"/>
        <v>108.52358789347582</v>
      </c>
      <c r="AH564" s="84">
        <f t="shared" ca="1" si="116"/>
        <v>102.99182414423049</v>
      </c>
      <c r="AI564" s="84">
        <f t="shared" ca="1" si="116"/>
        <v>94.455901977435389</v>
      </c>
      <c r="AJ564" s="84">
        <f t="shared" ca="1" si="116"/>
        <v>93.857333896396398</v>
      </c>
      <c r="AK564" s="84">
        <f t="shared" ca="1" si="116"/>
        <v>117.95955788723069</v>
      </c>
      <c r="AL564" s="84">
        <f t="shared" ca="1" si="116"/>
        <v>87.406725552791869</v>
      </c>
      <c r="AM564" s="84">
        <f t="shared" ca="1" si="116"/>
        <v>98.010053735482757</v>
      </c>
      <c r="AN564" s="84">
        <f t="shared" ca="1" si="116"/>
        <v>101.19821092278718</v>
      </c>
      <c r="AO564" s="84">
        <f t="shared" ca="1" si="116"/>
        <v>100.17132507709627</v>
      </c>
      <c r="AP564" s="84">
        <f t="shared" ca="1" si="116"/>
        <v>94.462059784581882</v>
      </c>
      <c r="AQ564" s="84">
        <f t="shared" ca="1" si="116"/>
        <v>94.027591682794892</v>
      </c>
      <c r="AR564" s="84" t="e">
        <f t="shared" ca="1" si="116"/>
        <v>#DIV/0!</v>
      </c>
      <c r="AS564" s="84" t="e">
        <f t="shared" ca="1" si="116"/>
        <v>#DIV/0!</v>
      </c>
      <c r="AT564" s="84" t="e">
        <f t="shared" ca="1" si="116"/>
        <v>#DIV/0!</v>
      </c>
      <c r="AW564" s="84">
        <f t="shared" ca="1" si="113"/>
        <v>95.014512953608119</v>
      </c>
      <c r="AX564" s="84">
        <f t="shared" ca="1" si="113"/>
        <v>81.449420981314375</v>
      </c>
      <c r="AY564" s="84">
        <f t="shared" ca="1" si="113"/>
        <v>101.63344011246834</v>
      </c>
      <c r="AZ564" s="84">
        <f t="shared" ca="1" si="113"/>
        <v>100.95422671246617</v>
      </c>
      <c r="BA564" s="84">
        <f t="shared" ca="1" si="113"/>
        <v>94.430056775950348</v>
      </c>
      <c r="BB564" s="84">
        <f t="shared" ca="1" si="113"/>
        <v>105.192954835357</v>
      </c>
      <c r="BC564" s="84">
        <f t="shared" ca="1" si="113"/>
        <v>124.59276824106811</v>
      </c>
      <c r="BD564" s="84">
        <f t="shared" ca="1" si="113"/>
        <v>122.09996945468961</v>
      </c>
      <c r="BE564" s="84">
        <f t="shared" ca="1" si="113"/>
        <v>113.67474149997091</v>
      </c>
      <c r="BF564" s="84">
        <f t="shared" ca="1" si="113"/>
        <v>95.920703034858306</v>
      </c>
      <c r="BG564" s="84">
        <f t="shared" ca="1" si="113"/>
        <v>98.577603465954553</v>
      </c>
      <c r="BH564" s="84">
        <f t="shared" ca="1" si="113"/>
        <v>103.30013786030403</v>
      </c>
      <c r="BI564" s="84">
        <f t="shared" ca="1" si="113"/>
        <v>130.78749599917202</v>
      </c>
      <c r="BJ564" s="84">
        <f t="shared" ca="1" si="113"/>
        <v>110.65536248555448</v>
      </c>
      <c r="BK564" s="84">
        <f t="shared" ca="1" si="113"/>
        <v>100.30221596278956</v>
      </c>
      <c r="BL564" s="84">
        <f t="shared" ca="1" si="113"/>
        <v>101.59709567952098</v>
      </c>
      <c r="BM564" s="84">
        <f t="shared" ca="1" si="113"/>
        <v>95.01804820918494</v>
      </c>
      <c r="BN564" s="84">
        <f t="shared" ca="1" si="113"/>
        <v>97.131547501954714</v>
      </c>
      <c r="BO564" s="84">
        <f t="shared" ca="1" si="112"/>
        <v>96.512869760497679</v>
      </c>
      <c r="BP564" s="84">
        <f t="shared" ca="1" si="112"/>
        <v>121.39745494855536</v>
      </c>
      <c r="BQ564" s="84">
        <f t="shared" ca="1" si="112"/>
        <v>105.74792109224533</v>
      </c>
      <c r="BR564" s="84">
        <f t="shared" ca="1" si="112"/>
        <v>131.38252118768602</v>
      </c>
      <c r="BS564" s="84">
        <f t="shared" ca="1" si="112"/>
        <v>100.73371965864793</v>
      </c>
      <c r="BT564" s="84">
        <f t="shared" ca="1" si="112"/>
        <v>97.780909631897003</v>
      </c>
      <c r="BU564" s="84">
        <f t="shared" ca="1" si="112"/>
        <v>89.962559088312943</v>
      </c>
      <c r="BV564" s="84">
        <f t="shared" ca="1" si="112"/>
        <v>93.381845325997631</v>
      </c>
      <c r="BW564" s="84">
        <f t="shared" ca="1" si="112"/>
        <v>100.76021973792335</v>
      </c>
      <c r="BX564" s="84">
        <f t="shared" ca="1" si="112"/>
        <v>108.42671804223197</v>
      </c>
      <c r="BY564" s="84">
        <f t="shared" ca="1" si="112"/>
        <v>99.745532372626116</v>
      </c>
      <c r="BZ564" s="84">
        <f t="shared" ca="1" si="112"/>
        <v>92.985035621681234</v>
      </c>
      <c r="CA564" s="84">
        <f t="shared" ca="1" si="112"/>
        <v>87.61218013622377</v>
      </c>
      <c r="CB564" s="84">
        <f t="shared" ca="1" si="112"/>
        <v>107.04860186477356</v>
      </c>
      <c r="CC564" s="84">
        <f t="shared" ca="1" si="112"/>
        <v>89.420911869601966</v>
      </c>
      <c r="CD564" s="84">
        <f t="shared" ca="1" si="112"/>
        <v>86.271356699734483</v>
      </c>
      <c r="CE564" s="84">
        <f t="shared" ca="1" si="112"/>
        <v>97.50586658107018</v>
      </c>
      <c r="CF564" s="84">
        <f t="shared" ca="1" si="112"/>
        <v>100.22654216390686</v>
      </c>
      <c r="CG564" s="84">
        <f t="shared" ca="1" si="112"/>
        <v>96.277934166456731</v>
      </c>
      <c r="CH564" s="84">
        <f t="shared" ca="1" si="112"/>
        <v>98.790139535565018</v>
      </c>
      <c r="CI564" s="84" t="e">
        <f t="shared" ca="1" si="112"/>
        <v>#VALUE!</v>
      </c>
      <c r="CJ564" s="84" t="e">
        <f t="shared" ca="1" si="112"/>
        <v>#VALUE!</v>
      </c>
      <c r="CK564" s="84" t="e">
        <f t="shared" ca="1" si="112"/>
        <v>#VALUE!</v>
      </c>
    </row>
    <row r="565" spans="2:89">
      <c r="E565" s="70"/>
      <c r="AU565" s="70"/>
      <c r="AV565" s="70"/>
      <c r="AW565" s="72"/>
      <c r="AX565" s="72"/>
      <c r="AY565" s="72"/>
      <c r="AZ565" s="72"/>
      <c r="BA565" s="72"/>
      <c r="BB565" s="72"/>
      <c r="BC565" s="72"/>
      <c r="BD565" s="72"/>
      <c r="BE565" s="72"/>
      <c r="BF565" s="72"/>
      <c r="BG565" s="72"/>
      <c r="BH565" s="72"/>
      <c r="BI565" s="72"/>
      <c r="BJ565" s="72"/>
      <c r="BK565" s="72"/>
      <c r="BL565" s="72"/>
      <c r="BM565" s="72"/>
      <c r="BN565" s="72"/>
      <c r="BO565" s="72"/>
      <c r="BP565" s="72"/>
      <c r="BQ565" s="72"/>
      <c r="BR565" s="72"/>
      <c r="BS565" s="72"/>
      <c r="BT565" s="72"/>
      <c r="BU565" s="72"/>
      <c r="BV565" s="72"/>
      <c r="BW565" s="72"/>
      <c r="BX565" s="72"/>
      <c r="BY565" s="72"/>
      <c r="BZ565" s="72"/>
      <c r="CA565" s="72"/>
      <c r="CB565" s="72"/>
      <c r="CC565" s="72"/>
      <c r="CD565" s="72"/>
      <c r="CE565" s="72"/>
      <c r="CF565" s="72"/>
      <c r="CG565" s="72"/>
      <c r="CH565" s="72"/>
      <c r="CI565" s="72"/>
      <c r="CJ565" s="72"/>
      <c r="CK565" s="72"/>
    </row>
    <row r="566" spans="2:89">
      <c r="E566" s="70"/>
      <c r="AU566" s="70"/>
      <c r="AV566" s="70"/>
      <c r="AW566" s="72"/>
      <c r="AX566" s="72"/>
      <c r="AY566" s="72"/>
      <c r="AZ566" s="72"/>
      <c r="BA566" s="72"/>
      <c r="BB566" s="72"/>
      <c r="BC566" s="72"/>
      <c r="BD566" s="72"/>
      <c r="BE566" s="72"/>
      <c r="BF566" s="72"/>
      <c r="BG566" s="72"/>
      <c r="BH566" s="72"/>
      <c r="BI566" s="72"/>
      <c r="BJ566" s="72"/>
      <c r="BK566" s="72"/>
      <c r="BL566" s="72"/>
      <c r="BM566" s="72"/>
      <c r="BN566" s="72"/>
      <c r="BO566" s="72"/>
      <c r="BP566" s="72"/>
      <c r="BQ566" s="72"/>
      <c r="BR566" s="72"/>
      <c r="BS566" s="72"/>
      <c r="BT566" s="72"/>
      <c r="BU566" s="72"/>
      <c r="BV566" s="72"/>
      <c r="BW566" s="72"/>
      <c r="BX566" s="72"/>
      <c r="BY566" s="72"/>
      <c r="BZ566" s="72"/>
      <c r="CA566" s="72"/>
      <c r="CB566" s="72"/>
      <c r="CC566" s="72"/>
      <c r="CD566" s="72"/>
      <c r="CE566" s="72"/>
      <c r="CF566" s="72"/>
      <c r="CG566" s="72"/>
      <c r="CH566" s="72"/>
      <c r="CI566" s="72"/>
      <c r="CJ566" s="72"/>
      <c r="CK566" s="72"/>
    </row>
    <row r="567" spans="2:89" s="82" customFormat="1">
      <c r="B567" s="82" t="s">
        <v>495</v>
      </c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84"/>
      <c r="AM567" s="84"/>
      <c r="AN567" s="84"/>
      <c r="AO567" s="84"/>
      <c r="AP567" s="84"/>
      <c r="AQ567" s="84"/>
      <c r="AR567" s="84"/>
      <c r="AS567" s="84"/>
      <c r="AT567" s="84"/>
      <c r="AW567" s="84"/>
      <c r="AX567" s="84"/>
      <c r="AY567" s="84"/>
      <c r="AZ567" s="84"/>
      <c r="BA567" s="84"/>
      <c r="BB567" s="84"/>
      <c r="BC567" s="8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8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84"/>
      <c r="CF567" s="84"/>
      <c r="CG567" s="84"/>
      <c r="CH567" s="84"/>
      <c r="CI567" s="84"/>
      <c r="CJ567" s="84"/>
      <c r="CK567" s="84"/>
    </row>
    <row r="568" spans="2:89" s="82" customFormat="1">
      <c r="C568" s="84">
        <f t="shared" ref="C568:D581" si="117">C569/(1+C678/100)</f>
        <v>81.667732302894294</v>
      </c>
      <c r="D568" s="84">
        <f t="shared" si="117"/>
        <v>81.714557575853775</v>
      </c>
      <c r="E568" s="82">
        <v>1994</v>
      </c>
      <c r="F568" s="84">
        <f>'[3]nom b'!B92</f>
        <v>87.815470733001973</v>
      </c>
      <c r="G568" s="84"/>
      <c r="H568" s="84"/>
      <c r="I568" s="84"/>
      <c r="J568" s="84">
        <f>'[3]nom b'!F92</f>
        <v>80.081193398832553</v>
      </c>
      <c r="K568" s="84"/>
      <c r="L568" s="84">
        <f>'[3]nom b'!H92</f>
        <v>84.108662702576652</v>
      </c>
      <c r="M568" s="84">
        <f>'[3]nom b'!I92</f>
        <v>72.22101685108845</v>
      </c>
      <c r="N568" s="84">
        <f>'[3]nom b'!J92</f>
        <v>86.916158279279514</v>
      </c>
      <c r="O568" s="84">
        <f>'[3]nom b'!K92</f>
        <v>82.879321497879673</v>
      </c>
      <c r="P568" s="84">
        <f>'[3]nom b'!L92</f>
        <v>78.791520453780706</v>
      </c>
      <c r="Q568" s="84"/>
      <c r="R568" s="84"/>
      <c r="S568" s="84"/>
      <c r="T568" s="84"/>
      <c r="U568" s="84"/>
      <c r="V568" s="84"/>
      <c r="W568" s="84">
        <f>'[3]nom b'!S92</f>
        <v>88.023098482651974</v>
      </c>
      <c r="X568" s="84">
        <f>'[3]nom b'!T92</f>
        <v>83.715652301234826</v>
      </c>
      <c r="Y568" s="84"/>
      <c r="Z568" s="84">
        <f>'[3]nom b'!V92</f>
        <v>92.160291438979968</v>
      </c>
      <c r="AA568" s="84"/>
      <c r="AB568" s="84"/>
      <c r="AC568" s="84"/>
      <c r="AD568" s="84">
        <f>'[3]nom b'!Z92</f>
        <v>71.320174806704131</v>
      </c>
      <c r="AE568" s="84"/>
      <c r="AF568" s="84"/>
      <c r="AG568" s="84"/>
      <c r="AH568" s="84"/>
      <c r="AI568" s="84"/>
      <c r="AJ568" s="84"/>
      <c r="AK568" s="84"/>
      <c r="AL568" s="84"/>
      <c r="AM568" s="84"/>
      <c r="AN568" s="84"/>
      <c r="AO568" s="84"/>
      <c r="AP568" s="84"/>
      <c r="AQ568" s="84"/>
      <c r="AR568" s="84"/>
      <c r="AS568" s="84"/>
      <c r="AT568" s="84"/>
      <c r="AW568" s="84"/>
      <c r="AX568" s="84"/>
      <c r="AY568" s="84"/>
      <c r="AZ568" s="84"/>
      <c r="BA568" s="84"/>
      <c r="BB568" s="84"/>
      <c r="BC568" s="8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8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84"/>
      <c r="CF568" s="84"/>
      <c r="CG568" s="84"/>
      <c r="CH568" s="84"/>
      <c r="CI568" s="84"/>
      <c r="CJ568" s="84"/>
      <c r="CK568" s="84"/>
    </row>
    <row r="569" spans="2:89" s="82" customFormat="1">
      <c r="C569" s="84">
        <f t="shared" si="117"/>
        <v>89.346411463695375</v>
      </c>
      <c r="D569" s="84">
        <f t="shared" si="117"/>
        <v>80.696828685703736</v>
      </c>
      <c r="E569" s="82">
        <f t="shared" ref="E569:E586" si="118">E568+1</f>
        <v>1995</v>
      </c>
      <c r="F569" s="84">
        <f>'[3]nom b'!B93</f>
        <v>93.52410365294601</v>
      </c>
      <c r="G569" s="84"/>
      <c r="H569" s="84"/>
      <c r="I569" s="84"/>
      <c r="J569" s="84">
        <f>'[3]nom b'!F93</f>
        <v>88.193326767397735</v>
      </c>
      <c r="K569" s="84"/>
      <c r="L569" s="84">
        <f>'[3]nom b'!H93</f>
        <v>85.575376005596354</v>
      </c>
      <c r="M569" s="84">
        <f>'[3]nom b'!I93</f>
        <v>75.089800149466029</v>
      </c>
      <c r="N569" s="84">
        <f>'[3]nom b'!J93</f>
        <v>89.399821562055422</v>
      </c>
      <c r="O569" s="84">
        <f>'[3]nom b'!K93</f>
        <v>88.344234409065876</v>
      </c>
      <c r="P569" s="84">
        <f>'[3]nom b'!L93</f>
        <v>74.503677354227761</v>
      </c>
      <c r="Q569" s="84"/>
      <c r="R569" s="84"/>
      <c r="S569" s="84"/>
      <c r="T569" s="84"/>
      <c r="U569" s="84"/>
      <c r="V569" s="84"/>
      <c r="W569" s="84">
        <f>'[3]nom b'!S93</f>
        <v>93.947521020585683</v>
      </c>
      <c r="X569" s="84">
        <f>'[3]nom b'!T93</f>
        <v>89.596856850017076</v>
      </c>
      <c r="Y569" s="84"/>
      <c r="Z569" s="84">
        <f>'[3]nom b'!V93</f>
        <v>95.2762598664238</v>
      </c>
      <c r="AA569" s="84"/>
      <c r="AB569" s="84"/>
      <c r="AC569" s="84"/>
      <c r="AD569" s="84">
        <f>'[3]nom b'!Z93</f>
        <v>83.561446477452819</v>
      </c>
      <c r="AE569" s="84"/>
      <c r="AF569" s="84"/>
      <c r="AG569" s="84"/>
      <c r="AH569" s="84"/>
      <c r="AI569" s="84"/>
      <c r="AJ569" s="84"/>
      <c r="AK569" s="84"/>
      <c r="AL569" s="84"/>
      <c r="AM569" s="84"/>
      <c r="AN569" s="84"/>
      <c r="AO569" s="84"/>
      <c r="AP569" s="84"/>
      <c r="AQ569" s="84"/>
      <c r="AR569" s="84"/>
      <c r="AS569" s="84"/>
      <c r="AT569" s="84"/>
      <c r="AW569" s="84"/>
      <c r="AX569" s="84"/>
      <c r="AY569" s="84"/>
      <c r="AZ569" s="84"/>
      <c r="BA569" s="84"/>
      <c r="BB569" s="84"/>
      <c r="BC569" s="8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8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84"/>
      <c r="CF569" s="84"/>
      <c r="CG569" s="84"/>
      <c r="CH569" s="84"/>
      <c r="CI569" s="84"/>
      <c r="CJ569" s="84"/>
      <c r="CK569" s="84"/>
    </row>
    <row r="570" spans="2:89" s="82" customFormat="1">
      <c r="C570" s="84">
        <f t="shared" si="117"/>
        <v>88.404177799546204</v>
      </c>
      <c r="D570" s="84">
        <f t="shared" si="117"/>
        <v>85.896816903002005</v>
      </c>
      <c r="E570" s="82">
        <f t="shared" si="118"/>
        <v>1996</v>
      </c>
      <c r="F570" s="84">
        <f>'[3]nom b'!B94</f>
        <v>92.182599044539899</v>
      </c>
      <c r="G570" s="84"/>
      <c r="H570" s="84"/>
      <c r="I570" s="84"/>
      <c r="J570" s="84">
        <f>'[3]nom b'!F94</f>
        <v>87.328545004684244</v>
      </c>
      <c r="K570" s="84"/>
      <c r="L570" s="84">
        <f>'[3]nom b'!H94</f>
        <v>88.149702693249381</v>
      </c>
      <c r="M570" s="84">
        <f>'[3]nom b'!I94</f>
        <v>77.285986355198759</v>
      </c>
      <c r="N570" s="84">
        <f>'[3]nom b'!J94</f>
        <v>91.041932916978126</v>
      </c>
      <c r="O570" s="84">
        <f>'[3]nom b'!K94</f>
        <v>89.23069551259016</v>
      </c>
      <c r="P570" s="84">
        <f>'[3]nom b'!L94</f>
        <v>82.692400134595971</v>
      </c>
      <c r="Q570" s="84"/>
      <c r="R570" s="84"/>
      <c r="S570" s="84"/>
      <c r="T570" s="84"/>
      <c r="U570" s="84"/>
      <c r="V570" s="84"/>
      <c r="W570" s="84">
        <f>'[3]nom b'!S94</f>
        <v>92.816758480719059</v>
      </c>
      <c r="X570" s="84">
        <f>'[3]nom b'!T94</f>
        <v>89.189321099126374</v>
      </c>
      <c r="Y570" s="84"/>
      <c r="Z570" s="84">
        <f>'[3]nom b'!V94</f>
        <v>95.417122040072854</v>
      </c>
      <c r="AA570" s="84"/>
      <c r="AB570" s="84"/>
      <c r="AC570" s="84"/>
      <c r="AD570" s="84">
        <f>'[3]nom b'!Z94</f>
        <v>82.039091389329101</v>
      </c>
      <c r="AE570" s="84"/>
      <c r="AF570" s="84"/>
      <c r="AG570" s="84"/>
      <c r="AH570" s="84"/>
      <c r="AI570" s="84"/>
      <c r="AJ570" s="84"/>
      <c r="AK570" s="84"/>
      <c r="AL570" s="84"/>
      <c r="AM570" s="84"/>
      <c r="AN570" s="84"/>
      <c r="AO570" s="84"/>
      <c r="AP570" s="84"/>
      <c r="AQ570" s="84"/>
      <c r="AR570" s="84"/>
      <c r="AS570" s="84"/>
      <c r="AT570" s="84"/>
      <c r="AW570" s="84"/>
      <c r="AX570" s="84"/>
      <c r="AY570" s="84"/>
      <c r="AZ570" s="84"/>
      <c r="BA570" s="84"/>
      <c r="BB570" s="84"/>
      <c r="BC570" s="8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8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84"/>
      <c r="CF570" s="84"/>
      <c r="CG570" s="84"/>
      <c r="CH570" s="84"/>
      <c r="CI570" s="84"/>
      <c r="CJ570" s="84"/>
      <c r="CK570" s="84"/>
    </row>
    <row r="571" spans="2:89" s="82" customFormat="1">
      <c r="C571" s="84">
        <f t="shared" si="117"/>
        <v>85.504170879922924</v>
      </c>
      <c r="D571" s="84">
        <f t="shared" si="117"/>
        <v>85.704726337791939</v>
      </c>
      <c r="E571" s="82">
        <f t="shared" si="118"/>
        <v>1997</v>
      </c>
      <c r="F571" s="84">
        <f>'[3]nom b'!B95</f>
        <v>88.761279737489758</v>
      </c>
      <c r="G571" s="84"/>
      <c r="H571" s="84"/>
      <c r="I571" s="84"/>
      <c r="J571" s="84">
        <f>'[3]nom b'!F95</f>
        <v>84.337841408633409</v>
      </c>
      <c r="K571" s="84"/>
      <c r="L571" s="84">
        <f>'[3]nom b'!H95</f>
        <v>90.199370409233993</v>
      </c>
      <c r="M571" s="84">
        <f>'[3]nom b'!I95</f>
        <v>80.644150333887794</v>
      </c>
      <c r="N571" s="84">
        <f>'[3]nom b'!J95</f>
        <v>87.485230643099996</v>
      </c>
      <c r="O571" s="84">
        <f>'[3]nom b'!K95</f>
        <v>86.525791226430911</v>
      </c>
      <c r="P571" s="84">
        <f>'[3]nom b'!L95</f>
        <v>84.028745853963372</v>
      </c>
      <c r="Q571" s="84"/>
      <c r="R571" s="84"/>
      <c r="S571" s="84"/>
      <c r="T571" s="84"/>
      <c r="U571" s="84"/>
      <c r="V571" s="84"/>
      <c r="W571" s="84">
        <f>'[3]nom b'!S95</f>
        <v>89.489707161496085</v>
      </c>
      <c r="X571" s="84">
        <f>'[3]nom b'!T95</f>
        <v>87.949631509590503</v>
      </c>
      <c r="Y571" s="84"/>
      <c r="Z571" s="84">
        <f>'[3]nom b'!V95</f>
        <v>93.372191863995141</v>
      </c>
      <c r="AA571" s="84"/>
      <c r="AB571" s="84"/>
      <c r="AC571" s="84"/>
      <c r="AD571" s="84">
        <f>'[3]nom b'!Z95</f>
        <v>79.940450463429855</v>
      </c>
      <c r="AE571" s="84"/>
      <c r="AF571" s="84"/>
      <c r="AG571" s="84"/>
      <c r="AH571" s="84"/>
      <c r="AI571" s="84"/>
      <c r="AJ571" s="84"/>
      <c r="AK571" s="84"/>
      <c r="AL571" s="84"/>
      <c r="AM571" s="84"/>
      <c r="AN571" s="84"/>
      <c r="AO571" s="84"/>
      <c r="AP571" s="84"/>
      <c r="AQ571" s="84"/>
      <c r="AR571" s="84"/>
      <c r="AS571" s="84"/>
      <c r="AT571" s="84"/>
      <c r="AW571" s="84"/>
      <c r="AX571" s="84"/>
      <c r="AY571" s="84"/>
      <c r="AZ571" s="84"/>
      <c r="BA571" s="84"/>
      <c r="BB571" s="84"/>
      <c r="BC571" s="8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8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84"/>
      <c r="CF571" s="84"/>
      <c r="CG571" s="84"/>
      <c r="CH571" s="84"/>
      <c r="CI571" s="84"/>
      <c r="CJ571" s="84"/>
      <c r="CK571" s="84"/>
    </row>
    <row r="572" spans="2:89" s="82" customFormat="1">
      <c r="C572" s="84">
        <f t="shared" si="117"/>
        <v>88.243770481351277</v>
      </c>
      <c r="D572" s="84">
        <f t="shared" si="117"/>
        <v>87.443921611549101</v>
      </c>
      <c r="E572" s="82">
        <f t="shared" si="118"/>
        <v>1998</v>
      </c>
      <c r="F572" s="84">
        <f>'[3]nom b'!B96</f>
        <v>90.645659412247269</v>
      </c>
      <c r="G572" s="84"/>
      <c r="H572" s="84"/>
      <c r="I572" s="84"/>
      <c r="J572" s="84">
        <f>'[3]nom b'!F96</f>
        <v>87.398207980013936</v>
      </c>
      <c r="K572" s="84"/>
      <c r="L572" s="84">
        <f>'[3]nom b'!H96</f>
        <v>87.527107380202864</v>
      </c>
      <c r="M572" s="84">
        <f>'[3]nom b'!I96</f>
        <v>80.603167715339566</v>
      </c>
      <c r="N572" s="84">
        <f>'[3]nom b'!J96</f>
        <v>89.093583467965573</v>
      </c>
      <c r="O572" s="84">
        <f>'[3]nom b'!K96</f>
        <v>89.288195692278208</v>
      </c>
      <c r="P572" s="84">
        <f>'[3]nom b'!L96</f>
        <v>86.689419795221852</v>
      </c>
      <c r="Q572" s="84"/>
      <c r="R572" s="84"/>
      <c r="S572" s="84"/>
      <c r="T572" s="84"/>
      <c r="U572" s="84"/>
      <c r="V572" s="84"/>
      <c r="W572" s="84">
        <f>'[3]nom b'!S96</f>
        <v>91.166521697110269</v>
      </c>
      <c r="X572" s="84">
        <f>'[3]nom b'!T96</f>
        <v>90.61447606032506</v>
      </c>
      <c r="Y572" s="84"/>
      <c r="Z572" s="84">
        <f>'[3]nom b'!V96</f>
        <v>93.231329690346087</v>
      </c>
      <c r="AA572" s="84"/>
      <c r="AB572" s="84"/>
      <c r="AC572" s="84"/>
      <c r="AD572" s="84">
        <f>'[3]nom b'!Z96</f>
        <v>83.064399942371423</v>
      </c>
      <c r="AE572" s="84"/>
      <c r="AF572" s="84"/>
      <c r="AG572" s="84"/>
      <c r="AH572" s="84"/>
      <c r="AI572" s="84"/>
      <c r="AJ572" s="84"/>
      <c r="AK572" s="84"/>
      <c r="AL572" s="84"/>
      <c r="AM572" s="84"/>
      <c r="AN572" s="84"/>
      <c r="AO572" s="84"/>
      <c r="AP572" s="84"/>
      <c r="AQ572" s="84"/>
      <c r="AR572" s="84"/>
      <c r="AS572" s="84"/>
      <c r="AT572" s="84"/>
      <c r="AW572" s="84"/>
      <c r="AX572" s="84"/>
      <c r="AY572" s="84"/>
      <c r="AZ572" s="84"/>
      <c r="BA572" s="84"/>
      <c r="BB572" s="84"/>
      <c r="BC572" s="8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8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84"/>
      <c r="CF572" s="84"/>
      <c r="CG572" s="84"/>
      <c r="CH572" s="84"/>
      <c r="CI572" s="84"/>
      <c r="CJ572" s="84"/>
      <c r="CK572" s="84"/>
    </row>
    <row r="573" spans="2:89" s="82" customFormat="1">
      <c r="C573" s="84">
        <f t="shared" si="117"/>
        <v>90.243118405723905</v>
      </c>
      <c r="D573" s="84">
        <f t="shared" si="117"/>
        <v>89.185216620589699</v>
      </c>
      <c r="E573" s="82">
        <f t="shared" si="118"/>
        <v>1999</v>
      </c>
      <c r="F573" s="84">
        <f>'[3]nom b'!B97</f>
        <v>91.376731168267142</v>
      </c>
      <c r="G573" s="84"/>
      <c r="H573" s="84"/>
      <c r="I573" s="84"/>
      <c r="J573" s="84">
        <f>'[3]nom b'!F97</f>
        <v>89.478488553652511</v>
      </c>
      <c r="K573" s="84"/>
      <c r="L573" s="84">
        <f>'[3]nom b'!H97</f>
        <v>86.468462166258604</v>
      </c>
      <c r="M573" s="84">
        <f>'[3]nom b'!I97</f>
        <v>88.563438682770425</v>
      </c>
      <c r="N573" s="84">
        <f>'[3]nom b'!J97</f>
        <v>90.251018784210672</v>
      </c>
      <c r="O573" s="84">
        <f>'[3]nom b'!K97</f>
        <v>89.772155537986066</v>
      </c>
      <c r="P573" s="84">
        <f>'[3]nom b'!L97</f>
        <v>88.439167427774848</v>
      </c>
      <c r="Q573" s="84"/>
      <c r="R573" s="84"/>
      <c r="S573" s="84"/>
      <c r="T573" s="84"/>
      <c r="U573" s="84"/>
      <c r="V573" s="84"/>
      <c r="W573" s="84">
        <f>'[3]nom b'!S97</f>
        <v>92.227215618053549</v>
      </c>
      <c r="X573" s="84">
        <f>'[3]nom b'!T97</f>
        <v>93.093855239396774</v>
      </c>
      <c r="Y573" s="84"/>
      <c r="Z573" s="84">
        <f>'[3]nom b'!V97</f>
        <v>93.284760170006066</v>
      </c>
      <c r="AA573" s="84"/>
      <c r="AB573" s="84"/>
      <c r="AC573" s="84"/>
      <c r="AD573" s="84">
        <f>'[3]nom b'!Z97</f>
        <v>88.202948662536627</v>
      </c>
      <c r="AE573" s="84"/>
      <c r="AF573" s="84"/>
      <c r="AG573" s="84"/>
      <c r="AH573" s="84"/>
      <c r="AI573" s="84"/>
      <c r="AJ573" s="84"/>
      <c r="AK573" s="84"/>
      <c r="AL573" s="84"/>
      <c r="AM573" s="84"/>
      <c r="AN573" s="84"/>
      <c r="AO573" s="84"/>
      <c r="AP573" s="84"/>
      <c r="AQ573" s="84"/>
      <c r="AR573" s="84"/>
      <c r="AS573" s="84"/>
      <c r="AT573" s="84"/>
      <c r="AW573" s="84"/>
      <c r="AX573" s="84"/>
      <c r="AY573" s="84"/>
      <c r="AZ573" s="84"/>
      <c r="BA573" s="84"/>
      <c r="BB573" s="84"/>
      <c r="BC573" s="8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8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84"/>
      <c r="CF573" s="84"/>
      <c r="CG573" s="84"/>
      <c r="CH573" s="84"/>
      <c r="CI573" s="84"/>
      <c r="CJ573" s="84"/>
      <c r="CK573" s="84"/>
    </row>
    <row r="574" spans="2:89" s="82" customFormat="1">
      <c r="C574" s="84">
        <f t="shared" si="117"/>
        <v>86.510589984082699</v>
      </c>
      <c r="D574" s="84">
        <f t="shared" si="117"/>
        <v>85.70018152790314</v>
      </c>
      <c r="E574" s="82">
        <f t="shared" si="118"/>
        <v>2000</v>
      </c>
      <c r="F574" s="84">
        <f>'[3]nom b'!B98</f>
        <v>88.165323553539537</v>
      </c>
      <c r="G574" s="84"/>
      <c r="H574" s="84"/>
      <c r="I574" s="84"/>
      <c r="J574" s="84">
        <f>'[3]nom b'!F98</f>
        <v>85.351557808258676</v>
      </c>
      <c r="K574" s="84"/>
      <c r="L574" s="84">
        <f>'[3]nom b'!H98</f>
        <v>81.557654191442225</v>
      </c>
      <c r="M574" s="84">
        <f>'[3]nom b'!I98</f>
        <v>83.797401219835592</v>
      </c>
      <c r="N574" s="84">
        <f>'[3]nom b'!J98</f>
        <v>87.256154903426491</v>
      </c>
      <c r="O574" s="84">
        <f>'[3]nom b'!K98</f>
        <v>85.763913845564105</v>
      </c>
      <c r="P574" s="84">
        <f>'[3]nom b'!L98</f>
        <v>84.869970677306156</v>
      </c>
      <c r="Q574" s="84"/>
      <c r="R574" s="84"/>
      <c r="S574" s="84"/>
      <c r="T574" s="84"/>
      <c r="U574" s="84"/>
      <c r="V574" s="84"/>
      <c r="W574" s="84">
        <f>'[3]nom b'!S98</f>
        <v>89.347153764376159</v>
      </c>
      <c r="X574" s="84">
        <f>'[3]nom b'!T98</f>
        <v>90.738933086046188</v>
      </c>
      <c r="Y574" s="84"/>
      <c r="Z574" s="84">
        <f>'[3]nom b'!V98</f>
        <v>90.528233151183969</v>
      </c>
      <c r="AA574" s="84"/>
      <c r="AB574" s="84"/>
      <c r="AC574" s="84"/>
      <c r="AD574" s="84">
        <f>'[3]nom b'!Z98</f>
        <v>84.185756135042979</v>
      </c>
      <c r="AE574" s="84"/>
      <c r="AF574" s="84"/>
      <c r="AG574" s="84"/>
      <c r="AH574" s="84"/>
      <c r="AI574" s="84"/>
      <c r="AJ574" s="84"/>
      <c r="AK574" s="84"/>
      <c r="AL574" s="84"/>
      <c r="AM574" s="84"/>
      <c r="AN574" s="84"/>
      <c r="AO574" s="84"/>
      <c r="AP574" s="84"/>
      <c r="AQ574" s="84"/>
      <c r="AR574" s="84"/>
      <c r="AS574" s="84"/>
      <c r="AT574" s="84"/>
      <c r="AW574" s="84"/>
      <c r="AX574" s="84"/>
      <c r="AY574" s="84"/>
      <c r="AZ574" s="84"/>
      <c r="BA574" s="84"/>
      <c r="BB574" s="84"/>
      <c r="BC574" s="8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8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84"/>
      <c r="CF574" s="84"/>
      <c r="CG574" s="84"/>
      <c r="CH574" s="84"/>
      <c r="CI574" s="84"/>
      <c r="CJ574" s="84"/>
      <c r="CK574" s="84"/>
    </row>
    <row r="575" spans="2:89" s="82" customFormat="1">
      <c r="C575" s="84">
        <f t="shared" si="117"/>
        <v>87.820830361403395</v>
      </c>
      <c r="D575" s="84">
        <f t="shared" si="117"/>
        <v>87.470764450398818</v>
      </c>
      <c r="E575" s="82">
        <f t="shared" si="118"/>
        <v>2001</v>
      </c>
      <c r="F575" s="84">
        <f>'[3]nom b'!B99</f>
        <v>89.427206485547472</v>
      </c>
      <c r="G575" s="84"/>
      <c r="H575" s="84"/>
      <c r="I575" s="84"/>
      <c r="J575" s="84">
        <f>'[3]nom b'!F99</f>
        <v>86.691969540464584</v>
      </c>
      <c r="K575" s="84"/>
      <c r="L575" s="84">
        <f>'[3]nom b'!H99</f>
        <v>82.74688119389063</v>
      </c>
      <c r="M575" s="84">
        <f>'[3]nom b'!I99</f>
        <v>86.540825920300861</v>
      </c>
      <c r="N575" s="84">
        <f>'[3]nom b'!J99</f>
        <v>89.009187142822711</v>
      </c>
      <c r="O575" s="84">
        <f>'[3]nom b'!K99</f>
        <v>87.234960109250338</v>
      </c>
      <c r="P575" s="84">
        <f>'[3]nom b'!L99</f>
        <v>86.670191799259712</v>
      </c>
      <c r="Q575" s="84"/>
      <c r="R575" s="84"/>
      <c r="S575" s="84"/>
      <c r="T575" s="84"/>
      <c r="U575" s="84"/>
      <c r="V575" s="84"/>
      <c r="W575" s="84">
        <f>'[3]nom b'!S99</f>
        <v>90.555233400985799</v>
      </c>
      <c r="X575" s="84">
        <f>'[3]nom b'!T99</f>
        <v>91.676021279711065</v>
      </c>
      <c r="Y575" s="84"/>
      <c r="Z575" s="84">
        <f>'[3]nom b'!V99</f>
        <v>91.516697024893759</v>
      </c>
      <c r="AA575" s="84"/>
      <c r="AB575" s="84"/>
      <c r="AC575" s="84"/>
      <c r="AD575" s="84">
        <f>'[3]nom b'!Z99</f>
        <v>86.025068433943247</v>
      </c>
      <c r="AE575" s="84"/>
      <c r="AF575" s="84"/>
      <c r="AG575" s="84"/>
      <c r="AH575" s="84"/>
      <c r="AI575" s="84"/>
      <c r="AJ575" s="84"/>
      <c r="AK575" s="84"/>
      <c r="AL575" s="84"/>
      <c r="AM575" s="84"/>
      <c r="AN575" s="84"/>
      <c r="AO575" s="84"/>
      <c r="AP575" s="84"/>
      <c r="AQ575" s="84"/>
      <c r="AR575" s="84"/>
      <c r="AS575" s="84"/>
      <c r="AT575" s="84"/>
      <c r="AW575" s="84"/>
      <c r="AX575" s="84"/>
      <c r="AY575" s="84"/>
      <c r="AZ575" s="84"/>
      <c r="BA575" s="84"/>
      <c r="BB575" s="84"/>
      <c r="BC575" s="8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8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84"/>
      <c r="CF575" s="84"/>
      <c r="CG575" s="84"/>
      <c r="CH575" s="84"/>
      <c r="CI575" s="84"/>
      <c r="CJ575" s="84"/>
      <c r="CK575" s="84"/>
    </row>
    <row r="576" spans="2:89" s="82" customFormat="1">
      <c r="C576" s="84">
        <f t="shared" si="117"/>
        <v>89.748321073874266</v>
      </c>
      <c r="D576" s="84">
        <f t="shared" si="117"/>
        <v>89.734360185349203</v>
      </c>
      <c r="E576" s="82">
        <f t="shared" si="118"/>
        <v>2002</v>
      </c>
      <c r="F576" s="84">
        <f>'[3]nom b'!B100</f>
        <v>90.968971673985422</v>
      </c>
      <c r="G576" s="84"/>
      <c r="H576" s="84"/>
      <c r="I576" s="84"/>
      <c r="J576" s="84">
        <f>'[3]nom b'!F100</f>
        <v>88.827500060054305</v>
      </c>
      <c r="K576" s="84"/>
      <c r="L576" s="84">
        <f>'[3]nom b'!H100</f>
        <v>84.733589833275033</v>
      </c>
      <c r="M576" s="84">
        <f>'[3]nom b'!I100</f>
        <v>89.94720474434078</v>
      </c>
      <c r="N576" s="84">
        <f>'[3]nom b'!J100</f>
        <v>91.027464975525078</v>
      </c>
      <c r="O576" s="84">
        <f>'[3]nom b'!K100</f>
        <v>89.314549941301891</v>
      </c>
      <c r="P576" s="84">
        <f>'[3]nom b'!L100</f>
        <v>89.085708792001157</v>
      </c>
      <c r="Q576" s="84"/>
      <c r="R576" s="84"/>
      <c r="S576" s="84"/>
      <c r="T576" s="84"/>
      <c r="U576" s="84"/>
      <c r="V576" s="84"/>
      <c r="W576" s="84">
        <f>'[3]nom b'!S100</f>
        <v>91.908282593988616</v>
      </c>
      <c r="X576" s="84">
        <f>'[3]nom b'!T100</f>
        <v>92.998682219727669</v>
      </c>
      <c r="Y576" s="84"/>
      <c r="Z576" s="84">
        <f>'[3]nom b'!V100</f>
        <v>92.743169398907114</v>
      </c>
      <c r="AA576" s="84"/>
      <c r="AB576" s="84"/>
      <c r="AC576" s="84"/>
      <c r="AD576" s="84">
        <f>'[3]nom b'!Z100</f>
        <v>88.447870143591231</v>
      </c>
      <c r="AE576" s="84"/>
      <c r="AF576" s="84"/>
      <c r="AG576" s="84"/>
      <c r="AH576" s="84"/>
      <c r="AI576" s="84"/>
      <c r="AJ576" s="84"/>
      <c r="AK576" s="84"/>
      <c r="AL576" s="84"/>
      <c r="AM576" s="84"/>
      <c r="AN576" s="84"/>
      <c r="AO576" s="84"/>
      <c r="AP576" s="84"/>
      <c r="AQ576" s="84"/>
      <c r="AR576" s="84"/>
      <c r="AS576" s="84"/>
      <c r="AT576" s="84"/>
      <c r="AW576" s="84"/>
      <c r="AX576" s="84"/>
      <c r="AY576" s="84"/>
      <c r="AZ576" s="84"/>
      <c r="BA576" s="84"/>
      <c r="BB576" s="84"/>
      <c r="BC576" s="8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8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84"/>
      <c r="CF576" s="84"/>
      <c r="CG576" s="84"/>
      <c r="CH576" s="84"/>
      <c r="CI576" s="84"/>
      <c r="CJ576" s="84"/>
      <c r="CK576" s="84"/>
    </row>
    <row r="577" spans="1:89" s="82" customFormat="1">
      <c r="C577" s="84">
        <f t="shared" si="117"/>
        <v>95.404629702947275</v>
      </c>
      <c r="D577" s="84">
        <f t="shared" si="117"/>
        <v>95.287739055864719</v>
      </c>
      <c r="E577" s="82">
        <f t="shared" si="118"/>
        <v>2003</v>
      </c>
      <c r="F577" s="84">
        <f>'[3]nom b'!B101</f>
        <v>95.620807798098738</v>
      </c>
      <c r="G577" s="84"/>
      <c r="H577" s="84"/>
      <c r="I577" s="84"/>
      <c r="J577" s="84">
        <f>'[3]nom b'!F101</f>
        <v>95.049124408465261</v>
      </c>
      <c r="K577" s="84"/>
      <c r="L577" s="84">
        <f>'[3]nom b'!H101</f>
        <v>91.388597411682397</v>
      </c>
      <c r="M577" s="84">
        <f>'[3]nom b'!I101</f>
        <v>95.858344784359105</v>
      </c>
      <c r="N577" s="84">
        <f>'[3]nom b'!J101</f>
        <v>95.859757420848297</v>
      </c>
      <c r="O577" s="84">
        <f>'[3]nom b'!K101</f>
        <v>94.913629938426894</v>
      </c>
      <c r="P577" s="84">
        <f>'[3]nom b'!L101</f>
        <v>95.118492525116565</v>
      </c>
      <c r="Q577" s="84"/>
      <c r="R577" s="84"/>
      <c r="S577" s="84"/>
      <c r="T577" s="84"/>
      <c r="U577" s="84"/>
      <c r="V577" s="84"/>
      <c r="W577" s="84">
        <f>'[3]nom b'!S101</f>
        <v>96.095486614477622</v>
      </c>
      <c r="X577" s="84">
        <f>'[3]nom b'!T101</f>
        <v>97.264385767973081</v>
      </c>
      <c r="Y577" s="84"/>
      <c r="Z577" s="84">
        <f>'[3]nom b'!V101</f>
        <v>96.597449908925327</v>
      </c>
      <c r="AA577" s="84"/>
      <c r="AB577" s="84"/>
      <c r="AC577" s="84"/>
      <c r="AD577" s="84">
        <f>'[3]nom b'!Z101</f>
        <v>94.806223887047977</v>
      </c>
      <c r="AE577" s="84"/>
      <c r="AF577" s="84"/>
      <c r="AG577" s="84"/>
      <c r="AH577" s="84"/>
      <c r="AI577" s="84"/>
      <c r="AJ577" s="84"/>
      <c r="AK577" s="84"/>
      <c r="AL577" s="84"/>
      <c r="AM577" s="84"/>
      <c r="AN577" s="84"/>
      <c r="AO577" s="84"/>
      <c r="AP577" s="84"/>
      <c r="AQ577" s="84"/>
      <c r="AR577" s="84"/>
      <c r="AS577" s="84"/>
      <c r="AT577" s="84"/>
      <c r="AW577" s="84"/>
      <c r="AX577" s="84"/>
      <c r="AY577" s="84"/>
      <c r="AZ577" s="84"/>
      <c r="BA577" s="84"/>
      <c r="BB577" s="84"/>
      <c r="BC577" s="8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8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84"/>
      <c r="CF577" s="84"/>
      <c r="CG577" s="84"/>
      <c r="CH577" s="84"/>
      <c r="CI577" s="84"/>
      <c r="CJ577" s="84"/>
      <c r="CK577" s="84"/>
    </row>
    <row r="578" spans="1:89" s="82" customFormat="1">
      <c r="C578" s="84">
        <f t="shared" si="117"/>
        <v>97.251684945892464</v>
      </c>
      <c r="D578" s="84">
        <f t="shared" si="117"/>
        <v>97.050559686255539</v>
      </c>
      <c r="E578" s="82">
        <f t="shared" si="118"/>
        <v>2004</v>
      </c>
      <c r="F578" s="84">
        <f>'[3]nom b'!B102</f>
        <v>97.092602422429181</v>
      </c>
      <c r="G578" s="84"/>
      <c r="H578" s="84"/>
      <c r="I578" s="84"/>
      <c r="J578" s="84">
        <f>'[3]nom b'!F102</f>
        <v>97.148622354608577</v>
      </c>
      <c r="K578" s="84"/>
      <c r="L578" s="84">
        <f>'[3]nom b'!H102</f>
        <v>93.587501457386026</v>
      </c>
      <c r="M578" s="84">
        <f>'[3]nom b'!I102</f>
        <v>97.606132928328648</v>
      </c>
      <c r="N578" s="84">
        <f>'[3]nom b'!J102</f>
        <v>97.236623182464882</v>
      </c>
      <c r="O578" s="84">
        <f>'[3]nom b'!K102</f>
        <v>96.648218692350071</v>
      </c>
      <c r="P578" s="84">
        <f>'[3]nom b'!L102</f>
        <v>97.166274095082443</v>
      </c>
      <c r="Q578" s="84"/>
      <c r="R578" s="84"/>
      <c r="S578" s="84"/>
      <c r="T578" s="84"/>
      <c r="U578" s="84"/>
      <c r="V578" s="84"/>
      <c r="W578" s="84">
        <f>'[3]nom b'!S102</f>
        <v>97.231081472890708</v>
      </c>
      <c r="X578" s="84">
        <f>'[3]nom b'!T102</f>
        <v>98.591927375664994</v>
      </c>
      <c r="Y578" s="84"/>
      <c r="Z578" s="84">
        <f>'[3]nom b'!V102</f>
        <v>97.649058894960547</v>
      </c>
      <c r="AA578" s="84"/>
      <c r="AB578" s="84"/>
      <c r="AC578" s="84"/>
      <c r="AD578" s="84">
        <f>'[3]nom b'!Z102</f>
        <v>96.924074340873062</v>
      </c>
      <c r="AE578" s="84"/>
      <c r="AF578" s="84"/>
      <c r="AG578" s="84"/>
      <c r="AH578" s="84"/>
      <c r="AI578" s="84"/>
      <c r="AJ578" s="84"/>
      <c r="AK578" s="84"/>
      <c r="AL578" s="84"/>
      <c r="AM578" s="84"/>
      <c r="AN578" s="84"/>
      <c r="AO578" s="84"/>
      <c r="AP578" s="84"/>
      <c r="AQ578" s="84"/>
      <c r="AR578" s="84"/>
      <c r="AS578" s="84"/>
      <c r="AT578" s="84"/>
      <c r="AW578" s="84"/>
      <c r="AX578" s="84"/>
      <c r="AY578" s="84"/>
      <c r="AZ578" s="84"/>
      <c r="BA578" s="84"/>
      <c r="BB578" s="84"/>
      <c r="BC578" s="8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8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84"/>
      <c r="CF578" s="84"/>
      <c r="CG578" s="84"/>
      <c r="CH578" s="84"/>
      <c r="CI578" s="84"/>
      <c r="CJ578" s="84"/>
      <c r="CK578" s="84"/>
    </row>
    <row r="579" spans="1:89" s="82" customFormat="1">
      <c r="C579" s="84">
        <f t="shared" si="117"/>
        <v>96.324374904221656</v>
      </c>
      <c r="D579" s="84">
        <f t="shared" si="117"/>
        <v>96.168031977285821</v>
      </c>
      <c r="E579" s="82">
        <f t="shared" si="118"/>
        <v>2005</v>
      </c>
      <c r="F579" s="84">
        <f>'[3]nom b'!B103</f>
        <v>96.515948463060383</v>
      </c>
      <c r="G579" s="84"/>
      <c r="H579" s="84"/>
      <c r="I579" s="84"/>
      <c r="J579" s="84">
        <f>'[3]nom b'!F103</f>
        <v>96.094069038410723</v>
      </c>
      <c r="K579" s="84"/>
      <c r="L579" s="84">
        <f>'[3]nom b'!H103</f>
        <v>93.282033344992428</v>
      </c>
      <c r="M579" s="84">
        <f>'[3]nom b'!I103</f>
        <v>96.434512186302157</v>
      </c>
      <c r="N579" s="84">
        <f>'[3]nom b'!J103</f>
        <v>96.457765667574932</v>
      </c>
      <c r="O579" s="84">
        <f>'[3]nom b'!K103</f>
        <v>95.836028654256211</v>
      </c>
      <c r="P579" s="84">
        <f>'[3]nom b'!L103</f>
        <v>96.147190309090021</v>
      </c>
      <c r="Q579" s="84"/>
      <c r="R579" s="84"/>
      <c r="S579" s="84"/>
      <c r="T579" s="84"/>
      <c r="U579" s="84"/>
      <c r="V579" s="84"/>
      <c r="W579" s="84">
        <f>'[3]nom b'!S103</f>
        <v>96.651203247318065</v>
      </c>
      <c r="X579" s="84">
        <f>'[3]nom b'!T103</f>
        <v>97.615793840597405</v>
      </c>
      <c r="Y579" s="84"/>
      <c r="Z579" s="84">
        <f>'[3]nom b'!V103</f>
        <v>97.148755312689744</v>
      </c>
      <c r="AA579" s="84"/>
      <c r="AB579" s="84"/>
      <c r="AC579" s="84"/>
      <c r="AD579" s="84">
        <f>'[3]nom b'!Z103</f>
        <v>96.052442011237574</v>
      </c>
      <c r="AE579" s="84"/>
      <c r="AF579" s="84"/>
      <c r="AG579" s="84"/>
      <c r="AH579" s="84"/>
      <c r="AI579" s="84"/>
      <c r="AJ579" s="84"/>
      <c r="AK579" s="84"/>
      <c r="AL579" s="84"/>
      <c r="AM579" s="84"/>
      <c r="AN579" s="84"/>
      <c r="AO579" s="84"/>
      <c r="AP579" s="84"/>
      <c r="AQ579" s="84"/>
      <c r="AR579" s="84"/>
      <c r="AS579" s="84"/>
      <c r="AT579" s="84"/>
      <c r="AW579" s="84"/>
      <c r="AX579" s="84"/>
      <c r="AY579" s="84"/>
      <c r="AZ579" s="84"/>
      <c r="BA579" s="84"/>
      <c r="BB579" s="84"/>
      <c r="BC579" s="8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8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84"/>
      <c r="CF579" s="84"/>
      <c r="CG579" s="84"/>
      <c r="CH579" s="84"/>
      <c r="CI579" s="84"/>
      <c r="CJ579" s="84"/>
      <c r="CK579" s="84"/>
    </row>
    <row r="580" spans="1:89" s="82" customFormat="1">
      <c r="C580" s="84">
        <f t="shared" si="117"/>
        <v>96.314734761449984</v>
      </c>
      <c r="D580" s="84">
        <f t="shared" si="117"/>
        <v>96.23490989489548</v>
      </c>
      <c r="E580" s="82">
        <f t="shared" si="118"/>
        <v>2006</v>
      </c>
      <c r="F580" s="84">
        <f>'[3]nom b'!B104</f>
        <v>96.58591902716789</v>
      </c>
      <c r="G580" s="84"/>
      <c r="H580" s="84"/>
      <c r="I580" s="84"/>
      <c r="J580" s="84">
        <f>'[3]nom b'!F104</f>
        <v>96.084460352158359</v>
      </c>
      <c r="K580" s="84"/>
      <c r="L580" s="84">
        <f>'[3]nom b'!H104</f>
        <v>93.508219657222796</v>
      </c>
      <c r="M580" s="84">
        <f>'[3]nom b'!I104</f>
        <v>96.574335237819724</v>
      </c>
      <c r="N580" s="84">
        <f>'[3]nom b'!J104</f>
        <v>96.508403462660667</v>
      </c>
      <c r="O580" s="84">
        <f>'[3]nom b'!K104</f>
        <v>95.970195740195024</v>
      </c>
      <c r="P580" s="84">
        <f>'[3]nom b'!L104</f>
        <v>96.207277796471658</v>
      </c>
      <c r="Q580" s="84"/>
      <c r="R580" s="84"/>
      <c r="S580" s="84"/>
      <c r="T580" s="84"/>
      <c r="U580" s="84"/>
      <c r="V580" s="84"/>
      <c r="W580" s="84">
        <f>'[3]nom b'!S104</f>
        <v>96.660867884410933</v>
      </c>
      <c r="X580" s="84">
        <f>'[3]nom b'!T104</f>
        <v>97.615793840597405</v>
      </c>
      <c r="Y580" s="84"/>
      <c r="Z580" s="84">
        <f>'[3]nom b'!V104</f>
        <v>97.134183363691577</v>
      </c>
      <c r="AA580" s="84"/>
      <c r="AB580" s="84"/>
      <c r="AC580" s="84"/>
      <c r="AD580" s="84">
        <f>'[3]nom b'!Z104</f>
        <v>95.814724103155157</v>
      </c>
      <c r="AE580" s="84"/>
      <c r="AF580" s="84"/>
      <c r="AG580" s="84"/>
      <c r="AH580" s="84"/>
      <c r="AI580" s="84"/>
      <c r="AJ580" s="84"/>
      <c r="AK580" s="84"/>
      <c r="AL580" s="84"/>
      <c r="AM580" s="84"/>
      <c r="AN580" s="84"/>
      <c r="AO580" s="84"/>
      <c r="AP580" s="84"/>
      <c r="AQ580" s="84"/>
      <c r="AR580" s="84"/>
      <c r="AS580" s="84"/>
      <c r="AT580" s="84"/>
      <c r="AW580" s="84"/>
      <c r="AX580" s="84"/>
      <c r="AY580" s="84"/>
      <c r="AZ580" s="84"/>
      <c r="BA580" s="84"/>
      <c r="BB580" s="84"/>
      <c r="BC580" s="8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8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84"/>
      <c r="CF580" s="84"/>
      <c r="CG580" s="84"/>
      <c r="CH580" s="84"/>
      <c r="CI580" s="84"/>
      <c r="CJ580" s="84"/>
      <c r="CK580" s="84"/>
    </row>
    <row r="581" spans="1:89" s="82" customFormat="1">
      <c r="C581" s="84">
        <f t="shared" si="117"/>
        <v>97.880936244053146</v>
      </c>
      <c r="D581" s="84">
        <f t="shared" si="117"/>
        <v>97.71359356948642</v>
      </c>
      <c r="E581" s="82">
        <f t="shared" si="118"/>
        <v>2007</v>
      </c>
      <c r="F581" s="84">
        <f>'[3]nom b'!B105</f>
        <v>97.937074747864685</v>
      </c>
      <c r="G581" s="84"/>
      <c r="H581" s="84"/>
      <c r="I581" s="84"/>
      <c r="J581" s="84">
        <f>'[3]nom b'!F105</f>
        <v>97.82363256383772</v>
      </c>
      <c r="K581" s="84"/>
      <c r="L581" s="84">
        <f>'[3]nom b'!H105</f>
        <v>95.998600909408879</v>
      </c>
      <c r="M581" s="84">
        <f>'[3]nom b'!I105</f>
        <v>97.656758515947061</v>
      </c>
      <c r="N581" s="84">
        <f>'[3]nom b'!J105</f>
        <v>97.745412456897597</v>
      </c>
      <c r="O581" s="84">
        <f>'[3]nom b'!K105</f>
        <v>97.611346702125118</v>
      </c>
      <c r="P581" s="84">
        <f>'[3]nom b'!L105</f>
        <v>97.829639955775605</v>
      </c>
      <c r="Q581" s="84"/>
      <c r="R581" s="84"/>
      <c r="S581" s="84"/>
      <c r="T581" s="84"/>
      <c r="U581" s="84"/>
      <c r="V581" s="84"/>
      <c r="W581" s="84">
        <f>'[3]nom b'!S105</f>
        <v>97.777133468638254</v>
      </c>
      <c r="X581" s="84">
        <f>'[3]nom b'!T105</f>
        <v>98.726145736736797</v>
      </c>
      <c r="Y581" s="84"/>
      <c r="Z581" s="84">
        <f>'[3]nom b'!V105</f>
        <v>98.210078931390413</v>
      </c>
      <c r="AA581" s="84"/>
      <c r="AB581" s="84"/>
      <c r="AC581" s="84"/>
      <c r="AD581" s="84">
        <f>'[3]nom b'!Z105</f>
        <v>97.538779234500311</v>
      </c>
      <c r="AE581" s="84"/>
      <c r="AF581" s="84"/>
      <c r="AG581" s="84"/>
      <c r="AH581" s="84"/>
      <c r="AI581" s="84"/>
      <c r="AJ581" s="84"/>
      <c r="AK581" s="84"/>
      <c r="AL581" s="84"/>
      <c r="AM581" s="84"/>
      <c r="AN581" s="84"/>
      <c r="AO581" s="84"/>
      <c r="AP581" s="84"/>
      <c r="AQ581" s="84"/>
      <c r="AR581" s="84"/>
      <c r="AS581" s="84"/>
      <c r="AT581" s="84"/>
      <c r="AW581" s="84"/>
      <c r="AX581" s="84"/>
      <c r="AY581" s="84"/>
      <c r="AZ581" s="84"/>
      <c r="BA581" s="84"/>
      <c r="BB581" s="84"/>
      <c r="BC581" s="8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8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84"/>
      <c r="CF581" s="84"/>
      <c r="CG581" s="84"/>
      <c r="CH581" s="84"/>
      <c r="CI581" s="84"/>
      <c r="CJ581" s="84"/>
      <c r="CK581" s="84"/>
    </row>
    <row r="582" spans="1:89" s="82" customFormat="1">
      <c r="C582" s="84">
        <v>100</v>
      </c>
      <c r="D582" s="84">
        <v>100</v>
      </c>
      <c r="E582" s="82">
        <f t="shared" si="118"/>
        <v>2008</v>
      </c>
      <c r="F582" s="84">
        <f>'[3]nom b'!B106</f>
        <v>100</v>
      </c>
      <c r="G582" s="84"/>
      <c r="H582" s="84"/>
      <c r="I582" s="84"/>
      <c r="J582" s="84">
        <f>'[3]nom b'!F106</f>
        <v>100</v>
      </c>
      <c r="K582" s="84"/>
      <c r="L582" s="84">
        <f>'[3]nom b'!H106</f>
        <v>100</v>
      </c>
      <c r="M582" s="84">
        <f>'[3]nom b'!I106</f>
        <v>100</v>
      </c>
      <c r="N582" s="84">
        <f>'[3]nom b'!J106</f>
        <v>100</v>
      </c>
      <c r="O582" s="84">
        <f>'[3]nom b'!K106</f>
        <v>100</v>
      </c>
      <c r="P582" s="84">
        <f>'[3]nom b'!L106</f>
        <v>100</v>
      </c>
      <c r="Q582" s="84"/>
      <c r="R582" s="84"/>
      <c r="S582" s="84"/>
      <c r="T582" s="84"/>
      <c r="U582" s="84"/>
      <c r="V582" s="84"/>
      <c r="W582" s="84">
        <f>'[3]nom b'!S106</f>
        <v>100</v>
      </c>
      <c r="X582" s="84">
        <f>'[3]nom b'!T106</f>
        <v>100</v>
      </c>
      <c r="Y582" s="84"/>
      <c r="Z582" s="84">
        <f>'[3]nom b'!V106</f>
        <v>100</v>
      </c>
      <c r="AA582" s="84"/>
      <c r="AB582" s="84"/>
      <c r="AC582" s="84"/>
      <c r="AD582" s="84">
        <f>'[3]nom b'!Z106</f>
        <v>100</v>
      </c>
      <c r="AE582" s="84"/>
      <c r="AF582" s="84"/>
      <c r="AG582" s="84"/>
      <c r="AH582" s="84"/>
      <c r="AI582" s="84"/>
      <c r="AJ582" s="84"/>
      <c r="AK582" s="84"/>
      <c r="AL582" s="84"/>
      <c r="AM582" s="84"/>
      <c r="AN582" s="84"/>
      <c r="AO582" s="84"/>
      <c r="AP582" s="84"/>
      <c r="AQ582" s="84"/>
      <c r="AR582" s="84"/>
      <c r="AS582" s="84"/>
      <c r="AT582" s="84"/>
      <c r="AW582" s="84"/>
      <c r="AX582" s="84"/>
      <c r="AY582" s="84"/>
      <c r="AZ582" s="84"/>
      <c r="BA582" s="84"/>
      <c r="BB582" s="84"/>
      <c r="BC582" s="8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8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84"/>
      <c r="CF582" s="84"/>
      <c r="CG582" s="84"/>
      <c r="CH582" s="84"/>
      <c r="CI582" s="84"/>
      <c r="CJ582" s="84"/>
      <c r="CK582" s="84"/>
    </row>
    <row r="583" spans="1:89" s="82" customFormat="1">
      <c r="C583" s="84">
        <f t="shared" ref="C583:D587" si="119">C582*(1+C692/100)</f>
        <v>102.19930517584802</v>
      </c>
      <c r="D583" s="84">
        <f t="shared" si="119"/>
        <v>101.79642824229435</v>
      </c>
      <c r="E583" s="82">
        <f t="shared" si="118"/>
        <v>2009</v>
      </c>
      <c r="F583" s="84">
        <f>'[3]nom b'!B107</f>
        <v>101.39217294793225</v>
      </c>
      <c r="G583" s="84"/>
      <c r="H583" s="84"/>
      <c r="I583" s="84"/>
      <c r="J583" s="84">
        <f>'[3]nom b'!F107</f>
        <v>102.28926949962766</v>
      </c>
      <c r="K583" s="84"/>
      <c r="L583" s="84">
        <f>'[3]nom b'!H107</f>
        <v>101.14492246706305</v>
      </c>
      <c r="M583" s="84">
        <f>'[3]nom b'!I107</f>
        <v>102.93387333960126</v>
      </c>
      <c r="N583" s="84">
        <f>'[3]nom b'!J107</f>
        <v>101.80849268163297</v>
      </c>
      <c r="O583" s="84">
        <f>'[3]nom b'!K107</f>
        <v>101.40396272071683</v>
      </c>
      <c r="P583" s="84">
        <f>'[3]nom b'!L107</f>
        <v>101.80743162043937</v>
      </c>
      <c r="Q583" s="84"/>
      <c r="R583" s="84"/>
      <c r="S583" s="84"/>
      <c r="T583" s="84"/>
      <c r="U583" s="84"/>
      <c r="V583" s="84"/>
      <c r="W583" s="84">
        <f>'[3]nom b'!S107</f>
        <v>101.92084662220933</v>
      </c>
      <c r="X583" s="84">
        <f>'[3]nom b'!T107</f>
        <v>102.04255942212895</v>
      </c>
      <c r="Y583" s="84"/>
      <c r="Z583" s="84">
        <f>'[3]nom b'!V107</f>
        <v>100.92774741955071</v>
      </c>
      <c r="AA583" s="84"/>
      <c r="AB583" s="84"/>
      <c r="AC583" s="84"/>
      <c r="AD583" s="84">
        <f>'[3]nom b'!Z107</f>
        <v>103.647409114921</v>
      </c>
      <c r="AE583" s="84"/>
      <c r="AF583" s="84"/>
      <c r="AG583" s="84"/>
      <c r="AH583" s="84"/>
      <c r="AI583" s="84"/>
      <c r="AJ583" s="84"/>
      <c r="AK583" s="84"/>
      <c r="AL583" s="84"/>
      <c r="AM583" s="84"/>
      <c r="AN583" s="84"/>
      <c r="AO583" s="84"/>
      <c r="AP583" s="84"/>
      <c r="AQ583" s="84"/>
      <c r="AR583" s="84"/>
      <c r="AS583" s="84"/>
      <c r="AT583" s="84"/>
      <c r="AW583" s="84"/>
      <c r="AX583" s="84"/>
      <c r="AY583" s="84"/>
      <c r="AZ583" s="84"/>
      <c r="BA583" s="84"/>
      <c r="BB583" s="84"/>
      <c r="BC583" s="8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8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84"/>
      <c r="CF583" s="84"/>
      <c r="CG583" s="84"/>
      <c r="CH583" s="84"/>
      <c r="CI583" s="84"/>
      <c r="CJ583" s="84"/>
      <c r="CK583" s="84"/>
    </row>
    <row r="584" spans="1:89" s="82" customFormat="1">
      <c r="C584" s="84">
        <f t="shared" si="119"/>
        <v>98.311097516143931</v>
      </c>
      <c r="D584" s="84">
        <f t="shared" si="119"/>
        <v>98.289371477983082</v>
      </c>
      <c r="E584" s="82">
        <f t="shared" si="118"/>
        <v>2010</v>
      </c>
      <c r="F584" s="84">
        <f>'[3]nom b'!B108</f>
        <v>98.368962022873134</v>
      </c>
      <c r="G584" s="84"/>
      <c r="H584" s="84"/>
      <c r="I584" s="84"/>
      <c r="J584" s="84">
        <f>'[3]nom b'!F108</f>
        <v>98.05183886233155</v>
      </c>
      <c r="K584" s="84"/>
      <c r="L584" s="84">
        <f>'[3]nom b'!H108</f>
        <v>97.274105164976092</v>
      </c>
      <c r="M584" s="84">
        <f>'[3]nom b'!I108</f>
        <v>99.65285311347364</v>
      </c>
      <c r="N584" s="84">
        <f>'[3]nom b'!J108</f>
        <v>98.753345711461023</v>
      </c>
      <c r="O584" s="84">
        <f>'[3]nom b'!K108</f>
        <v>97.630513428687806</v>
      </c>
      <c r="P584" s="84">
        <f>'[3]nom b'!L108</f>
        <v>97.887323943661968</v>
      </c>
      <c r="Q584" s="84"/>
      <c r="R584" s="84"/>
      <c r="S584" s="84"/>
      <c r="T584" s="84"/>
      <c r="U584" s="84"/>
      <c r="V584" s="84"/>
      <c r="W584" s="84">
        <f>'[3]nom b'!S108</f>
        <v>99.043200927805159</v>
      </c>
      <c r="X584" s="84">
        <f>'[3]nom b'!T108</f>
        <v>98.916491776074963</v>
      </c>
      <c r="Y584" s="84"/>
      <c r="Z584" s="84">
        <f>'[3]nom b'!V108</f>
        <v>98.554948391013966</v>
      </c>
      <c r="AA584" s="84"/>
      <c r="AB584" s="84"/>
      <c r="AC584" s="84"/>
      <c r="AD584" s="84">
        <f>'[3]nom b'!Z108</f>
        <v>98.453633001968981</v>
      </c>
      <c r="AE584" s="84"/>
      <c r="AF584" s="84"/>
      <c r="AG584" s="84"/>
      <c r="AH584" s="84"/>
      <c r="AI584" s="84"/>
      <c r="AJ584" s="84"/>
      <c r="AK584" s="84"/>
      <c r="AL584" s="84"/>
      <c r="AM584" s="84"/>
      <c r="AN584" s="84"/>
      <c r="AO584" s="84"/>
      <c r="AP584" s="84"/>
      <c r="AQ584" s="84"/>
      <c r="AR584" s="84"/>
      <c r="AS584" s="84"/>
      <c r="AT584" s="84"/>
      <c r="AW584" s="84"/>
      <c r="AX584" s="84"/>
      <c r="AY584" s="84"/>
      <c r="AZ584" s="84"/>
      <c r="BA584" s="84"/>
      <c r="BB584" s="84"/>
      <c r="BC584" s="8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8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84"/>
      <c r="CF584" s="84"/>
      <c r="CG584" s="84"/>
      <c r="CH584" s="84"/>
      <c r="CI584" s="84"/>
      <c r="CJ584" s="84"/>
      <c r="CK584" s="84"/>
    </row>
    <row r="585" spans="1:89" s="82" customFormat="1">
      <c r="C585" s="84">
        <f t="shared" si="119"/>
        <v>98.556441440220354</v>
      </c>
      <c r="D585" s="84">
        <f t="shared" si="119"/>
        <v>98.769174650195595</v>
      </c>
      <c r="E585" s="82">
        <f t="shared" si="118"/>
        <v>2011</v>
      </c>
      <c r="F585" s="84">
        <f>'[3]nom b'!B109</f>
        <v>98.742942624137441</v>
      </c>
      <c r="G585" s="84"/>
      <c r="H585" s="84"/>
      <c r="I585" s="84"/>
      <c r="J585" s="84">
        <f>'[3]nom b'!F109</f>
        <v>98.296860361767045</v>
      </c>
      <c r="K585" s="84"/>
      <c r="L585" s="84">
        <f>'[3]nom b'!H109</f>
        <v>98.076250437215805</v>
      </c>
      <c r="M585" s="84">
        <f>'[3]nom b'!I109</f>
        <v>100.75215158747379</v>
      </c>
      <c r="N585" s="84">
        <f>'[3]nom b'!J109</f>
        <v>99.194617925779468</v>
      </c>
      <c r="O585" s="84">
        <f>'[3]nom b'!K109</f>
        <v>97.989889551738187</v>
      </c>
      <c r="P585" s="84">
        <f>'[3]nom b'!L109</f>
        <v>98.300725856847578</v>
      </c>
      <c r="Q585" s="84"/>
      <c r="R585" s="84"/>
      <c r="S585" s="84"/>
      <c r="T585" s="84"/>
      <c r="U585" s="84"/>
      <c r="V585" s="84"/>
      <c r="W585" s="84">
        <f>'[3]nom b'!S109</f>
        <v>99.333140040591488</v>
      </c>
      <c r="X585" s="84">
        <f>'[3]nom b'!T109</f>
        <v>98.96529845282835</v>
      </c>
      <c r="Y585" s="84"/>
      <c r="Z585" s="84">
        <f>'[3]nom b'!V109</f>
        <v>98.87067395264117</v>
      </c>
      <c r="AA585" s="84"/>
      <c r="AB585" s="84"/>
      <c r="AC585" s="84"/>
      <c r="AD585" s="84">
        <f>'[3]nom b'!Z109</f>
        <v>98.628919944292363</v>
      </c>
      <c r="AE585" s="84"/>
      <c r="AF585" s="84"/>
      <c r="AG585" s="84"/>
      <c r="AH585" s="84"/>
      <c r="AI585" s="84"/>
      <c r="AJ585" s="84"/>
      <c r="AK585" s="84"/>
      <c r="AL585" s="84"/>
      <c r="AM585" s="84"/>
      <c r="AN585" s="84"/>
      <c r="AO585" s="84"/>
      <c r="AP585" s="84"/>
      <c r="AQ585" s="84"/>
      <c r="AR585" s="84"/>
      <c r="AS585" s="84"/>
      <c r="AT585" s="84"/>
      <c r="AW585" s="84"/>
      <c r="AX585" s="84"/>
      <c r="AY585" s="84"/>
      <c r="AZ585" s="84"/>
      <c r="BA585" s="84"/>
      <c r="BB585" s="84"/>
      <c r="BC585" s="8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8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84"/>
      <c r="CF585" s="84"/>
      <c r="CG585" s="84"/>
      <c r="CH585" s="84"/>
      <c r="CI585" s="84"/>
      <c r="CJ585" s="84"/>
      <c r="CK585" s="84"/>
    </row>
    <row r="586" spans="1:89" s="82" customFormat="1">
      <c r="C586" s="84">
        <f t="shared" si="119"/>
        <v>96.005399211184482</v>
      </c>
      <c r="D586" s="84">
        <f t="shared" si="119"/>
        <v>96.379378538188334</v>
      </c>
      <c r="E586" s="82">
        <f t="shared" si="118"/>
        <v>2012</v>
      </c>
      <c r="F586" s="84">
        <f>'[3]nom b'!B110</f>
        <v>96.400135115572084</v>
      </c>
      <c r="G586" s="84"/>
      <c r="H586" s="84"/>
      <c r="I586" s="84"/>
      <c r="J586" s="84">
        <f>'[3]nom b'!F110</f>
        <v>95.565591294530279</v>
      </c>
      <c r="K586" s="84"/>
      <c r="L586" s="84">
        <f>'[3]nom b'!H110</f>
        <v>94.226419493995564</v>
      </c>
      <c r="M586" s="84">
        <f>'[3]nom b'!I110</f>
        <v>98.416142330223479</v>
      </c>
      <c r="N586" s="84">
        <f>'[3]nom b'!J110</f>
        <v>97.096766415085227</v>
      </c>
      <c r="O586" s="84">
        <f>'[3]nom b'!K110</f>
        <v>95.220297563429895</v>
      </c>
      <c r="P586" s="84">
        <f>'[3]nom b'!L110</f>
        <v>95.796279382781321</v>
      </c>
      <c r="Q586" s="84"/>
      <c r="R586" s="84"/>
      <c r="S586" s="84"/>
      <c r="T586" s="84"/>
      <c r="U586" s="84"/>
      <c r="V586" s="84"/>
      <c r="W586" s="84">
        <f>'[3]nom b'!S110</f>
        <v>97.226249154344245</v>
      </c>
      <c r="X586" s="84">
        <f>'[3]nom b'!T110</f>
        <v>97.249743764947056</v>
      </c>
      <c r="Y586" s="84"/>
      <c r="Z586" s="84">
        <f>'[3]nom b'!V110</f>
        <v>97.122040072859733</v>
      </c>
      <c r="AA586" s="84"/>
      <c r="AB586" s="84"/>
      <c r="AC586" s="84"/>
      <c r="AD586" s="84">
        <f>'[3]nom b'!Z110</f>
        <v>95.447341881573266</v>
      </c>
      <c r="AE586" s="84"/>
      <c r="AF586" s="84"/>
      <c r="AG586" s="84"/>
      <c r="AH586" s="84"/>
      <c r="AI586" s="84"/>
      <c r="AJ586" s="84"/>
      <c r="AK586" s="84"/>
      <c r="AL586" s="84"/>
      <c r="AM586" s="84"/>
      <c r="AN586" s="84"/>
      <c r="AO586" s="84"/>
      <c r="AP586" s="84"/>
      <c r="AQ586" s="84"/>
      <c r="AR586" s="84"/>
      <c r="AS586" s="84"/>
      <c r="AT586" s="84"/>
      <c r="AW586" s="84"/>
      <c r="AX586" s="84"/>
      <c r="AY586" s="84"/>
      <c r="AZ586" s="84"/>
      <c r="BA586" s="84"/>
      <c r="BB586" s="84"/>
      <c r="BC586" s="8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8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84"/>
      <c r="CF586" s="84"/>
      <c r="CG586" s="84"/>
      <c r="CH586" s="84"/>
      <c r="CI586" s="84"/>
      <c r="CJ586" s="84"/>
      <c r="CK586" s="84"/>
    </row>
    <row r="587" spans="1:89" s="82" customFormat="1">
      <c r="C587" s="84">
        <f t="shared" si="119"/>
        <v>98.386384711168674</v>
      </c>
      <c r="D587" s="84">
        <f t="shared" si="119"/>
        <v>98.794098071423534</v>
      </c>
      <c r="E587" s="82">
        <v>2013</v>
      </c>
      <c r="F587" s="84">
        <f>'[3]nom b'!B111</f>
        <v>98.583699271341032</v>
      </c>
      <c r="G587" s="84"/>
      <c r="H587" s="84"/>
      <c r="I587" s="84"/>
      <c r="J587" s="84">
        <f>'[3]nom b'!F111</f>
        <v>98.109490979845788</v>
      </c>
      <c r="K587" s="84"/>
      <c r="L587" s="84">
        <f>'[3]nom b'!H111</f>
        <v>96.987291593797366</v>
      </c>
      <c r="M587" s="84">
        <f>'[3]nom b'!I111</f>
        <v>101.2656396904607</v>
      </c>
      <c r="N587" s="84">
        <f>'[3]nom b'!J111</f>
        <v>99.291070868799906</v>
      </c>
      <c r="O587" s="84">
        <f>'[3]nom b'!K111</f>
        <v>97.74311794724359</v>
      </c>
      <c r="P587" s="84">
        <f>'[3]nom b'!L111</f>
        <v>98.343988847762333</v>
      </c>
      <c r="Q587" s="84"/>
      <c r="R587" s="84"/>
      <c r="S587" s="84"/>
      <c r="T587" s="84"/>
      <c r="U587" s="84"/>
      <c r="V587" s="84"/>
      <c r="W587" s="84">
        <f>'[3]nom b'!S111</f>
        <v>99.122934183821414</v>
      </c>
      <c r="X587" s="84">
        <f>'[3]nom b'!T111</f>
        <v>99.111718483088481</v>
      </c>
      <c r="Y587" s="84"/>
      <c r="Z587" s="84">
        <f>'[3]nom b'!V111</f>
        <v>98.800242865816628</v>
      </c>
      <c r="AA587" s="84"/>
      <c r="AB587" s="84"/>
      <c r="AC587" s="84"/>
      <c r="AD587" s="84">
        <f>'[3]nom b'!Z111</f>
        <v>98.271142486673398</v>
      </c>
      <c r="AE587" s="84"/>
      <c r="AF587" s="84"/>
      <c r="AG587" s="84"/>
      <c r="AH587" s="84"/>
      <c r="AI587" s="84"/>
      <c r="AJ587" s="84"/>
      <c r="AK587" s="84"/>
      <c r="AL587" s="84"/>
      <c r="AM587" s="84"/>
      <c r="AN587" s="84"/>
      <c r="AO587" s="84"/>
      <c r="AP587" s="84"/>
      <c r="AQ587" s="84"/>
      <c r="AR587" s="84"/>
      <c r="AS587" s="84"/>
      <c r="AT587" s="84"/>
      <c r="AW587" s="84"/>
      <c r="AX587" s="84"/>
      <c r="AY587" s="84"/>
      <c r="AZ587" s="84"/>
      <c r="BA587" s="84"/>
      <c r="BB587" s="84"/>
      <c r="BC587" s="8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8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84"/>
      <c r="CF587" s="84"/>
      <c r="CG587" s="84"/>
      <c r="CH587" s="84"/>
      <c r="CI587" s="84"/>
      <c r="CJ587" s="84"/>
      <c r="CK587" s="84"/>
    </row>
    <row r="588" spans="1:89">
      <c r="E588" s="70"/>
      <c r="AU588" s="70"/>
      <c r="AV588" s="70"/>
      <c r="AW588" s="72"/>
      <c r="AX588" s="72"/>
      <c r="AY588" s="72"/>
      <c r="AZ588" s="72"/>
      <c r="BA588" s="72"/>
      <c r="BB588" s="72"/>
      <c r="BC588" s="72"/>
      <c r="BD588" s="72"/>
      <c r="BE588" s="72"/>
      <c r="BF588" s="72"/>
      <c r="BG588" s="72"/>
      <c r="BH588" s="72"/>
      <c r="BI588" s="72"/>
      <c r="BJ588" s="72"/>
      <c r="BK588" s="72"/>
      <c r="BL588" s="72"/>
      <c r="BM588" s="72"/>
      <c r="BN588" s="72"/>
      <c r="BO588" s="72"/>
      <c r="BP588" s="72"/>
      <c r="BQ588" s="72"/>
      <c r="BR588" s="72"/>
      <c r="BS588" s="72"/>
      <c r="BT588" s="72"/>
      <c r="BU588" s="72"/>
      <c r="BV588" s="72"/>
      <c r="BW588" s="72"/>
      <c r="BX588" s="72"/>
      <c r="BY588" s="72"/>
      <c r="BZ588" s="72"/>
      <c r="CA588" s="72"/>
      <c r="CB588" s="72"/>
      <c r="CC588" s="72"/>
      <c r="CD588" s="72"/>
      <c r="CE588" s="72"/>
      <c r="CF588" s="72"/>
      <c r="CG588" s="72"/>
      <c r="CH588" s="72"/>
      <c r="CI588" s="72"/>
      <c r="CJ588" s="72"/>
      <c r="CK588" s="72"/>
    </row>
    <row r="589" spans="1:89">
      <c r="B589" s="70" t="s">
        <v>496</v>
      </c>
      <c r="C589" s="86"/>
      <c r="D589" s="86"/>
      <c r="E589" s="86"/>
      <c r="AU589" s="70"/>
      <c r="AV589" s="70"/>
      <c r="AW589" s="72"/>
      <c r="AX589" s="72"/>
      <c r="AY589" s="72"/>
      <c r="AZ589" s="72"/>
      <c r="BA589" s="72"/>
      <c r="BB589" s="72"/>
      <c r="BC589" s="72"/>
      <c r="BD589" s="72"/>
      <c r="BE589" s="72"/>
      <c r="BF589" s="72"/>
      <c r="BG589" s="72"/>
      <c r="BH589" s="72"/>
      <c r="BI589" s="72"/>
      <c r="BJ589" s="72"/>
      <c r="BK589" s="72"/>
      <c r="BL589" s="72"/>
      <c r="BM589" s="72"/>
      <c r="BN589" s="72"/>
      <c r="BO589" s="72"/>
      <c r="BP589" s="72"/>
      <c r="BQ589" s="72"/>
      <c r="BR589" s="72"/>
      <c r="BS589" s="72"/>
      <c r="BT589" s="72"/>
      <c r="BU589" s="72"/>
      <c r="BV589" s="72"/>
      <c r="BW589" s="72"/>
      <c r="BX589" s="72"/>
      <c r="BY589" s="72"/>
      <c r="BZ589" s="72"/>
      <c r="CA589" s="72"/>
      <c r="CB589" s="72"/>
      <c r="CC589" s="72"/>
      <c r="CD589" s="72"/>
      <c r="CE589" s="72"/>
      <c r="CF589" s="72"/>
      <c r="CG589" s="72"/>
      <c r="CH589" s="72"/>
      <c r="CI589" s="72"/>
      <c r="CJ589" s="72"/>
      <c r="CK589" s="72"/>
    </row>
    <row r="590" spans="1:89">
      <c r="C590" s="86"/>
      <c r="D590" s="86"/>
      <c r="E590" s="87"/>
    </row>
    <row r="591" spans="1:89">
      <c r="A591" s="88" t="s">
        <v>497</v>
      </c>
      <c r="B591" s="70" t="s">
        <v>498</v>
      </c>
      <c r="C591" s="89">
        <f ca="1">((C538/C530)^(1/8)-1)*100</f>
        <v>0.44255674445514703</v>
      </c>
      <c r="D591" s="89">
        <f ca="1">((D538/D530)^(1/8)-1)*100</f>
        <v>1.7498489868209788</v>
      </c>
      <c r="E591" s="89">
        <f ca="1">D591-C591</f>
        <v>1.3072922423658317</v>
      </c>
      <c r="F591" s="90">
        <f ca="1">((F538/F530)^(1/8)-1)*100</f>
        <v>1.6602487926907106</v>
      </c>
      <c r="I591" s="90">
        <f ca="1">((I537/I530)^(1/7)-1)*100</f>
        <v>1.654547278035845</v>
      </c>
      <c r="J591" s="90">
        <f ca="1">((J537/J530)^(1/7)-1)*100</f>
        <v>0.32373960726734818</v>
      </c>
      <c r="L591" s="90">
        <f t="shared" ref="L591:P591" ca="1" si="120">((L537/L530)^(1/7)-1)*100</f>
        <v>0.9779340632467548</v>
      </c>
      <c r="M591" s="90">
        <f t="shared" ca="1" si="120"/>
        <v>2.2161280148590423</v>
      </c>
      <c r="N591" s="90">
        <f t="shared" ca="1" si="120"/>
        <v>2.1401898838566469</v>
      </c>
      <c r="O591" s="90">
        <f t="shared" ca="1" si="120"/>
        <v>0.49489342299178229</v>
      </c>
      <c r="P591" s="90">
        <f t="shared" ca="1" si="120"/>
        <v>1.9157075039614169</v>
      </c>
      <c r="W591" s="90">
        <f t="shared" ref="W591:X591" ca="1" si="121">((W537/W530)^(1/7)-1)*100</f>
        <v>0.84677710093239433</v>
      </c>
      <c r="X591" s="90">
        <f t="shared" ca="1" si="121"/>
        <v>0.86991620082643717</v>
      </c>
      <c r="Z591" s="90">
        <f ca="1">((Z537/Z530)^(1/7)-1)*100</f>
        <v>0.97544233004915881</v>
      </c>
      <c r="AD591" s="90">
        <f ca="1">((AD537/AD530)^(1/7)-1)*100</f>
        <v>4.9618628333170101E-2</v>
      </c>
      <c r="AU591" s="70"/>
      <c r="AV591" s="70"/>
      <c r="AW591" s="72"/>
      <c r="AX591" s="72"/>
      <c r="AY591" s="72"/>
      <c r="AZ591" s="72"/>
      <c r="BA591" s="72"/>
      <c r="BB591" s="72"/>
      <c r="BC591" s="72"/>
      <c r="BD591" s="72"/>
      <c r="BE591" s="72"/>
      <c r="BF591" s="72"/>
      <c r="BG591" s="72"/>
      <c r="BH591" s="72"/>
      <c r="BI591" s="72"/>
      <c r="BJ591" s="72"/>
      <c r="BK591" s="72"/>
      <c r="BL591" s="72"/>
      <c r="BM591" s="72"/>
      <c r="BN591" s="72"/>
      <c r="BO591" s="72"/>
      <c r="BP591" s="72"/>
      <c r="BQ591" s="72"/>
      <c r="BR591" s="72"/>
      <c r="BS591" s="72"/>
      <c r="BT591" s="72"/>
      <c r="BU591" s="72"/>
      <c r="BV591" s="72"/>
      <c r="BW591" s="72"/>
      <c r="BX591" s="72"/>
      <c r="BY591" s="72"/>
      <c r="BZ591" s="72"/>
      <c r="CA591" s="72"/>
      <c r="CB591" s="72"/>
      <c r="CC591" s="72"/>
      <c r="CD591" s="72"/>
      <c r="CE591" s="72"/>
      <c r="CF591" s="72"/>
      <c r="CG591" s="72"/>
      <c r="CH591" s="72"/>
      <c r="CI591" s="72"/>
      <c r="CJ591" s="72"/>
      <c r="CK591" s="72"/>
    </row>
    <row r="592" spans="1:89">
      <c r="B592" s="70" t="s">
        <v>499</v>
      </c>
      <c r="C592" s="91"/>
      <c r="D592" s="91"/>
      <c r="E592" s="92"/>
    </row>
    <row r="593" spans="1:89">
      <c r="A593" s="88" t="s">
        <v>500</v>
      </c>
      <c r="B593" s="70" t="s">
        <v>501</v>
      </c>
      <c r="C593" s="89">
        <f ca="1">C600-C596</f>
        <v>-1.6691924226186927</v>
      </c>
      <c r="D593" s="89">
        <f ca="1">D600-D596</f>
        <v>0.83830518096383866</v>
      </c>
      <c r="E593" s="89">
        <f ca="1">D593-C593</f>
        <v>2.5074976035825314</v>
      </c>
      <c r="F593" s="90">
        <f ca="1">F600-F596</f>
        <v>0.10000547552599937</v>
      </c>
      <c r="I593" s="90" t="e">
        <f ca="1">I600-I596</f>
        <v>#DIV/0!</v>
      </c>
      <c r="J593" s="90">
        <f ca="1">J600-J596</f>
        <v>-2.6156721175186193</v>
      </c>
      <c r="L593" s="90">
        <f ca="1">L600-L596</f>
        <v>2.2374525572090853</v>
      </c>
      <c r="M593" s="90">
        <f ca="1">M600-M596</f>
        <v>-0.39978988624955747</v>
      </c>
      <c r="N593" s="90">
        <f ca="1">N600-N596</f>
        <v>1.0120483348502907</v>
      </c>
      <c r="O593" s="90">
        <f ca="1">O600-O596</f>
        <v>-6.512341256557086E-2</v>
      </c>
      <c r="P593" s="90">
        <f ca="1">P600-P596</f>
        <v>0.60655246783223316</v>
      </c>
      <c r="W593" s="90">
        <f ca="1">W600-W596</f>
        <v>0.3241849541978814</v>
      </c>
      <c r="X593" s="90">
        <f ca="1">X600-X596</f>
        <v>-1.1509142764203784</v>
      </c>
      <c r="Z593" s="90">
        <f ca="1">Z600-Z596</f>
        <v>0.35047761799549271</v>
      </c>
      <c r="AD593" s="90">
        <f ca="1">AD600-AD596</f>
        <v>-0.91781839084623673</v>
      </c>
      <c r="AU593" s="70"/>
      <c r="AV593" s="70"/>
      <c r="AW593" s="72"/>
      <c r="AX593" s="72"/>
      <c r="AY593" s="72"/>
      <c r="AZ593" s="72"/>
      <c r="BA593" s="72"/>
      <c r="BB593" s="72"/>
      <c r="BC593" s="72"/>
      <c r="BD593" s="72"/>
      <c r="BE593" s="72"/>
      <c r="BF593" s="72"/>
      <c r="BG593" s="72"/>
      <c r="BH593" s="72"/>
      <c r="BI593" s="72"/>
      <c r="BJ593" s="72"/>
      <c r="BK593" s="72"/>
      <c r="BL593" s="72"/>
      <c r="BM593" s="72"/>
      <c r="BN593" s="72"/>
      <c r="BO593" s="72"/>
      <c r="BP593" s="72"/>
      <c r="BQ593" s="72"/>
      <c r="BR593" s="72"/>
      <c r="BS593" s="72"/>
      <c r="BT593" s="72"/>
      <c r="BU593" s="72"/>
      <c r="BV593" s="72"/>
      <c r="BW593" s="72"/>
      <c r="BX593" s="72"/>
      <c r="BY593" s="72"/>
      <c r="BZ593" s="72"/>
      <c r="CA593" s="72"/>
      <c r="CB593" s="72"/>
      <c r="CC593" s="72"/>
      <c r="CD593" s="72"/>
      <c r="CE593" s="72"/>
      <c r="CF593" s="72"/>
      <c r="CG593" s="72"/>
      <c r="CH593" s="72"/>
      <c r="CI593" s="72"/>
      <c r="CJ593" s="72"/>
      <c r="CK593" s="72"/>
    </row>
    <row r="594" spans="1:89">
      <c r="A594" s="88" t="s">
        <v>502</v>
      </c>
      <c r="B594" s="70" t="s">
        <v>503</v>
      </c>
      <c r="C594" s="89">
        <f ca="1">((C559/C551)^(1/8)-1)*100</f>
        <v>0.29828772007973736</v>
      </c>
      <c r="D594" s="89">
        <f ca="1">((D559/D551)^(1/8)-1)*100</f>
        <v>-0.9920741273402589</v>
      </c>
      <c r="E594" s="89">
        <f ca="1">D594-C594</f>
        <v>-1.2903618474199963</v>
      </c>
      <c r="F594" s="90">
        <f ca="1">((F559/F551)^(1/8)-1)*100</f>
        <v>-2.6229782775355481E-2</v>
      </c>
      <c r="I594" s="90">
        <f ca="1">((I559/I551)^(1/8)-1)*100</f>
        <v>-1.1679304262621981</v>
      </c>
      <c r="J594" s="90">
        <f ca="1">((J559/J551)^(1/8)-1)*100</f>
        <v>0.65696029572626102</v>
      </c>
      <c r="L594" s="90">
        <f ca="1">((L559/L551)^(1/8)-1)*100</f>
        <v>-4.244682066150407</v>
      </c>
      <c r="M594" s="90">
        <f ca="1">((M559/M551)^(1/8)-1)*100</f>
        <v>0.21304623541591461</v>
      </c>
      <c r="N594" s="90">
        <f ca="1">((N559/N551)^(1/8)-1)*100</f>
        <v>-0.92359420992743635</v>
      </c>
      <c r="O594" s="90">
        <f ca="1">((O559/O551)^(1/8)-1)*100</f>
        <v>-1.2319287333156903</v>
      </c>
      <c r="P594" s="90">
        <f ca="1">((P559/P551)^(1/8)-1)*100</f>
        <v>-0.89938442512403904</v>
      </c>
      <c r="W594" s="90">
        <f ca="1">((W559/W551)^(1/8)-1)*100</f>
        <v>-0.57334964044910564</v>
      </c>
      <c r="X594" s="90">
        <f ca="1">((X559/X551)^(1/8)-1)*100</f>
        <v>0.61619927204776825</v>
      </c>
      <c r="Z594" s="90">
        <f ca="1">((Z559/Z551)^(1/8)-1)*100</f>
        <v>-0.63239280854815449</v>
      </c>
      <c r="AD594" s="90">
        <f ca="1">((AD559/AD551)^(1/8)-1)*100</f>
        <v>-1.9300566280601616</v>
      </c>
      <c r="AU594" s="70"/>
      <c r="AV594" s="70"/>
      <c r="AW594" s="72"/>
      <c r="AX594" s="72"/>
      <c r="AY594" s="72"/>
      <c r="AZ594" s="72"/>
      <c r="BA594" s="72"/>
      <c r="BB594" s="72"/>
      <c r="BC594" s="72"/>
      <c r="BD594" s="72"/>
      <c r="BE594" s="72"/>
      <c r="BF594" s="72"/>
      <c r="BG594" s="72"/>
      <c r="BH594" s="72"/>
      <c r="BI594" s="72"/>
      <c r="BJ594" s="72"/>
      <c r="BK594" s="72"/>
      <c r="BL594" s="72"/>
      <c r="BM594" s="72"/>
      <c r="BN594" s="72"/>
      <c r="BO594" s="72"/>
      <c r="BP594" s="72"/>
      <c r="BQ594" s="72"/>
      <c r="BR594" s="72"/>
      <c r="BS594" s="72"/>
      <c r="BT594" s="72"/>
      <c r="BU594" s="72"/>
      <c r="BV594" s="72"/>
      <c r="BW594" s="72"/>
      <c r="BX594" s="72"/>
      <c r="BY594" s="72"/>
      <c r="BZ594" s="72"/>
      <c r="CA594" s="72"/>
      <c r="CB594" s="72"/>
      <c r="CC594" s="72"/>
      <c r="CD594" s="72"/>
      <c r="CE594" s="72"/>
      <c r="CF594" s="72"/>
      <c r="CG594" s="72"/>
      <c r="CH594" s="72"/>
      <c r="CI594" s="72"/>
      <c r="CJ594" s="72"/>
      <c r="CK594" s="72"/>
    </row>
    <row r="595" spans="1:89">
      <c r="A595" s="70" t="s">
        <v>504</v>
      </c>
      <c r="B595" s="70" t="s">
        <v>505</v>
      </c>
      <c r="C595" s="89">
        <f ca="1">C593+C594</f>
        <v>-1.3709047025389554</v>
      </c>
      <c r="D595" s="89">
        <f ca="1">D593+D594</f>
        <v>-0.15376894637642025</v>
      </c>
      <c r="E595" s="89">
        <f ca="1">D595-C595</f>
        <v>1.2171357561625351</v>
      </c>
      <c r="AU595" s="70"/>
      <c r="AV595" s="70"/>
      <c r="AW595" s="72"/>
      <c r="AX595" s="72"/>
      <c r="AY595" s="72"/>
      <c r="AZ595" s="72"/>
      <c r="BA595" s="72"/>
      <c r="BB595" s="72"/>
      <c r="BC595" s="72"/>
      <c r="BD595" s="72"/>
      <c r="BE595" s="72"/>
      <c r="BF595" s="72"/>
      <c r="BG595" s="72"/>
      <c r="BH595" s="72"/>
      <c r="BI595" s="72"/>
      <c r="BJ595" s="72"/>
      <c r="BK595" s="72"/>
      <c r="BL595" s="72"/>
      <c r="BM595" s="72"/>
      <c r="BN595" s="72"/>
      <c r="BO595" s="72"/>
      <c r="BP595" s="72"/>
      <c r="BQ595" s="72"/>
      <c r="BR595" s="72"/>
      <c r="BS595" s="72"/>
      <c r="BT595" s="72"/>
      <c r="BU595" s="72"/>
      <c r="BV595" s="72"/>
      <c r="BW595" s="72"/>
      <c r="BX595" s="72"/>
      <c r="BY595" s="72"/>
      <c r="BZ595" s="72"/>
      <c r="CA595" s="72"/>
      <c r="CB595" s="72"/>
      <c r="CC595" s="72"/>
      <c r="CD595" s="72"/>
      <c r="CE595" s="72"/>
      <c r="CF595" s="72"/>
      <c r="CG595" s="72"/>
      <c r="CH595" s="72"/>
      <c r="CI595" s="72"/>
      <c r="CJ595" s="72"/>
      <c r="CK595" s="72"/>
    </row>
    <row r="596" spans="1:89">
      <c r="A596" s="88" t="s">
        <v>506</v>
      </c>
      <c r="B596" s="70" t="s">
        <v>495</v>
      </c>
      <c r="C596" s="89">
        <f>((C582/C574)^(1/8)-1)*100</f>
        <v>1.827795282405531</v>
      </c>
      <c r="D596" s="89">
        <f>((D582/D574)^(1/8)-1)*100</f>
        <v>1.9476647848832629</v>
      </c>
      <c r="E596" s="89">
        <f>D596-C596</f>
        <v>0.11986950247773187</v>
      </c>
      <c r="F596" s="90">
        <f>((F582/F574)^(1/8)-1)*100</f>
        <v>1.5869155756673914</v>
      </c>
      <c r="I596" s="90" t="e">
        <f>((I582/I574)^(1/8)-1)*100</f>
        <v>#DIV/0!</v>
      </c>
      <c r="J596" s="90">
        <f>((J582/J574)^(1/8)-1)*100</f>
        <v>1.999623449132093</v>
      </c>
      <c r="L596" s="90">
        <f>((L582/L574)^(1/8)-1)*100</f>
        <v>2.5809954753094555</v>
      </c>
      <c r="M596" s="90">
        <f>((M582/M574)^(1/8)-1)*100</f>
        <v>2.2341948951585255</v>
      </c>
      <c r="N596" s="90">
        <f>((N582/N574)^(1/8)-1)*100</f>
        <v>1.7186273940023034</v>
      </c>
      <c r="O596" s="90">
        <f>((O582/O574)^(1/8)-1)*100</f>
        <v>1.9381918696181</v>
      </c>
      <c r="P596" s="90">
        <f>((P582/P574)^(1/8)-1)*100</f>
        <v>2.0717929529893819</v>
      </c>
      <c r="W596" s="90">
        <f>((W582/W574)^(1/8)-1)*100</f>
        <v>1.4179691452193222</v>
      </c>
      <c r="X596" s="90">
        <f>((X582/X574)^(1/8)-1)*100</f>
        <v>1.2222044863120507</v>
      </c>
      <c r="Z596" s="90">
        <f>((Z582/Z574)^(1/8)-1)*100</f>
        <v>1.2516232457274734</v>
      </c>
      <c r="AD596" s="90">
        <f>((AD582/AD574)^(1/8)-1)*100</f>
        <v>2.1751238667562678</v>
      </c>
      <c r="AU596" s="70"/>
      <c r="AV596" s="70"/>
      <c r="AW596" s="72"/>
      <c r="AX596" s="72"/>
      <c r="AY596" s="72"/>
      <c r="AZ596" s="72"/>
      <c r="BA596" s="72"/>
      <c r="BB596" s="72"/>
      <c r="BC596" s="72"/>
      <c r="BD596" s="72"/>
      <c r="BE596" s="72"/>
      <c r="BF596" s="72"/>
      <c r="BG596" s="72"/>
      <c r="BH596" s="72"/>
      <c r="BI596" s="72"/>
      <c r="BJ596" s="72"/>
      <c r="BK596" s="72"/>
      <c r="BL596" s="72"/>
      <c r="BM596" s="72"/>
      <c r="BN596" s="72"/>
      <c r="BO596" s="72"/>
      <c r="BP596" s="72"/>
      <c r="BQ596" s="72"/>
      <c r="BR596" s="72"/>
      <c r="BS596" s="72"/>
      <c r="BT596" s="72"/>
      <c r="BU596" s="72"/>
      <c r="BV596" s="72"/>
      <c r="BW596" s="72"/>
      <c r="BX596" s="72"/>
      <c r="BY596" s="72"/>
      <c r="BZ596" s="72"/>
      <c r="CA596" s="72"/>
      <c r="CB596" s="72"/>
      <c r="CC596" s="72"/>
      <c r="CD596" s="72"/>
      <c r="CE596" s="72"/>
      <c r="CF596" s="72"/>
      <c r="CG596" s="72"/>
      <c r="CH596" s="72"/>
      <c r="CI596" s="72"/>
      <c r="CJ596" s="72"/>
      <c r="CK596" s="72"/>
    </row>
    <row r="597" spans="1:89">
      <c r="C597" s="91"/>
      <c r="D597" s="89"/>
      <c r="E597" s="92"/>
    </row>
    <row r="598" spans="1:89">
      <c r="C598" s="89">
        <f ca="1">C593+C594+C596</f>
        <v>0.45689057986657566</v>
      </c>
      <c r="D598" s="89">
        <f ca="1">D593+D594+D596</f>
        <v>1.7938958385068426</v>
      </c>
      <c r="E598" s="92"/>
    </row>
    <row r="599" spans="1:89">
      <c r="C599" s="89"/>
      <c r="D599" s="89"/>
      <c r="E599" s="89"/>
      <c r="F599" s="90"/>
      <c r="I599" s="90"/>
      <c r="J599" s="90"/>
      <c r="L599" s="90"/>
      <c r="M599" s="90"/>
      <c r="N599" s="90"/>
      <c r="O599" s="90"/>
      <c r="P599" s="90"/>
      <c r="W599" s="90"/>
      <c r="X599" s="90"/>
      <c r="Z599" s="90"/>
      <c r="AD599" s="90"/>
      <c r="AU599" s="70"/>
      <c r="AV599" s="70"/>
      <c r="AW599" s="72"/>
      <c r="AX599" s="72"/>
      <c r="AY599" s="72"/>
      <c r="AZ599" s="72"/>
      <c r="BA599" s="72"/>
      <c r="BB599" s="72"/>
      <c r="BC599" s="72"/>
      <c r="BD599" s="72"/>
      <c r="BE599" s="72"/>
      <c r="BF599" s="72"/>
      <c r="BG599" s="72"/>
      <c r="BH599" s="72"/>
      <c r="BI599" s="72"/>
      <c r="BJ599" s="72"/>
      <c r="BK599" s="72"/>
      <c r="BL599" s="72"/>
      <c r="BM599" s="72"/>
      <c r="BN599" s="72"/>
      <c r="BO599" s="72"/>
      <c r="BP599" s="72"/>
      <c r="BQ599" s="72"/>
      <c r="BR599" s="72"/>
      <c r="BS599" s="72"/>
      <c r="BT599" s="72"/>
      <c r="BU599" s="72"/>
      <c r="BV599" s="72"/>
      <c r="BW599" s="72"/>
      <c r="BX599" s="72"/>
      <c r="BY599" s="72"/>
      <c r="BZ599" s="72"/>
      <c r="CA599" s="72"/>
      <c r="CB599" s="72"/>
      <c r="CC599" s="72"/>
      <c r="CD599" s="72"/>
      <c r="CE599" s="72"/>
      <c r="CF599" s="72"/>
      <c r="CG599" s="72"/>
      <c r="CH599" s="72"/>
      <c r="CI599" s="72"/>
      <c r="CJ599" s="72"/>
      <c r="CK599" s="72"/>
    </row>
    <row r="600" spans="1:89">
      <c r="B600" s="70" t="s">
        <v>507</v>
      </c>
      <c r="C600" s="89">
        <f ca="1">((C466/C458)^(1/8)-1)*100</f>
        <v>0.1586028597868383</v>
      </c>
      <c r="D600" s="89">
        <f ca="1">((D466/D458)^(1/8)-1)*100</f>
        <v>2.7859699658471015</v>
      </c>
      <c r="E600" s="89">
        <f ca="1">D600-C600</f>
        <v>2.6273671060602632</v>
      </c>
      <c r="F600" s="90">
        <f ca="1">((F466/F458)^(1/8)-1)*100</f>
        <v>1.6869210511933908</v>
      </c>
      <c r="I600" s="90">
        <f ca="1">((I465/I458)^(1/7)-1)*100</f>
        <v>2.7767107994870033</v>
      </c>
      <c r="J600" s="90">
        <f ca="1">((J465/J458)^(1/7)-1)*100</f>
        <v>-0.61604866838652628</v>
      </c>
      <c r="L600" s="90">
        <f t="shared" ref="L600:P600" ca="1" si="122">((L465/L458)^(1/7)-1)*100</f>
        <v>4.8184480325185408</v>
      </c>
      <c r="M600" s="90">
        <f t="shared" ca="1" si="122"/>
        <v>1.8344050089089681</v>
      </c>
      <c r="N600" s="90">
        <f t="shared" ca="1" si="122"/>
        <v>2.730675728852594</v>
      </c>
      <c r="O600" s="90">
        <f t="shared" ca="1" si="122"/>
        <v>1.8730684570525291</v>
      </c>
      <c r="P600" s="90">
        <f t="shared" ca="1" si="122"/>
        <v>2.6783454208216151</v>
      </c>
      <c r="W600" s="90">
        <f t="shared" ref="W600:Z600" ca="1" si="123">((W465/W458)^(1/7)-1)*100</f>
        <v>1.7421540994172036</v>
      </c>
      <c r="X600" s="90">
        <f t="shared" ca="1" si="123"/>
        <v>7.129020989167234E-2</v>
      </c>
      <c r="Y600" s="90"/>
      <c r="Z600" s="90">
        <f t="shared" ca="1" si="123"/>
        <v>1.6021008637229661</v>
      </c>
      <c r="AD600" s="90">
        <f t="shared" ref="AD600" ca="1" si="124">((AD465/AD458)^(1/7)-1)*100</f>
        <v>1.2573054759100311</v>
      </c>
      <c r="AU600" s="70"/>
      <c r="AV600" s="70"/>
      <c r="AW600" s="72"/>
      <c r="AX600" s="72"/>
      <c r="AY600" s="72"/>
      <c r="AZ600" s="72"/>
      <c r="BA600" s="72"/>
      <c r="BB600" s="72"/>
      <c r="BC600" s="72"/>
      <c r="BD600" s="72"/>
      <c r="BE600" s="72"/>
      <c r="BF600" s="72"/>
      <c r="BG600" s="72"/>
      <c r="BH600" s="72"/>
      <c r="BI600" s="72"/>
      <c r="BJ600" s="72"/>
      <c r="BK600" s="72"/>
      <c r="BL600" s="72"/>
      <c r="BM600" s="72"/>
      <c r="BN600" s="72"/>
      <c r="BO600" s="72"/>
      <c r="BP600" s="72"/>
      <c r="BQ600" s="72"/>
      <c r="BR600" s="72"/>
      <c r="BS600" s="72"/>
      <c r="BT600" s="72"/>
      <c r="BU600" s="72"/>
      <c r="BV600" s="72"/>
      <c r="BW600" s="72"/>
      <c r="BX600" s="72"/>
      <c r="BY600" s="72"/>
      <c r="BZ600" s="72"/>
      <c r="CA600" s="72"/>
      <c r="CB600" s="72"/>
      <c r="CC600" s="72"/>
      <c r="CD600" s="72"/>
      <c r="CE600" s="72"/>
      <c r="CF600" s="72"/>
      <c r="CG600" s="72"/>
      <c r="CH600" s="72"/>
      <c r="CI600" s="72"/>
      <c r="CJ600" s="72"/>
      <c r="CK600" s="72"/>
    </row>
    <row r="601" spans="1:89">
      <c r="C601" s="89"/>
      <c r="D601" s="89"/>
      <c r="E601" s="89"/>
      <c r="F601" s="90"/>
      <c r="I601" s="90"/>
      <c r="J601" s="90"/>
      <c r="L601" s="90"/>
      <c r="M601" s="90"/>
      <c r="N601" s="90"/>
      <c r="O601" s="90"/>
      <c r="P601" s="90"/>
      <c r="W601" s="90"/>
      <c r="X601" s="90"/>
      <c r="Z601" s="90"/>
      <c r="AD601" s="90"/>
      <c r="AU601" s="70"/>
      <c r="AV601" s="70"/>
      <c r="AW601" s="72"/>
      <c r="AX601" s="72"/>
      <c r="AY601" s="72"/>
      <c r="AZ601" s="72"/>
      <c r="BA601" s="72"/>
      <c r="BB601" s="72"/>
      <c r="BC601" s="72"/>
      <c r="BD601" s="72"/>
      <c r="BE601" s="72"/>
      <c r="BF601" s="72"/>
      <c r="BG601" s="72"/>
      <c r="BH601" s="72"/>
      <c r="BI601" s="72"/>
      <c r="BJ601" s="72"/>
      <c r="BK601" s="72"/>
      <c r="BL601" s="72"/>
      <c r="BM601" s="72"/>
      <c r="BN601" s="72"/>
      <c r="BO601" s="72"/>
      <c r="BP601" s="72"/>
      <c r="BQ601" s="72"/>
      <c r="BR601" s="72"/>
      <c r="BS601" s="72"/>
      <c r="BT601" s="72"/>
      <c r="BU601" s="72"/>
      <c r="BV601" s="72"/>
      <c r="BW601" s="72"/>
      <c r="BX601" s="72"/>
      <c r="BY601" s="72"/>
      <c r="BZ601" s="72"/>
      <c r="CA601" s="72"/>
      <c r="CB601" s="72"/>
      <c r="CC601" s="72"/>
      <c r="CD601" s="72"/>
      <c r="CE601" s="72"/>
      <c r="CF601" s="72"/>
      <c r="CG601" s="72"/>
      <c r="CH601" s="72"/>
      <c r="CI601" s="72"/>
      <c r="CJ601" s="72"/>
      <c r="CK601" s="72"/>
    </row>
    <row r="602" spans="1:89">
      <c r="C602" s="91"/>
      <c r="D602" s="91"/>
      <c r="E602" s="89">
        <f ca="1">E600+E594</f>
        <v>1.337005258640267</v>
      </c>
      <c r="AU602" s="70"/>
      <c r="AV602" s="70"/>
      <c r="AW602" s="72"/>
      <c r="AX602" s="72"/>
      <c r="AY602" s="72"/>
      <c r="AZ602" s="72"/>
      <c r="BA602" s="72"/>
      <c r="BB602" s="72"/>
      <c r="BC602" s="72"/>
      <c r="BD602" s="72"/>
      <c r="BE602" s="72"/>
      <c r="BF602" s="72"/>
      <c r="BG602" s="72"/>
      <c r="BH602" s="72"/>
      <c r="BI602" s="72"/>
      <c r="BJ602" s="72"/>
      <c r="BK602" s="72"/>
      <c r="BL602" s="72"/>
      <c r="BM602" s="72"/>
      <c r="BN602" s="72"/>
      <c r="BO602" s="72"/>
      <c r="BP602" s="72"/>
      <c r="BQ602" s="72"/>
      <c r="BR602" s="72"/>
      <c r="BS602" s="72"/>
      <c r="BT602" s="72"/>
      <c r="BU602" s="72"/>
      <c r="BV602" s="72"/>
      <c r="BW602" s="72"/>
      <c r="BX602" s="72"/>
      <c r="BY602" s="72"/>
      <c r="BZ602" s="72"/>
      <c r="CA602" s="72"/>
      <c r="CB602" s="72"/>
      <c r="CC602" s="72"/>
      <c r="CD602" s="72"/>
      <c r="CE602" s="72"/>
      <c r="CF602" s="72"/>
      <c r="CG602" s="72"/>
      <c r="CH602" s="72"/>
      <c r="CI602" s="72"/>
      <c r="CJ602" s="72"/>
      <c r="CK602" s="72"/>
    </row>
    <row r="603" spans="1:89">
      <c r="B603" s="70" t="s">
        <v>508</v>
      </c>
      <c r="C603" s="91"/>
      <c r="D603" s="91"/>
      <c r="E603" s="91"/>
      <c r="AU603" s="70"/>
      <c r="AV603" s="70"/>
      <c r="AW603" s="72"/>
      <c r="AX603" s="72"/>
      <c r="AY603" s="72"/>
      <c r="AZ603" s="72"/>
      <c r="BA603" s="72"/>
      <c r="BB603" s="72"/>
      <c r="BC603" s="72"/>
      <c r="BD603" s="72"/>
      <c r="BE603" s="72"/>
      <c r="BF603" s="72"/>
      <c r="BG603" s="72"/>
      <c r="BH603" s="72"/>
      <c r="BI603" s="72"/>
      <c r="BJ603" s="72"/>
      <c r="BK603" s="72"/>
      <c r="BL603" s="72"/>
      <c r="BM603" s="72"/>
      <c r="BN603" s="72"/>
      <c r="BO603" s="72"/>
      <c r="BP603" s="72"/>
      <c r="BQ603" s="72"/>
      <c r="BR603" s="72"/>
      <c r="BS603" s="72"/>
      <c r="BT603" s="72"/>
      <c r="BU603" s="72"/>
      <c r="BV603" s="72"/>
      <c r="BW603" s="72"/>
      <c r="BX603" s="72"/>
      <c r="BY603" s="72"/>
      <c r="BZ603" s="72"/>
      <c r="CA603" s="72"/>
      <c r="CB603" s="72"/>
      <c r="CC603" s="72"/>
      <c r="CD603" s="72"/>
      <c r="CE603" s="72"/>
      <c r="CF603" s="72"/>
      <c r="CG603" s="72"/>
      <c r="CH603" s="72"/>
      <c r="CI603" s="72"/>
      <c r="CJ603" s="72"/>
      <c r="CK603" s="72"/>
    </row>
    <row r="604" spans="1:89">
      <c r="A604" s="88" t="s">
        <v>497</v>
      </c>
      <c r="B604" s="70" t="s">
        <v>509</v>
      </c>
      <c r="C604" s="89">
        <f ca="1">((C542/C538)^(1/4)-1)*100</f>
        <v>-1.1998724453021192</v>
      </c>
      <c r="D604" s="89">
        <f ca="1">((D542/D538)^(1/4)-1)*100</f>
        <v>-0.57346271623690548</v>
      </c>
      <c r="E604" s="89">
        <f ca="1">D604-C604</f>
        <v>0.62640972906521375</v>
      </c>
      <c r="F604" s="90">
        <f ca="1">((F542/F538)^(1/4)-1)*100</f>
        <v>-0.91806691775609961</v>
      </c>
      <c r="I604" s="90">
        <f ca="1">((I542/I538)^(1/4)-1)*100</f>
        <v>-1.2026382220277965</v>
      </c>
      <c r="J604" s="90">
        <f ca="1">((J542/J538)^(1/4)-1)*100</f>
        <v>-1.4294135728584179</v>
      </c>
      <c r="L604" s="90">
        <f ca="1">((L542/L538)^(1/4)-1)*100</f>
        <v>-0.83719549551195538</v>
      </c>
      <c r="M604" s="90">
        <f ca="1">((M542/M538)^(1/4)-1)*100</f>
        <v>0.85372395653693367</v>
      </c>
      <c r="N604" s="90">
        <f ca="1">((N542/N538)^(1/4)-1)*100</f>
        <v>-0.56215620105971587</v>
      </c>
      <c r="O604" s="90">
        <f ca="1">((O542/O538)^(1/4)-1)*100</f>
        <v>-1.5103703958226133</v>
      </c>
      <c r="P604" s="90">
        <f ca="1">((P542/P538)^(1/4)-1)*100</f>
        <v>-0.75376687666640629</v>
      </c>
      <c r="W604" s="90">
        <f ca="1">((W542/W538)^(1/4)-1)*100</f>
        <v>-0.59294442533377456</v>
      </c>
      <c r="X604" s="90">
        <f ca="1">((X542/X538)^(1/4)-1)*100</f>
        <v>-0.61441671861702796</v>
      </c>
      <c r="Z604" s="90">
        <f ca="1">((Z542/Z538)^(1/4)-1)*100</f>
        <v>-0.42423741775186041</v>
      </c>
      <c r="AD604" s="90">
        <f ca="1">((AD542/AD538)^(1/4)-1)*100</f>
        <v>-1.5666811477518361</v>
      </c>
      <c r="AU604" s="70"/>
      <c r="AV604" s="70"/>
      <c r="AW604" s="72"/>
      <c r="AX604" s="72"/>
      <c r="AY604" s="72"/>
      <c r="AZ604" s="72"/>
      <c r="BA604" s="72"/>
      <c r="BB604" s="72"/>
      <c r="BC604" s="72"/>
      <c r="BD604" s="72"/>
      <c r="BE604" s="72"/>
      <c r="BF604" s="72"/>
      <c r="BG604" s="72"/>
      <c r="BH604" s="72"/>
      <c r="BI604" s="72"/>
      <c r="BJ604" s="72"/>
      <c r="BK604" s="72"/>
      <c r="BL604" s="72"/>
      <c r="BM604" s="72"/>
      <c r="BN604" s="72"/>
      <c r="BO604" s="72"/>
      <c r="BP604" s="72"/>
      <c r="BQ604" s="72"/>
      <c r="BR604" s="72"/>
      <c r="BS604" s="72"/>
      <c r="BT604" s="72"/>
      <c r="BU604" s="72"/>
      <c r="BV604" s="72"/>
      <c r="BW604" s="72"/>
      <c r="BX604" s="72"/>
      <c r="BY604" s="72"/>
      <c r="BZ604" s="72"/>
      <c r="CA604" s="72"/>
      <c r="CB604" s="72"/>
      <c r="CC604" s="72"/>
      <c r="CD604" s="72"/>
      <c r="CE604" s="72"/>
      <c r="CF604" s="72"/>
      <c r="CG604" s="72"/>
      <c r="CH604" s="72"/>
      <c r="CI604" s="72"/>
      <c r="CJ604" s="72"/>
      <c r="CK604" s="72"/>
    </row>
    <row r="605" spans="1:89">
      <c r="B605" s="70" t="s">
        <v>499</v>
      </c>
      <c r="C605" s="89"/>
      <c r="D605" s="89"/>
      <c r="E605" s="91"/>
      <c r="F605" s="90"/>
      <c r="I605" s="90"/>
      <c r="J605" s="90"/>
      <c r="L605" s="90"/>
      <c r="M605" s="90"/>
      <c r="N605" s="90"/>
      <c r="O605" s="90"/>
      <c r="P605" s="90"/>
      <c r="W605" s="90"/>
      <c r="X605" s="90"/>
      <c r="Z605" s="90"/>
      <c r="AD605" s="90"/>
      <c r="AU605" s="70"/>
      <c r="AV605" s="70"/>
      <c r="AW605" s="72"/>
      <c r="AX605" s="72"/>
      <c r="AY605" s="72"/>
      <c r="AZ605" s="72"/>
      <c r="BA605" s="72"/>
      <c r="BB605" s="72"/>
      <c r="BC605" s="72"/>
      <c r="BD605" s="72"/>
      <c r="BE605" s="72"/>
      <c r="BF605" s="72"/>
      <c r="BG605" s="72"/>
      <c r="BH605" s="72"/>
      <c r="BI605" s="72"/>
      <c r="BJ605" s="72"/>
      <c r="BK605" s="72"/>
      <c r="BL605" s="72"/>
      <c r="BM605" s="72"/>
      <c r="BN605" s="72"/>
      <c r="BO605" s="72"/>
      <c r="BP605" s="72"/>
      <c r="BQ605" s="72"/>
      <c r="BR605" s="72"/>
      <c r="BS605" s="72"/>
      <c r="BT605" s="72"/>
      <c r="BU605" s="72"/>
      <c r="BV605" s="72"/>
      <c r="BW605" s="72"/>
      <c r="BX605" s="72"/>
      <c r="BY605" s="72"/>
      <c r="BZ605" s="72"/>
      <c r="CA605" s="72"/>
      <c r="CB605" s="72"/>
      <c r="CC605" s="72"/>
      <c r="CD605" s="72"/>
      <c r="CE605" s="72"/>
      <c r="CF605" s="72"/>
      <c r="CG605" s="72"/>
      <c r="CH605" s="72"/>
      <c r="CI605" s="72"/>
      <c r="CJ605" s="72"/>
      <c r="CK605" s="72"/>
    </row>
    <row r="606" spans="1:89">
      <c r="A606" s="88" t="s">
        <v>500</v>
      </c>
      <c r="B606" s="70" t="s">
        <v>501</v>
      </c>
      <c r="C606" s="89">
        <f ca="1">C613-C609</f>
        <v>0.64943287392096316</v>
      </c>
      <c r="D606" s="89">
        <f ca="1">D613-D609</f>
        <v>-1.0738414610211633</v>
      </c>
      <c r="E606" s="89">
        <f ca="1">D606-C606</f>
        <v>-1.7232743349421265</v>
      </c>
      <c r="F606" s="90">
        <f ca="1">F613-F609</f>
        <v>0.95187314446991689</v>
      </c>
      <c r="I606" s="90" t="e">
        <f ca="1">I613-I609</f>
        <v>#DIV/0!</v>
      </c>
      <c r="J606" s="90">
        <f ca="1">J613-J609</f>
        <v>0.57659486767984713</v>
      </c>
      <c r="L606" s="90">
        <f ca="1">L613-L609</f>
        <v>-4.750302257147121</v>
      </c>
      <c r="M606" s="90">
        <f ca="1">M613-M609</f>
        <v>-2.0614782031967205</v>
      </c>
      <c r="N606" s="90">
        <f ca="1">N613-N609</f>
        <v>-2.5697413370043165</v>
      </c>
      <c r="O606" s="90">
        <f ca="1">O613-O609</f>
        <v>0.54333401502791867</v>
      </c>
      <c r="P606" s="90">
        <f ca="1">P613-P609</f>
        <v>0.47507261708715776</v>
      </c>
      <c r="W606" s="90">
        <f ca="1">W613-W609</f>
        <v>0.49211956023911263</v>
      </c>
      <c r="X606" s="90">
        <f ca="1">X613-X609</f>
        <v>0.55853952306389454</v>
      </c>
      <c r="Z606" s="90">
        <f ca="1">Z613-Z609</f>
        <v>-1.564533324855566</v>
      </c>
      <c r="AD606" s="90">
        <f ca="1">AD613-AD609</f>
        <v>1.6386261109521127</v>
      </c>
      <c r="AU606" s="70"/>
      <c r="AV606" s="70"/>
      <c r="AW606" s="72"/>
      <c r="AX606" s="72"/>
      <c r="AY606" s="72"/>
      <c r="AZ606" s="72"/>
      <c r="BA606" s="72"/>
      <c r="BB606" s="72"/>
      <c r="BC606" s="72"/>
      <c r="BD606" s="72"/>
      <c r="BE606" s="72"/>
      <c r="BF606" s="72"/>
      <c r="BG606" s="72"/>
      <c r="BH606" s="72"/>
      <c r="BI606" s="72"/>
      <c r="BJ606" s="72"/>
      <c r="BK606" s="72"/>
      <c r="BL606" s="72"/>
      <c r="BM606" s="72"/>
      <c r="BN606" s="72"/>
      <c r="BO606" s="72"/>
      <c r="BP606" s="72"/>
      <c r="BQ606" s="72"/>
      <c r="BR606" s="72"/>
      <c r="BS606" s="72"/>
      <c r="BT606" s="72"/>
      <c r="BU606" s="72"/>
      <c r="BV606" s="72"/>
      <c r="BW606" s="72"/>
      <c r="BX606" s="72"/>
      <c r="BY606" s="72"/>
      <c r="BZ606" s="72"/>
      <c r="CA606" s="72"/>
      <c r="CB606" s="72"/>
      <c r="CC606" s="72"/>
      <c r="CD606" s="72"/>
      <c r="CE606" s="72"/>
      <c r="CF606" s="72"/>
      <c r="CG606" s="72"/>
      <c r="CH606" s="72"/>
      <c r="CI606" s="72"/>
      <c r="CJ606" s="72"/>
      <c r="CK606" s="72"/>
    </row>
    <row r="607" spans="1:89">
      <c r="A607" s="88" t="s">
        <v>502</v>
      </c>
      <c r="B607" s="70" t="s">
        <v>503</v>
      </c>
      <c r="C607" s="89">
        <f ca="1">((C563/C559)^(1/4)-1)*100</f>
        <v>-0.83683400725494961</v>
      </c>
      <c r="D607" s="89">
        <f ca="1">((D563/D559)^(1/4)-1)*100</f>
        <v>1.486709246548612</v>
      </c>
      <c r="E607" s="89">
        <f ca="1">D607-C607</f>
        <v>2.3235432538035616</v>
      </c>
      <c r="F607" s="90">
        <f ca="1">((F563/F559)^(1/4)-1)*100</f>
        <v>-0.95718509039373068</v>
      </c>
      <c r="I607" s="90">
        <f ca="1">((I563/I559)^(1/4)-1)*100</f>
        <v>6.8518325311073269E-2</v>
      </c>
      <c r="J607" s="90">
        <f ca="1">((J563/J559)^(1/4)-1)*100</f>
        <v>-0.88334603390245459</v>
      </c>
      <c r="L607" s="90">
        <f ca="1">((L563/L559)^(1/4)-1)*100</f>
        <v>5.7466370843280989</v>
      </c>
      <c r="M607" s="90">
        <f ca="1">((M563/M559)^(1/4)-1)*100</f>
        <v>3.3971028561596839</v>
      </c>
      <c r="N607" s="90">
        <f ca="1">((N563/N559)^(1/4)-1)*100</f>
        <v>2.8350918144232296</v>
      </c>
      <c r="O607" s="90">
        <f ca="1">((O563/O559)^(1/4)-1)*100</f>
        <v>-0.84241833533819088</v>
      </c>
      <c r="P607" s="90">
        <f ca="1">((P563/P559)^(1/4)-1)*100</f>
        <v>-0.16188387321428577</v>
      </c>
      <c r="W607" s="90">
        <f ca="1">((W563/W559)^(1/4)-1)*100</f>
        <v>-0.3850979649336006</v>
      </c>
      <c r="X607" s="90">
        <f ca="1">((X563/X559)^(1/4)-1)*100</f>
        <v>-0.47883738489377103</v>
      </c>
      <c r="Z607" s="90">
        <f ca="1">((Z563/Z559)^(1/4)-1)*100</f>
        <v>1.9114938055221797</v>
      </c>
      <c r="AD607" s="90">
        <f ca="1">((AD563/AD559)^(1/4)-1)*100</f>
        <v>-2.0373890834841979</v>
      </c>
      <c r="AU607" s="70"/>
      <c r="AV607" s="70"/>
      <c r="AW607" s="72"/>
      <c r="AX607" s="72"/>
      <c r="AY607" s="72"/>
      <c r="AZ607" s="72"/>
      <c r="BA607" s="72"/>
      <c r="BB607" s="72"/>
      <c r="BC607" s="72"/>
      <c r="BD607" s="72"/>
      <c r="BE607" s="72"/>
      <c r="BF607" s="72"/>
      <c r="BG607" s="72"/>
      <c r="BH607" s="72"/>
      <c r="BI607" s="72"/>
      <c r="BJ607" s="72"/>
      <c r="BK607" s="72"/>
      <c r="BL607" s="72"/>
      <c r="BM607" s="72"/>
      <c r="BN607" s="72"/>
      <c r="BO607" s="72"/>
      <c r="BP607" s="72"/>
      <c r="BQ607" s="72"/>
      <c r="BR607" s="72"/>
      <c r="BS607" s="72"/>
      <c r="BT607" s="72"/>
      <c r="BU607" s="72"/>
      <c r="BV607" s="72"/>
      <c r="BW607" s="72"/>
      <c r="BX607" s="72"/>
      <c r="BY607" s="72"/>
      <c r="BZ607" s="72"/>
      <c r="CA607" s="72"/>
      <c r="CB607" s="72"/>
      <c r="CC607" s="72"/>
      <c r="CD607" s="72"/>
      <c r="CE607" s="72"/>
      <c r="CF607" s="72"/>
      <c r="CG607" s="72"/>
      <c r="CH607" s="72"/>
      <c r="CI607" s="72"/>
      <c r="CJ607" s="72"/>
      <c r="CK607" s="72"/>
    </row>
    <row r="608" spans="1:89">
      <c r="A608" s="70" t="s">
        <v>504</v>
      </c>
      <c r="B608" s="70" t="s">
        <v>505</v>
      </c>
      <c r="C608" s="89">
        <f ca="1">C606+C607</f>
        <v>-0.18740113333398645</v>
      </c>
      <c r="D608" s="89">
        <f ca="1">D606+D607</f>
        <v>0.41286778552744874</v>
      </c>
      <c r="E608" s="89">
        <f ca="1">D608-C608</f>
        <v>0.60026891886143519</v>
      </c>
      <c r="F608" s="90">
        <f ca="1">F606+F607</f>
        <v>-5.3119459238137878E-3</v>
      </c>
      <c r="I608" s="90" t="e">
        <f ca="1">I606+I607</f>
        <v>#DIV/0!</v>
      </c>
      <c r="J608" s="90">
        <f ca="1">J606+J607</f>
        <v>-0.30675116622260745</v>
      </c>
      <c r="L608" s="90">
        <f ca="1">L606+L607</f>
        <v>0.99633482718097799</v>
      </c>
      <c r="M608" s="90">
        <f ca="1">M606+M607</f>
        <v>1.3356246529629634</v>
      </c>
      <c r="N608" s="90">
        <f ca="1">N606+N607</f>
        <v>0.26535047741891304</v>
      </c>
      <c r="O608" s="90">
        <f ca="1">O606+O607</f>
        <v>-0.29908432031027221</v>
      </c>
      <c r="P608" s="90">
        <f ca="1">P606+P607</f>
        <v>0.31318874387287199</v>
      </c>
      <c r="W608" s="90">
        <f ca="1">W606+W607</f>
        <v>0.10702159530551203</v>
      </c>
      <c r="X608" s="90">
        <f ca="1">X606+X607</f>
        <v>7.9702138170123504E-2</v>
      </c>
      <c r="Z608" s="90">
        <f ca="1">Z606+Z607</f>
        <v>0.34696048066661378</v>
      </c>
      <c r="AD608" s="90">
        <f ca="1">AD606+AD607</f>
        <v>-0.39876297253208515</v>
      </c>
      <c r="AU608" s="70"/>
      <c r="AV608" s="70"/>
      <c r="AW608" s="72"/>
      <c r="AX608" s="72"/>
      <c r="AY608" s="72"/>
      <c r="AZ608" s="72"/>
      <c r="BA608" s="72"/>
      <c r="BB608" s="72"/>
      <c r="BC608" s="72"/>
      <c r="BD608" s="72"/>
      <c r="BE608" s="72"/>
      <c r="BF608" s="72"/>
      <c r="BG608" s="72"/>
      <c r="BH608" s="72"/>
      <c r="BI608" s="72"/>
      <c r="BJ608" s="72"/>
      <c r="BK608" s="72"/>
      <c r="BL608" s="72"/>
      <c r="BM608" s="72"/>
      <c r="BN608" s="72"/>
      <c r="BO608" s="72"/>
      <c r="BP608" s="72"/>
      <c r="BQ608" s="72"/>
      <c r="BR608" s="72"/>
      <c r="BS608" s="72"/>
      <c r="BT608" s="72"/>
      <c r="BU608" s="72"/>
      <c r="BV608" s="72"/>
      <c r="BW608" s="72"/>
      <c r="BX608" s="72"/>
      <c r="BY608" s="72"/>
      <c r="BZ608" s="72"/>
      <c r="CA608" s="72"/>
      <c r="CB608" s="72"/>
      <c r="CC608" s="72"/>
      <c r="CD608" s="72"/>
      <c r="CE608" s="72"/>
      <c r="CF608" s="72"/>
      <c r="CG608" s="72"/>
      <c r="CH608" s="72"/>
      <c r="CI608" s="72"/>
      <c r="CJ608" s="72"/>
      <c r="CK608" s="72"/>
    </row>
    <row r="609" spans="1:89">
      <c r="A609" s="88" t="s">
        <v>506</v>
      </c>
      <c r="B609" s="70" t="s">
        <v>495</v>
      </c>
      <c r="C609" s="89">
        <f>((C586/C582)^(1/4)-1)*100</f>
        <v>-1.0139681843909121</v>
      </c>
      <c r="D609" s="89">
        <f>((D586/D582)^(1/4)-1)*100</f>
        <v>-0.91771116031960087</v>
      </c>
      <c r="E609" s="89">
        <f>D609-C609</f>
        <v>9.6257024071311204E-2</v>
      </c>
      <c r="F609" s="90">
        <f>((F586/F582)^(1/4)-1)*100</f>
        <v>-0.91237691985903702</v>
      </c>
      <c r="I609" s="90" t="e">
        <f>((I586/I582)^(1/4)-1)*100</f>
        <v>#DIV/0!</v>
      </c>
      <c r="J609" s="90">
        <f>((J586/J582)^(1/4)-1)*100</f>
        <v>-1.1275290619906619</v>
      </c>
      <c r="L609" s="90">
        <f>((L586/L582)^(1/4)-1)*100</f>
        <v>-1.4757421461276232</v>
      </c>
      <c r="M609" s="90">
        <f>((M586/M582)^(1/4)-1)*100</f>
        <v>-0.39833820303369905</v>
      </c>
      <c r="N609" s="90">
        <f>((N586/N582)^(1/4)-1)*100</f>
        <v>-0.73384691827107495</v>
      </c>
      <c r="O609" s="90">
        <f>((O586/O582)^(1/4)-1)*100</f>
        <v>-1.2169608313245872</v>
      </c>
      <c r="P609" s="90">
        <f>((P586/P582)^(1/4)-1)*100</f>
        <v>-1.067915337296832</v>
      </c>
      <c r="W609" s="90">
        <f>((W586/W582)^(1/4)-1)*100</f>
        <v>-0.70076952741672249</v>
      </c>
      <c r="X609" s="90">
        <f>((X586/X582)^(1/4)-1)*100</f>
        <v>-0.69477118491415579</v>
      </c>
      <c r="Z609" s="90">
        <f>((Z586/Z582)^(1/4)-1)*100</f>
        <v>-0.72738796493665436</v>
      </c>
      <c r="AD609" s="90">
        <f>((AD586/AD582)^(1/4)-1)*100</f>
        <v>-1.1581285707900957</v>
      </c>
      <c r="AU609" s="70"/>
      <c r="AV609" s="70"/>
      <c r="AW609" s="72"/>
      <c r="AX609" s="72"/>
      <c r="AY609" s="72"/>
      <c r="AZ609" s="72"/>
      <c r="BA609" s="72"/>
      <c r="BB609" s="72"/>
      <c r="BC609" s="72"/>
      <c r="BD609" s="72"/>
      <c r="BE609" s="72"/>
      <c r="BF609" s="72"/>
      <c r="BG609" s="72"/>
      <c r="BH609" s="72"/>
      <c r="BI609" s="72"/>
      <c r="BJ609" s="72"/>
      <c r="BK609" s="72"/>
      <c r="BL609" s="72"/>
      <c r="BM609" s="72"/>
      <c r="BN609" s="72"/>
      <c r="BO609" s="72"/>
      <c r="BP609" s="72"/>
      <c r="BQ609" s="72"/>
      <c r="BR609" s="72"/>
      <c r="BS609" s="72"/>
      <c r="BT609" s="72"/>
      <c r="BU609" s="72"/>
      <c r="BV609" s="72"/>
      <c r="BW609" s="72"/>
      <c r="BX609" s="72"/>
      <c r="BY609" s="72"/>
      <c r="BZ609" s="72"/>
      <c r="CA609" s="72"/>
      <c r="CB609" s="72"/>
      <c r="CC609" s="72"/>
      <c r="CD609" s="72"/>
      <c r="CE609" s="72"/>
      <c r="CF609" s="72"/>
      <c r="CG609" s="72"/>
      <c r="CH609" s="72"/>
      <c r="CI609" s="72"/>
      <c r="CJ609" s="72"/>
      <c r="CK609" s="72"/>
    </row>
    <row r="610" spans="1:89">
      <c r="C610" s="86">
        <f>4*C609</f>
        <v>-4.0558727375636483</v>
      </c>
      <c r="D610" s="86"/>
      <c r="E610" s="87"/>
    </row>
    <row r="611" spans="1:89">
      <c r="C611" s="93"/>
      <c r="D611" s="93"/>
      <c r="E611" s="93"/>
      <c r="F611" s="90"/>
      <c r="J611" s="90"/>
      <c r="L611" s="90"/>
      <c r="M611" s="90"/>
      <c r="N611" s="90"/>
      <c r="O611" s="90"/>
      <c r="P611" s="90"/>
      <c r="W611" s="90"/>
      <c r="X611" s="90"/>
      <c r="Z611" s="90"/>
      <c r="AD611" s="90"/>
      <c r="AU611" s="70"/>
      <c r="AV611" s="70"/>
      <c r="AW611" s="72"/>
      <c r="AX611" s="72"/>
      <c r="AY611" s="72"/>
      <c r="AZ611" s="72"/>
      <c r="BA611" s="72"/>
      <c r="BB611" s="72"/>
      <c r="BC611" s="72"/>
      <c r="BD611" s="72"/>
      <c r="BE611" s="72"/>
      <c r="BF611" s="72"/>
      <c r="BG611" s="72"/>
      <c r="BH611" s="72"/>
      <c r="BI611" s="72"/>
      <c r="BJ611" s="72"/>
      <c r="BK611" s="72"/>
      <c r="BL611" s="72"/>
      <c r="BM611" s="72"/>
      <c r="BN611" s="72"/>
      <c r="BO611" s="72"/>
      <c r="BP611" s="72"/>
      <c r="BQ611" s="72"/>
      <c r="BR611" s="72"/>
      <c r="BS611" s="72"/>
      <c r="BT611" s="72"/>
      <c r="BU611" s="72"/>
      <c r="BV611" s="72"/>
      <c r="BW611" s="72"/>
      <c r="BX611" s="72"/>
      <c r="BY611" s="72"/>
      <c r="BZ611" s="72"/>
      <c r="CA611" s="72"/>
      <c r="CB611" s="72"/>
      <c r="CC611" s="72"/>
      <c r="CD611" s="72"/>
      <c r="CE611" s="72"/>
      <c r="CF611" s="72"/>
      <c r="CG611" s="72"/>
      <c r="CH611" s="72"/>
      <c r="CI611" s="72"/>
      <c r="CJ611" s="72"/>
      <c r="CK611" s="72"/>
    </row>
    <row r="612" spans="1:89">
      <c r="C612" s="93"/>
      <c r="D612" s="93"/>
      <c r="E612" s="93"/>
      <c r="F612" s="90"/>
      <c r="J612" s="90"/>
      <c r="L612" s="90"/>
      <c r="M612" s="90"/>
      <c r="N612" s="90"/>
      <c r="O612" s="90"/>
      <c r="P612" s="90"/>
      <c r="W612" s="90"/>
      <c r="X612" s="90"/>
      <c r="Z612" s="90"/>
      <c r="AD612" s="90"/>
      <c r="AU612" s="70"/>
      <c r="AV612" s="70"/>
      <c r="AW612" s="72"/>
      <c r="AX612" s="72"/>
      <c r="AY612" s="72"/>
      <c r="AZ612" s="72"/>
      <c r="BA612" s="72"/>
      <c r="BB612" s="72"/>
      <c r="BC612" s="72"/>
      <c r="BD612" s="72"/>
      <c r="BE612" s="72"/>
      <c r="BF612" s="72"/>
      <c r="BG612" s="72"/>
      <c r="BH612" s="72"/>
      <c r="BI612" s="72"/>
      <c r="BJ612" s="72"/>
      <c r="BK612" s="72"/>
      <c r="BL612" s="72"/>
      <c r="BM612" s="72"/>
      <c r="BN612" s="72"/>
      <c r="BO612" s="72"/>
      <c r="BP612" s="72"/>
      <c r="BQ612" s="72"/>
      <c r="BR612" s="72"/>
      <c r="BS612" s="72"/>
      <c r="BT612" s="72"/>
      <c r="BU612" s="72"/>
      <c r="BV612" s="72"/>
      <c r="BW612" s="72"/>
      <c r="BX612" s="72"/>
      <c r="BY612" s="72"/>
      <c r="BZ612" s="72"/>
      <c r="CA612" s="72"/>
      <c r="CB612" s="72"/>
      <c r="CC612" s="72"/>
      <c r="CD612" s="72"/>
      <c r="CE612" s="72"/>
      <c r="CF612" s="72"/>
      <c r="CG612" s="72"/>
      <c r="CH612" s="72"/>
      <c r="CI612" s="72"/>
      <c r="CJ612" s="72"/>
      <c r="CK612" s="72"/>
    </row>
    <row r="613" spans="1:89">
      <c r="B613" s="70" t="s">
        <v>507</v>
      </c>
      <c r="C613" s="89">
        <f ca="1">((C470/C466)^(1/4)-1)*100</f>
        <v>-0.36453531046994891</v>
      </c>
      <c r="D613" s="89">
        <f ca="1">((D470/D466)^(1/4)-1)*100</f>
        <v>-1.9915526213407642</v>
      </c>
      <c r="E613" s="89">
        <f ca="1">D613-C613</f>
        <v>-1.6270173108708152</v>
      </c>
      <c r="F613" s="90">
        <f ca="1">((F470/F466)^(1/4)-1)*100</f>
        <v>3.9496224610879871E-2</v>
      </c>
      <c r="I613" s="90">
        <f ca="1">((I470/I466)^(1/4)-1)*100</f>
        <v>-1.2702861685295441</v>
      </c>
      <c r="J613" s="90">
        <f ca="1">((J470/J466)^(1/4)-1)*100</f>
        <v>-0.55093419431081481</v>
      </c>
      <c r="L613" s="90">
        <f ca="1">((L470/L466)^(1/4)-1)*100</f>
        <v>-6.2260444032747442</v>
      </c>
      <c r="M613" s="90">
        <f ca="1">((M470/M466)^(1/4)-1)*100</f>
        <v>-2.4598164062304195</v>
      </c>
      <c r="N613" s="90">
        <f ca="1">((N470/N466)^(1/4)-1)*100</f>
        <v>-3.3035882552753915</v>
      </c>
      <c r="O613" s="90">
        <f ca="1">((O470/O466)^(1/4)-1)*100</f>
        <v>-0.67362681629666854</v>
      </c>
      <c r="P613" s="90">
        <f ca="1">((P470/P466)^(1/4)-1)*100</f>
        <v>-0.59284272020967421</v>
      </c>
      <c r="W613" s="90">
        <f ca="1">((W470/W466)^(1/4)-1)*100</f>
        <v>-0.20864996717760986</v>
      </c>
      <c r="X613" s="90">
        <f ca="1">((X470/X466)^(1/4)-1)*100</f>
        <v>-0.13623166185026125</v>
      </c>
      <c r="Z613" s="90">
        <f ca="1">((Z470/Z466)^(1/4)-1)*100</f>
        <v>-2.2919212897922203</v>
      </c>
      <c r="AD613" s="90">
        <f ca="1">((AD470/AD466)^(1/4)-1)*100</f>
        <v>0.48049754016201707</v>
      </c>
      <c r="AU613" s="70"/>
      <c r="AV613" s="70"/>
      <c r="AW613" s="72"/>
      <c r="AX613" s="72"/>
      <c r="AY613" s="72"/>
      <c r="AZ613" s="72"/>
      <c r="BA613" s="72"/>
      <c r="BB613" s="72"/>
      <c r="BC613" s="72"/>
      <c r="BD613" s="72"/>
      <c r="BE613" s="72"/>
      <c r="BF613" s="72"/>
      <c r="BG613" s="72"/>
      <c r="BH613" s="72"/>
      <c r="BI613" s="72"/>
      <c r="BJ613" s="72"/>
      <c r="BK613" s="72"/>
      <c r="BL613" s="72"/>
      <c r="BM613" s="72"/>
      <c r="BN613" s="72"/>
      <c r="BO613" s="72"/>
      <c r="BP613" s="72"/>
      <c r="BQ613" s="72"/>
      <c r="BR613" s="72"/>
      <c r="BS613" s="72"/>
      <c r="BT613" s="72"/>
      <c r="BU613" s="72"/>
      <c r="BV613" s="72"/>
      <c r="BW613" s="72"/>
      <c r="BX613" s="72"/>
      <c r="BY613" s="72"/>
      <c r="BZ613" s="72"/>
      <c r="CA613" s="72"/>
      <c r="CB613" s="72"/>
      <c r="CC613" s="72"/>
      <c r="CD613" s="72"/>
      <c r="CE613" s="72"/>
      <c r="CF613" s="72"/>
      <c r="CG613" s="72"/>
      <c r="CH613" s="72"/>
      <c r="CI613" s="72"/>
      <c r="CJ613" s="72"/>
      <c r="CK613" s="72"/>
    </row>
    <row r="614" spans="1:89">
      <c r="C614" s="93"/>
      <c r="D614" s="93"/>
      <c r="E614" s="93"/>
      <c r="F614" s="90"/>
      <c r="J614" s="90"/>
      <c r="L614" s="90"/>
      <c r="M614" s="90"/>
      <c r="N614" s="90"/>
      <c r="O614" s="90"/>
      <c r="P614" s="90"/>
      <c r="W614" s="90"/>
      <c r="X614" s="90"/>
      <c r="Z614" s="90"/>
      <c r="AD614" s="90"/>
      <c r="AU614" s="70"/>
      <c r="AV614" s="70"/>
      <c r="AW614" s="72"/>
      <c r="AX614" s="72"/>
      <c r="AY614" s="72"/>
      <c r="AZ614" s="72"/>
      <c r="BA614" s="72"/>
      <c r="BB614" s="72"/>
      <c r="BC614" s="72"/>
      <c r="BD614" s="72"/>
      <c r="BE614" s="72"/>
      <c r="BF614" s="72"/>
      <c r="BG614" s="72"/>
      <c r="BH614" s="72"/>
      <c r="BI614" s="72"/>
      <c r="BJ614" s="72"/>
      <c r="BK614" s="72"/>
      <c r="BL614" s="72"/>
      <c r="BM614" s="72"/>
      <c r="BN614" s="72"/>
      <c r="BO614" s="72"/>
      <c r="BP614" s="72"/>
      <c r="BQ614" s="72"/>
      <c r="BR614" s="72"/>
      <c r="BS614" s="72"/>
      <c r="BT614" s="72"/>
      <c r="BU614" s="72"/>
      <c r="BV614" s="72"/>
      <c r="BW614" s="72"/>
      <c r="BX614" s="72"/>
      <c r="BY614" s="72"/>
      <c r="BZ614" s="72"/>
      <c r="CA614" s="72"/>
      <c r="CB614" s="72"/>
      <c r="CC614" s="72"/>
      <c r="CD614" s="72"/>
      <c r="CE614" s="72"/>
      <c r="CF614" s="72"/>
      <c r="CG614" s="72"/>
      <c r="CH614" s="72"/>
      <c r="CI614" s="72"/>
      <c r="CJ614" s="72"/>
      <c r="CK614" s="72"/>
    </row>
    <row r="615" spans="1:89">
      <c r="C615" s="93"/>
      <c r="D615" s="93"/>
      <c r="E615" s="93"/>
      <c r="F615" s="90"/>
      <c r="J615" s="90"/>
      <c r="L615" s="90"/>
      <c r="M615" s="90"/>
      <c r="N615" s="90"/>
      <c r="O615" s="90"/>
      <c r="P615" s="90"/>
      <c r="W615" s="90"/>
      <c r="X615" s="90"/>
      <c r="Z615" s="90"/>
      <c r="AD615" s="90"/>
      <c r="AU615" s="70"/>
      <c r="AV615" s="70"/>
      <c r="AW615" s="72"/>
      <c r="AX615" s="72"/>
      <c r="AY615" s="72"/>
      <c r="AZ615" s="72"/>
      <c r="BA615" s="72"/>
      <c r="BB615" s="72"/>
      <c r="BC615" s="72"/>
      <c r="BD615" s="72"/>
      <c r="BE615" s="72"/>
      <c r="BF615" s="72"/>
      <c r="BG615" s="72"/>
      <c r="BH615" s="72"/>
      <c r="BI615" s="72"/>
      <c r="BJ615" s="72"/>
      <c r="BK615" s="72"/>
      <c r="BL615" s="72"/>
      <c r="BM615" s="72"/>
      <c r="BN615" s="72"/>
      <c r="BO615" s="72"/>
      <c r="BP615" s="72"/>
      <c r="BQ615" s="72"/>
      <c r="BR615" s="72"/>
      <c r="BS615" s="72"/>
      <c r="BT615" s="72"/>
      <c r="BU615" s="72"/>
      <c r="BV615" s="72"/>
      <c r="BW615" s="72"/>
      <c r="BX615" s="72"/>
      <c r="BY615" s="72"/>
      <c r="BZ615" s="72"/>
      <c r="CA615" s="72"/>
      <c r="CB615" s="72"/>
      <c r="CC615" s="72"/>
      <c r="CD615" s="72"/>
      <c r="CE615" s="72"/>
      <c r="CF615" s="72"/>
      <c r="CG615" s="72"/>
      <c r="CH615" s="72"/>
      <c r="CI615" s="72"/>
      <c r="CJ615" s="72"/>
      <c r="CK615" s="72"/>
    </row>
    <row r="616" spans="1:89">
      <c r="E616" s="90"/>
      <c r="AU616" s="70"/>
      <c r="AV616" s="70"/>
      <c r="AW616" s="72"/>
      <c r="AX616" s="72"/>
      <c r="AY616" s="72"/>
      <c r="AZ616" s="72"/>
      <c r="BA616" s="72"/>
      <c r="BB616" s="72"/>
      <c r="BC616" s="72"/>
      <c r="BD616" s="72"/>
      <c r="BE616" s="72"/>
      <c r="BF616" s="72"/>
      <c r="BG616" s="72"/>
      <c r="BH616" s="72"/>
      <c r="BI616" s="72"/>
      <c r="BJ616" s="72"/>
      <c r="BK616" s="72"/>
      <c r="BL616" s="72"/>
      <c r="BM616" s="72"/>
      <c r="BN616" s="72"/>
      <c r="BO616" s="72"/>
      <c r="BP616" s="72"/>
      <c r="BQ616" s="72"/>
      <c r="BR616" s="72"/>
      <c r="BS616" s="72"/>
      <c r="BT616" s="72"/>
      <c r="BU616" s="72"/>
      <c r="BV616" s="72"/>
      <c r="BW616" s="72"/>
      <c r="BX616" s="72"/>
      <c r="BY616" s="72"/>
      <c r="BZ616" s="72"/>
      <c r="CA616" s="72"/>
      <c r="CB616" s="72"/>
      <c r="CC616" s="72"/>
      <c r="CD616" s="72"/>
      <c r="CE616" s="72"/>
      <c r="CF616" s="72"/>
      <c r="CG616" s="72"/>
      <c r="CH616" s="72"/>
      <c r="CI616" s="72"/>
      <c r="CJ616" s="72"/>
      <c r="CK616" s="72"/>
    </row>
    <row r="617" spans="1:89">
      <c r="E617" s="70"/>
      <c r="AU617" s="70"/>
      <c r="AV617" s="70"/>
      <c r="AW617" s="72"/>
      <c r="AX617" s="72"/>
      <c r="AY617" s="72"/>
      <c r="AZ617" s="72"/>
      <c r="BA617" s="72"/>
      <c r="BB617" s="72"/>
      <c r="BC617" s="72"/>
      <c r="BD617" s="72"/>
      <c r="BE617" s="72"/>
      <c r="BF617" s="72"/>
      <c r="BG617" s="72"/>
      <c r="BH617" s="72"/>
      <c r="BI617" s="72"/>
      <c r="BJ617" s="72"/>
      <c r="BK617" s="72"/>
      <c r="BL617" s="72"/>
      <c r="BM617" s="72"/>
      <c r="BN617" s="72"/>
      <c r="BO617" s="72"/>
      <c r="BP617" s="72"/>
      <c r="BQ617" s="72"/>
      <c r="BR617" s="72"/>
      <c r="BS617" s="72"/>
      <c r="BT617" s="72"/>
      <c r="BU617" s="72"/>
      <c r="BV617" s="72"/>
      <c r="BW617" s="72"/>
      <c r="BX617" s="72"/>
      <c r="BY617" s="72"/>
      <c r="BZ617" s="72"/>
      <c r="CA617" s="72"/>
      <c r="CB617" s="72"/>
      <c r="CC617" s="72"/>
      <c r="CD617" s="72"/>
      <c r="CE617" s="72"/>
      <c r="CF617" s="72"/>
      <c r="CG617" s="72"/>
      <c r="CH617" s="72"/>
      <c r="CI617" s="72"/>
      <c r="CJ617" s="72"/>
      <c r="CK617" s="72"/>
    </row>
    <row r="618" spans="1:89">
      <c r="E618" s="70"/>
      <c r="AU618" s="70"/>
      <c r="AV618" s="70"/>
      <c r="AW618" s="72"/>
      <c r="AX618" s="72"/>
      <c r="AY618" s="72"/>
      <c r="AZ618" s="72"/>
      <c r="BA618" s="72"/>
      <c r="BB618" s="72"/>
      <c r="BC618" s="72"/>
      <c r="BD618" s="72"/>
      <c r="BE618" s="72"/>
      <c r="BF618" s="72"/>
      <c r="BG618" s="72"/>
      <c r="BH618" s="72"/>
      <c r="BI618" s="72"/>
      <c r="BJ618" s="72"/>
      <c r="BK618" s="72"/>
      <c r="BL618" s="72"/>
      <c r="BM618" s="72"/>
      <c r="BN618" s="72"/>
      <c r="BO618" s="72"/>
      <c r="BP618" s="72"/>
      <c r="BQ618" s="72"/>
      <c r="BR618" s="72"/>
      <c r="BS618" s="72"/>
      <c r="BT618" s="72"/>
      <c r="BU618" s="72"/>
      <c r="BV618" s="72"/>
      <c r="BW618" s="72"/>
      <c r="BX618" s="72"/>
      <c r="BY618" s="72"/>
      <c r="BZ618" s="72"/>
      <c r="CA618" s="72"/>
      <c r="CB618" s="72"/>
      <c r="CC618" s="72"/>
      <c r="CD618" s="72"/>
      <c r="CE618" s="72"/>
      <c r="CF618" s="72"/>
      <c r="CG618" s="72"/>
      <c r="CH618" s="72"/>
      <c r="CI618" s="72"/>
      <c r="CJ618" s="72"/>
      <c r="CK618" s="72"/>
    </row>
    <row r="619" spans="1:89">
      <c r="E619" s="70"/>
      <c r="AU619" s="70"/>
      <c r="AV619" s="70"/>
      <c r="AW619" s="72"/>
      <c r="AX619" s="72"/>
      <c r="AY619" s="72"/>
      <c r="AZ619" s="72"/>
      <c r="BA619" s="72"/>
      <c r="BB619" s="72"/>
      <c r="BC619" s="72"/>
      <c r="BD619" s="72"/>
      <c r="BE619" s="72"/>
      <c r="BF619" s="72"/>
      <c r="BG619" s="72"/>
      <c r="BH619" s="72"/>
      <c r="BI619" s="72"/>
      <c r="BJ619" s="72"/>
      <c r="BK619" s="72"/>
      <c r="BL619" s="72"/>
      <c r="BM619" s="72"/>
      <c r="BN619" s="72"/>
      <c r="BO619" s="72"/>
      <c r="BP619" s="72"/>
      <c r="BQ619" s="72"/>
      <c r="BR619" s="72"/>
      <c r="BS619" s="72"/>
      <c r="BT619" s="72"/>
      <c r="BU619" s="72"/>
      <c r="BV619" s="72"/>
      <c r="BW619" s="72"/>
      <c r="BX619" s="72"/>
      <c r="BY619" s="72"/>
      <c r="BZ619" s="72"/>
      <c r="CA619" s="72"/>
      <c r="CB619" s="72"/>
      <c r="CC619" s="72"/>
      <c r="CD619" s="72"/>
      <c r="CE619" s="72"/>
      <c r="CF619" s="72"/>
      <c r="CG619" s="72"/>
      <c r="CH619" s="72"/>
      <c r="CI619" s="72"/>
      <c r="CJ619" s="72"/>
      <c r="CK619" s="72"/>
    </row>
    <row r="620" spans="1:89">
      <c r="E620" s="70"/>
      <c r="AU620" s="70"/>
      <c r="AV620" s="70"/>
      <c r="AW620" s="72"/>
      <c r="AX620" s="72"/>
      <c r="AY620" s="72"/>
      <c r="AZ620" s="72"/>
      <c r="BA620" s="72"/>
      <c r="BB620" s="72"/>
      <c r="BC620" s="72"/>
      <c r="BD620" s="72"/>
      <c r="BE620" s="72"/>
      <c r="BF620" s="72"/>
      <c r="BG620" s="72"/>
      <c r="BH620" s="72"/>
      <c r="BI620" s="72"/>
      <c r="BJ620" s="72"/>
      <c r="BK620" s="72"/>
      <c r="BL620" s="72"/>
      <c r="BM620" s="72"/>
      <c r="BN620" s="72"/>
      <c r="BO620" s="72"/>
      <c r="BP620" s="72"/>
      <c r="BQ620" s="72"/>
      <c r="BR620" s="72"/>
      <c r="BS620" s="72"/>
      <c r="BT620" s="72"/>
      <c r="BU620" s="72"/>
      <c r="BV620" s="72"/>
      <c r="BW620" s="72"/>
      <c r="BX620" s="72"/>
      <c r="BY620" s="72"/>
      <c r="BZ620" s="72"/>
      <c r="CA620" s="72"/>
      <c r="CB620" s="72"/>
      <c r="CC620" s="72"/>
      <c r="CD620" s="72"/>
      <c r="CE620" s="72"/>
      <c r="CF620" s="72"/>
      <c r="CG620" s="72"/>
      <c r="CH620" s="72"/>
      <c r="CI620" s="72"/>
      <c r="CJ620" s="72"/>
      <c r="CK620" s="72"/>
    </row>
    <row r="621" spans="1:89">
      <c r="B621" s="70" t="s">
        <v>510</v>
      </c>
      <c r="E621" s="70"/>
      <c r="AU621" s="70"/>
      <c r="AV621" s="70"/>
      <c r="AW621" s="72"/>
      <c r="AX621" s="72"/>
      <c r="AY621" s="72"/>
      <c r="AZ621" s="72"/>
      <c r="BA621" s="72"/>
      <c r="BB621" s="72"/>
      <c r="BC621" s="72"/>
      <c r="BD621" s="72"/>
      <c r="BE621" s="72"/>
      <c r="BF621" s="72"/>
      <c r="BG621" s="72"/>
      <c r="BH621" s="72"/>
      <c r="BI621" s="72"/>
      <c r="BJ621" s="72"/>
      <c r="BK621" s="72"/>
      <c r="BL621" s="72"/>
      <c r="BM621" s="72"/>
      <c r="BN621" s="72"/>
      <c r="BO621" s="72"/>
      <c r="BP621" s="72"/>
      <c r="BQ621" s="72"/>
      <c r="BR621" s="72"/>
      <c r="BS621" s="72"/>
      <c r="BT621" s="72"/>
      <c r="BU621" s="72"/>
      <c r="BV621" s="72"/>
      <c r="BW621" s="72"/>
      <c r="BX621" s="72"/>
      <c r="BY621" s="72"/>
      <c r="BZ621" s="72"/>
      <c r="CA621" s="72"/>
      <c r="CB621" s="72"/>
      <c r="CC621" s="72"/>
      <c r="CD621" s="72"/>
      <c r="CE621" s="72"/>
      <c r="CF621" s="72"/>
      <c r="CG621" s="72"/>
      <c r="CH621" s="72"/>
      <c r="CI621" s="72"/>
      <c r="CJ621" s="72"/>
      <c r="CK621" s="72"/>
    </row>
    <row r="622" spans="1:89">
      <c r="E622" s="70"/>
      <c r="AU622" s="70"/>
      <c r="AV622" s="70"/>
      <c r="AW622" s="72"/>
      <c r="AX622" s="72"/>
      <c r="AY622" s="72"/>
      <c r="AZ622" s="72"/>
      <c r="BA622" s="72"/>
      <c r="BB622" s="72"/>
      <c r="BC622" s="72"/>
      <c r="BD622" s="72"/>
      <c r="BE622" s="72"/>
      <c r="BF622" s="72"/>
      <c r="BG622" s="72"/>
      <c r="BH622" s="72"/>
      <c r="BI622" s="72"/>
      <c r="BJ622" s="72"/>
      <c r="BK622" s="72"/>
      <c r="BL622" s="72"/>
      <c r="BM622" s="72"/>
      <c r="BN622" s="72"/>
      <c r="BO622" s="72"/>
      <c r="BP622" s="72"/>
      <c r="BQ622" s="72"/>
      <c r="BR622" s="72"/>
      <c r="BS622" s="72"/>
      <c r="BT622" s="72"/>
      <c r="BU622" s="72"/>
      <c r="BV622" s="72"/>
      <c r="BW622" s="72"/>
      <c r="BX622" s="72"/>
      <c r="BY622" s="72"/>
      <c r="BZ622" s="72"/>
      <c r="CA622" s="72"/>
      <c r="CB622" s="72"/>
      <c r="CC622" s="72"/>
      <c r="CD622" s="72"/>
      <c r="CE622" s="72"/>
      <c r="CF622" s="72"/>
      <c r="CG622" s="72"/>
      <c r="CH622" s="72"/>
      <c r="CI622" s="72"/>
      <c r="CJ622" s="72"/>
      <c r="CK622" s="72"/>
    </row>
    <row r="623" spans="1:89">
      <c r="E623" s="70"/>
      <c r="AU623" s="70"/>
      <c r="AV623" s="70"/>
      <c r="AW623" s="72"/>
      <c r="AX623" s="72"/>
      <c r="AY623" s="72"/>
      <c r="AZ623" s="72"/>
      <c r="BA623" s="72"/>
      <c r="BB623" s="72"/>
      <c r="BC623" s="72"/>
      <c r="BD623" s="72"/>
      <c r="BE623" s="72"/>
      <c r="BF623" s="72"/>
      <c r="BG623" s="72"/>
      <c r="BH623" s="72"/>
      <c r="BI623" s="72"/>
      <c r="BJ623" s="72"/>
      <c r="BK623" s="72"/>
      <c r="BL623" s="72"/>
      <c r="BM623" s="72"/>
      <c r="BN623" s="72"/>
      <c r="BO623" s="72"/>
      <c r="BP623" s="72"/>
      <c r="BQ623" s="72"/>
      <c r="BR623" s="72"/>
      <c r="BS623" s="72"/>
      <c r="BT623" s="72"/>
      <c r="BU623" s="72"/>
      <c r="BV623" s="72"/>
      <c r="BW623" s="72"/>
      <c r="BX623" s="72"/>
      <c r="BY623" s="72"/>
      <c r="BZ623" s="72"/>
      <c r="CA623" s="72"/>
      <c r="CB623" s="72"/>
      <c r="CC623" s="72"/>
      <c r="CD623" s="72"/>
      <c r="CE623" s="72"/>
      <c r="CF623" s="72"/>
      <c r="CG623" s="72"/>
      <c r="CH623" s="72"/>
      <c r="CI623" s="72"/>
      <c r="CJ623" s="72"/>
      <c r="CK623" s="72"/>
    </row>
    <row r="624" spans="1:89" s="86" customFormat="1">
      <c r="F624" s="94" t="s">
        <v>286</v>
      </c>
      <c r="H624" s="94"/>
      <c r="I624" s="94"/>
      <c r="J624" s="72" t="s">
        <v>292</v>
      </c>
      <c r="K624" s="94"/>
      <c r="L624" s="94" t="s">
        <v>295</v>
      </c>
      <c r="M624" s="94" t="s">
        <v>511</v>
      </c>
      <c r="N624" s="72" t="s">
        <v>305</v>
      </c>
      <c r="O624" s="72" t="s">
        <v>291</v>
      </c>
      <c r="P624" s="72" t="s">
        <v>296</v>
      </c>
      <c r="R624" s="94"/>
      <c r="S624" s="94"/>
      <c r="T624" s="94"/>
      <c r="U624" s="94"/>
      <c r="V624" s="94"/>
      <c r="W624" s="72" t="s">
        <v>298</v>
      </c>
      <c r="X624" s="94" t="s">
        <v>285</v>
      </c>
      <c r="Y624" s="94"/>
      <c r="Z624" s="72" t="s">
        <v>301</v>
      </c>
      <c r="AA624" s="94"/>
      <c r="AB624" s="94"/>
      <c r="AC624" s="94"/>
      <c r="AD624" s="72" t="s">
        <v>290</v>
      </c>
      <c r="AE624" s="94"/>
      <c r="AF624" s="94"/>
      <c r="AG624" s="94"/>
      <c r="AH624" s="94"/>
      <c r="AI624" s="94"/>
      <c r="AJ624" s="94"/>
      <c r="AK624" s="94"/>
      <c r="AL624" s="94"/>
      <c r="AM624" s="94"/>
      <c r="AN624" s="94"/>
      <c r="AO624" s="94"/>
      <c r="AP624" s="94"/>
      <c r="AQ624" s="94"/>
      <c r="AR624" s="94"/>
      <c r="AS624" s="94"/>
      <c r="AT624" s="94"/>
      <c r="AW624" s="94"/>
      <c r="AX624" s="94"/>
      <c r="AY624" s="94"/>
      <c r="AZ624" s="94"/>
      <c r="BA624" s="94"/>
      <c r="BB624" s="94"/>
      <c r="BC624" s="94"/>
      <c r="BD624" s="94"/>
      <c r="BE624" s="94"/>
      <c r="BF624" s="94"/>
      <c r="BG624" s="94"/>
      <c r="BH624" s="94"/>
      <c r="BI624" s="94"/>
      <c r="BJ624" s="94"/>
      <c r="BK624" s="94"/>
      <c r="BL624" s="94"/>
      <c r="BM624" s="94"/>
      <c r="BN624" s="94"/>
      <c r="BO624" s="94"/>
      <c r="BP624" s="94"/>
      <c r="BQ624" s="94"/>
      <c r="BR624" s="94"/>
      <c r="BS624" s="94"/>
      <c r="BT624" s="94"/>
      <c r="BU624" s="94"/>
      <c r="BV624" s="94"/>
      <c r="BW624" s="94"/>
      <c r="BX624" s="94"/>
      <c r="BY624" s="94"/>
      <c r="BZ624" s="94"/>
      <c r="CA624" s="94"/>
      <c r="CB624" s="94"/>
      <c r="CC624" s="94"/>
      <c r="CD624" s="94"/>
      <c r="CE624" s="94"/>
      <c r="CF624" s="94"/>
      <c r="CG624" s="94"/>
      <c r="CH624" s="94"/>
      <c r="CI624" s="94"/>
      <c r="CJ624" s="94"/>
      <c r="CK624" s="94"/>
    </row>
    <row r="625" spans="2:89">
      <c r="B625" s="70" t="s">
        <v>512</v>
      </c>
      <c r="E625" s="72">
        <f>SUM(F625:AD625)</f>
        <v>9295928.4000000004</v>
      </c>
      <c r="F625" s="72">
        <v>376229</v>
      </c>
      <c r="J625" s="72">
        <v>2644200</v>
      </c>
      <c r="L625" s="72">
        <v>163595.4</v>
      </c>
      <c r="M625" s="72">
        <v>193749</v>
      </c>
      <c r="N625" s="72">
        <v>1049525</v>
      </c>
      <c r="O625" s="72">
        <v>2032296.8</v>
      </c>
      <c r="P625" s="72">
        <v>1565916.1</v>
      </c>
      <c r="W625" s="72">
        <v>600638</v>
      </c>
      <c r="X625" s="72">
        <v>309900.90000000002</v>
      </c>
      <c r="Z625" s="72">
        <v>165409.20000000001</v>
      </c>
      <c r="AD625" s="72">
        <v>194469</v>
      </c>
      <c r="AU625" s="70"/>
      <c r="AV625" s="70"/>
      <c r="AW625" s="72"/>
      <c r="AX625" s="72"/>
      <c r="AY625" s="72"/>
      <c r="AZ625" s="72"/>
      <c r="BA625" s="72"/>
      <c r="BB625" s="72"/>
      <c r="BC625" s="72"/>
      <c r="BD625" s="72"/>
      <c r="BE625" s="72"/>
      <c r="BF625" s="72"/>
      <c r="BG625" s="72"/>
      <c r="BH625" s="72"/>
      <c r="BI625" s="72"/>
      <c r="BJ625" s="72"/>
      <c r="BK625" s="72"/>
      <c r="BL625" s="72"/>
      <c r="BM625" s="72"/>
      <c r="BN625" s="72"/>
      <c r="BO625" s="72"/>
      <c r="BP625" s="72"/>
      <c r="BQ625" s="72"/>
      <c r="BR625" s="72"/>
      <c r="BS625" s="72"/>
      <c r="BT625" s="72"/>
      <c r="BU625" s="72"/>
      <c r="BV625" s="72"/>
      <c r="BW625" s="72"/>
      <c r="BX625" s="72"/>
      <c r="BY625" s="72"/>
      <c r="BZ625" s="72"/>
      <c r="CA625" s="72"/>
      <c r="CB625" s="72"/>
      <c r="CC625" s="72"/>
      <c r="CD625" s="72"/>
      <c r="CE625" s="72"/>
      <c r="CF625" s="72"/>
      <c r="CG625" s="72"/>
      <c r="CH625" s="72"/>
      <c r="CI625" s="72"/>
      <c r="CJ625" s="72"/>
      <c r="CK625" s="72"/>
    </row>
    <row r="626" spans="2:89">
      <c r="B626" s="70" t="s">
        <v>463</v>
      </c>
      <c r="E626" s="72">
        <f>F625+J625+W625+X625+AD625</f>
        <v>4125436.9</v>
      </c>
      <c r="AU626" s="70"/>
      <c r="AV626" s="70"/>
      <c r="AW626" s="72"/>
      <c r="AX626" s="72"/>
      <c r="AY626" s="72"/>
      <c r="AZ626" s="72"/>
      <c r="BA626" s="72"/>
      <c r="BB626" s="72"/>
      <c r="BC626" s="72"/>
      <c r="BD626" s="72"/>
      <c r="BE626" s="72"/>
      <c r="BF626" s="72"/>
      <c r="BG626" s="72"/>
      <c r="BH626" s="72"/>
      <c r="BI626" s="72"/>
      <c r="BJ626" s="72"/>
      <c r="BK626" s="72"/>
      <c r="BL626" s="72"/>
      <c r="BM626" s="72"/>
      <c r="BN626" s="72"/>
      <c r="BO626" s="72"/>
      <c r="BP626" s="72"/>
      <c r="BQ626" s="72"/>
      <c r="BR626" s="72"/>
      <c r="BS626" s="72"/>
      <c r="BT626" s="72"/>
      <c r="BU626" s="72"/>
      <c r="BV626" s="72"/>
      <c r="BW626" s="72"/>
      <c r="BX626" s="72"/>
      <c r="BY626" s="72"/>
      <c r="BZ626" s="72"/>
      <c r="CA626" s="72"/>
      <c r="CB626" s="72"/>
      <c r="CC626" s="72"/>
      <c r="CD626" s="72"/>
      <c r="CE626" s="72"/>
      <c r="CF626" s="72"/>
      <c r="CG626" s="72"/>
      <c r="CH626" s="72"/>
      <c r="CI626" s="72"/>
      <c r="CJ626" s="72"/>
      <c r="CK626" s="72"/>
    </row>
    <row r="627" spans="2:89">
      <c r="B627" s="70" t="s">
        <v>464</v>
      </c>
      <c r="E627" s="72">
        <f>L625+M625+N625+P625+Z625</f>
        <v>3138194.7</v>
      </c>
      <c r="AU627" s="70"/>
      <c r="AV627" s="70"/>
      <c r="AW627" s="72"/>
      <c r="AX627" s="72"/>
      <c r="AY627" s="72"/>
      <c r="AZ627" s="72"/>
      <c r="BA627" s="72"/>
      <c r="BB627" s="72"/>
      <c r="BC627" s="72"/>
      <c r="BD627" s="72"/>
      <c r="BE627" s="72"/>
      <c r="BF627" s="72"/>
      <c r="BG627" s="72"/>
      <c r="BH627" s="72"/>
      <c r="BI627" s="72"/>
      <c r="BJ627" s="72"/>
      <c r="BK627" s="72"/>
      <c r="BL627" s="72"/>
      <c r="BM627" s="72"/>
      <c r="BN627" s="72"/>
      <c r="BO627" s="72"/>
      <c r="BP627" s="72"/>
      <c r="BQ627" s="72"/>
      <c r="BR627" s="72"/>
      <c r="BS627" s="72"/>
      <c r="BT627" s="72"/>
      <c r="BU627" s="72"/>
      <c r="BV627" s="72"/>
      <c r="BW627" s="72"/>
      <c r="BX627" s="72"/>
      <c r="BY627" s="72"/>
      <c r="BZ627" s="72"/>
      <c r="CA627" s="72"/>
      <c r="CB627" s="72"/>
      <c r="CC627" s="72"/>
      <c r="CD627" s="72"/>
      <c r="CE627" s="72"/>
      <c r="CF627" s="72"/>
      <c r="CG627" s="72"/>
      <c r="CH627" s="72"/>
      <c r="CI627" s="72"/>
      <c r="CJ627" s="72"/>
      <c r="CK627" s="72"/>
    </row>
    <row r="628" spans="2:89">
      <c r="E628" s="72"/>
      <c r="AU628" s="70"/>
      <c r="AV628" s="70"/>
      <c r="AW628" s="72"/>
      <c r="AX628" s="72"/>
      <c r="AY628" s="72"/>
      <c r="AZ628" s="72"/>
      <c r="BA628" s="72"/>
      <c r="BB628" s="72"/>
      <c r="BC628" s="72"/>
      <c r="BD628" s="72"/>
      <c r="BE628" s="72"/>
      <c r="BF628" s="72"/>
      <c r="BG628" s="72"/>
      <c r="BH628" s="72"/>
      <c r="BI628" s="72"/>
      <c r="BJ628" s="72"/>
      <c r="BK628" s="72"/>
      <c r="BL628" s="72"/>
      <c r="BM628" s="72"/>
      <c r="BN628" s="72"/>
      <c r="BO628" s="72"/>
      <c r="BP628" s="72"/>
      <c r="BQ628" s="72"/>
      <c r="BR628" s="72"/>
      <c r="BS628" s="72"/>
      <c r="BT628" s="72"/>
      <c r="BU628" s="72"/>
      <c r="BV628" s="72"/>
      <c r="BW628" s="72"/>
      <c r="BX628" s="72"/>
      <c r="BY628" s="72"/>
      <c r="BZ628" s="72"/>
      <c r="CA628" s="72"/>
      <c r="CB628" s="72"/>
      <c r="CC628" s="72"/>
      <c r="CD628" s="72"/>
      <c r="CE628" s="72"/>
      <c r="CF628" s="72"/>
      <c r="CG628" s="72"/>
      <c r="CH628" s="72"/>
      <c r="CI628" s="72"/>
      <c r="CJ628" s="72"/>
      <c r="CK628" s="72"/>
    </row>
    <row r="629" spans="2:89">
      <c r="B629" s="70" t="s">
        <v>512</v>
      </c>
      <c r="E629" s="70"/>
      <c r="F629" s="72">
        <f>F625/$E625*100</f>
        <v>4.0472450282642018</v>
      </c>
      <c r="J629" s="72">
        <f>J625/$E625*100</f>
        <v>28.444711342656209</v>
      </c>
      <c r="L629" s="72">
        <f>L625/$E625*100</f>
        <v>1.7598608009932606</v>
      </c>
      <c r="M629" s="72">
        <f>M625/$E625*100</f>
        <v>2.0842350722064511</v>
      </c>
      <c r="N629" s="72">
        <f>N625/$E625*100</f>
        <v>11.290157957757076</v>
      </c>
      <c r="O629" s="72">
        <f>O625/$E625*100</f>
        <v>21.862225186674202</v>
      </c>
      <c r="P629" s="72">
        <f>P625/$E625*100</f>
        <v>16.845182456439748</v>
      </c>
      <c r="W629" s="72">
        <f>W625/$E625*100</f>
        <v>6.4613019179450646</v>
      </c>
      <c r="X629" s="72">
        <f>X625/$E625*100</f>
        <v>3.3337272692418765</v>
      </c>
      <c r="Z629" s="72">
        <f>Z625/$E625*100</f>
        <v>1.7793725691777058</v>
      </c>
      <c r="AD629" s="72">
        <f>AD625/$E625*100</f>
        <v>2.0919803986442065</v>
      </c>
      <c r="AU629" s="70"/>
      <c r="AV629" s="70"/>
      <c r="AW629" s="72"/>
      <c r="AX629" s="72"/>
      <c r="AY629" s="72"/>
      <c r="AZ629" s="72"/>
      <c r="BA629" s="72"/>
      <c r="BB629" s="72"/>
      <c r="BC629" s="72"/>
      <c r="BD629" s="72"/>
      <c r="BE629" s="72"/>
      <c r="BF629" s="72"/>
      <c r="BG629" s="72"/>
      <c r="BH629" s="72"/>
      <c r="BI629" s="72"/>
      <c r="BJ629" s="72"/>
      <c r="BK629" s="72"/>
      <c r="BL629" s="72"/>
      <c r="BM629" s="72"/>
      <c r="BN629" s="72"/>
      <c r="BO629" s="72"/>
      <c r="BP629" s="72"/>
      <c r="BQ629" s="72"/>
      <c r="BR629" s="72"/>
      <c r="BS629" s="72"/>
      <c r="BT629" s="72"/>
      <c r="BU629" s="72"/>
      <c r="BV629" s="72"/>
      <c r="BW629" s="72"/>
      <c r="BX629" s="72"/>
      <c r="BY629" s="72"/>
      <c r="BZ629" s="72"/>
      <c r="CA629" s="72"/>
      <c r="CB629" s="72"/>
      <c r="CC629" s="72"/>
      <c r="CD629" s="72"/>
      <c r="CE629" s="72"/>
      <c r="CF629" s="72"/>
      <c r="CG629" s="72"/>
      <c r="CH629" s="72"/>
      <c r="CI629" s="72"/>
      <c r="CJ629" s="72"/>
      <c r="CK629" s="72"/>
    </row>
    <row r="630" spans="2:89">
      <c r="B630" s="70" t="s">
        <v>463</v>
      </c>
      <c r="E630" s="70"/>
      <c r="F630" s="72">
        <f>F625/$E626*100</f>
        <v>9.1197371119650388</v>
      </c>
      <c r="J630" s="72">
        <f>J625/$E626*100</f>
        <v>64.095029547052334</v>
      </c>
      <c r="W630" s="72">
        <f>W625/$E626*100</f>
        <v>14.559379153272229</v>
      </c>
      <c r="X630" s="72">
        <f>X625/$E626*100</f>
        <v>7.511953461220072</v>
      </c>
      <c r="AD630" s="72">
        <f>AD625/$E626*100</f>
        <v>4.7139007264903263</v>
      </c>
      <c r="AU630" s="70"/>
      <c r="AV630" s="70"/>
      <c r="AW630" s="72"/>
      <c r="AX630" s="72"/>
      <c r="AY630" s="72"/>
      <c r="AZ630" s="72"/>
      <c r="BA630" s="72"/>
      <c r="BB630" s="72"/>
      <c r="BC630" s="72"/>
      <c r="BD630" s="72"/>
      <c r="BE630" s="72"/>
      <c r="BF630" s="72"/>
      <c r="BG630" s="72"/>
      <c r="BH630" s="72"/>
      <c r="BI630" s="72"/>
      <c r="BJ630" s="72"/>
      <c r="BK630" s="72"/>
      <c r="BL630" s="72"/>
      <c r="BM630" s="72"/>
      <c r="BN630" s="72"/>
      <c r="BO630" s="72"/>
      <c r="BP630" s="72"/>
      <c r="BQ630" s="72"/>
      <c r="BR630" s="72"/>
      <c r="BS630" s="72"/>
      <c r="BT630" s="72"/>
      <c r="BU630" s="72"/>
      <c r="BV630" s="72"/>
      <c r="BW630" s="72"/>
      <c r="BX630" s="72"/>
      <c r="BY630" s="72"/>
      <c r="BZ630" s="72"/>
      <c r="CA630" s="72"/>
      <c r="CB630" s="72"/>
      <c r="CC630" s="72"/>
      <c r="CD630" s="72"/>
      <c r="CE630" s="72"/>
      <c r="CF630" s="72"/>
      <c r="CG630" s="72"/>
      <c r="CH630" s="72"/>
      <c r="CI630" s="72"/>
      <c r="CJ630" s="72"/>
      <c r="CK630" s="72"/>
    </row>
    <row r="631" spans="2:89">
      <c r="B631" s="70" t="s">
        <v>464</v>
      </c>
      <c r="E631" s="70"/>
      <c r="L631" s="72">
        <f>L625/$E627*100</f>
        <v>5.2130417529543331</v>
      </c>
      <c r="M631" s="72">
        <f>M625/$E627*100</f>
        <v>6.1738999176819718</v>
      </c>
      <c r="N631" s="72">
        <f>N625/$E627*100</f>
        <v>33.443590991980201</v>
      </c>
      <c r="P631" s="72">
        <f>P625/$E627*100</f>
        <v>49.898628023302699</v>
      </c>
      <c r="Z631" s="72">
        <f>Z625/$E627*100</f>
        <v>5.2708393140807992</v>
      </c>
      <c r="AU631" s="70"/>
      <c r="AV631" s="70"/>
      <c r="AW631" s="72"/>
      <c r="AX631" s="72"/>
      <c r="AY631" s="72"/>
      <c r="AZ631" s="72"/>
      <c r="BA631" s="72"/>
      <c r="BB631" s="72"/>
      <c r="BC631" s="72"/>
      <c r="BD631" s="72"/>
      <c r="BE631" s="72"/>
      <c r="BF631" s="72"/>
      <c r="BG631" s="72"/>
      <c r="BH631" s="72"/>
      <c r="BI631" s="72"/>
      <c r="BJ631" s="72"/>
      <c r="BK631" s="72"/>
      <c r="BL631" s="72"/>
      <c r="BM631" s="72"/>
      <c r="BN631" s="72"/>
      <c r="BO631" s="72"/>
      <c r="BP631" s="72"/>
      <c r="BQ631" s="72"/>
      <c r="BR631" s="72"/>
      <c r="BS631" s="72"/>
      <c r="BT631" s="72"/>
      <c r="BU631" s="72"/>
      <c r="BV631" s="72"/>
      <c r="BW631" s="72"/>
      <c r="BX631" s="72"/>
      <c r="BY631" s="72"/>
      <c r="BZ631" s="72"/>
      <c r="CA631" s="72"/>
      <c r="CB631" s="72"/>
      <c r="CC631" s="72"/>
      <c r="CD631" s="72"/>
      <c r="CE631" s="72"/>
      <c r="CF631" s="72"/>
      <c r="CG631" s="72"/>
      <c r="CH631" s="72"/>
      <c r="CI631" s="72"/>
      <c r="CJ631" s="72"/>
      <c r="CK631" s="72"/>
    </row>
    <row r="632" spans="2:89">
      <c r="E632" s="70"/>
      <c r="AU632" s="70"/>
      <c r="AV632" s="70"/>
      <c r="AW632" s="72"/>
      <c r="AX632" s="72"/>
      <c r="AY632" s="72"/>
      <c r="AZ632" s="72"/>
      <c r="BA632" s="72"/>
      <c r="BB632" s="72"/>
      <c r="BC632" s="72"/>
      <c r="BD632" s="72"/>
      <c r="BE632" s="72"/>
      <c r="BF632" s="72"/>
      <c r="BG632" s="72"/>
      <c r="BH632" s="72"/>
      <c r="BI632" s="72"/>
      <c r="BJ632" s="72"/>
      <c r="BK632" s="72"/>
      <c r="BL632" s="72"/>
      <c r="BM632" s="72"/>
      <c r="BN632" s="72"/>
      <c r="BO632" s="72"/>
      <c r="BP632" s="72"/>
      <c r="BQ632" s="72"/>
      <c r="BR632" s="72"/>
      <c r="BS632" s="72"/>
      <c r="BT632" s="72"/>
      <c r="BU632" s="72"/>
      <c r="BV632" s="72"/>
      <c r="BW632" s="72"/>
      <c r="BX632" s="72"/>
      <c r="BY632" s="72"/>
      <c r="BZ632" s="72"/>
      <c r="CA632" s="72"/>
      <c r="CB632" s="72"/>
      <c r="CC632" s="72"/>
      <c r="CD632" s="72"/>
      <c r="CE632" s="72"/>
      <c r="CF632" s="72"/>
      <c r="CG632" s="72"/>
      <c r="CH632" s="72"/>
      <c r="CI632" s="72"/>
      <c r="CJ632" s="72"/>
      <c r="CK632" s="72"/>
    </row>
    <row r="633" spans="2:89">
      <c r="B633" s="70" t="s">
        <v>513</v>
      </c>
      <c r="E633" s="70">
        <v>1994</v>
      </c>
      <c r="AU633" s="70"/>
      <c r="AV633" s="70"/>
      <c r="AW633" s="72"/>
      <c r="AX633" s="72"/>
      <c r="AY633" s="72"/>
      <c r="AZ633" s="72"/>
      <c r="BA633" s="72"/>
      <c r="BB633" s="72"/>
      <c r="BC633" s="72"/>
      <c r="BD633" s="72"/>
      <c r="BE633" s="72"/>
      <c r="BF633" s="72"/>
      <c r="BG633" s="72"/>
      <c r="BH633" s="72"/>
      <c r="BI633" s="72"/>
      <c r="BJ633" s="72"/>
      <c r="BK633" s="72"/>
      <c r="BL633" s="72"/>
      <c r="BM633" s="72"/>
      <c r="BN633" s="72"/>
      <c r="BO633" s="72"/>
      <c r="BP633" s="72"/>
      <c r="BQ633" s="72"/>
      <c r="BR633" s="72"/>
      <c r="BS633" s="72"/>
      <c r="BT633" s="72"/>
      <c r="BU633" s="72"/>
      <c r="BV633" s="72"/>
      <c r="BW633" s="72"/>
      <c r="BX633" s="72"/>
      <c r="BY633" s="72"/>
      <c r="BZ633" s="72"/>
      <c r="CA633" s="72"/>
      <c r="CB633" s="72"/>
      <c r="CC633" s="72"/>
      <c r="CD633" s="72"/>
      <c r="CE633" s="72"/>
      <c r="CF633" s="72"/>
      <c r="CG633" s="72"/>
      <c r="CH633" s="72"/>
      <c r="CI633" s="72"/>
      <c r="CJ633" s="72"/>
      <c r="CK633" s="72"/>
    </row>
    <row r="634" spans="2:89">
      <c r="C634" s="72">
        <f ca="1">C655</f>
        <v>-1.1445355994149564</v>
      </c>
      <c r="D634" s="72">
        <f ca="1">D655</f>
        <v>3.5939949092859815</v>
      </c>
      <c r="E634" s="70">
        <f t="shared" ref="E634:E651" si="125">E633+1</f>
        <v>1995</v>
      </c>
      <c r="F634" s="72">
        <f t="shared" ref="F634:F652" ca="1" si="126">(F546/F545-1)*100</f>
        <v>0.83331520905876033</v>
      </c>
      <c r="J634" s="72">
        <f t="shared" ref="J634:J652" ca="1" si="127">(J546/J545-1)*100</f>
        <v>-2.0254183423345173</v>
      </c>
      <c r="L634" s="72">
        <f t="shared" ref="L634:P649" ca="1" si="128">(L546/L545-1)*100</f>
        <v>3.4016745310568419</v>
      </c>
      <c r="M634" s="72">
        <f t="shared" ca="1" si="128"/>
        <v>-3.8366613942229622</v>
      </c>
      <c r="N634" s="72">
        <f t="shared" ca="1" si="128"/>
        <v>1.8458278627569547</v>
      </c>
      <c r="O634" s="72">
        <f t="shared" ca="1" si="128"/>
        <v>-1.1527278204885305</v>
      </c>
      <c r="P634" s="72">
        <f t="shared" ca="1" si="128"/>
        <v>6.4958822325695387</v>
      </c>
      <c r="W634" s="72">
        <f t="shared" ref="W634:X649" ca="1" si="129">(W546/W545-1)*100</f>
        <v>-0.35860221508484669</v>
      </c>
      <c r="X634" s="72">
        <f t="shared" ca="1" si="129"/>
        <v>0.51981888373473506</v>
      </c>
      <c r="Z634" s="72">
        <f t="shared" ref="Z634:Z652" ca="1" si="130">(Z546/Z545-1)*100</f>
        <v>-3.8918166601681348</v>
      </c>
      <c r="AD634" s="72">
        <f t="shared" ref="AD634:AD652" ca="1" si="131">(AD546/AD545-1)*100</f>
        <v>1.9266937927362449</v>
      </c>
      <c r="AU634" s="70"/>
      <c r="AV634" s="70"/>
      <c r="AW634" s="72"/>
      <c r="AX634" s="72"/>
      <c r="AY634" s="72"/>
      <c r="AZ634" s="72"/>
      <c r="BA634" s="72"/>
      <c r="BB634" s="72"/>
      <c r="BC634" s="72"/>
      <c r="BD634" s="72"/>
      <c r="BE634" s="72"/>
      <c r="BF634" s="72"/>
      <c r="BG634" s="72"/>
      <c r="BH634" s="72"/>
      <c r="BI634" s="72"/>
      <c r="BJ634" s="72"/>
      <c r="BK634" s="72"/>
      <c r="BL634" s="72"/>
      <c r="BM634" s="72"/>
      <c r="BN634" s="72"/>
      <c r="BO634" s="72"/>
      <c r="BP634" s="72"/>
      <c r="BQ634" s="72"/>
      <c r="BR634" s="72"/>
      <c r="BS634" s="72"/>
      <c r="BT634" s="72"/>
      <c r="BU634" s="72"/>
      <c r="BV634" s="72"/>
      <c r="BW634" s="72"/>
      <c r="BX634" s="72"/>
      <c r="BY634" s="72"/>
      <c r="BZ634" s="72"/>
      <c r="CA634" s="72"/>
      <c r="CB634" s="72"/>
      <c r="CC634" s="72"/>
      <c r="CD634" s="72"/>
      <c r="CE634" s="72"/>
      <c r="CF634" s="72"/>
      <c r="CG634" s="72"/>
      <c r="CH634" s="72"/>
      <c r="CI634" s="72"/>
      <c r="CJ634" s="72"/>
      <c r="CK634" s="72"/>
    </row>
    <row r="635" spans="2:89">
      <c r="C635" s="72">
        <f t="shared" ref="C635:D650" ca="1" si="132">C656</f>
        <v>0.78506216482556057</v>
      </c>
      <c r="D635" s="72">
        <f t="shared" ca="1" si="132"/>
        <v>-2.1136666138054832</v>
      </c>
      <c r="E635" s="70">
        <f t="shared" si="125"/>
        <v>1996</v>
      </c>
      <c r="F635" s="72">
        <f t="shared" ca="1" si="126"/>
        <v>-0.94560281639437527</v>
      </c>
      <c r="J635" s="72">
        <f t="shared" ca="1" si="127"/>
        <v>0.72782376240265734</v>
      </c>
      <c r="L635" s="72">
        <f t="shared" ca="1" si="128"/>
        <v>1.9415180858845416</v>
      </c>
      <c r="M635" s="72">
        <f t="shared" ca="1" si="128"/>
        <v>1.0925819928256697</v>
      </c>
      <c r="N635" s="72">
        <f t="shared" ca="1" si="128"/>
        <v>-0.35842206033351864</v>
      </c>
      <c r="O635" s="72">
        <f t="shared" ca="1" si="128"/>
        <v>0.74840969659153433</v>
      </c>
      <c r="P635" s="72">
        <f t="shared" ca="1" si="128"/>
        <v>-3.9481912798985941</v>
      </c>
      <c r="W635" s="72">
        <f t="shared" ca="1" si="129"/>
        <v>1.3442481123206118</v>
      </c>
      <c r="X635" s="72">
        <f t="shared" ca="1" si="129"/>
        <v>2.4412162368452117</v>
      </c>
      <c r="Z635" s="72">
        <f t="shared" ca="1" si="130"/>
        <v>-3.6497259974805463</v>
      </c>
      <c r="AD635" s="72">
        <f t="shared" ca="1" si="131"/>
        <v>0.54525105003064844</v>
      </c>
      <c r="AU635" s="70"/>
      <c r="AV635" s="70"/>
      <c r="AW635" s="72"/>
      <c r="AX635" s="72"/>
      <c r="AY635" s="72"/>
      <c r="AZ635" s="72"/>
      <c r="BA635" s="72"/>
      <c r="BB635" s="72"/>
      <c r="BC635" s="72"/>
      <c r="BD635" s="72"/>
      <c r="BE635" s="72"/>
      <c r="BF635" s="72"/>
      <c r="BG635" s="72"/>
      <c r="BH635" s="72"/>
      <c r="BI635" s="72"/>
      <c r="BJ635" s="72"/>
      <c r="BK635" s="72"/>
      <c r="BL635" s="72"/>
      <c r="BM635" s="72"/>
      <c r="BN635" s="72"/>
      <c r="BO635" s="72"/>
      <c r="BP635" s="72"/>
      <c r="BQ635" s="72"/>
      <c r="BR635" s="72"/>
      <c r="BS635" s="72"/>
      <c r="BT635" s="72"/>
      <c r="BU635" s="72"/>
      <c r="BV635" s="72"/>
      <c r="BW635" s="72"/>
      <c r="BX635" s="72"/>
      <c r="BY635" s="72"/>
      <c r="BZ635" s="72"/>
      <c r="CA635" s="72"/>
      <c r="CB635" s="72"/>
      <c r="CC635" s="72"/>
      <c r="CD635" s="72"/>
      <c r="CE635" s="72"/>
      <c r="CF635" s="72"/>
      <c r="CG635" s="72"/>
      <c r="CH635" s="72"/>
      <c r="CI635" s="72"/>
      <c r="CJ635" s="72"/>
      <c r="CK635" s="72"/>
    </row>
    <row r="636" spans="2:89">
      <c r="C636" s="72">
        <f t="shared" ca="1" si="132"/>
        <v>2.4321079114689361</v>
      </c>
      <c r="D636" s="72">
        <f t="shared" ca="1" si="132"/>
        <v>-0.28336880684933341</v>
      </c>
      <c r="E636" s="70">
        <f t="shared" si="125"/>
        <v>1997</v>
      </c>
      <c r="F636" s="72">
        <f t="shared" ca="1" si="126"/>
        <v>1.0595323468288509</v>
      </c>
      <c r="J636" s="72">
        <f t="shared" ca="1" si="127"/>
        <v>3.1852798780452218</v>
      </c>
      <c r="L636" s="72">
        <f t="shared" ca="1" si="128"/>
        <v>2.7156452325203917</v>
      </c>
      <c r="M636" s="72">
        <f t="shared" ca="1" si="128"/>
        <v>-4.9600033627927971</v>
      </c>
      <c r="N636" s="72">
        <f t="shared" ca="1" si="128"/>
        <v>1.3996413740361646</v>
      </c>
      <c r="O636" s="72">
        <f t="shared" ca="1" si="128"/>
        <v>1.8094786706471577</v>
      </c>
      <c r="P636" s="72">
        <f t="shared" ca="1" si="128"/>
        <v>-1.1203065031385573</v>
      </c>
      <c r="W636" s="72">
        <f t="shared" ca="1" si="129"/>
        <v>1.1564713881541566</v>
      </c>
      <c r="X636" s="72">
        <f t="shared" ca="1" si="129"/>
        <v>1.3168126489612186</v>
      </c>
      <c r="Z636" s="72">
        <f t="shared" ca="1" si="130"/>
        <v>-0.52711993782912359</v>
      </c>
      <c r="AD636" s="72">
        <f t="shared" ca="1" si="131"/>
        <v>0.56390369277896646</v>
      </c>
      <c r="AU636" s="70"/>
      <c r="AV636" s="70"/>
      <c r="AW636" s="72"/>
      <c r="AX636" s="72"/>
      <c r="AY636" s="72"/>
      <c r="AZ636" s="72"/>
      <c r="BA636" s="72"/>
      <c r="BB636" s="72"/>
      <c r="BC636" s="72"/>
      <c r="BD636" s="72"/>
      <c r="BE636" s="72"/>
      <c r="BF636" s="72"/>
      <c r="BG636" s="72"/>
      <c r="BH636" s="72"/>
      <c r="BI636" s="72"/>
      <c r="BJ636" s="72"/>
      <c r="BK636" s="72"/>
      <c r="BL636" s="72"/>
      <c r="BM636" s="72"/>
      <c r="BN636" s="72"/>
      <c r="BO636" s="72"/>
      <c r="BP636" s="72"/>
      <c r="BQ636" s="72"/>
      <c r="BR636" s="72"/>
      <c r="BS636" s="72"/>
      <c r="BT636" s="72"/>
      <c r="BU636" s="72"/>
      <c r="BV636" s="72"/>
      <c r="BW636" s="72"/>
      <c r="BX636" s="72"/>
      <c r="BY636" s="72"/>
      <c r="BZ636" s="72"/>
      <c r="CA636" s="72"/>
      <c r="CB636" s="72"/>
      <c r="CC636" s="72"/>
      <c r="CD636" s="72"/>
      <c r="CE636" s="72"/>
      <c r="CF636" s="72"/>
      <c r="CG636" s="72"/>
      <c r="CH636" s="72"/>
      <c r="CI636" s="72"/>
      <c r="CJ636" s="72"/>
      <c r="CK636" s="72"/>
    </row>
    <row r="637" spans="2:89">
      <c r="C637" s="72">
        <f t="shared" ca="1" si="132"/>
        <v>1.1669171993693246</v>
      </c>
      <c r="D637" s="72">
        <f t="shared" ca="1" si="132"/>
        <v>4.08406021661298</v>
      </c>
      <c r="E637" s="70">
        <f t="shared" si="125"/>
        <v>1998</v>
      </c>
      <c r="F637" s="72">
        <f t="shared" ca="1" si="126"/>
        <v>0.52849034341522216</v>
      </c>
      <c r="J637" s="72">
        <f t="shared" ca="1" si="127"/>
        <v>1.9507343581644632</v>
      </c>
      <c r="L637" s="72">
        <f t="shared" ca="1" si="128"/>
        <v>3.2824398166215074</v>
      </c>
      <c r="M637" s="72">
        <f t="shared" ca="1" si="128"/>
        <v>2.4700017034853694</v>
      </c>
      <c r="N637" s="72">
        <f t="shared" ca="1" si="128"/>
        <v>1.0048784546125011</v>
      </c>
      <c r="O637" s="72">
        <f t="shared" ca="1" si="128"/>
        <v>1.2397153054550802</v>
      </c>
      <c r="P637" s="72">
        <f t="shared" ca="1" si="128"/>
        <v>6.7762374625229604</v>
      </c>
      <c r="W637" s="72">
        <f t="shared" ca="1" si="129"/>
        <v>-2.3795111129386148</v>
      </c>
      <c r="X637" s="72">
        <f t="shared" ca="1" si="129"/>
        <v>2.3332016730004401</v>
      </c>
      <c r="Z637" s="72">
        <f t="shared" ca="1" si="130"/>
        <v>0.81833000441307036</v>
      </c>
      <c r="AD637" s="72">
        <f t="shared" ca="1" si="131"/>
        <v>0.8394221585986017</v>
      </c>
      <c r="AU637" s="70"/>
      <c r="AV637" s="70"/>
      <c r="AW637" s="72"/>
      <c r="AX637" s="72"/>
      <c r="AY637" s="72"/>
      <c r="AZ637" s="72"/>
      <c r="BA637" s="72"/>
      <c r="BB637" s="72"/>
      <c r="BC637" s="72"/>
      <c r="BD637" s="72"/>
      <c r="BE637" s="72"/>
      <c r="BF637" s="72"/>
      <c r="BG637" s="72"/>
      <c r="BH637" s="72"/>
      <c r="BI637" s="72"/>
      <c r="BJ637" s="72"/>
      <c r="BK637" s="72"/>
      <c r="BL637" s="72"/>
      <c r="BM637" s="72"/>
      <c r="BN637" s="72"/>
      <c r="BO637" s="72"/>
      <c r="BP637" s="72"/>
      <c r="BQ637" s="72"/>
      <c r="BR637" s="72"/>
      <c r="BS637" s="72"/>
      <c r="BT637" s="72"/>
      <c r="BU637" s="72"/>
      <c r="BV637" s="72"/>
      <c r="BW637" s="72"/>
      <c r="BX637" s="72"/>
      <c r="BY637" s="72"/>
      <c r="BZ637" s="72"/>
      <c r="CA637" s="72"/>
      <c r="CB637" s="72"/>
      <c r="CC637" s="72"/>
      <c r="CD637" s="72"/>
      <c r="CE637" s="72"/>
      <c r="CF637" s="72"/>
      <c r="CG637" s="72"/>
      <c r="CH637" s="72"/>
      <c r="CI637" s="72"/>
      <c r="CJ637" s="72"/>
      <c r="CK637" s="72"/>
    </row>
    <row r="638" spans="2:89">
      <c r="C638" s="72">
        <f t="shared" ca="1" si="132"/>
        <v>0.46205300583650927</v>
      </c>
      <c r="D638" s="72">
        <f t="shared" ca="1" si="132"/>
        <v>1.1498729546600517</v>
      </c>
      <c r="E638" s="70">
        <f t="shared" si="125"/>
        <v>1999</v>
      </c>
      <c r="F638" s="72">
        <f t="shared" ca="1" si="126"/>
        <v>0.51044342684418709</v>
      </c>
      <c r="J638" s="72">
        <f t="shared" ca="1" si="127"/>
        <v>0.86779587228908994</v>
      </c>
      <c r="L638" s="72">
        <f t="shared" ca="1" si="128"/>
        <v>3.8640044420331421</v>
      </c>
      <c r="M638" s="72">
        <f t="shared" ca="1" si="128"/>
        <v>0.35988401672197856</v>
      </c>
      <c r="N638" s="72">
        <f t="shared" ca="1" si="128"/>
        <v>0.29583932574523963</v>
      </c>
      <c r="O638" s="72">
        <f t="shared" ca="1" si="128"/>
        <v>-0.34584999536417804</v>
      </c>
      <c r="P638" s="72">
        <f t="shared" ca="1" si="128"/>
        <v>1.6535453757718255</v>
      </c>
      <c r="W638" s="72">
        <f t="shared" ca="1" si="129"/>
        <v>-0.95976948431646392</v>
      </c>
      <c r="X638" s="72">
        <f t="shared" ca="1" si="129"/>
        <v>2.4275348516058504</v>
      </c>
      <c r="Z638" s="72">
        <f t="shared" ca="1" si="130"/>
        <v>4.1476513888194511E-2</v>
      </c>
      <c r="AD638" s="72">
        <f t="shared" ca="1" si="131"/>
        <v>-3.8891553784113131</v>
      </c>
      <c r="AU638" s="70"/>
      <c r="AV638" s="70"/>
      <c r="AW638" s="72"/>
      <c r="AX638" s="72"/>
      <c r="AY638" s="72"/>
      <c r="AZ638" s="72"/>
      <c r="BA638" s="72"/>
      <c r="BB638" s="72"/>
      <c r="BC638" s="72"/>
      <c r="BD638" s="72"/>
      <c r="BE638" s="72"/>
      <c r="BF638" s="72"/>
      <c r="BG638" s="72"/>
      <c r="BH638" s="72"/>
      <c r="BI638" s="72"/>
      <c r="BJ638" s="72"/>
      <c r="BK638" s="72"/>
      <c r="BL638" s="72"/>
      <c r="BM638" s="72"/>
      <c r="BN638" s="72"/>
      <c r="BO638" s="72"/>
      <c r="BP638" s="72"/>
      <c r="BQ638" s="72"/>
      <c r="BR638" s="72"/>
      <c r="BS638" s="72"/>
      <c r="BT638" s="72"/>
      <c r="BU638" s="72"/>
      <c r="BV638" s="72"/>
      <c r="BW638" s="72"/>
      <c r="BX638" s="72"/>
      <c r="BY638" s="72"/>
      <c r="BZ638" s="72"/>
      <c r="CA638" s="72"/>
      <c r="CB638" s="72"/>
      <c r="CC638" s="72"/>
      <c r="CD638" s="72"/>
      <c r="CE638" s="72"/>
      <c r="CF638" s="72"/>
      <c r="CG638" s="72"/>
      <c r="CH638" s="72"/>
      <c r="CI638" s="72"/>
      <c r="CJ638" s="72"/>
      <c r="CK638" s="72"/>
    </row>
    <row r="639" spans="2:89">
      <c r="C639" s="72">
        <f t="shared" ca="1" si="132"/>
        <v>0.83834785684953683</v>
      </c>
      <c r="D639" s="72">
        <f t="shared" ca="1" si="132"/>
        <v>2.3907142365478422</v>
      </c>
      <c r="E639" s="70">
        <f t="shared" si="125"/>
        <v>2000</v>
      </c>
      <c r="F639" s="72">
        <f t="shared" ca="1" si="126"/>
        <v>3.4814791241470688</v>
      </c>
      <c r="J639" s="72">
        <f t="shared" ca="1" si="127"/>
        <v>0.59589381401816688</v>
      </c>
      <c r="L639" s="72">
        <f t="shared" ca="1" si="128"/>
        <v>2.5127313911919469</v>
      </c>
      <c r="M639" s="72">
        <f t="shared" ca="1" si="128"/>
        <v>3.6490848050729552</v>
      </c>
      <c r="N639" s="72">
        <f t="shared" ca="1" si="128"/>
        <v>2.7777150804966455</v>
      </c>
      <c r="O639" s="72">
        <f t="shared" ca="1" si="128"/>
        <v>-0.7627973210622252</v>
      </c>
      <c r="P639" s="72">
        <f t="shared" ca="1" si="128"/>
        <v>2.338086985981036</v>
      </c>
      <c r="W639" s="72">
        <f t="shared" ca="1" si="129"/>
        <v>1.0731780587488915</v>
      </c>
      <c r="X639" s="72">
        <f t="shared" ca="1" si="129"/>
        <v>-0.67852299431847563</v>
      </c>
      <c r="Z639" s="72">
        <f t="shared" ca="1" si="130"/>
        <v>-1.1612447009605176</v>
      </c>
      <c r="AD639" s="72">
        <f t="shared" ca="1" si="131"/>
        <v>0.71342329634340729</v>
      </c>
      <c r="AU639" s="70"/>
      <c r="AV639" s="70"/>
      <c r="AW639" s="72"/>
      <c r="AX639" s="72"/>
      <c r="AY639" s="72"/>
      <c r="AZ639" s="72"/>
      <c r="BA639" s="72"/>
      <c r="BB639" s="72"/>
      <c r="BC639" s="72"/>
      <c r="BD639" s="72"/>
      <c r="BE639" s="72"/>
      <c r="BF639" s="72"/>
      <c r="BG639" s="72"/>
      <c r="BH639" s="72"/>
      <c r="BI639" s="72"/>
      <c r="BJ639" s="72"/>
      <c r="BK639" s="72"/>
      <c r="BL639" s="72"/>
      <c r="BM639" s="72"/>
      <c r="BN639" s="72"/>
      <c r="BO639" s="72"/>
      <c r="BP639" s="72"/>
      <c r="BQ639" s="72"/>
      <c r="BR639" s="72"/>
      <c r="BS639" s="72"/>
      <c r="BT639" s="72"/>
      <c r="BU639" s="72"/>
      <c r="BV639" s="72"/>
      <c r="BW639" s="72"/>
      <c r="BX639" s="72"/>
      <c r="BY639" s="72"/>
      <c r="BZ639" s="72"/>
      <c r="CA639" s="72"/>
      <c r="CB639" s="72"/>
      <c r="CC639" s="72"/>
      <c r="CD639" s="72"/>
      <c r="CE639" s="72"/>
      <c r="CF639" s="72"/>
      <c r="CG639" s="72"/>
      <c r="CH639" s="72"/>
      <c r="CI639" s="72"/>
      <c r="CJ639" s="72"/>
      <c r="CK639" s="72"/>
    </row>
    <row r="640" spans="2:89">
      <c r="C640" s="72">
        <f t="shared" ca="1" si="132"/>
        <v>0.64763829862873068</v>
      </c>
      <c r="D640" s="72">
        <f t="shared" ca="1" si="132"/>
        <v>0.68423510294234169</v>
      </c>
      <c r="E640" s="70">
        <f t="shared" si="125"/>
        <v>2001</v>
      </c>
      <c r="F640" s="72">
        <f t="shared" ca="1" si="126"/>
        <v>-1.2406557006303331</v>
      </c>
      <c r="J640" s="72">
        <f t="shared" ca="1" si="127"/>
        <v>1.9544871603396574</v>
      </c>
      <c r="L640" s="72">
        <f t="shared" ca="1" si="128"/>
        <v>0.5133174912935301</v>
      </c>
      <c r="M640" s="72">
        <f t="shared" ca="1" si="128"/>
        <v>4.9772456351882877</v>
      </c>
      <c r="N640" s="72">
        <f t="shared" ca="1" si="128"/>
        <v>0.15923220957210216</v>
      </c>
      <c r="O640" s="72">
        <f t="shared" ca="1" si="128"/>
        <v>-1.3704179355744861</v>
      </c>
      <c r="P640" s="72">
        <f t="shared" ca="1" si="128"/>
        <v>0.75298604565701144</v>
      </c>
      <c r="W640" s="72">
        <f t="shared" ca="1" si="129"/>
        <v>-2.7123988314971093</v>
      </c>
      <c r="X640" s="72">
        <f t="shared" ca="1" si="129"/>
        <v>0.92039529171796808</v>
      </c>
      <c r="Z640" s="72">
        <f t="shared" ca="1" si="130"/>
        <v>-1.4949647782617648</v>
      </c>
      <c r="AD640" s="72">
        <f t="shared" ca="1" si="131"/>
        <v>-3.5252656241760216</v>
      </c>
      <c r="AU640" s="70"/>
      <c r="AV640" s="70"/>
      <c r="AW640" s="72"/>
      <c r="AX640" s="72"/>
      <c r="AY640" s="72"/>
      <c r="AZ640" s="72"/>
      <c r="BA640" s="72"/>
      <c r="BB640" s="72"/>
      <c r="BC640" s="72"/>
      <c r="BD640" s="72"/>
      <c r="BE640" s="72"/>
      <c r="BF640" s="72"/>
      <c r="BG640" s="72"/>
      <c r="BH640" s="72"/>
      <c r="BI640" s="72"/>
      <c r="BJ640" s="72"/>
      <c r="BK640" s="72"/>
      <c r="BL640" s="72"/>
      <c r="BM640" s="72"/>
      <c r="BN640" s="72"/>
      <c r="BO640" s="72"/>
      <c r="BP640" s="72"/>
      <c r="BQ640" s="72"/>
      <c r="BR640" s="72"/>
      <c r="BS640" s="72"/>
      <c r="BT640" s="72"/>
      <c r="BU640" s="72"/>
      <c r="BV640" s="72"/>
      <c r="BW640" s="72"/>
      <c r="BX640" s="72"/>
      <c r="BY640" s="72"/>
      <c r="BZ640" s="72"/>
      <c r="CA640" s="72"/>
      <c r="CB640" s="72"/>
      <c r="CC640" s="72"/>
      <c r="CD640" s="72"/>
      <c r="CE640" s="72"/>
      <c r="CF640" s="72"/>
      <c r="CG640" s="72"/>
      <c r="CH640" s="72"/>
      <c r="CI640" s="72"/>
      <c r="CJ640" s="72"/>
      <c r="CK640" s="72"/>
    </row>
    <row r="641" spans="2:89">
      <c r="C641" s="72">
        <f t="shared" ca="1" si="132"/>
        <v>0.41753099569568852</v>
      </c>
      <c r="D641" s="72">
        <f t="shared" ca="1" si="132"/>
        <v>-0.25410316415593059</v>
      </c>
      <c r="E641" s="70">
        <f t="shared" si="125"/>
        <v>2002</v>
      </c>
      <c r="F641" s="72">
        <f t="shared" ca="1" si="126"/>
        <v>-0.39934390721239055</v>
      </c>
      <c r="J641" s="72">
        <f t="shared" ca="1" si="127"/>
        <v>1.5342046612766058</v>
      </c>
      <c r="L641" s="72">
        <f t="shared" ca="1" si="128"/>
        <v>0.32818087559394193</v>
      </c>
      <c r="M641" s="72">
        <f t="shared" ca="1" si="128"/>
        <v>-5.4218346354814706</v>
      </c>
      <c r="N641" s="72">
        <f t="shared" ca="1" si="128"/>
        <v>0.23777666483619786</v>
      </c>
      <c r="O641" s="72">
        <f t="shared" ca="1" si="128"/>
        <v>-2.5984983968353026</v>
      </c>
      <c r="P641" s="72">
        <f t="shared" ca="1" si="128"/>
        <v>3.4578172899824011E-2</v>
      </c>
      <c r="W641" s="72">
        <f t="shared" ca="1" si="129"/>
        <v>-4.3795367101307043</v>
      </c>
      <c r="X641" s="72">
        <f t="shared" ca="1" si="129"/>
        <v>2.2376326806626157</v>
      </c>
      <c r="Z641" s="72">
        <f t="shared" ca="1" si="130"/>
        <v>-0.63078787423699323</v>
      </c>
      <c r="AD641" s="72">
        <f t="shared" ca="1" si="131"/>
        <v>-1.2697635152724929</v>
      </c>
      <c r="AU641" s="70"/>
      <c r="AV641" s="70"/>
      <c r="AW641" s="72"/>
      <c r="AX641" s="72"/>
      <c r="AY641" s="72"/>
      <c r="AZ641" s="72"/>
      <c r="BA641" s="72"/>
      <c r="BB641" s="72"/>
      <c r="BC641" s="72"/>
      <c r="BD641" s="72"/>
      <c r="BE641" s="72"/>
      <c r="BF641" s="72"/>
      <c r="BG641" s="72"/>
      <c r="BH641" s="72"/>
      <c r="BI641" s="72"/>
      <c r="BJ641" s="72"/>
      <c r="BK641" s="72"/>
      <c r="BL641" s="72"/>
      <c r="BM641" s="72"/>
      <c r="BN641" s="72"/>
      <c r="BO641" s="72"/>
      <c r="BP641" s="72"/>
      <c r="BQ641" s="72"/>
      <c r="BR641" s="72"/>
      <c r="BS641" s="72"/>
      <c r="BT641" s="72"/>
      <c r="BU641" s="72"/>
      <c r="BV641" s="72"/>
      <c r="BW641" s="72"/>
      <c r="BX641" s="72"/>
      <c r="BY641" s="72"/>
      <c r="BZ641" s="72"/>
      <c r="CA641" s="72"/>
      <c r="CB641" s="72"/>
      <c r="CC641" s="72"/>
      <c r="CD641" s="72"/>
      <c r="CE641" s="72"/>
      <c r="CF641" s="72"/>
      <c r="CG641" s="72"/>
      <c r="CH641" s="72"/>
      <c r="CI641" s="72"/>
      <c r="CJ641" s="72"/>
      <c r="CK641" s="72"/>
    </row>
    <row r="642" spans="2:89">
      <c r="C642" s="72">
        <f t="shared" ca="1" si="132"/>
        <v>-0.83603956118212397</v>
      </c>
      <c r="D642" s="72">
        <f t="shared" ca="1" si="132"/>
        <v>-2.0258237884880299</v>
      </c>
      <c r="E642" s="70">
        <f t="shared" si="125"/>
        <v>2003</v>
      </c>
      <c r="F642" s="72">
        <f t="shared" ca="1" si="126"/>
        <v>-0.36144997219748065</v>
      </c>
      <c r="J642" s="72">
        <f t="shared" ca="1" si="127"/>
        <v>-0.93174880905135815</v>
      </c>
      <c r="L642" s="72">
        <f t="shared" ca="1" si="128"/>
        <v>-8.1069611518143621</v>
      </c>
      <c r="M642" s="72">
        <f t="shared" ca="1" si="128"/>
        <v>2.5738406846899986</v>
      </c>
      <c r="N642" s="72">
        <f t="shared" ca="1" si="128"/>
        <v>-0.8462269079786755</v>
      </c>
      <c r="O642" s="72">
        <f t="shared" ca="1" si="128"/>
        <v>-1.8499975355528053</v>
      </c>
      <c r="P642" s="72">
        <f t="shared" ca="1" si="128"/>
        <v>-2.6539292122024105</v>
      </c>
      <c r="W642" s="72">
        <f t="shared" ca="1" si="129"/>
        <v>-1.4826791212477541</v>
      </c>
      <c r="X642" s="72">
        <f t="shared" ca="1" si="129"/>
        <v>0.49197826502431763</v>
      </c>
      <c r="Z642" s="72">
        <f t="shared" ca="1" si="130"/>
        <v>-2.9374436568530449</v>
      </c>
      <c r="AD642" s="72">
        <f t="shared" ca="1" si="131"/>
        <v>-0.57192343335195073</v>
      </c>
      <c r="AU642" s="70"/>
      <c r="AV642" s="70"/>
      <c r="AW642" s="72"/>
      <c r="AX642" s="72"/>
      <c r="AY642" s="72"/>
      <c r="AZ642" s="72"/>
      <c r="BA642" s="72"/>
      <c r="BB642" s="72"/>
      <c r="BC642" s="72"/>
      <c r="BD642" s="72"/>
      <c r="BE642" s="72"/>
      <c r="BF642" s="72"/>
      <c r="BG642" s="72"/>
      <c r="BH642" s="72"/>
      <c r="BI642" s="72"/>
      <c r="BJ642" s="72"/>
      <c r="BK642" s="72"/>
      <c r="BL642" s="72"/>
      <c r="BM642" s="72"/>
      <c r="BN642" s="72"/>
      <c r="BO642" s="72"/>
      <c r="BP642" s="72"/>
      <c r="BQ642" s="72"/>
      <c r="BR642" s="72"/>
      <c r="BS642" s="72"/>
      <c r="BT642" s="72"/>
      <c r="BU642" s="72"/>
      <c r="BV642" s="72"/>
      <c r="BW642" s="72"/>
      <c r="BX642" s="72"/>
      <c r="BY642" s="72"/>
      <c r="BZ642" s="72"/>
      <c r="CA642" s="72"/>
      <c r="CB642" s="72"/>
      <c r="CC642" s="72"/>
      <c r="CD642" s="72"/>
      <c r="CE642" s="72"/>
      <c r="CF642" s="72"/>
      <c r="CG642" s="72"/>
      <c r="CH642" s="72"/>
      <c r="CI642" s="72"/>
      <c r="CJ642" s="72"/>
      <c r="CK642" s="72"/>
    </row>
    <row r="643" spans="2:89">
      <c r="C643" s="72">
        <f t="shared" ca="1" si="132"/>
        <v>-0.20483036375654359</v>
      </c>
      <c r="D643" s="72">
        <f t="shared" ca="1" si="132"/>
        <v>-1.6372780559453144</v>
      </c>
      <c r="E643" s="70">
        <f t="shared" si="125"/>
        <v>2004</v>
      </c>
      <c r="F643" s="72">
        <f t="shared" ca="1" si="126"/>
        <v>2.3344987807258466</v>
      </c>
      <c r="J643" s="72">
        <f t="shared" ca="1" si="127"/>
        <v>-0.70750959272621872</v>
      </c>
      <c r="L643" s="72">
        <f t="shared" ca="1" si="128"/>
        <v>-5.3348860743917754</v>
      </c>
      <c r="M643" s="72">
        <f t="shared" ca="1" si="128"/>
        <v>-1.2064532847824494</v>
      </c>
      <c r="N643" s="72">
        <f t="shared" ca="1" si="128"/>
        <v>-1.3117423377994597</v>
      </c>
      <c r="O643" s="72">
        <f t="shared" ca="1" si="128"/>
        <v>-1.2110781864944187</v>
      </c>
      <c r="P643" s="72">
        <f t="shared" ca="1" si="128"/>
        <v>-1.7351379465411765</v>
      </c>
      <c r="W643" s="72">
        <f t="shared" ca="1" si="129"/>
        <v>-8.8651722628696472E-2</v>
      </c>
      <c r="X643" s="72">
        <f t="shared" ca="1" si="129"/>
        <v>1.451692773701696</v>
      </c>
      <c r="Z643" s="72">
        <f t="shared" ca="1" si="130"/>
        <v>0.37604585756247921</v>
      </c>
      <c r="AD643" s="72">
        <f t="shared" ca="1" si="131"/>
        <v>-1.2812187098514505</v>
      </c>
      <c r="AU643" s="70"/>
      <c r="AV643" s="70"/>
      <c r="AW643" s="72"/>
      <c r="AX643" s="72"/>
      <c r="AY643" s="72"/>
      <c r="AZ643" s="72"/>
      <c r="BA643" s="72"/>
      <c r="BB643" s="72"/>
      <c r="BC643" s="72"/>
      <c r="BD643" s="72"/>
      <c r="BE643" s="72"/>
      <c r="BF643" s="72"/>
      <c r="BG643" s="72"/>
      <c r="BH643" s="72"/>
      <c r="BI643" s="72"/>
      <c r="BJ643" s="72"/>
      <c r="BK643" s="72"/>
      <c r="BL643" s="72"/>
      <c r="BM643" s="72"/>
      <c r="BN643" s="72"/>
      <c r="BO643" s="72"/>
      <c r="BP643" s="72"/>
      <c r="BQ643" s="72"/>
      <c r="BR643" s="72"/>
      <c r="BS643" s="72"/>
      <c r="BT643" s="72"/>
      <c r="BU643" s="72"/>
      <c r="BV643" s="72"/>
      <c r="BW643" s="72"/>
      <c r="BX643" s="72"/>
      <c r="BY643" s="72"/>
      <c r="BZ643" s="72"/>
      <c r="CA643" s="72"/>
      <c r="CB643" s="72"/>
      <c r="CC643" s="72"/>
      <c r="CD643" s="72"/>
      <c r="CE643" s="72"/>
      <c r="CF643" s="72"/>
      <c r="CG643" s="72"/>
      <c r="CH643" s="72"/>
      <c r="CI643" s="72"/>
      <c r="CJ643" s="72"/>
      <c r="CK643" s="72"/>
    </row>
    <row r="644" spans="2:89">
      <c r="C644" s="72">
        <f t="shared" ca="1" si="132"/>
        <v>0.81323944624443367</v>
      </c>
      <c r="D644" s="72">
        <f t="shared" ca="1" si="132"/>
        <v>-1.0174781780191506</v>
      </c>
      <c r="E644" s="70">
        <f t="shared" si="125"/>
        <v>2005</v>
      </c>
      <c r="F644" s="72">
        <f t="shared" ca="1" si="126"/>
        <v>1.2211775399037395</v>
      </c>
      <c r="J644" s="72">
        <f t="shared" ca="1" si="127"/>
        <v>0.7172436104713853</v>
      </c>
      <c r="L644" s="72">
        <f t="shared" ca="1" si="128"/>
        <v>-4.5379998030333102</v>
      </c>
      <c r="M644" s="72">
        <f t="shared" ca="1" si="128"/>
        <v>-1.0064358145785768</v>
      </c>
      <c r="N644" s="72">
        <f t="shared" ca="1" si="128"/>
        <v>0.12200701540339143</v>
      </c>
      <c r="O644" s="72">
        <f t="shared" ca="1" si="128"/>
        <v>-1.4128154716328667</v>
      </c>
      <c r="P644" s="72">
        <f t="shared" ca="1" si="128"/>
        <v>-1.2082859388927503</v>
      </c>
      <c r="W644" s="72">
        <f t="shared" ca="1" si="129"/>
        <v>2.6425051736469696</v>
      </c>
      <c r="X644" s="72">
        <f t="shared" ca="1" si="129"/>
        <v>-0.23288738809155163</v>
      </c>
      <c r="Z644" s="72">
        <f t="shared" ca="1" si="130"/>
        <v>-2.9721914363583513</v>
      </c>
      <c r="AD644" s="72">
        <f t="shared" ca="1" si="131"/>
        <v>-2.6535177880139038</v>
      </c>
      <c r="AU644" s="70"/>
      <c r="AV644" s="70"/>
      <c r="AW644" s="72"/>
      <c r="AX644" s="72"/>
      <c r="AY644" s="72"/>
      <c r="AZ644" s="72"/>
      <c r="BA644" s="72"/>
      <c r="BB644" s="72"/>
      <c r="BC644" s="72"/>
      <c r="BD644" s="72"/>
      <c r="BE644" s="72"/>
      <c r="BF644" s="72"/>
      <c r="BG644" s="72"/>
      <c r="BH644" s="72"/>
      <c r="BI644" s="72"/>
      <c r="BJ644" s="72"/>
      <c r="BK644" s="72"/>
      <c r="BL644" s="72"/>
      <c r="BM644" s="72"/>
      <c r="BN644" s="72"/>
      <c r="BO644" s="72"/>
      <c r="BP644" s="72"/>
      <c r="BQ644" s="72"/>
      <c r="BR644" s="72"/>
      <c r="BS644" s="72"/>
      <c r="BT644" s="72"/>
      <c r="BU644" s="72"/>
      <c r="BV644" s="72"/>
      <c r="BW644" s="72"/>
      <c r="BX644" s="72"/>
      <c r="BY644" s="72"/>
      <c r="BZ644" s="72"/>
      <c r="CA644" s="72"/>
      <c r="CB644" s="72"/>
      <c r="CC644" s="72"/>
      <c r="CD644" s="72"/>
      <c r="CE644" s="72"/>
      <c r="CF644" s="72"/>
      <c r="CG644" s="72"/>
      <c r="CH644" s="72"/>
      <c r="CI644" s="72"/>
      <c r="CJ644" s="72"/>
      <c r="CK644" s="72"/>
    </row>
    <row r="645" spans="2:89">
      <c r="C645" s="72">
        <f t="shared" ca="1" si="132"/>
        <v>1.2982064054860178</v>
      </c>
      <c r="D645" s="72">
        <f t="shared" ca="1" si="132"/>
        <v>-0.86453224517026905</v>
      </c>
      <c r="E645" s="70">
        <f t="shared" si="125"/>
        <v>2006</v>
      </c>
      <c r="F645" s="72">
        <f t="shared" ca="1" si="126"/>
        <v>-1.2586693279557082</v>
      </c>
      <c r="J645" s="72">
        <f t="shared" ca="1" si="127"/>
        <v>2.1558910315911506</v>
      </c>
      <c r="L645" s="72">
        <f t="shared" ca="1" si="128"/>
        <v>-3.476167229456395</v>
      </c>
      <c r="M645" s="72">
        <f t="shared" ca="1" si="128"/>
        <v>2.4113379048656958</v>
      </c>
      <c r="N645" s="72">
        <f t="shared" ca="1" si="128"/>
        <v>-0.74490169739894752</v>
      </c>
      <c r="O645" s="72">
        <f t="shared" ca="1" si="128"/>
        <v>-1.4021225721489006</v>
      </c>
      <c r="P645" s="72">
        <f t="shared" ca="1" si="128"/>
        <v>-1.4063978263111121</v>
      </c>
      <c r="W645" s="72">
        <f t="shared" ca="1" si="129"/>
        <v>0.32748387661234446</v>
      </c>
      <c r="X645" s="72">
        <f t="shared" ca="1" si="129"/>
        <v>-0.25596648940132694</v>
      </c>
      <c r="Z645" s="72">
        <f t="shared" ca="1" si="130"/>
        <v>2.2520760880032853</v>
      </c>
      <c r="AD645" s="72">
        <f t="shared" ca="1" si="131"/>
        <v>5.7769776247806881E-2</v>
      </c>
      <c r="AU645" s="70"/>
      <c r="AV645" s="70"/>
      <c r="AW645" s="72"/>
      <c r="AX645" s="72"/>
      <c r="AY645" s="72"/>
      <c r="AZ645" s="72"/>
      <c r="BA645" s="72"/>
      <c r="BB645" s="72"/>
      <c r="BC645" s="72"/>
      <c r="BD645" s="72"/>
      <c r="BE645" s="72"/>
      <c r="BF645" s="72"/>
      <c r="BG645" s="72"/>
      <c r="BH645" s="72"/>
      <c r="BI645" s="72"/>
      <c r="BJ645" s="72"/>
      <c r="BK645" s="72"/>
      <c r="BL645" s="72"/>
      <c r="BM645" s="72"/>
      <c r="BN645" s="72"/>
      <c r="BO645" s="72"/>
      <c r="BP645" s="72"/>
      <c r="BQ645" s="72"/>
      <c r="BR645" s="72"/>
      <c r="BS645" s="72"/>
      <c r="BT645" s="72"/>
      <c r="BU645" s="72"/>
      <c r="BV645" s="72"/>
      <c r="BW645" s="72"/>
      <c r="BX645" s="72"/>
      <c r="BY645" s="72"/>
      <c r="BZ645" s="72"/>
      <c r="CA645" s="72"/>
      <c r="CB645" s="72"/>
      <c r="CC645" s="72"/>
      <c r="CD645" s="72"/>
      <c r="CE645" s="72"/>
      <c r="CF645" s="72"/>
      <c r="CG645" s="72"/>
      <c r="CH645" s="72"/>
      <c r="CI645" s="72"/>
      <c r="CJ645" s="72"/>
      <c r="CK645" s="72"/>
    </row>
    <row r="646" spans="2:89">
      <c r="C646" s="72">
        <f t="shared" ca="1" si="132"/>
        <v>1.3427004990287263</v>
      </c>
      <c r="D646" s="72">
        <f t="shared" ca="1" si="132"/>
        <v>-0.14985856551528781</v>
      </c>
      <c r="E646" s="70">
        <f t="shared" si="125"/>
        <v>2007</v>
      </c>
      <c r="F646" s="72">
        <f t="shared" ca="1" si="126"/>
        <v>0.21370751596356818</v>
      </c>
      <c r="J646" s="72">
        <f t="shared" ca="1" si="127"/>
        <v>1.947200740485755</v>
      </c>
      <c r="L646" s="72">
        <f t="shared" ca="1" si="128"/>
        <v>-4.7341860015835513</v>
      </c>
      <c r="M646" s="72">
        <f t="shared" ca="1" si="128"/>
        <v>0.63939424320418325</v>
      </c>
      <c r="N646" s="72">
        <f t="shared" ca="1" si="128"/>
        <v>-1.6224270939765972</v>
      </c>
      <c r="O646" s="72">
        <f t="shared" ca="1" si="128"/>
        <v>0.39979127350058263</v>
      </c>
      <c r="P646" s="72">
        <f t="shared" ca="1" si="128"/>
        <v>1.0745536536463263</v>
      </c>
      <c r="W646" s="72">
        <f t="shared" ca="1" si="129"/>
        <v>-0.3115713500546069</v>
      </c>
      <c r="X646" s="72">
        <f t="shared" ca="1" si="129"/>
        <v>0.9974421538418321</v>
      </c>
      <c r="Z646" s="72">
        <f t="shared" ca="1" si="130"/>
        <v>1.2117864700052827</v>
      </c>
      <c r="AD646" s="72">
        <f t="shared" ca="1" si="131"/>
        <v>0.96708674753409607</v>
      </c>
      <c r="AU646" s="70"/>
      <c r="AV646" s="70"/>
      <c r="AW646" s="72"/>
      <c r="AX646" s="72"/>
      <c r="AY646" s="72"/>
      <c r="AZ646" s="72"/>
      <c r="BA646" s="72"/>
      <c r="BB646" s="72"/>
      <c r="BC646" s="72"/>
      <c r="BD646" s="72"/>
      <c r="BE646" s="72"/>
      <c r="BF646" s="72"/>
      <c r="BG646" s="72"/>
      <c r="BH646" s="72"/>
      <c r="BI646" s="72"/>
      <c r="BJ646" s="72"/>
      <c r="BK646" s="72"/>
      <c r="BL646" s="72"/>
      <c r="BM646" s="72"/>
      <c r="BN646" s="72"/>
      <c r="BO646" s="72"/>
      <c r="BP646" s="72"/>
      <c r="BQ646" s="72"/>
      <c r="BR646" s="72"/>
      <c r="BS646" s="72"/>
      <c r="BT646" s="72"/>
      <c r="BU646" s="72"/>
      <c r="BV646" s="72"/>
      <c r="BW646" s="72"/>
      <c r="BX646" s="72"/>
      <c r="BY646" s="72"/>
      <c r="BZ646" s="72"/>
      <c r="CA646" s="72"/>
      <c r="CB646" s="72"/>
      <c r="CC646" s="72"/>
      <c r="CD646" s="72"/>
      <c r="CE646" s="72"/>
      <c r="CF646" s="72"/>
      <c r="CG646" s="72"/>
      <c r="CH646" s="72"/>
      <c r="CI646" s="72"/>
      <c r="CJ646" s="72"/>
      <c r="CK646" s="72"/>
    </row>
    <row r="647" spans="2:89">
      <c r="C647" s="72">
        <f t="shared" ca="1" si="132"/>
        <v>-1.0627487478973936</v>
      </c>
      <c r="D647" s="72">
        <f t="shared" ca="1" si="132"/>
        <v>-2.6300901181962599</v>
      </c>
      <c r="E647" s="70">
        <f t="shared" si="125"/>
        <v>2008</v>
      </c>
      <c r="F647" s="72">
        <f t="shared" ca="1" si="126"/>
        <v>-0.66524816103121776</v>
      </c>
      <c r="J647" s="72">
        <f t="shared" ca="1" si="127"/>
        <v>-1.3406340707201481</v>
      </c>
      <c r="L647" s="72">
        <f t="shared" ca="1" si="128"/>
        <v>-8.2128407228325706</v>
      </c>
      <c r="M647" s="72">
        <f t="shared" ca="1" si="128"/>
        <v>-0.91227833225243637</v>
      </c>
      <c r="N647" s="72">
        <f t="shared" ca="1" si="128"/>
        <v>-3.3311987805838994</v>
      </c>
      <c r="O647" s="72">
        <f t="shared" ca="1" si="128"/>
        <v>-0.38142188834149326</v>
      </c>
      <c r="P647" s="72">
        <f t="shared" ca="1" si="128"/>
        <v>-1.9889631625530368</v>
      </c>
      <c r="W647" s="72">
        <f t="shared" ca="1" si="129"/>
        <v>1.6002559797968496</v>
      </c>
      <c r="X647" s="72">
        <f t="shared" ca="1" si="129"/>
        <v>-0.64765136532429768</v>
      </c>
      <c r="Z647" s="72">
        <f t="shared" ca="1" si="130"/>
        <v>-0.74163379619260894</v>
      </c>
      <c r="AD647" s="72">
        <f t="shared" ca="1" si="131"/>
        <v>-6.9398179145409689</v>
      </c>
      <c r="AU647" s="70"/>
      <c r="AV647" s="70"/>
      <c r="AW647" s="72"/>
      <c r="AX647" s="72"/>
      <c r="AY647" s="72"/>
      <c r="AZ647" s="72"/>
      <c r="BA647" s="72"/>
      <c r="BB647" s="72"/>
      <c r="BC647" s="72"/>
      <c r="BD647" s="72"/>
      <c r="BE647" s="72"/>
      <c r="BF647" s="72"/>
      <c r="BG647" s="72"/>
      <c r="BH647" s="72"/>
      <c r="BI647" s="72"/>
      <c r="BJ647" s="72"/>
      <c r="BK647" s="72"/>
      <c r="BL647" s="72"/>
      <c r="BM647" s="72"/>
      <c r="BN647" s="72"/>
      <c r="BO647" s="72"/>
      <c r="BP647" s="72"/>
      <c r="BQ647" s="72"/>
      <c r="BR647" s="72"/>
      <c r="BS647" s="72"/>
      <c r="BT647" s="72"/>
      <c r="BU647" s="72"/>
      <c r="BV647" s="72"/>
      <c r="BW647" s="72"/>
      <c r="BX647" s="72"/>
      <c r="BY647" s="72"/>
      <c r="BZ647" s="72"/>
      <c r="CA647" s="72"/>
      <c r="CB647" s="72"/>
      <c r="CC647" s="72"/>
      <c r="CD647" s="72"/>
      <c r="CE647" s="72"/>
      <c r="CF647" s="72"/>
      <c r="CG647" s="72"/>
      <c r="CH647" s="72"/>
      <c r="CI647" s="72"/>
      <c r="CJ647" s="72"/>
      <c r="CK647" s="72"/>
    </row>
    <row r="648" spans="2:89">
      <c r="C648" s="72">
        <f t="shared" ca="1" si="132"/>
        <v>-2.1979571171269083</v>
      </c>
      <c r="D648" s="72">
        <f t="shared" ca="1" si="132"/>
        <v>1.2513493785365044</v>
      </c>
      <c r="E648" s="70">
        <f t="shared" si="125"/>
        <v>2009</v>
      </c>
      <c r="F648" s="72">
        <f t="shared" ca="1" si="126"/>
        <v>-1.9428678822069445</v>
      </c>
      <c r="J648" s="72">
        <f t="shared" ca="1" si="127"/>
        <v>-1.5928626033238968</v>
      </c>
      <c r="L648" s="72">
        <f t="shared" ca="1" si="128"/>
        <v>11.521266923238848</v>
      </c>
      <c r="M648" s="72">
        <f t="shared" ca="1" si="128"/>
        <v>-0.71720794055324388</v>
      </c>
      <c r="N648" s="72">
        <f t="shared" ca="1" si="128"/>
        <v>2.2076826403331973</v>
      </c>
      <c r="O648" s="72">
        <f t="shared" ca="1" si="128"/>
        <v>-0.4295169993121295</v>
      </c>
      <c r="P648" s="72">
        <f t="shared" ca="1" si="128"/>
        <v>6.5195762829883819E-2</v>
      </c>
      <c r="W648" s="72">
        <f t="shared" ca="1" si="129"/>
        <v>-4.4191180020562326</v>
      </c>
      <c r="X648" s="72">
        <f t="shared" ca="1" si="129"/>
        <v>-0.19544173783706542</v>
      </c>
      <c r="Z648" s="72">
        <f t="shared" ca="1" si="130"/>
        <v>-1.4388509208134836</v>
      </c>
      <c r="AD648" s="72">
        <f t="shared" ca="1" si="131"/>
        <v>-7.2498192024269326</v>
      </c>
      <c r="AU648" s="70"/>
      <c r="AV648" s="70"/>
      <c r="AW648" s="72"/>
      <c r="AX648" s="72"/>
      <c r="AY648" s="72"/>
      <c r="AZ648" s="72"/>
      <c r="BA648" s="72"/>
      <c r="BB648" s="72"/>
      <c r="BC648" s="72"/>
      <c r="BD648" s="72"/>
      <c r="BE648" s="72"/>
      <c r="BF648" s="72"/>
      <c r="BG648" s="72"/>
      <c r="BH648" s="72"/>
      <c r="BI648" s="72"/>
      <c r="BJ648" s="72"/>
      <c r="BK648" s="72"/>
      <c r="BL648" s="72"/>
      <c r="BM648" s="72"/>
      <c r="BN648" s="72"/>
      <c r="BO648" s="72"/>
      <c r="BP648" s="72"/>
      <c r="BQ648" s="72"/>
      <c r="BR648" s="72"/>
      <c r="BS648" s="72"/>
      <c r="BT648" s="72"/>
      <c r="BU648" s="72"/>
      <c r="BV648" s="72"/>
      <c r="BW648" s="72"/>
      <c r="BX648" s="72"/>
      <c r="BY648" s="72"/>
      <c r="BZ648" s="72"/>
      <c r="CA648" s="72"/>
      <c r="CB648" s="72"/>
      <c r="CC648" s="72"/>
      <c r="CD648" s="72"/>
      <c r="CE648" s="72"/>
      <c r="CF648" s="72"/>
      <c r="CG648" s="72"/>
      <c r="CH648" s="72"/>
      <c r="CI648" s="72"/>
      <c r="CJ648" s="72"/>
      <c r="CK648" s="72"/>
    </row>
    <row r="649" spans="2:89">
      <c r="C649" s="72">
        <f t="shared" ca="1" si="132"/>
        <v>0.652198345192471</v>
      </c>
      <c r="D649" s="72">
        <f t="shared" ca="1" si="132"/>
        <v>0.44711525703555483</v>
      </c>
      <c r="E649" s="70">
        <f t="shared" si="125"/>
        <v>2010</v>
      </c>
      <c r="F649" s="72">
        <f t="shared" ca="1" si="126"/>
        <v>1.5768333599917694</v>
      </c>
      <c r="J649" s="72">
        <f t="shared" ca="1" si="127"/>
        <v>0.15720320235996788</v>
      </c>
      <c r="L649" s="72">
        <f t="shared" ca="1" si="128"/>
        <v>4.8280773343757355</v>
      </c>
      <c r="M649" s="72">
        <f t="shared" ca="1" si="128"/>
        <v>2.3862849227091587</v>
      </c>
      <c r="N649" s="72">
        <f t="shared" ca="1" si="128"/>
        <v>0.72862577355345959</v>
      </c>
      <c r="O649" s="72">
        <f t="shared" ca="1" si="128"/>
        <v>-1.7287018678524002</v>
      </c>
      <c r="P649" s="72">
        <f t="shared" ca="1" si="128"/>
        <v>-0.60385395168518485</v>
      </c>
      <c r="W649" s="72">
        <f t="shared" ca="1" si="129"/>
        <v>2.5556054704432896</v>
      </c>
      <c r="X649" s="72">
        <f t="shared" ca="1" si="129"/>
        <v>-0.68235736911427258</v>
      </c>
      <c r="Z649" s="72">
        <f t="shared" ca="1" si="130"/>
        <v>2.0060361194163656</v>
      </c>
      <c r="AD649" s="72">
        <f t="shared" ca="1" si="131"/>
        <v>1.8416579390721166</v>
      </c>
      <c r="AU649" s="70"/>
      <c r="AV649" s="70"/>
      <c r="AW649" s="72"/>
      <c r="AX649" s="72"/>
      <c r="AY649" s="72"/>
      <c r="AZ649" s="72"/>
      <c r="BA649" s="72"/>
      <c r="BB649" s="72"/>
      <c r="BC649" s="72"/>
      <c r="BD649" s="72"/>
      <c r="BE649" s="72"/>
      <c r="BF649" s="72"/>
      <c r="BG649" s="72"/>
      <c r="BH649" s="72"/>
      <c r="BI649" s="72"/>
      <c r="BJ649" s="72"/>
      <c r="BK649" s="72"/>
      <c r="BL649" s="72"/>
      <c r="BM649" s="72"/>
      <c r="BN649" s="72"/>
      <c r="BO649" s="72"/>
      <c r="BP649" s="72"/>
      <c r="BQ649" s="72"/>
      <c r="BR649" s="72"/>
      <c r="BS649" s="72"/>
      <c r="BT649" s="72"/>
      <c r="BU649" s="72"/>
      <c r="BV649" s="72"/>
      <c r="BW649" s="72"/>
      <c r="BX649" s="72"/>
      <c r="BY649" s="72"/>
      <c r="BZ649" s="72"/>
      <c r="CA649" s="72"/>
      <c r="CB649" s="72"/>
      <c r="CC649" s="72"/>
      <c r="CD649" s="72"/>
      <c r="CE649" s="72"/>
      <c r="CF649" s="72"/>
      <c r="CG649" s="72"/>
      <c r="CH649" s="72"/>
      <c r="CI649" s="72"/>
      <c r="CJ649" s="72"/>
      <c r="CK649" s="72"/>
    </row>
    <row r="650" spans="2:89">
      <c r="C650" s="72">
        <f t="shared" ca="1" si="132"/>
        <v>-0.97760138948194275</v>
      </c>
      <c r="D650" s="72">
        <f t="shared" ca="1" si="132"/>
        <v>0.93739257368236628</v>
      </c>
      <c r="E650" s="70">
        <f t="shared" si="125"/>
        <v>2011</v>
      </c>
      <c r="F650" s="72">
        <f t="shared" ca="1" si="126"/>
        <v>-1.8795218219640253</v>
      </c>
      <c r="J650" s="72">
        <f t="shared" ca="1" si="127"/>
        <v>-1.2817598576458256</v>
      </c>
      <c r="L650" s="72">
        <f t="shared" ref="L650:P652" ca="1" si="133">(L562/L561-1)*100</f>
        <v>1.4248800361652991</v>
      </c>
      <c r="M650" s="72">
        <f t="shared" ca="1" si="133"/>
        <v>2.693088935842991</v>
      </c>
      <c r="N650" s="72">
        <f t="shared" ca="1" si="133"/>
        <v>2.3859715387854363</v>
      </c>
      <c r="O650" s="72">
        <f t="shared" ca="1" si="133"/>
        <v>-1.2068083411429287</v>
      </c>
      <c r="P650" s="72">
        <f t="shared" ca="1" si="133"/>
        <v>-0.48515224752766484</v>
      </c>
      <c r="W650" s="72">
        <f t="shared" ref="W650:X652" ca="1" si="134">(W562/W561-1)*100</f>
        <v>0.42153498437851322</v>
      </c>
      <c r="X650" s="72">
        <f t="shared" ca="1" si="134"/>
        <v>-0.21867735427548718</v>
      </c>
      <c r="Z650" s="72">
        <f t="shared" ca="1" si="130"/>
        <v>2.6746047678195106</v>
      </c>
      <c r="AD650" s="72">
        <f t="shared" ca="1" si="131"/>
        <v>-0.62783495346215856</v>
      </c>
      <c r="AU650" s="70"/>
      <c r="AV650" s="70"/>
      <c r="AW650" s="72"/>
      <c r="AX650" s="72"/>
      <c r="AY650" s="72"/>
      <c r="AZ650" s="72"/>
      <c r="BA650" s="72"/>
      <c r="BB650" s="72"/>
      <c r="BC650" s="72"/>
      <c r="BD650" s="72"/>
      <c r="BE650" s="72"/>
      <c r="BF650" s="72"/>
      <c r="BG650" s="72"/>
      <c r="BH650" s="72"/>
      <c r="BI650" s="72"/>
      <c r="BJ650" s="72"/>
      <c r="BK650" s="72"/>
      <c r="BL650" s="72"/>
      <c r="BM650" s="72"/>
      <c r="BN650" s="72"/>
      <c r="BO650" s="72"/>
      <c r="BP650" s="72"/>
      <c r="BQ650" s="72"/>
      <c r="BR650" s="72"/>
      <c r="BS650" s="72"/>
      <c r="BT650" s="72"/>
      <c r="BU650" s="72"/>
      <c r="BV650" s="72"/>
      <c r="BW650" s="72"/>
      <c r="BX650" s="72"/>
      <c r="BY650" s="72"/>
      <c r="BZ650" s="72"/>
      <c r="CA650" s="72"/>
      <c r="CB650" s="72"/>
      <c r="CC650" s="72"/>
      <c r="CD650" s="72"/>
      <c r="CE650" s="72"/>
      <c r="CF650" s="72"/>
      <c r="CG650" s="72"/>
      <c r="CH650" s="72"/>
      <c r="CI650" s="72"/>
      <c r="CJ650" s="72"/>
      <c r="CK650" s="72"/>
    </row>
    <row r="651" spans="2:89">
      <c r="C651" s="72">
        <f t="shared" ref="C651:D652" ca="1" si="135">C672</f>
        <v>-0.80337341991039279</v>
      </c>
      <c r="D651" s="72">
        <f t="shared" ca="1" si="135"/>
        <v>3.3347306585774579</v>
      </c>
      <c r="E651" s="70">
        <f t="shared" si="125"/>
        <v>2012</v>
      </c>
      <c r="F651" s="72">
        <f t="shared" ca="1" si="126"/>
        <v>-1.5403274600137573</v>
      </c>
      <c r="J651" s="72">
        <f t="shared" ca="1" si="127"/>
        <v>-0.8071569972038839</v>
      </c>
      <c r="L651" s="72">
        <f t="shared" ca="1" si="133"/>
        <v>5.4596783303831886</v>
      </c>
      <c r="M651" s="72">
        <f t="shared" ca="1" si="133"/>
        <v>9.4905144696539878</v>
      </c>
      <c r="N651" s="72">
        <f t="shared" ca="1" si="133"/>
        <v>6.0934212024983836</v>
      </c>
      <c r="O651" s="72">
        <f t="shared" ca="1" si="133"/>
        <v>4.4630191875283387E-3</v>
      </c>
      <c r="P651" s="72">
        <f t="shared" ca="1" si="133"/>
        <v>0.37950103592176987</v>
      </c>
      <c r="W651" s="72">
        <f t="shared" ca="1" si="134"/>
        <v>3.2231387392100963E-2</v>
      </c>
      <c r="X651" s="72">
        <f t="shared" ca="1" si="134"/>
        <v>-0.81734550546423979</v>
      </c>
      <c r="Z651" s="72">
        <f t="shared" ca="1" si="130"/>
        <v>4.4955991607191992</v>
      </c>
      <c r="AD651" s="72">
        <f t="shared" ca="1" si="131"/>
        <v>-1.8847695381968177</v>
      </c>
      <c r="AU651" s="70"/>
      <c r="AV651" s="70"/>
      <c r="AW651" s="72"/>
      <c r="AX651" s="72"/>
      <c r="AY651" s="72"/>
      <c r="AZ651" s="72"/>
      <c r="BA651" s="72"/>
      <c r="BB651" s="72"/>
      <c r="BC651" s="72"/>
      <c r="BD651" s="72"/>
      <c r="BE651" s="72"/>
      <c r="BF651" s="72"/>
      <c r="BG651" s="72"/>
      <c r="BH651" s="72"/>
      <c r="BI651" s="72"/>
      <c r="BJ651" s="72"/>
      <c r="BK651" s="72"/>
      <c r="BL651" s="72"/>
      <c r="BM651" s="72"/>
      <c r="BN651" s="72"/>
      <c r="BO651" s="72"/>
      <c r="BP651" s="72"/>
      <c r="BQ651" s="72"/>
      <c r="BR651" s="72"/>
      <c r="BS651" s="72"/>
      <c r="BT651" s="72"/>
      <c r="BU651" s="72"/>
      <c r="BV651" s="72"/>
      <c r="BW651" s="72"/>
      <c r="BX651" s="72"/>
      <c r="BY651" s="72"/>
      <c r="BZ651" s="72"/>
      <c r="CA651" s="72"/>
      <c r="CB651" s="72"/>
      <c r="CC651" s="72"/>
      <c r="CD651" s="72"/>
      <c r="CE651" s="72"/>
      <c r="CF651" s="72"/>
      <c r="CG651" s="72"/>
      <c r="CH651" s="72"/>
      <c r="CI651" s="72"/>
      <c r="CJ651" s="72"/>
      <c r="CK651" s="72"/>
    </row>
    <row r="652" spans="2:89">
      <c r="C652" s="72">
        <f t="shared" ca="1" si="135"/>
        <v>-1.9265020068049572</v>
      </c>
      <c r="D652" s="72">
        <f t="shared" ca="1" si="135"/>
        <v>0.46024517262296749</v>
      </c>
      <c r="E652" s="70">
        <v>2013</v>
      </c>
      <c r="F652" s="72">
        <f t="shared" ca="1" si="126"/>
        <v>-1.2588805713125817</v>
      </c>
      <c r="J652" s="72">
        <f t="shared" ca="1" si="127"/>
        <v>-2.1583606076307604</v>
      </c>
      <c r="L652" s="72">
        <f t="shared" ca="1" si="133"/>
        <v>-0.36163894199846558</v>
      </c>
      <c r="M652" s="72">
        <f t="shared" ca="1" si="133"/>
        <v>6.827256364632861</v>
      </c>
      <c r="N652" s="72">
        <f t="shared" ca="1" si="133"/>
        <v>1.6479477301479806</v>
      </c>
      <c r="O652" s="72">
        <f t="shared" ca="1" si="133"/>
        <v>-0.77784665075167903</v>
      </c>
      <c r="P652" s="72">
        <f t="shared" ca="1" si="133"/>
        <v>-0.7814798127779965</v>
      </c>
      <c r="W652" s="72">
        <f t="shared" ca="1" si="134"/>
        <v>-1.3577296992578036</v>
      </c>
      <c r="X652" s="72">
        <f t="shared" ca="1" si="134"/>
        <v>-1.6162287431182309</v>
      </c>
      <c r="Z652" s="72">
        <f t="shared" ca="1" si="130"/>
        <v>-1.9654480247952577</v>
      </c>
      <c r="AD652" s="72">
        <f t="shared" ca="1" si="131"/>
        <v>-2.316683771884398</v>
      </c>
      <c r="AU652" s="70"/>
      <c r="AV652" s="70"/>
      <c r="AW652" s="72"/>
      <c r="AX652" s="72"/>
      <c r="AY652" s="72"/>
      <c r="AZ652" s="72"/>
      <c r="BA652" s="72"/>
      <c r="BB652" s="72"/>
      <c r="BC652" s="72"/>
      <c r="BD652" s="72"/>
      <c r="BE652" s="72"/>
      <c r="BF652" s="72"/>
      <c r="BG652" s="72"/>
      <c r="BH652" s="72"/>
      <c r="BI652" s="72"/>
      <c r="BJ652" s="72"/>
      <c r="BK652" s="72"/>
      <c r="BL652" s="72"/>
      <c r="BM652" s="72"/>
      <c r="BN652" s="72"/>
      <c r="BO652" s="72"/>
      <c r="BP652" s="72"/>
      <c r="BQ652" s="72"/>
      <c r="BR652" s="72"/>
      <c r="BS652" s="72"/>
      <c r="BT652" s="72"/>
      <c r="BU652" s="72"/>
      <c r="BV652" s="72"/>
      <c r="BW652" s="72"/>
      <c r="BX652" s="72"/>
      <c r="BY652" s="72"/>
      <c r="BZ652" s="72"/>
      <c r="CA652" s="72"/>
      <c r="CB652" s="72"/>
      <c r="CC652" s="72"/>
      <c r="CD652" s="72"/>
      <c r="CE652" s="72"/>
      <c r="CF652" s="72"/>
      <c r="CG652" s="72"/>
      <c r="CH652" s="72"/>
      <c r="CI652" s="72"/>
      <c r="CJ652" s="72"/>
      <c r="CK652" s="72"/>
    </row>
    <row r="653" spans="2:89">
      <c r="E653" s="70"/>
      <c r="AU653" s="70"/>
      <c r="AV653" s="70"/>
      <c r="AW653" s="72"/>
      <c r="AX653" s="72"/>
      <c r="AY653" s="72"/>
      <c r="AZ653" s="72"/>
      <c r="BA653" s="72"/>
      <c r="BB653" s="72"/>
      <c r="BC653" s="72"/>
      <c r="BD653" s="72"/>
      <c r="BE653" s="72"/>
      <c r="BF653" s="72"/>
      <c r="BG653" s="72"/>
      <c r="BH653" s="72"/>
      <c r="BI653" s="72"/>
      <c r="BJ653" s="72"/>
      <c r="BK653" s="72"/>
      <c r="BL653" s="72"/>
      <c r="BM653" s="72"/>
      <c r="BN653" s="72"/>
      <c r="BO653" s="72"/>
      <c r="BP653" s="72"/>
      <c r="BQ653" s="72"/>
      <c r="BR653" s="72"/>
      <c r="BS653" s="72"/>
      <c r="BT653" s="72"/>
      <c r="BU653" s="72"/>
      <c r="BV653" s="72"/>
      <c r="BW653" s="72"/>
      <c r="BX653" s="72"/>
      <c r="BY653" s="72"/>
      <c r="BZ653" s="72"/>
      <c r="CA653" s="72"/>
      <c r="CB653" s="72"/>
      <c r="CC653" s="72"/>
      <c r="CD653" s="72"/>
      <c r="CE653" s="72"/>
      <c r="CF653" s="72"/>
      <c r="CG653" s="72"/>
      <c r="CH653" s="72"/>
      <c r="CI653" s="72"/>
      <c r="CJ653" s="72"/>
      <c r="CK653" s="72"/>
    </row>
    <row r="654" spans="2:89">
      <c r="B654" s="70" t="s">
        <v>513</v>
      </c>
      <c r="C654" s="70" t="s">
        <v>463</v>
      </c>
      <c r="D654" s="70" t="s">
        <v>464</v>
      </c>
      <c r="E654" s="70">
        <v>1994</v>
      </c>
      <c r="AU654" s="70"/>
      <c r="AV654" s="70"/>
      <c r="AW654" s="72"/>
      <c r="AX654" s="72"/>
      <c r="AY654" s="72"/>
      <c r="AZ654" s="72"/>
      <c r="BA654" s="72"/>
      <c r="BB654" s="72"/>
      <c r="BC654" s="72"/>
      <c r="BD654" s="72"/>
      <c r="BE654" s="72"/>
      <c r="BF654" s="72"/>
      <c r="BG654" s="72"/>
      <c r="BH654" s="72"/>
      <c r="BI654" s="72"/>
      <c r="BJ654" s="72"/>
      <c r="BK654" s="72"/>
      <c r="BL654" s="72"/>
      <c r="BM654" s="72"/>
      <c r="BN654" s="72"/>
      <c r="BO654" s="72"/>
      <c r="BP654" s="72"/>
      <c r="BQ654" s="72"/>
      <c r="BR654" s="72"/>
      <c r="BS654" s="72"/>
      <c r="BT654" s="72"/>
      <c r="BU654" s="72"/>
      <c r="BV654" s="72"/>
      <c r="BW654" s="72"/>
      <c r="BX654" s="72"/>
      <c r="BY654" s="72"/>
      <c r="BZ654" s="72"/>
      <c r="CA654" s="72"/>
      <c r="CB654" s="72"/>
      <c r="CC654" s="72"/>
      <c r="CD654" s="72"/>
      <c r="CE654" s="72"/>
      <c r="CF654" s="72"/>
      <c r="CG654" s="72"/>
      <c r="CH654" s="72"/>
      <c r="CI654" s="72"/>
      <c r="CJ654" s="72"/>
      <c r="CK654" s="72"/>
    </row>
    <row r="655" spans="2:89">
      <c r="C655" s="72">
        <f ca="1">F655+J655+W655+X655+AD655</f>
        <v>-1.1445355994149564</v>
      </c>
      <c r="D655" s="72">
        <f ca="1">L655+M655+N655+P655+Z655</f>
        <v>3.5939949092859815</v>
      </c>
      <c r="E655" s="70">
        <f t="shared" ref="E655:E672" si="136">E654+1</f>
        <v>1995</v>
      </c>
      <c r="F655" s="72">
        <f t="shared" ref="F655:F673" ca="1" si="137">F634*F$630/100</f>
        <v>7.5996156380180813E-2</v>
      </c>
      <c r="J655" s="72">
        <f t="shared" ref="J655:J673" ca="1" si="138">J634*J$630/100</f>
        <v>-1.2981924849707263</v>
      </c>
      <c r="L655" s="72">
        <f t="shared" ref="L655:N670" ca="1" si="139">L634*L$631/100</f>
        <v>0.17733071360360669</v>
      </c>
      <c r="M655" s="72">
        <f t="shared" ca="1" si="139"/>
        <v>-0.23687163465966743</v>
      </c>
      <c r="N655" s="72">
        <f t="shared" ca="1" si="139"/>
        <v>0.61731112083644557</v>
      </c>
      <c r="P655" s="72">
        <f t="shared" ref="P655:P673" ca="1" si="140">P634*P$631/100</f>
        <v>3.2413561120616849</v>
      </c>
      <c r="W655" s="72">
        <f t="shared" ref="W655:X670" ca="1" si="141">W634*W$630/100</f>
        <v>-5.221025614623561E-2</v>
      </c>
      <c r="X655" s="72">
        <f t="shared" ca="1" si="141"/>
        <v>3.9048552628786974E-2</v>
      </c>
      <c r="Z655" s="72">
        <f t="shared" ref="Z655:Z673" ca="1" si="142">Z634*Z$631/100</f>
        <v>-0.20513140255608839</v>
      </c>
      <c r="AD655" s="72">
        <f t="shared" ref="AD655:AD673" ca="1" si="143">AD634*AD$630/100</f>
        <v>9.0822432693037858E-2</v>
      </c>
      <c r="AU655" s="70"/>
      <c r="AV655" s="70"/>
      <c r="AW655" s="72"/>
      <c r="AX655" s="72"/>
      <c r="AY655" s="72"/>
      <c r="AZ655" s="72"/>
      <c r="BA655" s="72"/>
      <c r="BB655" s="72"/>
      <c r="BC655" s="72"/>
      <c r="BD655" s="72"/>
      <c r="BE655" s="72"/>
      <c r="BF655" s="72"/>
      <c r="BG655" s="72"/>
      <c r="BH655" s="72"/>
      <c r="BI655" s="72"/>
      <c r="BJ655" s="72"/>
      <c r="BK655" s="72"/>
      <c r="BL655" s="72"/>
      <c r="BM655" s="72"/>
      <c r="BN655" s="72"/>
      <c r="BO655" s="72"/>
      <c r="BP655" s="72"/>
      <c r="BQ655" s="72"/>
      <c r="BR655" s="72"/>
      <c r="BS655" s="72"/>
      <c r="BT655" s="72"/>
      <c r="BU655" s="72"/>
      <c r="BV655" s="72"/>
      <c r="BW655" s="72"/>
      <c r="BX655" s="72"/>
      <c r="BY655" s="72"/>
      <c r="BZ655" s="72"/>
      <c r="CA655" s="72"/>
      <c r="CB655" s="72"/>
      <c r="CC655" s="72"/>
      <c r="CD655" s="72"/>
      <c r="CE655" s="72"/>
      <c r="CF655" s="72"/>
      <c r="CG655" s="72"/>
      <c r="CH655" s="72"/>
      <c r="CI655" s="72"/>
      <c r="CJ655" s="72"/>
      <c r="CK655" s="72"/>
    </row>
    <row r="656" spans="2:89">
      <c r="C656" s="72">
        <f t="shared" ref="C656:C673" ca="1" si="144">F656+J656+W656+X656+AD656</f>
        <v>0.78506216482556057</v>
      </c>
      <c r="D656" s="72">
        <f t="shared" ref="D656:D673" ca="1" si="145">L656+M656+N656+P656+Z656</f>
        <v>-2.1136666138054832</v>
      </c>
      <c r="E656" s="70">
        <f t="shared" si="136"/>
        <v>1996</v>
      </c>
      <c r="F656" s="72">
        <f t="shared" ca="1" si="137"/>
        <v>-8.6236490978504457E-2</v>
      </c>
      <c r="J656" s="72">
        <f t="shared" ca="1" si="138"/>
        <v>0.46649885556245119</v>
      </c>
      <c r="L656" s="72">
        <f t="shared" ca="1" si="139"/>
        <v>0.10121214845832092</v>
      </c>
      <c r="M656" s="72">
        <f t="shared" ca="1" si="139"/>
        <v>6.7454918755672069E-2</v>
      </c>
      <c r="N656" s="72">
        <f t="shared" ca="1" si="139"/>
        <v>-0.11986920788297048</v>
      </c>
      <c r="P656" s="72">
        <f t="shared" ca="1" si="140"/>
        <v>-1.9700932804050735</v>
      </c>
      <c r="W656" s="72">
        <f t="shared" ca="1" si="141"/>
        <v>0.19571417943346262</v>
      </c>
      <c r="X656" s="72">
        <f t="shared" ca="1" si="141"/>
        <v>0.18338302759956027</v>
      </c>
      <c r="Z656" s="72">
        <f t="shared" ca="1" si="142"/>
        <v>-0.19237119273143222</v>
      </c>
      <c r="AD656" s="72">
        <f t="shared" ca="1" si="143"/>
        <v>2.570259320859087E-2</v>
      </c>
      <c r="AU656" s="70"/>
      <c r="AV656" s="70"/>
      <c r="AW656" s="72"/>
      <c r="AX656" s="72"/>
      <c r="AY656" s="72"/>
      <c r="AZ656" s="72"/>
      <c r="BA656" s="72"/>
      <c r="BB656" s="72"/>
      <c r="BC656" s="72"/>
      <c r="BD656" s="72"/>
      <c r="BE656" s="72"/>
      <c r="BF656" s="72"/>
      <c r="BG656" s="72"/>
      <c r="BH656" s="72"/>
      <c r="BI656" s="72"/>
      <c r="BJ656" s="72"/>
      <c r="BK656" s="72"/>
      <c r="BL656" s="72"/>
      <c r="BM656" s="72"/>
      <c r="BN656" s="72"/>
      <c r="BO656" s="72"/>
      <c r="BP656" s="72"/>
      <c r="BQ656" s="72"/>
      <c r="BR656" s="72"/>
      <c r="BS656" s="72"/>
      <c r="BT656" s="72"/>
      <c r="BU656" s="72"/>
      <c r="BV656" s="72"/>
      <c r="BW656" s="72"/>
      <c r="BX656" s="72"/>
      <c r="BY656" s="72"/>
      <c r="BZ656" s="72"/>
      <c r="CA656" s="72"/>
      <c r="CB656" s="72"/>
      <c r="CC656" s="72"/>
      <c r="CD656" s="72"/>
      <c r="CE656" s="72"/>
      <c r="CF656" s="72"/>
      <c r="CG656" s="72"/>
      <c r="CH656" s="72"/>
      <c r="CI656" s="72"/>
      <c r="CJ656" s="72"/>
      <c r="CK656" s="72"/>
    </row>
    <row r="657" spans="3:89">
      <c r="C657" s="72">
        <f t="shared" ca="1" si="144"/>
        <v>2.4321079114689361</v>
      </c>
      <c r="D657" s="72">
        <f t="shared" ca="1" si="145"/>
        <v>-0.28336880684933341</v>
      </c>
      <c r="E657" s="70">
        <f t="shared" si="136"/>
        <v>1997</v>
      </c>
      <c r="F657" s="72">
        <f t="shared" ca="1" si="137"/>
        <v>9.6626564647024848E-2</v>
      </c>
      <c r="J657" s="72">
        <f t="shared" ca="1" si="138"/>
        <v>2.0416060789893975</v>
      </c>
      <c r="L657" s="72">
        <f t="shared" ca="1" si="139"/>
        <v>0.1415677198334018</v>
      </c>
      <c r="M657" s="72">
        <f t="shared" ca="1" si="139"/>
        <v>-0.30622564353248749</v>
      </c>
      <c r="N657" s="72">
        <f t="shared" ca="1" si="139"/>
        <v>0.46809033648718668</v>
      </c>
      <c r="P657" s="72">
        <f t="shared" ca="1" si="140"/>
        <v>-0.55901757472197866</v>
      </c>
      <c r="W657" s="72">
        <f t="shared" ca="1" si="141"/>
        <v>0.16837505420047424</v>
      </c>
      <c r="X657" s="72">
        <f t="shared" ca="1" si="141"/>
        <v>9.8918353361425987E-2</v>
      </c>
      <c r="Z657" s="72">
        <f t="shared" ca="1" si="142"/>
        <v>-2.7783644915455711E-2</v>
      </c>
      <c r="AD657" s="72">
        <f t="shared" ca="1" si="143"/>
        <v>2.6581860270613478E-2</v>
      </c>
      <c r="AU657" s="70"/>
      <c r="AV657" s="70"/>
      <c r="AW657" s="72"/>
      <c r="AX657" s="72"/>
      <c r="AY657" s="72"/>
      <c r="AZ657" s="72"/>
      <c r="BA657" s="72"/>
      <c r="BB657" s="72"/>
      <c r="BC657" s="72"/>
      <c r="BD657" s="72"/>
      <c r="BE657" s="72"/>
      <c r="BF657" s="72"/>
      <c r="BG657" s="72"/>
      <c r="BH657" s="72"/>
      <c r="BI657" s="72"/>
      <c r="BJ657" s="72"/>
      <c r="BK657" s="72"/>
      <c r="BL657" s="72"/>
      <c r="BM657" s="72"/>
      <c r="BN657" s="72"/>
      <c r="BO657" s="72"/>
      <c r="BP657" s="72"/>
      <c r="BQ657" s="72"/>
      <c r="BR657" s="72"/>
      <c r="BS657" s="72"/>
      <c r="BT657" s="72"/>
      <c r="BU657" s="72"/>
      <c r="BV657" s="72"/>
      <c r="BW657" s="72"/>
      <c r="BX657" s="72"/>
      <c r="BY657" s="72"/>
      <c r="BZ657" s="72"/>
      <c r="CA657" s="72"/>
      <c r="CB657" s="72"/>
      <c r="CC657" s="72"/>
      <c r="CD657" s="72"/>
      <c r="CE657" s="72"/>
      <c r="CF657" s="72"/>
      <c r="CG657" s="72"/>
      <c r="CH657" s="72"/>
      <c r="CI657" s="72"/>
      <c r="CJ657" s="72"/>
      <c r="CK657" s="72"/>
    </row>
    <row r="658" spans="3:89">
      <c r="C658" s="72">
        <f t="shared" ca="1" si="144"/>
        <v>1.1669171993693246</v>
      </c>
      <c r="D658" s="72">
        <f t="shared" ca="1" si="145"/>
        <v>4.08406021661298</v>
      </c>
      <c r="E658" s="70">
        <f t="shared" si="136"/>
        <v>1998</v>
      </c>
      <c r="F658" s="72">
        <f t="shared" ca="1" si="137"/>
        <v>4.8196929981589504E-2</v>
      </c>
      <c r="J658" s="72">
        <f t="shared" ca="1" si="138"/>
        <v>1.2503237632500144</v>
      </c>
      <c r="L658" s="72">
        <f t="shared" ca="1" si="139"/>
        <v>0.17111495815607683</v>
      </c>
      <c r="M658" s="72">
        <f t="shared" ca="1" si="139"/>
        <v>0.15249543313822653</v>
      </c>
      <c r="N658" s="72">
        <f t="shared" ca="1" si="139"/>
        <v>0.33606744032713626</v>
      </c>
      <c r="P658" s="72">
        <f t="shared" ca="1" si="140"/>
        <v>3.3812495254000172</v>
      </c>
      <c r="W658" s="72">
        <f t="shared" ca="1" si="141"/>
        <v>-0.34644204492698066</v>
      </c>
      <c r="X658" s="72">
        <f t="shared" ca="1" si="141"/>
        <v>0.17526902383220119</v>
      </c>
      <c r="Z658" s="72">
        <f t="shared" ca="1" si="142"/>
        <v>4.313285959152325E-2</v>
      </c>
      <c r="AD658" s="72">
        <f t="shared" ca="1" si="143"/>
        <v>3.9569527232500262E-2</v>
      </c>
      <c r="AU658" s="70"/>
      <c r="AV658" s="70"/>
      <c r="AW658" s="72"/>
      <c r="AX658" s="72"/>
      <c r="AY658" s="72"/>
      <c r="AZ658" s="72"/>
      <c r="BA658" s="72"/>
      <c r="BB658" s="72"/>
      <c r="BC658" s="72"/>
      <c r="BD658" s="72"/>
      <c r="BE658" s="72"/>
      <c r="BF658" s="72"/>
      <c r="BG658" s="72"/>
      <c r="BH658" s="72"/>
      <c r="BI658" s="72"/>
      <c r="BJ658" s="72"/>
      <c r="BK658" s="72"/>
      <c r="BL658" s="72"/>
      <c r="BM658" s="72"/>
      <c r="BN658" s="72"/>
      <c r="BO658" s="72"/>
      <c r="BP658" s="72"/>
      <c r="BQ658" s="72"/>
      <c r="BR658" s="72"/>
      <c r="BS658" s="72"/>
      <c r="BT658" s="72"/>
      <c r="BU658" s="72"/>
      <c r="BV658" s="72"/>
      <c r="BW658" s="72"/>
      <c r="BX658" s="72"/>
      <c r="BY658" s="72"/>
      <c r="BZ658" s="72"/>
      <c r="CA658" s="72"/>
      <c r="CB658" s="72"/>
      <c r="CC658" s="72"/>
      <c r="CD658" s="72"/>
      <c r="CE658" s="72"/>
      <c r="CF658" s="72"/>
      <c r="CG658" s="72"/>
      <c r="CH658" s="72"/>
      <c r="CI658" s="72"/>
      <c r="CJ658" s="72"/>
      <c r="CK658" s="72"/>
    </row>
    <row r="659" spans="3:89">
      <c r="C659" s="72">
        <f t="shared" ca="1" si="144"/>
        <v>0.46205300583650927</v>
      </c>
      <c r="D659" s="72">
        <f t="shared" ca="1" si="145"/>
        <v>1.1498729546600517</v>
      </c>
      <c r="E659" s="70">
        <f t="shared" si="136"/>
        <v>1999</v>
      </c>
      <c r="F659" s="72">
        <f t="shared" ca="1" si="137"/>
        <v>4.6551098633495443E-2</v>
      </c>
      <c r="J659" s="72">
        <f t="shared" ca="1" si="138"/>
        <v>0.55621402075179271</v>
      </c>
      <c r="L659" s="72">
        <f t="shared" ca="1" si="139"/>
        <v>0.2014321648991978</v>
      </c>
      <c r="M659" s="72">
        <f t="shared" ca="1" si="139"/>
        <v>2.2218879012148807E-2</v>
      </c>
      <c r="N659" s="72">
        <f t="shared" ca="1" si="139"/>
        <v>9.8939294095669914E-2</v>
      </c>
      <c r="P659" s="72">
        <f t="shared" ca="1" si="140"/>
        <v>0.82509645625290606</v>
      </c>
      <c r="W659" s="72">
        <f t="shared" ca="1" si="141"/>
        <v>-0.13973647821903962</v>
      </c>
      <c r="X659" s="72">
        <f t="shared" ca="1" si="141"/>
        <v>0.18235528830752923</v>
      </c>
      <c r="Z659" s="72">
        <f t="shared" ca="1" si="142"/>
        <v>2.1861604001291389E-3</v>
      </c>
      <c r="AD659" s="72">
        <f t="shared" ca="1" si="143"/>
        <v>-0.18333092363726849</v>
      </c>
      <c r="AU659" s="70"/>
      <c r="AV659" s="70"/>
      <c r="AW659" s="72"/>
      <c r="AX659" s="72"/>
      <c r="AY659" s="72"/>
      <c r="AZ659" s="72"/>
      <c r="BA659" s="72"/>
      <c r="BB659" s="72"/>
      <c r="BC659" s="72"/>
      <c r="BD659" s="72"/>
      <c r="BE659" s="72"/>
      <c r="BF659" s="72"/>
      <c r="BG659" s="72"/>
      <c r="BH659" s="72"/>
      <c r="BI659" s="72"/>
      <c r="BJ659" s="72"/>
      <c r="BK659" s="72"/>
      <c r="BL659" s="72"/>
      <c r="BM659" s="72"/>
      <c r="BN659" s="72"/>
      <c r="BO659" s="72"/>
      <c r="BP659" s="72"/>
      <c r="BQ659" s="72"/>
      <c r="BR659" s="72"/>
      <c r="BS659" s="72"/>
      <c r="BT659" s="72"/>
      <c r="BU659" s="72"/>
      <c r="BV659" s="72"/>
      <c r="BW659" s="72"/>
      <c r="BX659" s="72"/>
      <c r="BY659" s="72"/>
      <c r="BZ659" s="72"/>
      <c r="CA659" s="72"/>
      <c r="CB659" s="72"/>
      <c r="CC659" s="72"/>
      <c r="CD659" s="72"/>
      <c r="CE659" s="72"/>
      <c r="CF659" s="72"/>
      <c r="CG659" s="72"/>
      <c r="CH659" s="72"/>
      <c r="CI659" s="72"/>
      <c r="CJ659" s="72"/>
      <c r="CK659" s="72"/>
    </row>
    <row r="660" spans="3:89">
      <c r="C660" s="72">
        <f t="shared" ca="1" si="144"/>
        <v>0.83834785684953683</v>
      </c>
      <c r="D660" s="72">
        <f t="shared" ca="1" si="145"/>
        <v>2.3907142365478422</v>
      </c>
      <c r="E660" s="70">
        <f t="shared" si="136"/>
        <v>2000</v>
      </c>
      <c r="F660" s="72">
        <f t="shared" ca="1" si="137"/>
        <v>0.31750174373015561</v>
      </c>
      <c r="J660" s="72">
        <f t="shared" ca="1" si="138"/>
        <v>0.3819383161640012</v>
      </c>
      <c r="L660" s="72">
        <f t="shared" ca="1" si="139"/>
        <v>0.13098973656242646</v>
      </c>
      <c r="M660" s="72">
        <f t="shared" ca="1" si="139"/>
        <v>0.22529084377654451</v>
      </c>
      <c r="N660" s="72">
        <f t="shared" ca="1" si="139"/>
        <v>0.92896767044385176</v>
      </c>
      <c r="P660" s="72">
        <f t="shared" ca="1" si="140"/>
        <v>1.1666733279959267</v>
      </c>
      <c r="W660" s="72">
        <f t="shared" ca="1" si="141"/>
        <v>0.15624806256297771</v>
      </c>
      <c r="X660" s="72">
        <f t="shared" ca="1" si="141"/>
        <v>-5.0970331556880799E-2</v>
      </c>
      <c r="Z660" s="72">
        <f t="shared" ca="1" si="142"/>
        <v>-6.1207342230906979E-2</v>
      </c>
      <c r="AD660" s="72">
        <f t="shared" ca="1" si="143"/>
        <v>3.3630065949283111E-2</v>
      </c>
      <c r="AU660" s="70"/>
      <c r="AV660" s="70"/>
      <c r="AW660" s="72"/>
      <c r="AX660" s="72"/>
      <c r="AY660" s="72"/>
      <c r="AZ660" s="72"/>
      <c r="BA660" s="72"/>
      <c r="BB660" s="72"/>
      <c r="BC660" s="72"/>
      <c r="BD660" s="72"/>
      <c r="BE660" s="72"/>
      <c r="BF660" s="72"/>
      <c r="BG660" s="72"/>
      <c r="BH660" s="72"/>
      <c r="BI660" s="72"/>
      <c r="BJ660" s="72"/>
      <c r="BK660" s="72"/>
      <c r="BL660" s="72"/>
      <c r="BM660" s="72"/>
      <c r="BN660" s="72"/>
      <c r="BO660" s="72"/>
      <c r="BP660" s="72"/>
      <c r="BQ660" s="72"/>
      <c r="BR660" s="72"/>
      <c r="BS660" s="72"/>
      <c r="BT660" s="72"/>
      <c r="BU660" s="72"/>
      <c r="BV660" s="72"/>
      <c r="BW660" s="72"/>
      <c r="BX660" s="72"/>
      <c r="BY660" s="72"/>
      <c r="BZ660" s="72"/>
      <c r="CA660" s="72"/>
      <c r="CB660" s="72"/>
      <c r="CC660" s="72"/>
      <c r="CD660" s="72"/>
      <c r="CE660" s="72"/>
      <c r="CF660" s="72"/>
      <c r="CG660" s="72"/>
      <c r="CH660" s="72"/>
      <c r="CI660" s="72"/>
      <c r="CJ660" s="72"/>
      <c r="CK660" s="72"/>
    </row>
    <row r="661" spans="3:89">
      <c r="C661" s="72">
        <f t="shared" ca="1" si="144"/>
        <v>0.64763829862873068</v>
      </c>
      <c r="D661" s="72">
        <f t="shared" ca="1" si="145"/>
        <v>0.68423510294234169</v>
      </c>
      <c r="E661" s="70">
        <f t="shared" si="136"/>
        <v>2001</v>
      </c>
      <c r="F661" s="72">
        <f t="shared" ca="1" si="137"/>
        <v>-0.11314453836209436</v>
      </c>
      <c r="J661" s="72">
        <f t="shared" ca="1" si="138"/>
        <v>1.2527291229130475</v>
      </c>
      <c r="L661" s="72">
        <f t="shared" ca="1" si="139"/>
        <v>2.6759455146349448E-2</v>
      </c>
      <c r="M661" s="72">
        <f t="shared" ca="1" si="139"/>
        <v>0.30729016417371924</v>
      </c>
      <c r="N661" s="72">
        <f t="shared" ca="1" si="139"/>
        <v>5.3252968896786594E-2</v>
      </c>
      <c r="P661" s="72">
        <f t="shared" ca="1" si="140"/>
        <v>0.3757297059897684</v>
      </c>
      <c r="W661" s="72">
        <f t="shared" ca="1" si="141"/>
        <v>-0.39490843002658965</v>
      </c>
      <c r="X661" s="72">
        <f t="shared" ca="1" si="141"/>
        <v>6.9139665973114481E-2</v>
      </c>
      <c r="Z661" s="72">
        <f t="shared" ca="1" si="142"/>
        <v>-7.8797191264281946E-2</v>
      </c>
      <c r="AD661" s="72">
        <f t="shared" ca="1" si="143"/>
        <v>-0.16617752186874721</v>
      </c>
      <c r="AU661" s="70"/>
      <c r="AV661" s="70"/>
      <c r="AW661" s="72"/>
      <c r="AX661" s="72"/>
      <c r="AY661" s="72"/>
      <c r="AZ661" s="72"/>
      <c r="BA661" s="72"/>
      <c r="BB661" s="72"/>
      <c r="BC661" s="72"/>
      <c r="BD661" s="72"/>
      <c r="BE661" s="72"/>
      <c r="BF661" s="72"/>
      <c r="BG661" s="72"/>
      <c r="BH661" s="72"/>
      <c r="BI661" s="72"/>
      <c r="BJ661" s="72"/>
      <c r="BK661" s="72"/>
      <c r="BL661" s="72"/>
      <c r="BM661" s="72"/>
      <c r="BN661" s="72"/>
      <c r="BO661" s="72"/>
      <c r="BP661" s="72"/>
      <c r="BQ661" s="72"/>
      <c r="BR661" s="72"/>
      <c r="BS661" s="72"/>
      <c r="BT661" s="72"/>
      <c r="BU661" s="72"/>
      <c r="BV661" s="72"/>
      <c r="BW661" s="72"/>
      <c r="BX661" s="72"/>
      <c r="BY661" s="72"/>
      <c r="BZ661" s="72"/>
      <c r="CA661" s="72"/>
      <c r="CB661" s="72"/>
      <c r="CC661" s="72"/>
      <c r="CD661" s="72"/>
      <c r="CE661" s="72"/>
      <c r="CF661" s="72"/>
      <c r="CG661" s="72"/>
      <c r="CH661" s="72"/>
      <c r="CI661" s="72"/>
      <c r="CJ661" s="72"/>
      <c r="CK661" s="72"/>
    </row>
    <row r="662" spans="3:89">
      <c r="C662" s="72">
        <f t="shared" ca="1" si="144"/>
        <v>0.41753099569568852</v>
      </c>
      <c r="D662" s="72">
        <f t="shared" ca="1" si="145"/>
        <v>-0.25410316415593059</v>
      </c>
      <c r="E662" s="70">
        <f t="shared" si="136"/>
        <v>2002</v>
      </c>
      <c r="F662" s="72">
        <f t="shared" ca="1" si="137"/>
        <v>-3.6419114510419612E-2</v>
      </c>
      <c r="J662" s="72">
        <f t="shared" ca="1" si="138"/>
        <v>0.98334893095749465</v>
      </c>
      <c r="L662" s="72">
        <f t="shared" ca="1" si="139"/>
        <v>1.7108206069923311E-2</v>
      </c>
      <c r="M662" s="72">
        <f t="shared" ca="1" si="139"/>
        <v>-0.33473864409684317</v>
      </c>
      <c r="N662" s="72">
        <f t="shared" ca="1" si="139"/>
        <v>7.9521055262189624E-2</v>
      </c>
      <c r="P662" s="72">
        <f t="shared" ca="1" si="140"/>
        <v>1.7254033872537645E-2</v>
      </c>
      <c r="W662" s="72">
        <f t="shared" ca="1" si="141"/>
        <v>-0.6376333547846742</v>
      </c>
      <c r="X662" s="72">
        <f t="shared" ca="1" si="141"/>
        <v>0.16808992560442682</v>
      </c>
      <c r="Z662" s="72">
        <f t="shared" ca="1" si="142"/>
        <v>-3.324781526373799E-2</v>
      </c>
      <c r="AD662" s="72">
        <f t="shared" ca="1" si="143"/>
        <v>-5.9855391571139151E-2</v>
      </c>
      <c r="AU662" s="70"/>
      <c r="AV662" s="70"/>
      <c r="AW662" s="72"/>
      <c r="AX662" s="72"/>
      <c r="AY662" s="72"/>
      <c r="AZ662" s="72"/>
      <c r="BA662" s="72"/>
      <c r="BB662" s="72"/>
      <c r="BC662" s="72"/>
      <c r="BD662" s="72"/>
      <c r="BE662" s="72"/>
      <c r="BF662" s="72"/>
      <c r="BG662" s="72"/>
      <c r="BH662" s="72"/>
      <c r="BI662" s="72"/>
      <c r="BJ662" s="72"/>
      <c r="BK662" s="72"/>
      <c r="BL662" s="72"/>
      <c r="BM662" s="72"/>
      <c r="BN662" s="72"/>
      <c r="BO662" s="72"/>
      <c r="BP662" s="72"/>
      <c r="BQ662" s="72"/>
      <c r="BR662" s="72"/>
      <c r="BS662" s="72"/>
      <c r="BT662" s="72"/>
      <c r="BU662" s="72"/>
      <c r="BV662" s="72"/>
      <c r="BW662" s="72"/>
      <c r="BX662" s="72"/>
      <c r="BY662" s="72"/>
      <c r="BZ662" s="72"/>
      <c r="CA662" s="72"/>
      <c r="CB662" s="72"/>
      <c r="CC662" s="72"/>
      <c r="CD662" s="72"/>
      <c r="CE662" s="72"/>
      <c r="CF662" s="72"/>
      <c r="CG662" s="72"/>
      <c r="CH662" s="72"/>
      <c r="CI662" s="72"/>
      <c r="CJ662" s="72"/>
      <c r="CK662" s="72"/>
    </row>
    <row r="663" spans="3:89">
      <c r="C663" s="72">
        <f t="shared" ca="1" si="144"/>
        <v>-0.83603956118212397</v>
      </c>
      <c r="D663" s="72">
        <f t="shared" ca="1" si="145"/>
        <v>-2.0258237884880299</v>
      </c>
      <c r="E663" s="70">
        <f t="shared" si="136"/>
        <v>2003</v>
      </c>
      <c r="F663" s="72">
        <f t="shared" ca="1" si="137"/>
        <v>-3.2963287255680956E-2</v>
      </c>
      <c r="J663" s="72">
        <f t="shared" ca="1" si="138"/>
        <v>-0.59720467446577619</v>
      </c>
      <c r="L663" s="72">
        <f t="shared" ca="1" si="139"/>
        <v>-0.42261926973987024</v>
      </c>
      <c r="M663" s="72">
        <f t="shared" ca="1" si="139"/>
        <v>0.15890634791334091</v>
      </c>
      <c r="N663" s="72">
        <f t="shared" ca="1" si="139"/>
        <v>-0.28300866596846891</v>
      </c>
      <c r="P663" s="72">
        <f t="shared" ca="1" si="140"/>
        <v>-1.3242742655986488</v>
      </c>
      <c r="W663" s="72">
        <f t="shared" ca="1" si="141"/>
        <v>-0.21586887488886539</v>
      </c>
      <c r="X663" s="72">
        <f t="shared" ca="1" si="141"/>
        <v>3.6957178307944691E-2</v>
      </c>
      <c r="Z663" s="72">
        <f t="shared" ca="1" si="142"/>
        <v>-0.15482793509438297</v>
      </c>
      <c r="AD663" s="72">
        <f t="shared" ca="1" si="143"/>
        <v>-2.695990287974602E-2</v>
      </c>
      <c r="AU663" s="70"/>
      <c r="AV663" s="70"/>
      <c r="AW663" s="72"/>
      <c r="AX663" s="72"/>
      <c r="AY663" s="72"/>
      <c r="AZ663" s="72"/>
      <c r="BA663" s="72"/>
      <c r="BB663" s="72"/>
      <c r="BC663" s="72"/>
      <c r="BD663" s="72"/>
      <c r="BE663" s="72"/>
      <c r="BF663" s="72"/>
      <c r="BG663" s="72"/>
      <c r="BH663" s="72"/>
      <c r="BI663" s="72"/>
      <c r="BJ663" s="72"/>
      <c r="BK663" s="72"/>
      <c r="BL663" s="72"/>
      <c r="BM663" s="72"/>
      <c r="BN663" s="72"/>
      <c r="BO663" s="72"/>
      <c r="BP663" s="72"/>
      <c r="BQ663" s="72"/>
      <c r="BR663" s="72"/>
      <c r="BS663" s="72"/>
      <c r="BT663" s="72"/>
      <c r="BU663" s="72"/>
      <c r="BV663" s="72"/>
      <c r="BW663" s="72"/>
      <c r="BX663" s="72"/>
      <c r="BY663" s="72"/>
      <c r="BZ663" s="72"/>
      <c r="CA663" s="72"/>
      <c r="CB663" s="72"/>
      <c r="CC663" s="72"/>
      <c r="CD663" s="72"/>
      <c r="CE663" s="72"/>
      <c r="CF663" s="72"/>
      <c r="CG663" s="72"/>
      <c r="CH663" s="72"/>
      <c r="CI663" s="72"/>
      <c r="CJ663" s="72"/>
      <c r="CK663" s="72"/>
    </row>
    <row r="664" spans="3:89">
      <c r="C664" s="72">
        <f t="shared" ca="1" si="144"/>
        <v>-0.20483036375654359</v>
      </c>
      <c r="D664" s="72">
        <f t="shared" ca="1" si="145"/>
        <v>-1.6372780559453144</v>
      </c>
      <c r="E664" s="70">
        <f t="shared" si="136"/>
        <v>2004</v>
      </c>
      <c r="F664" s="72">
        <f t="shared" ca="1" si="137"/>
        <v>0.21290015168422638</v>
      </c>
      <c r="J664" s="72">
        <f t="shared" ca="1" si="138"/>
        <v>-0.45347848250609951</v>
      </c>
      <c r="L664" s="72">
        <f t="shared" ca="1" si="139"/>
        <v>-0.27810983853058963</v>
      </c>
      <c r="M664" s="72">
        <f t="shared" ca="1" si="139"/>
        <v>-7.4485218356055094E-2</v>
      </c>
      <c r="N664" s="72">
        <f t="shared" ca="1" si="139"/>
        <v>-0.43869374232229064</v>
      </c>
      <c r="P664" s="72">
        <f t="shared" ca="1" si="140"/>
        <v>-0.86581002963575449</v>
      </c>
      <c r="W664" s="72">
        <f t="shared" ca="1" si="141"/>
        <v>-1.2907140423419151E-2</v>
      </c>
      <c r="X664" s="72">
        <f t="shared" ca="1" si="141"/>
        <v>0.10905048556036621</v>
      </c>
      <c r="Z664" s="72">
        <f t="shared" ca="1" si="142"/>
        <v>1.9820772899375439E-2</v>
      </c>
      <c r="AD664" s="72">
        <f t="shared" ca="1" si="143"/>
        <v>-6.039537807161751E-2</v>
      </c>
      <c r="AU664" s="70"/>
      <c r="AV664" s="70"/>
      <c r="AW664" s="72"/>
      <c r="AX664" s="72"/>
      <c r="AY664" s="72"/>
      <c r="AZ664" s="72"/>
      <c r="BA664" s="72"/>
      <c r="BB664" s="72"/>
      <c r="BC664" s="72"/>
      <c r="BD664" s="72"/>
      <c r="BE664" s="72"/>
      <c r="BF664" s="72"/>
      <c r="BG664" s="72"/>
      <c r="BH664" s="72"/>
      <c r="BI664" s="72"/>
      <c r="BJ664" s="72"/>
      <c r="BK664" s="72"/>
      <c r="BL664" s="72"/>
      <c r="BM664" s="72"/>
      <c r="BN664" s="72"/>
      <c r="BO664" s="72"/>
      <c r="BP664" s="72"/>
      <c r="BQ664" s="72"/>
      <c r="BR664" s="72"/>
      <c r="BS664" s="72"/>
      <c r="BT664" s="72"/>
      <c r="BU664" s="72"/>
      <c r="BV664" s="72"/>
      <c r="BW664" s="72"/>
      <c r="BX664" s="72"/>
      <c r="BY664" s="72"/>
      <c r="BZ664" s="72"/>
      <c r="CA664" s="72"/>
      <c r="CB664" s="72"/>
      <c r="CC664" s="72"/>
      <c r="CD664" s="72"/>
      <c r="CE664" s="72"/>
      <c r="CF664" s="72"/>
      <c r="CG664" s="72"/>
      <c r="CH664" s="72"/>
      <c r="CI664" s="72"/>
      <c r="CJ664" s="72"/>
      <c r="CK664" s="72"/>
    </row>
    <row r="665" spans="3:89">
      <c r="C665" s="72">
        <f t="shared" ca="1" si="144"/>
        <v>0.81323944624443367</v>
      </c>
      <c r="D665" s="72">
        <f t="shared" ca="1" si="145"/>
        <v>-1.0174781780191506</v>
      </c>
      <c r="E665" s="70">
        <f t="shared" si="136"/>
        <v>2005</v>
      </c>
      <c r="F665" s="72">
        <f t="shared" ca="1" si="137"/>
        <v>0.11136818130958299</v>
      </c>
      <c r="J665" s="72">
        <f t="shared" ca="1" si="138"/>
        <v>0.45971750405597939</v>
      </c>
      <c r="L665" s="72">
        <f t="shared" ca="1" si="139"/>
        <v>-0.23656782448111188</v>
      </c>
      <c r="M665" s="72">
        <f t="shared" ca="1" si="139"/>
        <v>-6.2136339927788636E-2</v>
      </c>
      <c r="N665" s="72">
        <f t="shared" ca="1" si="139"/>
        <v>4.0803527213032514E-2</v>
      </c>
      <c r="P665" s="72">
        <f t="shared" ca="1" si="140"/>
        <v>-0.60291810610596397</v>
      </c>
      <c r="W665" s="72">
        <f t="shared" ca="1" si="141"/>
        <v>0.38473234737609702</v>
      </c>
      <c r="X665" s="72">
        <f t="shared" ca="1" si="141"/>
        <v>-1.7494392210488333E-2</v>
      </c>
      <c r="Z665" s="72">
        <f t="shared" ca="1" si="142"/>
        <v>-0.15665943471731877</v>
      </c>
      <c r="AD665" s="72">
        <f t="shared" ca="1" si="143"/>
        <v>-0.12508419428673745</v>
      </c>
      <c r="AU665" s="70"/>
      <c r="AV665" s="70"/>
      <c r="AW665" s="72"/>
      <c r="AX665" s="72"/>
      <c r="AY665" s="72"/>
      <c r="AZ665" s="72"/>
      <c r="BA665" s="72"/>
      <c r="BB665" s="72"/>
      <c r="BC665" s="72"/>
      <c r="BD665" s="72"/>
      <c r="BE665" s="72"/>
      <c r="BF665" s="72"/>
      <c r="BG665" s="72"/>
      <c r="BH665" s="72"/>
      <c r="BI665" s="72"/>
      <c r="BJ665" s="72"/>
      <c r="BK665" s="72"/>
      <c r="BL665" s="72"/>
      <c r="BM665" s="72"/>
      <c r="BN665" s="72"/>
      <c r="BO665" s="72"/>
      <c r="BP665" s="72"/>
      <c r="BQ665" s="72"/>
      <c r="BR665" s="72"/>
      <c r="BS665" s="72"/>
      <c r="BT665" s="72"/>
      <c r="BU665" s="72"/>
      <c r="BV665" s="72"/>
      <c r="BW665" s="72"/>
      <c r="BX665" s="72"/>
      <c r="BY665" s="72"/>
      <c r="BZ665" s="72"/>
      <c r="CA665" s="72"/>
      <c r="CB665" s="72"/>
      <c r="CC665" s="72"/>
      <c r="CD665" s="72"/>
      <c r="CE665" s="72"/>
      <c r="CF665" s="72"/>
      <c r="CG665" s="72"/>
      <c r="CH665" s="72"/>
      <c r="CI665" s="72"/>
      <c r="CJ665" s="72"/>
      <c r="CK665" s="72"/>
    </row>
    <row r="666" spans="3:89">
      <c r="C666" s="72">
        <f t="shared" ca="1" si="144"/>
        <v>1.2982064054860178</v>
      </c>
      <c r="D666" s="72">
        <f t="shared" ca="1" si="145"/>
        <v>-0.86453224517026905</v>
      </c>
      <c r="E666" s="70">
        <f t="shared" si="136"/>
        <v>2006</v>
      </c>
      <c r="F666" s="72">
        <f t="shared" ca="1" si="137"/>
        <v>-0.11478733381849766</v>
      </c>
      <c r="J666" s="72">
        <f t="shared" ca="1" si="138"/>
        <v>1.3818189937005994</v>
      </c>
      <c r="L666" s="72">
        <f t="shared" ca="1" si="139"/>
        <v>-0.18121404907407773</v>
      </c>
      <c r="M666" s="72">
        <f t="shared" ca="1" si="139"/>
        <v>0.14887358892353736</v>
      </c>
      <c r="N666" s="72">
        <f t="shared" ca="1" si="139"/>
        <v>-0.24912187697042204</v>
      </c>
      <c r="P666" s="72">
        <f t="shared" ca="1" si="140"/>
        <v>-0.70177321987879671</v>
      </c>
      <c r="W666" s="72">
        <f t="shared" ca="1" si="141"/>
        <v>4.7679619261825429E-2</v>
      </c>
      <c r="X666" s="72">
        <f t="shared" ca="1" si="141"/>
        <v>-1.9228083560146488E-2</v>
      </c>
      <c r="Z666" s="72">
        <f t="shared" ca="1" si="142"/>
        <v>0.11870331182949005</v>
      </c>
      <c r="AD666" s="72">
        <f t="shared" ca="1" si="143"/>
        <v>2.7232099022372045E-3</v>
      </c>
      <c r="AU666" s="70"/>
      <c r="AV666" s="70"/>
      <c r="AW666" s="72"/>
      <c r="AX666" s="72"/>
      <c r="AY666" s="72"/>
      <c r="AZ666" s="72"/>
      <c r="BA666" s="72"/>
      <c r="BB666" s="72"/>
      <c r="BC666" s="72"/>
      <c r="BD666" s="72"/>
      <c r="BE666" s="72"/>
      <c r="BF666" s="72"/>
      <c r="BG666" s="72"/>
      <c r="BH666" s="72"/>
      <c r="BI666" s="72"/>
      <c r="BJ666" s="72"/>
      <c r="BK666" s="72"/>
      <c r="BL666" s="72"/>
      <c r="BM666" s="72"/>
      <c r="BN666" s="72"/>
      <c r="BO666" s="72"/>
      <c r="BP666" s="72"/>
      <c r="BQ666" s="72"/>
      <c r="BR666" s="72"/>
      <c r="BS666" s="72"/>
      <c r="BT666" s="72"/>
      <c r="BU666" s="72"/>
      <c r="BV666" s="72"/>
      <c r="BW666" s="72"/>
      <c r="BX666" s="72"/>
      <c r="BY666" s="72"/>
      <c r="BZ666" s="72"/>
      <c r="CA666" s="72"/>
      <c r="CB666" s="72"/>
      <c r="CC666" s="72"/>
      <c r="CD666" s="72"/>
      <c r="CE666" s="72"/>
      <c r="CF666" s="72"/>
      <c r="CG666" s="72"/>
      <c r="CH666" s="72"/>
      <c r="CI666" s="72"/>
      <c r="CJ666" s="72"/>
      <c r="CK666" s="72"/>
    </row>
    <row r="667" spans="3:89">
      <c r="C667" s="72">
        <f t="shared" ca="1" si="144"/>
        <v>1.3427004990287263</v>
      </c>
      <c r="D667" s="72">
        <f t="shared" ca="1" si="145"/>
        <v>-0.14985856551528781</v>
      </c>
      <c r="E667" s="70">
        <f t="shared" si="136"/>
        <v>2007</v>
      </c>
      <c r="F667" s="72">
        <f t="shared" ca="1" si="137"/>
        <v>1.9489563644388138E-2</v>
      </c>
      <c r="J667" s="72">
        <f t="shared" ca="1" si="138"/>
        <v>1.2480588899547664</v>
      </c>
      <c r="L667" s="72">
        <f t="shared" ca="1" si="139"/>
        <v>-0.24679509292506982</v>
      </c>
      <c r="M667" s="72">
        <f t="shared" ca="1" si="139"/>
        <v>3.9475560654846337E-2</v>
      </c>
      <c r="N667" s="72">
        <f t="shared" ca="1" si="139"/>
        <v>-0.54259788145260346</v>
      </c>
      <c r="P667" s="72">
        <f t="shared" ca="1" si="140"/>
        <v>0.53618753054378876</v>
      </c>
      <c r="W667" s="72">
        <f t="shared" ca="1" si="141"/>
        <v>-4.5362854187419276E-2</v>
      </c>
      <c r="X667" s="72">
        <f t="shared" ca="1" si="141"/>
        <v>7.4927390399189553E-2</v>
      </c>
      <c r="Z667" s="72">
        <f t="shared" ca="1" si="142"/>
        <v>6.3871317663750371E-2</v>
      </c>
      <c r="AD667" s="72">
        <f t="shared" ca="1" si="143"/>
        <v>4.5587509217801421E-2</v>
      </c>
      <c r="AU667" s="70"/>
      <c r="AV667" s="70"/>
      <c r="AW667" s="72"/>
      <c r="AX667" s="72"/>
      <c r="AY667" s="72"/>
      <c r="AZ667" s="72"/>
      <c r="BA667" s="72"/>
      <c r="BB667" s="72"/>
      <c r="BC667" s="72"/>
      <c r="BD667" s="72"/>
      <c r="BE667" s="72"/>
      <c r="BF667" s="72"/>
      <c r="BG667" s="72"/>
      <c r="BH667" s="72"/>
      <c r="BI667" s="72"/>
      <c r="BJ667" s="72"/>
      <c r="BK667" s="72"/>
      <c r="BL667" s="72"/>
      <c r="BM667" s="72"/>
      <c r="BN667" s="72"/>
      <c r="BO667" s="72"/>
      <c r="BP667" s="72"/>
      <c r="BQ667" s="72"/>
      <c r="BR667" s="72"/>
      <c r="BS667" s="72"/>
      <c r="BT667" s="72"/>
      <c r="BU667" s="72"/>
      <c r="BV667" s="72"/>
      <c r="BW667" s="72"/>
      <c r="BX667" s="72"/>
      <c r="BY667" s="72"/>
      <c r="BZ667" s="72"/>
      <c r="CA667" s="72"/>
      <c r="CB667" s="72"/>
      <c r="CC667" s="72"/>
      <c r="CD667" s="72"/>
      <c r="CE667" s="72"/>
      <c r="CF667" s="72"/>
      <c r="CG667" s="72"/>
      <c r="CH667" s="72"/>
      <c r="CI667" s="72"/>
      <c r="CJ667" s="72"/>
      <c r="CK667" s="72"/>
    </row>
    <row r="668" spans="3:89">
      <c r="C668" s="72">
        <f t="shared" ca="1" si="144"/>
        <v>-1.0627487478973936</v>
      </c>
      <c r="D668" s="72">
        <f t="shared" ca="1" si="145"/>
        <v>-2.6300901181962599</v>
      </c>
      <c r="E668" s="70">
        <f t="shared" si="136"/>
        <v>2008</v>
      </c>
      <c r="F668" s="72">
        <f t="shared" ca="1" si="137"/>
        <v>-6.0668883428228904E-2</v>
      </c>
      <c r="J668" s="72">
        <f t="shared" ca="1" si="138"/>
        <v>-0.85927980374592938</v>
      </c>
      <c r="L668" s="72">
        <f t="shared" ca="1" si="139"/>
        <v>-0.42813881598489834</v>
      </c>
      <c r="M668" s="72">
        <f t="shared" ca="1" si="139"/>
        <v>-5.6323151203963633E-2</v>
      </c>
      <c r="N668" s="72">
        <f t="shared" ca="1" si="139"/>
        <v>-1.1140724953083112</v>
      </c>
      <c r="P668" s="72">
        <f t="shared" ca="1" si="140"/>
        <v>-0.99246533000285719</v>
      </c>
      <c r="W668" s="72">
        <f t="shared" ca="1" si="141"/>
        <v>0.23298733552153478</v>
      </c>
      <c r="X668" s="72">
        <f t="shared" ca="1" si="141"/>
        <v>-4.8651269154117632E-2</v>
      </c>
      <c r="Z668" s="72">
        <f t="shared" ca="1" si="142"/>
        <v>-3.9090325696229902E-2</v>
      </c>
      <c r="AD668" s="72">
        <f t="shared" ca="1" si="143"/>
        <v>-0.32713612709065254</v>
      </c>
      <c r="AU668" s="70"/>
      <c r="AV668" s="70"/>
      <c r="AW668" s="72"/>
      <c r="AX668" s="72"/>
      <c r="AY668" s="72"/>
      <c r="AZ668" s="72"/>
      <c r="BA668" s="72"/>
      <c r="BB668" s="72"/>
      <c r="BC668" s="72"/>
      <c r="BD668" s="72"/>
      <c r="BE668" s="72"/>
      <c r="BF668" s="72"/>
      <c r="BG668" s="72"/>
      <c r="BH668" s="72"/>
      <c r="BI668" s="72"/>
      <c r="BJ668" s="72"/>
      <c r="BK668" s="72"/>
      <c r="BL668" s="72"/>
      <c r="BM668" s="72"/>
      <c r="BN668" s="72"/>
      <c r="BO668" s="72"/>
      <c r="BP668" s="72"/>
      <c r="BQ668" s="72"/>
      <c r="BR668" s="72"/>
      <c r="BS668" s="72"/>
      <c r="BT668" s="72"/>
      <c r="BU668" s="72"/>
      <c r="BV668" s="72"/>
      <c r="BW668" s="72"/>
      <c r="BX668" s="72"/>
      <c r="BY668" s="72"/>
      <c r="BZ668" s="72"/>
      <c r="CA668" s="72"/>
      <c r="CB668" s="72"/>
      <c r="CC668" s="72"/>
      <c r="CD668" s="72"/>
      <c r="CE668" s="72"/>
      <c r="CF668" s="72"/>
      <c r="CG668" s="72"/>
      <c r="CH668" s="72"/>
      <c r="CI668" s="72"/>
      <c r="CJ668" s="72"/>
      <c r="CK668" s="72"/>
    </row>
    <row r="669" spans="3:89">
      <c r="C669" s="72">
        <f t="shared" ca="1" si="144"/>
        <v>-2.1979571171269083</v>
      </c>
      <c r="D669" s="72">
        <f t="shared" ca="1" si="145"/>
        <v>1.2513493785365044</v>
      </c>
      <c r="E669" s="70">
        <f t="shared" si="136"/>
        <v>2009</v>
      </c>
      <c r="F669" s="72">
        <f t="shared" ca="1" si="137"/>
        <v>-0.17718444329007593</v>
      </c>
      <c r="J669" s="72">
        <f t="shared" ca="1" si="138"/>
        <v>-1.0209457562443987</v>
      </c>
      <c r="L669" s="72">
        <f t="shared" ca="1" si="139"/>
        <v>0.60060845517775818</v>
      </c>
      <c r="M669" s="72">
        <f t="shared" ca="1" si="139"/>
        <v>-4.4279700451425291E-2</v>
      </c>
      <c r="N669" s="72">
        <f t="shared" ca="1" si="139"/>
        <v>0.73832835263398378</v>
      </c>
      <c r="P669" s="72">
        <f t="shared" ca="1" si="140"/>
        <v>3.2531791181438369E-2</v>
      </c>
      <c r="W669" s="72">
        <f t="shared" ca="1" si="141"/>
        <v>-0.64339614514987531</v>
      </c>
      <c r="X669" s="72">
        <f t="shared" ca="1" si="141"/>
        <v>-1.4681492390120095E-2</v>
      </c>
      <c r="Z669" s="72">
        <f t="shared" ca="1" si="142"/>
        <v>-7.5839520005250682E-2</v>
      </c>
      <c r="AD669" s="72">
        <f t="shared" ca="1" si="143"/>
        <v>-0.34174928005243838</v>
      </c>
      <c r="AU669" s="70"/>
      <c r="AV669" s="70"/>
      <c r="AW669" s="72"/>
      <c r="AX669" s="72"/>
      <c r="AY669" s="72"/>
      <c r="AZ669" s="72"/>
      <c r="BA669" s="72"/>
      <c r="BB669" s="72"/>
      <c r="BC669" s="72"/>
      <c r="BD669" s="72"/>
      <c r="BE669" s="72"/>
      <c r="BF669" s="72"/>
      <c r="BG669" s="72"/>
      <c r="BH669" s="72"/>
      <c r="BI669" s="72"/>
      <c r="BJ669" s="72"/>
      <c r="BK669" s="72"/>
      <c r="BL669" s="72"/>
      <c r="BM669" s="72"/>
      <c r="BN669" s="72"/>
      <c r="BO669" s="72"/>
      <c r="BP669" s="72"/>
      <c r="BQ669" s="72"/>
      <c r="BR669" s="72"/>
      <c r="BS669" s="72"/>
      <c r="BT669" s="72"/>
      <c r="BU669" s="72"/>
      <c r="BV669" s="72"/>
      <c r="BW669" s="72"/>
      <c r="BX669" s="72"/>
      <c r="BY669" s="72"/>
      <c r="BZ669" s="72"/>
      <c r="CA669" s="72"/>
      <c r="CB669" s="72"/>
      <c r="CC669" s="72"/>
      <c r="CD669" s="72"/>
      <c r="CE669" s="72"/>
      <c r="CF669" s="72"/>
      <c r="CG669" s="72"/>
      <c r="CH669" s="72"/>
      <c r="CI669" s="72"/>
      <c r="CJ669" s="72"/>
      <c r="CK669" s="72"/>
    </row>
    <row r="670" spans="3:89">
      <c r="C670" s="72">
        <f t="shared" ca="1" si="144"/>
        <v>0.652198345192471</v>
      </c>
      <c r="D670" s="72">
        <f t="shared" ca="1" si="145"/>
        <v>0.44711525703555483</v>
      </c>
      <c r="E670" s="70">
        <f t="shared" si="136"/>
        <v>2010</v>
      </c>
      <c r="F670" s="72">
        <f t="shared" ca="1" si="137"/>
        <v>0.14380305712501468</v>
      </c>
      <c r="J670" s="72">
        <f t="shared" ca="1" si="138"/>
        <v>0.10075943900153389</v>
      </c>
      <c r="L670" s="72">
        <f t="shared" ca="1" si="139"/>
        <v>0.25168968730593166</v>
      </c>
      <c r="M670" s="72">
        <f t="shared" ca="1" si="139"/>
        <v>0.14732684287879805</v>
      </c>
      <c r="N670" s="72">
        <f t="shared" ca="1" si="139"/>
        <v>0.24367862356937089</v>
      </c>
      <c r="P670" s="72">
        <f t="shared" ca="1" si="140"/>
        <v>-0.30131483715540441</v>
      </c>
      <c r="W670" s="72">
        <f t="shared" ca="1" si="141"/>
        <v>0.37208029010360499</v>
      </c>
      <c r="X670" s="72">
        <f t="shared" ca="1" si="141"/>
        <v>-5.1258368007069822E-2</v>
      </c>
      <c r="Z670" s="72">
        <f t="shared" ca="1" si="142"/>
        <v>0.10573494043685865</v>
      </c>
      <c r="AD670" s="72">
        <f t="shared" ca="1" si="143"/>
        <v>8.6813926969387278E-2</v>
      </c>
      <c r="AU670" s="70"/>
      <c r="AV670" s="70"/>
      <c r="AW670" s="72"/>
      <c r="AX670" s="72"/>
      <c r="AY670" s="72"/>
      <c r="AZ670" s="72"/>
      <c r="BA670" s="72"/>
      <c r="BB670" s="72"/>
      <c r="BC670" s="72"/>
      <c r="BD670" s="72"/>
      <c r="BE670" s="72"/>
      <c r="BF670" s="72"/>
      <c r="BG670" s="72"/>
      <c r="BH670" s="72"/>
      <c r="BI670" s="72"/>
      <c r="BJ670" s="72"/>
      <c r="BK670" s="72"/>
      <c r="BL670" s="72"/>
      <c r="BM670" s="72"/>
      <c r="BN670" s="72"/>
      <c r="BO670" s="72"/>
      <c r="BP670" s="72"/>
      <c r="BQ670" s="72"/>
      <c r="BR670" s="72"/>
      <c r="BS670" s="72"/>
      <c r="BT670" s="72"/>
      <c r="BU670" s="72"/>
      <c r="BV670" s="72"/>
      <c r="BW670" s="72"/>
      <c r="BX670" s="72"/>
      <c r="BY670" s="72"/>
      <c r="BZ670" s="72"/>
      <c r="CA670" s="72"/>
      <c r="CB670" s="72"/>
      <c r="CC670" s="72"/>
      <c r="CD670" s="72"/>
      <c r="CE670" s="72"/>
      <c r="CF670" s="72"/>
      <c r="CG670" s="72"/>
      <c r="CH670" s="72"/>
      <c r="CI670" s="72"/>
      <c r="CJ670" s="72"/>
      <c r="CK670" s="72"/>
    </row>
    <row r="671" spans="3:89">
      <c r="C671" s="72">
        <f t="shared" ca="1" si="144"/>
        <v>-0.97760138948194275</v>
      </c>
      <c r="D671" s="72">
        <f t="shared" ca="1" si="145"/>
        <v>0.93739257368236628</v>
      </c>
      <c r="E671" s="70">
        <f t="shared" si="136"/>
        <v>2011</v>
      </c>
      <c r="F671" s="72">
        <f t="shared" ca="1" si="137"/>
        <v>-0.1714074491251347</v>
      </c>
      <c r="J671" s="72">
        <f t="shared" ca="1" si="138"/>
        <v>-0.82154435948034787</v>
      </c>
      <c r="L671" s="72">
        <f t="shared" ref="L671:N673" ca="1" si="146">L650*L$631/100</f>
        <v>7.4279591214807844E-2</v>
      </c>
      <c r="M671" s="72">
        <f t="shared" ca="1" si="146"/>
        <v>0.16626861559311273</v>
      </c>
      <c r="N671" s="72">
        <f t="shared" ca="1" si="146"/>
        <v>0.79795456261645759</v>
      </c>
      <c r="P671" s="72">
        <f t="shared" ca="1" si="140"/>
        <v>-0.24208431534052224</v>
      </c>
      <c r="W671" s="72">
        <f t="shared" ref="W671:X673" ca="1" si="147">W650*W$630/100</f>
        <v>6.1372876639354604E-2</v>
      </c>
      <c r="X671" s="72">
        <f t="shared" ca="1" si="147"/>
        <v>-1.6426941083401939E-2</v>
      </c>
      <c r="Z671" s="72">
        <f t="shared" ca="1" si="142"/>
        <v>0.14097411959851025</v>
      </c>
      <c r="AD671" s="72">
        <f t="shared" ca="1" si="143"/>
        <v>-2.9595516432412892E-2</v>
      </c>
      <c r="AU671" s="70"/>
      <c r="AV671" s="70"/>
      <c r="AW671" s="72"/>
      <c r="AX671" s="72"/>
      <c r="AY671" s="72"/>
      <c r="AZ671" s="72"/>
      <c r="BA671" s="72"/>
      <c r="BB671" s="72"/>
      <c r="BC671" s="72"/>
      <c r="BD671" s="72"/>
      <c r="BE671" s="72"/>
      <c r="BF671" s="72"/>
      <c r="BG671" s="72"/>
      <c r="BH671" s="72"/>
      <c r="BI671" s="72"/>
      <c r="BJ671" s="72"/>
      <c r="BK671" s="72"/>
      <c r="BL671" s="72"/>
      <c r="BM671" s="72"/>
      <c r="BN671" s="72"/>
      <c r="BO671" s="72"/>
      <c r="BP671" s="72"/>
      <c r="BQ671" s="72"/>
      <c r="BR671" s="72"/>
      <c r="BS671" s="72"/>
      <c r="BT671" s="72"/>
      <c r="BU671" s="72"/>
      <c r="BV671" s="72"/>
      <c r="BW671" s="72"/>
      <c r="BX671" s="72"/>
      <c r="BY671" s="72"/>
      <c r="BZ671" s="72"/>
      <c r="CA671" s="72"/>
      <c r="CB671" s="72"/>
      <c r="CC671" s="72"/>
      <c r="CD671" s="72"/>
      <c r="CE671" s="72"/>
      <c r="CF671" s="72"/>
      <c r="CG671" s="72"/>
      <c r="CH671" s="72"/>
      <c r="CI671" s="72"/>
      <c r="CJ671" s="72"/>
      <c r="CK671" s="72"/>
    </row>
    <row r="672" spans="3:89">
      <c r="C672" s="72">
        <f t="shared" ca="1" si="144"/>
        <v>-0.80337341991039279</v>
      </c>
      <c r="D672" s="72">
        <f t="shared" ca="1" si="145"/>
        <v>3.3347306585774579</v>
      </c>
      <c r="E672" s="70">
        <f t="shared" si="136"/>
        <v>2012</v>
      </c>
      <c r="F672" s="72">
        <f t="shared" ca="1" si="137"/>
        <v>-0.14047381501666306</v>
      </c>
      <c r="J672" s="72">
        <f t="shared" ca="1" si="138"/>
        <v>-0.5173475158489298</v>
      </c>
      <c r="L672" s="72">
        <f t="shared" ca="1" si="146"/>
        <v>0.28461531093987563</v>
      </c>
      <c r="M672" s="72">
        <f t="shared" ca="1" si="146"/>
        <v>0.58593486502956316</v>
      </c>
      <c r="N672" s="72">
        <f t="shared" ca="1" si="146"/>
        <v>2.0378588643821609</v>
      </c>
      <c r="P672" s="72">
        <f t="shared" ca="1" si="140"/>
        <v>0.18936581025918428</v>
      </c>
      <c r="W672" s="72">
        <f t="shared" ca="1" si="147"/>
        <v>4.6926898967759615E-3</v>
      </c>
      <c r="X672" s="72">
        <f t="shared" ca="1" si="147"/>
        <v>-6.1398613987847649E-2</v>
      </c>
      <c r="Z672" s="72">
        <f t="shared" ca="1" si="142"/>
        <v>0.23695580796667401</v>
      </c>
      <c r="AD672" s="72">
        <f t="shared" ca="1" si="143"/>
        <v>-8.8846164953728157E-2</v>
      </c>
      <c r="AU672" s="70"/>
      <c r="AV672" s="70"/>
      <c r="AW672" s="72"/>
      <c r="AX672" s="72"/>
      <c r="AY672" s="72"/>
      <c r="AZ672" s="72"/>
      <c r="BA672" s="72"/>
      <c r="BB672" s="72"/>
      <c r="BC672" s="72"/>
      <c r="BD672" s="72"/>
      <c r="BE672" s="72"/>
      <c r="BF672" s="72"/>
      <c r="BG672" s="72"/>
      <c r="BH672" s="72"/>
      <c r="BI672" s="72"/>
      <c r="BJ672" s="72"/>
      <c r="BK672" s="72"/>
      <c r="BL672" s="72"/>
      <c r="BM672" s="72"/>
      <c r="BN672" s="72"/>
      <c r="BO672" s="72"/>
      <c r="BP672" s="72"/>
      <c r="BQ672" s="72"/>
      <c r="BR672" s="72"/>
      <c r="BS672" s="72"/>
      <c r="BT672" s="72"/>
      <c r="BU672" s="72"/>
      <c r="BV672" s="72"/>
      <c r="BW672" s="72"/>
      <c r="BX672" s="72"/>
      <c r="BY672" s="72"/>
      <c r="BZ672" s="72"/>
      <c r="CA672" s="72"/>
      <c r="CB672" s="72"/>
      <c r="CC672" s="72"/>
      <c r="CD672" s="72"/>
      <c r="CE672" s="72"/>
      <c r="CF672" s="72"/>
      <c r="CG672" s="72"/>
      <c r="CH672" s="72"/>
      <c r="CI672" s="72"/>
      <c r="CJ672" s="72"/>
      <c r="CK672" s="72"/>
    </row>
    <row r="673" spans="2:89">
      <c r="C673" s="72">
        <f t="shared" ca="1" si="144"/>
        <v>-1.9265020068049572</v>
      </c>
      <c r="D673" s="72">
        <f t="shared" ca="1" si="145"/>
        <v>0.46024517262296749</v>
      </c>
      <c r="E673" s="70">
        <v>2013</v>
      </c>
      <c r="F673" s="72">
        <f t="shared" ca="1" si="137"/>
        <v>-0.11480659865731102</v>
      </c>
      <c r="J673" s="72">
        <f t="shared" ca="1" si="138"/>
        <v>-1.3834018691928742</v>
      </c>
      <c r="L673" s="72">
        <f t="shared" ca="1" si="146"/>
        <v>-1.8852389041322314E-2</v>
      </c>
      <c r="M673" s="72">
        <f t="shared" ca="1" si="146"/>
        <v>0.42150797507600535</v>
      </c>
      <c r="N673" s="72">
        <f t="shared" ca="1" si="146"/>
        <v>0.55113289863231218</v>
      </c>
      <c r="P673" s="72">
        <f t="shared" ca="1" si="140"/>
        <v>-0.38994770485529484</v>
      </c>
      <c r="W673" s="72">
        <f t="shared" ca="1" si="147"/>
        <v>-0.19767701479152638</v>
      </c>
      <c r="X673" s="72">
        <f t="shared" ca="1" si="147"/>
        <v>-0.12141035100990362</v>
      </c>
      <c r="Z673" s="72">
        <f t="shared" ca="1" si="142"/>
        <v>-0.10359560718873297</v>
      </c>
      <c r="AD673" s="72">
        <f t="shared" ca="1" si="143"/>
        <v>-0.10920617315334213</v>
      </c>
      <c r="AU673" s="70"/>
      <c r="AV673" s="70"/>
      <c r="AW673" s="72"/>
      <c r="AX673" s="72"/>
      <c r="AY673" s="72"/>
      <c r="AZ673" s="72"/>
      <c r="BA673" s="72"/>
      <c r="BB673" s="72"/>
      <c r="BC673" s="72"/>
      <c r="BD673" s="72"/>
      <c r="BE673" s="72"/>
      <c r="BF673" s="72"/>
      <c r="BG673" s="72"/>
      <c r="BH673" s="72"/>
      <c r="BI673" s="72"/>
      <c r="BJ673" s="72"/>
      <c r="BK673" s="72"/>
      <c r="BL673" s="72"/>
      <c r="BM673" s="72"/>
      <c r="BN673" s="72"/>
      <c r="BO673" s="72"/>
      <c r="BP673" s="72"/>
      <c r="BQ673" s="72"/>
      <c r="BR673" s="72"/>
      <c r="BS673" s="72"/>
      <c r="BT673" s="72"/>
      <c r="BU673" s="72"/>
      <c r="BV673" s="72"/>
      <c r="BW673" s="72"/>
      <c r="BX673" s="72"/>
      <c r="BY673" s="72"/>
      <c r="BZ673" s="72"/>
      <c r="CA673" s="72"/>
      <c r="CB673" s="72"/>
      <c r="CC673" s="72"/>
      <c r="CD673" s="72"/>
      <c r="CE673" s="72"/>
      <c r="CF673" s="72"/>
      <c r="CG673" s="72"/>
      <c r="CH673" s="72"/>
      <c r="CI673" s="72"/>
      <c r="CJ673" s="72"/>
      <c r="CK673" s="72"/>
    </row>
    <row r="674" spans="2:89">
      <c r="E674" s="70"/>
      <c r="AU674" s="70"/>
      <c r="AV674" s="70"/>
      <c r="AW674" s="72"/>
      <c r="AX674" s="72"/>
      <c r="AY674" s="72"/>
      <c r="AZ674" s="72"/>
      <c r="BA674" s="72"/>
      <c r="BB674" s="72"/>
      <c r="BC674" s="72"/>
      <c r="BD674" s="72"/>
      <c r="BE674" s="72"/>
      <c r="BF674" s="72"/>
      <c r="BG674" s="72"/>
      <c r="BH674" s="72"/>
      <c r="BI674" s="72"/>
      <c r="BJ674" s="72"/>
      <c r="BK674" s="72"/>
      <c r="BL674" s="72"/>
      <c r="BM674" s="72"/>
      <c r="BN674" s="72"/>
      <c r="BO674" s="72"/>
      <c r="BP674" s="72"/>
      <c r="BQ674" s="72"/>
      <c r="BR674" s="72"/>
      <c r="BS674" s="72"/>
      <c r="BT674" s="72"/>
      <c r="BU674" s="72"/>
      <c r="BV674" s="72"/>
      <c r="BW674" s="72"/>
      <c r="BX674" s="72"/>
      <c r="BY674" s="72"/>
      <c r="BZ674" s="72"/>
      <c r="CA674" s="72"/>
      <c r="CB674" s="72"/>
      <c r="CC674" s="72"/>
      <c r="CD674" s="72"/>
      <c r="CE674" s="72"/>
      <c r="CF674" s="72"/>
      <c r="CG674" s="72"/>
      <c r="CH674" s="72"/>
      <c r="CI674" s="72"/>
      <c r="CJ674" s="72"/>
      <c r="CK674" s="72"/>
    </row>
    <row r="675" spans="2:89">
      <c r="E675" s="70"/>
      <c r="AU675" s="70"/>
      <c r="AV675" s="70"/>
      <c r="AW675" s="72"/>
      <c r="AX675" s="72"/>
      <c r="AY675" s="72"/>
      <c r="AZ675" s="72"/>
      <c r="BA675" s="72"/>
      <c r="BB675" s="72"/>
      <c r="BC675" s="72"/>
      <c r="BD675" s="72"/>
      <c r="BE675" s="72"/>
      <c r="BF675" s="72"/>
      <c r="BG675" s="72"/>
      <c r="BH675" s="72"/>
      <c r="BI675" s="72"/>
      <c r="BJ675" s="72"/>
      <c r="BK675" s="72"/>
      <c r="BL675" s="72"/>
      <c r="BM675" s="72"/>
      <c r="BN675" s="72"/>
      <c r="BO675" s="72"/>
      <c r="BP675" s="72"/>
      <c r="BQ675" s="72"/>
      <c r="BR675" s="72"/>
      <c r="BS675" s="72"/>
      <c r="BT675" s="72"/>
      <c r="BU675" s="72"/>
      <c r="BV675" s="72"/>
      <c r="BW675" s="72"/>
      <c r="BX675" s="72"/>
      <c r="BY675" s="72"/>
      <c r="BZ675" s="72"/>
      <c r="CA675" s="72"/>
      <c r="CB675" s="72"/>
      <c r="CC675" s="72"/>
      <c r="CD675" s="72"/>
      <c r="CE675" s="72"/>
      <c r="CF675" s="72"/>
      <c r="CG675" s="72"/>
      <c r="CH675" s="72"/>
      <c r="CI675" s="72"/>
      <c r="CJ675" s="72"/>
      <c r="CK675" s="72"/>
    </row>
    <row r="676" spans="2:89">
      <c r="C676" s="70" t="s">
        <v>463</v>
      </c>
      <c r="D676" s="70" t="s">
        <v>464</v>
      </c>
      <c r="E676" s="70"/>
      <c r="AU676" s="70"/>
      <c r="AV676" s="70"/>
      <c r="AW676" s="72"/>
      <c r="AX676" s="72"/>
      <c r="AY676" s="72"/>
      <c r="AZ676" s="72"/>
      <c r="BA676" s="72"/>
      <c r="BB676" s="72"/>
      <c r="BC676" s="72"/>
      <c r="BD676" s="72"/>
      <c r="BE676" s="72"/>
      <c r="BF676" s="72"/>
      <c r="BG676" s="72"/>
      <c r="BH676" s="72"/>
      <c r="BI676" s="72"/>
      <c r="BJ676" s="72"/>
      <c r="BK676" s="72"/>
      <c r="BL676" s="72"/>
      <c r="BM676" s="72"/>
      <c r="BN676" s="72"/>
      <c r="BO676" s="72"/>
      <c r="BP676" s="72"/>
      <c r="BQ676" s="72"/>
      <c r="BR676" s="72"/>
      <c r="BS676" s="72"/>
      <c r="BT676" s="72"/>
      <c r="BU676" s="72"/>
      <c r="BV676" s="72"/>
      <c r="BW676" s="72"/>
      <c r="BX676" s="72"/>
      <c r="BY676" s="72"/>
      <c r="BZ676" s="72"/>
      <c r="CA676" s="72"/>
      <c r="CB676" s="72"/>
      <c r="CC676" s="72"/>
      <c r="CD676" s="72"/>
      <c r="CE676" s="72"/>
      <c r="CF676" s="72"/>
      <c r="CG676" s="72"/>
      <c r="CH676" s="72"/>
      <c r="CI676" s="72"/>
      <c r="CJ676" s="72"/>
      <c r="CK676" s="72"/>
    </row>
    <row r="677" spans="2:89">
      <c r="B677" s="70" t="s">
        <v>514</v>
      </c>
      <c r="E677" s="70">
        <v>1994</v>
      </c>
      <c r="AU677" s="70"/>
      <c r="AV677" s="70"/>
      <c r="AW677" s="72"/>
      <c r="AX677" s="72"/>
      <c r="AY677" s="72"/>
      <c r="AZ677" s="72"/>
      <c r="BA677" s="72"/>
      <c r="BB677" s="72"/>
      <c r="BC677" s="72"/>
      <c r="BD677" s="72"/>
      <c r="BE677" s="72"/>
      <c r="BF677" s="72"/>
      <c r="BG677" s="72"/>
      <c r="BH677" s="72"/>
      <c r="BI677" s="72"/>
      <c r="BJ677" s="72"/>
      <c r="BK677" s="72"/>
      <c r="BL677" s="72"/>
      <c r="BM677" s="72"/>
      <c r="BN677" s="72"/>
      <c r="BO677" s="72"/>
      <c r="BP677" s="72"/>
      <c r="BQ677" s="72"/>
      <c r="BR677" s="72"/>
      <c r="BS677" s="72"/>
      <c r="BT677" s="72"/>
      <c r="BU677" s="72"/>
      <c r="BV677" s="72"/>
      <c r="BW677" s="72"/>
      <c r="BX677" s="72"/>
      <c r="BY677" s="72"/>
      <c r="BZ677" s="72"/>
      <c r="CA677" s="72"/>
      <c r="CB677" s="72"/>
      <c r="CC677" s="72"/>
      <c r="CD677" s="72"/>
      <c r="CE677" s="72"/>
      <c r="CF677" s="72"/>
      <c r="CG677" s="72"/>
      <c r="CH677" s="72"/>
      <c r="CI677" s="72"/>
      <c r="CJ677" s="72"/>
      <c r="CK677" s="72"/>
    </row>
    <row r="678" spans="2:89">
      <c r="C678" s="72">
        <f>C700</f>
        <v>9.4023415910728811</v>
      </c>
      <c r="D678" s="72">
        <f>D700</f>
        <v>-1.24546827437119</v>
      </c>
      <c r="E678" s="70">
        <f t="shared" ref="E678:E696" si="148">E677+1</f>
        <v>1995</v>
      </c>
      <c r="F678" s="72">
        <f t="shared" ref="F678:F696" si="149">(F569/F568-1)*100</f>
        <v>6.5007143642158649</v>
      </c>
      <c r="J678" s="72">
        <f t="shared" ref="J678:J696" si="150">(J569/J568-1)*100</f>
        <v>10.129885712571607</v>
      </c>
      <c r="L678" s="72">
        <f t="shared" ref="L678:P693" si="151">(L569/L568-1)*100</f>
        <v>1.7438314388688703</v>
      </c>
      <c r="M678" s="72">
        <f t="shared" si="151"/>
        <v>3.9722277855664734</v>
      </c>
      <c r="N678" s="72">
        <f t="shared" si="151"/>
        <v>2.8575391871271894</v>
      </c>
      <c r="O678" s="72">
        <f t="shared" si="151"/>
        <v>6.5938195588703286</v>
      </c>
      <c r="P678" s="72">
        <f t="shared" si="151"/>
        <v>-5.4420108596180743</v>
      </c>
      <c r="W678" s="72">
        <f t="shared" ref="W678:X693" si="152">(W569/W568-1)*100</f>
        <v>6.7305316900442058</v>
      </c>
      <c r="X678" s="72">
        <f t="shared" si="152"/>
        <v>7.0252149832385591</v>
      </c>
      <c r="Z678" s="72">
        <f t="shared" ref="Z678:Z696" si="153">(Z569/Z568-1)*100</f>
        <v>3.3810314385853912</v>
      </c>
      <c r="AD678" s="72">
        <f t="shared" ref="AD678:AD696" si="154">(AD569/AD568-1)*100</f>
        <v>17.163827351693485</v>
      </c>
      <c r="AU678" s="70"/>
      <c r="AV678" s="70"/>
      <c r="AW678" s="72"/>
      <c r="AX678" s="72"/>
      <c r="AY678" s="72"/>
      <c r="AZ678" s="72"/>
      <c r="BA678" s="72"/>
      <c r="BB678" s="72"/>
      <c r="BC678" s="72"/>
      <c r="BD678" s="72"/>
      <c r="BE678" s="72"/>
      <c r="BF678" s="72"/>
      <c r="BG678" s="72"/>
      <c r="BH678" s="72"/>
      <c r="BI678" s="72"/>
      <c r="BJ678" s="72"/>
      <c r="BK678" s="72"/>
      <c r="BL678" s="72"/>
      <c r="BM678" s="72"/>
      <c r="BN678" s="72"/>
      <c r="BO678" s="72"/>
      <c r="BP678" s="72"/>
      <c r="BQ678" s="72"/>
      <c r="BR678" s="72"/>
      <c r="BS678" s="72"/>
      <c r="BT678" s="72"/>
      <c r="BU678" s="72"/>
      <c r="BV678" s="72"/>
      <c r="BW678" s="72"/>
      <c r="BX678" s="72"/>
      <c r="BY678" s="72"/>
      <c r="BZ678" s="72"/>
      <c r="CA678" s="72"/>
      <c r="CB678" s="72"/>
      <c r="CC678" s="72"/>
      <c r="CD678" s="72"/>
      <c r="CE678" s="72"/>
      <c r="CF678" s="72"/>
      <c r="CG678" s="72"/>
      <c r="CH678" s="72"/>
      <c r="CI678" s="72"/>
      <c r="CJ678" s="72"/>
      <c r="CK678" s="72"/>
    </row>
    <row r="679" spans="2:89">
      <c r="C679" s="72">
        <f t="shared" ref="C679:D694" si="155">C701</f>
        <v>-1.0545847882564749</v>
      </c>
      <c r="D679" s="72">
        <f t="shared" si="155"/>
        <v>6.4438569668593386</v>
      </c>
      <c r="E679" s="70">
        <f t="shared" si="148"/>
        <v>1996</v>
      </c>
      <c r="F679" s="72">
        <f t="shared" si="149"/>
        <v>-1.4343945100871891</v>
      </c>
      <c r="J679" s="72">
        <f t="shared" si="150"/>
        <v>-0.98055237783951643</v>
      </c>
      <c r="L679" s="72">
        <f t="shared" si="151"/>
        <v>3.0082563557590092</v>
      </c>
      <c r="M679" s="72">
        <f t="shared" si="151"/>
        <v>2.9247463721587152</v>
      </c>
      <c r="N679" s="72">
        <f t="shared" si="151"/>
        <v>1.8368172623061119</v>
      </c>
      <c r="O679" s="72">
        <f t="shared" si="151"/>
        <v>1.0034170418180777</v>
      </c>
      <c r="P679" s="72">
        <f t="shared" si="151"/>
        <v>10.99103167946318</v>
      </c>
      <c r="W679" s="72">
        <f t="shared" si="152"/>
        <v>-1.2036108324974926</v>
      </c>
      <c r="X679" s="72">
        <f t="shared" si="152"/>
        <v>-0.45485496391118874</v>
      </c>
      <c r="Z679" s="72">
        <f t="shared" si="153"/>
        <v>0.14784603619677483</v>
      </c>
      <c r="AD679" s="72">
        <f t="shared" si="154"/>
        <v>-1.8218390804597751</v>
      </c>
      <c r="AU679" s="70"/>
      <c r="AV679" s="70"/>
      <c r="AW679" s="72"/>
      <c r="AX679" s="72"/>
      <c r="AY679" s="72"/>
      <c r="AZ679" s="72"/>
      <c r="BA679" s="72"/>
      <c r="BB679" s="72"/>
      <c r="BC679" s="72"/>
      <c r="BD679" s="72"/>
      <c r="BE679" s="72"/>
      <c r="BF679" s="72"/>
      <c r="BG679" s="72"/>
      <c r="BH679" s="72"/>
      <c r="BI679" s="72"/>
      <c r="BJ679" s="72"/>
      <c r="BK679" s="72"/>
      <c r="BL679" s="72"/>
      <c r="BM679" s="72"/>
      <c r="BN679" s="72"/>
      <c r="BO679" s="72"/>
      <c r="BP679" s="72"/>
      <c r="BQ679" s="72"/>
      <c r="BR679" s="72"/>
      <c r="BS679" s="72"/>
      <c r="BT679" s="72"/>
      <c r="BU679" s="72"/>
      <c r="BV679" s="72"/>
      <c r="BW679" s="72"/>
      <c r="BX679" s="72"/>
      <c r="BY679" s="72"/>
      <c r="BZ679" s="72"/>
      <c r="CA679" s="72"/>
      <c r="CB679" s="72"/>
      <c r="CC679" s="72"/>
      <c r="CD679" s="72"/>
      <c r="CE679" s="72"/>
      <c r="CF679" s="72"/>
      <c r="CG679" s="72"/>
      <c r="CH679" s="72"/>
      <c r="CI679" s="72"/>
      <c r="CJ679" s="72"/>
      <c r="CK679" s="72"/>
    </row>
    <row r="680" spans="2:89">
      <c r="C680" s="72">
        <f t="shared" si="155"/>
        <v>-3.2803957819719352</v>
      </c>
      <c r="D680" s="72">
        <f t="shared" si="155"/>
        <v>-0.2236294337041394</v>
      </c>
      <c r="E680" s="70">
        <f t="shared" si="148"/>
        <v>1997</v>
      </c>
      <c r="F680" s="72">
        <f t="shared" si="149"/>
        <v>-3.7114589331518677</v>
      </c>
      <c r="J680" s="72">
        <f t="shared" si="150"/>
        <v>-3.4246575342465779</v>
      </c>
      <c r="L680" s="72">
        <f t="shared" si="151"/>
        <v>2.3252122847392975</v>
      </c>
      <c r="M680" s="72">
        <f t="shared" si="151"/>
        <v>4.3451136966218495</v>
      </c>
      <c r="N680" s="72">
        <f t="shared" si="151"/>
        <v>-3.9066638415086286</v>
      </c>
      <c r="O680" s="72">
        <f t="shared" si="151"/>
        <v>-3.0313607560949696</v>
      </c>
      <c r="P680" s="72">
        <f t="shared" si="151"/>
        <v>1.6160441796250646</v>
      </c>
      <c r="W680" s="72">
        <f t="shared" si="152"/>
        <v>-3.5845372901210593</v>
      </c>
      <c r="X680" s="72">
        <f t="shared" si="152"/>
        <v>-1.3899529386013132</v>
      </c>
      <c r="Z680" s="72">
        <f t="shared" si="153"/>
        <v>-2.1431480350234122</v>
      </c>
      <c r="AD680" s="72">
        <f t="shared" si="154"/>
        <v>-2.5580986946086792</v>
      </c>
      <c r="AU680" s="70"/>
      <c r="AV680" s="70"/>
      <c r="AW680" s="72"/>
      <c r="AX680" s="72"/>
      <c r="AY680" s="72"/>
      <c r="AZ680" s="72"/>
      <c r="BA680" s="72"/>
      <c r="BB680" s="72"/>
      <c r="BC680" s="72"/>
      <c r="BD680" s="72"/>
      <c r="BE680" s="72"/>
      <c r="BF680" s="72"/>
      <c r="BG680" s="72"/>
      <c r="BH680" s="72"/>
      <c r="BI680" s="72"/>
      <c r="BJ680" s="72"/>
      <c r="BK680" s="72"/>
      <c r="BL680" s="72"/>
      <c r="BM680" s="72"/>
      <c r="BN680" s="72"/>
      <c r="BO680" s="72"/>
      <c r="BP680" s="72"/>
      <c r="BQ680" s="72"/>
      <c r="BR680" s="72"/>
      <c r="BS680" s="72"/>
      <c r="BT680" s="72"/>
      <c r="BU680" s="72"/>
      <c r="BV680" s="72"/>
      <c r="BW680" s="72"/>
      <c r="BX680" s="72"/>
      <c r="BY680" s="72"/>
      <c r="BZ680" s="72"/>
      <c r="CA680" s="72"/>
      <c r="CB680" s="72"/>
      <c r="CC680" s="72"/>
      <c r="CD680" s="72"/>
      <c r="CE680" s="72"/>
      <c r="CF680" s="72"/>
      <c r="CG680" s="72"/>
      <c r="CH680" s="72"/>
      <c r="CI680" s="72"/>
      <c r="CJ680" s="72"/>
      <c r="CK680" s="72"/>
    </row>
    <row r="681" spans="2:89">
      <c r="C681" s="72">
        <f t="shared" si="155"/>
        <v>3.2040537592905181</v>
      </c>
      <c r="D681" s="72">
        <f t="shared" si="155"/>
        <v>2.0292874711511177</v>
      </c>
      <c r="E681" s="70">
        <f t="shared" si="148"/>
        <v>1998</v>
      </c>
      <c r="F681" s="72">
        <f t="shared" si="149"/>
        <v>2.1229748831140594</v>
      </c>
      <c r="J681" s="72">
        <f t="shared" si="150"/>
        <v>3.6286991939388669</v>
      </c>
      <c r="L681" s="72">
        <f t="shared" si="151"/>
        <v>-2.9626182720645211</v>
      </c>
      <c r="M681" s="72">
        <f t="shared" si="151"/>
        <v>-5.0819084060715891E-2</v>
      </c>
      <c r="N681" s="72">
        <f t="shared" si="151"/>
        <v>1.8384278272373988</v>
      </c>
      <c r="O681" s="72">
        <f t="shared" si="151"/>
        <v>3.1925792606950054</v>
      </c>
      <c r="P681" s="72">
        <f t="shared" si="151"/>
        <v>3.1663854008752601</v>
      </c>
      <c r="W681" s="72">
        <f t="shared" si="152"/>
        <v>1.8737512824666513</v>
      </c>
      <c r="X681" s="72">
        <f t="shared" si="152"/>
        <v>3.0299667036626232</v>
      </c>
      <c r="Z681" s="72">
        <f t="shared" si="153"/>
        <v>-0.15086094782291726</v>
      </c>
      <c r="AD681" s="72">
        <f t="shared" si="154"/>
        <v>3.9078457287036183</v>
      </c>
      <c r="AU681" s="70"/>
      <c r="AV681" s="70"/>
      <c r="AW681" s="72"/>
      <c r="AX681" s="72"/>
      <c r="AY681" s="72"/>
      <c r="AZ681" s="72"/>
      <c r="BA681" s="72"/>
      <c r="BB681" s="72"/>
      <c r="BC681" s="72"/>
      <c r="BD681" s="72"/>
      <c r="BE681" s="72"/>
      <c r="BF681" s="72"/>
      <c r="BG681" s="72"/>
      <c r="BH681" s="72"/>
      <c r="BI681" s="72"/>
      <c r="BJ681" s="72"/>
      <c r="BK681" s="72"/>
      <c r="BL681" s="72"/>
      <c r="BM681" s="72"/>
      <c r="BN681" s="72"/>
      <c r="BO681" s="72"/>
      <c r="BP681" s="72"/>
      <c r="BQ681" s="72"/>
      <c r="BR681" s="72"/>
      <c r="BS681" s="72"/>
      <c r="BT681" s="72"/>
      <c r="BU681" s="72"/>
      <c r="BV681" s="72"/>
      <c r="BW681" s="72"/>
      <c r="BX681" s="72"/>
      <c r="BY681" s="72"/>
      <c r="BZ681" s="72"/>
      <c r="CA681" s="72"/>
      <c r="CB681" s="72"/>
      <c r="CC681" s="72"/>
      <c r="CD681" s="72"/>
      <c r="CE681" s="72"/>
      <c r="CF681" s="72"/>
      <c r="CG681" s="72"/>
      <c r="CH681" s="72"/>
      <c r="CI681" s="72"/>
      <c r="CJ681" s="72"/>
      <c r="CK681" s="72"/>
    </row>
    <row r="682" spans="2:89">
      <c r="C682" s="72">
        <f t="shared" si="155"/>
        <v>2.2657099911603997</v>
      </c>
      <c r="D682" s="72">
        <f t="shared" si="155"/>
        <v>1.9913276725807461</v>
      </c>
      <c r="E682" s="70">
        <f t="shared" si="148"/>
        <v>1999</v>
      </c>
      <c r="F682" s="72">
        <f t="shared" si="149"/>
        <v>0.80651601054060329</v>
      </c>
      <c r="J682" s="72">
        <f t="shared" si="150"/>
        <v>2.3802325261798263</v>
      </c>
      <c r="L682" s="72">
        <f t="shared" si="151"/>
        <v>-1.2095055413469669</v>
      </c>
      <c r="M682" s="72">
        <f t="shared" si="151"/>
        <v>9.8758785703603849</v>
      </c>
      <c r="N682" s="72">
        <f t="shared" si="151"/>
        <v>1.2991230919129793</v>
      </c>
      <c r="O682" s="72">
        <f t="shared" si="151"/>
        <v>0.54201996350757842</v>
      </c>
      <c r="P682" s="72">
        <f t="shared" si="151"/>
        <v>2.0184096706221455</v>
      </c>
      <c r="W682" s="72">
        <f t="shared" si="152"/>
        <v>1.1634686738047462</v>
      </c>
      <c r="X682" s="72">
        <f t="shared" si="152"/>
        <v>2.7361844231390986</v>
      </c>
      <c r="Z682" s="72">
        <f t="shared" si="153"/>
        <v>5.7309575909125776E-2</v>
      </c>
      <c r="AD682" s="72">
        <f t="shared" si="154"/>
        <v>6.1862226462001013</v>
      </c>
      <c r="AU682" s="70"/>
      <c r="AV682" s="70"/>
      <c r="AW682" s="72"/>
      <c r="AX682" s="72"/>
      <c r="AY682" s="72"/>
      <c r="AZ682" s="72"/>
      <c r="BA682" s="72"/>
      <c r="BB682" s="72"/>
      <c r="BC682" s="72"/>
      <c r="BD682" s="72"/>
      <c r="BE682" s="72"/>
      <c r="BF682" s="72"/>
      <c r="BG682" s="72"/>
      <c r="BH682" s="72"/>
      <c r="BI682" s="72"/>
      <c r="BJ682" s="72"/>
      <c r="BK682" s="72"/>
      <c r="BL682" s="72"/>
      <c r="BM682" s="72"/>
      <c r="BN682" s="72"/>
      <c r="BO682" s="72"/>
      <c r="BP682" s="72"/>
      <c r="BQ682" s="72"/>
      <c r="BR682" s="72"/>
      <c r="BS682" s="72"/>
      <c r="BT682" s="72"/>
      <c r="BU682" s="72"/>
      <c r="BV682" s="72"/>
      <c r="BW682" s="72"/>
      <c r="BX682" s="72"/>
      <c r="BY682" s="72"/>
      <c r="BZ682" s="72"/>
      <c r="CA682" s="72"/>
      <c r="CB682" s="72"/>
      <c r="CC682" s="72"/>
      <c r="CD682" s="72"/>
      <c r="CE682" s="72"/>
      <c r="CF682" s="72"/>
      <c r="CG682" s="72"/>
      <c r="CH682" s="72"/>
      <c r="CI682" s="72"/>
      <c r="CJ682" s="72"/>
      <c r="CK682" s="72"/>
    </row>
    <row r="683" spans="2:89">
      <c r="C683" s="72">
        <f t="shared" si="155"/>
        <v>-4.1360809417734581</v>
      </c>
      <c r="D683" s="72">
        <f t="shared" si="155"/>
        <v>-3.9076376385478011</v>
      </c>
      <c r="E683" s="70">
        <f t="shared" si="148"/>
        <v>2000</v>
      </c>
      <c r="F683" s="72">
        <f t="shared" si="149"/>
        <v>-3.5144697929869073</v>
      </c>
      <c r="J683" s="72">
        <f t="shared" si="150"/>
        <v>-4.6122043544793101</v>
      </c>
      <c r="L683" s="72">
        <f t="shared" si="151"/>
        <v>-5.6793053233374806</v>
      </c>
      <c r="M683" s="72">
        <f t="shared" si="151"/>
        <v>-5.3814954950050282</v>
      </c>
      <c r="N683" s="72">
        <f t="shared" si="151"/>
        <v>-3.3183712728438786</v>
      </c>
      <c r="O683" s="72">
        <f t="shared" si="151"/>
        <v>-4.4649052575393755</v>
      </c>
      <c r="P683" s="72">
        <f t="shared" si="151"/>
        <v>-4.0357647570388178</v>
      </c>
      <c r="W683" s="72">
        <f t="shared" si="152"/>
        <v>-3.1227895522779048</v>
      </c>
      <c r="X683" s="72">
        <f t="shared" si="152"/>
        <v>-2.5296214742581591</v>
      </c>
      <c r="Z683" s="72">
        <f t="shared" si="153"/>
        <v>-2.9549596459255367</v>
      </c>
      <c r="AD683" s="72">
        <f t="shared" si="154"/>
        <v>-4.5544877902703451</v>
      </c>
      <c r="AU683" s="70"/>
      <c r="AV683" s="70"/>
      <c r="AW683" s="72"/>
      <c r="AX683" s="72"/>
      <c r="AY683" s="72"/>
      <c r="AZ683" s="72"/>
      <c r="BA683" s="72"/>
      <c r="BB683" s="72"/>
      <c r="BC683" s="72"/>
      <c r="BD683" s="72"/>
      <c r="BE683" s="72"/>
      <c r="BF683" s="72"/>
      <c r="BG683" s="72"/>
      <c r="BH683" s="72"/>
      <c r="BI683" s="72"/>
      <c r="BJ683" s="72"/>
      <c r="BK683" s="72"/>
      <c r="BL683" s="72"/>
      <c r="BM683" s="72"/>
      <c r="BN683" s="72"/>
      <c r="BO683" s="72"/>
      <c r="BP683" s="72"/>
      <c r="BQ683" s="72"/>
      <c r="BR683" s="72"/>
      <c r="BS683" s="72"/>
      <c r="BT683" s="72"/>
      <c r="BU683" s="72"/>
      <c r="BV683" s="72"/>
      <c r="BW683" s="72"/>
      <c r="BX683" s="72"/>
      <c r="BY683" s="72"/>
      <c r="BZ683" s="72"/>
      <c r="CA683" s="72"/>
      <c r="CB683" s="72"/>
      <c r="CC683" s="72"/>
      <c r="CD683" s="72"/>
      <c r="CE683" s="72"/>
      <c r="CF683" s="72"/>
      <c r="CG683" s="72"/>
      <c r="CH683" s="72"/>
      <c r="CI683" s="72"/>
      <c r="CJ683" s="72"/>
      <c r="CK683" s="72"/>
    </row>
    <row r="684" spans="2:89">
      <c r="C684" s="72">
        <f t="shared" si="155"/>
        <v>1.5145433380604292</v>
      </c>
      <c r="D684" s="72">
        <f t="shared" si="155"/>
        <v>2.0660200374478719</v>
      </c>
      <c r="E684" s="70">
        <f t="shared" si="148"/>
        <v>2001</v>
      </c>
      <c r="F684" s="72">
        <f t="shared" si="149"/>
        <v>1.4312689855231264</v>
      </c>
      <c r="J684" s="72">
        <f t="shared" si="150"/>
        <v>1.570459598660312</v>
      </c>
      <c r="L684" s="72">
        <f t="shared" si="151"/>
        <v>1.4581427264409808</v>
      </c>
      <c r="M684" s="72">
        <f t="shared" si="151"/>
        <v>3.273878020713461</v>
      </c>
      <c r="N684" s="72">
        <f t="shared" si="151"/>
        <v>2.0090642790029367</v>
      </c>
      <c r="O684" s="72">
        <f t="shared" si="151"/>
        <v>1.715227533033481</v>
      </c>
      <c r="P684" s="72">
        <f t="shared" si="151"/>
        <v>2.121152048936592</v>
      </c>
      <c r="W684" s="72">
        <f t="shared" si="152"/>
        <v>1.3521187701127646</v>
      </c>
      <c r="X684" s="72">
        <f t="shared" si="152"/>
        <v>1.0327300110265281</v>
      </c>
      <c r="Z684" s="72">
        <f t="shared" si="153"/>
        <v>1.0918846411804406</v>
      </c>
      <c r="AD684" s="72">
        <f t="shared" si="154"/>
        <v>2.184826012549923</v>
      </c>
      <c r="AU684" s="70"/>
      <c r="AV684" s="70"/>
      <c r="AW684" s="72"/>
      <c r="AX684" s="72"/>
      <c r="AY684" s="72"/>
      <c r="AZ684" s="72"/>
      <c r="BA684" s="72"/>
      <c r="BB684" s="72"/>
      <c r="BC684" s="72"/>
      <c r="BD684" s="72"/>
      <c r="BE684" s="72"/>
      <c r="BF684" s="72"/>
      <c r="BG684" s="72"/>
      <c r="BH684" s="72"/>
      <c r="BI684" s="72"/>
      <c r="BJ684" s="72"/>
      <c r="BK684" s="72"/>
      <c r="BL684" s="72"/>
      <c r="BM684" s="72"/>
      <c r="BN684" s="72"/>
      <c r="BO684" s="72"/>
      <c r="BP684" s="72"/>
      <c r="BQ684" s="72"/>
      <c r="BR684" s="72"/>
      <c r="BS684" s="72"/>
      <c r="BT684" s="72"/>
      <c r="BU684" s="72"/>
      <c r="BV684" s="72"/>
      <c r="BW684" s="72"/>
      <c r="BX684" s="72"/>
      <c r="BY684" s="72"/>
      <c r="BZ684" s="72"/>
      <c r="CA684" s="72"/>
      <c r="CB684" s="72"/>
      <c r="CC684" s="72"/>
      <c r="CD684" s="72"/>
      <c r="CE684" s="72"/>
      <c r="CF684" s="72"/>
      <c r="CG684" s="72"/>
      <c r="CH684" s="72"/>
      <c r="CI684" s="72"/>
      <c r="CJ684" s="72"/>
      <c r="CK684" s="72"/>
    </row>
    <row r="685" spans="2:89">
      <c r="C685" s="72">
        <f t="shared" si="155"/>
        <v>2.1947990067262966</v>
      </c>
      <c r="D685" s="72">
        <f t="shared" si="155"/>
        <v>2.5878312018571594</v>
      </c>
      <c r="E685" s="70">
        <f t="shared" si="148"/>
        <v>2002</v>
      </c>
      <c r="F685" s="72">
        <f t="shared" si="149"/>
        <v>1.7240448953161902</v>
      </c>
      <c r="J685" s="72">
        <f t="shared" si="150"/>
        <v>2.4633544847460609</v>
      </c>
      <c r="L685" s="72">
        <f t="shared" si="151"/>
        <v>2.4009468522797839</v>
      </c>
      <c r="M685" s="72">
        <f t="shared" si="151"/>
        <v>3.9361524318903607</v>
      </c>
      <c r="N685" s="72">
        <f t="shared" si="151"/>
        <v>2.2674938368596464</v>
      </c>
      <c r="O685" s="72">
        <f t="shared" si="151"/>
        <v>2.383894976792722</v>
      </c>
      <c r="P685" s="72">
        <f t="shared" si="151"/>
        <v>2.7870216306156603</v>
      </c>
      <c r="W685" s="72">
        <f t="shared" si="152"/>
        <v>1.4941700685717541</v>
      </c>
      <c r="X685" s="72">
        <f t="shared" si="152"/>
        <v>1.4427556099768424</v>
      </c>
      <c r="Z685" s="72">
        <f t="shared" si="153"/>
        <v>1.3401624117615807</v>
      </c>
      <c r="AD685" s="72">
        <f t="shared" si="154"/>
        <v>2.8163903310444827</v>
      </c>
      <c r="AU685" s="70"/>
      <c r="AV685" s="70"/>
      <c r="AW685" s="72"/>
      <c r="AX685" s="72"/>
      <c r="AY685" s="72"/>
      <c r="AZ685" s="72"/>
      <c r="BA685" s="72"/>
      <c r="BB685" s="72"/>
      <c r="BC685" s="72"/>
      <c r="BD685" s="72"/>
      <c r="BE685" s="72"/>
      <c r="BF685" s="72"/>
      <c r="BG685" s="72"/>
      <c r="BH685" s="72"/>
      <c r="BI685" s="72"/>
      <c r="BJ685" s="72"/>
      <c r="BK685" s="72"/>
      <c r="BL685" s="72"/>
      <c r="BM685" s="72"/>
      <c r="BN685" s="72"/>
      <c r="BO685" s="72"/>
      <c r="BP685" s="72"/>
      <c r="BQ685" s="72"/>
      <c r="BR685" s="72"/>
      <c r="BS685" s="72"/>
      <c r="BT685" s="72"/>
      <c r="BU685" s="72"/>
      <c r="BV685" s="72"/>
      <c r="BW685" s="72"/>
      <c r="BX685" s="72"/>
      <c r="BY685" s="72"/>
      <c r="BZ685" s="72"/>
      <c r="CA685" s="72"/>
      <c r="CB685" s="72"/>
      <c r="CC685" s="72"/>
      <c r="CD685" s="72"/>
      <c r="CE685" s="72"/>
      <c r="CF685" s="72"/>
      <c r="CG685" s="72"/>
      <c r="CH685" s="72"/>
      <c r="CI685" s="72"/>
      <c r="CJ685" s="72"/>
      <c r="CK685" s="72"/>
    </row>
    <row r="686" spans="2:89">
      <c r="C686" s="72">
        <f t="shared" si="155"/>
        <v>6.3024116344384291</v>
      </c>
      <c r="D686" s="72">
        <f t="shared" si="155"/>
        <v>6.1886872086064173</v>
      </c>
      <c r="E686" s="70">
        <f t="shared" si="148"/>
        <v>2003</v>
      </c>
      <c r="F686" s="72">
        <f t="shared" si="149"/>
        <v>5.1136514335729411</v>
      </c>
      <c r="J686" s="72">
        <f t="shared" si="150"/>
        <v>7.004164638433652</v>
      </c>
      <c r="L686" s="72">
        <f t="shared" si="151"/>
        <v>7.8540370961527772</v>
      </c>
      <c r="M686" s="72">
        <f t="shared" si="151"/>
        <v>6.5717884806089311</v>
      </c>
      <c r="N686" s="72">
        <f t="shared" si="151"/>
        <v>5.3086092715231681</v>
      </c>
      <c r="O686" s="72">
        <f t="shared" si="151"/>
        <v>6.2689449824298027</v>
      </c>
      <c r="P686" s="72">
        <f t="shared" si="151"/>
        <v>6.7718872251450124</v>
      </c>
      <c r="W686" s="72">
        <f t="shared" si="152"/>
        <v>4.5558505744104361</v>
      </c>
      <c r="X686" s="72">
        <f t="shared" si="152"/>
        <v>4.5868430029651908</v>
      </c>
      <c r="Z686" s="72">
        <f t="shared" si="153"/>
        <v>4.1558645612381095</v>
      </c>
      <c r="AD686" s="72">
        <f t="shared" si="154"/>
        <v>7.1888149857472383</v>
      </c>
      <c r="AU686" s="70"/>
      <c r="AV686" s="70"/>
      <c r="AW686" s="72"/>
      <c r="AX686" s="72"/>
      <c r="AY686" s="72"/>
      <c r="AZ686" s="72"/>
      <c r="BA686" s="72"/>
      <c r="BB686" s="72"/>
      <c r="BC686" s="72"/>
      <c r="BD686" s="72"/>
      <c r="BE686" s="72"/>
      <c r="BF686" s="72"/>
      <c r="BG686" s="72"/>
      <c r="BH686" s="72"/>
      <c r="BI686" s="72"/>
      <c r="BJ686" s="72"/>
      <c r="BK686" s="72"/>
      <c r="BL686" s="72"/>
      <c r="BM686" s="72"/>
      <c r="BN686" s="72"/>
      <c r="BO686" s="72"/>
      <c r="BP686" s="72"/>
      <c r="BQ686" s="72"/>
      <c r="BR686" s="72"/>
      <c r="BS686" s="72"/>
      <c r="BT686" s="72"/>
      <c r="BU686" s="72"/>
      <c r="BV686" s="72"/>
      <c r="BW686" s="72"/>
      <c r="BX686" s="72"/>
      <c r="BY686" s="72"/>
      <c r="BZ686" s="72"/>
      <c r="CA686" s="72"/>
      <c r="CB686" s="72"/>
      <c r="CC686" s="72"/>
      <c r="CD686" s="72"/>
      <c r="CE686" s="72"/>
      <c r="CF686" s="72"/>
      <c r="CG686" s="72"/>
      <c r="CH686" s="72"/>
      <c r="CI686" s="72"/>
      <c r="CJ686" s="72"/>
      <c r="CK686" s="72"/>
    </row>
    <row r="687" spans="2:89">
      <c r="C687" s="72">
        <f t="shared" si="155"/>
        <v>1.9360226528798381</v>
      </c>
      <c r="D687" s="72">
        <f t="shared" si="155"/>
        <v>1.8499973321408343</v>
      </c>
      <c r="E687" s="70">
        <f t="shared" si="148"/>
        <v>2004</v>
      </c>
      <c r="F687" s="72">
        <f t="shared" si="149"/>
        <v>1.5391991118063997</v>
      </c>
      <c r="J687" s="72">
        <f t="shared" si="150"/>
        <v>2.2088556409219695</v>
      </c>
      <c r="L687" s="72">
        <f t="shared" si="151"/>
        <v>2.4061032863849752</v>
      </c>
      <c r="M687" s="72">
        <f t="shared" si="151"/>
        <v>1.8233030706938713</v>
      </c>
      <c r="N687" s="72">
        <f t="shared" si="151"/>
        <v>1.4363334507219827</v>
      </c>
      <c r="O687" s="72">
        <f t="shared" si="151"/>
        <v>1.8275444264943319</v>
      </c>
      <c r="P687" s="72">
        <f t="shared" si="151"/>
        <v>2.1528742893240693</v>
      </c>
      <c r="W687" s="72">
        <f t="shared" si="152"/>
        <v>1.1817358945992451</v>
      </c>
      <c r="X687" s="72">
        <f t="shared" si="152"/>
        <v>1.3648794440123346</v>
      </c>
      <c r="Z687" s="72">
        <f t="shared" si="153"/>
        <v>1.088650877457642</v>
      </c>
      <c r="AD687" s="72">
        <f t="shared" si="154"/>
        <v>2.2338728060177671</v>
      </c>
      <c r="AU687" s="70"/>
      <c r="AV687" s="70"/>
      <c r="AW687" s="72"/>
      <c r="AX687" s="72"/>
      <c r="AY687" s="72"/>
      <c r="AZ687" s="72"/>
      <c r="BA687" s="72"/>
      <c r="BB687" s="72"/>
      <c r="BC687" s="72"/>
      <c r="BD687" s="72"/>
      <c r="BE687" s="72"/>
      <c r="BF687" s="72"/>
      <c r="BG687" s="72"/>
      <c r="BH687" s="72"/>
      <c r="BI687" s="72"/>
      <c r="BJ687" s="72"/>
      <c r="BK687" s="72"/>
      <c r="BL687" s="72"/>
      <c r="BM687" s="72"/>
      <c r="BN687" s="72"/>
      <c r="BO687" s="72"/>
      <c r="BP687" s="72"/>
      <c r="BQ687" s="72"/>
      <c r="BR687" s="72"/>
      <c r="BS687" s="72"/>
      <c r="BT687" s="72"/>
      <c r="BU687" s="72"/>
      <c r="BV687" s="72"/>
      <c r="BW687" s="72"/>
      <c r="BX687" s="72"/>
      <c r="BY687" s="72"/>
      <c r="BZ687" s="72"/>
      <c r="CA687" s="72"/>
      <c r="CB687" s="72"/>
      <c r="CC687" s="72"/>
      <c r="CD687" s="72"/>
      <c r="CE687" s="72"/>
      <c r="CF687" s="72"/>
      <c r="CG687" s="72"/>
      <c r="CH687" s="72"/>
      <c r="CI687" s="72"/>
      <c r="CJ687" s="72"/>
      <c r="CK687" s="72"/>
    </row>
    <row r="688" spans="2:89">
      <c r="C688" s="72">
        <f t="shared" si="155"/>
        <v>-0.95351565598758226</v>
      </c>
      <c r="D688" s="72">
        <f t="shared" si="155"/>
        <v>-0.90934839718879068</v>
      </c>
      <c r="E688" s="70">
        <f t="shared" si="148"/>
        <v>2005</v>
      </c>
      <c r="F688" s="72">
        <f t="shared" si="149"/>
        <v>-0.59392162222606792</v>
      </c>
      <c r="J688" s="72">
        <f t="shared" si="150"/>
        <v>-1.0855051678947736</v>
      </c>
      <c r="L688" s="72">
        <f t="shared" si="151"/>
        <v>-0.32639840538182252</v>
      </c>
      <c r="M688" s="72">
        <f t="shared" si="151"/>
        <v>-1.2003556609365917</v>
      </c>
      <c r="N688" s="72">
        <f t="shared" si="151"/>
        <v>-0.80099194048359745</v>
      </c>
      <c r="O688" s="72">
        <f t="shared" si="151"/>
        <v>-0.84035696579076724</v>
      </c>
      <c r="P688" s="72">
        <f t="shared" si="151"/>
        <v>-1.0488040171172885</v>
      </c>
      <c r="W688" s="72">
        <f t="shared" si="152"/>
        <v>-0.59639182943195257</v>
      </c>
      <c r="X688" s="72">
        <f t="shared" si="152"/>
        <v>-0.99007450310635292</v>
      </c>
      <c r="Z688" s="72">
        <f t="shared" si="153"/>
        <v>-0.51234859601562155</v>
      </c>
      <c r="AD688" s="72">
        <f t="shared" si="154"/>
        <v>-0.89929394277219465</v>
      </c>
      <c r="AU688" s="70"/>
      <c r="AV688" s="70"/>
      <c r="AW688" s="72"/>
      <c r="AX688" s="72"/>
      <c r="AY688" s="72"/>
      <c r="AZ688" s="72"/>
      <c r="BA688" s="72"/>
      <c r="BB688" s="72"/>
      <c r="BC688" s="72"/>
      <c r="BD688" s="72"/>
      <c r="BE688" s="72"/>
      <c r="BF688" s="72"/>
      <c r="BG688" s="72"/>
      <c r="BH688" s="72"/>
      <c r="BI688" s="72"/>
      <c r="BJ688" s="72"/>
      <c r="BK688" s="72"/>
      <c r="BL688" s="72"/>
      <c r="BM688" s="72"/>
      <c r="BN688" s="72"/>
      <c r="BO688" s="72"/>
      <c r="BP688" s="72"/>
      <c r="BQ688" s="72"/>
      <c r="BR688" s="72"/>
      <c r="BS688" s="72"/>
      <c r="BT688" s="72"/>
      <c r="BU688" s="72"/>
      <c r="BV688" s="72"/>
      <c r="BW688" s="72"/>
      <c r="BX688" s="72"/>
      <c r="BY688" s="72"/>
      <c r="BZ688" s="72"/>
      <c r="CA688" s="72"/>
      <c r="CB688" s="72"/>
      <c r="CC688" s="72"/>
      <c r="CD688" s="72"/>
      <c r="CE688" s="72"/>
      <c r="CF688" s="72"/>
      <c r="CG688" s="72"/>
      <c r="CH688" s="72"/>
      <c r="CI688" s="72"/>
      <c r="CJ688" s="72"/>
      <c r="CK688" s="72"/>
    </row>
    <row r="689" spans="2:89">
      <c r="C689" s="72">
        <f t="shared" si="155"/>
        <v>-1.0007999305742287E-2</v>
      </c>
      <c r="D689" s="72">
        <f t="shared" si="155"/>
        <v>6.9542774490223197E-2</v>
      </c>
      <c r="E689" s="70">
        <f t="shared" si="148"/>
        <v>2006</v>
      </c>
      <c r="F689" s="72">
        <f t="shared" si="149"/>
        <v>7.2496375181230199E-2</v>
      </c>
      <c r="J689" s="72">
        <f t="shared" si="150"/>
        <v>-9.999250056236253E-3</v>
      </c>
      <c r="L689" s="72">
        <f t="shared" si="151"/>
        <v>0.24247575242473118</v>
      </c>
      <c r="M689" s="72">
        <f t="shared" si="151"/>
        <v>0.1449927503624826</v>
      </c>
      <c r="N689" s="72">
        <f t="shared" si="151"/>
        <v>5.2497375131266288E-2</v>
      </c>
      <c r="O689" s="72">
        <f t="shared" si="151"/>
        <v>0.13999650008749143</v>
      </c>
      <c r="P689" s="72">
        <f t="shared" si="151"/>
        <v>6.2495312851540419E-2</v>
      </c>
      <c r="W689" s="72">
        <f t="shared" si="152"/>
        <v>9.9995000249819554E-3</v>
      </c>
      <c r="X689" s="72">
        <f t="shared" si="152"/>
        <v>0</v>
      </c>
      <c r="Z689" s="72">
        <f t="shared" si="153"/>
        <v>-1.4999625009359807E-2</v>
      </c>
      <c r="AD689" s="72">
        <f t="shared" si="154"/>
        <v>-0.24748762561872528</v>
      </c>
      <c r="AU689" s="70"/>
      <c r="AV689" s="70"/>
      <c r="AW689" s="72"/>
      <c r="AX689" s="72"/>
      <c r="AY689" s="72"/>
      <c r="AZ689" s="72"/>
      <c r="BA689" s="72"/>
      <c r="BB689" s="72"/>
      <c r="BC689" s="72"/>
      <c r="BD689" s="72"/>
      <c r="BE689" s="72"/>
      <c r="BF689" s="72"/>
      <c r="BG689" s="72"/>
      <c r="BH689" s="72"/>
      <c r="BI689" s="72"/>
      <c r="BJ689" s="72"/>
      <c r="BK689" s="72"/>
      <c r="BL689" s="72"/>
      <c r="BM689" s="72"/>
      <c r="BN689" s="72"/>
      <c r="BO689" s="72"/>
      <c r="BP689" s="72"/>
      <c r="BQ689" s="72"/>
      <c r="BR689" s="72"/>
      <c r="BS689" s="72"/>
      <c r="BT689" s="72"/>
      <c r="BU689" s="72"/>
      <c r="BV689" s="72"/>
      <c r="BW689" s="72"/>
      <c r="BX689" s="72"/>
      <c r="BY689" s="72"/>
      <c r="BZ689" s="72"/>
      <c r="CA689" s="72"/>
      <c r="CB689" s="72"/>
      <c r="CC689" s="72"/>
      <c r="CD689" s="72"/>
      <c r="CE689" s="72"/>
      <c r="CF689" s="72"/>
      <c r="CG689" s="72"/>
      <c r="CH689" s="72"/>
      <c r="CI689" s="72"/>
      <c r="CJ689" s="72"/>
      <c r="CK689" s="72"/>
    </row>
    <row r="690" spans="2:89">
      <c r="C690" s="72">
        <f t="shared" si="155"/>
        <v>1.626128635958225</v>
      </c>
      <c r="D690" s="72">
        <f t="shared" si="155"/>
        <v>1.5365356253836704</v>
      </c>
      <c r="E690" s="70">
        <f t="shared" si="148"/>
        <v>2007</v>
      </c>
      <c r="F690" s="72">
        <f t="shared" si="149"/>
        <v>1.3989158402238022</v>
      </c>
      <c r="J690" s="72">
        <f t="shared" si="150"/>
        <v>1.810045251131287</v>
      </c>
      <c r="L690" s="72">
        <f t="shared" si="151"/>
        <v>2.6632752300441487</v>
      </c>
      <c r="M690" s="72">
        <f t="shared" si="151"/>
        <v>1.1208187718422469</v>
      </c>
      <c r="N690" s="72">
        <f t="shared" si="151"/>
        <v>1.2817629862828861</v>
      </c>
      <c r="O690" s="72">
        <f t="shared" si="151"/>
        <v>1.7100631599969995</v>
      </c>
      <c r="P690" s="72">
        <f t="shared" si="151"/>
        <v>1.686319576296591</v>
      </c>
      <c r="W690" s="72">
        <f t="shared" si="152"/>
        <v>1.1548267759836195</v>
      </c>
      <c r="X690" s="72">
        <f t="shared" si="152"/>
        <v>1.1374715632109123</v>
      </c>
      <c r="Z690" s="72">
        <f t="shared" si="153"/>
        <v>1.1076384548068363</v>
      </c>
      <c r="AD690" s="72">
        <f t="shared" si="154"/>
        <v>1.7993634563817418</v>
      </c>
      <c r="AU690" s="70"/>
      <c r="AV690" s="70"/>
      <c r="AW690" s="72"/>
      <c r="AX690" s="72"/>
      <c r="AY690" s="72"/>
      <c r="AZ690" s="72"/>
      <c r="BA690" s="72"/>
      <c r="BB690" s="72"/>
      <c r="BC690" s="72"/>
      <c r="BD690" s="72"/>
      <c r="BE690" s="72"/>
      <c r="BF690" s="72"/>
      <c r="BG690" s="72"/>
      <c r="BH690" s="72"/>
      <c r="BI690" s="72"/>
      <c r="BJ690" s="72"/>
      <c r="BK690" s="72"/>
      <c r="BL690" s="72"/>
      <c r="BM690" s="72"/>
      <c r="BN690" s="72"/>
      <c r="BO690" s="72"/>
      <c r="BP690" s="72"/>
      <c r="BQ690" s="72"/>
      <c r="BR690" s="72"/>
      <c r="BS690" s="72"/>
      <c r="BT690" s="72"/>
      <c r="BU690" s="72"/>
      <c r="BV690" s="72"/>
      <c r="BW690" s="72"/>
      <c r="BX690" s="72"/>
      <c r="BY690" s="72"/>
      <c r="BZ690" s="72"/>
      <c r="CA690" s="72"/>
      <c r="CB690" s="72"/>
      <c r="CC690" s="72"/>
      <c r="CD690" s="72"/>
      <c r="CE690" s="72"/>
      <c r="CF690" s="72"/>
      <c r="CG690" s="72"/>
      <c r="CH690" s="72"/>
      <c r="CI690" s="72"/>
      <c r="CJ690" s="72"/>
      <c r="CK690" s="72"/>
    </row>
    <row r="691" spans="2:89">
      <c r="C691" s="72">
        <f t="shared" si="155"/>
        <v>2.1649402194756902</v>
      </c>
      <c r="D691" s="72">
        <f t="shared" si="155"/>
        <v>2.3399061962526839</v>
      </c>
      <c r="E691" s="70">
        <f t="shared" si="148"/>
        <v>2008</v>
      </c>
      <c r="F691" s="72">
        <f t="shared" si="149"/>
        <v>2.106378261190911</v>
      </c>
      <c r="J691" s="72">
        <f t="shared" si="150"/>
        <v>2.2247869754192795</v>
      </c>
      <c r="L691" s="72">
        <f t="shared" si="151"/>
        <v>4.1681847992421472</v>
      </c>
      <c r="M691" s="72">
        <f t="shared" si="151"/>
        <v>2.3994667851588547</v>
      </c>
      <c r="N691" s="72">
        <f t="shared" si="151"/>
        <v>2.3065916716005441</v>
      </c>
      <c r="O691" s="72">
        <f t="shared" si="151"/>
        <v>2.4471061803544192</v>
      </c>
      <c r="P691" s="72">
        <f t="shared" si="151"/>
        <v>2.2185096921602865</v>
      </c>
      <c r="W691" s="72">
        <f t="shared" si="152"/>
        <v>2.2734012058910791</v>
      </c>
      <c r="X691" s="72">
        <f t="shared" si="152"/>
        <v>1.2902906861775643</v>
      </c>
      <c r="Z691" s="72">
        <f t="shared" si="153"/>
        <v>1.8225431524803382</v>
      </c>
      <c r="AD691" s="72">
        <f t="shared" si="154"/>
        <v>2.523325373575247</v>
      </c>
      <c r="AU691" s="70"/>
      <c r="AV691" s="70"/>
      <c r="AW691" s="72"/>
      <c r="AX691" s="72"/>
      <c r="AY691" s="72"/>
      <c r="AZ691" s="72"/>
      <c r="BA691" s="72"/>
      <c r="BB691" s="72"/>
      <c r="BC691" s="72"/>
      <c r="BD691" s="72"/>
      <c r="BE691" s="72"/>
      <c r="BF691" s="72"/>
      <c r="BG691" s="72"/>
      <c r="BH691" s="72"/>
      <c r="BI691" s="72"/>
      <c r="BJ691" s="72"/>
      <c r="BK691" s="72"/>
      <c r="BL691" s="72"/>
      <c r="BM691" s="72"/>
      <c r="BN691" s="72"/>
      <c r="BO691" s="72"/>
      <c r="BP691" s="72"/>
      <c r="BQ691" s="72"/>
      <c r="BR691" s="72"/>
      <c r="BS691" s="72"/>
      <c r="BT691" s="72"/>
      <c r="BU691" s="72"/>
      <c r="BV691" s="72"/>
      <c r="BW691" s="72"/>
      <c r="BX691" s="72"/>
      <c r="BY691" s="72"/>
      <c r="BZ691" s="72"/>
      <c r="CA691" s="72"/>
      <c r="CB691" s="72"/>
      <c r="CC691" s="72"/>
      <c r="CD691" s="72"/>
      <c r="CE691" s="72"/>
      <c r="CF691" s="72"/>
      <c r="CG691" s="72"/>
      <c r="CH691" s="72"/>
      <c r="CI691" s="72"/>
      <c r="CJ691" s="72"/>
      <c r="CK691" s="72"/>
    </row>
    <row r="692" spans="2:89">
      <c r="C692" s="72">
        <f t="shared" si="155"/>
        <v>2.1993051758480315</v>
      </c>
      <c r="D692" s="72">
        <f t="shared" si="155"/>
        <v>1.7964282422943547</v>
      </c>
      <c r="E692" s="70">
        <f t="shared" si="148"/>
        <v>2009</v>
      </c>
      <c r="F692" s="72">
        <f t="shared" si="149"/>
        <v>1.3921729479322575</v>
      </c>
      <c r="J692" s="72">
        <f t="shared" si="150"/>
        <v>2.2892694996276663</v>
      </c>
      <c r="L692" s="72">
        <f t="shared" si="151"/>
        <v>1.1449224670630587</v>
      </c>
      <c r="M692" s="72">
        <f t="shared" si="151"/>
        <v>2.9338733396012673</v>
      </c>
      <c r="N692" s="72">
        <f t="shared" si="151"/>
        <v>1.8084926816329672</v>
      </c>
      <c r="O692" s="72">
        <f t="shared" si="151"/>
        <v>1.4039627207168337</v>
      </c>
      <c r="P692" s="72">
        <f t="shared" si="151"/>
        <v>1.8074316204393703</v>
      </c>
      <c r="W692" s="72">
        <f t="shared" si="152"/>
        <v>1.9208466222093268</v>
      </c>
      <c r="X692" s="72">
        <f t="shared" si="152"/>
        <v>2.0425594221289423</v>
      </c>
      <c r="Z692" s="72">
        <f t="shared" si="153"/>
        <v>0.92774741955070628</v>
      </c>
      <c r="AD692" s="72">
        <f t="shared" si="154"/>
        <v>3.6474091149210075</v>
      </c>
      <c r="AU692" s="70"/>
      <c r="AV692" s="70"/>
      <c r="AW692" s="72"/>
      <c r="AX692" s="72"/>
      <c r="AY692" s="72"/>
      <c r="AZ692" s="72"/>
      <c r="BA692" s="72"/>
      <c r="BB692" s="72"/>
      <c r="BC692" s="72"/>
      <c r="BD692" s="72"/>
      <c r="BE692" s="72"/>
      <c r="BF692" s="72"/>
      <c r="BG692" s="72"/>
      <c r="BH692" s="72"/>
      <c r="BI692" s="72"/>
      <c r="BJ692" s="72"/>
      <c r="BK692" s="72"/>
      <c r="BL692" s="72"/>
      <c r="BM692" s="72"/>
      <c r="BN692" s="72"/>
      <c r="BO692" s="72"/>
      <c r="BP692" s="72"/>
      <c r="BQ692" s="72"/>
      <c r="BR692" s="72"/>
      <c r="BS692" s="72"/>
      <c r="BT692" s="72"/>
      <c r="BU692" s="72"/>
      <c r="BV692" s="72"/>
      <c r="BW692" s="72"/>
      <c r="BX692" s="72"/>
      <c r="BY692" s="72"/>
      <c r="BZ692" s="72"/>
      <c r="CA692" s="72"/>
      <c r="CB692" s="72"/>
      <c r="CC692" s="72"/>
      <c r="CD692" s="72"/>
      <c r="CE692" s="72"/>
      <c r="CF692" s="72"/>
      <c r="CG692" s="72"/>
      <c r="CH692" s="72"/>
      <c r="CI692" s="72"/>
      <c r="CJ692" s="72"/>
      <c r="CK692" s="72"/>
    </row>
    <row r="693" spans="2:89">
      <c r="C693" s="72">
        <f t="shared" si="155"/>
        <v>-3.8045343390680535</v>
      </c>
      <c r="D693" s="72">
        <f t="shared" si="155"/>
        <v>-3.4451668146585974</v>
      </c>
      <c r="E693" s="70">
        <f t="shared" si="148"/>
        <v>2010</v>
      </c>
      <c r="F693" s="72">
        <f t="shared" si="149"/>
        <v>-2.9817004973466954</v>
      </c>
      <c r="J693" s="72">
        <f t="shared" si="150"/>
        <v>-4.1425954628716344</v>
      </c>
      <c r="L693" s="72">
        <f t="shared" si="151"/>
        <v>-3.8270011066027121</v>
      </c>
      <c r="M693" s="72">
        <f t="shared" si="151"/>
        <v>-3.1875029275375888</v>
      </c>
      <c r="N693" s="72">
        <f t="shared" si="151"/>
        <v>-3.0008763411572659</v>
      </c>
      <c r="O693" s="72">
        <f t="shared" si="151"/>
        <v>-3.7212049616066056</v>
      </c>
      <c r="P693" s="72">
        <f t="shared" si="151"/>
        <v>-3.8505122999197505</v>
      </c>
      <c r="W693" s="72">
        <f t="shared" si="152"/>
        <v>-2.8234122750871116</v>
      </c>
      <c r="X693" s="72">
        <f t="shared" si="152"/>
        <v>-3.0634939614970769</v>
      </c>
      <c r="Z693" s="72">
        <f t="shared" si="153"/>
        <v>-2.3509877998893258</v>
      </c>
      <c r="AD693" s="72">
        <f t="shared" si="154"/>
        <v>-5.0110042858797605</v>
      </c>
      <c r="AU693" s="70"/>
      <c r="AV693" s="70"/>
      <c r="AW693" s="72"/>
      <c r="AX693" s="72"/>
      <c r="AY693" s="72"/>
      <c r="AZ693" s="72"/>
      <c r="BA693" s="72"/>
      <c r="BB693" s="72"/>
      <c r="BC693" s="72"/>
      <c r="BD693" s="72"/>
      <c r="BE693" s="72"/>
      <c r="BF693" s="72"/>
      <c r="BG693" s="72"/>
      <c r="BH693" s="72"/>
      <c r="BI693" s="72"/>
      <c r="BJ693" s="72"/>
      <c r="BK693" s="72"/>
      <c r="BL693" s="72"/>
      <c r="BM693" s="72"/>
      <c r="BN693" s="72"/>
      <c r="BO693" s="72"/>
      <c r="BP693" s="72"/>
      <c r="BQ693" s="72"/>
      <c r="BR693" s="72"/>
      <c r="BS693" s="72"/>
      <c r="BT693" s="72"/>
      <c r="BU693" s="72"/>
      <c r="BV693" s="72"/>
      <c r="BW693" s="72"/>
      <c r="BX693" s="72"/>
      <c r="BY693" s="72"/>
      <c r="BZ693" s="72"/>
      <c r="CA693" s="72"/>
      <c r="CB693" s="72"/>
      <c r="CC693" s="72"/>
      <c r="CD693" s="72"/>
      <c r="CE693" s="72"/>
      <c r="CF693" s="72"/>
      <c r="CG693" s="72"/>
      <c r="CH693" s="72"/>
      <c r="CI693" s="72"/>
      <c r="CJ693" s="72"/>
      <c r="CK693" s="72"/>
    </row>
    <row r="694" spans="2:89">
      <c r="C694" s="72">
        <f t="shared" si="155"/>
        <v>0.2495587276259677</v>
      </c>
      <c r="D694" s="72">
        <f t="shared" si="155"/>
        <v>0.48815366809013822</v>
      </c>
      <c r="E694" s="70">
        <f t="shared" si="148"/>
        <v>2011</v>
      </c>
      <c r="F694" s="72">
        <f t="shared" si="149"/>
        <v>0.38018150600933609</v>
      </c>
      <c r="J694" s="72">
        <f t="shared" si="150"/>
        <v>0.24988975452007178</v>
      </c>
      <c r="L694" s="72">
        <f t="shared" ref="L694:P696" si="156">(L585/L584-1)*100</f>
        <v>0.82462364560360601</v>
      </c>
      <c r="M694" s="72">
        <f t="shared" si="156"/>
        <v>1.103127948327165</v>
      </c>
      <c r="N694" s="72">
        <f t="shared" si="156"/>
        <v>0.44684279923816739</v>
      </c>
      <c r="O694" s="72">
        <f t="shared" si="156"/>
        <v>0.36809815950920033</v>
      </c>
      <c r="P694" s="72">
        <f t="shared" si="156"/>
        <v>0.42232425663566442</v>
      </c>
      <c r="W694" s="72">
        <f t="shared" ref="W694:X696" si="157">(W585/W584-1)*100</f>
        <v>0.29274004683841337</v>
      </c>
      <c r="X694" s="72">
        <f t="shared" si="157"/>
        <v>4.9341293728732971E-2</v>
      </c>
      <c r="Z694" s="72">
        <f t="shared" si="153"/>
        <v>0.32035485460817359</v>
      </c>
      <c r="AD694" s="72">
        <f t="shared" si="154"/>
        <v>0.17804009560509204</v>
      </c>
      <c r="AU694" s="70"/>
      <c r="AV694" s="70"/>
      <c r="AW694" s="72"/>
      <c r="AX694" s="72"/>
      <c r="AY694" s="72"/>
      <c r="AZ694" s="72"/>
      <c r="BA694" s="72"/>
      <c r="BB694" s="72"/>
      <c r="BC694" s="72"/>
      <c r="BD694" s="72"/>
      <c r="BE694" s="72"/>
      <c r="BF694" s="72"/>
      <c r="BG694" s="72"/>
      <c r="BH694" s="72"/>
      <c r="BI694" s="72"/>
      <c r="BJ694" s="72"/>
      <c r="BK694" s="72"/>
      <c r="BL694" s="72"/>
      <c r="BM694" s="72"/>
      <c r="BN694" s="72"/>
      <c r="BO694" s="72"/>
      <c r="BP694" s="72"/>
      <c r="BQ694" s="72"/>
      <c r="BR694" s="72"/>
      <c r="BS694" s="72"/>
      <c r="BT694" s="72"/>
      <c r="BU694" s="72"/>
      <c r="BV694" s="72"/>
      <c r="BW694" s="72"/>
      <c r="BX694" s="72"/>
      <c r="BY694" s="72"/>
      <c r="BZ694" s="72"/>
      <c r="CA694" s="72"/>
      <c r="CB694" s="72"/>
      <c r="CC694" s="72"/>
      <c r="CD694" s="72"/>
      <c r="CE694" s="72"/>
      <c r="CF694" s="72"/>
      <c r="CG694" s="72"/>
      <c r="CH694" s="72"/>
      <c r="CI694" s="72"/>
      <c r="CJ694" s="72"/>
      <c r="CK694" s="72"/>
    </row>
    <row r="695" spans="2:89">
      <c r="C695" s="72">
        <f t="shared" ref="C695:D696" si="158">C717</f>
        <v>-2.5884074057028661</v>
      </c>
      <c r="D695" s="72">
        <f t="shared" si="158"/>
        <v>-2.4195768775744488</v>
      </c>
      <c r="E695" s="70">
        <f t="shared" si="148"/>
        <v>2012</v>
      </c>
      <c r="F695" s="72">
        <f t="shared" si="149"/>
        <v>-2.3726328649969375</v>
      </c>
      <c r="J695" s="72">
        <f t="shared" si="150"/>
        <v>-2.7785923753665509</v>
      </c>
      <c r="L695" s="72">
        <f t="shared" si="156"/>
        <v>-3.9253447456015222</v>
      </c>
      <c r="M695" s="72">
        <f t="shared" si="156"/>
        <v>-2.3185700954705402</v>
      </c>
      <c r="N695" s="72">
        <f t="shared" si="156"/>
        <v>-2.1148844106279263</v>
      </c>
      <c r="O695" s="72">
        <f t="shared" si="156"/>
        <v>-2.8264058679706605</v>
      </c>
      <c r="P695" s="72">
        <f t="shared" si="156"/>
        <v>-2.5477395535343339</v>
      </c>
      <c r="W695" s="72">
        <f t="shared" si="157"/>
        <v>-2.1210352208601124</v>
      </c>
      <c r="X695" s="72">
        <f t="shared" si="157"/>
        <v>-1.733491147605648</v>
      </c>
      <c r="Z695" s="72">
        <f t="shared" si="153"/>
        <v>-1.7686072218128346</v>
      </c>
      <c r="AD695" s="72">
        <f t="shared" si="154"/>
        <v>-3.2258064516128893</v>
      </c>
      <c r="AU695" s="70"/>
      <c r="AV695" s="70"/>
      <c r="AW695" s="72"/>
      <c r="AX695" s="72"/>
      <c r="AY695" s="72"/>
      <c r="AZ695" s="72"/>
      <c r="BA695" s="72"/>
      <c r="BB695" s="72"/>
      <c r="BC695" s="72"/>
      <c r="BD695" s="72"/>
      <c r="BE695" s="72"/>
      <c r="BF695" s="72"/>
      <c r="BG695" s="72"/>
      <c r="BH695" s="72"/>
      <c r="BI695" s="72"/>
      <c r="BJ695" s="72"/>
      <c r="BK695" s="72"/>
      <c r="BL695" s="72"/>
      <c r="BM695" s="72"/>
      <c r="BN695" s="72"/>
      <c r="BO695" s="72"/>
      <c r="BP695" s="72"/>
      <c r="BQ695" s="72"/>
      <c r="BR695" s="72"/>
      <c r="BS695" s="72"/>
      <c r="BT695" s="72"/>
      <c r="BU695" s="72"/>
      <c r="BV695" s="72"/>
      <c r="BW695" s="72"/>
      <c r="BX695" s="72"/>
      <c r="BY695" s="72"/>
      <c r="BZ695" s="72"/>
      <c r="CA695" s="72"/>
      <c r="CB695" s="72"/>
      <c r="CC695" s="72"/>
      <c r="CD695" s="72"/>
      <c r="CE695" s="72"/>
      <c r="CF695" s="72"/>
      <c r="CG695" s="72"/>
      <c r="CH695" s="72"/>
      <c r="CI695" s="72"/>
      <c r="CJ695" s="72"/>
      <c r="CK695" s="72"/>
    </row>
    <row r="696" spans="2:89">
      <c r="C696" s="72">
        <f t="shared" si="158"/>
        <v>2.4800537465051335</v>
      </c>
      <c r="D696" s="72">
        <f t="shared" si="158"/>
        <v>2.5054317322438759</v>
      </c>
      <c r="E696" s="70">
        <f t="shared" si="148"/>
        <v>2013</v>
      </c>
      <c r="F696" s="72">
        <f t="shared" si="149"/>
        <v>2.2651048706011867</v>
      </c>
      <c r="J696" s="72">
        <f t="shared" si="150"/>
        <v>2.6619410300882107</v>
      </c>
      <c r="L696" s="72">
        <f t="shared" si="156"/>
        <v>2.9300403375485784</v>
      </c>
      <c r="M696" s="72">
        <f t="shared" si="156"/>
        <v>2.8953556731334595</v>
      </c>
      <c r="N696" s="72">
        <f t="shared" si="156"/>
        <v>2.2599150669282864</v>
      </c>
      <c r="O696" s="72">
        <f t="shared" si="156"/>
        <v>2.6494565217391353</v>
      </c>
      <c r="P696" s="72">
        <f t="shared" si="156"/>
        <v>2.6595077401711187</v>
      </c>
      <c r="W696" s="72">
        <f t="shared" si="157"/>
        <v>1.9507952286282659</v>
      </c>
      <c r="X696" s="72">
        <f t="shared" si="157"/>
        <v>1.9146320042156884</v>
      </c>
      <c r="Z696" s="72">
        <f t="shared" si="153"/>
        <v>1.7279319829957451</v>
      </c>
      <c r="AD696" s="72">
        <f t="shared" si="154"/>
        <v>2.9584905660377414</v>
      </c>
      <c r="AU696" s="70"/>
      <c r="AV696" s="70"/>
      <c r="AW696" s="72"/>
      <c r="AX696" s="72"/>
      <c r="AY696" s="72"/>
      <c r="AZ696" s="72"/>
      <c r="BA696" s="72"/>
      <c r="BB696" s="72"/>
      <c r="BC696" s="72"/>
      <c r="BD696" s="72"/>
      <c r="BE696" s="72"/>
      <c r="BF696" s="72"/>
      <c r="BG696" s="72"/>
      <c r="BH696" s="72"/>
      <c r="BI696" s="72"/>
      <c r="BJ696" s="72"/>
      <c r="BK696" s="72"/>
      <c r="BL696" s="72"/>
      <c r="BM696" s="72"/>
      <c r="BN696" s="72"/>
      <c r="BO696" s="72"/>
      <c r="BP696" s="72"/>
      <c r="BQ696" s="72"/>
      <c r="BR696" s="72"/>
      <c r="BS696" s="72"/>
      <c r="BT696" s="72"/>
      <c r="BU696" s="72"/>
      <c r="BV696" s="72"/>
      <c r="BW696" s="72"/>
      <c r="BX696" s="72"/>
      <c r="BY696" s="72"/>
      <c r="BZ696" s="72"/>
      <c r="CA696" s="72"/>
      <c r="CB696" s="72"/>
      <c r="CC696" s="72"/>
      <c r="CD696" s="72"/>
      <c r="CE696" s="72"/>
      <c r="CF696" s="72"/>
      <c r="CG696" s="72"/>
      <c r="CH696" s="72"/>
      <c r="CI696" s="72"/>
      <c r="CJ696" s="72"/>
      <c r="CK696" s="72"/>
    </row>
    <row r="697" spans="2:89">
      <c r="E697" s="70"/>
      <c r="AU697" s="70"/>
      <c r="AV697" s="70"/>
      <c r="AW697" s="72"/>
      <c r="AX697" s="72"/>
      <c r="AY697" s="72"/>
      <c r="AZ697" s="72"/>
      <c r="BA697" s="72"/>
      <c r="BB697" s="72"/>
      <c r="BC697" s="72"/>
      <c r="BD697" s="72"/>
      <c r="BE697" s="72"/>
      <c r="BF697" s="72"/>
      <c r="BG697" s="72"/>
      <c r="BH697" s="72"/>
      <c r="BI697" s="72"/>
      <c r="BJ697" s="72"/>
      <c r="BK697" s="72"/>
      <c r="BL697" s="72"/>
      <c r="BM697" s="72"/>
      <c r="BN697" s="72"/>
      <c r="BO697" s="72"/>
      <c r="BP697" s="72"/>
      <c r="BQ697" s="72"/>
      <c r="BR697" s="72"/>
      <c r="BS697" s="72"/>
      <c r="BT697" s="72"/>
      <c r="BU697" s="72"/>
      <c r="BV697" s="72"/>
      <c r="BW697" s="72"/>
      <c r="BX697" s="72"/>
      <c r="BY697" s="72"/>
      <c r="BZ697" s="72"/>
      <c r="CA697" s="72"/>
      <c r="CB697" s="72"/>
      <c r="CC697" s="72"/>
      <c r="CD697" s="72"/>
      <c r="CE697" s="72"/>
      <c r="CF697" s="72"/>
      <c r="CG697" s="72"/>
      <c r="CH697" s="72"/>
      <c r="CI697" s="72"/>
      <c r="CJ697" s="72"/>
      <c r="CK697" s="72"/>
    </row>
    <row r="698" spans="2:89">
      <c r="C698" s="70" t="s">
        <v>463</v>
      </c>
      <c r="D698" s="70" t="s">
        <v>464</v>
      </c>
      <c r="E698" s="70"/>
      <c r="AU698" s="70"/>
      <c r="AV698" s="70"/>
      <c r="AW698" s="72"/>
      <c r="AX698" s="72"/>
      <c r="AY698" s="72"/>
      <c r="AZ698" s="72"/>
      <c r="BA698" s="72"/>
      <c r="BB698" s="72"/>
      <c r="BC698" s="72"/>
      <c r="BD698" s="72"/>
      <c r="BE698" s="72"/>
      <c r="BF698" s="72"/>
      <c r="BG698" s="72"/>
      <c r="BH698" s="72"/>
      <c r="BI698" s="72"/>
      <c r="BJ698" s="72"/>
      <c r="BK698" s="72"/>
      <c r="BL698" s="72"/>
      <c r="BM698" s="72"/>
      <c r="BN698" s="72"/>
      <c r="BO698" s="72"/>
      <c r="BP698" s="72"/>
      <c r="BQ698" s="72"/>
      <c r="BR698" s="72"/>
      <c r="BS698" s="72"/>
      <c r="BT698" s="72"/>
      <c r="BU698" s="72"/>
      <c r="BV698" s="72"/>
      <c r="BW698" s="72"/>
      <c r="BX698" s="72"/>
      <c r="BY698" s="72"/>
      <c r="BZ698" s="72"/>
      <c r="CA698" s="72"/>
      <c r="CB698" s="72"/>
      <c r="CC698" s="72"/>
      <c r="CD698" s="72"/>
      <c r="CE698" s="72"/>
      <c r="CF698" s="72"/>
      <c r="CG698" s="72"/>
      <c r="CH698" s="72"/>
      <c r="CI698" s="72"/>
      <c r="CJ698" s="72"/>
      <c r="CK698" s="72"/>
    </row>
    <row r="699" spans="2:89">
      <c r="B699" s="70" t="s">
        <v>515</v>
      </c>
      <c r="E699" s="70">
        <v>1994</v>
      </c>
      <c r="AU699" s="70"/>
      <c r="AV699" s="70"/>
      <c r="AW699" s="72"/>
      <c r="AX699" s="72"/>
      <c r="AY699" s="72"/>
      <c r="AZ699" s="72"/>
      <c r="BA699" s="72"/>
      <c r="BB699" s="72"/>
      <c r="BC699" s="72"/>
      <c r="BD699" s="72"/>
      <c r="BE699" s="72"/>
      <c r="BF699" s="72"/>
      <c r="BG699" s="72"/>
      <c r="BH699" s="72"/>
      <c r="BI699" s="72"/>
      <c r="BJ699" s="72"/>
      <c r="BK699" s="72"/>
      <c r="BL699" s="72"/>
      <c r="BM699" s="72"/>
      <c r="BN699" s="72"/>
      <c r="BO699" s="72"/>
      <c r="BP699" s="72"/>
      <c r="BQ699" s="72"/>
      <c r="BR699" s="72"/>
      <c r="BS699" s="72"/>
      <c r="BT699" s="72"/>
      <c r="BU699" s="72"/>
      <c r="BV699" s="72"/>
      <c r="BW699" s="72"/>
      <c r="BX699" s="72"/>
      <c r="BY699" s="72"/>
      <c r="BZ699" s="72"/>
      <c r="CA699" s="72"/>
      <c r="CB699" s="72"/>
      <c r="CC699" s="72"/>
      <c r="CD699" s="72"/>
      <c r="CE699" s="72"/>
      <c r="CF699" s="72"/>
      <c r="CG699" s="72"/>
      <c r="CH699" s="72"/>
      <c r="CI699" s="72"/>
      <c r="CJ699" s="72"/>
      <c r="CK699" s="72"/>
    </row>
    <row r="700" spans="2:89">
      <c r="C700" s="72">
        <f>F700+J700+W700+X700+AD700</f>
        <v>9.4023415910728811</v>
      </c>
      <c r="D700" s="72">
        <f>L700+M700+N700+P700+Z700</f>
        <v>-1.24546827437119</v>
      </c>
      <c r="E700" s="70">
        <f t="shared" ref="E700:E718" si="159">E699+1</f>
        <v>1995</v>
      </c>
      <c r="F700" s="72">
        <f t="shared" ref="F700:F718" si="160">F678*F$630/100</f>
        <v>0.59284806041623628</v>
      </c>
      <c r="J700" s="72">
        <f t="shared" ref="J700:J718" si="161">J678*J$630/100</f>
        <v>6.4927532405554045</v>
      </c>
      <c r="L700" s="72">
        <f t="shared" ref="L700:N715" si="162">L678*L$631/100</f>
        <v>9.0906661009378525E-2</v>
      </c>
      <c r="M700" s="72">
        <f t="shared" si="162"/>
        <v>0.24524136798322893</v>
      </c>
      <c r="N700" s="72">
        <f t="shared" si="162"/>
        <v>0.95566371817837292</v>
      </c>
      <c r="P700" s="72">
        <f t="shared" ref="P700:P718" si="163">P678*P$631/100</f>
        <v>-2.7154887558285608</v>
      </c>
      <c r="W700" s="72">
        <f t="shared" ref="W700:X715" si="164">W678*W$630/100</f>
        <v>0.97992362778467712</v>
      </c>
      <c r="X700" s="72">
        <f t="shared" si="164"/>
        <v>0.52773088009154001</v>
      </c>
      <c r="Z700" s="72">
        <f t="shared" ref="Z700:Z718" si="165">Z678*Z$631/100</f>
        <v>0.17820873428639039</v>
      </c>
      <c r="AD700" s="72">
        <f t="shared" ref="AD700:AD718" si="166">AD678*AD$630/100</f>
        <v>0.80908578222502459</v>
      </c>
      <c r="AU700" s="70"/>
      <c r="AV700" s="70"/>
      <c r="AW700" s="72"/>
      <c r="AX700" s="72"/>
      <c r="AY700" s="72"/>
      <c r="AZ700" s="72"/>
      <c r="BA700" s="72"/>
      <c r="BB700" s="72"/>
      <c r="BC700" s="72"/>
      <c r="BD700" s="72"/>
      <c r="BE700" s="72"/>
      <c r="BF700" s="72"/>
      <c r="BG700" s="72"/>
      <c r="BH700" s="72"/>
      <c r="BI700" s="72"/>
      <c r="BJ700" s="72"/>
      <c r="BK700" s="72"/>
      <c r="BL700" s="72"/>
      <c r="BM700" s="72"/>
      <c r="BN700" s="72"/>
      <c r="BO700" s="72"/>
      <c r="BP700" s="72"/>
      <c r="BQ700" s="72"/>
      <c r="BR700" s="72"/>
      <c r="BS700" s="72"/>
      <c r="BT700" s="72"/>
      <c r="BU700" s="72"/>
      <c r="BV700" s="72"/>
      <c r="BW700" s="72"/>
      <c r="BX700" s="72"/>
      <c r="BY700" s="72"/>
      <c r="BZ700" s="72"/>
      <c r="CA700" s="72"/>
      <c r="CB700" s="72"/>
      <c r="CC700" s="72"/>
      <c r="CD700" s="72"/>
      <c r="CE700" s="72"/>
      <c r="CF700" s="72"/>
      <c r="CG700" s="72"/>
      <c r="CH700" s="72"/>
      <c r="CI700" s="72"/>
      <c r="CJ700" s="72"/>
      <c r="CK700" s="72"/>
    </row>
    <row r="701" spans="2:89">
      <c r="C701" s="72">
        <f t="shared" ref="C701:C718" si="167">F701+J701+W701+X701+AD701</f>
        <v>-1.0545847882564749</v>
      </c>
      <c r="D701" s="72">
        <f t="shared" ref="D701:D718" si="168">L701+M701+N701+P701+Z701</f>
        <v>6.4438569668593386</v>
      </c>
      <c r="E701" s="70">
        <f t="shared" si="159"/>
        <v>1996</v>
      </c>
      <c r="F701" s="72">
        <f t="shared" si="160"/>
        <v>-0.13081300846841049</v>
      </c>
      <c r="J701" s="72">
        <f t="shared" si="161"/>
        <v>-0.62848533630056236</v>
      </c>
      <c r="L701" s="72">
        <f t="shared" si="162"/>
        <v>0.15682165986161958</v>
      </c>
      <c r="M701" s="72">
        <f t="shared" si="162"/>
        <v>0.18057091386311339</v>
      </c>
      <c r="N701" s="72">
        <f t="shared" si="162"/>
        <v>0.61429765247574419</v>
      </c>
      <c r="P701" s="72">
        <f t="shared" si="163"/>
        <v>5.4843740136586918</v>
      </c>
      <c r="W701" s="72">
        <f t="shared" si="164"/>
        <v>-0.17523826463316625</v>
      </c>
      <c r="X701" s="72">
        <f t="shared" si="164"/>
        <v>-3.4168493205057854E-2</v>
      </c>
      <c r="Z701" s="72">
        <f t="shared" si="165"/>
        <v>7.7927270001697368E-3</v>
      </c>
      <c r="AD701" s="72">
        <f t="shared" si="166"/>
        <v>-8.5879685649278018E-2</v>
      </c>
      <c r="AU701" s="70"/>
      <c r="AV701" s="70"/>
      <c r="AW701" s="72"/>
      <c r="AX701" s="72"/>
      <c r="AY701" s="72"/>
      <c r="AZ701" s="72"/>
      <c r="BA701" s="72"/>
      <c r="BB701" s="72"/>
      <c r="BC701" s="72"/>
      <c r="BD701" s="72"/>
      <c r="BE701" s="72"/>
      <c r="BF701" s="72"/>
      <c r="BG701" s="72"/>
      <c r="BH701" s="72"/>
      <c r="BI701" s="72"/>
      <c r="BJ701" s="72"/>
      <c r="BK701" s="72"/>
      <c r="BL701" s="72"/>
      <c r="BM701" s="72"/>
      <c r="BN701" s="72"/>
      <c r="BO701" s="72"/>
      <c r="BP701" s="72"/>
      <c r="BQ701" s="72"/>
      <c r="BR701" s="72"/>
      <c r="BS701" s="72"/>
      <c r="BT701" s="72"/>
      <c r="BU701" s="72"/>
      <c r="BV701" s="72"/>
      <c r="BW701" s="72"/>
      <c r="BX701" s="72"/>
      <c r="BY701" s="72"/>
      <c r="BZ701" s="72"/>
      <c r="CA701" s="72"/>
      <c r="CB701" s="72"/>
      <c r="CC701" s="72"/>
      <c r="CD701" s="72"/>
      <c r="CE701" s="72"/>
      <c r="CF701" s="72"/>
      <c r="CG701" s="72"/>
      <c r="CH701" s="72"/>
      <c r="CI701" s="72"/>
      <c r="CJ701" s="72"/>
      <c r="CK701" s="72"/>
    </row>
    <row r="702" spans="2:89">
      <c r="C702" s="72">
        <f t="shared" si="167"/>
        <v>-3.2803957819719352</v>
      </c>
      <c r="D702" s="72">
        <f t="shared" si="168"/>
        <v>-0.2236294337041394</v>
      </c>
      <c r="E702" s="70">
        <f t="shared" si="159"/>
        <v>1997</v>
      </c>
      <c r="F702" s="72">
        <f t="shared" si="160"/>
        <v>-0.33847529772199259</v>
      </c>
      <c r="J702" s="72">
        <f t="shared" si="161"/>
        <v>-2.195035258460698</v>
      </c>
      <c r="L702" s="72">
        <f t="shared" si="162"/>
        <v>0.12121428724828297</v>
      </c>
      <c r="M702" s="72">
        <f t="shared" si="162"/>
        <v>0.26826297093892448</v>
      </c>
      <c r="N702" s="72">
        <f t="shared" si="162"/>
        <v>-1.3065286765857274</v>
      </c>
      <c r="P702" s="72">
        <f t="shared" si="163"/>
        <v>0.80638387388334465</v>
      </c>
      <c r="W702" s="72">
        <f t="shared" si="164"/>
        <v>-0.5218863749591548</v>
      </c>
      <c r="X702" s="72">
        <f t="shared" si="164"/>
        <v>-0.10441261788059145</v>
      </c>
      <c r="Z702" s="72">
        <f t="shared" si="165"/>
        <v>-0.11296188918896415</v>
      </c>
      <c r="AD702" s="72">
        <f t="shared" si="166"/>
        <v>-0.12058623294949808</v>
      </c>
      <c r="AU702" s="70"/>
      <c r="AV702" s="70"/>
      <c r="AW702" s="72"/>
      <c r="AX702" s="72"/>
      <c r="AY702" s="72"/>
      <c r="AZ702" s="72"/>
      <c r="BA702" s="72"/>
      <c r="BB702" s="72"/>
      <c r="BC702" s="72"/>
      <c r="BD702" s="72"/>
      <c r="BE702" s="72"/>
      <c r="BF702" s="72"/>
      <c r="BG702" s="72"/>
      <c r="BH702" s="72"/>
      <c r="BI702" s="72"/>
      <c r="BJ702" s="72"/>
      <c r="BK702" s="72"/>
      <c r="BL702" s="72"/>
      <c r="BM702" s="72"/>
      <c r="BN702" s="72"/>
      <c r="BO702" s="72"/>
      <c r="BP702" s="72"/>
      <c r="BQ702" s="72"/>
      <c r="BR702" s="72"/>
      <c r="BS702" s="72"/>
      <c r="BT702" s="72"/>
      <c r="BU702" s="72"/>
      <c r="BV702" s="72"/>
      <c r="BW702" s="72"/>
      <c r="BX702" s="72"/>
      <c r="BY702" s="72"/>
      <c r="BZ702" s="72"/>
      <c r="CA702" s="72"/>
      <c r="CB702" s="72"/>
      <c r="CC702" s="72"/>
      <c r="CD702" s="72"/>
      <c r="CE702" s="72"/>
      <c r="CF702" s="72"/>
      <c r="CG702" s="72"/>
      <c r="CH702" s="72"/>
      <c r="CI702" s="72"/>
      <c r="CJ702" s="72"/>
      <c r="CK702" s="72"/>
    </row>
    <row r="703" spans="2:89">
      <c r="C703" s="72">
        <f t="shared" si="167"/>
        <v>3.2040537592905181</v>
      </c>
      <c r="D703" s="72">
        <f t="shared" si="168"/>
        <v>2.0292874711511177</v>
      </c>
      <c r="E703" s="70">
        <f t="shared" si="159"/>
        <v>1998</v>
      </c>
      <c r="F703" s="72">
        <f t="shared" si="160"/>
        <v>0.19360972829304926</v>
      </c>
      <c r="J703" s="72">
        <f t="shared" si="161"/>
        <v>2.3258158205287667</v>
      </c>
      <c r="L703" s="72">
        <f t="shared" si="162"/>
        <v>-0.1544425275033777</v>
      </c>
      <c r="M703" s="72">
        <f t="shared" si="162"/>
        <v>-3.1375193889912707E-3</v>
      </c>
      <c r="N703" s="72">
        <f t="shared" si="162"/>
        <v>0.61483628322402406</v>
      </c>
      <c r="P703" s="72">
        <f t="shared" si="163"/>
        <v>1.5799828729669079</v>
      </c>
      <c r="W703" s="72">
        <f t="shared" si="164"/>
        <v>0.27280655360362066</v>
      </c>
      <c r="X703" s="72">
        <f t="shared" si="164"/>
        <v>0.22760968866960013</v>
      </c>
      <c r="Z703" s="72">
        <f t="shared" si="165"/>
        <v>-7.951638147445244E-3</v>
      </c>
      <c r="AD703" s="72">
        <f t="shared" si="166"/>
        <v>0.18421196819548105</v>
      </c>
      <c r="AU703" s="70"/>
      <c r="AV703" s="70"/>
      <c r="AW703" s="72"/>
      <c r="AX703" s="72"/>
      <c r="AY703" s="72"/>
      <c r="AZ703" s="72"/>
      <c r="BA703" s="72"/>
      <c r="BB703" s="72"/>
      <c r="BC703" s="72"/>
      <c r="BD703" s="72"/>
      <c r="BE703" s="72"/>
      <c r="BF703" s="72"/>
      <c r="BG703" s="72"/>
      <c r="BH703" s="72"/>
      <c r="BI703" s="72"/>
      <c r="BJ703" s="72"/>
      <c r="BK703" s="72"/>
      <c r="BL703" s="72"/>
      <c r="BM703" s="72"/>
      <c r="BN703" s="72"/>
      <c r="BO703" s="72"/>
      <c r="BP703" s="72"/>
      <c r="BQ703" s="72"/>
      <c r="BR703" s="72"/>
      <c r="BS703" s="72"/>
      <c r="BT703" s="72"/>
      <c r="BU703" s="72"/>
      <c r="BV703" s="72"/>
      <c r="BW703" s="72"/>
      <c r="BX703" s="72"/>
      <c r="BY703" s="72"/>
      <c r="BZ703" s="72"/>
      <c r="CA703" s="72"/>
      <c r="CB703" s="72"/>
      <c r="CC703" s="72"/>
      <c r="CD703" s="72"/>
      <c r="CE703" s="72"/>
      <c r="CF703" s="72"/>
      <c r="CG703" s="72"/>
      <c r="CH703" s="72"/>
      <c r="CI703" s="72"/>
      <c r="CJ703" s="72"/>
      <c r="CK703" s="72"/>
    </row>
    <row r="704" spans="2:89">
      <c r="C704" s="72">
        <f t="shared" si="167"/>
        <v>2.2657099911603997</v>
      </c>
      <c r="D704" s="72">
        <f t="shared" si="168"/>
        <v>1.9913276725807461</v>
      </c>
      <c r="E704" s="70">
        <f t="shared" si="159"/>
        <v>1999</v>
      </c>
      <c r="F704" s="72">
        <f t="shared" si="160"/>
        <v>7.3552139927211269E-2</v>
      </c>
      <c r="J704" s="72">
        <f t="shared" si="161"/>
        <v>1.5256107409435098</v>
      </c>
      <c r="L704" s="72">
        <f t="shared" si="162"/>
        <v>-6.3052028874713714E-2</v>
      </c>
      <c r="M704" s="72">
        <f t="shared" si="162"/>
        <v>0.60972685892585121</v>
      </c>
      <c r="N704" s="72">
        <f t="shared" si="162"/>
        <v>0.43447341334174383</v>
      </c>
      <c r="P704" s="72">
        <f t="shared" si="163"/>
        <v>1.0071587335301135</v>
      </c>
      <c r="W704" s="72">
        <f t="shared" si="164"/>
        <v>0.16939381554878108</v>
      </c>
      <c r="X704" s="72">
        <f t="shared" si="164"/>
        <v>0.20554090047936199</v>
      </c>
      <c r="Z704" s="72">
        <f t="shared" si="165"/>
        <v>3.0206956577511802E-3</v>
      </c>
      <c r="AD704" s="72">
        <f t="shared" si="166"/>
        <v>0.29161239426153568</v>
      </c>
      <c r="AU704" s="70"/>
      <c r="AV704" s="70"/>
      <c r="AW704" s="72"/>
      <c r="AX704" s="72"/>
      <c r="AY704" s="72"/>
      <c r="AZ704" s="72"/>
      <c r="BA704" s="72"/>
      <c r="BB704" s="72"/>
      <c r="BC704" s="72"/>
      <c r="BD704" s="72"/>
      <c r="BE704" s="72"/>
      <c r="BF704" s="72"/>
      <c r="BG704" s="72"/>
      <c r="BH704" s="72"/>
      <c r="BI704" s="72"/>
      <c r="BJ704" s="72"/>
      <c r="BK704" s="72"/>
      <c r="BL704" s="72"/>
      <c r="BM704" s="72"/>
      <c r="BN704" s="72"/>
      <c r="BO704" s="72"/>
      <c r="BP704" s="72"/>
      <c r="BQ704" s="72"/>
      <c r="BR704" s="72"/>
      <c r="BS704" s="72"/>
      <c r="BT704" s="72"/>
      <c r="BU704" s="72"/>
      <c r="BV704" s="72"/>
      <c r="BW704" s="72"/>
      <c r="BX704" s="72"/>
      <c r="BY704" s="72"/>
      <c r="BZ704" s="72"/>
      <c r="CA704" s="72"/>
      <c r="CB704" s="72"/>
      <c r="CC704" s="72"/>
      <c r="CD704" s="72"/>
      <c r="CE704" s="72"/>
      <c r="CF704" s="72"/>
      <c r="CG704" s="72"/>
      <c r="CH704" s="72"/>
      <c r="CI704" s="72"/>
      <c r="CJ704" s="72"/>
      <c r="CK704" s="72"/>
    </row>
    <row r="705" spans="3:89">
      <c r="C705" s="72">
        <f t="shared" si="167"/>
        <v>-4.1360809417734581</v>
      </c>
      <c r="D705" s="72">
        <f t="shared" si="168"/>
        <v>-3.9076376385478011</v>
      </c>
      <c r="E705" s="70">
        <f t="shared" si="159"/>
        <v>2000</v>
      </c>
      <c r="F705" s="72">
        <f t="shared" si="160"/>
        <v>-0.32051040599982783</v>
      </c>
      <c r="J705" s="72">
        <f t="shared" si="161"/>
        <v>-2.9561937437739481</v>
      </c>
      <c r="L705" s="72">
        <f t="shared" si="162"/>
        <v>-0.29606455778334095</v>
      </c>
      <c r="M705" s="72">
        <f t="shared" si="162"/>
        <v>-0.33224814593617447</v>
      </c>
      <c r="N705" s="72">
        <f t="shared" si="162"/>
        <v>-1.1097825160852741</v>
      </c>
      <c r="P705" s="72">
        <f t="shared" si="163"/>
        <v>-2.0137912440103456</v>
      </c>
      <c r="W705" s="72">
        <f t="shared" si="164"/>
        <v>-0.45465877107491243</v>
      </c>
      <c r="X705" s="72">
        <f t="shared" si="164"/>
        <v>-0.19002398789130201</v>
      </c>
      <c r="Z705" s="72">
        <f t="shared" si="165"/>
        <v>-0.15575117473266598</v>
      </c>
      <c r="AD705" s="72">
        <f t="shared" si="166"/>
        <v>-0.21469403303346701</v>
      </c>
      <c r="AU705" s="70"/>
      <c r="AV705" s="70"/>
      <c r="AW705" s="72"/>
      <c r="AX705" s="72"/>
      <c r="AY705" s="72"/>
      <c r="AZ705" s="72"/>
      <c r="BA705" s="72"/>
      <c r="BB705" s="72"/>
      <c r="BC705" s="72"/>
      <c r="BD705" s="72"/>
      <c r="BE705" s="72"/>
      <c r="BF705" s="72"/>
      <c r="BG705" s="72"/>
      <c r="BH705" s="72"/>
      <c r="BI705" s="72"/>
      <c r="BJ705" s="72"/>
      <c r="BK705" s="72"/>
      <c r="BL705" s="72"/>
      <c r="BM705" s="72"/>
      <c r="BN705" s="72"/>
      <c r="BO705" s="72"/>
      <c r="BP705" s="72"/>
      <c r="BQ705" s="72"/>
      <c r="BR705" s="72"/>
      <c r="BS705" s="72"/>
      <c r="BT705" s="72"/>
      <c r="BU705" s="72"/>
      <c r="BV705" s="72"/>
      <c r="BW705" s="72"/>
      <c r="BX705" s="72"/>
      <c r="BY705" s="72"/>
      <c r="BZ705" s="72"/>
      <c r="CA705" s="72"/>
      <c r="CB705" s="72"/>
      <c r="CC705" s="72"/>
      <c r="CD705" s="72"/>
      <c r="CE705" s="72"/>
      <c r="CF705" s="72"/>
      <c r="CG705" s="72"/>
      <c r="CH705" s="72"/>
      <c r="CI705" s="72"/>
      <c r="CJ705" s="72"/>
      <c r="CK705" s="72"/>
    </row>
    <row r="706" spans="3:89">
      <c r="C706" s="72">
        <f t="shared" si="167"/>
        <v>1.5145433380604292</v>
      </c>
      <c r="D706" s="72">
        <f t="shared" si="168"/>
        <v>2.0660200374478719</v>
      </c>
      <c r="E706" s="70">
        <f t="shared" si="159"/>
        <v>2001</v>
      </c>
      <c r="F706" s="72">
        <f t="shared" si="160"/>
        <v>0.13052796884479809</v>
      </c>
      <c r="J706" s="72">
        <f t="shared" si="161"/>
        <v>1.0065865437858466</v>
      </c>
      <c r="L706" s="72">
        <f t="shared" si="162"/>
        <v>7.6013589147035002E-2</v>
      </c>
      <c r="M706" s="72">
        <f t="shared" si="162"/>
        <v>0.20212595242583653</v>
      </c>
      <c r="N706" s="72">
        <f t="shared" si="162"/>
        <v>0.67190324023571824</v>
      </c>
      <c r="P706" s="72">
        <f t="shared" si="163"/>
        <v>1.0584257707075337</v>
      </c>
      <c r="W706" s="72">
        <f t="shared" si="164"/>
        <v>0.19686009834327869</v>
      </c>
      <c r="X706" s="72">
        <f t="shared" si="164"/>
        <v>7.7578197808365709E-2</v>
      </c>
      <c r="Z706" s="72">
        <f t="shared" si="165"/>
        <v>5.7551484931748727E-2</v>
      </c>
      <c r="AD706" s="72">
        <f t="shared" si="166"/>
        <v>0.10299052927814045</v>
      </c>
      <c r="AU706" s="70"/>
      <c r="AV706" s="70"/>
      <c r="AW706" s="72"/>
      <c r="AX706" s="72"/>
      <c r="AY706" s="72"/>
      <c r="AZ706" s="72"/>
      <c r="BA706" s="72"/>
      <c r="BB706" s="72"/>
      <c r="BC706" s="72"/>
      <c r="BD706" s="72"/>
      <c r="BE706" s="72"/>
      <c r="BF706" s="72"/>
      <c r="BG706" s="72"/>
      <c r="BH706" s="72"/>
      <c r="BI706" s="72"/>
      <c r="BJ706" s="72"/>
      <c r="BK706" s="72"/>
      <c r="BL706" s="72"/>
      <c r="BM706" s="72"/>
      <c r="BN706" s="72"/>
      <c r="BO706" s="72"/>
      <c r="BP706" s="72"/>
      <c r="BQ706" s="72"/>
      <c r="BR706" s="72"/>
      <c r="BS706" s="72"/>
      <c r="BT706" s="72"/>
      <c r="BU706" s="72"/>
      <c r="BV706" s="72"/>
      <c r="BW706" s="72"/>
      <c r="BX706" s="72"/>
      <c r="BY706" s="72"/>
      <c r="BZ706" s="72"/>
      <c r="CA706" s="72"/>
      <c r="CB706" s="72"/>
      <c r="CC706" s="72"/>
      <c r="CD706" s="72"/>
      <c r="CE706" s="72"/>
      <c r="CF706" s="72"/>
      <c r="CG706" s="72"/>
      <c r="CH706" s="72"/>
      <c r="CI706" s="72"/>
      <c r="CJ706" s="72"/>
      <c r="CK706" s="72"/>
    </row>
    <row r="707" spans="3:89">
      <c r="C707" s="72">
        <f t="shared" si="167"/>
        <v>2.1947990067262966</v>
      </c>
      <c r="D707" s="72">
        <f t="shared" si="168"/>
        <v>2.5878312018571594</v>
      </c>
      <c r="E707" s="70">
        <f t="shared" si="159"/>
        <v>2002</v>
      </c>
      <c r="F707" s="72">
        <f t="shared" si="160"/>
        <v>0.1572283621450894</v>
      </c>
      <c r="J707" s="72">
        <f t="shared" si="161"/>
        <v>1.5788877848466265</v>
      </c>
      <c r="L707" s="72">
        <f t="shared" si="162"/>
        <v>0.12516236187558794</v>
      </c>
      <c r="M707" s="72">
        <f t="shared" si="162"/>
        <v>0.24301411175231588</v>
      </c>
      <c r="N707" s="72">
        <f t="shared" si="162"/>
        <v>0.7583313645676989</v>
      </c>
      <c r="P707" s="72">
        <f t="shared" si="163"/>
        <v>1.3906855563898939</v>
      </c>
      <c r="W707" s="72">
        <f t="shared" si="164"/>
        <v>0.21754188547806932</v>
      </c>
      <c r="X707" s="72">
        <f t="shared" si="164"/>
        <v>0.10837912998060217</v>
      </c>
      <c r="Z707" s="72">
        <f t="shared" si="165"/>
        <v>7.06378072716628E-2</v>
      </c>
      <c r="AD707" s="72">
        <f t="shared" si="166"/>
        <v>0.13276184427590917</v>
      </c>
      <c r="AU707" s="70"/>
      <c r="AV707" s="70"/>
      <c r="AW707" s="72"/>
      <c r="AX707" s="72"/>
      <c r="AY707" s="72"/>
      <c r="AZ707" s="72"/>
      <c r="BA707" s="72"/>
      <c r="BB707" s="72"/>
      <c r="BC707" s="72"/>
      <c r="BD707" s="72"/>
      <c r="BE707" s="72"/>
      <c r="BF707" s="72"/>
      <c r="BG707" s="72"/>
      <c r="BH707" s="72"/>
      <c r="BI707" s="72"/>
      <c r="BJ707" s="72"/>
      <c r="BK707" s="72"/>
      <c r="BL707" s="72"/>
      <c r="BM707" s="72"/>
      <c r="BN707" s="72"/>
      <c r="BO707" s="72"/>
      <c r="BP707" s="72"/>
      <c r="BQ707" s="72"/>
      <c r="BR707" s="72"/>
      <c r="BS707" s="72"/>
      <c r="BT707" s="72"/>
      <c r="BU707" s="72"/>
      <c r="BV707" s="72"/>
      <c r="BW707" s="72"/>
      <c r="BX707" s="72"/>
      <c r="BY707" s="72"/>
      <c r="BZ707" s="72"/>
      <c r="CA707" s="72"/>
      <c r="CB707" s="72"/>
      <c r="CC707" s="72"/>
      <c r="CD707" s="72"/>
      <c r="CE707" s="72"/>
      <c r="CF707" s="72"/>
      <c r="CG707" s="72"/>
      <c r="CH707" s="72"/>
      <c r="CI707" s="72"/>
      <c r="CJ707" s="72"/>
      <c r="CK707" s="72"/>
    </row>
    <row r="708" spans="3:89">
      <c r="C708" s="72">
        <f t="shared" si="167"/>
        <v>6.3024116344384291</v>
      </c>
      <c r="D708" s="72">
        <f t="shared" si="168"/>
        <v>6.1886872086064173</v>
      </c>
      <c r="E708" s="70">
        <f t="shared" si="159"/>
        <v>2003</v>
      </c>
      <c r="F708" s="72">
        <f t="shared" si="160"/>
        <v>0.46635156756408369</v>
      </c>
      <c r="J708" s="72">
        <f t="shared" si="161"/>
        <v>4.4893213945282406</v>
      </c>
      <c r="L708" s="72">
        <f t="shared" si="162"/>
        <v>0.40943423311496635</v>
      </c>
      <c r="M708" s="72">
        <f t="shared" si="162"/>
        <v>0.40573564359454806</v>
      </c>
      <c r="N708" s="72">
        <f t="shared" si="162"/>
        <v>1.7753895721305479</v>
      </c>
      <c r="P708" s="72">
        <f t="shared" si="163"/>
        <v>3.3790788166326649</v>
      </c>
      <c r="W708" s="72">
        <f t="shared" si="164"/>
        <v>0.66330355878494618</v>
      </c>
      <c r="X708" s="72">
        <f t="shared" si="164"/>
        <v>0.34456151172197436</v>
      </c>
      <c r="Z708" s="72">
        <f t="shared" si="165"/>
        <v>0.21904894313368978</v>
      </c>
      <c r="AD708" s="72">
        <f t="shared" si="166"/>
        <v>0.33887360183918452</v>
      </c>
      <c r="AU708" s="70"/>
      <c r="AV708" s="70"/>
      <c r="AW708" s="72"/>
      <c r="AX708" s="72"/>
      <c r="AY708" s="72"/>
      <c r="AZ708" s="72"/>
      <c r="BA708" s="72"/>
      <c r="BB708" s="72"/>
      <c r="BC708" s="72"/>
      <c r="BD708" s="72"/>
      <c r="BE708" s="72"/>
      <c r="BF708" s="72"/>
      <c r="BG708" s="72"/>
      <c r="BH708" s="72"/>
      <c r="BI708" s="72"/>
      <c r="BJ708" s="72"/>
      <c r="BK708" s="72"/>
      <c r="BL708" s="72"/>
      <c r="BM708" s="72"/>
      <c r="BN708" s="72"/>
      <c r="BO708" s="72"/>
      <c r="BP708" s="72"/>
      <c r="BQ708" s="72"/>
      <c r="BR708" s="72"/>
      <c r="BS708" s="72"/>
      <c r="BT708" s="72"/>
      <c r="BU708" s="72"/>
      <c r="BV708" s="72"/>
      <c r="BW708" s="72"/>
      <c r="BX708" s="72"/>
      <c r="BY708" s="72"/>
      <c r="BZ708" s="72"/>
      <c r="CA708" s="72"/>
      <c r="CB708" s="72"/>
      <c r="CC708" s="72"/>
      <c r="CD708" s="72"/>
      <c r="CE708" s="72"/>
      <c r="CF708" s="72"/>
      <c r="CG708" s="72"/>
      <c r="CH708" s="72"/>
      <c r="CI708" s="72"/>
      <c r="CJ708" s="72"/>
      <c r="CK708" s="72"/>
    </row>
    <row r="709" spans="3:89">
      <c r="C709" s="72">
        <f t="shared" si="167"/>
        <v>1.9360226528798381</v>
      </c>
      <c r="D709" s="72">
        <f t="shared" si="168"/>
        <v>1.8499973321408343</v>
      </c>
      <c r="E709" s="70">
        <f t="shared" si="159"/>
        <v>2004</v>
      </c>
      <c r="F709" s="72">
        <f t="shared" si="160"/>
        <v>0.14037091262644449</v>
      </c>
      <c r="J709" s="72">
        <f t="shared" si="161"/>
        <v>1.4157666757006686</v>
      </c>
      <c r="L709" s="72">
        <f t="shared" si="162"/>
        <v>0.12543116893845513</v>
      </c>
      <c r="M709" s="72">
        <f t="shared" si="162"/>
        <v>0.11256890678066178</v>
      </c>
      <c r="N709" s="72">
        <f t="shared" si="162"/>
        <v>0.48036148454045535</v>
      </c>
      <c r="P709" s="72">
        <f t="shared" si="163"/>
        <v>1.074254733439139</v>
      </c>
      <c r="W709" s="72">
        <f t="shared" si="164"/>
        <v>0.17205340948501757</v>
      </c>
      <c r="X709" s="72">
        <f t="shared" si="164"/>
        <v>0.10252910863596584</v>
      </c>
      <c r="Z709" s="72">
        <f t="shared" si="165"/>
        <v>5.7381038442122979E-2</v>
      </c>
      <c r="AD709" s="72">
        <f t="shared" si="166"/>
        <v>0.10530254643174136</v>
      </c>
      <c r="AU709" s="70"/>
      <c r="AV709" s="70"/>
      <c r="AW709" s="72"/>
      <c r="AX709" s="72"/>
      <c r="AY709" s="72"/>
      <c r="AZ709" s="72"/>
      <c r="BA709" s="72"/>
      <c r="BB709" s="72"/>
      <c r="BC709" s="72"/>
      <c r="BD709" s="72"/>
      <c r="BE709" s="72"/>
      <c r="BF709" s="72"/>
      <c r="BG709" s="72"/>
      <c r="BH709" s="72"/>
      <c r="BI709" s="72"/>
      <c r="BJ709" s="72"/>
      <c r="BK709" s="72"/>
      <c r="BL709" s="72"/>
      <c r="BM709" s="72"/>
      <c r="BN709" s="72"/>
      <c r="BO709" s="72"/>
      <c r="BP709" s="72"/>
      <c r="BQ709" s="72"/>
      <c r="BR709" s="72"/>
      <c r="BS709" s="72"/>
      <c r="BT709" s="72"/>
      <c r="BU709" s="72"/>
      <c r="BV709" s="72"/>
      <c r="BW709" s="72"/>
      <c r="BX709" s="72"/>
      <c r="BY709" s="72"/>
      <c r="BZ709" s="72"/>
      <c r="CA709" s="72"/>
      <c r="CB709" s="72"/>
      <c r="CC709" s="72"/>
      <c r="CD709" s="72"/>
      <c r="CE709" s="72"/>
      <c r="CF709" s="72"/>
      <c r="CG709" s="72"/>
      <c r="CH709" s="72"/>
      <c r="CI709" s="72"/>
      <c r="CJ709" s="72"/>
      <c r="CK709" s="72"/>
    </row>
    <row r="710" spans="3:89">
      <c r="C710" s="72">
        <f t="shared" si="167"/>
        <v>-0.95351565598758226</v>
      </c>
      <c r="D710" s="72">
        <f t="shared" si="168"/>
        <v>-0.90934839718879068</v>
      </c>
      <c r="E710" s="70">
        <f t="shared" si="159"/>
        <v>2005</v>
      </c>
      <c r="F710" s="72">
        <f t="shared" si="160"/>
        <v>-5.4164090598135511E-2</v>
      </c>
      <c r="J710" s="72">
        <f t="shared" si="161"/>
        <v>-0.69575485809693516</v>
      </c>
      <c r="L710" s="72">
        <f t="shared" si="162"/>
        <v>-1.7015285153531554E-2</v>
      </c>
      <c r="M710" s="72">
        <f t="shared" si="162"/>
        <v>-7.410875716245513E-2</v>
      </c>
      <c r="N710" s="72">
        <f t="shared" si="162"/>
        <v>-0.26788046845405983</v>
      </c>
      <c r="P710" s="72">
        <f t="shared" si="163"/>
        <v>-0.52333881519481174</v>
      </c>
      <c r="W710" s="72">
        <f t="shared" si="164"/>
        <v>-8.6830947686134557E-2</v>
      </c>
      <c r="X710" s="72">
        <f t="shared" si="164"/>
        <v>-7.4373935904755106E-2</v>
      </c>
      <c r="Z710" s="72">
        <f t="shared" si="165"/>
        <v>-2.7005071223932392E-2</v>
      </c>
      <c r="AD710" s="72">
        <f t="shared" si="166"/>
        <v>-4.2391823701621985E-2</v>
      </c>
      <c r="AU710" s="70"/>
      <c r="AV710" s="70"/>
      <c r="AW710" s="72"/>
      <c r="AX710" s="72"/>
      <c r="AY710" s="72"/>
      <c r="AZ710" s="72"/>
      <c r="BA710" s="72"/>
      <c r="BB710" s="72"/>
      <c r="BC710" s="72"/>
      <c r="BD710" s="72"/>
      <c r="BE710" s="72"/>
      <c r="BF710" s="72"/>
      <c r="BG710" s="72"/>
      <c r="BH710" s="72"/>
      <c r="BI710" s="72"/>
      <c r="BJ710" s="72"/>
      <c r="BK710" s="72"/>
      <c r="BL710" s="72"/>
      <c r="BM710" s="72"/>
      <c r="BN710" s="72"/>
      <c r="BO710" s="72"/>
      <c r="BP710" s="72"/>
      <c r="BQ710" s="72"/>
      <c r="BR710" s="72"/>
      <c r="BS710" s="72"/>
      <c r="BT710" s="72"/>
      <c r="BU710" s="72"/>
      <c r="BV710" s="72"/>
      <c r="BW710" s="72"/>
      <c r="BX710" s="72"/>
      <c r="BY710" s="72"/>
      <c r="BZ710" s="72"/>
      <c r="CA710" s="72"/>
      <c r="CB710" s="72"/>
      <c r="CC710" s="72"/>
      <c r="CD710" s="72"/>
      <c r="CE710" s="72"/>
      <c r="CF710" s="72"/>
      <c r="CG710" s="72"/>
      <c r="CH710" s="72"/>
      <c r="CI710" s="72"/>
      <c r="CJ710" s="72"/>
      <c r="CK710" s="72"/>
    </row>
    <row r="711" spans="3:89">
      <c r="C711" s="72">
        <f t="shared" si="167"/>
        <v>-1.0007999305742287E-2</v>
      </c>
      <c r="D711" s="72">
        <f t="shared" si="168"/>
        <v>6.9542774490223197E-2</v>
      </c>
      <c r="E711" s="70">
        <f t="shared" si="159"/>
        <v>2006</v>
      </c>
      <c r="F711" s="72">
        <f t="shared" si="160"/>
        <v>6.6114788322320615E-3</v>
      </c>
      <c r="J711" s="72">
        <f t="shared" si="161"/>
        <v>-6.4090222780282735E-3</v>
      </c>
      <c r="L711" s="72">
        <f t="shared" si="162"/>
        <v>1.2640362214691416E-2</v>
      </c>
      <c r="M711" s="72">
        <f t="shared" si="162"/>
        <v>8.9517072952741399E-3</v>
      </c>
      <c r="N711" s="72">
        <f t="shared" si="162"/>
        <v>1.7557007420426228E-2</v>
      </c>
      <c r="P711" s="72">
        <f t="shared" si="163"/>
        <v>3.1184303691789438E-2</v>
      </c>
      <c r="W711" s="72">
        <f t="shared" si="164"/>
        <v>1.4558651220686742E-3</v>
      </c>
      <c r="X711" s="72">
        <f t="shared" si="164"/>
        <v>0</v>
      </c>
      <c r="Z711" s="72">
        <f t="shared" si="165"/>
        <v>-7.9060613195803251E-4</v>
      </c>
      <c r="AD711" s="72">
        <f t="shared" si="166"/>
        <v>-1.166632098201475E-2</v>
      </c>
      <c r="AU711" s="70"/>
      <c r="AV711" s="70"/>
      <c r="AW711" s="72"/>
      <c r="AX711" s="72"/>
      <c r="AY711" s="72"/>
      <c r="AZ711" s="72"/>
      <c r="BA711" s="72"/>
      <c r="BB711" s="72"/>
      <c r="BC711" s="72"/>
      <c r="BD711" s="72"/>
      <c r="BE711" s="72"/>
      <c r="BF711" s="72"/>
      <c r="BG711" s="72"/>
      <c r="BH711" s="72"/>
      <c r="BI711" s="72"/>
      <c r="BJ711" s="72"/>
      <c r="BK711" s="72"/>
      <c r="BL711" s="72"/>
      <c r="BM711" s="72"/>
      <c r="BN711" s="72"/>
      <c r="BO711" s="72"/>
      <c r="BP711" s="72"/>
      <c r="BQ711" s="72"/>
      <c r="BR711" s="72"/>
      <c r="BS711" s="72"/>
      <c r="BT711" s="72"/>
      <c r="BU711" s="72"/>
      <c r="BV711" s="72"/>
      <c r="BW711" s="72"/>
      <c r="BX711" s="72"/>
      <c r="BY711" s="72"/>
      <c r="BZ711" s="72"/>
      <c r="CA711" s="72"/>
      <c r="CB711" s="72"/>
      <c r="CC711" s="72"/>
      <c r="CD711" s="72"/>
      <c r="CE711" s="72"/>
      <c r="CF711" s="72"/>
      <c r="CG711" s="72"/>
      <c r="CH711" s="72"/>
      <c r="CI711" s="72"/>
      <c r="CJ711" s="72"/>
      <c r="CK711" s="72"/>
    </row>
    <row r="712" spans="3:89">
      <c r="C712" s="72">
        <f t="shared" si="167"/>
        <v>1.626128635958225</v>
      </c>
      <c r="D712" s="72">
        <f t="shared" si="168"/>
        <v>1.5365356253836704</v>
      </c>
      <c r="E712" s="70">
        <f t="shared" si="159"/>
        <v>2007</v>
      </c>
      <c r="F712" s="72">
        <f t="shared" si="160"/>
        <v>0.12757744704604765</v>
      </c>
      <c r="J712" s="72">
        <f t="shared" si="161"/>
        <v>1.1601490385276161</v>
      </c>
      <c r="L712" s="72">
        <f t="shared" si="162"/>
        <v>0.13883764973829205</v>
      </c>
      <c r="M712" s="72">
        <f t="shared" si="162"/>
        <v>6.9198229232132563E-2</v>
      </c>
      <c r="N712" s="72">
        <f t="shared" si="162"/>
        <v>0.42866757061903976</v>
      </c>
      <c r="P712" s="72">
        <f t="shared" si="163"/>
        <v>0.84145033266037006</v>
      </c>
      <c r="W712" s="72">
        <f t="shared" si="164"/>
        <v>0.16813560887896487</v>
      </c>
      <c r="X712" s="72">
        <f t="shared" si="164"/>
        <v>8.5446334463016194E-2</v>
      </c>
      <c r="Z712" s="72">
        <f t="shared" si="165"/>
        <v>5.8381843133835813E-2</v>
      </c>
      <c r="AD712" s="72">
        <f t="shared" si="166"/>
        <v>8.4820207042580364E-2</v>
      </c>
      <c r="AU712" s="70"/>
      <c r="AV712" s="70"/>
      <c r="AW712" s="72"/>
      <c r="AX712" s="72"/>
      <c r="AY712" s="72"/>
      <c r="AZ712" s="72"/>
      <c r="BA712" s="72"/>
      <c r="BB712" s="72"/>
      <c r="BC712" s="72"/>
      <c r="BD712" s="72"/>
      <c r="BE712" s="72"/>
      <c r="BF712" s="72"/>
      <c r="BG712" s="72"/>
      <c r="BH712" s="72"/>
      <c r="BI712" s="72"/>
      <c r="BJ712" s="72"/>
      <c r="BK712" s="72"/>
      <c r="BL712" s="72"/>
      <c r="BM712" s="72"/>
      <c r="BN712" s="72"/>
      <c r="BO712" s="72"/>
      <c r="BP712" s="72"/>
      <c r="BQ712" s="72"/>
      <c r="BR712" s="72"/>
      <c r="BS712" s="72"/>
      <c r="BT712" s="72"/>
      <c r="BU712" s="72"/>
      <c r="BV712" s="72"/>
      <c r="BW712" s="72"/>
      <c r="BX712" s="72"/>
      <c r="BY712" s="72"/>
      <c r="BZ712" s="72"/>
      <c r="CA712" s="72"/>
      <c r="CB712" s="72"/>
      <c r="CC712" s="72"/>
      <c r="CD712" s="72"/>
      <c r="CE712" s="72"/>
      <c r="CF712" s="72"/>
      <c r="CG712" s="72"/>
      <c r="CH712" s="72"/>
      <c r="CI712" s="72"/>
      <c r="CJ712" s="72"/>
      <c r="CK712" s="72"/>
    </row>
    <row r="713" spans="3:89">
      <c r="C713" s="72">
        <f t="shared" si="167"/>
        <v>2.1649402194756902</v>
      </c>
      <c r="D713" s="72">
        <f t="shared" si="168"/>
        <v>2.3399061962526839</v>
      </c>
      <c r="E713" s="70">
        <f t="shared" si="159"/>
        <v>2008</v>
      </c>
      <c r="F713" s="72">
        <f t="shared" si="160"/>
        <v>0.19209616000419139</v>
      </c>
      <c r="J713" s="72">
        <f t="shared" si="161"/>
        <v>1.4259778692539593</v>
      </c>
      <c r="L713" s="72">
        <f t="shared" si="162"/>
        <v>0.21728921392478889</v>
      </c>
      <c r="M713" s="72">
        <f t="shared" si="162"/>
        <v>0.14814067787372878</v>
      </c>
      <c r="N713" s="72">
        <f t="shared" si="162"/>
        <v>0.77140708450516515</v>
      </c>
      <c r="P713" s="72">
        <f t="shared" si="163"/>
        <v>1.1070058989519793</v>
      </c>
      <c r="W713" s="72">
        <f t="shared" si="164"/>
        <v>0.33099310124074521</v>
      </c>
      <c r="X713" s="72">
        <f t="shared" si="164"/>
        <v>9.692603586011575E-2</v>
      </c>
      <c r="Z713" s="72">
        <f t="shared" si="165"/>
        <v>9.6063320997021223E-2</v>
      </c>
      <c r="AD713" s="72">
        <f t="shared" si="166"/>
        <v>0.11894705311667832</v>
      </c>
      <c r="AU713" s="70"/>
      <c r="AV713" s="70"/>
      <c r="AW713" s="72"/>
      <c r="AX713" s="72"/>
      <c r="AY713" s="72"/>
      <c r="AZ713" s="72"/>
      <c r="BA713" s="72"/>
      <c r="BB713" s="72"/>
      <c r="BC713" s="72"/>
      <c r="BD713" s="72"/>
      <c r="BE713" s="72"/>
      <c r="BF713" s="72"/>
      <c r="BG713" s="72"/>
      <c r="BH713" s="72"/>
      <c r="BI713" s="72"/>
      <c r="BJ713" s="72"/>
      <c r="BK713" s="72"/>
      <c r="BL713" s="72"/>
      <c r="BM713" s="72"/>
      <c r="BN713" s="72"/>
      <c r="BO713" s="72"/>
      <c r="BP713" s="72"/>
      <c r="BQ713" s="72"/>
      <c r="BR713" s="72"/>
      <c r="BS713" s="72"/>
      <c r="BT713" s="72"/>
      <c r="BU713" s="72"/>
      <c r="BV713" s="72"/>
      <c r="BW713" s="72"/>
      <c r="BX713" s="72"/>
      <c r="BY713" s="72"/>
      <c r="BZ713" s="72"/>
      <c r="CA713" s="72"/>
      <c r="CB713" s="72"/>
      <c r="CC713" s="72"/>
      <c r="CD713" s="72"/>
      <c r="CE713" s="72"/>
      <c r="CF713" s="72"/>
      <c r="CG713" s="72"/>
      <c r="CH713" s="72"/>
      <c r="CI713" s="72"/>
      <c r="CJ713" s="72"/>
      <c r="CK713" s="72"/>
    </row>
    <row r="714" spans="3:89">
      <c r="C714" s="72">
        <f t="shared" si="167"/>
        <v>2.1993051758480315</v>
      </c>
      <c r="D714" s="72">
        <f t="shared" si="168"/>
        <v>1.7964282422943547</v>
      </c>
      <c r="E714" s="70">
        <f t="shared" si="159"/>
        <v>2009</v>
      </c>
      <c r="F714" s="72">
        <f t="shared" si="160"/>
        <v>0.1269625129953158</v>
      </c>
      <c r="J714" s="72">
        <f t="shared" si="161"/>
        <v>1.4673079621980099</v>
      </c>
      <c r="L714" s="72">
        <f t="shared" si="162"/>
        <v>5.9685286246952067E-2</v>
      </c>
      <c r="M714" s="72">
        <f t="shared" si="162"/>
        <v>0.18113440369853595</v>
      </c>
      <c r="N714" s="72">
        <f t="shared" si="162"/>
        <v>0.60482489556522412</v>
      </c>
      <c r="P714" s="72">
        <f t="shared" si="163"/>
        <v>0.90188358105859368</v>
      </c>
      <c r="W714" s="72">
        <f t="shared" si="164"/>
        <v>0.27966334268027848</v>
      </c>
      <c r="X714" s="72">
        <f t="shared" si="164"/>
        <v>0.15343611320809178</v>
      </c>
      <c r="Z714" s="72">
        <f t="shared" si="165"/>
        <v>4.8900075725048758E-2</v>
      </c>
      <c r="AD714" s="72">
        <f t="shared" si="166"/>
        <v>0.17193524476633576</v>
      </c>
      <c r="AU714" s="70"/>
      <c r="AV714" s="70"/>
      <c r="AW714" s="72"/>
      <c r="AX714" s="72"/>
      <c r="AY714" s="72"/>
      <c r="AZ714" s="72"/>
      <c r="BA714" s="72"/>
      <c r="BB714" s="72"/>
      <c r="BC714" s="72"/>
      <c r="BD714" s="72"/>
      <c r="BE714" s="72"/>
      <c r="BF714" s="72"/>
      <c r="BG714" s="72"/>
      <c r="BH714" s="72"/>
      <c r="BI714" s="72"/>
      <c r="BJ714" s="72"/>
      <c r="BK714" s="72"/>
      <c r="BL714" s="72"/>
      <c r="BM714" s="72"/>
      <c r="BN714" s="72"/>
      <c r="BO714" s="72"/>
      <c r="BP714" s="72"/>
      <c r="BQ714" s="72"/>
      <c r="BR714" s="72"/>
      <c r="BS714" s="72"/>
      <c r="BT714" s="72"/>
      <c r="BU714" s="72"/>
      <c r="BV714" s="72"/>
      <c r="BW714" s="72"/>
      <c r="BX714" s="72"/>
      <c r="BY714" s="72"/>
      <c r="BZ714" s="72"/>
      <c r="CA714" s="72"/>
      <c r="CB714" s="72"/>
      <c r="CC714" s="72"/>
      <c r="CD714" s="72"/>
      <c r="CE714" s="72"/>
      <c r="CF714" s="72"/>
      <c r="CG714" s="72"/>
      <c r="CH714" s="72"/>
      <c r="CI714" s="72"/>
      <c r="CJ714" s="72"/>
      <c r="CK714" s="72"/>
    </row>
    <row r="715" spans="3:89">
      <c r="C715" s="72">
        <f t="shared" si="167"/>
        <v>-3.8045343390680535</v>
      </c>
      <c r="D715" s="72">
        <f t="shared" si="168"/>
        <v>-3.4451668146585974</v>
      </c>
      <c r="E715" s="70">
        <f t="shared" si="159"/>
        <v>2010</v>
      </c>
      <c r="F715" s="72">
        <f t="shared" si="160"/>
        <v>-0.27192324682417274</v>
      </c>
      <c r="J715" s="72">
        <f t="shared" si="161"/>
        <v>-2.6551977859424234</v>
      </c>
      <c r="L715" s="72">
        <f t="shared" si="162"/>
        <v>-0.19950316557322373</v>
      </c>
      <c r="M715" s="72">
        <f t="shared" si="162"/>
        <v>-0.19679324061935366</v>
      </c>
      <c r="N715" s="72">
        <f t="shared" si="162"/>
        <v>-1.0036008097117364</v>
      </c>
      <c r="P715" s="72">
        <f t="shared" si="163"/>
        <v>-1.9213528095284738</v>
      </c>
      <c r="W715" s="72">
        <f t="shared" si="164"/>
        <v>-0.41107129818996208</v>
      </c>
      <c r="X715" s="72">
        <f t="shared" si="164"/>
        <v>-0.23012824067494755</v>
      </c>
      <c r="Z715" s="72">
        <f t="shared" si="165"/>
        <v>-0.12391678922580981</v>
      </c>
      <c r="AD715" s="72">
        <f t="shared" si="166"/>
        <v>-0.23621376743654743</v>
      </c>
      <c r="AU715" s="70"/>
      <c r="AV715" s="70"/>
      <c r="AW715" s="72"/>
      <c r="AX715" s="72"/>
      <c r="AY715" s="72"/>
      <c r="AZ715" s="72"/>
      <c r="BA715" s="72"/>
      <c r="BB715" s="72"/>
      <c r="BC715" s="72"/>
      <c r="BD715" s="72"/>
      <c r="BE715" s="72"/>
      <c r="BF715" s="72"/>
      <c r="BG715" s="72"/>
      <c r="BH715" s="72"/>
      <c r="BI715" s="72"/>
      <c r="BJ715" s="72"/>
      <c r="BK715" s="72"/>
      <c r="BL715" s="72"/>
      <c r="BM715" s="72"/>
      <c r="BN715" s="72"/>
      <c r="BO715" s="72"/>
      <c r="BP715" s="72"/>
      <c r="BQ715" s="72"/>
      <c r="BR715" s="72"/>
      <c r="BS715" s="72"/>
      <c r="BT715" s="72"/>
      <c r="BU715" s="72"/>
      <c r="BV715" s="72"/>
      <c r="BW715" s="72"/>
      <c r="BX715" s="72"/>
      <c r="BY715" s="72"/>
      <c r="BZ715" s="72"/>
      <c r="CA715" s="72"/>
      <c r="CB715" s="72"/>
      <c r="CC715" s="72"/>
      <c r="CD715" s="72"/>
      <c r="CE715" s="72"/>
      <c r="CF715" s="72"/>
      <c r="CG715" s="72"/>
      <c r="CH715" s="72"/>
      <c r="CI715" s="72"/>
      <c r="CJ715" s="72"/>
      <c r="CK715" s="72"/>
    </row>
    <row r="716" spans="3:89">
      <c r="C716" s="72">
        <f t="shared" si="167"/>
        <v>0.2495587276259677</v>
      </c>
      <c r="D716" s="72">
        <f t="shared" si="168"/>
        <v>0.48815366809013822</v>
      </c>
      <c r="E716" s="70">
        <f t="shared" si="159"/>
        <v>2011</v>
      </c>
      <c r="F716" s="72">
        <f t="shared" si="160"/>
        <v>3.4671553896361014E-2</v>
      </c>
      <c r="J716" s="72">
        <f t="shared" si="161"/>
        <v>0.16016691199469654</v>
      </c>
      <c r="L716" s="72">
        <f t="shared" ref="L716:N718" si="169">L694*L$631/100</f>
        <v>4.2987974950050155E-2</v>
      </c>
      <c r="M716" s="72">
        <f t="shared" si="169"/>
        <v>6.8106015493697672E-2</v>
      </c>
      <c r="N716" s="72">
        <f t="shared" si="169"/>
        <v>0.14944027815432792</v>
      </c>
      <c r="P716" s="72">
        <f t="shared" si="163"/>
        <v>0.21073400987080845</v>
      </c>
      <c r="W716" s="72">
        <f t="shared" ref="W716:X718" si="170">W694*W$630/100</f>
        <v>4.2621133352671314E-2</v>
      </c>
      <c r="X716" s="72">
        <f t="shared" si="170"/>
        <v>3.706495022066319E-3</v>
      </c>
      <c r="Z716" s="72">
        <f t="shared" si="165"/>
        <v>1.6885389621254E-2</v>
      </c>
      <c r="AD716" s="72">
        <f t="shared" si="166"/>
        <v>8.3926333601725064E-3</v>
      </c>
      <c r="AU716" s="70"/>
      <c r="AV716" s="70"/>
      <c r="AW716" s="72"/>
      <c r="AX716" s="72"/>
      <c r="AY716" s="72"/>
      <c r="AZ716" s="72"/>
      <c r="BA716" s="72"/>
      <c r="BB716" s="72"/>
      <c r="BC716" s="72"/>
      <c r="BD716" s="72"/>
      <c r="BE716" s="72"/>
      <c r="BF716" s="72"/>
      <c r="BG716" s="72"/>
      <c r="BH716" s="72"/>
      <c r="BI716" s="72"/>
      <c r="BJ716" s="72"/>
      <c r="BK716" s="72"/>
      <c r="BL716" s="72"/>
      <c r="BM716" s="72"/>
      <c r="BN716" s="72"/>
      <c r="BO716" s="72"/>
      <c r="BP716" s="72"/>
      <c r="BQ716" s="72"/>
      <c r="BR716" s="72"/>
      <c r="BS716" s="72"/>
      <c r="BT716" s="72"/>
      <c r="BU716" s="72"/>
      <c r="BV716" s="72"/>
      <c r="BW716" s="72"/>
      <c r="BX716" s="72"/>
      <c r="BY716" s="72"/>
      <c r="BZ716" s="72"/>
      <c r="CA716" s="72"/>
      <c r="CB716" s="72"/>
      <c r="CC716" s="72"/>
      <c r="CD716" s="72"/>
      <c r="CE716" s="72"/>
      <c r="CF716" s="72"/>
      <c r="CG716" s="72"/>
      <c r="CH716" s="72"/>
      <c r="CI716" s="72"/>
      <c r="CJ716" s="72"/>
      <c r="CK716" s="72"/>
    </row>
    <row r="717" spans="3:89">
      <c r="C717" s="72">
        <f t="shared" si="167"/>
        <v>-2.5884074057028661</v>
      </c>
      <c r="D717" s="72">
        <f t="shared" si="168"/>
        <v>-2.4195768775744488</v>
      </c>
      <c r="E717" s="70">
        <f t="shared" si="159"/>
        <v>2012</v>
      </c>
      <c r="F717" s="72">
        <f t="shared" si="160"/>
        <v>-0.21637787991980506</v>
      </c>
      <c r="J717" s="72">
        <f t="shared" si="161"/>
        <v>-1.7809396039833343</v>
      </c>
      <c r="L717" s="72">
        <f t="shared" si="169"/>
        <v>-0.20462986053560642</v>
      </c>
      <c r="M717" s="72">
        <f t="shared" si="169"/>
        <v>-0.1431461972156545</v>
      </c>
      <c r="N717" s="72">
        <f t="shared" si="169"/>
        <v>-0.70729329224355464</v>
      </c>
      <c r="P717" s="72">
        <f t="shared" si="163"/>
        <v>-1.2712870828206502</v>
      </c>
      <c r="W717" s="72">
        <f t="shared" si="170"/>
        <v>-0.30880955977946878</v>
      </c>
      <c r="X717" s="72">
        <f t="shared" si="170"/>
        <v>-0.13021904826250602</v>
      </c>
      <c r="Z717" s="72">
        <f t="shared" si="165"/>
        <v>-9.3220444758983098E-2</v>
      </c>
      <c r="AD717" s="72">
        <f t="shared" si="166"/>
        <v>-0.15206131375775181</v>
      </c>
      <c r="AU717" s="70"/>
      <c r="AV717" s="70"/>
      <c r="AW717" s="72"/>
      <c r="AX717" s="72"/>
      <c r="AY717" s="72"/>
      <c r="AZ717" s="72"/>
      <c r="BA717" s="72"/>
      <c r="BB717" s="72"/>
      <c r="BC717" s="72"/>
      <c r="BD717" s="72"/>
      <c r="BE717" s="72"/>
      <c r="BF717" s="72"/>
      <c r="BG717" s="72"/>
      <c r="BH717" s="72"/>
      <c r="BI717" s="72"/>
      <c r="BJ717" s="72"/>
      <c r="BK717" s="72"/>
      <c r="BL717" s="72"/>
      <c r="BM717" s="72"/>
      <c r="BN717" s="72"/>
      <c r="BO717" s="72"/>
      <c r="BP717" s="72"/>
      <c r="BQ717" s="72"/>
      <c r="BR717" s="72"/>
      <c r="BS717" s="72"/>
      <c r="BT717" s="72"/>
      <c r="BU717" s="72"/>
      <c r="BV717" s="72"/>
      <c r="BW717" s="72"/>
      <c r="BX717" s="72"/>
      <c r="BY717" s="72"/>
      <c r="BZ717" s="72"/>
      <c r="CA717" s="72"/>
      <c r="CB717" s="72"/>
      <c r="CC717" s="72"/>
      <c r="CD717" s="72"/>
      <c r="CE717" s="72"/>
      <c r="CF717" s="72"/>
      <c r="CG717" s="72"/>
      <c r="CH717" s="72"/>
      <c r="CI717" s="72"/>
      <c r="CJ717" s="72"/>
      <c r="CK717" s="72"/>
    </row>
    <row r="718" spans="3:89">
      <c r="C718" s="72">
        <f t="shared" si="167"/>
        <v>2.4800537465051335</v>
      </c>
      <c r="D718" s="72">
        <f t="shared" si="168"/>
        <v>2.5054317322438759</v>
      </c>
      <c r="E718" s="70">
        <f t="shared" si="159"/>
        <v>2013</v>
      </c>
      <c r="F718" s="72">
        <f t="shared" si="160"/>
        <v>0.20657160950914411</v>
      </c>
      <c r="J718" s="72">
        <f t="shared" si="161"/>
        <v>1.7061718897601481</v>
      </c>
      <c r="L718" s="72">
        <f t="shared" si="169"/>
        <v>0.15274422617481145</v>
      </c>
      <c r="M718" s="72">
        <f t="shared" si="169"/>
        <v>0.17875636152018695</v>
      </c>
      <c r="N718" s="72">
        <f t="shared" si="169"/>
        <v>0.75579675174963168</v>
      </c>
      <c r="P718" s="72">
        <f t="shared" si="163"/>
        <v>1.3270578745189301</v>
      </c>
      <c r="W718" s="72">
        <f t="shared" si="170"/>
        <v>0.28402367383993304</v>
      </c>
      <c r="X718" s="72">
        <f t="shared" si="170"/>
        <v>0.14382626511030763</v>
      </c>
      <c r="Z718" s="72">
        <f t="shared" si="165"/>
        <v>9.1076518280315696E-2</v>
      </c>
      <c r="AD718" s="72">
        <f t="shared" si="166"/>
        <v>0.13946030828560085</v>
      </c>
      <c r="AU718" s="70"/>
      <c r="AV718" s="70"/>
      <c r="AW718" s="72"/>
      <c r="AX718" s="72"/>
      <c r="AY718" s="72"/>
      <c r="AZ718" s="72"/>
      <c r="BA718" s="72"/>
      <c r="BB718" s="72"/>
      <c r="BC718" s="72"/>
      <c r="BD718" s="72"/>
      <c r="BE718" s="72"/>
      <c r="BF718" s="72"/>
      <c r="BG718" s="72"/>
      <c r="BH718" s="72"/>
      <c r="BI718" s="72"/>
      <c r="BJ718" s="72"/>
      <c r="BK718" s="72"/>
      <c r="BL718" s="72"/>
      <c r="BM718" s="72"/>
      <c r="BN718" s="72"/>
      <c r="BO718" s="72"/>
      <c r="BP718" s="72"/>
      <c r="BQ718" s="72"/>
      <c r="BR718" s="72"/>
      <c r="BS718" s="72"/>
      <c r="BT718" s="72"/>
      <c r="BU718" s="72"/>
      <c r="BV718" s="72"/>
      <c r="BW718" s="72"/>
      <c r="BX718" s="72"/>
      <c r="BY718" s="72"/>
      <c r="BZ718" s="72"/>
      <c r="CA718" s="72"/>
      <c r="CB718" s="72"/>
      <c r="CC718" s="72"/>
      <c r="CD718" s="72"/>
      <c r="CE718" s="72"/>
      <c r="CF718" s="72"/>
      <c r="CG718" s="72"/>
      <c r="CH718" s="72"/>
      <c r="CI718" s="72"/>
      <c r="CJ718" s="72"/>
      <c r="CK718" s="72"/>
    </row>
    <row r="719" spans="3:89">
      <c r="E719" s="70"/>
      <c r="AU719" s="70"/>
      <c r="AV719" s="70"/>
      <c r="AW719" s="72"/>
      <c r="AX719" s="72"/>
      <c r="AY719" s="72"/>
      <c r="AZ719" s="72"/>
      <c r="BA719" s="72"/>
      <c r="BB719" s="72"/>
      <c r="BC719" s="72"/>
      <c r="BD719" s="72"/>
      <c r="BE719" s="72"/>
      <c r="BF719" s="72"/>
      <c r="BG719" s="72"/>
      <c r="BH719" s="72"/>
      <c r="BI719" s="72"/>
      <c r="BJ719" s="72"/>
      <c r="BK719" s="72"/>
      <c r="BL719" s="72"/>
      <c r="BM719" s="72"/>
      <c r="BN719" s="72"/>
      <c r="BO719" s="72"/>
      <c r="BP719" s="72"/>
      <c r="BQ719" s="72"/>
      <c r="BR719" s="72"/>
      <c r="BS719" s="72"/>
      <c r="BT719" s="72"/>
      <c r="BU719" s="72"/>
      <c r="BV719" s="72"/>
      <c r="BW719" s="72"/>
      <c r="BX719" s="72"/>
      <c r="BY719" s="72"/>
      <c r="BZ719" s="72"/>
      <c r="CA719" s="72"/>
      <c r="CB719" s="72"/>
      <c r="CC719" s="72"/>
      <c r="CD719" s="72"/>
      <c r="CE719" s="72"/>
      <c r="CF719" s="72"/>
      <c r="CG719" s="72"/>
      <c r="CH719" s="72"/>
      <c r="CI719" s="72"/>
      <c r="CJ719" s="72"/>
      <c r="CK719" s="72"/>
    </row>
    <row r="720" spans="3:89">
      <c r="E720" s="70"/>
      <c r="AU720" s="70"/>
      <c r="AV720" s="70"/>
      <c r="AW720" s="72"/>
      <c r="AX720" s="72"/>
      <c r="AY720" s="72"/>
      <c r="AZ720" s="72"/>
      <c r="BA720" s="72"/>
      <c r="BB720" s="72"/>
      <c r="BC720" s="72"/>
      <c r="BD720" s="72"/>
      <c r="BE720" s="72"/>
      <c r="BF720" s="72"/>
      <c r="BG720" s="72"/>
      <c r="BH720" s="72"/>
      <c r="BI720" s="72"/>
      <c r="BJ720" s="72"/>
      <c r="BK720" s="72"/>
      <c r="BL720" s="72"/>
      <c r="BM720" s="72"/>
      <c r="BN720" s="72"/>
      <c r="BO720" s="72"/>
      <c r="BP720" s="72"/>
      <c r="BQ720" s="72"/>
      <c r="BR720" s="72"/>
      <c r="BS720" s="72"/>
      <c r="BT720" s="72"/>
      <c r="BU720" s="72"/>
      <c r="BV720" s="72"/>
      <c r="BW720" s="72"/>
      <c r="BX720" s="72"/>
      <c r="BY720" s="72"/>
      <c r="BZ720" s="72"/>
      <c r="CA720" s="72"/>
      <c r="CB720" s="72"/>
      <c r="CC720" s="72"/>
      <c r="CD720" s="72"/>
      <c r="CE720" s="72"/>
      <c r="CF720" s="72"/>
      <c r="CG720" s="72"/>
      <c r="CH720" s="72"/>
      <c r="CI720" s="72"/>
      <c r="CJ720" s="72"/>
      <c r="CK720" s="72"/>
    </row>
    <row r="721" spans="2:89">
      <c r="B721" s="70" t="s">
        <v>516</v>
      </c>
      <c r="E721" s="70">
        <v>1994</v>
      </c>
      <c r="AU721" s="70"/>
      <c r="AV721" s="70"/>
      <c r="AW721" s="72"/>
      <c r="AX721" s="72"/>
      <c r="AY721" s="72"/>
      <c r="AZ721" s="72"/>
      <c r="BA721" s="72"/>
      <c r="BB721" s="72"/>
      <c r="BC721" s="72"/>
      <c r="BD721" s="72"/>
      <c r="BE721" s="72"/>
      <c r="BF721" s="72"/>
      <c r="BG721" s="72"/>
      <c r="BH721" s="72"/>
      <c r="BI721" s="72"/>
      <c r="BJ721" s="72"/>
      <c r="BK721" s="72"/>
      <c r="BL721" s="72"/>
      <c r="BM721" s="72"/>
      <c r="BN721" s="72"/>
      <c r="BO721" s="72"/>
      <c r="BP721" s="72"/>
      <c r="BQ721" s="72"/>
      <c r="BR721" s="72"/>
      <c r="BS721" s="72"/>
      <c r="BT721" s="72"/>
      <c r="BU721" s="72"/>
      <c r="BV721" s="72"/>
      <c r="BW721" s="72"/>
      <c r="BX721" s="72"/>
      <c r="BY721" s="72"/>
      <c r="BZ721" s="72"/>
      <c r="CA721" s="72"/>
      <c r="CB721" s="72"/>
      <c r="CC721" s="72"/>
      <c r="CD721" s="72"/>
      <c r="CE721" s="72"/>
      <c r="CF721" s="72"/>
      <c r="CG721" s="72"/>
      <c r="CH721" s="72"/>
      <c r="CI721" s="72"/>
      <c r="CJ721" s="72"/>
      <c r="CK721" s="72"/>
    </row>
    <row r="722" spans="2:89">
      <c r="C722" s="72">
        <f ca="1">C744</f>
        <v>4.4038953147873325</v>
      </c>
      <c r="D722" s="72">
        <f ca="1">D744</f>
        <v>-4.8122214869785795E-2</v>
      </c>
      <c r="E722" s="70">
        <f t="shared" ref="E722:E740" si="171">E721+1</f>
        <v>1995</v>
      </c>
      <c r="F722" s="72">
        <f t="shared" ref="F722:F740" ca="1" si="172">(F525/F524-1)*100</f>
        <v>4.1609628845210356</v>
      </c>
      <c r="J722" s="72">
        <f t="shared" ref="J722:J740" ca="1" si="173">(J525/J524-1)*100</f>
        <v>4.3475249353527756</v>
      </c>
      <c r="L722" s="72">
        <f t="shared" ref="L722:P737" ca="1" si="174">(L525/L524-1)*100</f>
        <v>-0.25741769407938708</v>
      </c>
      <c r="M722" s="72">
        <f t="shared" ca="1" si="174"/>
        <v>2.6864343958487691</v>
      </c>
      <c r="N722" s="72">
        <f t="shared" ca="1" si="174"/>
        <v>3.4934119278779319</v>
      </c>
      <c r="O722" s="72">
        <f t="shared" ca="1" si="174"/>
        <v>11.785055350553497</v>
      </c>
      <c r="P722" s="72">
        <f t="shared" ca="1" si="174"/>
        <v>-3.0864739816685582</v>
      </c>
      <c r="W722" s="72">
        <f t="shared" ref="W722:X737" ca="1" si="175">(W525/W524-1)*100</f>
        <v>2.7398288545263494</v>
      </c>
      <c r="X722" s="72">
        <f t="shared" ca="1" si="175"/>
        <v>2.9523691083198411</v>
      </c>
      <c r="Z722" s="72">
        <f t="shared" ref="Z722:Z740" ca="1" si="176">(Z525/Z524-1)*100</f>
        <v>3.2485353881881007</v>
      </c>
      <c r="AD722" s="72">
        <f t="shared" ref="AD722:AD740" ca="1" si="177">(AD525/AD524-1)*100</f>
        <v>13.093113703957894</v>
      </c>
      <c r="AU722" s="70"/>
      <c r="AV722" s="70"/>
      <c r="AW722" s="72"/>
      <c r="AX722" s="72"/>
      <c r="AY722" s="72"/>
      <c r="AZ722" s="72"/>
      <c r="BA722" s="72"/>
      <c r="BB722" s="72"/>
      <c r="BC722" s="72"/>
      <c r="BD722" s="72"/>
      <c r="BE722" s="72"/>
      <c r="BF722" s="72"/>
      <c r="BG722" s="72"/>
      <c r="BH722" s="72"/>
      <c r="BI722" s="72"/>
      <c r="BJ722" s="72"/>
      <c r="BK722" s="72"/>
      <c r="BL722" s="72"/>
      <c r="BM722" s="72"/>
      <c r="BN722" s="72"/>
      <c r="BO722" s="72"/>
      <c r="BP722" s="72"/>
      <c r="BQ722" s="72"/>
      <c r="BR722" s="72"/>
      <c r="BS722" s="72"/>
      <c r="BT722" s="72"/>
      <c r="BU722" s="72"/>
      <c r="BV722" s="72"/>
      <c r="BW722" s="72"/>
      <c r="BX722" s="72"/>
      <c r="BY722" s="72"/>
      <c r="BZ722" s="72"/>
      <c r="CA722" s="72"/>
      <c r="CB722" s="72"/>
      <c r="CC722" s="72"/>
      <c r="CD722" s="72"/>
      <c r="CE722" s="72"/>
      <c r="CF722" s="72"/>
      <c r="CG722" s="72"/>
      <c r="CH722" s="72"/>
      <c r="CI722" s="72"/>
      <c r="CJ722" s="72"/>
      <c r="CK722" s="72"/>
    </row>
    <row r="723" spans="2:89">
      <c r="C723" s="72">
        <f t="shared" ref="C723:D738" ca="1" si="178">C745</f>
        <v>-2.9833378756625324</v>
      </c>
      <c r="D723" s="72">
        <f t="shared" ca="1" si="178"/>
        <v>5.5086135564010128</v>
      </c>
      <c r="E723" s="70">
        <f t="shared" si="171"/>
        <v>1996</v>
      </c>
      <c r="F723" s="72">
        <f t="shared" ca="1" si="172"/>
        <v>-3.9575481055346251</v>
      </c>
      <c r="J723" s="72">
        <f t="shared" ca="1" si="173"/>
        <v>-3.3101006748534112</v>
      </c>
      <c r="L723" s="72">
        <f t="shared" ca="1" si="174"/>
        <v>1.6571583808747459</v>
      </c>
      <c r="M723" s="72">
        <f t="shared" ca="1" si="174"/>
        <v>3.7740752504980879</v>
      </c>
      <c r="N723" s="72">
        <f t="shared" ca="1" si="174"/>
        <v>1.8650361560153206</v>
      </c>
      <c r="O723" s="72">
        <f t="shared" ca="1" si="174"/>
        <v>0.73126561676180035</v>
      </c>
      <c r="P723" s="72">
        <f t="shared" ca="1" si="174"/>
        <v>9.312584982625749</v>
      </c>
      <c r="W723" s="72">
        <f t="shared" ca="1" si="175"/>
        <v>-1.4027909695331409</v>
      </c>
      <c r="X723" s="72">
        <f t="shared" ca="1" si="175"/>
        <v>-1.5703517587939531</v>
      </c>
      <c r="Z723" s="72">
        <f t="shared" ca="1" si="176"/>
        <v>-1.543769968051123</v>
      </c>
      <c r="AD723" s="72">
        <f t="shared" ca="1" si="177"/>
        <v>-3.7889668844698798</v>
      </c>
      <c r="AU723" s="70"/>
      <c r="AV723" s="70"/>
      <c r="AW723" s="72"/>
      <c r="AX723" s="72"/>
      <c r="AY723" s="72"/>
      <c r="AZ723" s="72"/>
      <c r="BA723" s="72"/>
      <c r="BB723" s="72"/>
      <c r="BC723" s="72"/>
      <c r="BD723" s="72"/>
      <c r="BE723" s="72"/>
      <c r="BF723" s="72"/>
      <c r="BG723" s="72"/>
      <c r="BH723" s="72"/>
      <c r="BI723" s="72"/>
      <c r="BJ723" s="72"/>
      <c r="BK723" s="72"/>
      <c r="BL723" s="72"/>
      <c r="BM723" s="72"/>
      <c r="BN723" s="72"/>
      <c r="BO723" s="72"/>
      <c r="BP723" s="72"/>
      <c r="BQ723" s="72"/>
      <c r="BR723" s="72"/>
      <c r="BS723" s="72"/>
      <c r="BT723" s="72"/>
      <c r="BU723" s="72"/>
      <c r="BV723" s="72"/>
      <c r="BW723" s="72"/>
      <c r="BX723" s="72"/>
      <c r="BY723" s="72"/>
      <c r="BZ723" s="72"/>
      <c r="CA723" s="72"/>
      <c r="CB723" s="72"/>
      <c r="CC723" s="72"/>
      <c r="CD723" s="72"/>
      <c r="CE723" s="72"/>
      <c r="CF723" s="72"/>
      <c r="CG723" s="72"/>
      <c r="CH723" s="72"/>
      <c r="CI723" s="72"/>
      <c r="CJ723" s="72"/>
      <c r="CK723" s="72"/>
    </row>
    <row r="724" spans="2:89">
      <c r="C724" s="72">
        <f t="shared" ca="1" si="178"/>
        <v>-4.3209442087575116</v>
      </c>
      <c r="D724" s="72">
        <f t="shared" ca="1" si="178"/>
        <v>-0.65381863099439241</v>
      </c>
      <c r="E724" s="70">
        <f t="shared" si="171"/>
        <v>1997</v>
      </c>
      <c r="F724" s="72">
        <f t="shared" ca="1" si="172"/>
        <v>-4.0896416399875957</v>
      </c>
      <c r="J724" s="72">
        <f t="shared" ca="1" si="173"/>
        <v>-4.8033135769697255</v>
      </c>
      <c r="L724" s="72">
        <f t="shared" ca="1" si="174"/>
        <v>3.0464991982896983</v>
      </c>
      <c r="M724" s="72">
        <f t="shared" ca="1" si="174"/>
        <v>-0.33669096777781959</v>
      </c>
      <c r="N724" s="72">
        <f t="shared" ca="1" si="174"/>
        <v>-2.7298889954776029</v>
      </c>
      <c r="O724" s="72">
        <f t="shared" ca="1" si="174"/>
        <v>-3.3293887397023436</v>
      </c>
      <c r="P724" s="72">
        <f t="shared" ca="1" si="174"/>
        <v>0.24877684716810844</v>
      </c>
      <c r="W724" s="72">
        <f t="shared" ca="1" si="175"/>
        <v>-2.6676546869210838</v>
      </c>
      <c r="X724" s="72">
        <f t="shared" ca="1" si="175"/>
        <v>-3.2325364488734132</v>
      </c>
      <c r="Z724" s="72">
        <f t="shared" ca="1" si="176"/>
        <v>-5.7111705303602989E-2</v>
      </c>
      <c r="AD724" s="72">
        <f t="shared" ca="1" si="177"/>
        <v>-5.0504625735912629</v>
      </c>
      <c r="AU724" s="70"/>
      <c r="AV724" s="70"/>
      <c r="AW724" s="72"/>
      <c r="AX724" s="72"/>
      <c r="AY724" s="72"/>
      <c r="AZ724" s="72"/>
      <c r="BA724" s="72"/>
      <c r="BB724" s="72"/>
      <c r="BC724" s="72"/>
      <c r="BD724" s="72"/>
      <c r="BE724" s="72"/>
      <c r="BF724" s="72"/>
      <c r="BG724" s="72"/>
      <c r="BH724" s="72"/>
      <c r="BI724" s="72"/>
      <c r="BJ724" s="72"/>
      <c r="BK724" s="72"/>
      <c r="BL724" s="72"/>
      <c r="BM724" s="72"/>
      <c r="BN724" s="72"/>
      <c r="BO724" s="72"/>
      <c r="BP724" s="72"/>
      <c r="BQ724" s="72"/>
      <c r="BR724" s="72"/>
      <c r="BS724" s="72"/>
      <c r="BT724" s="72"/>
      <c r="BU724" s="72"/>
      <c r="BV724" s="72"/>
      <c r="BW724" s="72"/>
      <c r="BX724" s="72"/>
      <c r="BY724" s="72"/>
      <c r="BZ724" s="72"/>
      <c r="CA724" s="72"/>
      <c r="CB724" s="72"/>
      <c r="CC724" s="72"/>
      <c r="CD724" s="72"/>
      <c r="CE724" s="72"/>
      <c r="CF724" s="72"/>
      <c r="CG724" s="72"/>
      <c r="CH724" s="72"/>
      <c r="CI724" s="72"/>
      <c r="CJ724" s="72"/>
      <c r="CK724" s="72"/>
    </row>
    <row r="725" spans="2:89">
      <c r="C725" s="72">
        <f t="shared" ca="1" si="178"/>
        <v>0.61860163167991467</v>
      </c>
      <c r="D725" s="72">
        <f t="shared" ca="1" si="178"/>
        <v>1.8075641097488873</v>
      </c>
      <c r="E725" s="70">
        <f t="shared" si="171"/>
        <v>1998</v>
      </c>
      <c r="F725" s="72">
        <f t="shared" ca="1" si="172"/>
        <v>0.59222569182730833</v>
      </c>
      <c r="J725" s="72">
        <f t="shared" ca="1" si="173"/>
        <v>0.91826923076920863</v>
      </c>
      <c r="L725" s="72">
        <f t="shared" ca="1" si="174"/>
        <v>-0.12966804979253066</v>
      </c>
      <c r="M725" s="72">
        <f t="shared" ca="1" si="174"/>
        <v>-1.1139961470809867</v>
      </c>
      <c r="N725" s="72">
        <f t="shared" ca="1" si="174"/>
        <v>1.33280734875596</v>
      </c>
      <c r="O725" s="72">
        <f t="shared" ca="1" si="174"/>
        <v>0.55792273829422534</v>
      </c>
      <c r="P725" s="72">
        <f t="shared" ca="1" si="174"/>
        <v>2.7104530289243645</v>
      </c>
      <c r="W725" s="72">
        <f t="shared" ca="1" si="175"/>
        <v>-0.72072072072070226</v>
      </c>
      <c r="X725" s="72">
        <f t="shared" ca="1" si="175"/>
        <v>1.2403297400127133</v>
      </c>
      <c r="Z725" s="72">
        <f t="shared" ca="1" si="176"/>
        <v>1.6104314397776598</v>
      </c>
      <c r="AD725" s="72">
        <f t="shared" ca="1" si="177"/>
        <v>-0.25909030515081088</v>
      </c>
      <c r="AU725" s="70"/>
      <c r="AV725" s="70"/>
      <c r="AW725" s="72"/>
      <c r="AX725" s="72"/>
      <c r="AY725" s="72"/>
      <c r="AZ725" s="72"/>
      <c r="BA725" s="72"/>
      <c r="BB725" s="72"/>
      <c r="BC725" s="72"/>
      <c r="BD725" s="72"/>
      <c r="BE725" s="72"/>
      <c r="BF725" s="72"/>
      <c r="BG725" s="72"/>
      <c r="BH725" s="72"/>
      <c r="BI725" s="72"/>
      <c r="BJ725" s="72"/>
      <c r="BK725" s="72"/>
      <c r="BL725" s="72"/>
      <c r="BM725" s="72"/>
      <c r="BN725" s="72"/>
      <c r="BO725" s="72"/>
      <c r="BP725" s="72"/>
      <c r="BQ725" s="72"/>
      <c r="BR725" s="72"/>
      <c r="BS725" s="72"/>
      <c r="BT725" s="72"/>
      <c r="BU725" s="72"/>
      <c r="BV725" s="72"/>
      <c r="BW725" s="72"/>
      <c r="BX725" s="72"/>
      <c r="BY725" s="72"/>
      <c r="BZ725" s="72"/>
      <c r="CA725" s="72"/>
      <c r="CB725" s="72"/>
      <c r="CC725" s="72"/>
      <c r="CD725" s="72"/>
      <c r="CE725" s="72"/>
      <c r="CF725" s="72"/>
      <c r="CG725" s="72"/>
      <c r="CH725" s="72"/>
      <c r="CI725" s="72"/>
      <c r="CJ725" s="72"/>
      <c r="CK725" s="72"/>
    </row>
    <row r="726" spans="2:89">
      <c r="C726" s="72">
        <f t="shared" ca="1" si="178"/>
        <v>-1.7999068071570601</v>
      </c>
      <c r="D726" s="72">
        <f t="shared" ca="1" si="178"/>
        <v>-0.47265654678598534</v>
      </c>
      <c r="E726" s="70">
        <f t="shared" si="171"/>
        <v>1999</v>
      </c>
      <c r="F726" s="72">
        <f t="shared" ca="1" si="172"/>
        <v>-0.8269107257546815</v>
      </c>
      <c r="J726" s="72">
        <f t="shared" ca="1" si="173"/>
        <v>-1.8817588490305348</v>
      </c>
      <c r="L726" s="72">
        <f t="shared" ca="1" si="174"/>
        <v>-2.3370553103096992E-2</v>
      </c>
      <c r="M726" s="72">
        <f t="shared" ca="1" si="174"/>
        <v>1.8832232198316978</v>
      </c>
      <c r="N726" s="72">
        <f t="shared" ca="1" si="174"/>
        <v>-0.87592458706411414</v>
      </c>
      <c r="O726" s="72">
        <f t="shared" ca="1" si="174"/>
        <v>-2.7530667665511821</v>
      </c>
      <c r="P726" s="72">
        <f t="shared" ca="1" si="174"/>
        <v>-0.56912751677852258</v>
      </c>
      <c r="W726" s="72">
        <f t="shared" ca="1" si="175"/>
        <v>-1.8046573451598991</v>
      </c>
      <c r="X726" s="72">
        <f t="shared" ca="1" si="175"/>
        <v>0.52863656862252029</v>
      </c>
      <c r="Z726" s="72">
        <f t="shared" ca="1" si="176"/>
        <v>-0.20450420511771705</v>
      </c>
      <c r="AD726" s="72">
        <f t="shared" ca="1" si="177"/>
        <v>-6.2654026331564472</v>
      </c>
      <c r="AU726" s="70"/>
      <c r="AV726" s="70"/>
      <c r="AW726" s="72"/>
      <c r="AX726" s="72"/>
      <c r="AY726" s="72"/>
      <c r="AZ726" s="72"/>
      <c r="BA726" s="72"/>
      <c r="BB726" s="72"/>
      <c r="BC726" s="72"/>
      <c r="BD726" s="72"/>
      <c r="BE726" s="72"/>
      <c r="BF726" s="72"/>
      <c r="BG726" s="72"/>
      <c r="BH726" s="72"/>
      <c r="BI726" s="72"/>
      <c r="BJ726" s="72"/>
      <c r="BK726" s="72"/>
      <c r="BL726" s="72"/>
      <c r="BM726" s="72"/>
      <c r="BN726" s="72"/>
      <c r="BO726" s="72"/>
      <c r="BP726" s="72"/>
      <c r="BQ726" s="72"/>
      <c r="BR726" s="72"/>
      <c r="BS726" s="72"/>
      <c r="BT726" s="72"/>
      <c r="BU726" s="72"/>
      <c r="BV726" s="72"/>
      <c r="BW726" s="72"/>
      <c r="BX726" s="72"/>
      <c r="BY726" s="72"/>
      <c r="BZ726" s="72"/>
      <c r="CA726" s="72"/>
      <c r="CB726" s="72"/>
      <c r="CC726" s="72"/>
      <c r="CD726" s="72"/>
      <c r="CE726" s="72"/>
      <c r="CF726" s="72"/>
      <c r="CG726" s="72"/>
      <c r="CH726" s="72"/>
      <c r="CI726" s="72"/>
      <c r="CJ726" s="72"/>
      <c r="CK726" s="72"/>
    </row>
    <row r="727" spans="2:89">
      <c r="C727" s="72">
        <f t="shared" ca="1" si="178"/>
        <v>-4.5853982319609852</v>
      </c>
      <c r="D727" s="72">
        <f t="shared" ca="1" si="178"/>
        <v>-2.1728109186612898</v>
      </c>
      <c r="E727" s="70">
        <f t="shared" si="171"/>
        <v>2000</v>
      </c>
      <c r="F727" s="72">
        <f t="shared" ca="1" si="172"/>
        <v>-1.4544375185514991</v>
      </c>
      <c r="J727" s="72">
        <f t="shared" ca="1" si="173"/>
        <v>-5.7923868712371203</v>
      </c>
      <c r="L727" s="72">
        <f t="shared" ca="1" si="174"/>
        <v>-3.4336770473494149</v>
      </c>
      <c r="M727" s="72">
        <f t="shared" ca="1" si="174"/>
        <v>-3.1592074269086834</v>
      </c>
      <c r="N727" s="72">
        <f t="shared" ca="1" si="174"/>
        <v>0.17953825006311597</v>
      </c>
      <c r="O727" s="72">
        <f t="shared" ca="1" si="174"/>
        <v>-5.6547905633124724</v>
      </c>
      <c r="P727" s="72">
        <f t="shared" ca="1" si="174"/>
        <v>-3.5639073384092113</v>
      </c>
      <c r="W727" s="72">
        <f t="shared" ca="1" si="175"/>
        <v>-0.75751659508004332</v>
      </c>
      <c r="X727" s="72">
        <f t="shared" ca="1" si="175"/>
        <v>-5.0267912772585692</v>
      </c>
      <c r="Z727" s="72">
        <f t="shared" ca="1" si="176"/>
        <v>-1.5266784497553476</v>
      </c>
      <c r="AD727" s="72">
        <f t="shared" ca="1" si="177"/>
        <v>-5.3506714986143571</v>
      </c>
      <c r="AU727" s="70"/>
      <c r="AV727" s="70"/>
      <c r="AW727" s="72"/>
      <c r="AX727" s="72"/>
      <c r="AY727" s="72"/>
      <c r="AZ727" s="72"/>
      <c r="BA727" s="72"/>
      <c r="BB727" s="72"/>
      <c r="BC727" s="72"/>
      <c r="BD727" s="72"/>
      <c r="BE727" s="72"/>
      <c r="BF727" s="72"/>
      <c r="BG727" s="72"/>
      <c r="BH727" s="72"/>
      <c r="BI727" s="72"/>
      <c r="BJ727" s="72"/>
      <c r="BK727" s="72"/>
      <c r="BL727" s="72"/>
      <c r="BM727" s="72"/>
      <c r="BN727" s="72"/>
      <c r="BO727" s="72"/>
      <c r="BP727" s="72"/>
      <c r="BQ727" s="72"/>
      <c r="BR727" s="72"/>
      <c r="BS727" s="72"/>
      <c r="BT727" s="72"/>
      <c r="BU727" s="72"/>
      <c r="BV727" s="72"/>
      <c r="BW727" s="72"/>
      <c r="BX727" s="72"/>
      <c r="BY727" s="72"/>
      <c r="BZ727" s="72"/>
      <c r="CA727" s="72"/>
      <c r="CB727" s="72"/>
      <c r="CC727" s="72"/>
      <c r="CD727" s="72"/>
      <c r="CE727" s="72"/>
      <c r="CF727" s="72"/>
      <c r="CG727" s="72"/>
      <c r="CH727" s="72"/>
      <c r="CI727" s="72"/>
      <c r="CJ727" s="72"/>
      <c r="CK727" s="72"/>
    </row>
    <row r="728" spans="2:89">
      <c r="C728" s="72">
        <f t="shared" ca="1" si="178"/>
        <v>0.14656127154619819</v>
      </c>
      <c r="D728" s="72">
        <f t="shared" ca="1" si="178"/>
        <v>1.9601859096301224</v>
      </c>
      <c r="E728" s="70">
        <f t="shared" si="171"/>
        <v>2001</v>
      </c>
      <c r="F728" s="72">
        <f t="shared" ca="1" si="172"/>
        <v>1.2979189485213594</v>
      </c>
      <c r="J728" s="72">
        <f t="shared" ca="1" si="173"/>
        <v>5.1538421893537745E-3</v>
      </c>
      <c r="L728" s="72">
        <f t="shared" ca="1" si="174"/>
        <v>4.9140643911885773</v>
      </c>
      <c r="M728" s="72">
        <f t="shared" ca="1" si="174"/>
        <v>2.2778652167692259</v>
      </c>
      <c r="N728" s="72">
        <f t="shared" ca="1" si="174"/>
        <v>1.584945815014982</v>
      </c>
      <c r="O728" s="72">
        <f t="shared" ca="1" si="174"/>
        <v>-0.84968487662983039</v>
      </c>
      <c r="P728" s="72">
        <f t="shared" ca="1" si="174"/>
        <v>2.0353883196147615</v>
      </c>
      <c r="W728" s="72">
        <f t="shared" ca="1" si="175"/>
        <v>0.62165564998424294</v>
      </c>
      <c r="X728" s="72">
        <f t="shared" ca="1" si="175"/>
        <v>-0.14957489241104183</v>
      </c>
      <c r="Z728" s="72">
        <f t="shared" ca="1" si="176"/>
        <v>0.33556174075901612</v>
      </c>
      <c r="AD728" s="72">
        <f t="shared" ca="1" si="177"/>
        <v>-1.1536536536536746</v>
      </c>
      <c r="AU728" s="70"/>
      <c r="AV728" s="70"/>
      <c r="AW728" s="72"/>
      <c r="AX728" s="72"/>
      <c r="AY728" s="72"/>
      <c r="AZ728" s="72"/>
      <c r="BA728" s="72"/>
      <c r="BB728" s="72"/>
      <c r="BC728" s="72"/>
      <c r="BD728" s="72"/>
      <c r="BE728" s="72"/>
      <c r="BF728" s="72"/>
      <c r="BG728" s="72"/>
      <c r="BH728" s="72"/>
      <c r="BI728" s="72"/>
      <c r="BJ728" s="72"/>
      <c r="BK728" s="72"/>
      <c r="BL728" s="72"/>
      <c r="BM728" s="72"/>
      <c r="BN728" s="72"/>
      <c r="BO728" s="72"/>
      <c r="BP728" s="72"/>
      <c r="BQ728" s="72"/>
      <c r="BR728" s="72"/>
      <c r="BS728" s="72"/>
      <c r="BT728" s="72"/>
      <c r="BU728" s="72"/>
      <c r="BV728" s="72"/>
      <c r="BW728" s="72"/>
      <c r="BX728" s="72"/>
      <c r="BY728" s="72"/>
      <c r="BZ728" s="72"/>
      <c r="CA728" s="72"/>
      <c r="CB728" s="72"/>
      <c r="CC728" s="72"/>
      <c r="CD728" s="72"/>
      <c r="CE728" s="72"/>
      <c r="CF728" s="72"/>
      <c r="CG728" s="72"/>
      <c r="CH728" s="72"/>
      <c r="CI728" s="72"/>
      <c r="CJ728" s="72"/>
      <c r="CK728" s="72"/>
    </row>
    <row r="729" spans="2:89">
      <c r="C729" s="72">
        <f t="shared" ca="1" si="178"/>
        <v>1.430619597694653</v>
      </c>
      <c r="D729" s="72">
        <f t="shared" ca="1" si="178"/>
        <v>3.1906476009093376</v>
      </c>
      <c r="E729" s="70">
        <f t="shared" si="171"/>
        <v>2002</v>
      </c>
      <c r="F729" s="72">
        <f t="shared" ca="1" si="172"/>
        <v>1.2245228956047072</v>
      </c>
      <c r="J729" s="72">
        <f t="shared" ca="1" si="173"/>
        <v>1.9841269841269771</v>
      </c>
      <c r="L729" s="72">
        <f t="shared" ca="1" si="174"/>
        <v>2.5944726452340472</v>
      </c>
      <c r="M729" s="72">
        <f t="shared" ca="1" si="174"/>
        <v>4.3871184354103088</v>
      </c>
      <c r="N729" s="72">
        <f t="shared" ca="1" si="174"/>
        <v>2.5139895801747913</v>
      </c>
      <c r="O729" s="72">
        <f t="shared" ca="1" si="174"/>
        <v>0.35771269751401213</v>
      </c>
      <c r="P729" s="72">
        <f t="shared" ca="1" si="174"/>
        <v>3.7453697352174631</v>
      </c>
      <c r="W729" s="72">
        <f t="shared" ca="1" si="175"/>
        <v>-0.36234717551678619</v>
      </c>
      <c r="X729" s="72">
        <f t="shared" ca="1" si="175"/>
        <v>1.5374103177314691</v>
      </c>
      <c r="Z729" s="72">
        <f t="shared" ca="1" si="176"/>
        <v>1.4207196930415833</v>
      </c>
      <c r="AD729" s="72">
        <f t="shared" ca="1" si="177"/>
        <v>-0.32912225625963965</v>
      </c>
      <c r="AU729" s="70"/>
      <c r="AV729" s="70"/>
      <c r="AW729" s="72"/>
      <c r="AX729" s="72"/>
      <c r="AY729" s="72"/>
      <c r="AZ729" s="72"/>
      <c r="BA729" s="72"/>
      <c r="BB729" s="72"/>
      <c r="BC729" s="72"/>
      <c r="BD729" s="72"/>
      <c r="BE729" s="72"/>
      <c r="BF729" s="72"/>
      <c r="BG729" s="72"/>
      <c r="BH729" s="72"/>
      <c r="BI729" s="72"/>
      <c r="BJ729" s="72"/>
      <c r="BK729" s="72"/>
      <c r="BL729" s="72"/>
      <c r="BM729" s="72"/>
      <c r="BN729" s="72"/>
      <c r="BO729" s="72"/>
      <c r="BP729" s="72"/>
      <c r="BQ729" s="72"/>
      <c r="BR729" s="72"/>
      <c r="BS729" s="72"/>
      <c r="BT729" s="72"/>
      <c r="BU729" s="72"/>
      <c r="BV729" s="72"/>
      <c r="BW729" s="72"/>
      <c r="BX729" s="72"/>
      <c r="BY729" s="72"/>
      <c r="BZ729" s="72"/>
      <c r="CA729" s="72"/>
      <c r="CB729" s="72"/>
      <c r="CC729" s="72"/>
      <c r="CD729" s="72"/>
      <c r="CE729" s="72"/>
      <c r="CF729" s="72"/>
      <c r="CG729" s="72"/>
      <c r="CH729" s="72"/>
      <c r="CI729" s="72"/>
      <c r="CJ729" s="72"/>
      <c r="CK729" s="72"/>
    </row>
    <row r="730" spans="2:89">
      <c r="C730" s="72">
        <f t="shared" ca="1" si="178"/>
        <v>3.732582927847333</v>
      </c>
      <c r="D730" s="72">
        <f t="shared" ca="1" si="178"/>
        <v>4.7661079734984453</v>
      </c>
      <c r="E730" s="70">
        <f t="shared" si="171"/>
        <v>2003</v>
      </c>
      <c r="F730" s="72">
        <f t="shared" ca="1" si="172"/>
        <v>3.191176863300127</v>
      </c>
      <c r="J730" s="72">
        <f t="shared" ca="1" si="173"/>
        <v>3.8986305523270426</v>
      </c>
      <c r="L730" s="72">
        <f t="shared" ca="1" si="174"/>
        <v>1.5143185566495188</v>
      </c>
      <c r="M730" s="72">
        <f t="shared" ca="1" si="174"/>
        <v>6.0762818622852377</v>
      </c>
      <c r="N730" s="72">
        <f t="shared" ca="1" si="174"/>
        <v>4.2781467638280057</v>
      </c>
      <c r="O730" s="72">
        <f t="shared" ca="1" si="174"/>
        <v>3.3925686591276261</v>
      </c>
      <c r="P730" s="72">
        <f t="shared" ca="1" si="174"/>
        <v>5.5249933879925939</v>
      </c>
      <c r="W730" s="72">
        <f t="shared" ca="1" si="175"/>
        <v>3.3567055622416353</v>
      </c>
      <c r="X730" s="72">
        <f t="shared" ca="1" si="175"/>
        <v>3.4967387928356963</v>
      </c>
      <c r="Z730" s="72">
        <f t="shared" ca="1" si="176"/>
        <v>2.3594069529652595</v>
      </c>
      <c r="AD730" s="72">
        <f t="shared" ca="1" si="177"/>
        <v>4.0590312174553667</v>
      </c>
      <c r="AU730" s="70"/>
      <c r="AV730" s="70"/>
      <c r="AW730" s="72"/>
      <c r="AX730" s="72"/>
      <c r="AY730" s="72"/>
      <c r="AZ730" s="72"/>
      <c r="BA730" s="72"/>
      <c r="BB730" s="72"/>
      <c r="BC730" s="72"/>
      <c r="BD730" s="72"/>
      <c r="BE730" s="72"/>
      <c r="BF730" s="72"/>
      <c r="BG730" s="72"/>
      <c r="BH730" s="72"/>
      <c r="BI730" s="72"/>
      <c r="BJ730" s="72"/>
      <c r="BK730" s="72"/>
      <c r="BL730" s="72"/>
      <c r="BM730" s="72"/>
      <c r="BN730" s="72"/>
      <c r="BO730" s="72"/>
      <c r="BP730" s="72"/>
      <c r="BQ730" s="72"/>
      <c r="BR730" s="72"/>
      <c r="BS730" s="72"/>
      <c r="BT730" s="72"/>
      <c r="BU730" s="72"/>
      <c r="BV730" s="72"/>
      <c r="BW730" s="72"/>
      <c r="BX730" s="72"/>
      <c r="BY730" s="72"/>
      <c r="BZ730" s="72"/>
      <c r="CA730" s="72"/>
      <c r="CB730" s="72"/>
      <c r="CC730" s="72"/>
      <c r="CD730" s="72"/>
      <c r="CE730" s="72"/>
      <c r="CF730" s="72"/>
      <c r="CG730" s="72"/>
      <c r="CH730" s="72"/>
      <c r="CI730" s="72"/>
      <c r="CJ730" s="72"/>
      <c r="CK730" s="72"/>
    </row>
    <row r="731" spans="2:89">
      <c r="C731" s="72">
        <f t="shared" ca="1" si="178"/>
        <v>7.9815071275753602E-2</v>
      </c>
      <c r="D731" s="72">
        <f t="shared" ca="1" si="178"/>
        <v>1.2448046325395818</v>
      </c>
      <c r="E731" s="70">
        <f t="shared" si="171"/>
        <v>2004</v>
      </c>
      <c r="F731" s="72">
        <f t="shared" ca="1" si="172"/>
        <v>2.1427462346669257</v>
      </c>
      <c r="J731" s="72">
        <f t="shared" ca="1" si="173"/>
        <v>-0.35018603633180101</v>
      </c>
      <c r="L731" s="72">
        <f t="shared" ca="1" si="174"/>
        <v>-1.9692792437964179E-2</v>
      </c>
      <c r="M731" s="72">
        <f t="shared" ca="1" si="174"/>
        <v>1.4276329088336537</v>
      </c>
      <c r="N731" s="72">
        <f t="shared" ca="1" si="174"/>
        <v>1.4492006188757012</v>
      </c>
      <c r="O731" s="72">
        <f t="shared" ca="1" si="174"/>
        <v>0.41418650793652034</v>
      </c>
      <c r="P731" s="72">
        <f t="shared" ca="1" si="174"/>
        <v>1.2255946264317474</v>
      </c>
      <c r="W731" s="72">
        <f t="shared" ca="1" si="175"/>
        <v>0.38729274775344269</v>
      </c>
      <c r="X731" s="72">
        <f t="shared" ca="1" si="175"/>
        <v>0.93280316102732908</v>
      </c>
      <c r="Z731" s="72">
        <f t="shared" ca="1" si="176"/>
        <v>1.1662462852433775</v>
      </c>
      <c r="AD731" s="72">
        <f t="shared" ca="1" si="177"/>
        <v>-0.37347133058316384</v>
      </c>
      <c r="AU731" s="70"/>
      <c r="AV731" s="70"/>
      <c r="AW731" s="72"/>
      <c r="AX731" s="72"/>
      <c r="AY731" s="72"/>
      <c r="AZ731" s="72"/>
      <c r="BA731" s="72"/>
      <c r="BB731" s="72"/>
      <c r="BC731" s="72"/>
      <c r="BD731" s="72"/>
      <c r="BE731" s="72"/>
      <c r="BF731" s="72"/>
      <c r="BG731" s="72"/>
      <c r="BH731" s="72"/>
      <c r="BI731" s="72"/>
      <c r="BJ731" s="72"/>
      <c r="BK731" s="72"/>
      <c r="BL731" s="72"/>
      <c r="BM731" s="72"/>
      <c r="BN731" s="72"/>
      <c r="BO731" s="72"/>
      <c r="BP731" s="72"/>
      <c r="BQ731" s="72"/>
      <c r="BR731" s="72"/>
      <c r="BS731" s="72"/>
      <c r="BT731" s="72"/>
      <c r="BU731" s="72"/>
      <c r="BV731" s="72"/>
      <c r="BW731" s="72"/>
      <c r="BX731" s="72"/>
      <c r="BY731" s="72"/>
      <c r="BZ731" s="72"/>
      <c r="CA731" s="72"/>
      <c r="CB731" s="72"/>
      <c r="CC731" s="72"/>
      <c r="CD731" s="72"/>
      <c r="CE731" s="72"/>
      <c r="CF731" s="72"/>
      <c r="CG731" s="72"/>
      <c r="CH731" s="72"/>
      <c r="CI731" s="72"/>
      <c r="CJ731" s="72"/>
      <c r="CK731" s="72"/>
    </row>
    <row r="732" spans="2:89">
      <c r="C732" s="72">
        <f t="shared" ca="1" si="178"/>
        <v>-1.4361597949982343</v>
      </c>
      <c r="D732" s="72">
        <f t="shared" ca="1" si="178"/>
        <v>-8.4964303494284424E-2</v>
      </c>
      <c r="E732" s="70">
        <f t="shared" si="171"/>
        <v>2005</v>
      </c>
      <c r="F732" s="72">
        <f t="shared" ca="1" si="172"/>
        <v>1.3453255637192907</v>
      </c>
      <c r="J732" s="72">
        <f t="shared" ca="1" si="173"/>
        <v>-2.376943163237899</v>
      </c>
      <c r="L732" s="72">
        <f t="shared" ca="1" si="174"/>
        <v>-1.5043332676777821</v>
      </c>
      <c r="M732" s="72">
        <f t="shared" ca="1" si="174"/>
        <v>-0.34877058369249259</v>
      </c>
      <c r="N732" s="72">
        <f t="shared" ca="1" si="174"/>
        <v>1.6725128361547492</v>
      </c>
      <c r="O732" s="72">
        <f t="shared" ca="1" si="174"/>
        <v>-1.1954454516264423</v>
      </c>
      <c r="P732" s="72">
        <f t="shared" ca="1" si="174"/>
        <v>-0.95820540754679717</v>
      </c>
      <c r="W732" s="72">
        <f t="shared" ca="1" si="175"/>
        <v>0.86237329164355891</v>
      </c>
      <c r="X732" s="72">
        <f t="shared" ca="1" si="175"/>
        <v>-0.89197224975222644</v>
      </c>
      <c r="Z732" s="72">
        <f t="shared" ca="1" si="176"/>
        <v>-1.2564798815107414</v>
      </c>
      <c r="AD732" s="72">
        <f t="shared" ca="1" si="177"/>
        <v>-1.9919635419218928</v>
      </c>
      <c r="AU732" s="70"/>
      <c r="AV732" s="70"/>
      <c r="AW732" s="72"/>
      <c r="AX732" s="72"/>
      <c r="AY732" s="72"/>
      <c r="AZ732" s="72"/>
      <c r="BA732" s="72"/>
      <c r="BB732" s="72"/>
      <c r="BC732" s="72"/>
      <c r="BD732" s="72"/>
      <c r="BE732" s="72"/>
      <c r="BF732" s="72"/>
      <c r="BG732" s="72"/>
      <c r="BH732" s="72"/>
      <c r="BI732" s="72"/>
      <c r="BJ732" s="72"/>
      <c r="BK732" s="72"/>
      <c r="BL732" s="72"/>
      <c r="BM732" s="72"/>
      <c r="BN732" s="72"/>
      <c r="BO732" s="72"/>
      <c r="BP732" s="72"/>
      <c r="BQ732" s="72"/>
      <c r="BR732" s="72"/>
      <c r="BS732" s="72"/>
      <c r="BT732" s="72"/>
      <c r="BU732" s="72"/>
      <c r="BV732" s="72"/>
      <c r="BW732" s="72"/>
      <c r="BX732" s="72"/>
      <c r="BY732" s="72"/>
      <c r="BZ732" s="72"/>
      <c r="CA732" s="72"/>
      <c r="CB732" s="72"/>
      <c r="CC732" s="72"/>
      <c r="CD732" s="72"/>
      <c r="CE732" s="72"/>
      <c r="CF732" s="72"/>
      <c r="CG732" s="72"/>
      <c r="CH732" s="72"/>
      <c r="CI732" s="72"/>
      <c r="CJ732" s="72"/>
      <c r="CK732" s="72"/>
    </row>
    <row r="733" spans="2:89">
      <c r="C733" s="72">
        <f t="shared" ca="1" si="178"/>
        <v>-0.72543870778591435</v>
      </c>
      <c r="D733" s="72">
        <f t="shared" ca="1" si="178"/>
        <v>0.53414134367603239</v>
      </c>
      <c r="E733" s="70">
        <f t="shared" si="171"/>
        <v>2006</v>
      </c>
      <c r="F733" s="72">
        <f t="shared" ca="1" si="172"/>
        <v>2.2499437514045262E-2</v>
      </c>
      <c r="J733" s="72">
        <f t="shared" ca="1" si="173"/>
        <v>-1.222408319376056</v>
      </c>
      <c r="L733" s="72">
        <f t="shared" ca="1" si="174"/>
        <v>-1.1523559555055463</v>
      </c>
      <c r="M733" s="72">
        <f t="shared" ca="1" si="174"/>
        <v>0.33249168770781434</v>
      </c>
      <c r="N733" s="72">
        <f t="shared" ca="1" si="174"/>
        <v>1.6000000000000014</v>
      </c>
      <c r="O733" s="72">
        <f t="shared" ca="1" si="174"/>
        <v>-0.32247581431392724</v>
      </c>
      <c r="P733" s="72">
        <f t="shared" ca="1" si="174"/>
        <v>-0.10249743756406415</v>
      </c>
      <c r="W733" s="72">
        <f t="shared" ca="1" si="175"/>
        <v>0.33250000000000224</v>
      </c>
      <c r="X733" s="72">
        <f t="shared" ca="1" si="175"/>
        <v>0.34750000000001169</v>
      </c>
      <c r="Z733" s="72">
        <f t="shared" ca="1" si="176"/>
        <v>1.7024574385640312</v>
      </c>
      <c r="AD733" s="72">
        <f t="shared" ca="1" si="177"/>
        <v>-0.39249018774528688</v>
      </c>
      <c r="AU733" s="70"/>
      <c r="AV733" s="70"/>
      <c r="AW733" s="72"/>
      <c r="AX733" s="72"/>
      <c r="AY733" s="72"/>
      <c r="AZ733" s="72"/>
      <c r="BA733" s="72"/>
      <c r="BB733" s="72"/>
      <c r="BC733" s="72"/>
      <c r="BD733" s="72"/>
      <c r="BE733" s="72"/>
      <c r="BF733" s="72"/>
      <c r="BG733" s="72"/>
      <c r="BH733" s="72"/>
      <c r="BI733" s="72"/>
      <c r="BJ733" s="72"/>
      <c r="BK733" s="72"/>
      <c r="BL733" s="72"/>
      <c r="BM733" s="72"/>
      <c r="BN733" s="72"/>
      <c r="BO733" s="72"/>
      <c r="BP733" s="72"/>
      <c r="BQ733" s="72"/>
      <c r="BR733" s="72"/>
      <c r="BS733" s="72"/>
      <c r="BT733" s="72"/>
      <c r="BU733" s="72"/>
      <c r="BV733" s="72"/>
      <c r="BW733" s="72"/>
      <c r="BX733" s="72"/>
      <c r="BY733" s="72"/>
      <c r="BZ733" s="72"/>
      <c r="CA733" s="72"/>
      <c r="CB733" s="72"/>
      <c r="CC733" s="72"/>
      <c r="CD733" s="72"/>
      <c r="CE733" s="72"/>
      <c r="CF733" s="72"/>
      <c r="CG733" s="72"/>
      <c r="CH733" s="72"/>
      <c r="CI733" s="72"/>
      <c r="CJ733" s="72"/>
      <c r="CK733" s="72"/>
    </row>
    <row r="734" spans="2:89">
      <c r="C734" s="72">
        <f t="shared" ca="1" si="178"/>
        <v>0.6813689137801372</v>
      </c>
      <c r="D734" s="72">
        <f t="shared" ca="1" si="178"/>
        <v>1.8654288007552935</v>
      </c>
      <c r="E734" s="70">
        <f t="shared" si="171"/>
        <v>2007</v>
      </c>
      <c r="F734" s="72">
        <f t="shared" ca="1" si="172"/>
        <v>1.9895026243438974</v>
      </c>
      <c r="J734" s="72">
        <f t="shared" ca="1" si="173"/>
        <v>0.45553474717821008</v>
      </c>
      <c r="L734" s="72">
        <f t="shared" ca="1" si="174"/>
        <v>0.64738013352214629</v>
      </c>
      <c r="M734" s="72">
        <f t="shared" ca="1" si="174"/>
        <v>1.5099416953206823</v>
      </c>
      <c r="N734" s="72">
        <f t="shared" ca="1" si="174"/>
        <v>1.9119094488188715</v>
      </c>
      <c r="O734" s="72">
        <f t="shared" ca="1" si="174"/>
        <v>1.7429904198224433</v>
      </c>
      <c r="P734" s="72">
        <f t="shared" ca="1" si="174"/>
        <v>2.0820820820820929</v>
      </c>
      <c r="W734" s="72">
        <f t="shared" ca="1" si="175"/>
        <v>0.76993994966734203</v>
      </c>
      <c r="X734" s="72">
        <f t="shared" ca="1" si="175"/>
        <v>0.87446124716610285</v>
      </c>
      <c r="Z734" s="72">
        <f t="shared" ca="1" si="176"/>
        <v>1.1405535617718066</v>
      </c>
      <c r="AD734" s="72">
        <f t="shared" ca="1" si="177"/>
        <v>0.63999598433890359</v>
      </c>
      <c r="AU734" s="70"/>
      <c r="AV734" s="70"/>
      <c r="AW734" s="72"/>
      <c r="AX734" s="72"/>
      <c r="AY734" s="72"/>
      <c r="AZ734" s="72"/>
      <c r="BA734" s="72"/>
      <c r="BB734" s="72"/>
      <c r="BC734" s="72"/>
      <c r="BD734" s="72"/>
      <c r="BE734" s="72"/>
      <c r="BF734" s="72"/>
      <c r="BG734" s="72"/>
      <c r="BH734" s="72"/>
      <c r="BI734" s="72"/>
      <c r="BJ734" s="72"/>
      <c r="BK734" s="72"/>
      <c r="BL734" s="72"/>
      <c r="BM734" s="72"/>
      <c r="BN734" s="72"/>
      <c r="BO734" s="72"/>
      <c r="BP734" s="72"/>
      <c r="BQ734" s="72"/>
      <c r="BR734" s="72"/>
      <c r="BS734" s="72"/>
      <c r="BT734" s="72"/>
      <c r="BU734" s="72"/>
      <c r="BV734" s="72"/>
      <c r="BW734" s="72"/>
      <c r="BX734" s="72"/>
      <c r="BY734" s="72"/>
      <c r="BZ734" s="72"/>
      <c r="CA734" s="72"/>
      <c r="CB734" s="72"/>
      <c r="CC734" s="72"/>
      <c r="CD734" s="72"/>
      <c r="CE734" s="72"/>
      <c r="CF734" s="72"/>
      <c r="CG734" s="72"/>
      <c r="CH734" s="72"/>
      <c r="CI734" s="72"/>
      <c r="CJ734" s="72"/>
      <c r="CK734" s="72"/>
    </row>
    <row r="735" spans="2:89">
      <c r="C735" s="72">
        <f t="shared" ca="1" si="178"/>
        <v>-0.28268821599619504</v>
      </c>
      <c r="D735" s="72">
        <f t="shared" ca="1" si="178"/>
        <v>0.60844450418661389</v>
      </c>
      <c r="E735" s="70">
        <f t="shared" si="171"/>
        <v>2008</v>
      </c>
      <c r="F735" s="72">
        <f t="shared" ca="1" si="172"/>
        <v>2.0977307258736699</v>
      </c>
      <c r="J735" s="72">
        <f t="shared" ca="1" si="173"/>
        <v>-1.2319242202851632</v>
      </c>
      <c r="L735" s="72">
        <f t="shared" ca="1" si="174"/>
        <v>-1.2286432160804162</v>
      </c>
      <c r="M735" s="72">
        <f t="shared" ca="1" si="174"/>
        <v>1.4089347079037751</v>
      </c>
      <c r="N735" s="72">
        <f t="shared" ca="1" si="174"/>
        <v>0.70502450684504225</v>
      </c>
      <c r="O735" s="72">
        <f t="shared" ca="1" si="174"/>
        <v>1.2521876309497193</v>
      </c>
      <c r="P735" s="72">
        <f t="shared" ca="1" si="174"/>
        <v>0.65208864483230489</v>
      </c>
      <c r="W735" s="72">
        <f t="shared" ca="1" si="175"/>
        <v>2.9771030117204944</v>
      </c>
      <c r="X735" s="72">
        <f t="shared" ca="1" si="175"/>
        <v>2.4697456161959508E-3</v>
      </c>
      <c r="Z735" s="72">
        <f t="shared" ca="1" si="176"/>
        <v>0.46177028143683518</v>
      </c>
      <c r="AD735" s="72">
        <f t="shared" ca="1" si="177"/>
        <v>-2.5038030873587802</v>
      </c>
      <c r="AU735" s="70"/>
      <c r="AV735" s="70"/>
      <c r="AW735" s="72"/>
      <c r="AX735" s="72"/>
      <c r="AY735" s="72"/>
      <c r="AZ735" s="72"/>
      <c r="BA735" s="72"/>
      <c r="BB735" s="72"/>
      <c r="BC735" s="72"/>
      <c r="BD735" s="72"/>
      <c r="BE735" s="72"/>
      <c r="BF735" s="72"/>
      <c r="BG735" s="72"/>
      <c r="BH735" s="72"/>
      <c r="BI735" s="72"/>
      <c r="BJ735" s="72"/>
      <c r="BK735" s="72"/>
      <c r="BL735" s="72"/>
      <c r="BM735" s="72"/>
      <c r="BN735" s="72"/>
      <c r="BO735" s="72"/>
      <c r="BP735" s="72"/>
      <c r="BQ735" s="72"/>
      <c r="BR735" s="72"/>
      <c r="BS735" s="72"/>
      <c r="BT735" s="72"/>
      <c r="BU735" s="72"/>
      <c r="BV735" s="72"/>
      <c r="BW735" s="72"/>
      <c r="BX735" s="72"/>
      <c r="BY735" s="72"/>
      <c r="BZ735" s="72"/>
      <c r="CA735" s="72"/>
      <c r="CB735" s="72"/>
      <c r="CC735" s="72"/>
      <c r="CD735" s="72"/>
      <c r="CE735" s="72"/>
      <c r="CF735" s="72"/>
      <c r="CG735" s="72"/>
      <c r="CH735" s="72"/>
      <c r="CI735" s="72"/>
      <c r="CJ735" s="72"/>
      <c r="CK735" s="72"/>
    </row>
    <row r="736" spans="2:89">
      <c r="C736" s="72">
        <f t="shared" ca="1" si="178"/>
        <v>0.84387316697109183</v>
      </c>
      <c r="D736" s="72">
        <f t="shared" ca="1" si="178"/>
        <v>1.7019440258775069</v>
      </c>
      <c r="E736" s="70">
        <f t="shared" si="171"/>
        <v>2009</v>
      </c>
      <c r="F736" s="72">
        <f t="shared" ca="1" si="172"/>
        <v>-1.2025346838845929</v>
      </c>
      <c r="J736" s="72">
        <f t="shared" ca="1" si="173"/>
        <v>1.7880372401479327</v>
      </c>
      <c r="L736" s="72">
        <f t="shared" ca="1" si="174"/>
        <v>5.9296380148050165</v>
      </c>
      <c r="M736" s="72">
        <f t="shared" ca="1" si="174"/>
        <v>2.8658566103500149</v>
      </c>
      <c r="N736" s="72">
        <f t="shared" ca="1" si="174"/>
        <v>1.0789038337049472</v>
      </c>
      <c r="O736" s="72">
        <f t="shared" ca="1" si="174"/>
        <v>0.30917545098230192</v>
      </c>
      <c r="P736" s="72">
        <f t="shared" ca="1" si="174"/>
        <v>1.8291197817721594</v>
      </c>
      <c r="W736" s="72">
        <f t="shared" ca="1" si="175"/>
        <v>-1.9401623205109741</v>
      </c>
      <c r="X736" s="72">
        <f t="shared" ca="1" si="175"/>
        <v>1.8028697735299248</v>
      </c>
      <c r="Z736" s="72">
        <f t="shared" ca="1" si="176"/>
        <v>-1.0934778401393563</v>
      </c>
      <c r="AD736" s="72">
        <f t="shared" ca="1" si="177"/>
        <v>-0.96431768768385773</v>
      </c>
      <c r="AU736" s="70"/>
      <c r="AV736" s="70"/>
      <c r="AW736" s="72"/>
      <c r="AX736" s="72"/>
      <c r="AY736" s="72"/>
      <c r="AZ736" s="72"/>
      <c r="BA736" s="72"/>
      <c r="BB736" s="72"/>
      <c r="BC736" s="72"/>
      <c r="BD736" s="72"/>
      <c r="BE736" s="72"/>
      <c r="BF736" s="72"/>
      <c r="BG736" s="72"/>
      <c r="BH736" s="72"/>
      <c r="BI736" s="72"/>
      <c r="BJ736" s="72"/>
      <c r="BK736" s="72"/>
      <c r="BL736" s="72"/>
      <c r="BM736" s="72"/>
      <c r="BN736" s="72"/>
      <c r="BO736" s="72"/>
      <c r="BP736" s="72"/>
      <c r="BQ736" s="72"/>
      <c r="BR736" s="72"/>
      <c r="BS736" s="72"/>
      <c r="BT736" s="72"/>
      <c r="BU736" s="72"/>
      <c r="BV736" s="72"/>
      <c r="BW736" s="72"/>
      <c r="BX736" s="72"/>
      <c r="BY736" s="72"/>
      <c r="BZ736" s="72"/>
      <c r="CA736" s="72"/>
      <c r="CB736" s="72"/>
      <c r="CC736" s="72"/>
      <c r="CD736" s="72"/>
      <c r="CE736" s="72"/>
      <c r="CF736" s="72"/>
      <c r="CG736" s="72"/>
      <c r="CH736" s="72"/>
      <c r="CI736" s="72"/>
      <c r="CJ736" s="72"/>
      <c r="CK736" s="72"/>
    </row>
    <row r="737" spans="2:89">
      <c r="C737" s="72">
        <f t="shared" ca="1" si="178"/>
        <v>-3.1456038148503338</v>
      </c>
      <c r="D737" s="72">
        <f t="shared" ca="1" si="178"/>
        <v>-3.100930898959855</v>
      </c>
      <c r="E737" s="70">
        <f t="shared" si="171"/>
        <v>2010</v>
      </c>
      <c r="F737" s="72">
        <f t="shared" ca="1" si="172"/>
        <v>-0.91834503534898859</v>
      </c>
      <c r="J737" s="72">
        <f t="shared" ca="1" si="173"/>
        <v>-4.2073873602966998</v>
      </c>
      <c r="L737" s="72">
        <f t="shared" ca="1" si="174"/>
        <v>-5.518466932423971</v>
      </c>
      <c r="M737" s="72">
        <f t="shared" ca="1" si="174"/>
        <v>-0.18589110075769577</v>
      </c>
      <c r="N737" s="72">
        <f t="shared" ca="1" si="174"/>
        <v>-3.1784435114684872</v>
      </c>
      <c r="O737" s="72">
        <f t="shared" ca="1" si="174"/>
        <v>-3.5554800504805306</v>
      </c>
      <c r="P737" s="72">
        <f t="shared" ca="1" si="174"/>
        <v>-3.410748881819714</v>
      </c>
      <c r="W737" s="72">
        <f t="shared" ca="1" si="175"/>
        <v>-0.10529408883882541</v>
      </c>
      <c r="X737" s="72">
        <f t="shared" ca="1" si="175"/>
        <v>-2.5981902428373838</v>
      </c>
      <c r="Z737" s="72">
        <f t="shared" ca="1" si="176"/>
        <v>-0.6995401624107167</v>
      </c>
      <c r="AD737" s="72">
        <f t="shared" ca="1" si="177"/>
        <v>-3.2801281057905807</v>
      </c>
      <c r="AU737" s="70"/>
      <c r="AV737" s="70"/>
      <c r="AW737" s="72"/>
      <c r="AX737" s="72"/>
      <c r="AY737" s="72"/>
      <c r="AZ737" s="72"/>
      <c r="BA737" s="72"/>
      <c r="BB737" s="72"/>
      <c r="BC737" s="72"/>
      <c r="BD737" s="72"/>
      <c r="BE737" s="72"/>
      <c r="BF737" s="72"/>
      <c r="BG737" s="72"/>
      <c r="BH737" s="72"/>
      <c r="BI737" s="72"/>
      <c r="BJ737" s="72"/>
      <c r="BK737" s="72"/>
      <c r="BL737" s="72"/>
      <c r="BM737" s="72"/>
      <c r="BN737" s="72"/>
      <c r="BO737" s="72"/>
      <c r="BP737" s="72"/>
      <c r="BQ737" s="72"/>
      <c r="BR737" s="72"/>
      <c r="BS737" s="72"/>
      <c r="BT737" s="72"/>
      <c r="BU737" s="72"/>
      <c r="BV737" s="72"/>
      <c r="BW737" s="72"/>
      <c r="BX737" s="72"/>
      <c r="BY737" s="72"/>
      <c r="BZ737" s="72"/>
      <c r="CA737" s="72"/>
      <c r="CB737" s="72"/>
      <c r="CC737" s="72"/>
      <c r="CD737" s="72"/>
      <c r="CE737" s="72"/>
      <c r="CF737" s="72"/>
      <c r="CG737" s="72"/>
      <c r="CH737" s="72"/>
      <c r="CI737" s="72"/>
      <c r="CJ737" s="72"/>
      <c r="CK737" s="72"/>
    </row>
    <row r="738" spans="2:89">
      <c r="C738" s="72">
        <f t="shared" ca="1" si="178"/>
        <v>-0.58629643918951657</v>
      </c>
      <c r="D738" s="72">
        <f t="shared" ca="1" si="178"/>
        <v>0.30415741474596758</v>
      </c>
      <c r="E738" s="70">
        <f t="shared" si="171"/>
        <v>2011</v>
      </c>
      <c r="F738" s="72">
        <f t="shared" ca="1" si="172"/>
        <v>0.12505210504374364</v>
      </c>
      <c r="J738" s="72">
        <f t="shared" ca="1" si="173"/>
        <v>-1.1170115363486444</v>
      </c>
      <c r="L738" s="72">
        <f t="shared" ref="L738:P740" ca="1" si="179">(L541/L540-1)*100</f>
        <v>-3.1466043106954222</v>
      </c>
      <c r="M738" s="72">
        <f t="shared" ca="1" si="179"/>
        <v>1.2329380702044146</v>
      </c>
      <c r="N738" s="72">
        <f t="shared" ca="1" si="179"/>
        <v>0.89664126999682292</v>
      </c>
      <c r="O738" s="72">
        <f t="shared" ca="1" si="179"/>
        <v>-0.61903923098215463</v>
      </c>
      <c r="P738" s="72">
        <f t="shared" ca="1" si="179"/>
        <v>2.4762895277730124E-2</v>
      </c>
      <c r="W738" s="72">
        <f t="shared" ref="W738:X740" ca="1" si="180">(W541/W540-1)*100</f>
        <v>0.81137394288517406</v>
      </c>
      <c r="X738" s="72">
        <f t="shared" ca="1" si="180"/>
        <v>-0.1693648816936677</v>
      </c>
      <c r="Z738" s="72">
        <f t="shared" ca="1" si="176"/>
        <v>1.5148529484211082</v>
      </c>
      <c r="AD738" s="72">
        <f t="shared" ca="1" si="177"/>
        <v>0.2723776970732672</v>
      </c>
      <c r="AU738" s="70"/>
      <c r="AV738" s="70"/>
      <c r="AW738" s="72"/>
      <c r="AX738" s="72"/>
      <c r="AY738" s="72"/>
      <c r="AZ738" s="72"/>
      <c r="BA738" s="72"/>
      <c r="BB738" s="72"/>
      <c r="BC738" s="72"/>
      <c r="BD738" s="72"/>
      <c r="BE738" s="72"/>
      <c r="BF738" s="72"/>
      <c r="BG738" s="72"/>
      <c r="BH738" s="72"/>
      <c r="BI738" s="72"/>
      <c r="BJ738" s="72"/>
      <c r="BK738" s="72"/>
      <c r="BL738" s="72"/>
      <c r="BM738" s="72"/>
      <c r="BN738" s="72"/>
      <c r="BO738" s="72"/>
      <c r="BP738" s="72"/>
      <c r="BQ738" s="72"/>
      <c r="BR738" s="72"/>
      <c r="BS738" s="72"/>
      <c r="BT738" s="72"/>
      <c r="BU738" s="72"/>
      <c r="BV738" s="72"/>
      <c r="BW738" s="72"/>
      <c r="BX738" s="72"/>
      <c r="BY738" s="72"/>
      <c r="BZ738" s="72"/>
      <c r="CA738" s="72"/>
      <c r="CB738" s="72"/>
      <c r="CC738" s="72"/>
      <c r="CD738" s="72"/>
      <c r="CE738" s="72"/>
      <c r="CF738" s="72"/>
      <c r="CG738" s="72"/>
      <c r="CH738" s="72"/>
      <c r="CI738" s="72"/>
      <c r="CJ738" s="72"/>
      <c r="CK738" s="72"/>
    </row>
    <row r="739" spans="2:89">
      <c r="C739" s="72">
        <f t="shared" ref="C739:D740" ca="1" si="181">C761</f>
        <v>-1.8670369319142368</v>
      </c>
      <c r="D739" s="72">
        <f t="shared" ca="1" si="181"/>
        <v>-1.1352517527694326</v>
      </c>
      <c r="E739" s="70">
        <f t="shared" si="171"/>
        <v>2012</v>
      </c>
      <c r="F739" s="72">
        <f t="shared" ca="1" si="172"/>
        <v>-1.6677278738306156</v>
      </c>
      <c r="J739" s="72">
        <f t="shared" ca="1" si="173"/>
        <v>-2.0873015873015821</v>
      </c>
      <c r="L739" s="72">
        <f t="shared" ca="1" si="179"/>
        <v>-0.24930457145856399</v>
      </c>
      <c r="M739" s="72">
        <f t="shared" ca="1" si="179"/>
        <v>-0.46341577010853285</v>
      </c>
      <c r="N739" s="72">
        <f t="shared" ca="1" si="179"/>
        <v>-0.98579579944155782</v>
      </c>
      <c r="O739" s="72">
        <f t="shared" ca="1" si="179"/>
        <v>-2.1320233965512969</v>
      </c>
      <c r="P739" s="72">
        <f t="shared" ca="1" si="179"/>
        <v>-1.3839031515361699</v>
      </c>
      <c r="W739" s="72">
        <f t="shared" ca="1" si="180"/>
        <v>-1.116082283713471</v>
      </c>
      <c r="X739" s="72">
        <f t="shared" ca="1" si="180"/>
        <v>-1.4395489247043369</v>
      </c>
      <c r="Z739" s="72">
        <f t="shared" ca="1" si="176"/>
        <v>-1.392764418994008</v>
      </c>
      <c r="AD739" s="72">
        <f t="shared" ca="1" si="177"/>
        <v>-2.2583222370173184</v>
      </c>
      <c r="AU739" s="70"/>
      <c r="AV739" s="70"/>
      <c r="AW739" s="72"/>
      <c r="AX739" s="72"/>
      <c r="AY739" s="72"/>
      <c r="AZ739" s="72"/>
      <c r="BA739" s="72"/>
      <c r="BB739" s="72"/>
      <c r="BC739" s="72"/>
      <c r="BD739" s="72"/>
      <c r="BE739" s="72"/>
      <c r="BF739" s="72"/>
      <c r="BG739" s="72"/>
      <c r="BH739" s="72"/>
      <c r="BI739" s="72"/>
      <c r="BJ739" s="72"/>
      <c r="BK739" s="72"/>
      <c r="BL739" s="72"/>
      <c r="BM739" s="72"/>
      <c r="BN739" s="72"/>
      <c r="BO739" s="72"/>
      <c r="BP739" s="72"/>
      <c r="BQ739" s="72"/>
      <c r="BR739" s="72"/>
      <c r="BS739" s="72"/>
      <c r="BT739" s="72"/>
      <c r="BU739" s="72"/>
      <c r="BV739" s="72"/>
      <c r="BW739" s="72"/>
      <c r="BX739" s="72"/>
      <c r="BY739" s="72"/>
      <c r="BZ739" s="72"/>
      <c r="CA739" s="72"/>
      <c r="CB739" s="72"/>
      <c r="CC739" s="72"/>
      <c r="CD739" s="72"/>
      <c r="CE739" s="72"/>
      <c r="CF739" s="72"/>
      <c r="CG739" s="72"/>
      <c r="CH739" s="72"/>
      <c r="CI739" s="72"/>
      <c r="CJ739" s="72"/>
      <c r="CK739" s="72"/>
    </row>
    <row r="740" spans="2:89">
      <c r="C740" s="72">
        <f t="shared" ca="1" si="181"/>
        <v>1.6193141927644135</v>
      </c>
      <c r="D740" s="72">
        <f t="shared" ca="1" si="181"/>
        <v>1.5689665763119911</v>
      </c>
      <c r="E740" s="70">
        <f t="shared" si="171"/>
        <v>2013</v>
      </c>
      <c r="F740" s="72">
        <f t="shared" ca="1" si="172"/>
        <v>1.260179812218265</v>
      </c>
      <c r="J740" s="72">
        <f t="shared" ca="1" si="173"/>
        <v>1.8129745210883286</v>
      </c>
      <c r="L740" s="72">
        <f t="shared" ca="1" si="179"/>
        <v>2.5518928731156798</v>
      </c>
      <c r="M740" s="72">
        <f t="shared" ca="1" si="179"/>
        <v>0.58723065765153848</v>
      </c>
      <c r="N740" s="72">
        <f t="shared" ca="1" si="179"/>
        <v>0.78226538169157145</v>
      </c>
      <c r="O740" s="72">
        <f t="shared" ca="1" si="179"/>
        <v>2.1836433727458582</v>
      </c>
      <c r="P740" s="72">
        <f t="shared" ca="1" si="179"/>
        <v>2.1915951197469585</v>
      </c>
      <c r="W740" s="72">
        <f t="shared" ca="1" si="180"/>
        <v>1.2196621339169322</v>
      </c>
      <c r="X740" s="72">
        <f t="shared" ca="1" si="180"/>
        <v>1.2960384761422583</v>
      </c>
      <c r="Z740" s="72">
        <f t="shared" ca="1" si="176"/>
        <v>0.8440168311228291</v>
      </c>
      <c r="AD740" s="72">
        <f t="shared" ca="1" si="177"/>
        <v>1.4304397580513495</v>
      </c>
      <c r="AU740" s="70"/>
      <c r="AV740" s="70"/>
      <c r="AW740" s="72"/>
      <c r="AX740" s="72"/>
      <c r="AY740" s="72"/>
      <c r="AZ740" s="72"/>
      <c r="BA740" s="72"/>
      <c r="BB740" s="72"/>
      <c r="BC740" s="72"/>
      <c r="BD740" s="72"/>
      <c r="BE740" s="72"/>
      <c r="BF740" s="72"/>
      <c r="BG740" s="72"/>
      <c r="BH740" s="72"/>
      <c r="BI740" s="72"/>
      <c r="BJ740" s="72"/>
      <c r="BK740" s="72"/>
      <c r="BL740" s="72"/>
      <c r="BM740" s="72"/>
      <c r="BN740" s="72"/>
      <c r="BO740" s="72"/>
      <c r="BP740" s="72"/>
      <c r="BQ740" s="72"/>
      <c r="BR740" s="72"/>
      <c r="BS740" s="72"/>
      <c r="BT740" s="72"/>
      <c r="BU740" s="72"/>
      <c r="BV740" s="72"/>
      <c r="BW740" s="72"/>
      <c r="BX740" s="72"/>
      <c r="BY740" s="72"/>
      <c r="BZ740" s="72"/>
      <c r="CA740" s="72"/>
      <c r="CB740" s="72"/>
      <c r="CC740" s="72"/>
      <c r="CD740" s="72"/>
      <c r="CE740" s="72"/>
      <c r="CF740" s="72"/>
      <c r="CG740" s="72"/>
      <c r="CH740" s="72"/>
      <c r="CI740" s="72"/>
      <c r="CJ740" s="72"/>
      <c r="CK740" s="72"/>
    </row>
    <row r="741" spans="2:89">
      <c r="E741" s="70"/>
      <c r="AU741" s="70"/>
      <c r="AV741" s="70"/>
      <c r="AW741" s="72"/>
      <c r="AX741" s="72"/>
      <c r="AY741" s="72"/>
      <c r="AZ741" s="72"/>
      <c r="BA741" s="72"/>
      <c r="BB741" s="72"/>
      <c r="BC741" s="72"/>
      <c r="BD741" s="72"/>
      <c r="BE741" s="72"/>
      <c r="BF741" s="72"/>
      <c r="BG741" s="72"/>
      <c r="BH741" s="72"/>
      <c r="BI741" s="72"/>
      <c r="BJ741" s="72"/>
      <c r="BK741" s="72"/>
      <c r="BL741" s="72"/>
      <c r="BM741" s="72"/>
      <c r="BN741" s="72"/>
      <c r="BO741" s="72"/>
      <c r="BP741" s="72"/>
      <c r="BQ741" s="72"/>
      <c r="BR741" s="72"/>
      <c r="BS741" s="72"/>
      <c r="BT741" s="72"/>
      <c r="BU741" s="72"/>
      <c r="BV741" s="72"/>
      <c r="BW741" s="72"/>
      <c r="BX741" s="72"/>
      <c r="BY741" s="72"/>
      <c r="BZ741" s="72"/>
      <c r="CA741" s="72"/>
      <c r="CB741" s="72"/>
      <c r="CC741" s="72"/>
      <c r="CD741" s="72"/>
      <c r="CE741" s="72"/>
      <c r="CF741" s="72"/>
      <c r="CG741" s="72"/>
      <c r="CH741" s="72"/>
      <c r="CI741" s="72"/>
      <c r="CJ741" s="72"/>
      <c r="CK741" s="72"/>
    </row>
    <row r="742" spans="2:89">
      <c r="E742" s="70"/>
      <c r="AU742" s="70"/>
      <c r="AV742" s="70"/>
      <c r="AW742" s="72"/>
      <c r="AX742" s="72"/>
      <c r="AY742" s="72"/>
      <c r="AZ742" s="72"/>
      <c r="BA742" s="72"/>
      <c r="BB742" s="72"/>
      <c r="BC742" s="72"/>
      <c r="BD742" s="72"/>
      <c r="BE742" s="72"/>
      <c r="BF742" s="72"/>
      <c r="BG742" s="72"/>
      <c r="BH742" s="72"/>
      <c r="BI742" s="72"/>
      <c r="BJ742" s="72"/>
      <c r="BK742" s="72"/>
      <c r="BL742" s="72"/>
      <c r="BM742" s="72"/>
      <c r="BN742" s="72"/>
      <c r="BO742" s="72"/>
      <c r="BP742" s="72"/>
      <c r="BQ742" s="72"/>
      <c r="BR742" s="72"/>
      <c r="BS742" s="72"/>
      <c r="BT742" s="72"/>
      <c r="BU742" s="72"/>
      <c r="BV742" s="72"/>
      <c r="BW742" s="72"/>
      <c r="BX742" s="72"/>
      <c r="BY742" s="72"/>
      <c r="BZ742" s="72"/>
      <c r="CA742" s="72"/>
      <c r="CB742" s="72"/>
      <c r="CC742" s="72"/>
      <c r="CD742" s="72"/>
      <c r="CE742" s="72"/>
      <c r="CF742" s="72"/>
      <c r="CG742" s="72"/>
      <c r="CH742" s="72"/>
      <c r="CI742" s="72"/>
      <c r="CJ742" s="72"/>
      <c r="CK742" s="72"/>
    </row>
    <row r="743" spans="2:89">
      <c r="B743" s="70" t="s">
        <v>516</v>
      </c>
      <c r="E743" s="70">
        <v>1994</v>
      </c>
      <c r="AU743" s="70"/>
      <c r="AV743" s="70"/>
      <c r="AW743" s="72"/>
      <c r="AX743" s="72"/>
      <c r="AY743" s="72"/>
      <c r="AZ743" s="72"/>
      <c r="BA743" s="72"/>
      <c r="BB743" s="72"/>
      <c r="BC743" s="72"/>
      <c r="BD743" s="72"/>
      <c r="BE743" s="72"/>
      <c r="BF743" s="72"/>
      <c r="BG743" s="72"/>
      <c r="BH743" s="72"/>
      <c r="BI743" s="72"/>
      <c r="BJ743" s="72"/>
      <c r="BK743" s="72"/>
      <c r="BL743" s="72"/>
      <c r="BM743" s="72"/>
      <c r="BN743" s="72"/>
      <c r="BO743" s="72"/>
      <c r="BP743" s="72"/>
      <c r="BQ743" s="72"/>
      <c r="BR743" s="72"/>
      <c r="BS743" s="72"/>
      <c r="BT743" s="72"/>
      <c r="BU743" s="72"/>
      <c r="BV743" s="72"/>
      <c r="BW743" s="72"/>
      <c r="BX743" s="72"/>
      <c r="BY743" s="72"/>
      <c r="BZ743" s="72"/>
      <c r="CA743" s="72"/>
      <c r="CB743" s="72"/>
      <c r="CC743" s="72"/>
      <c r="CD743" s="72"/>
      <c r="CE743" s="72"/>
      <c r="CF743" s="72"/>
      <c r="CG743" s="72"/>
      <c r="CH743" s="72"/>
      <c r="CI743" s="72"/>
      <c r="CJ743" s="72"/>
      <c r="CK743" s="72"/>
    </row>
    <row r="744" spans="2:89">
      <c r="C744" s="72">
        <f ca="1">F744+J744+W744+X744+AD744</f>
        <v>4.4038953147873325</v>
      </c>
      <c r="D744" s="72">
        <f ca="1">L744+M744+N744+P744+Z744</f>
        <v>-4.8122214869785795E-2</v>
      </c>
      <c r="E744" s="70">
        <f t="shared" ref="E744:E762" si="182">E743+1</f>
        <v>1995</v>
      </c>
      <c r="F744" s="72">
        <f t="shared" ref="F744:F762" ca="1" si="183">F722*F$630/100</f>
        <v>0.37946887639475585</v>
      </c>
      <c r="J744" s="72">
        <f t="shared" ref="J744:J762" ca="1" si="184">J722*J$630/100</f>
        <v>2.7865473918798296</v>
      </c>
      <c r="L744" s="72">
        <f t="shared" ref="L744:N759" ca="1" si="185">L722*L$631/100</f>
        <v>-1.3419291871850703E-2</v>
      </c>
      <c r="M744" s="72">
        <f t="shared" ca="1" si="185"/>
        <v>0.16585777095388732</v>
      </c>
      <c r="N744" s="72">
        <f t="shared" ca="1" si="185"/>
        <v>1.1683223968245458</v>
      </c>
      <c r="P744" s="72">
        <f t="shared" ref="P744:P762" ca="1" si="186">P722*P$631/100</f>
        <v>-1.5401081711488138</v>
      </c>
      <c r="W744" s="72">
        <f t="shared" ref="W744:X759" ca="1" si="187">W722*W$630/100</f>
        <v>0.39890207108124665</v>
      </c>
      <c r="X744" s="72">
        <f t="shared" ca="1" si="187"/>
        <v>0.2217805934204245</v>
      </c>
      <c r="Z744" s="72">
        <f t="shared" ref="Z744:Z762" ca="1" si="188">Z722*Z$631/100</f>
        <v>0.17122508037244571</v>
      </c>
      <c r="AD744" s="72">
        <f t="shared" ref="AD744:AD762" ca="1" si="189">AD722*AD$630/100</f>
        <v>0.61719638201107563</v>
      </c>
      <c r="AU744" s="70"/>
      <c r="AV744" s="70"/>
      <c r="AW744" s="72"/>
      <c r="AX744" s="72"/>
      <c r="AY744" s="72"/>
      <c r="AZ744" s="72"/>
      <c r="BA744" s="72"/>
      <c r="BB744" s="72"/>
      <c r="BC744" s="72"/>
      <c r="BD744" s="72"/>
      <c r="BE744" s="72"/>
      <c r="BF744" s="72"/>
      <c r="BG744" s="72"/>
      <c r="BH744" s="72"/>
      <c r="BI744" s="72"/>
      <c r="BJ744" s="72"/>
      <c r="BK744" s="72"/>
      <c r="BL744" s="72"/>
      <c r="BM744" s="72"/>
      <c r="BN744" s="72"/>
      <c r="BO744" s="72"/>
      <c r="BP744" s="72"/>
      <c r="BQ744" s="72"/>
      <c r="BR744" s="72"/>
      <c r="BS744" s="72"/>
      <c r="BT744" s="72"/>
      <c r="BU744" s="72"/>
      <c r="BV744" s="72"/>
      <c r="BW744" s="72"/>
      <c r="BX744" s="72"/>
      <c r="BY744" s="72"/>
      <c r="BZ744" s="72"/>
      <c r="CA744" s="72"/>
      <c r="CB744" s="72"/>
      <c r="CC744" s="72"/>
      <c r="CD744" s="72"/>
      <c r="CE744" s="72"/>
      <c r="CF744" s="72"/>
      <c r="CG744" s="72"/>
      <c r="CH744" s="72"/>
      <c r="CI744" s="72"/>
      <c r="CJ744" s="72"/>
      <c r="CK744" s="72"/>
    </row>
    <row r="745" spans="2:89">
      <c r="C745" s="72">
        <f t="shared" ref="C745:C762" ca="1" si="190">F745+J745+W745+X745+AD745</f>
        <v>-2.9833378756625324</v>
      </c>
      <c r="D745" s="72">
        <f t="shared" ref="D745:D762" ca="1" si="191">L745+M745+N745+P745+Z745</f>
        <v>5.5086135564010128</v>
      </c>
      <c r="E745" s="70">
        <f t="shared" si="182"/>
        <v>1996</v>
      </c>
      <c r="F745" s="72">
        <f t="shared" ca="1" si="183"/>
        <v>-0.36091798330431052</v>
      </c>
      <c r="J745" s="72">
        <f t="shared" ca="1" si="184"/>
        <v>-2.1216100055844724</v>
      </c>
      <c r="L745" s="72">
        <f t="shared" ca="1" si="185"/>
        <v>8.63883583075825E-2</v>
      </c>
      <c r="M745" s="72">
        <f t="shared" ca="1" si="185"/>
        <v>0.23300762878375711</v>
      </c>
      <c r="N745" s="72">
        <f t="shared" ca="1" si="185"/>
        <v>0.62373506387031352</v>
      </c>
      <c r="P745" s="72">
        <f t="shared" ca="1" si="186"/>
        <v>4.6468521398343707</v>
      </c>
      <c r="W745" s="72">
        <f t="shared" ca="1" si="187"/>
        <v>-0.20423765598219348</v>
      </c>
      <c r="X745" s="72">
        <f t="shared" ca="1" si="187"/>
        <v>-0.11796409329805263</v>
      </c>
      <c r="Z745" s="72">
        <f t="shared" ca="1" si="188"/>
        <v>-8.1369634395011173E-2</v>
      </c>
      <c r="AD745" s="72">
        <f t="shared" ca="1" si="189"/>
        <v>-0.17860813749350357</v>
      </c>
      <c r="AU745" s="70"/>
      <c r="AV745" s="70"/>
      <c r="AW745" s="72"/>
      <c r="AX745" s="72"/>
      <c r="AY745" s="72"/>
      <c r="AZ745" s="72"/>
      <c r="BA745" s="72"/>
      <c r="BB745" s="72"/>
      <c r="BC745" s="72"/>
      <c r="BD745" s="72"/>
      <c r="BE745" s="72"/>
      <c r="BF745" s="72"/>
      <c r="BG745" s="72"/>
      <c r="BH745" s="72"/>
      <c r="BI745" s="72"/>
      <c r="BJ745" s="72"/>
      <c r="BK745" s="72"/>
      <c r="BL745" s="72"/>
      <c r="BM745" s="72"/>
      <c r="BN745" s="72"/>
      <c r="BO745" s="72"/>
      <c r="BP745" s="72"/>
      <c r="BQ745" s="72"/>
      <c r="BR745" s="72"/>
      <c r="BS745" s="72"/>
      <c r="BT745" s="72"/>
      <c r="BU745" s="72"/>
      <c r="BV745" s="72"/>
      <c r="BW745" s="72"/>
      <c r="BX745" s="72"/>
      <c r="BY745" s="72"/>
      <c r="BZ745" s="72"/>
      <c r="CA745" s="72"/>
      <c r="CB745" s="72"/>
      <c r="CC745" s="72"/>
      <c r="CD745" s="72"/>
      <c r="CE745" s="72"/>
      <c r="CF745" s="72"/>
      <c r="CG745" s="72"/>
      <c r="CH745" s="72"/>
      <c r="CI745" s="72"/>
      <c r="CJ745" s="72"/>
      <c r="CK745" s="72"/>
    </row>
    <row r="746" spans="2:89">
      <c r="C746" s="72">
        <f t="shared" ca="1" si="190"/>
        <v>-4.3209442087575116</v>
      </c>
      <c r="D746" s="72">
        <f t="shared" ca="1" si="191"/>
        <v>-0.65381863099439241</v>
      </c>
      <c r="E746" s="70">
        <f t="shared" si="182"/>
        <v>1997</v>
      </c>
      <c r="F746" s="72">
        <f t="shared" ca="1" si="183"/>
        <v>-0.37296456638832437</v>
      </c>
      <c r="J746" s="72">
        <f t="shared" ca="1" si="184"/>
        <v>-3.0786852563963221</v>
      </c>
      <c r="L746" s="72">
        <f t="shared" ca="1" si="185"/>
        <v>0.15881527521026098</v>
      </c>
      <c r="M746" s="72">
        <f t="shared" ca="1" si="185"/>
        <v>-2.0786963382477441E-2</v>
      </c>
      <c r="N746" s="72">
        <f t="shared" ca="1" si="185"/>
        <v>-0.9129729101826064</v>
      </c>
      <c r="P746" s="72">
        <f t="shared" ca="1" si="186"/>
        <v>0.12413623357651468</v>
      </c>
      <c r="W746" s="72">
        <f t="shared" ca="1" si="187"/>
        <v>-0.38839396036887774</v>
      </c>
      <c r="X746" s="72">
        <f t="shared" ca="1" si="187"/>
        <v>-0.24282663365634677</v>
      </c>
      <c r="Z746" s="72">
        <f t="shared" ca="1" si="188"/>
        <v>-3.0102662160842752E-3</v>
      </c>
      <c r="AD746" s="72">
        <f t="shared" ca="1" si="189"/>
        <v>-0.23807379194764056</v>
      </c>
      <c r="AU746" s="70"/>
      <c r="AV746" s="70"/>
      <c r="AW746" s="72"/>
      <c r="AX746" s="72"/>
      <c r="AY746" s="72"/>
      <c r="AZ746" s="72"/>
      <c r="BA746" s="72"/>
      <c r="BB746" s="72"/>
      <c r="BC746" s="72"/>
      <c r="BD746" s="72"/>
      <c r="BE746" s="72"/>
      <c r="BF746" s="72"/>
      <c r="BG746" s="72"/>
      <c r="BH746" s="72"/>
      <c r="BI746" s="72"/>
      <c r="BJ746" s="72"/>
      <c r="BK746" s="72"/>
      <c r="BL746" s="72"/>
      <c r="BM746" s="72"/>
      <c r="BN746" s="72"/>
      <c r="BO746" s="72"/>
      <c r="BP746" s="72"/>
      <c r="BQ746" s="72"/>
      <c r="BR746" s="72"/>
      <c r="BS746" s="72"/>
      <c r="BT746" s="72"/>
      <c r="BU746" s="72"/>
      <c r="BV746" s="72"/>
      <c r="BW746" s="72"/>
      <c r="BX746" s="72"/>
      <c r="BY746" s="72"/>
      <c r="BZ746" s="72"/>
      <c r="CA746" s="72"/>
      <c r="CB746" s="72"/>
      <c r="CC746" s="72"/>
      <c r="CD746" s="72"/>
      <c r="CE746" s="72"/>
      <c r="CF746" s="72"/>
      <c r="CG746" s="72"/>
      <c r="CH746" s="72"/>
      <c r="CI746" s="72"/>
      <c r="CJ746" s="72"/>
      <c r="CK746" s="72"/>
    </row>
    <row r="747" spans="2:89">
      <c r="C747" s="72">
        <f t="shared" ca="1" si="190"/>
        <v>0.61860163167991467</v>
      </c>
      <c r="D747" s="72">
        <f t="shared" ca="1" si="191"/>
        <v>1.8075641097488873</v>
      </c>
      <c r="E747" s="70">
        <f t="shared" si="182"/>
        <v>1998</v>
      </c>
      <c r="F747" s="72">
        <f t="shared" ca="1" si="183"/>
        <v>5.4009426204166738E-2</v>
      </c>
      <c r="J747" s="72">
        <f t="shared" ca="1" si="184"/>
        <v>0.58856493478301442</v>
      </c>
      <c r="L747" s="72">
        <f t="shared" ca="1" si="185"/>
        <v>-6.7596495759262376E-3</v>
      </c>
      <c r="M747" s="72">
        <f t="shared" ca="1" si="185"/>
        <v>-6.8777007207613372E-2</v>
      </c>
      <c r="N747" s="72">
        <f t="shared" ca="1" si="185"/>
        <v>0.44573863842899841</v>
      </c>
      <c r="P747" s="72">
        <f t="shared" ca="1" si="186"/>
        <v>1.3524788746493099</v>
      </c>
      <c r="W747" s="72">
        <f t="shared" ca="1" si="187"/>
        <v>-0.1049324623659233</v>
      </c>
      <c r="X747" s="72">
        <f t="shared" ca="1" si="187"/>
        <v>9.3172992835426932E-2</v>
      </c>
      <c r="Z747" s="72">
        <f t="shared" ca="1" si="188"/>
        <v>8.4883253454118346E-2</v>
      </c>
      <c r="AD747" s="72">
        <f t="shared" ca="1" si="189"/>
        <v>-1.2213259776770078E-2</v>
      </c>
      <c r="AU747" s="70"/>
      <c r="AV747" s="70"/>
      <c r="AW747" s="72"/>
      <c r="AX747" s="72"/>
      <c r="AY747" s="72"/>
      <c r="AZ747" s="72"/>
      <c r="BA747" s="72"/>
      <c r="BB747" s="72"/>
      <c r="BC747" s="72"/>
      <c r="BD747" s="72"/>
      <c r="BE747" s="72"/>
      <c r="BF747" s="72"/>
      <c r="BG747" s="72"/>
      <c r="BH747" s="72"/>
      <c r="BI747" s="72"/>
      <c r="BJ747" s="72"/>
      <c r="BK747" s="72"/>
      <c r="BL747" s="72"/>
      <c r="BM747" s="72"/>
      <c r="BN747" s="72"/>
      <c r="BO747" s="72"/>
      <c r="BP747" s="72"/>
      <c r="BQ747" s="72"/>
      <c r="BR747" s="72"/>
      <c r="BS747" s="72"/>
      <c r="BT747" s="72"/>
      <c r="BU747" s="72"/>
      <c r="BV747" s="72"/>
      <c r="BW747" s="72"/>
      <c r="BX747" s="72"/>
      <c r="BY747" s="72"/>
      <c r="BZ747" s="72"/>
      <c r="CA747" s="72"/>
      <c r="CB747" s="72"/>
      <c r="CC747" s="72"/>
      <c r="CD747" s="72"/>
      <c r="CE747" s="72"/>
      <c r="CF747" s="72"/>
      <c r="CG747" s="72"/>
      <c r="CH747" s="72"/>
      <c r="CI747" s="72"/>
      <c r="CJ747" s="72"/>
      <c r="CK747" s="72"/>
    </row>
    <row r="748" spans="2:89">
      <c r="C748" s="72">
        <f t="shared" ca="1" si="190"/>
        <v>-1.7999068071570601</v>
      </c>
      <c r="D748" s="72">
        <f t="shared" ca="1" si="191"/>
        <v>-0.47265654678598534</v>
      </c>
      <c r="E748" s="70">
        <f t="shared" si="182"/>
        <v>1999</v>
      </c>
      <c r="F748" s="72">
        <f t="shared" ca="1" si="183"/>
        <v>-7.5412084339469138E-2</v>
      </c>
      <c r="J748" s="72">
        <f t="shared" ca="1" si="184"/>
        <v>-1.2061138902903932</v>
      </c>
      <c r="L748" s="72">
        <f t="shared" ca="1" si="185"/>
        <v>-1.2183166911608105E-3</v>
      </c>
      <c r="M748" s="72">
        <f t="shared" ca="1" si="185"/>
        <v>0.11626831681895697</v>
      </c>
      <c r="N748" s="72">
        <f t="shared" ca="1" si="185"/>
        <v>-0.29294063629591383</v>
      </c>
      <c r="P748" s="72">
        <f t="shared" ca="1" si="186"/>
        <v>-0.28398682257557462</v>
      </c>
      <c r="W748" s="72">
        <f t="shared" ca="1" si="187"/>
        <v>-0.26274690529920641</v>
      </c>
      <c r="X748" s="72">
        <f t="shared" ca="1" si="187"/>
        <v>3.9710933013914436E-2</v>
      </c>
      <c r="Z748" s="72">
        <f t="shared" ca="1" si="188"/>
        <v>-1.0779088042293068E-2</v>
      </c>
      <c r="AD748" s="72">
        <f t="shared" ca="1" si="189"/>
        <v>-0.29534486024190582</v>
      </c>
      <c r="AU748" s="70"/>
      <c r="AV748" s="70"/>
      <c r="AW748" s="72"/>
      <c r="AX748" s="72"/>
      <c r="AY748" s="72"/>
      <c r="AZ748" s="72"/>
      <c r="BA748" s="72"/>
      <c r="BB748" s="72"/>
      <c r="BC748" s="72"/>
      <c r="BD748" s="72"/>
      <c r="BE748" s="72"/>
      <c r="BF748" s="72"/>
      <c r="BG748" s="72"/>
      <c r="BH748" s="72"/>
      <c r="BI748" s="72"/>
      <c r="BJ748" s="72"/>
      <c r="BK748" s="72"/>
      <c r="BL748" s="72"/>
      <c r="BM748" s="72"/>
      <c r="BN748" s="72"/>
      <c r="BO748" s="72"/>
      <c r="BP748" s="72"/>
      <c r="BQ748" s="72"/>
      <c r="BR748" s="72"/>
      <c r="BS748" s="72"/>
      <c r="BT748" s="72"/>
      <c r="BU748" s="72"/>
      <c r="BV748" s="72"/>
      <c r="BW748" s="72"/>
      <c r="BX748" s="72"/>
      <c r="BY748" s="72"/>
      <c r="BZ748" s="72"/>
      <c r="CA748" s="72"/>
      <c r="CB748" s="72"/>
      <c r="CC748" s="72"/>
      <c r="CD748" s="72"/>
      <c r="CE748" s="72"/>
      <c r="CF748" s="72"/>
      <c r="CG748" s="72"/>
      <c r="CH748" s="72"/>
      <c r="CI748" s="72"/>
      <c r="CJ748" s="72"/>
      <c r="CK748" s="72"/>
    </row>
    <row r="749" spans="2:89">
      <c r="C749" s="72">
        <f t="shared" ca="1" si="190"/>
        <v>-4.5853982319609852</v>
      </c>
      <c r="D749" s="72">
        <f t="shared" ca="1" si="191"/>
        <v>-2.1728109186612898</v>
      </c>
      <c r="E749" s="70">
        <f t="shared" si="182"/>
        <v>2000</v>
      </c>
      <c r="F749" s="72">
        <f t="shared" ca="1" si="183"/>
        <v>-0.13264087814968445</v>
      </c>
      <c r="J749" s="72">
        <f t="shared" ca="1" si="184"/>
        <v>-3.7126320765990126</v>
      </c>
      <c r="L749" s="72">
        <f t="shared" ca="1" si="185"/>
        <v>-0.17899901813993452</v>
      </c>
      <c r="M749" s="72">
        <f t="shared" ca="1" si="185"/>
        <v>-0.19504630472931794</v>
      </c>
      <c r="N749" s="72">
        <f t="shared" ca="1" si="185"/>
        <v>6.0044038025267144E-2</v>
      </c>
      <c r="P749" s="72">
        <f t="shared" ca="1" si="186"/>
        <v>-1.778340865888</v>
      </c>
      <c r="W749" s="72">
        <f t="shared" ca="1" si="187"/>
        <v>-0.11028971322666142</v>
      </c>
      <c r="X749" s="72">
        <f t="shared" ca="1" si="187"/>
        <v>-0.37761022134033373</v>
      </c>
      <c r="Z749" s="72">
        <f t="shared" ca="1" si="188"/>
        <v>-8.0468767929304144E-2</v>
      </c>
      <c r="AD749" s="72">
        <f t="shared" ca="1" si="189"/>
        <v>-0.252225342645293</v>
      </c>
      <c r="AU749" s="70"/>
      <c r="AV749" s="70"/>
      <c r="AW749" s="72"/>
      <c r="AX749" s="72"/>
      <c r="AY749" s="72"/>
      <c r="AZ749" s="72"/>
      <c r="BA749" s="72"/>
      <c r="BB749" s="72"/>
      <c r="BC749" s="72"/>
      <c r="BD749" s="72"/>
      <c r="BE749" s="72"/>
      <c r="BF749" s="72"/>
      <c r="BG749" s="72"/>
      <c r="BH749" s="72"/>
      <c r="BI749" s="72"/>
      <c r="BJ749" s="72"/>
      <c r="BK749" s="72"/>
      <c r="BL749" s="72"/>
      <c r="BM749" s="72"/>
      <c r="BN749" s="72"/>
      <c r="BO749" s="72"/>
      <c r="BP749" s="72"/>
      <c r="BQ749" s="72"/>
      <c r="BR749" s="72"/>
      <c r="BS749" s="72"/>
      <c r="BT749" s="72"/>
      <c r="BU749" s="72"/>
      <c r="BV749" s="72"/>
      <c r="BW749" s="72"/>
      <c r="BX749" s="72"/>
      <c r="BY749" s="72"/>
      <c r="BZ749" s="72"/>
      <c r="CA749" s="72"/>
      <c r="CB749" s="72"/>
      <c r="CC749" s="72"/>
      <c r="CD749" s="72"/>
      <c r="CE749" s="72"/>
      <c r="CF749" s="72"/>
      <c r="CG749" s="72"/>
      <c r="CH749" s="72"/>
      <c r="CI749" s="72"/>
      <c r="CJ749" s="72"/>
      <c r="CK749" s="72"/>
    </row>
    <row r="750" spans="2:89">
      <c r="C750" s="72">
        <f t="shared" ca="1" si="190"/>
        <v>0.14656127154619819</v>
      </c>
      <c r="D750" s="72">
        <f t="shared" ca="1" si="191"/>
        <v>1.9601859096301224</v>
      </c>
      <c r="E750" s="70">
        <f t="shared" si="182"/>
        <v>2001</v>
      </c>
      <c r="F750" s="72">
        <f t="shared" ca="1" si="183"/>
        <v>0.11836679603152883</v>
      </c>
      <c r="J750" s="72">
        <f t="shared" ca="1" si="184"/>
        <v>3.3033566740747504E-3</v>
      </c>
      <c r="L750" s="72">
        <f t="shared" ca="1" si="185"/>
        <v>0.25617222847972171</v>
      </c>
      <c r="M750" s="72">
        <f t="shared" ca="1" si="185"/>
        <v>0.14063311874302151</v>
      </c>
      <c r="N750" s="72">
        <f t="shared" ca="1" si="185"/>
        <v>0.53006279581811766</v>
      </c>
      <c r="P750" s="72">
        <f t="shared" ca="1" si="186"/>
        <v>1.0156308464343213</v>
      </c>
      <c r="W750" s="72">
        <f t="shared" ca="1" si="187"/>
        <v>9.0509203108944836E-2</v>
      </c>
      <c r="X750" s="72">
        <f t="shared" ca="1" si="187"/>
        <v>-1.1235996307587455E-2</v>
      </c>
      <c r="Z750" s="72">
        <f t="shared" ca="1" si="188"/>
        <v>1.7686920154940115E-2</v>
      </c>
      <c r="AD750" s="72">
        <f t="shared" ca="1" si="189"/>
        <v>-5.4382087960762757E-2</v>
      </c>
      <c r="AU750" s="70"/>
      <c r="AV750" s="70"/>
      <c r="AW750" s="72"/>
      <c r="AX750" s="72"/>
      <c r="AY750" s="72"/>
      <c r="AZ750" s="72"/>
      <c r="BA750" s="72"/>
      <c r="BB750" s="72"/>
      <c r="BC750" s="72"/>
      <c r="BD750" s="72"/>
      <c r="BE750" s="72"/>
      <c r="BF750" s="72"/>
      <c r="BG750" s="72"/>
      <c r="BH750" s="72"/>
      <c r="BI750" s="72"/>
      <c r="BJ750" s="72"/>
      <c r="BK750" s="72"/>
      <c r="BL750" s="72"/>
      <c r="BM750" s="72"/>
      <c r="BN750" s="72"/>
      <c r="BO750" s="72"/>
      <c r="BP750" s="72"/>
      <c r="BQ750" s="72"/>
      <c r="BR750" s="72"/>
      <c r="BS750" s="72"/>
      <c r="BT750" s="72"/>
      <c r="BU750" s="72"/>
      <c r="BV750" s="72"/>
      <c r="BW750" s="72"/>
      <c r="BX750" s="72"/>
      <c r="BY750" s="72"/>
      <c r="BZ750" s="72"/>
      <c r="CA750" s="72"/>
      <c r="CB750" s="72"/>
      <c r="CC750" s="72"/>
      <c r="CD750" s="72"/>
      <c r="CE750" s="72"/>
      <c r="CF750" s="72"/>
      <c r="CG750" s="72"/>
      <c r="CH750" s="72"/>
      <c r="CI750" s="72"/>
      <c r="CJ750" s="72"/>
      <c r="CK750" s="72"/>
    </row>
    <row r="751" spans="2:89">
      <c r="C751" s="72">
        <f t="shared" ca="1" si="190"/>
        <v>1.430619597694653</v>
      </c>
      <c r="D751" s="72">
        <f t="shared" ca="1" si="191"/>
        <v>3.1906476009093376</v>
      </c>
      <c r="E751" s="70">
        <f t="shared" si="182"/>
        <v>2002</v>
      </c>
      <c r="F751" s="72">
        <f t="shared" ca="1" si="183"/>
        <v>0.11167326895497139</v>
      </c>
      <c r="J751" s="72">
        <f t="shared" ca="1" si="184"/>
        <v>1.2717267767272242</v>
      </c>
      <c r="L751" s="72">
        <f t="shared" ca="1" si="185"/>
        <v>0.13525094226502962</v>
      </c>
      <c r="M751" s="72">
        <f t="shared" ca="1" si="185"/>
        <v>0.27085630147240769</v>
      </c>
      <c r="N751" s="72">
        <f t="shared" ca="1" si="185"/>
        <v>0.84076839277465742</v>
      </c>
      <c r="P751" s="72">
        <f t="shared" ca="1" si="186"/>
        <v>1.868888112273519</v>
      </c>
      <c r="W751" s="72">
        <f t="shared" ca="1" si="187"/>
        <v>-5.2755499134661703E-2</v>
      </c>
      <c r="X751" s="72">
        <f t="shared" ca="1" si="187"/>
        <v>0.11548954757598359</v>
      </c>
      <c r="Z751" s="72">
        <f t="shared" ca="1" si="188"/>
        <v>7.4883852123723824E-2</v>
      </c>
      <c r="AD751" s="72">
        <f t="shared" ca="1" si="189"/>
        <v>-1.5514496428864506E-2</v>
      </c>
      <c r="AU751" s="70"/>
      <c r="AV751" s="70"/>
      <c r="AW751" s="72"/>
      <c r="AX751" s="72"/>
      <c r="AY751" s="72"/>
      <c r="AZ751" s="72"/>
      <c r="BA751" s="72"/>
      <c r="BB751" s="72"/>
      <c r="BC751" s="72"/>
      <c r="BD751" s="72"/>
      <c r="BE751" s="72"/>
      <c r="BF751" s="72"/>
      <c r="BG751" s="72"/>
      <c r="BH751" s="72"/>
      <c r="BI751" s="72"/>
      <c r="BJ751" s="72"/>
      <c r="BK751" s="72"/>
      <c r="BL751" s="72"/>
      <c r="BM751" s="72"/>
      <c r="BN751" s="72"/>
      <c r="BO751" s="72"/>
      <c r="BP751" s="72"/>
      <c r="BQ751" s="72"/>
      <c r="BR751" s="72"/>
      <c r="BS751" s="72"/>
      <c r="BT751" s="72"/>
      <c r="BU751" s="72"/>
      <c r="BV751" s="72"/>
      <c r="BW751" s="72"/>
      <c r="BX751" s="72"/>
      <c r="BY751" s="72"/>
      <c r="BZ751" s="72"/>
      <c r="CA751" s="72"/>
      <c r="CB751" s="72"/>
      <c r="CC751" s="72"/>
      <c r="CD751" s="72"/>
      <c r="CE751" s="72"/>
      <c r="CF751" s="72"/>
      <c r="CG751" s="72"/>
      <c r="CH751" s="72"/>
      <c r="CI751" s="72"/>
      <c r="CJ751" s="72"/>
      <c r="CK751" s="72"/>
    </row>
    <row r="752" spans="2:89">
      <c r="C752" s="72">
        <f t="shared" ca="1" si="190"/>
        <v>3.732582927847333</v>
      </c>
      <c r="D752" s="72">
        <f t="shared" ca="1" si="191"/>
        <v>4.7661079734984453</v>
      </c>
      <c r="E752" s="70">
        <f t="shared" si="182"/>
        <v>2003</v>
      </c>
      <c r="F752" s="72">
        <f t="shared" ca="1" si="183"/>
        <v>0.29102694071082352</v>
      </c>
      <c r="J752" s="72">
        <f t="shared" ca="1" si="184"/>
        <v>2.4988284044444278</v>
      </c>
      <c r="L752" s="72">
        <f t="shared" ca="1" si="185"/>
        <v>7.8942058630874834E-2</v>
      </c>
      <c r="M752" s="72">
        <f t="shared" ca="1" si="185"/>
        <v>0.37514356089375289</v>
      </c>
      <c r="N752" s="72">
        <f t="shared" ca="1" si="185"/>
        <v>1.4307659057312754</v>
      </c>
      <c r="P752" s="72">
        <f t="shared" ca="1" si="186"/>
        <v>2.7568958989864938</v>
      </c>
      <c r="W752" s="72">
        <f t="shared" ca="1" si="187"/>
        <v>0.48871548986573798</v>
      </c>
      <c r="X752" s="72">
        <f t="shared" ca="1" si="187"/>
        <v>0.26267339077824603</v>
      </c>
      <c r="Z752" s="72">
        <f t="shared" ca="1" si="188"/>
        <v>0.12436054925604877</v>
      </c>
      <c r="AD752" s="72">
        <f t="shared" ca="1" si="189"/>
        <v>0.19133870204809766</v>
      </c>
      <c r="AU752" s="70"/>
      <c r="AV752" s="70"/>
      <c r="AW752" s="72"/>
      <c r="AX752" s="72"/>
      <c r="AY752" s="72"/>
      <c r="AZ752" s="72"/>
      <c r="BA752" s="72"/>
      <c r="BB752" s="72"/>
      <c r="BC752" s="72"/>
      <c r="BD752" s="72"/>
      <c r="BE752" s="72"/>
      <c r="BF752" s="72"/>
      <c r="BG752" s="72"/>
      <c r="BH752" s="72"/>
      <c r="BI752" s="72"/>
      <c r="BJ752" s="72"/>
      <c r="BK752" s="72"/>
      <c r="BL752" s="72"/>
      <c r="BM752" s="72"/>
      <c r="BN752" s="72"/>
      <c r="BO752" s="72"/>
      <c r="BP752" s="72"/>
      <c r="BQ752" s="72"/>
      <c r="BR752" s="72"/>
      <c r="BS752" s="72"/>
      <c r="BT752" s="72"/>
      <c r="BU752" s="72"/>
      <c r="BV752" s="72"/>
      <c r="BW752" s="72"/>
      <c r="BX752" s="72"/>
      <c r="BY752" s="72"/>
      <c r="BZ752" s="72"/>
      <c r="CA752" s="72"/>
      <c r="CB752" s="72"/>
      <c r="CC752" s="72"/>
      <c r="CD752" s="72"/>
      <c r="CE752" s="72"/>
      <c r="CF752" s="72"/>
      <c r="CG752" s="72"/>
      <c r="CH752" s="72"/>
      <c r="CI752" s="72"/>
      <c r="CJ752" s="72"/>
      <c r="CK752" s="72"/>
    </row>
    <row r="753" spans="2:89">
      <c r="C753" s="72">
        <f t="shared" ca="1" si="190"/>
        <v>7.9815071275753602E-2</v>
      </c>
      <c r="D753" s="72">
        <f t="shared" ca="1" si="191"/>
        <v>1.2448046325395818</v>
      </c>
      <c r="E753" s="70">
        <f t="shared" si="182"/>
        <v>2004</v>
      </c>
      <c r="F753" s="72">
        <f t="shared" ca="1" si="183"/>
        <v>0.19541282357815309</v>
      </c>
      <c r="J753" s="72">
        <f t="shared" ca="1" si="184"/>
        <v>-0.22445184345651928</v>
      </c>
      <c r="L753" s="72">
        <f t="shared" ca="1" si="185"/>
        <v>-1.0265934921137062E-3</v>
      </c>
      <c r="M753" s="72">
        <f t="shared" ca="1" si="185"/>
        <v>8.8140626983281678E-2</v>
      </c>
      <c r="N753" s="72">
        <f t="shared" ca="1" si="185"/>
        <v>0.48466472763003532</v>
      </c>
      <c r="P753" s="72">
        <f t="shared" ca="1" si="186"/>
        <v>0.61155490371676391</v>
      </c>
      <c r="W753" s="72">
        <f t="shared" ca="1" si="187"/>
        <v>5.6387419578549931E-2</v>
      </c>
      <c r="X753" s="72">
        <f t="shared" ca="1" si="187"/>
        <v>7.0071739341162689E-2</v>
      </c>
      <c r="Z753" s="72">
        <f t="shared" ca="1" si="188"/>
        <v>6.1470967701614844E-2</v>
      </c>
      <c r="AD753" s="72">
        <f t="shared" ca="1" si="189"/>
        <v>-1.7605067765592848E-2</v>
      </c>
      <c r="AU753" s="70"/>
      <c r="AV753" s="70"/>
      <c r="AW753" s="72"/>
      <c r="AX753" s="72"/>
      <c r="AY753" s="72"/>
      <c r="AZ753" s="72"/>
      <c r="BA753" s="72"/>
      <c r="BB753" s="72"/>
      <c r="BC753" s="72"/>
      <c r="BD753" s="72"/>
      <c r="BE753" s="72"/>
      <c r="BF753" s="72"/>
      <c r="BG753" s="72"/>
      <c r="BH753" s="72"/>
      <c r="BI753" s="72"/>
      <c r="BJ753" s="72"/>
      <c r="BK753" s="72"/>
      <c r="BL753" s="72"/>
      <c r="BM753" s="72"/>
      <c r="BN753" s="72"/>
      <c r="BO753" s="72"/>
      <c r="BP753" s="72"/>
      <c r="BQ753" s="72"/>
      <c r="BR753" s="72"/>
      <c r="BS753" s="72"/>
      <c r="BT753" s="72"/>
      <c r="BU753" s="72"/>
      <c r="BV753" s="72"/>
      <c r="BW753" s="72"/>
      <c r="BX753" s="72"/>
      <c r="BY753" s="72"/>
      <c r="BZ753" s="72"/>
      <c r="CA753" s="72"/>
      <c r="CB753" s="72"/>
      <c r="CC753" s="72"/>
      <c r="CD753" s="72"/>
      <c r="CE753" s="72"/>
      <c r="CF753" s="72"/>
      <c r="CG753" s="72"/>
      <c r="CH753" s="72"/>
      <c r="CI753" s="72"/>
      <c r="CJ753" s="72"/>
      <c r="CK753" s="72"/>
    </row>
    <row r="754" spans="2:89">
      <c r="C754" s="72">
        <f t="shared" ca="1" si="190"/>
        <v>-1.4361597949982343</v>
      </c>
      <c r="D754" s="72">
        <f t="shared" ca="1" si="191"/>
        <v>-8.4964303494284424E-2</v>
      </c>
      <c r="E754" s="70">
        <f t="shared" si="182"/>
        <v>2005</v>
      </c>
      <c r="F754" s="72">
        <f t="shared" ca="1" si="183"/>
        <v>0.12269015471126102</v>
      </c>
      <c r="J754" s="72">
        <f t="shared" ca="1" si="184"/>
        <v>-1.5235024227939717</v>
      </c>
      <c r="L754" s="72">
        <f t="shared" ca="1" si="185"/>
        <v>-7.8421521347625062E-2</v>
      </c>
      <c r="M754" s="72">
        <f t="shared" ca="1" si="185"/>
        <v>-2.1532746779489732E-2</v>
      </c>
      <c r="N754" s="72">
        <f t="shared" ca="1" si="185"/>
        <v>0.55934835221196233</v>
      </c>
      <c r="P754" s="72">
        <f t="shared" ca="1" si="186"/>
        <v>-0.47813135201094797</v>
      </c>
      <c r="W754" s="72">
        <f t="shared" ca="1" si="187"/>
        <v>0.12555619724693984</v>
      </c>
      <c r="X754" s="72">
        <f t="shared" ca="1" si="187"/>
        <v>-6.7004540288384928E-2</v>
      </c>
      <c r="Z754" s="72">
        <f t="shared" ca="1" si="188"/>
        <v>-6.6227035568184003E-2</v>
      </c>
      <c r="AD754" s="72">
        <f t="shared" ca="1" si="189"/>
        <v>-9.3899183874078543E-2</v>
      </c>
      <c r="AU754" s="70"/>
      <c r="AV754" s="70"/>
      <c r="AW754" s="72"/>
      <c r="AX754" s="72"/>
      <c r="AY754" s="72"/>
      <c r="AZ754" s="72"/>
      <c r="BA754" s="72"/>
      <c r="BB754" s="72"/>
      <c r="BC754" s="72"/>
      <c r="BD754" s="72"/>
      <c r="BE754" s="72"/>
      <c r="BF754" s="72"/>
      <c r="BG754" s="72"/>
      <c r="BH754" s="72"/>
      <c r="BI754" s="72"/>
      <c r="BJ754" s="72"/>
      <c r="BK754" s="72"/>
      <c r="BL754" s="72"/>
      <c r="BM754" s="72"/>
      <c r="BN754" s="72"/>
      <c r="BO754" s="72"/>
      <c r="BP754" s="72"/>
      <c r="BQ754" s="72"/>
      <c r="BR754" s="72"/>
      <c r="BS754" s="72"/>
      <c r="BT754" s="72"/>
      <c r="BU754" s="72"/>
      <c r="BV754" s="72"/>
      <c r="BW754" s="72"/>
      <c r="BX754" s="72"/>
      <c r="BY754" s="72"/>
      <c r="BZ754" s="72"/>
      <c r="CA754" s="72"/>
      <c r="CB754" s="72"/>
      <c r="CC754" s="72"/>
      <c r="CD754" s="72"/>
      <c r="CE754" s="72"/>
      <c r="CF754" s="72"/>
      <c r="CG754" s="72"/>
      <c r="CH754" s="72"/>
      <c r="CI754" s="72"/>
      <c r="CJ754" s="72"/>
      <c r="CK754" s="72"/>
    </row>
    <row r="755" spans="2:89">
      <c r="C755" s="72">
        <f t="shared" ca="1" si="190"/>
        <v>-0.72543870778591435</v>
      </c>
      <c r="D755" s="72">
        <f t="shared" ca="1" si="191"/>
        <v>0.53414134367603239</v>
      </c>
      <c r="E755" s="70">
        <f t="shared" si="182"/>
        <v>2006</v>
      </c>
      <c r="F755" s="72">
        <f t="shared" ca="1" si="183"/>
        <v>2.0518895529517702E-3</v>
      </c>
      <c r="J755" s="72">
        <f t="shared" ca="1" si="184"/>
        <v>-0.78350297348970899</v>
      </c>
      <c r="L755" s="72">
        <f t="shared" ca="1" si="185"/>
        <v>-6.0072797103159985E-2</v>
      </c>
      <c r="M755" s="72">
        <f t="shared" ca="1" si="185"/>
        <v>2.0527704033692147E-2</v>
      </c>
      <c r="N755" s="72">
        <f t="shared" ca="1" si="185"/>
        <v>0.53509745587168367</v>
      </c>
      <c r="P755" s="72">
        <f t="shared" ca="1" si="186"/>
        <v>-5.1144815103509302E-2</v>
      </c>
      <c r="W755" s="72">
        <f t="shared" ca="1" si="187"/>
        <v>4.8409935684630485E-2</v>
      </c>
      <c r="X755" s="72">
        <f t="shared" ca="1" si="187"/>
        <v>2.6104038277740629E-2</v>
      </c>
      <c r="Z755" s="72">
        <f t="shared" ca="1" si="188"/>
        <v>8.973379597732592E-2</v>
      </c>
      <c r="AD755" s="72">
        <f t="shared" ca="1" si="189"/>
        <v>-1.8501597811528322E-2</v>
      </c>
      <c r="AU755" s="70"/>
      <c r="AV755" s="70"/>
      <c r="AW755" s="72"/>
      <c r="AX755" s="72"/>
      <c r="AY755" s="72"/>
      <c r="AZ755" s="72"/>
      <c r="BA755" s="72"/>
      <c r="BB755" s="72"/>
      <c r="BC755" s="72"/>
      <c r="BD755" s="72"/>
      <c r="BE755" s="72"/>
      <c r="BF755" s="72"/>
      <c r="BG755" s="72"/>
      <c r="BH755" s="72"/>
      <c r="BI755" s="72"/>
      <c r="BJ755" s="72"/>
      <c r="BK755" s="72"/>
      <c r="BL755" s="72"/>
      <c r="BM755" s="72"/>
      <c r="BN755" s="72"/>
      <c r="BO755" s="72"/>
      <c r="BP755" s="72"/>
      <c r="BQ755" s="72"/>
      <c r="BR755" s="72"/>
      <c r="BS755" s="72"/>
      <c r="BT755" s="72"/>
      <c r="BU755" s="72"/>
      <c r="BV755" s="72"/>
      <c r="BW755" s="72"/>
      <c r="BX755" s="72"/>
      <c r="BY755" s="72"/>
      <c r="BZ755" s="72"/>
      <c r="CA755" s="72"/>
      <c r="CB755" s="72"/>
      <c r="CC755" s="72"/>
      <c r="CD755" s="72"/>
      <c r="CE755" s="72"/>
      <c r="CF755" s="72"/>
      <c r="CG755" s="72"/>
      <c r="CH755" s="72"/>
      <c r="CI755" s="72"/>
      <c r="CJ755" s="72"/>
      <c r="CK755" s="72"/>
    </row>
    <row r="756" spans="2:89">
      <c r="C756" s="72">
        <f t="shared" ca="1" si="190"/>
        <v>0.6813689137801372</v>
      </c>
      <c r="D756" s="72">
        <f t="shared" ca="1" si="191"/>
        <v>1.8654288007552935</v>
      </c>
      <c r="E756" s="70">
        <f t="shared" si="182"/>
        <v>2007</v>
      </c>
      <c r="F756" s="72">
        <f t="shared" ca="1" si="183"/>
        <v>0.18143740917580878</v>
      </c>
      <c r="J756" s="72">
        <f t="shared" ca="1" si="184"/>
        <v>0.29197513080096388</v>
      </c>
      <c r="L756" s="72">
        <f t="shared" ca="1" si="185"/>
        <v>3.3748196660841001E-2</v>
      </c>
      <c r="M756" s="72">
        <f t="shared" ca="1" si="185"/>
        <v>9.3222289084449378E-2</v>
      </c>
      <c r="N756" s="72">
        <f t="shared" ca="1" si="185"/>
        <v>0.63941117620000643</v>
      </c>
      <c r="P756" s="72">
        <f t="shared" ca="1" si="186"/>
        <v>1.0389303932779794</v>
      </c>
      <c r="W756" s="72">
        <f t="shared" ca="1" si="187"/>
        <v>0.11209847652458169</v>
      </c>
      <c r="X756" s="72">
        <f t="shared" ca="1" si="187"/>
        <v>6.5689121923522276E-2</v>
      </c>
      <c r="Z756" s="72">
        <f t="shared" ca="1" si="188"/>
        <v>6.0116745532017207E-2</v>
      </c>
      <c r="AD756" s="72">
        <f t="shared" ca="1" si="189"/>
        <v>3.0168775355260493E-2</v>
      </c>
      <c r="AU756" s="70"/>
      <c r="AV756" s="70"/>
      <c r="AW756" s="72"/>
      <c r="AX756" s="72"/>
      <c r="AY756" s="72"/>
      <c r="AZ756" s="72"/>
      <c r="BA756" s="72"/>
      <c r="BB756" s="72"/>
      <c r="BC756" s="72"/>
      <c r="BD756" s="72"/>
      <c r="BE756" s="72"/>
      <c r="BF756" s="72"/>
      <c r="BG756" s="72"/>
      <c r="BH756" s="72"/>
      <c r="BI756" s="72"/>
      <c r="BJ756" s="72"/>
      <c r="BK756" s="72"/>
      <c r="BL756" s="72"/>
      <c r="BM756" s="72"/>
      <c r="BN756" s="72"/>
      <c r="BO756" s="72"/>
      <c r="BP756" s="72"/>
      <c r="BQ756" s="72"/>
      <c r="BR756" s="72"/>
      <c r="BS756" s="72"/>
      <c r="BT756" s="72"/>
      <c r="BU756" s="72"/>
      <c r="BV756" s="72"/>
      <c r="BW756" s="72"/>
      <c r="BX756" s="72"/>
      <c r="BY756" s="72"/>
      <c r="BZ756" s="72"/>
      <c r="CA756" s="72"/>
      <c r="CB756" s="72"/>
      <c r="CC756" s="72"/>
      <c r="CD756" s="72"/>
      <c r="CE756" s="72"/>
      <c r="CF756" s="72"/>
      <c r="CG756" s="72"/>
      <c r="CH756" s="72"/>
      <c r="CI756" s="72"/>
      <c r="CJ756" s="72"/>
      <c r="CK756" s="72"/>
    </row>
    <row r="757" spans="2:89">
      <c r="C757" s="72">
        <f t="shared" ca="1" si="190"/>
        <v>-0.28268821599619504</v>
      </c>
      <c r="D757" s="72">
        <f t="shared" ca="1" si="191"/>
        <v>0.60844450418661389</v>
      </c>
      <c r="E757" s="70">
        <f t="shared" si="182"/>
        <v>2008</v>
      </c>
      <c r="F757" s="72">
        <f t="shared" ca="1" si="183"/>
        <v>0.19130752751659469</v>
      </c>
      <c r="J757" s="72">
        <f t="shared" ca="1" si="184"/>
        <v>-0.78960219298906953</v>
      </c>
      <c r="L757" s="72">
        <f t="shared" ca="1" si="185"/>
        <v>-6.4049683849113026E-2</v>
      </c>
      <c r="M757" s="72">
        <f t="shared" ca="1" si="185"/>
        <v>8.6986218771463897E-2</v>
      </c>
      <c r="N757" s="72">
        <f t="shared" ca="1" si="185"/>
        <v>0.23578551246248139</v>
      </c>
      <c r="P757" s="72">
        <f t="shared" ca="1" si="186"/>
        <v>0.32538328726706728</v>
      </c>
      <c r="W757" s="72">
        <f t="shared" ca="1" si="187"/>
        <v>0.43344771525987336</v>
      </c>
      <c r="X757" s="72">
        <f t="shared" ca="1" si="187"/>
        <v>1.855261412991627E-4</v>
      </c>
      <c r="Z757" s="72">
        <f t="shared" ca="1" si="188"/>
        <v>2.4339169534714256E-2</v>
      </c>
      <c r="AD757" s="72">
        <f t="shared" ca="1" si="189"/>
        <v>-0.11802679192489275</v>
      </c>
      <c r="AU757" s="70"/>
      <c r="AV757" s="70"/>
      <c r="AW757" s="72"/>
      <c r="AX757" s="72"/>
      <c r="AY757" s="72"/>
      <c r="AZ757" s="72"/>
      <c r="BA757" s="72"/>
      <c r="BB757" s="72"/>
      <c r="BC757" s="72"/>
      <c r="BD757" s="72"/>
      <c r="BE757" s="72"/>
      <c r="BF757" s="72"/>
      <c r="BG757" s="72"/>
      <c r="BH757" s="72"/>
      <c r="BI757" s="72"/>
      <c r="BJ757" s="72"/>
      <c r="BK757" s="72"/>
      <c r="BL757" s="72"/>
      <c r="BM757" s="72"/>
      <c r="BN757" s="72"/>
      <c r="BO757" s="72"/>
      <c r="BP757" s="72"/>
      <c r="BQ757" s="72"/>
      <c r="BR757" s="72"/>
      <c r="BS757" s="72"/>
      <c r="BT757" s="72"/>
      <c r="BU757" s="72"/>
      <c r="BV757" s="72"/>
      <c r="BW757" s="72"/>
      <c r="BX757" s="72"/>
      <c r="BY757" s="72"/>
      <c r="BZ757" s="72"/>
      <c r="CA757" s="72"/>
      <c r="CB757" s="72"/>
      <c r="CC757" s="72"/>
      <c r="CD757" s="72"/>
      <c r="CE757" s="72"/>
      <c r="CF757" s="72"/>
      <c r="CG757" s="72"/>
      <c r="CH757" s="72"/>
      <c r="CI757" s="72"/>
      <c r="CJ757" s="72"/>
      <c r="CK757" s="72"/>
    </row>
    <row r="758" spans="2:89">
      <c r="C758" s="72">
        <f t="shared" ca="1" si="190"/>
        <v>0.84387316697109183</v>
      </c>
      <c r="D758" s="72">
        <f t="shared" ca="1" si="191"/>
        <v>1.7019440258775069</v>
      </c>
      <c r="E758" s="70">
        <f t="shared" si="182"/>
        <v>2009</v>
      </c>
      <c r="F758" s="72">
        <f t="shared" ca="1" si="183"/>
        <v>-0.10966800185047468</v>
      </c>
      <c r="J758" s="72">
        <f t="shared" ca="1" si="184"/>
        <v>1.1460429973851165</v>
      </c>
      <c r="L758" s="72">
        <f t="shared" ca="1" si="185"/>
        <v>0.30911450551083797</v>
      </c>
      <c r="M758" s="72">
        <f t="shared" ca="1" si="185"/>
        <v>0.17693511890728292</v>
      </c>
      <c r="N758" s="72">
        <f t="shared" ca="1" si="185"/>
        <v>0.3608241853410768</v>
      </c>
      <c r="P758" s="72">
        <f t="shared" ca="1" si="186"/>
        <v>0.91270567600713592</v>
      </c>
      <c r="W758" s="72">
        <f t="shared" ca="1" si="187"/>
        <v>-0.28247558843211751</v>
      </c>
      <c r="X758" s="72">
        <f t="shared" ca="1" si="187"/>
        <v>0.13543073835397165</v>
      </c>
      <c r="Z758" s="72">
        <f t="shared" ca="1" si="188"/>
        <v>-5.7635459888826783E-2</v>
      </c>
      <c r="AD758" s="72">
        <f t="shared" ca="1" si="189"/>
        <v>-4.545697848540408E-2</v>
      </c>
      <c r="AU758" s="70"/>
      <c r="AV758" s="70"/>
      <c r="AW758" s="72"/>
      <c r="AX758" s="72"/>
      <c r="AY758" s="72"/>
      <c r="AZ758" s="72"/>
      <c r="BA758" s="72"/>
      <c r="BB758" s="72"/>
      <c r="BC758" s="72"/>
      <c r="BD758" s="72"/>
      <c r="BE758" s="72"/>
      <c r="BF758" s="72"/>
      <c r="BG758" s="72"/>
      <c r="BH758" s="72"/>
      <c r="BI758" s="72"/>
      <c r="BJ758" s="72"/>
      <c r="BK758" s="72"/>
      <c r="BL758" s="72"/>
      <c r="BM758" s="72"/>
      <c r="BN758" s="72"/>
      <c r="BO758" s="72"/>
      <c r="BP758" s="72"/>
      <c r="BQ758" s="72"/>
      <c r="BR758" s="72"/>
      <c r="BS758" s="72"/>
      <c r="BT758" s="72"/>
      <c r="BU758" s="72"/>
      <c r="BV758" s="72"/>
      <c r="BW758" s="72"/>
      <c r="BX758" s="72"/>
      <c r="BY758" s="72"/>
      <c r="BZ758" s="72"/>
      <c r="CA758" s="72"/>
      <c r="CB758" s="72"/>
      <c r="CC758" s="72"/>
      <c r="CD758" s="72"/>
      <c r="CE758" s="72"/>
      <c r="CF758" s="72"/>
      <c r="CG758" s="72"/>
      <c r="CH758" s="72"/>
      <c r="CI758" s="72"/>
      <c r="CJ758" s="72"/>
      <c r="CK758" s="72"/>
    </row>
    <row r="759" spans="2:89">
      <c r="C759" s="72">
        <f t="shared" ca="1" si="190"/>
        <v>-3.1456038148503338</v>
      </c>
      <c r="D759" s="72">
        <f t="shared" ca="1" si="191"/>
        <v>-3.100930898959855</v>
      </c>
      <c r="E759" s="70">
        <f t="shared" si="182"/>
        <v>2010</v>
      </c>
      <c r="F759" s="72">
        <f t="shared" ca="1" si="183"/>
        <v>-8.3750653004610168E-2</v>
      </c>
      <c r="J759" s="72">
        <f t="shared" ca="1" si="184"/>
        <v>-2.6967261717411151</v>
      </c>
      <c r="L759" s="72">
        <f t="shared" ca="1" si="185"/>
        <v>-0.28767998531023981</v>
      </c>
      <c r="M759" s="72">
        <f t="shared" ca="1" si="185"/>
        <v>-1.147673051665749E-2</v>
      </c>
      <c r="N759" s="72">
        <f t="shared" ca="1" si="185"/>
        <v>-1.0629856478866542</v>
      </c>
      <c r="P759" s="72">
        <f t="shared" ca="1" si="186"/>
        <v>-1.7019168973481751</v>
      </c>
      <c r="W759" s="72">
        <f t="shared" ca="1" si="187"/>
        <v>-1.5330165620027886E-2</v>
      </c>
      <c r="X759" s="72">
        <f t="shared" ca="1" si="187"/>
        <v>-0.19517484187590506</v>
      </c>
      <c r="Z759" s="72">
        <f t="shared" ca="1" si="188"/>
        <v>-3.687163789812873E-2</v>
      </c>
      <c r="AD759" s="72">
        <f t="shared" ca="1" si="189"/>
        <v>-0.15462198260867555</v>
      </c>
      <c r="AU759" s="70"/>
      <c r="AV759" s="70"/>
      <c r="AW759" s="72"/>
      <c r="AX759" s="72"/>
      <c r="AY759" s="72"/>
      <c r="AZ759" s="72"/>
      <c r="BA759" s="72"/>
      <c r="BB759" s="72"/>
      <c r="BC759" s="72"/>
      <c r="BD759" s="72"/>
      <c r="BE759" s="72"/>
      <c r="BF759" s="72"/>
      <c r="BG759" s="72"/>
      <c r="BH759" s="72"/>
      <c r="BI759" s="72"/>
      <c r="BJ759" s="72"/>
      <c r="BK759" s="72"/>
      <c r="BL759" s="72"/>
      <c r="BM759" s="72"/>
      <c r="BN759" s="72"/>
      <c r="BO759" s="72"/>
      <c r="BP759" s="72"/>
      <c r="BQ759" s="72"/>
      <c r="BR759" s="72"/>
      <c r="BS759" s="72"/>
      <c r="BT759" s="72"/>
      <c r="BU759" s="72"/>
      <c r="BV759" s="72"/>
      <c r="BW759" s="72"/>
      <c r="BX759" s="72"/>
      <c r="BY759" s="72"/>
      <c r="BZ759" s="72"/>
      <c r="CA759" s="72"/>
      <c r="CB759" s="72"/>
      <c r="CC759" s="72"/>
      <c r="CD759" s="72"/>
      <c r="CE759" s="72"/>
      <c r="CF759" s="72"/>
      <c r="CG759" s="72"/>
      <c r="CH759" s="72"/>
      <c r="CI759" s="72"/>
      <c r="CJ759" s="72"/>
      <c r="CK759" s="72"/>
    </row>
    <row r="760" spans="2:89">
      <c r="C760" s="72">
        <f t="shared" ca="1" si="190"/>
        <v>-0.58629643918951657</v>
      </c>
      <c r="D760" s="72">
        <f t="shared" ca="1" si="191"/>
        <v>0.30415741474596758</v>
      </c>
      <c r="E760" s="70">
        <f t="shared" si="182"/>
        <v>2011</v>
      </c>
      <c r="F760" s="72">
        <f t="shared" ca="1" si="183"/>
        <v>1.1404423232967793E-2</v>
      </c>
      <c r="J760" s="72">
        <f t="shared" ca="1" si="184"/>
        <v>-0.71594887426664688</v>
      </c>
      <c r="L760" s="72">
        <f t="shared" ref="L760:N762" ca="1" si="192">L738*L$631/100</f>
        <v>-0.16403379651681324</v>
      </c>
      <c r="M760" s="72">
        <f t="shared" ca="1" si="192"/>
        <v>7.6120362501420041E-2</v>
      </c>
      <c r="N760" s="72">
        <f t="shared" ca="1" si="192"/>
        <v>0.29986903900303435</v>
      </c>
      <c r="P760" s="72">
        <f t="shared" ca="1" si="186"/>
        <v>1.2356345002434543E-2</v>
      </c>
      <c r="W760" s="72">
        <f t="shared" ref="W760:X762" ca="1" si="193">W738*W$630/100</f>
        <v>0.11813100869550695</v>
      </c>
      <c r="X760" s="72">
        <f t="shared" ca="1" si="193"/>
        <v>-1.272261109247875E-2</v>
      </c>
      <c r="Z760" s="72">
        <f t="shared" ca="1" si="188"/>
        <v>7.9845464755891896E-2</v>
      </c>
      <c r="AD760" s="72">
        <f t="shared" ca="1" si="189"/>
        <v>1.2839614241134363E-2</v>
      </c>
      <c r="AU760" s="70"/>
      <c r="AV760" s="70"/>
      <c r="AW760" s="72"/>
      <c r="AX760" s="72"/>
      <c r="AY760" s="72"/>
      <c r="AZ760" s="72"/>
      <c r="BA760" s="72"/>
      <c r="BB760" s="72"/>
      <c r="BC760" s="72"/>
      <c r="BD760" s="72"/>
      <c r="BE760" s="72"/>
      <c r="BF760" s="72"/>
      <c r="BG760" s="72"/>
      <c r="BH760" s="72"/>
      <c r="BI760" s="72"/>
      <c r="BJ760" s="72"/>
      <c r="BK760" s="72"/>
      <c r="BL760" s="72"/>
      <c r="BM760" s="72"/>
      <c r="BN760" s="72"/>
      <c r="BO760" s="72"/>
      <c r="BP760" s="72"/>
      <c r="BQ760" s="72"/>
      <c r="BR760" s="72"/>
      <c r="BS760" s="72"/>
      <c r="BT760" s="72"/>
      <c r="BU760" s="72"/>
      <c r="BV760" s="72"/>
      <c r="BW760" s="72"/>
      <c r="BX760" s="72"/>
      <c r="BY760" s="72"/>
      <c r="BZ760" s="72"/>
      <c r="CA760" s="72"/>
      <c r="CB760" s="72"/>
      <c r="CC760" s="72"/>
      <c r="CD760" s="72"/>
      <c r="CE760" s="72"/>
      <c r="CF760" s="72"/>
      <c r="CG760" s="72"/>
      <c r="CH760" s="72"/>
      <c r="CI760" s="72"/>
      <c r="CJ760" s="72"/>
      <c r="CK760" s="72"/>
    </row>
    <row r="761" spans="2:89">
      <c r="C761" s="72">
        <f t="shared" ca="1" si="190"/>
        <v>-1.8670369319142368</v>
      </c>
      <c r="D761" s="72">
        <f t="shared" ca="1" si="191"/>
        <v>-1.1352517527694326</v>
      </c>
      <c r="E761" s="70">
        <f t="shared" si="182"/>
        <v>2012</v>
      </c>
      <c r="F761" s="72">
        <f t="shared" ca="1" si="183"/>
        <v>-0.15209239783631612</v>
      </c>
      <c r="J761" s="72">
        <f t="shared" ca="1" si="184"/>
        <v>-1.3378565691170414</v>
      </c>
      <c r="L761" s="72">
        <f t="shared" ca="1" si="192"/>
        <v>-1.2996351402158813E-2</v>
      </c>
      <c r="M761" s="72">
        <f t="shared" ca="1" si="192"/>
        <v>-2.8610825849255988E-2</v>
      </c>
      <c r="N761" s="72">
        <f t="shared" ca="1" si="192"/>
        <v>-0.32968551518135603</v>
      </c>
      <c r="P761" s="72">
        <f t="shared" ca="1" si="186"/>
        <v>-0.69054868578779649</v>
      </c>
      <c r="W761" s="72">
        <f t="shared" ca="1" si="193"/>
        <v>-0.1624946513483437</v>
      </c>
      <c r="X761" s="72">
        <f t="shared" ca="1" si="193"/>
        <v>-0.10813824527528376</v>
      </c>
      <c r="Z761" s="72">
        <f t="shared" ca="1" si="188"/>
        <v>-7.3410374548865204E-2</v>
      </c>
      <c r="AD761" s="72">
        <f t="shared" ca="1" si="189"/>
        <v>-0.10645506833725196</v>
      </c>
      <c r="AU761" s="70"/>
      <c r="AV761" s="70"/>
      <c r="AW761" s="72"/>
      <c r="AX761" s="72"/>
      <c r="AY761" s="72"/>
      <c r="AZ761" s="72"/>
      <c r="BA761" s="72"/>
      <c r="BB761" s="72"/>
      <c r="BC761" s="72"/>
      <c r="BD761" s="72"/>
      <c r="BE761" s="72"/>
      <c r="BF761" s="72"/>
      <c r="BG761" s="72"/>
      <c r="BH761" s="72"/>
      <c r="BI761" s="72"/>
      <c r="BJ761" s="72"/>
      <c r="BK761" s="72"/>
      <c r="BL761" s="72"/>
      <c r="BM761" s="72"/>
      <c r="BN761" s="72"/>
      <c r="BO761" s="72"/>
      <c r="BP761" s="72"/>
      <c r="BQ761" s="72"/>
      <c r="BR761" s="72"/>
      <c r="BS761" s="72"/>
      <c r="BT761" s="72"/>
      <c r="BU761" s="72"/>
      <c r="BV761" s="72"/>
      <c r="BW761" s="72"/>
      <c r="BX761" s="72"/>
      <c r="BY761" s="72"/>
      <c r="BZ761" s="72"/>
      <c r="CA761" s="72"/>
      <c r="CB761" s="72"/>
      <c r="CC761" s="72"/>
      <c r="CD761" s="72"/>
      <c r="CE761" s="72"/>
      <c r="CF761" s="72"/>
      <c r="CG761" s="72"/>
      <c r="CH761" s="72"/>
      <c r="CI761" s="72"/>
      <c r="CJ761" s="72"/>
      <c r="CK761" s="72"/>
    </row>
    <row r="762" spans="2:89">
      <c r="C762" s="72">
        <f t="shared" ca="1" si="190"/>
        <v>1.6193141927644135</v>
      </c>
      <c r="D762" s="72">
        <f t="shared" ca="1" si="191"/>
        <v>1.5689665763119911</v>
      </c>
      <c r="E762" s="70">
        <f t="shared" si="182"/>
        <v>2013</v>
      </c>
      <c r="F762" s="72">
        <f t="shared" ca="1" si="183"/>
        <v>0.11492508601236046</v>
      </c>
      <c r="J762" s="72">
        <f t="shared" ca="1" si="184"/>
        <v>1.1620265549720947</v>
      </c>
      <c r="L762" s="72">
        <f t="shared" ca="1" si="192"/>
        <v>0.13303124096618635</v>
      </c>
      <c r="M762" s="72">
        <f t="shared" ca="1" si="192"/>
        <v>3.6255033089351636E-2</v>
      </c>
      <c r="N762" s="72">
        <f t="shared" ca="1" si="192"/>
        <v>0.26161763472478194</v>
      </c>
      <c r="P762" s="72">
        <f t="shared" ca="1" si="186"/>
        <v>1.0935758965793902</v>
      </c>
      <c r="W762" s="72">
        <f t="shared" ca="1" si="193"/>
        <v>0.17757523446585705</v>
      </c>
      <c r="X762" s="72">
        <f t="shared" ca="1" si="193"/>
        <v>9.7357807167312252E-2</v>
      </c>
      <c r="Z762" s="72">
        <f t="shared" ca="1" si="188"/>
        <v>4.448677095228102E-2</v>
      </c>
      <c r="AD762" s="72">
        <f t="shared" ca="1" si="189"/>
        <v>6.7429510146789037E-2</v>
      </c>
      <c r="AU762" s="70"/>
      <c r="AV762" s="70"/>
      <c r="AW762" s="72"/>
      <c r="AX762" s="72"/>
      <c r="AY762" s="72"/>
      <c r="AZ762" s="72"/>
      <c r="BA762" s="72"/>
      <c r="BB762" s="72"/>
      <c r="BC762" s="72"/>
      <c r="BD762" s="72"/>
      <c r="BE762" s="72"/>
      <c r="BF762" s="72"/>
      <c r="BG762" s="72"/>
      <c r="BH762" s="72"/>
      <c r="BI762" s="72"/>
      <c r="BJ762" s="72"/>
      <c r="BK762" s="72"/>
      <c r="BL762" s="72"/>
      <c r="BM762" s="72"/>
      <c r="BN762" s="72"/>
      <c r="BO762" s="72"/>
      <c r="BP762" s="72"/>
      <c r="BQ762" s="72"/>
      <c r="BR762" s="72"/>
      <c r="BS762" s="72"/>
      <c r="BT762" s="72"/>
      <c r="BU762" s="72"/>
      <c r="BV762" s="72"/>
      <c r="BW762" s="72"/>
      <c r="BX762" s="72"/>
      <c r="BY762" s="72"/>
      <c r="BZ762" s="72"/>
      <c r="CA762" s="72"/>
      <c r="CB762" s="72"/>
      <c r="CC762" s="72"/>
      <c r="CD762" s="72"/>
      <c r="CE762" s="72"/>
      <c r="CF762" s="72"/>
      <c r="CG762" s="72"/>
      <c r="CH762" s="72"/>
      <c r="CI762" s="72"/>
      <c r="CJ762" s="72"/>
      <c r="CK762" s="72"/>
    </row>
    <row r="763" spans="2:89">
      <c r="B763" s="95"/>
      <c r="D763" s="72"/>
      <c r="E763" s="70"/>
      <c r="AU763" s="70"/>
      <c r="AV763" s="70"/>
      <c r="AW763" s="72"/>
      <c r="AX763" s="72"/>
      <c r="AY763" s="72"/>
      <c r="AZ763" s="72"/>
      <c r="BA763" s="72"/>
      <c r="BB763" s="72"/>
      <c r="BC763" s="72"/>
      <c r="BD763" s="72"/>
      <c r="BE763" s="72"/>
      <c r="BF763" s="72"/>
      <c r="BG763" s="72"/>
      <c r="BH763" s="72"/>
      <c r="BI763" s="72"/>
      <c r="BJ763" s="72"/>
      <c r="BK763" s="72"/>
      <c r="BL763" s="72"/>
      <c r="BM763" s="72"/>
      <c r="BN763" s="72"/>
      <c r="BO763" s="72"/>
      <c r="BP763" s="72"/>
      <c r="BQ763" s="72"/>
      <c r="BR763" s="72"/>
      <c r="BS763" s="72"/>
      <c r="BT763" s="72"/>
      <c r="BU763" s="72"/>
      <c r="BV763" s="72"/>
      <c r="BW763" s="72"/>
      <c r="BX763" s="72"/>
      <c r="BY763" s="72"/>
      <c r="BZ763" s="72"/>
      <c r="CA763" s="72"/>
      <c r="CB763" s="72"/>
      <c r="CC763" s="72"/>
      <c r="CD763" s="72"/>
      <c r="CE763" s="72"/>
      <c r="CF763" s="72"/>
      <c r="CG763" s="72"/>
      <c r="CH763" s="72"/>
      <c r="CI763" s="72"/>
      <c r="CJ763" s="72"/>
      <c r="CK763" s="72"/>
    </row>
    <row r="764" spans="2:89">
      <c r="E764" s="70"/>
      <c r="AU764" s="70"/>
      <c r="AV764" s="70"/>
      <c r="AW764" s="72"/>
      <c r="AX764" s="72"/>
      <c r="AY764" s="72"/>
      <c r="AZ764" s="72"/>
      <c r="BA764" s="72"/>
      <c r="BB764" s="72"/>
      <c r="BC764" s="72"/>
      <c r="BD764" s="72"/>
      <c r="BE764" s="72"/>
      <c r="BF764" s="72"/>
      <c r="BG764" s="72"/>
      <c r="BH764" s="72"/>
      <c r="BI764" s="72"/>
      <c r="BJ764" s="72"/>
      <c r="BK764" s="72"/>
      <c r="BL764" s="72"/>
      <c r="BM764" s="72"/>
      <c r="BN764" s="72"/>
      <c r="BO764" s="72"/>
      <c r="BP764" s="72"/>
      <c r="BQ764" s="72"/>
      <c r="BR764" s="72"/>
      <c r="BS764" s="72"/>
      <c r="BT764" s="72"/>
      <c r="BU764" s="72"/>
      <c r="BV764" s="72"/>
      <c r="BW764" s="72"/>
      <c r="BX764" s="72"/>
      <c r="BY764" s="72"/>
      <c r="BZ764" s="72"/>
      <c r="CA764" s="72"/>
      <c r="CB764" s="72"/>
      <c r="CC764" s="72"/>
      <c r="CD764" s="72"/>
      <c r="CE764" s="72"/>
      <c r="CF764" s="72"/>
      <c r="CG764" s="72"/>
      <c r="CH764" s="72"/>
      <c r="CI764" s="72"/>
      <c r="CJ764" s="72"/>
      <c r="CK764" s="72"/>
    </row>
    <row r="765" spans="2:89">
      <c r="B765" s="70" t="s">
        <v>517</v>
      </c>
      <c r="E765" s="70">
        <v>1994</v>
      </c>
      <c r="AU765" s="70"/>
      <c r="AV765" s="70"/>
      <c r="AW765" s="72"/>
      <c r="AX765" s="72"/>
      <c r="AY765" s="72"/>
      <c r="AZ765" s="72"/>
      <c r="BA765" s="72"/>
      <c r="BB765" s="72"/>
      <c r="BC765" s="72"/>
      <c r="BD765" s="72"/>
      <c r="BE765" s="72"/>
      <c r="BF765" s="72"/>
      <c r="BG765" s="72"/>
      <c r="BH765" s="72"/>
      <c r="BI765" s="72"/>
      <c r="BJ765" s="72"/>
      <c r="BK765" s="72"/>
      <c r="BL765" s="72"/>
      <c r="BM765" s="72"/>
      <c r="BN765" s="72"/>
      <c r="BO765" s="72"/>
      <c r="BP765" s="72"/>
      <c r="BQ765" s="72"/>
      <c r="BR765" s="72"/>
      <c r="BS765" s="72"/>
      <c r="BT765" s="72"/>
      <c r="BU765" s="72"/>
      <c r="BV765" s="72"/>
      <c r="BW765" s="72"/>
      <c r="BX765" s="72"/>
      <c r="BY765" s="72"/>
      <c r="BZ765" s="72"/>
      <c r="CA765" s="72"/>
      <c r="CB765" s="72"/>
      <c r="CC765" s="72"/>
      <c r="CD765" s="72"/>
      <c r="CE765" s="72"/>
      <c r="CF765" s="72"/>
      <c r="CG765" s="72"/>
      <c r="CH765" s="72"/>
      <c r="CI765" s="72"/>
      <c r="CJ765" s="72"/>
      <c r="CK765" s="72"/>
    </row>
    <row r="766" spans="2:89">
      <c r="C766" s="72">
        <f ca="1">C788</f>
        <v>5.3201302443731198</v>
      </c>
      <c r="D766" s="72">
        <f ca="1">D788</f>
        <v>-3.3228673606218138</v>
      </c>
      <c r="E766" s="70">
        <f t="shared" ref="E766:E784" si="194">E765+1</f>
        <v>1995</v>
      </c>
      <c r="J766" s="72">
        <f t="shared" ref="J766:J784" ca="1" si="195">(J453/J452-1)*100</f>
        <v>6.5046904716114184</v>
      </c>
      <c r="L766" s="72">
        <f t="shared" ref="L766:N781" ca="1" si="196">(L453/L452-1)*100</f>
        <v>-3.538716603701797</v>
      </c>
      <c r="M766" s="72">
        <f t="shared" ca="1" si="196"/>
        <v>6.783349959191054</v>
      </c>
      <c r="N766" s="72">
        <f t="shared" ca="1" si="196"/>
        <v>1.6177236708617926</v>
      </c>
      <c r="P766" s="72">
        <f t="shared" ref="P766:P784" ca="1" si="197">(P453/P452-1)*100</f>
        <v>-8.9978654698702805</v>
      </c>
      <c r="W766" s="72">
        <f t="shared" ref="W766:X781" ca="1" si="198">(W453/W452-1)*100</f>
        <v>3.1095820999013091</v>
      </c>
      <c r="X766" s="72">
        <f t="shared" ca="1" si="198"/>
        <v>2.4199707595958575</v>
      </c>
      <c r="Z766" s="72">
        <f t="shared" ref="Z766:Z784" ca="1" si="199">(Z453/Z452-1)*100</f>
        <v>7.429494347123855</v>
      </c>
      <c r="AD766" s="72">
        <f t="shared" ref="AD766:AD784" ca="1" si="200">(AD453/AD452-1)*100</f>
        <v>10.955343978809019</v>
      </c>
      <c r="AU766" s="70"/>
      <c r="AV766" s="70"/>
      <c r="AW766" s="72"/>
      <c r="AX766" s="72"/>
      <c r="AY766" s="72"/>
      <c r="AZ766" s="72"/>
      <c r="BA766" s="72"/>
      <c r="BB766" s="72"/>
      <c r="BC766" s="72"/>
      <c r="BD766" s="72"/>
      <c r="BE766" s="72"/>
      <c r="BF766" s="72"/>
      <c r="BG766" s="72"/>
      <c r="BH766" s="72"/>
      <c r="BI766" s="72"/>
      <c r="BJ766" s="72"/>
      <c r="BK766" s="72"/>
      <c r="BL766" s="72"/>
      <c r="BM766" s="72"/>
      <c r="BN766" s="72"/>
      <c r="BO766" s="72"/>
      <c r="BP766" s="72"/>
      <c r="BQ766" s="72"/>
      <c r="BR766" s="72"/>
      <c r="BS766" s="72"/>
      <c r="BT766" s="72"/>
      <c r="BU766" s="72"/>
      <c r="BV766" s="72"/>
      <c r="BW766" s="72"/>
      <c r="BX766" s="72"/>
      <c r="BY766" s="72"/>
      <c r="BZ766" s="72"/>
      <c r="CA766" s="72"/>
      <c r="CB766" s="72"/>
      <c r="CC766" s="72"/>
      <c r="CD766" s="72"/>
      <c r="CE766" s="72"/>
      <c r="CF766" s="72"/>
      <c r="CG766" s="72"/>
      <c r="CH766" s="72"/>
      <c r="CI766" s="72"/>
      <c r="CJ766" s="72"/>
      <c r="CK766" s="72"/>
    </row>
    <row r="767" spans="2:89">
      <c r="C767" s="72">
        <f t="shared" ref="C767:D782" ca="1" si="201">C789</f>
        <v>-3.7387272462238186</v>
      </c>
      <c r="D767" s="72">
        <f t="shared" ca="1" si="201"/>
        <v>7.8996410670935333</v>
      </c>
      <c r="E767" s="70">
        <f t="shared" si="194"/>
        <v>1996</v>
      </c>
      <c r="F767" s="72">
        <f t="shared" ref="F767:F784" ca="1" si="202">(F454/F453-1)*100</f>
        <v>-3.0406982171193864</v>
      </c>
      <c r="J767" s="72">
        <f t="shared" ca="1" si="195"/>
        <v>-4.0087478180614315</v>
      </c>
      <c r="L767" s="72">
        <f t="shared" ca="1" si="196"/>
        <v>-0.27894395762305679</v>
      </c>
      <c r="M767" s="72">
        <f t="shared" ca="1" si="196"/>
        <v>2.652512384996486</v>
      </c>
      <c r="N767" s="72">
        <f t="shared" ca="1" si="196"/>
        <v>2.2314562478076727</v>
      </c>
      <c r="P767" s="72">
        <f t="shared" ca="1" si="197"/>
        <v>13.805857941901722</v>
      </c>
      <c r="W767" s="72">
        <f t="shared" ca="1" si="198"/>
        <v>-2.7106018674184496</v>
      </c>
      <c r="X767" s="72">
        <f t="shared" ca="1" si="198"/>
        <v>-3.9159706834838826</v>
      </c>
      <c r="Z767" s="72">
        <f t="shared" ca="1" si="199"/>
        <v>2.1857291546201196</v>
      </c>
      <c r="AD767" s="72">
        <f t="shared" ca="1" si="200"/>
        <v>-4.3107137226639054</v>
      </c>
      <c r="AU767" s="70"/>
      <c r="AV767" s="70"/>
      <c r="AW767" s="72"/>
      <c r="AX767" s="72"/>
      <c r="AY767" s="72"/>
      <c r="AZ767" s="72"/>
      <c r="BA767" s="72"/>
      <c r="BB767" s="72"/>
      <c r="BC767" s="72"/>
      <c r="BD767" s="72"/>
      <c r="BE767" s="72"/>
      <c r="BF767" s="72"/>
      <c r="BG767" s="72"/>
      <c r="BH767" s="72"/>
      <c r="BI767" s="72"/>
      <c r="BJ767" s="72"/>
      <c r="BK767" s="72"/>
      <c r="BL767" s="72"/>
      <c r="BM767" s="72"/>
      <c r="BN767" s="72"/>
      <c r="BO767" s="72"/>
      <c r="BP767" s="72"/>
      <c r="BQ767" s="72"/>
      <c r="BR767" s="72"/>
      <c r="BS767" s="72"/>
      <c r="BT767" s="72"/>
      <c r="BU767" s="72"/>
      <c r="BV767" s="72"/>
      <c r="BW767" s="72"/>
      <c r="BX767" s="72"/>
      <c r="BY767" s="72"/>
      <c r="BZ767" s="72"/>
      <c r="CA767" s="72"/>
      <c r="CB767" s="72"/>
      <c r="CC767" s="72"/>
      <c r="CD767" s="72"/>
      <c r="CE767" s="72"/>
      <c r="CF767" s="72"/>
      <c r="CG767" s="72"/>
      <c r="CH767" s="72"/>
      <c r="CI767" s="72"/>
      <c r="CJ767" s="72"/>
      <c r="CK767" s="72"/>
    </row>
    <row r="768" spans="2:89">
      <c r="C768" s="72">
        <f t="shared" ca="1" si="201"/>
        <v>-6.5777769382464797</v>
      </c>
      <c r="D768" s="72">
        <f t="shared" ca="1" si="201"/>
        <v>-0.32907465671033692</v>
      </c>
      <c r="E768" s="70">
        <f t="shared" si="194"/>
        <v>1997</v>
      </c>
      <c r="F768" s="72">
        <f t="shared" ca="1" si="202"/>
        <v>-5.0951888132084955</v>
      </c>
      <c r="J768" s="72">
        <f t="shared" ca="1" si="195"/>
        <v>-7.7419894237401587</v>
      </c>
      <c r="L768" s="72">
        <f t="shared" ca="1" si="196"/>
        <v>0.32210669077759047</v>
      </c>
      <c r="M768" s="72">
        <f t="shared" ca="1" si="196"/>
        <v>4.8645965473498309</v>
      </c>
      <c r="N768" s="72">
        <f t="shared" ca="1" si="196"/>
        <v>-4.0725295608108114</v>
      </c>
      <c r="P768" s="72">
        <f t="shared" ca="1" si="197"/>
        <v>1.3845950587924483</v>
      </c>
      <c r="W768" s="72">
        <f t="shared" ca="1" si="198"/>
        <v>-3.7804067526252871</v>
      </c>
      <c r="X768" s="72">
        <f t="shared" ca="1" si="198"/>
        <v>-4.4902212958446093</v>
      </c>
      <c r="Z768" s="72">
        <f t="shared" ca="1" si="199"/>
        <v>0.47249886826614684</v>
      </c>
      <c r="AD768" s="72">
        <f t="shared" ca="1" si="200"/>
        <v>-5.5828841763363002</v>
      </c>
      <c r="AU768" s="70"/>
      <c r="AV768" s="70"/>
      <c r="AW768" s="72"/>
      <c r="AX768" s="72"/>
      <c r="AY768" s="72"/>
      <c r="AZ768" s="72"/>
      <c r="BA768" s="72"/>
      <c r="BB768" s="72"/>
      <c r="BC768" s="72"/>
      <c r="BD768" s="72"/>
      <c r="BE768" s="72"/>
      <c r="BF768" s="72"/>
      <c r="BG768" s="72"/>
      <c r="BH768" s="72"/>
      <c r="BI768" s="72"/>
      <c r="BJ768" s="72"/>
      <c r="BK768" s="72"/>
      <c r="BL768" s="72"/>
      <c r="BM768" s="72"/>
      <c r="BN768" s="72"/>
      <c r="BO768" s="72"/>
      <c r="BP768" s="72"/>
      <c r="BQ768" s="72"/>
      <c r="BR768" s="72"/>
      <c r="BS768" s="72"/>
      <c r="BT768" s="72"/>
      <c r="BU768" s="72"/>
      <c r="BV768" s="72"/>
      <c r="BW768" s="72"/>
      <c r="BX768" s="72"/>
      <c r="BY768" s="72"/>
      <c r="BZ768" s="72"/>
      <c r="CA768" s="72"/>
      <c r="CB768" s="72"/>
      <c r="CC768" s="72"/>
      <c r="CD768" s="72"/>
      <c r="CE768" s="72"/>
      <c r="CF768" s="72"/>
      <c r="CG768" s="72"/>
      <c r="CH768" s="72"/>
      <c r="CI768" s="72"/>
      <c r="CJ768" s="72"/>
      <c r="CK768" s="72"/>
    </row>
    <row r="769" spans="3:89">
      <c r="C769" s="72">
        <f t="shared" ca="1" si="201"/>
        <v>-0.52749429673003256</v>
      </c>
      <c r="D769" s="72">
        <f t="shared" ca="1" si="201"/>
        <v>-2.1381894117713292</v>
      </c>
      <c r="E769" s="70">
        <f t="shared" si="194"/>
        <v>1998</v>
      </c>
      <c r="F769" s="72">
        <f t="shared" ca="1" si="202"/>
        <v>6.3400284033265919E-2</v>
      </c>
      <c r="J769" s="72">
        <f t="shared" ca="1" si="195"/>
        <v>-1.0127098484333463</v>
      </c>
      <c r="L769" s="72">
        <f t="shared" ca="1" si="196"/>
        <v>-3.3036669858615531</v>
      </c>
      <c r="M769" s="72">
        <f t="shared" ca="1" si="196"/>
        <v>-3.4976069005417387</v>
      </c>
      <c r="N769" s="72">
        <f t="shared" ca="1" si="196"/>
        <v>0.32466639152564092</v>
      </c>
      <c r="P769" s="72">
        <f t="shared" ca="1" si="197"/>
        <v>-3.8077614741066856</v>
      </c>
      <c r="W769" s="72">
        <f t="shared" ca="1" si="198"/>
        <v>1.6992236067747912</v>
      </c>
      <c r="X769" s="72">
        <f t="shared" ca="1" si="198"/>
        <v>-1.0679544029902788</v>
      </c>
      <c r="Z769" s="72">
        <f t="shared" ca="1" si="199"/>
        <v>0.78567204528174894</v>
      </c>
      <c r="AD769" s="72">
        <f t="shared" ca="1" si="200"/>
        <v>-1.0893680668079275</v>
      </c>
      <c r="AU769" s="70"/>
      <c r="AV769" s="70"/>
      <c r="AW769" s="72"/>
      <c r="AX769" s="72"/>
      <c r="AY769" s="72"/>
      <c r="AZ769" s="72"/>
      <c r="BA769" s="72"/>
      <c r="BB769" s="72"/>
      <c r="BC769" s="72"/>
      <c r="BD769" s="72"/>
      <c r="BE769" s="72"/>
      <c r="BF769" s="72"/>
      <c r="BG769" s="72"/>
      <c r="BH769" s="72"/>
      <c r="BI769" s="72"/>
      <c r="BJ769" s="72"/>
      <c r="BK769" s="72"/>
      <c r="BL769" s="72"/>
      <c r="BM769" s="72"/>
      <c r="BN769" s="72"/>
      <c r="BO769" s="72"/>
      <c r="BP769" s="72"/>
      <c r="BQ769" s="72"/>
      <c r="BR769" s="72"/>
      <c r="BS769" s="72"/>
      <c r="BT769" s="72"/>
      <c r="BU769" s="72"/>
      <c r="BV769" s="72"/>
      <c r="BW769" s="72"/>
      <c r="BX769" s="72"/>
      <c r="BY769" s="72"/>
      <c r="BZ769" s="72"/>
      <c r="CA769" s="72"/>
      <c r="CB769" s="72"/>
      <c r="CC769" s="72"/>
      <c r="CD769" s="72"/>
      <c r="CE769" s="72"/>
      <c r="CF769" s="72"/>
      <c r="CG769" s="72"/>
      <c r="CH769" s="72"/>
      <c r="CI769" s="72"/>
      <c r="CJ769" s="72"/>
      <c r="CK769" s="72"/>
    </row>
    <row r="770" spans="3:89">
      <c r="C770" s="72">
        <f t="shared" ca="1" si="201"/>
        <v>-2.2485226486210084</v>
      </c>
      <c r="D770" s="72">
        <f t="shared" ca="1" si="201"/>
        <v>-1.5961254729142669</v>
      </c>
      <c r="E770" s="70">
        <f t="shared" si="194"/>
        <v>1999</v>
      </c>
      <c r="F770" s="72">
        <f t="shared" ca="1" si="202"/>
        <v>-1.3305623843677949</v>
      </c>
      <c r="J770" s="72">
        <f t="shared" ca="1" si="195"/>
        <v>-2.7258994781653501</v>
      </c>
      <c r="L770" s="72">
        <f t="shared" ca="1" si="196"/>
        <v>-3.7427547840270248</v>
      </c>
      <c r="M770" s="72">
        <f t="shared" ca="1" si="196"/>
        <v>1.517876607804669</v>
      </c>
      <c r="N770" s="72">
        <f t="shared" ca="1" si="196"/>
        <v>-1.1683075994844083</v>
      </c>
      <c r="P770" s="72">
        <f t="shared" ca="1" si="197"/>
        <v>-2.1865178281131548</v>
      </c>
      <c r="W770" s="72">
        <f t="shared" ca="1" si="198"/>
        <v>-0.85307541838731682</v>
      </c>
      <c r="X770" s="72">
        <f t="shared" ca="1" si="198"/>
        <v>-1.8538943514889716</v>
      </c>
      <c r="Z770" s="72">
        <f t="shared" ca="1" si="199"/>
        <v>-0.24587873707739849</v>
      </c>
      <c r="AD770" s="72">
        <f t="shared" ca="1" si="200"/>
        <v>-2.4724028428852129</v>
      </c>
      <c r="AU770" s="70"/>
      <c r="AV770" s="70"/>
      <c r="AW770" s="72"/>
      <c r="AX770" s="72"/>
      <c r="AY770" s="72"/>
      <c r="AZ770" s="72"/>
      <c r="BA770" s="72"/>
      <c r="BB770" s="72"/>
      <c r="BC770" s="72"/>
      <c r="BD770" s="72"/>
      <c r="BE770" s="72"/>
      <c r="BF770" s="72"/>
      <c r="BG770" s="72"/>
      <c r="BH770" s="72"/>
      <c r="BI770" s="72"/>
      <c r="BJ770" s="72"/>
      <c r="BK770" s="72"/>
      <c r="BL770" s="72"/>
      <c r="BM770" s="72"/>
      <c r="BN770" s="72"/>
      <c r="BO770" s="72"/>
      <c r="BP770" s="72"/>
      <c r="BQ770" s="72"/>
      <c r="BR770" s="72"/>
      <c r="BS770" s="72"/>
      <c r="BT770" s="72"/>
      <c r="BU770" s="72"/>
      <c r="BV770" s="72"/>
      <c r="BW770" s="72"/>
      <c r="BX770" s="72"/>
      <c r="BY770" s="72"/>
      <c r="BZ770" s="72"/>
      <c r="CA770" s="72"/>
      <c r="CB770" s="72"/>
      <c r="CC770" s="72"/>
      <c r="CD770" s="72"/>
      <c r="CE770" s="72"/>
      <c r="CF770" s="72"/>
      <c r="CG770" s="72"/>
      <c r="CH770" s="72"/>
      <c r="CI770" s="72"/>
      <c r="CJ770" s="72"/>
      <c r="CK770" s="72"/>
    </row>
    <row r="771" spans="3:89">
      <c r="C771" s="72">
        <f t="shared" ca="1" si="201"/>
        <v>-5.3817234580092697</v>
      </c>
      <c r="D771" s="72">
        <f t="shared" ca="1" si="201"/>
        <v>-4.4505869978635921</v>
      </c>
      <c r="E771" s="70">
        <f t="shared" si="194"/>
        <v>2000</v>
      </c>
      <c r="F771" s="72">
        <f t="shared" ca="1" si="202"/>
        <v>-4.7698551320250697</v>
      </c>
      <c r="J771" s="72">
        <f t="shared" ca="1" si="195"/>
        <v>-6.350438813204395</v>
      </c>
      <c r="L771" s="72">
        <f t="shared" ca="1" si="196"/>
        <v>-5.8006535947712434</v>
      </c>
      <c r="M771" s="72">
        <f t="shared" ca="1" si="196"/>
        <v>-6.5685985021340372</v>
      </c>
      <c r="N771" s="72">
        <f t="shared" ca="1" si="196"/>
        <v>-2.5279573771401664</v>
      </c>
      <c r="P771" s="72">
        <f t="shared" ca="1" si="197"/>
        <v>-5.7671532644525065</v>
      </c>
      <c r="W771" s="72">
        <f t="shared" ca="1" si="198"/>
        <v>-1.8112566449279388</v>
      </c>
      <c r="X771" s="72">
        <f t="shared" ca="1" si="198"/>
        <v>-4.3779738421442893</v>
      </c>
      <c r="Z771" s="72">
        <f t="shared" ca="1" si="199"/>
        <v>-0.3697271861520357</v>
      </c>
      <c r="AD771" s="72">
        <f t="shared" ca="1" si="200"/>
        <v>-6.0211385895547531</v>
      </c>
      <c r="AU771" s="70"/>
      <c r="AV771" s="70"/>
      <c r="AW771" s="72"/>
      <c r="AX771" s="72"/>
      <c r="AY771" s="72"/>
      <c r="AZ771" s="72"/>
      <c r="BA771" s="72"/>
      <c r="BB771" s="72"/>
      <c r="BC771" s="72"/>
      <c r="BD771" s="72"/>
      <c r="BE771" s="72"/>
      <c r="BF771" s="72"/>
      <c r="BG771" s="72"/>
      <c r="BH771" s="72"/>
      <c r="BI771" s="72"/>
      <c r="BJ771" s="72"/>
      <c r="BK771" s="72"/>
      <c r="BL771" s="72"/>
      <c r="BM771" s="72"/>
      <c r="BN771" s="72"/>
      <c r="BO771" s="72"/>
      <c r="BP771" s="72"/>
      <c r="BQ771" s="72"/>
      <c r="BR771" s="72"/>
      <c r="BS771" s="72"/>
      <c r="BT771" s="72"/>
      <c r="BU771" s="72"/>
      <c r="BV771" s="72"/>
      <c r="BW771" s="72"/>
      <c r="BX771" s="72"/>
      <c r="BY771" s="72"/>
      <c r="BZ771" s="72"/>
      <c r="CA771" s="72"/>
      <c r="CB771" s="72"/>
      <c r="CC771" s="72"/>
      <c r="CD771" s="72"/>
      <c r="CE771" s="72"/>
      <c r="CF771" s="72"/>
      <c r="CG771" s="72"/>
      <c r="CH771" s="72"/>
      <c r="CI771" s="72"/>
      <c r="CJ771" s="72"/>
      <c r="CK771" s="72"/>
    </row>
    <row r="772" spans="3:89">
      <c r="C772" s="72">
        <f t="shared" ca="1" si="201"/>
        <v>-0.45586528385579728</v>
      </c>
      <c r="D772" s="72">
        <f t="shared" ca="1" si="201"/>
        <v>1.2786047615564307</v>
      </c>
      <c r="E772" s="70">
        <f t="shared" si="194"/>
        <v>2001</v>
      </c>
      <c r="F772" s="72">
        <f t="shared" ca="1" si="202"/>
        <v>2.5704652730950794</v>
      </c>
      <c r="J772" s="72">
        <f t="shared" ca="1" si="195"/>
        <v>-1.9119642229033618</v>
      </c>
      <c r="L772" s="72">
        <f t="shared" ca="1" si="196"/>
        <v>4.3782724615335278</v>
      </c>
      <c r="M772" s="72">
        <f t="shared" ca="1" si="196"/>
        <v>-2.5713957363673101</v>
      </c>
      <c r="N772" s="72">
        <f t="shared" ca="1" si="196"/>
        <v>1.4234470193019488</v>
      </c>
      <c r="P772" s="72">
        <f t="shared" ca="1" si="197"/>
        <v>1.2728181310444064</v>
      </c>
      <c r="W772" s="72">
        <f t="shared" ca="1" si="198"/>
        <v>3.4270086233360475</v>
      </c>
      <c r="X772" s="72">
        <f t="shared" ca="1" si="198"/>
        <v>-1.0602120424084704</v>
      </c>
      <c r="Z772" s="72">
        <f t="shared" ca="1" si="199"/>
        <v>1.8583075625527412</v>
      </c>
      <c r="AD772" s="72">
        <f t="shared" ca="1" si="200"/>
        <v>2.4582726097835961</v>
      </c>
      <c r="AU772" s="70"/>
      <c r="AV772" s="70"/>
      <c r="AW772" s="72"/>
      <c r="AX772" s="72"/>
      <c r="AY772" s="72"/>
      <c r="AZ772" s="72"/>
      <c r="BA772" s="72"/>
      <c r="BB772" s="72"/>
      <c r="BC772" s="72"/>
      <c r="BD772" s="72"/>
      <c r="BE772" s="72"/>
      <c r="BF772" s="72"/>
      <c r="BG772" s="72"/>
      <c r="BH772" s="72"/>
      <c r="BI772" s="72"/>
      <c r="BJ772" s="72"/>
      <c r="BK772" s="72"/>
      <c r="BL772" s="72"/>
      <c r="BM772" s="72"/>
      <c r="BN772" s="72"/>
      <c r="BO772" s="72"/>
      <c r="BP772" s="72"/>
      <c r="BQ772" s="72"/>
      <c r="BR772" s="72"/>
      <c r="BS772" s="72"/>
      <c r="BT772" s="72"/>
      <c r="BU772" s="72"/>
      <c r="BV772" s="72"/>
      <c r="BW772" s="72"/>
      <c r="BX772" s="72"/>
      <c r="BY772" s="72"/>
      <c r="BZ772" s="72"/>
      <c r="CA772" s="72"/>
      <c r="CB772" s="72"/>
      <c r="CC772" s="72"/>
      <c r="CD772" s="72"/>
      <c r="CE772" s="72"/>
      <c r="CF772" s="72"/>
      <c r="CG772" s="72"/>
      <c r="CH772" s="72"/>
      <c r="CI772" s="72"/>
      <c r="CJ772" s="72"/>
      <c r="CK772" s="72"/>
    </row>
    <row r="773" spans="3:89">
      <c r="C773" s="72">
        <f t="shared" ca="1" si="201"/>
        <v>1.0378345618785743</v>
      </c>
      <c r="D773" s="72">
        <f t="shared" ca="1" si="201"/>
        <v>3.4773215430259961</v>
      </c>
      <c r="E773" s="70">
        <f t="shared" si="194"/>
        <v>2002</v>
      </c>
      <c r="F773" s="72">
        <f t="shared" ca="1" si="202"/>
        <v>1.6303776164931172</v>
      </c>
      <c r="J773" s="72">
        <f t="shared" ca="1" si="195"/>
        <v>0.44312389539202801</v>
      </c>
      <c r="L773" s="72">
        <f t="shared" ca="1" si="196"/>
        <v>2.2588785621961094</v>
      </c>
      <c r="M773" s="72">
        <f t="shared" ca="1" si="196"/>
        <v>10.371265960897635</v>
      </c>
      <c r="N773" s="72">
        <f t="shared" ca="1" si="196"/>
        <v>2.2708134508505173</v>
      </c>
      <c r="P773" s="72">
        <f t="shared" ca="1" si="197"/>
        <v>3.709508881922674</v>
      </c>
      <c r="W773" s="72">
        <f t="shared" ca="1" si="198"/>
        <v>4.2011818353525188</v>
      </c>
      <c r="X773" s="72">
        <f t="shared" ca="1" si="198"/>
        <v>-0.68489688637282109</v>
      </c>
      <c r="Z773" s="72">
        <f t="shared" ca="1" si="199"/>
        <v>2.064530374541107</v>
      </c>
      <c r="AD773" s="72">
        <f t="shared" ca="1" si="200"/>
        <v>0.95273878854564842</v>
      </c>
      <c r="AU773" s="70"/>
      <c r="AV773" s="70"/>
      <c r="AW773" s="72"/>
      <c r="AX773" s="72"/>
      <c r="AY773" s="72"/>
      <c r="AZ773" s="72"/>
      <c r="BA773" s="72"/>
      <c r="BB773" s="72"/>
      <c r="BC773" s="72"/>
      <c r="BD773" s="72"/>
      <c r="BE773" s="72"/>
      <c r="BF773" s="72"/>
      <c r="BG773" s="72"/>
      <c r="BH773" s="72"/>
      <c r="BI773" s="72"/>
      <c r="BJ773" s="72"/>
      <c r="BK773" s="72"/>
      <c r="BL773" s="72"/>
      <c r="BM773" s="72"/>
      <c r="BN773" s="72"/>
      <c r="BO773" s="72"/>
      <c r="BP773" s="72"/>
      <c r="BQ773" s="72"/>
      <c r="BR773" s="72"/>
      <c r="BS773" s="72"/>
      <c r="BT773" s="72"/>
      <c r="BU773" s="72"/>
      <c r="BV773" s="72"/>
      <c r="BW773" s="72"/>
      <c r="BX773" s="72"/>
      <c r="BY773" s="72"/>
      <c r="BZ773" s="72"/>
      <c r="CA773" s="72"/>
      <c r="CB773" s="72"/>
      <c r="CC773" s="72"/>
      <c r="CD773" s="72"/>
      <c r="CE773" s="72"/>
      <c r="CF773" s="72"/>
      <c r="CG773" s="72"/>
      <c r="CH773" s="72"/>
      <c r="CI773" s="72"/>
      <c r="CJ773" s="72"/>
      <c r="CK773" s="72"/>
    </row>
    <row r="774" spans="3:89">
      <c r="C774" s="72">
        <f t="shared" ca="1" si="201"/>
        <v>4.6096709550327191</v>
      </c>
      <c r="D774" s="72">
        <f t="shared" ca="1" si="201"/>
        <v>6.9650940430935178</v>
      </c>
      <c r="E774" s="70">
        <f t="shared" si="194"/>
        <v>2003</v>
      </c>
      <c r="F774" s="72">
        <f t="shared" ca="1" si="202"/>
        <v>3.5655143862554306</v>
      </c>
      <c r="J774" s="72">
        <f t="shared" ca="1" si="195"/>
        <v>4.8758096598153555</v>
      </c>
      <c r="L774" s="72">
        <f t="shared" ca="1" si="196"/>
        <v>10.470085470085454</v>
      </c>
      <c r="M774" s="72">
        <f t="shared" ca="1" si="196"/>
        <v>3.4145559474190623</v>
      </c>
      <c r="N774" s="72">
        <f t="shared" ca="1" si="196"/>
        <v>5.1681075888568628</v>
      </c>
      <c r="P774" s="72">
        <f t="shared" ca="1" si="197"/>
        <v>8.4019031626084484</v>
      </c>
      <c r="W774" s="72">
        <f t="shared" ca="1" si="198"/>
        <v>4.9122171008338045</v>
      </c>
      <c r="X774" s="72">
        <f t="shared" ca="1" si="198"/>
        <v>2.9900501310532679</v>
      </c>
      <c r="Z774" s="72">
        <f t="shared" ca="1" si="199"/>
        <v>5.4571513561751495</v>
      </c>
      <c r="AD774" s="72">
        <f t="shared" ca="1" si="200"/>
        <v>4.657592513823916</v>
      </c>
      <c r="AU774" s="70"/>
      <c r="AV774" s="70"/>
      <c r="AW774" s="72"/>
      <c r="AX774" s="72"/>
      <c r="AY774" s="72"/>
      <c r="AZ774" s="72"/>
      <c r="BA774" s="72"/>
      <c r="BB774" s="72"/>
      <c r="BC774" s="72"/>
      <c r="BD774" s="72"/>
      <c r="BE774" s="72"/>
      <c r="BF774" s="72"/>
      <c r="BG774" s="72"/>
      <c r="BH774" s="72"/>
      <c r="BI774" s="72"/>
      <c r="BJ774" s="72"/>
      <c r="BK774" s="72"/>
      <c r="BL774" s="72"/>
      <c r="BM774" s="72"/>
      <c r="BN774" s="72"/>
      <c r="BO774" s="72"/>
      <c r="BP774" s="72"/>
      <c r="BQ774" s="72"/>
      <c r="BR774" s="72"/>
      <c r="BS774" s="72"/>
      <c r="BT774" s="72"/>
      <c r="BU774" s="72"/>
      <c r="BV774" s="72"/>
      <c r="BW774" s="72"/>
      <c r="BX774" s="72"/>
      <c r="BY774" s="72"/>
      <c r="BZ774" s="72"/>
      <c r="CA774" s="72"/>
      <c r="CB774" s="72"/>
      <c r="CC774" s="72"/>
      <c r="CD774" s="72"/>
      <c r="CE774" s="72"/>
      <c r="CF774" s="72"/>
      <c r="CG774" s="72"/>
      <c r="CH774" s="72"/>
      <c r="CI774" s="72"/>
      <c r="CJ774" s="72"/>
      <c r="CK774" s="72"/>
    </row>
    <row r="775" spans="3:89">
      <c r="C775" s="72">
        <f t="shared" ca="1" si="201"/>
        <v>0.28785088785686314</v>
      </c>
      <c r="D775" s="72">
        <f t="shared" ca="1" si="201"/>
        <v>2.9378877800591767</v>
      </c>
      <c r="E775" s="70">
        <f t="shared" si="194"/>
        <v>2004</v>
      </c>
      <c r="F775" s="72">
        <f t="shared" ca="1" si="202"/>
        <v>-0.18737820416728779</v>
      </c>
      <c r="J775" s="72">
        <f t="shared" ca="1" si="195"/>
        <v>0.35986966882264326</v>
      </c>
      <c r="L775" s="72">
        <f t="shared" ca="1" si="196"/>
        <v>5.6147328847358846</v>
      </c>
      <c r="M775" s="72">
        <f t="shared" ca="1" si="196"/>
        <v>2.6662532940629369</v>
      </c>
      <c r="N775" s="72">
        <f t="shared" ca="1" si="196"/>
        <v>2.7976407954485971</v>
      </c>
      <c r="P775" s="72">
        <f t="shared" ca="1" si="197"/>
        <v>3.0130124961272431</v>
      </c>
      <c r="W775" s="72">
        <f t="shared" ca="1" si="198"/>
        <v>0.47636677773663649</v>
      </c>
      <c r="X775" s="72">
        <f t="shared" ca="1" si="198"/>
        <v>-0.51146471634712087</v>
      </c>
      <c r="Z775" s="72">
        <f t="shared" ca="1" si="199"/>
        <v>0.78724004410593018</v>
      </c>
      <c r="AD775" s="72">
        <f t="shared" ca="1" si="200"/>
        <v>0.91952855110750686</v>
      </c>
      <c r="AU775" s="70"/>
      <c r="AV775" s="70"/>
      <c r="AW775" s="72"/>
      <c r="AX775" s="72"/>
      <c r="AY775" s="72"/>
      <c r="AZ775" s="72"/>
      <c r="BA775" s="72"/>
      <c r="BB775" s="72"/>
      <c r="BC775" s="72"/>
      <c r="BD775" s="72"/>
      <c r="BE775" s="72"/>
      <c r="BF775" s="72"/>
      <c r="BG775" s="72"/>
      <c r="BH775" s="72"/>
      <c r="BI775" s="72"/>
      <c r="BJ775" s="72"/>
      <c r="BK775" s="72"/>
      <c r="BL775" s="72"/>
      <c r="BM775" s="72"/>
      <c r="BN775" s="72"/>
      <c r="BO775" s="72"/>
      <c r="BP775" s="72"/>
      <c r="BQ775" s="72"/>
      <c r="BR775" s="72"/>
      <c r="BS775" s="72"/>
      <c r="BT775" s="72"/>
      <c r="BU775" s="72"/>
      <c r="BV775" s="72"/>
      <c r="BW775" s="72"/>
      <c r="BX775" s="72"/>
      <c r="BY775" s="72"/>
      <c r="BZ775" s="72"/>
      <c r="CA775" s="72"/>
      <c r="CB775" s="72"/>
      <c r="CC775" s="72"/>
      <c r="CD775" s="72"/>
      <c r="CE775" s="72"/>
      <c r="CF775" s="72"/>
      <c r="CG775" s="72"/>
      <c r="CH775" s="72"/>
      <c r="CI775" s="72"/>
      <c r="CJ775" s="72"/>
      <c r="CK775" s="72"/>
    </row>
    <row r="776" spans="3:89">
      <c r="C776" s="72">
        <f t="shared" ca="1" si="201"/>
        <v>-2.2280057061067509</v>
      </c>
      <c r="D776" s="72">
        <f t="shared" ca="1" si="201"/>
        <v>0.94410900689897703</v>
      </c>
      <c r="E776" s="70">
        <f t="shared" si="194"/>
        <v>2005</v>
      </c>
      <c r="F776" s="72">
        <f t="shared" ca="1" si="202"/>
        <v>0.12265024655202517</v>
      </c>
      <c r="J776" s="72">
        <f t="shared" ca="1" si="195"/>
        <v>-3.0721519600717229</v>
      </c>
      <c r="L776" s="72">
        <f t="shared" ca="1" si="196"/>
        <v>3.1778786628146927</v>
      </c>
      <c r="M776" s="72">
        <f t="shared" ca="1" si="196"/>
        <v>0.66435150234032125</v>
      </c>
      <c r="N776" s="72">
        <f t="shared" ca="1" si="196"/>
        <v>1.5486164001015545</v>
      </c>
      <c r="P776" s="72">
        <f t="shared" ca="1" si="197"/>
        <v>0.25313917642046935</v>
      </c>
      <c r="W776" s="72">
        <f t="shared" ca="1" si="198"/>
        <v>-1.7343028397366567</v>
      </c>
      <c r="X776" s="72">
        <f t="shared" ca="1" si="198"/>
        <v>-0.6606233701725972</v>
      </c>
      <c r="Z776" s="72">
        <f t="shared" ca="1" si="199"/>
        <v>1.7682678607775504</v>
      </c>
      <c r="AD776" s="72">
        <f t="shared" ca="1" si="200"/>
        <v>0.67958721369241193</v>
      </c>
      <c r="AU776" s="70"/>
      <c r="AV776" s="70"/>
      <c r="AW776" s="72"/>
      <c r="AX776" s="72"/>
      <c r="AY776" s="72"/>
      <c r="AZ776" s="72"/>
      <c r="BA776" s="72"/>
      <c r="BB776" s="72"/>
      <c r="BC776" s="72"/>
      <c r="BD776" s="72"/>
      <c r="BE776" s="72"/>
      <c r="BF776" s="72"/>
      <c r="BG776" s="72"/>
      <c r="BH776" s="72"/>
      <c r="BI776" s="72"/>
      <c r="BJ776" s="72"/>
      <c r="BK776" s="72"/>
      <c r="BL776" s="72"/>
      <c r="BM776" s="72"/>
      <c r="BN776" s="72"/>
      <c r="BO776" s="72"/>
      <c r="BP776" s="72"/>
      <c r="BQ776" s="72"/>
      <c r="BR776" s="72"/>
      <c r="BS776" s="72"/>
      <c r="BT776" s="72"/>
      <c r="BU776" s="72"/>
      <c r="BV776" s="72"/>
      <c r="BW776" s="72"/>
      <c r="BX776" s="72"/>
      <c r="BY776" s="72"/>
      <c r="BZ776" s="72"/>
      <c r="CA776" s="72"/>
      <c r="CB776" s="72"/>
      <c r="CC776" s="72"/>
      <c r="CD776" s="72"/>
      <c r="CE776" s="72"/>
      <c r="CF776" s="72"/>
      <c r="CG776" s="72"/>
      <c r="CH776" s="72"/>
      <c r="CI776" s="72"/>
      <c r="CJ776" s="72"/>
      <c r="CK776" s="72"/>
    </row>
    <row r="777" spans="3:89">
      <c r="C777" s="72">
        <f t="shared" ca="1" si="201"/>
        <v>-1.9763327355236537</v>
      </c>
      <c r="D777" s="72">
        <f t="shared" ca="1" si="201"/>
        <v>1.4218628012623284</v>
      </c>
      <c r="E777" s="70">
        <f t="shared" si="194"/>
        <v>2006</v>
      </c>
      <c r="F777" s="72">
        <f t="shared" ca="1" si="202"/>
        <v>1.2974999999999959</v>
      </c>
      <c r="J777" s="72">
        <f t="shared" ca="1" si="195"/>
        <v>-3.3070039494075831</v>
      </c>
      <c r="L777" s="72">
        <f t="shared" ca="1" si="196"/>
        <v>2.4075000000000069</v>
      </c>
      <c r="M777" s="72">
        <f t="shared" ca="1" si="196"/>
        <v>-2.0298985050747342</v>
      </c>
      <c r="N777" s="72">
        <f t="shared" ca="1" si="196"/>
        <v>2.3625000000000007</v>
      </c>
      <c r="P777" s="72">
        <f t="shared" ca="1" si="197"/>
        <v>1.3225000000000042</v>
      </c>
      <c r="W777" s="72">
        <f t="shared" ca="1" si="198"/>
        <v>4.9997500125131822E-3</v>
      </c>
      <c r="X777" s="72">
        <f t="shared" ca="1" si="198"/>
        <v>0.60501512537811664</v>
      </c>
      <c r="Z777" s="72">
        <f t="shared" ca="1" si="199"/>
        <v>-0.53751343783593475</v>
      </c>
      <c r="AD777" s="72">
        <f t="shared" ca="1" si="200"/>
        <v>-0.44999999999998375</v>
      </c>
      <c r="AU777" s="70"/>
      <c r="AV777" s="70"/>
      <c r="AW777" s="72"/>
      <c r="AX777" s="72"/>
      <c r="AY777" s="72"/>
      <c r="AZ777" s="72"/>
      <c r="BA777" s="72"/>
      <c r="BB777" s="72"/>
      <c r="BC777" s="72"/>
      <c r="BD777" s="72"/>
      <c r="BE777" s="72"/>
      <c r="BF777" s="72"/>
      <c r="BG777" s="72"/>
      <c r="BH777" s="72"/>
      <c r="BI777" s="72"/>
      <c r="BJ777" s="72"/>
      <c r="BK777" s="72"/>
      <c r="BL777" s="72"/>
      <c r="BM777" s="72"/>
      <c r="BN777" s="72"/>
      <c r="BO777" s="72"/>
      <c r="BP777" s="72"/>
      <c r="BQ777" s="72"/>
      <c r="BR777" s="72"/>
      <c r="BS777" s="72"/>
      <c r="BT777" s="72"/>
      <c r="BU777" s="72"/>
      <c r="BV777" s="72"/>
      <c r="BW777" s="72"/>
      <c r="BX777" s="72"/>
      <c r="BY777" s="72"/>
      <c r="BZ777" s="72"/>
      <c r="CA777" s="72"/>
      <c r="CB777" s="72"/>
      <c r="CC777" s="72"/>
      <c r="CD777" s="72"/>
      <c r="CE777" s="72"/>
      <c r="CF777" s="72"/>
      <c r="CG777" s="72"/>
      <c r="CH777" s="72"/>
      <c r="CI777" s="72"/>
      <c r="CJ777" s="72"/>
      <c r="CK777" s="72"/>
    </row>
    <row r="778" spans="3:89">
      <c r="C778" s="72">
        <f t="shared" ca="1" si="201"/>
        <v>-0.642684597369375</v>
      </c>
      <c r="D778" s="72">
        <f t="shared" ca="1" si="201"/>
        <v>2.0430809984930365</v>
      </c>
      <c r="E778" s="70">
        <f t="shared" si="194"/>
        <v>2007</v>
      </c>
      <c r="F778" s="72">
        <f t="shared" ca="1" si="202"/>
        <v>1.7720081936869247</v>
      </c>
      <c r="J778" s="72">
        <f t="shared" ca="1" si="195"/>
        <v>-1.4631750381304709</v>
      </c>
      <c r="L778" s="72">
        <f t="shared" ca="1" si="196"/>
        <v>5.649000317359576</v>
      </c>
      <c r="M778" s="72">
        <f t="shared" ca="1" si="196"/>
        <v>0.86501658586373154</v>
      </c>
      <c r="N778" s="72">
        <f t="shared" ca="1" si="196"/>
        <v>3.5926242520454288</v>
      </c>
      <c r="P778" s="72">
        <f t="shared" ca="1" si="197"/>
        <v>0.99681709393273366</v>
      </c>
      <c r="W778" s="72">
        <f t="shared" ca="1" si="198"/>
        <v>1.0848915108489177</v>
      </c>
      <c r="X778" s="72">
        <f t="shared" ca="1" si="198"/>
        <v>-0.12176635769487465</v>
      </c>
      <c r="Z778" s="72">
        <f t="shared" ca="1" si="199"/>
        <v>-7.0380052282348338E-2</v>
      </c>
      <c r="AD778" s="72">
        <f t="shared" ca="1" si="200"/>
        <v>-0.32395781014566971</v>
      </c>
      <c r="AU778" s="70"/>
      <c r="AV778" s="70"/>
      <c r="AW778" s="72"/>
      <c r="AX778" s="72"/>
      <c r="AY778" s="72"/>
      <c r="AZ778" s="72"/>
      <c r="BA778" s="72"/>
      <c r="BB778" s="72"/>
      <c r="BC778" s="72"/>
      <c r="BD778" s="72"/>
      <c r="BE778" s="72"/>
      <c r="BF778" s="72"/>
      <c r="BG778" s="72"/>
      <c r="BH778" s="72"/>
      <c r="BI778" s="72"/>
      <c r="BJ778" s="72"/>
      <c r="BK778" s="72"/>
      <c r="BL778" s="72"/>
      <c r="BM778" s="72"/>
      <c r="BN778" s="72"/>
      <c r="BO778" s="72"/>
      <c r="BP778" s="72"/>
      <c r="BQ778" s="72"/>
      <c r="BR778" s="72"/>
      <c r="BS778" s="72"/>
      <c r="BT778" s="72"/>
      <c r="BU778" s="72"/>
      <c r="BV778" s="72"/>
      <c r="BW778" s="72"/>
      <c r="BX778" s="72"/>
      <c r="BY778" s="72"/>
      <c r="BZ778" s="72"/>
      <c r="CA778" s="72"/>
      <c r="CB778" s="72"/>
      <c r="CC778" s="72"/>
      <c r="CD778" s="72"/>
      <c r="CE778" s="72"/>
      <c r="CF778" s="72"/>
      <c r="CG778" s="72"/>
      <c r="CH778" s="72"/>
      <c r="CI778" s="72"/>
      <c r="CJ778" s="72"/>
      <c r="CK778" s="72"/>
    </row>
    <row r="779" spans="3:89">
      <c r="C779" s="72">
        <f t="shared" ca="1" si="201"/>
        <v>0.79544984448261147</v>
      </c>
      <c r="D779" s="72">
        <f t="shared" ca="1" si="201"/>
        <v>3.346165010822248</v>
      </c>
      <c r="E779" s="70">
        <f t="shared" si="194"/>
        <v>2008</v>
      </c>
      <c r="F779" s="72">
        <f t="shared" ca="1" si="202"/>
        <v>2.7814826490772715</v>
      </c>
      <c r="J779" s="72">
        <f t="shared" ca="1" si="195"/>
        <v>0.11018705564447284</v>
      </c>
      <c r="L779" s="72">
        <f t="shared" ca="1" si="196"/>
        <v>7.6091226286480351</v>
      </c>
      <c r="M779" s="72">
        <f t="shared" ca="1" si="196"/>
        <v>2.3425839257254388</v>
      </c>
      <c r="N779" s="72">
        <f t="shared" ca="1" si="196"/>
        <v>4.1753112033194872</v>
      </c>
      <c r="P779" s="72">
        <f t="shared" ca="1" si="197"/>
        <v>2.6946473505484514</v>
      </c>
      <c r="W779" s="72">
        <f t="shared" ca="1" si="198"/>
        <v>1.3551609871902626</v>
      </c>
      <c r="X779" s="72">
        <f t="shared" ca="1" si="198"/>
        <v>0.65435907643309754</v>
      </c>
      <c r="Z779" s="72">
        <f t="shared" ca="1" si="199"/>
        <v>1.2123956132407798</v>
      </c>
      <c r="AD779" s="72">
        <f t="shared" ca="1" si="200"/>
        <v>4.7668237131843538</v>
      </c>
      <c r="AU779" s="70"/>
      <c r="AV779" s="70"/>
      <c r="AW779" s="72"/>
      <c r="AX779" s="72"/>
      <c r="AY779" s="72"/>
      <c r="AZ779" s="72"/>
      <c r="BA779" s="72"/>
      <c r="BB779" s="72"/>
      <c r="BC779" s="72"/>
      <c r="BD779" s="72"/>
      <c r="BE779" s="72"/>
      <c r="BF779" s="72"/>
      <c r="BG779" s="72"/>
      <c r="BH779" s="72"/>
      <c r="BI779" s="72"/>
      <c r="BJ779" s="72"/>
      <c r="BK779" s="72"/>
      <c r="BL779" s="72"/>
      <c r="BM779" s="72"/>
      <c r="BN779" s="72"/>
      <c r="BO779" s="72"/>
      <c r="BP779" s="72"/>
      <c r="BQ779" s="72"/>
      <c r="BR779" s="72"/>
      <c r="BS779" s="72"/>
      <c r="BT779" s="72"/>
      <c r="BU779" s="72"/>
      <c r="BV779" s="72"/>
      <c r="BW779" s="72"/>
      <c r="BX779" s="72"/>
      <c r="BY779" s="72"/>
      <c r="BZ779" s="72"/>
      <c r="CA779" s="72"/>
      <c r="CB779" s="72"/>
      <c r="CC779" s="72"/>
      <c r="CD779" s="72"/>
      <c r="CE779" s="72"/>
      <c r="CF779" s="72"/>
      <c r="CG779" s="72"/>
      <c r="CH779" s="72"/>
      <c r="CI779" s="72"/>
      <c r="CJ779" s="72"/>
      <c r="CK779" s="72"/>
    </row>
    <row r="780" spans="3:89">
      <c r="C780" s="72">
        <f t="shared" ca="1" si="201"/>
        <v>3.1183844621970853</v>
      </c>
      <c r="D780" s="72">
        <f t="shared" ca="1" si="201"/>
        <v>0.49015330006314861</v>
      </c>
      <c r="E780" s="70">
        <f t="shared" si="194"/>
        <v>2009</v>
      </c>
      <c r="F780" s="72">
        <f t="shared" ca="1" si="202"/>
        <v>0.75500188750472486</v>
      </c>
      <c r="J780" s="72">
        <f t="shared" ca="1" si="195"/>
        <v>3.4356246232867704</v>
      </c>
      <c r="L780" s="72">
        <f t="shared" ca="1" si="196"/>
        <v>-5.0139574833583893</v>
      </c>
      <c r="M780" s="72">
        <f t="shared" ca="1" si="196"/>
        <v>3.6089482140649887</v>
      </c>
      <c r="N780" s="72">
        <f t="shared" ca="1" si="196"/>
        <v>-1.1043972209020758</v>
      </c>
      <c r="P780" s="72">
        <f t="shared" ca="1" si="197"/>
        <v>1.7627747644875846</v>
      </c>
      <c r="W780" s="72">
        <f t="shared" ca="1" si="198"/>
        <v>2.5935685355975124</v>
      </c>
      <c r="X780" s="72">
        <f t="shared" ca="1" si="198"/>
        <v>2.0022246941045596</v>
      </c>
      <c r="Z780" s="72">
        <f t="shared" ca="1" si="199"/>
        <v>0.35041503056811862</v>
      </c>
      <c r="AD780" s="72">
        <f t="shared" ca="1" si="200"/>
        <v>6.7768078301229107</v>
      </c>
      <c r="AU780" s="70"/>
      <c r="AV780" s="70"/>
      <c r="AW780" s="72"/>
      <c r="AX780" s="72"/>
      <c r="AY780" s="72"/>
      <c r="AZ780" s="72"/>
      <c r="BA780" s="72"/>
      <c r="BB780" s="72"/>
      <c r="BC780" s="72"/>
      <c r="BD780" s="72"/>
      <c r="BE780" s="72"/>
      <c r="BF780" s="72"/>
      <c r="BG780" s="72"/>
      <c r="BH780" s="72"/>
      <c r="BI780" s="72"/>
      <c r="BJ780" s="72"/>
      <c r="BK780" s="72"/>
      <c r="BL780" s="72"/>
      <c r="BM780" s="72"/>
      <c r="BN780" s="72"/>
      <c r="BO780" s="72"/>
      <c r="BP780" s="72"/>
      <c r="BQ780" s="72"/>
      <c r="BR780" s="72"/>
      <c r="BS780" s="72"/>
      <c r="BT780" s="72"/>
      <c r="BU780" s="72"/>
      <c r="BV780" s="72"/>
      <c r="BW780" s="72"/>
      <c r="BX780" s="72"/>
      <c r="BY780" s="72"/>
      <c r="BZ780" s="72"/>
      <c r="CA780" s="72"/>
      <c r="CB780" s="72"/>
      <c r="CC780" s="72"/>
      <c r="CD780" s="72"/>
      <c r="CE780" s="72"/>
      <c r="CF780" s="72"/>
      <c r="CG780" s="72"/>
      <c r="CH780" s="72"/>
      <c r="CI780" s="72"/>
      <c r="CJ780" s="72"/>
      <c r="CK780" s="72"/>
    </row>
    <row r="781" spans="3:89">
      <c r="C781" s="72">
        <f t="shared" ca="1" si="201"/>
        <v>-3.7768476731071008</v>
      </c>
      <c r="D781" s="72">
        <f t="shared" ca="1" si="201"/>
        <v>-3.5157558355035805</v>
      </c>
      <c r="E781" s="70">
        <f t="shared" si="194"/>
        <v>2010</v>
      </c>
      <c r="F781" s="72">
        <f t="shared" ca="1" si="202"/>
        <v>-2.4564443611839626</v>
      </c>
      <c r="J781" s="72">
        <f t="shared" ca="1" si="195"/>
        <v>-4.3577400557385353</v>
      </c>
      <c r="L781" s="72">
        <f t="shared" ca="1" si="196"/>
        <v>-9.8700124335933115</v>
      </c>
      <c r="M781" s="72">
        <f t="shared" ca="1" si="196"/>
        <v>-2.5122271263270934</v>
      </c>
      <c r="N781" s="72">
        <f t="shared" ca="1" si="196"/>
        <v>-3.8788072953614638</v>
      </c>
      <c r="P781" s="72">
        <f t="shared" ca="1" si="197"/>
        <v>-2.8239474483951699</v>
      </c>
      <c r="W781" s="72">
        <f t="shared" ca="1" si="198"/>
        <v>-2.5945920235915354</v>
      </c>
      <c r="X781" s="72">
        <f t="shared" ca="1" si="198"/>
        <v>-1.9289955167817618</v>
      </c>
      <c r="Z781" s="72">
        <f t="shared" ca="1" si="199"/>
        <v>-2.6523688055672401</v>
      </c>
      <c r="AD781" s="72">
        <f t="shared" ca="1" si="200"/>
        <v>-5.0291660097745661</v>
      </c>
      <c r="AU781" s="70"/>
      <c r="AV781" s="70"/>
      <c r="AW781" s="72"/>
      <c r="AX781" s="72"/>
      <c r="AY781" s="72"/>
      <c r="AZ781" s="72"/>
      <c r="BA781" s="72"/>
      <c r="BB781" s="72"/>
      <c r="BC781" s="72"/>
      <c r="BD781" s="72"/>
      <c r="BE781" s="72"/>
      <c r="BF781" s="72"/>
      <c r="BG781" s="72"/>
      <c r="BH781" s="72"/>
      <c r="BI781" s="72"/>
      <c r="BJ781" s="72"/>
      <c r="BK781" s="72"/>
      <c r="BL781" s="72"/>
      <c r="BM781" s="72"/>
      <c r="BN781" s="72"/>
      <c r="BO781" s="72"/>
      <c r="BP781" s="72"/>
      <c r="BQ781" s="72"/>
      <c r="BR781" s="72"/>
      <c r="BS781" s="72"/>
      <c r="BT781" s="72"/>
      <c r="BU781" s="72"/>
      <c r="BV781" s="72"/>
      <c r="BW781" s="72"/>
      <c r="BX781" s="72"/>
      <c r="BY781" s="72"/>
      <c r="BZ781" s="72"/>
      <c r="CA781" s="72"/>
      <c r="CB781" s="72"/>
      <c r="CC781" s="72"/>
      <c r="CD781" s="72"/>
      <c r="CE781" s="72"/>
      <c r="CF781" s="72"/>
      <c r="CG781" s="72"/>
      <c r="CH781" s="72"/>
      <c r="CI781" s="72"/>
      <c r="CJ781" s="72"/>
      <c r="CK781" s="72"/>
    </row>
    <row r="782" spans="3:89">
      <c r="C782" s="72">
        <f t="shared" ca="1" si="201"/>
        <v>0.39621578375924704</v>
      </c>
      <c r="D782" s="72">
        <f t="shared" ca="1" si="201"/>
        <v>-0.61308304178087869</v>
      </c>
      <c r="E782" s="70">
        <f t="shared" si="194"/>
        <v>2011</v>
      </c>
      <c r="F782" s="72">
        <f t="shared" ca="1" si="202"/>
        <v>2.0429720321690104</v>
      </c>
      <c r="J782" s="72">
        <f t="shared" ca="1" si="195"/>
        <v>0.16688741721853084</v>
      </c>
      <c r="L782" s="72">
        <f t="shared" ref="L782:N784" ca="1" si="203">(L469/L468-1)*100</f>
        <v>-4.5072612806942853</v>
      </c>
      <c r="M782" s="72">
        <f t="shared" ca="1" si="203"/>
        <v>-1.4218589398462989</v>
      </c>
      <c r="N782" s="72">
        <f t="shared" ca="1" si="203"/>
        <v>-1.4546233692029231</v>
      </c>
      <c r="P782" s="72">
        <f t="shared" ca="1" si="197"/>
        <v>0.51240106810364061</v>
      </c>
      <c r="W782" s="72">
        <f t="shared" ref="W782:X784" ca="1" si="204">(W469/W468-1)*100</f>
        <v>0.38820254895257644</v>
      </c>
      <c r="X782" s="72">
        <f t="shared" ca="1" si="204"/>
        <v>4.9420544120182264E-2</v>
      </c>
      <c r="Z782" s="72">
        <f t="shared" ca="1" si="199"/>
        <v>-1.1295410603439637</v>
      </c>
      <c r="AD782" s="72">
        <f t="shared" ca="1" si="200"/>
        <v>0.90590020868905885</v>
      </c>
      <c r="AU782" s="70"/>
      <c r="AV782" s="70"/>
      <c r="AW782" s="72"/>
      <c r="AX782" s="72"/>
      <c r="AY782" s="72"/>
      <c r="AZ782" s="72"/>
      <c r="BA782" s="72"/>
      <c r="BB782" s="72"/>
      <c r="BC782" s="72"/>
      <c r="BD782" s="72"/>
      <c r="BE782" s="72"/>
      <c r="BF782" s="72"/>
      <c r="BG782" s="72"/>
      <c r="BH782" s="72"/>
      <c r="BI782" s="72"/>
      <c r="BJ782" s="72"/>
      <c r="BK782" s="72"/>
      <c r="BL782" s="72"/>
      <c r="BM782" s="72"/>
      <c r="BN782" s="72"/>
      <c r="BO782" s="72"/>
      <c r="BP782" s="72"/>
      <c r="BQ782" s="72"/>
      <c r="BR782" s="72"/>
      <c r="BS782" s="72"/>
      <c r="BT782" s="72"/>
      <c r="BU782" s="72"/>
      <c r="BV782" s="72"/>
      <c r="BW782" s="72"/>
      <c r="BX782" s="72"/>
      <c r="BY782" s="72"/>
      <c r="BZ782" s="72"/>
      <c r="CA782" s="72"/>
      <c r="CB782" s="72"/>
      <c r="CC782" s="72"/>
      <c r="CD782" s="72"/>
      <c r="CE782" s="72"/>
      <c r="CF782" s="72"/>
      <c r="CG782" s="72"/>
      <c r="CH782" s="72"/>
      <c r="CI782" s="72"/>
      <c r="CJ782" s="72"/>
      <c r="CK782" s="72"/>
    </row>
    <row r="783" spans="3:89">
      <c r="C783" s="72">
        <f t="shared" ref="C783:D783" ca="1" si="205">C805</f>
        <v>-1.0711915293215577</v>
      </c>
      <c r="D783" s="72">
        <f t="shared" ca="1" si="205"/>
        <v>-4.2486489413253556</v>
      </c>
      <c r="E783" s="70">
        <f t="shared" si="194"/>
        <v>2012</v>
      </c>
      <c r="F783" s="72">
        <f t="shared" ca="1" si="202"/>
        <v>-0.12939349738860795</v>
      </c>
      <c r="J783" s="72">
        <f t="shared" ca="1" si="195"/>
        <v>-1.2905614471213633</v>
      </c>
      <c r="L783" s="72">
        <f t="shared" ca="1" si="203"/>
        <v>-5.4134271905862512</v>
      </c>
      <c r="M783" s="72">
        <f t="shared" ca="1" si="203"/>
        <v>-9.0911347781832745</v>
      </c>
      <c r="N783" s="72">
        <f t="shared" ca="1" si="203"/>
        <v>-6.6726258062957511</v>
      </c>
      <c r="P783" s="72">
        <f t="shared" ca="1" si="197"/>
        <v>-1.7567373510124162</v>
      </c>
      <c r="W783" s="72">
        <f t="shared" ca="1" si="204"/>
        <v>-1.1479436729333159</v>
      </c>
      <c r="X783" s="72">
        <f t="shared" ca="1" si="204"/>
        <v>-0.62733087999208292</v>
      </c>
      <c r="Z783" s="72">
        <f t="shared" ca="1" si="199"/>
        <v>-5.6350349938246165</v>
      </c>
      <c r="AD783" s="72">
        <f t="shared" ca="1" si="200"/>
        <v>-0.38072855464160726</v>
      </c>
      <c r="AU783" s="70"/>
      <c r="AV783" s="70"/>
      <c r="AW783" s="72"/>
      <c r="AX783" s="72"/>
      <c r="AY783" s="72"/>
      <c r="AZ783" s="72"/>
      <c r="BA783" s="72"/>
      <c r="BB783" s="72"/>
      <c r="BC783" s="72"/>
      <c r="BD783" s="72"/>
      <c r="BE783" s="72"/>
      <c r="BF783" s="72"/>
      <c r="BG783" s="72"/>
      <c r="BH783" s="72"/>
      <c r="BI783" s="72"/>
      <c r="BJ783" s="72"/>
      <c r="BK783" s="72"/>
      <c r="BL783" s="72"/>
      <c r="BM783" s="72"/>
      <c r="BN783" s="72"/>
      <c r="BO783" s="72"/>
      <c r="BP783" s="72"/>
      <c r="BQ783" s="72"/>
      <c r="BR783" s="72"/>
      <c r="BS783" s="72"/>
      <c r="BT783" s="72"/>
      <c r="BU783" s="72"/>
      <c r="BV783" s="72"/>
      <c r="BW783" s="72"/>
      <c r="BX783" s="72"/>
      <c r="BY783" s="72"/>
      <c r="BZ783" s="72"/>
      <c r="CA783" s="72"/>
      <c r="CB783" s="72"/>
      <c r="CC783" s="72"/>
      <c r="CD783" s="72"/>
      <c r="CE783" s="72"/>
      <c r="CF783" s="72"/>
      <c r="CG783" s="72"/>
      <c r="CH783" s="72"/>
      <c r="CI783" s="72"/>
      <c r="CJ783" s="72"/>
      <c r="CK783" s="72"/>
    </row>
    <row r="784" spans="3:89">
      <c r="C784" s="72">
        <f>C807</f>
        <v>0</v>
      </c>
      <c r="D784" s="72">
        <f>D807</f>
        <v>0</v>
      </c>
      <c r="E784" s="70">
        <f t="shared" si="194"/>
        <v>2013</v>
      </c>
      <c r="F784" s="72">
        <f t="shared" ca="1" si="202"/>
        <v>2.5511766507267275</v>
      </c>
      <c r="J784" s="72">
        <f t="shared" ca="1" si="195"/>
        <v>4.0589417280642914</v>
      </c>
      <c r="L784" s="72">
        <f t="shared" ca="1" si="203"/>
        <v>2.9241065230068752</v>
      </c>
      <c r="M784" s="72">
        <f t="shared" ca="1" si="203"/>
        <v>-5.8412299625877129</v>
      </c>
      <c r="N784" s="72">
        <f t="shared" ca="1" si="203"/>
        <v>-0.8516476404959783</v>
      </c>
      <c r="P784" s="72">
        <f t="shared" ca="1" si="197"/>
        <v>2.996491911908028</v>
      </c>
      <c r="W784" s="72">
        <f t="shared" ca="1" si="204"/>
        <v>2.6128675113789912</v>
      </c>
      <c r="X784" s="72">
        <f t="shared" ca="1" si="204"/>
        <v>2.9601093575245319</v>
      </c>
      <c r="Z784" s="72">
        <f t="shared" ca="1" si="199"/>
        <v>2.8657904782679822</v>
      </c>
      <c r="AD784" s="72">
        <f t="shared" ca="1" si="200"/>
        <v>3.835991318297638</v>
      </c>
      <c r="AU784" s="70"/>
      <c r="AV784" s="70"/>
      <c r="AW784" s="72"/>
      <c r="AX784" s="72"/>
      <c r="AY784" s="72"/>
      <c r="AZ784" s="72"/>
      <c r="BA784" s="72"/>
      <c r="BB784" s="72"/>
      <c r="BC784" s="72"/>
      <c r="BD784" s="72"/>
      <c r="BE784" s="72"/>
      <c r="BF784" s="72"/>
      <c r="BG784" s="72"/>
      <c r="BH784" s="72"/>
      <c r="BI784" s="72"/>
      <c r="BJ784" s="72"/>
      <c r="BK784" s="72"/>
      <c r="BL784" s="72"/>
      <c r="BM784" s="72"/>
      <c r="BN784" s="72"/>
      <c r="BO784" s="72"/>
      <c r="BP784" s="72"/>
      <c r="BQ784" s="72"/>
      <c r="BR784" s="72"/>
      <c r="BS784" s="72"/>
      <c r="BT784" s="72"/>
      <c r="BU784" s="72"/>
      <c r="BV784" s="72"/>
      <c r="BW784" s="72"/>
      <c r="BX784" s="72"/>
      <c r="BY784" s="72"/>
      <c r="BZ784" s="72"/>
      <c r="CA784" s="72"/>
      <c r="CB784" s="72"/>
      <c r="CC784" s="72"/>
      <c r="CD784" s="72"/>
      <c r="CE784" s="72"/>
      <c r="CF784" s="72"/>
      <c r="CG784" s="72"/>
      <c r="CH784" s="72"/>
      <c r="CI784" s="72"/>
      <c r="CJ784" s="72"/>
      <c r="CK784" s="72"/>
    </row>
    <row r="785" spans="2:89">
      <c r="E785" s="70"/>
      <c r="AU785" s="70"/>
      <c r="AV785" s="70"/>
      <c r="AW785" s="72"/>
      <c r="AX785" s="72"/>
      <c r="AY785" s="72"/>
      <c r="AZ785" s="72"/>
      <c r="BA785" s="72"/>
      <c r="BB785" s="72"/>
      <c r="BC785" s="72"/>
      <c r="BD785" s="72"/>
      <c r="BE785" s="72"/>
      <c r="BF785" s="72"/>
      <c r="BG785" s="72"/>
      <c r="BH785" s="72"/>
      <c r="BI785" s="72"/>
      <c r="BJ785" s="72"/>
      <c r="BK785" s="72"/>
      <c r="BL785" s="72"/>
      <c r="BM785" s="72"/>
      <c r="BN785" s="72"/>
      <c r="BO785" s="72"/>
      <c r="BP785" s="72"/>
      <c r="BQ785" s="72"/>
      <c r="BR785" s="72"/>
      <c r="BS785" s="72"/>
      <c r="BT785" s="72"/>
      <c r="BU785" s="72"/>
      <c r="BV785" s="72"/>
      <c r="BW785" s="72"/>
      <c r="BX785" s="72"/>
      <c r="BY785" s="72"/>
      <c r="BZ785" s="72"/>
      <c r="CA785" s="72"/>
      <c r="CB785" s="72"/>
      <c r="CC785" s="72"/>
      <c r="CD785" s="72"/>
      <c r="CE785" s="72"/>
      <c r="CF785" s="72"/>
      <c r="CG785" s="72"/>
      <c r="CH785" s="72"/>
      <c r="CI785" s="72"/>
      <c r="CJ785" s="72"/>
      <c r="CK785" s="72"/>
    </row>
    <row r="786" spans="2:89">
      <c r="E786" s="70"/>
      <c r="AU786" s="70"/>
      <c r="AV786" s="70"/>
      <c r="AW786" s="72"/>
      <c r="AX786" s="72"/>
      <c r="AY786" s="72"/>
      <c r="AZ786" s="72"/>
      <c r="BA786" s="72"/>
      <c r="BB786" s="72"/>
      <c r="BC786" s="72"/>
      <c r="BD786" s="72"/>
      <c r="BE786" s="72"/>
      <c r="BF786" s="72"/>
      <c r="BG786" s="72"/>
      <c r="BH786" s="72"/>
      <c r="BI786" s="72"/>
      <c r="BJ786" s="72"/>
      <c r="BK786" s="72"/>
      <c r="BL786" s="72"/>
      <c r="BM786" s="72"/>
      <c r="BN786" s="72"/>
      <c r="BO786" s="72"/>
      <c r="BP786" s="72"/>
      <c r="BQ786" s="72"/>
      <c r="BR786" s="72"/>
      <c r="BS786" s="72"/>
      <c r="BT786" s="72"/>
      <c r="BU786" s="72"/>
      <c r="BV786" s="72"/>
      <c r="BW786" s="72"/>
      <c r="BX786" s="72"/>
      <c r="BY786" s="72"/>
      <c r="BZ786" s="72"/>
      <c r="CA786" s="72"/>
      <c r="CB786" s="72"/>
      <c r="CC786" s="72"/>
      <c r="CD786" s="72"/>
      <c r="CE786" s="72"/>
      <c r="CF786" s="72"/>
      <c r="CG786" s="72"/>
      <c r="CH786" s="72"/>
      <c r="CI786" s="72"/>
      <c r="CJ786" s="72"/>
      <c r="CK786" s="72"/>
    </row>
    <row r="787" spans="2:89">
      <c r="B787" s="70" t="s">
        <v>517</v>
      </c>
      <c r="E787" s="70">
        <v>1994</v>
      </c>
      <c r="AU787" s="70"/>
      <c r="AV787" s="70"/>
      <c r="AW787" s="72"/>
      <c r="AX787" s="72"/>
      <c r="AY787" s="72"/>
      <c r="AZ787" s="72"/>
      <c r="BA787" s="72"/>
      <c r="BB787" s="72"/>
      <c r="BC787" s="72"/>
      <c r="BD787" s="72"/>
      <c r="BE787" s="72"/>
      <c r="BF787" s="72"/>
      <c r="BG787" s="72"/>
      <c r="BH787" s="72"/>
      <c r="BI787" s="72"/>
      <c r="BJ787" s="72"/>
      <c r="BK787" s="72"/>
      <c r="BL787" s="72"/>
      <c r="BM787" s="72"/>
      <c r="BN787" s="72"/>
      <c r="BO787" s="72"/>
      <c r="BP787" s="72"/>
      <c r="BQ787" s="72"/>
      <c r="BR787" s="72"/>
      <c r="BS787" s="72"/>
      <c r="BT787" s="72"/>
      <c r="BU787" s="72"/>
      <c r="BV787" s="72"/>
      <c r="BW787" s="72"/>
      <c r="BX787" s="72"/>
      <c r="BY787" s="72"/>
      <c r="BZ787" s="72"/>
      <c r="CA787" s="72"/>
      <c r="CB787" s="72"/>
      <c r="CC787" s="72"/>
      <c r="CD787" s="72"/>
      <c r="CE787" s="72"/>
      <c r="CF787" s="72"/>
      <c r="CG787" s="72"/>
      <c r="CH787" s="72"/>
      <c r="CI787" s="72"/>
      <c r="CJ787" s="72"/>
      <c r="CK787" s="72"/>
    </row>
    <row r="788" spans="2:89">
      <c r="C788" s="72">
        <f ca="1">F788+J788+W788+X788+AD788</f>
        <v>5.3201302443731198</v>
      </c>
      <c r="D788" s="72">
        <f ca="1">L788+M788+N788+P788+Z788</f>
        <v>-3.3228673606218138</v>
      </c>
      <c r="E788" s="70">
        <f t="shared" ref="E788:E806" si="206">E787+1</f>
        <v>1995</v>
      </c>
      <c r="J788" s="72">
        <f ca="1">J766*J$630/100</f>
        <v>4.1691832797236366</v>
      </c>
      <c r="L788" s="72">
        <f ca="1">L766*L$631/100</f>
        <v>-0.1844747740697022</v>
      </c>
      <c r="M788" s="72">
        <f ca="1">M766*M$631/100</f>
        <v>0.41879723754657655</v>
      </c>
      <c r="N788" s="72">
        <f ca="1">N766*N$631/100</f>
        <v>0.54102488786346592</v>
      </c>
      <c r="P788" s="72">
        <f t="shared" ref="P788:P806" ca="1" si="207">P766*P$631/100</f>
        <v>-4.4898114208477686</v>
      </c>
      <c r="W788" s="72">
        <f ca="1">W766*W$630/100</f>
        <v>0.45273584800691602</v>
      </c>
      <c r="X788" s="72">
        <f ca="1">X766*X$630/100</f>
        <v>0.1817870772359747</v>
      </c>
      <c r="Z788" s="72">
        <f t="shared" ref="Z788:Z806" ca="1" si="208">Z766*Z$631/100</f>
        <v>0.39159670888561471</v>
      </c>
      <c r="AD788" s="72">
        <f ca="1">AD766*AD$630/100</f>
        <v>0.51642403940659254</v>
      </c>
      <c r="AU788" s="70"/>
      <c r="AV788" s="70"/>
      <c r="AW788" s="72"/>
      <c r="AX788" s="72"/>
      <c r="AY788" s="72"/>
      <c r="AZ788" s="72"/>
      <c r="BA788" s="72"/>
      <c r="BB788" s="72"/>
      <c r="BC788" s="72"/>
      <c r="BD788" s="72"/>
      <c r="BE788" s="72"/>
      <c r="BF788" s="72"/>
      <c r="BG788" s="72"/>
      <c r="BH788" s="72"/>
      <c r="BI788" s="72"/>
      <c r="BJ788" s="72"/>
      <c r="BK788" s="72"/>
      <c r="BL788" s="72"/>
      <c r="BM788" s="72"/>
      <c r="BN788" s="72"/>
      <c r="BO788" s="72"/>
      <c r="BP788" s="72"/>
      <c r="BQ788" s="72"/>
      <c r="BR788" s="72"/>
      <c r="BS788" s="72"/>
      <c r="BT788" s="72"/>
      <c r="BU788" s="72"/>
      <c r="BV788" s="72"/>
      <c r="BW788" s="72"/>
      <c r="BX788" s="72"/>
      <c r="BY788" s="72"/>
      <c r="BZ788" s="72"/>
      <c r="CA788" s="72"/>
      <c r="CB788" s="72"/>
      <c r="CC788" s="72"/>
      <c r="CD788" s="72"/>
      <c r="CE788" s="72"/>
      <c r="CF788" s="72"/>
      <c r="CG788" s="72"/>
      <c r="CH788" s="72"/>
      <c r="CI788" s="72"/>
      <c r="CJ788" s="72"/>
      <c r="CK788" s="72"/>
    </row>
    <row r="789" spans="2:89">
      <c r="C789" s="72">
        <f t="shared" ref="C789:C806" ca="1" si="209">F789+J789+W789+X789+AD789</f>
        <v>-3.7387272462238186</v>
      </c>
      <c r="D789" s="72">
        <f t="shared" ref="D789:D806" ca="1" si="210">L789+M789+N789+P789+Z789</f>
        <v>7.8996410670935333</v>
      </c>
      <c r="E789" s="70">
        <f t="shared" si="206"/>
        <v>1996</v>
      </c>
      <c r="F789" s="72">
        <f t="shared" ref="F789:F806" ca="1" si="211">F767*F$630/100</f>
        <v>-0.27730368376949593</v>
      </c>
      <c r="J789" s="72">
        <f t="shared" ref="J789:J806" ca="1" si="212">J767*J$630/100</f>
        <v>-2.5694080984532905</v>
      </c>
      <c r="L789" s="72">
        <f t="shared" ref="L789:N804" ca="1" si="213">L767*L$631/100</f>
        <v>-1.4541464978233191E-2</v>
      </c>
      <c r="M789" s="72">
        <f t="shared" ca="1" si="213"/>
        <v>0.16376345995380215</v>
      </c>
      <c r="N789" s="72">
        <f t="shared" ca="1" si="213"/>
        <v>0.74627910068178627</v>
      </c>
      <c r="P789" s="72">
        <f t="shared" ca="1" si="207"/>
        <v>6.8889336998551345</v>
      </c>
      <c r="W789" s="72">
        <f t="shared" ref="W789:X804" ca="1" si="214">W767*W$630/100</f>
        <v>-0.39464680321312945</v>
      </c>
      <c r="X789" s="72">
        <f t="shared" ca="1" si="214"/>
        <v>-0.29416589529833082</v>
      </c>
      <c r="Z789" s="72">
        <f t="shared" ca="1" si="208"/>
        <v>0.11520627158104317</v>
      </c>
      <c r="AD789" s="72">
        <f t="shared" ref="AD789:AD806" ca="1" si="215">AD767*AD$630/100</f>
        <v>-0.20320276548957203</v>
      </c>
      <c r="AU789" s="70"/>
      <c r="AV789" s="70"/>
      <c r="AW789" s="72"/>
      <c r="AX789" s="72"/>
      <c r="AY789" s="72"/>
      <c r="AZ789" s="72"/>
      <c r="BA789" s="72"/>
      <c r="BB789" s="72"/>
      <c r="BC789" s="72"/>
      <c r="BD789" s="72"/>
      <c r="BE789" s="72"/>
      <c r="BF789" s="72"/>
      <c r="BG789" s="72"/>
      <c r="BH789" s="72"/>
      <c r="BI789" s="72"/>
      <c r="BJ789" s="72"/>
      <c r="BK789" s="72"/>
      <c r="BL789" s="72"/>
      <c r="BM789" s="72"/>
      <c r="BN789" s="72"/>
      <c r="BO789" s="72"/>
      <c r="BP789" s="72"/>
      <c r="BQ789" s="72"/>
      <c r="BR789" s="72"/>
      <c r="BS789" s="72"/>
      <c r="BT789" s="72"/>
      <c r="BU789" s="72"/>
      <c r="BV789" s="72"/>
      <c r="BW789" s="72"/>
      <c r="BX789" s="72"/>
      <c r="BY789" s="72"/>
      <c r="BZ789" s="72"/>
      <c r="CA789" s="72"/>
      <c r="CB789" s="72"/>
      <c r="CC789" s="72"/>
      <c r="CD789" s="72"/>
      <c r="CE789" s="72"/>
      <c r="CF789" s="72"/>
      <c r="CG789" s="72"/>
      <c r="CH789" s="72"/>
      <c r="CI789" s="72"/>
      <c r="CJ789" s="72"/>
      <c r="CK789" s="72"/>
    </row>
    <row r="790" spans="2:89">
      <c r="C790" s="72">
        <f t="shared" ca="1" si="209"/>
        <v>-6.5777769382464797</v>
      </c>
      <c r="D790" s="72">
        <f t="shared" ca="1" si="210"/>
        <v>-0.32907465671033692</v>
      </c>
      <c r="E790" s="70">
        <f t="shared" si="206"/>
        <v>1997</v>
      </c>
      <c r="F790" s="72">
        <f t="shared" ca="1" si="211"/>
        <v>-0.4646678251228662</v>
      </c>
      <c r="J790" s="72">
        <f t="shared" ca="1" si="212"/>
        <v>-4.9622304086759215</v>
      </c>
      <c r="L790" s="72">
        <f t="shared" ca="1" si="213"/>
        <v>1.6791556279295294E-2</v>
      </c>
      <c r="M790" s="72">
        <f t="shared" ca="1" si="213"/>
        <v>0.30033532223239123</v>
      </c>
      <c r="N790" s="72">
        <f t="shared" ca="1" si="213"/>
        <v>-1.3620001293450554</v>
      </c>
      <c r="P790" s="72">
        <f t="shared" ca="1" si="207"/>
        <v>0.69089393801587307</v>
      </c>
      <c r="W790" s="72">
        <f t="shared" ca="1" si="214"/>
        <v>-0.55040375265062169</v>
      </c>
      <c r="X790" s="72">
        <f t="shared" ca="1" si="214"/>
        <v>-0.33730333404963991</v>
      </c>
      <c r="Z790" s="72">
        <f t="shared" ca="1" si="208"/>
        <v>2.4904656107158911E-2</v>
      </c>
      <c r="AD790" s="72">
        <f t="shared" ca="1" si="215"/>
        <v>-0.26317161774743031</v>
      </c>
      <c r="AU790" s="70"/>
      <c r="AV790" s="70"/>
      <c r="AW790" s="72"/>
      <c r="AX790" s="72"/>
      <c r="AY790" s="72"/>
      <c r="AZ790" s="72"/>
      <c r="BA790" s="72"/>
      <c r="BB790" s="72"/>
      <c r="BC790" s="72"/>
      <c r="BD790" s="72"/>
      <c r="BE790" s="72"/>
      <c r="BF790" s="72"/>
      <c r="BG790" s="72"/>
      <c r="BH790" s="72"/>
      <c r="BI790" s="72"/>
      <c r="BJ790" s="72"/>
      <c r="BK790" s="72"/>
      <c r="BL790" s="72"/>
      <c r="BM790" s="72"/>
      <c r="BN790" s="72"/>
      <c r="BO790" s="72"/>
      <c r="BP790" s="72"/>
      <c r="BQ790" s="72"/>
      <c r="BR790" s="72"/>
      <c r="BS790" s="72"/>
      <c r="BT790" s="72"/>
      <c r="BU790" s="72"/>
      <c r="BV790" s="72"/>
      <c r="BW790" s="72"/>
      <c r="BX790" s="72"/>
      <c r="BY790" s="72"/>
      <c r="BZ790" s="72"/>
      <c r="CA790" s="72"/>
      <c r="CB790" s="72"/>
      <c r="CC790" s="72"/>
      <c r="CD790" s="72"/>
      <c r="CE790" s="72"/>
      <c r="CF790" s="72"/>
      <c r="CG790" s="72"/>
      <c r="CH790" s="72"/>
      <c r="CI790" s="72"/>
      <c r="CJ790" s="72"/>
      <c r="CK790" s="72"/>
    </row>
    <row r="791" spans="2:89">
      <c r="C791" s="72">
        <f t="shared" ca="1" si="209"/>
        <v>-0.52749429673003256</v>
      </c>
      <c r="D791" s="72">
        <f t="shared" ca="1" si="210"/>
        <v>-2.1381894117713292</v>
      </c>
      <c r="E791" s="70">
        <f t="shared" si="206"/>
        <v>1998</v>
      </c>
      <c r="F791" s="72">
        <f t="shared" ca="1" si="211"/>
        <v>5.7819392320729969E-3</v>
      </c>
      <c r="J791" s="72">
        <f t="shared" ca="1" si="212"/>
        <v>-0.64909667657926218</v>
      </c>
      <c r="L791" s="72">
        <f t="shared" ca="1" si="213"/>
        <v>-0.1722215393515307</v>
      </c>
      <c r="M791" s="72">
        <f t="shared" ca="1" si="213"/>
        <v>-0.21593874955338538</v>
      </c>
      <c r="N791" s="72">
        <f t="shared" ca="1" si="213"/>
        <v>0.10858010007025642</v>
      </c>
      <c r="P791" s="72">
        <f t="shared" ca="1" si="207"/>
        <v>-1.9000207339791226</v>
      </c>
      <c r="W791" s="72">
        <f t="shared" ca="1" si="214"/>
        <v>0.24739640757224943</v>
      </c>
      <c r="X791" s="72">
        <f t="shared" ca="1" si="214"/>
        <v>-8.0224237739680404E-2</v>
      </c>
      <c r="Z791" s="72">
        <f t="shared" ca="1" si="208"/>
        <v>4.1411511042453129E-2</v>
      </c>
      <c r="AD791" s="72">
        <f t="shared" ca="1" si="215"/>
        <v>-5.135172921541252E-2</v>
      </c>
      <c r="AU791" s="70"/>
      <c r="AV791" s="70"/>
      <c r="AW791" s="72"/>
      <c r="AX791" s="72"/>
      <c r="AY791" s="72"/>
      <c r="AZ791" s="72"/>
      <c r="BA791" s="72"/>
      <c r="BB791" s="72"/>
      <c r="BC791" s="72"/>
      <c r="BD791" s="72"/>
      <c r="BE791" s="72"/>
      <c r="BF791" s="72"/>
      <c r="BG791" s="72"/>
      <c r="BH791" s="72"/>
      <c r="BI791" s="72"/>
      <c r="BJ791" s="72"/>
      <c r="BK791" s="72"/>
      <c r="BL791" s="72"/>
      <c r="BM791" s="72"/>
      <c r="BN791" s="72"/>
      <c r="BO791" s="72"/>
      <c r="BP791" s="72"/>
      <c r="BQ791" s="72"/>
      <c r="BR791" s="72"/>
      <c r="BS791" s="72"/>
      <c r="BT791" s="72"/>
      <c r="BU791" s="72"/>
      <c r="BV791" s="72"/>
      <c r="BW791" s="72"/>
      <c r="BX791" s="72"/>
      <c r="BY791" s="72"/>
      <c r="BZ791" s="72"/>
      <c r="CA791" s="72"/>
      <c r="CB791" s="72"/>
      <c r="CC791" s="72"/>
      <c r="CD791" s="72"/>
      <c r="CE791" s="72"/>
      <c r="CF791" s="72"/>
      <c r="CG791" s="72"/>
      <c r="CH791" s="72"/>
      <c r="CI791" s="72"/>
      <c r="CJ791" s="72"/>
      <c r="CK791" s="72"/>
    </row>
    <row r="792" spans="2:89">
      <c r="C792" s="72">
        <f t="shared" ca="1" si="209"/>
        <v>-2.2485226486210084</v>
      </c>
      <c r="D792" s="72">
        <f t="shared" ca="1" si="210"/>
        <v>-1.5961254729142669</v>
      </c>
      <c r="E792" s="70">
        <f t="shared" si="206"/>
        <v>1999</v>
      </c>
      <c r="F792" s="72">
        <f t="shared" ca="1" si="211"/>
        <v>-0.12134379156503669</v>
      </c>
      <c r="J792" s="72">
        <f t="shared" ca="1" si="212"/>
        <v>-1.7471660759530265</v>
      </c>
      <c r="L792" s="72">
        <f t="shared" ca="1" si="213"/>
        <v>-0.19511136960202458</v>
      </c>
      <c r="M792" s="72">
        <f t="shared" ca="1" si="213"/>
        <v>9.371218263976637E-2</v>
      </c>
      <c r="N792" s="72">
        <f t="shared" ca="1" si="213"/>
        <v>-0.39072401509978766</v>
      </c>
      <c r="P792" s="72">
        <f t="shared" ca="1" si="207"/>
        <v>-1.0910423977133801</v>
      </c>
      <c r="W792" s="72">
        <f t="shared" ca="1" si="214"/>
        <v>-0.12420248462637284</v>
      </c>
      <c r="X792" s="72">
        <f t="shared" ca="1" si="214"/>
        <v>-0.13926368090403921</v>
      </c>
      <c r="Z792" s="72">
        <f t="shared" ca="1" si="208"/>
        <v>-1.2959873138840883E-2</v>
      </c>
      <c r="AD792" s="72">
        <f t="shared" ca="1" si="215"/>
        <v>-0.11654661557253354</v>
      </c>
      <c r="AU792" s="70"/>
      <c r="AV792" s="70"/>
      <c r="AW792" s="72"/>
      <c r="AX792" s="72"/>
      <c r="AY792" s="72"/>
      <c r="AZ792" s="72"/>
      <c r="BA792" s="72"/>
      <c r="BB792" s="72"/>
      <c r="BC792" s="72"/>
      <c r="BD792" s="72"/>
      <c r="BE792" s="72"/>
      <c r="BF792" s="72"/>
      <c r="BG792" s="72"/>
      <c r="BH792" s="72"/>
      <c r="BI792" s="72"/>
      <c r="BJ792" s="72"/>
      <c r="BK792" s="72"/>
      <c r="BL792" s="72"/>
      <c r="BM792" s="72"/>
      <c r="BN792" s="72"/>
      <c r="BO792" s="72"/>
      <c r="BP792" s="72"/>
      <c r="BQ792" s="72"/>
      <c r="BR792" s="72"/>
      <c r="BS792" s="72"/>
      <c r="BT792" s="72"/>
      <c r="BU792" s="72"/>
      <c r="BV792" s="72"/>
      <c r="BW792" s="72"/>
      <c r="BX792" s="72"/>
      <c r="BY792" s="72"/>
      <c r="BZ792" s="72"/>
      <c r="CA792" s="72"/>
      <c r="CB792" s="72"/>
      <c r="CC792" s="72"/>
      <c r="CD792" s="72"/>
      <c r="CE792" s="72"/>
      <c r="CF792" s="72"/>
      <c r="CG792" s="72"/>
      <c r="CH792" s="72"/>
      <c r="CI792" s="72"/>
      <c r="CJ792" s="72"/>
      <c r="CK792" s="72"/>
    </row>
    <row r="793" spans="2:89">
      <c r="C793" s="72">
        <f t="shared" ca="1" si="209"/>
        <v>-5.3817234580092697</v>
      </c>
      <c r="D793" s="72">
        <f t="shared" ca="1" si="210"/>
        <v>-4.4505869978635921</v>
      </c>
      <c r="E793" s="70">
        <f t="shared" si="206"/>
        <v>2000</v>
      </c>
      <c r="F793" s="72">
        <f t="shared" ca="1" si="211"/>
        <v>-0.43499824866225928</v>
      </c>
      <c r="J793" s="72">
        <f t="shared" ca="1" si="212"/>
        <v>-4.0703156336908366</v>
      </c>
      <c r="L793" s="72">
        <f t="shared" ca="1" si="213"/>
        <v>-0.30239049383967137</v>
      </c>
      <c r="M793" s="72">
        <f t="shared" ca="1" si="213"/>
        <v>-0.40553869751611255</v>
      </c>
      <c r="N793" s="72">
        <f t="shared" ca="1" si="213"/>
        <v>-0.84543972566234771</v>
      </c>
      <c r="P793" s="72">
        <f t="shared" ca="1" si="207"/>
        <v>-2.8777303549629147</v>
      </c>
      <c r="W793" s="72">
        <f t="shared" ca="1" si="214"/>
        <v>-0.26370772237389628</v>
      </c>
      <c r="X793" s="72">
        <f t="shared" ca="1" si="214"/>
        <v>-0.32887135756626734</v>
      </c>
      <c r="Z793" s="72">
        <f t="shared" ca="1" si="208"/>
        <v>-1.94877258825462E-2</v>
      </c>
      <c r="AD793" s="72">
        <f t="shared" ca="1" si="215"/>
        <v>-0.28383049571601088</v>
      </c>
      <c r="AU793" s="70"/>
      <c r="AV793" s="70"/>
      <c r="AW793" s="72"/>
      <c r="AX793" s="72"/>
      <c r="AY793" s="72"/>
      <c r="AZ793" s="72"/>
      <c r="BA793" s="72"/>
      <c r="BB793" s="72"/>
      <c r="BC793" s="72"/>
      <c r="BD793" s="72"/>
      <c r="BE793" s="72"/>
      <c r="BF793" s="72"/>
      <c r="BG793" s="72"/>
      <c r="BH793" s="72"/>
      <c r="BI793" s="72"/>
      <c r="BJ793" s="72"/>
      <c r="BK793" s="72"/>
      <c r="BL793" s="72"/>
      <c r="BM793" s="72"/>
      <c r="BN793" s="72"/>
      <c r="BO793" s="72"/>
      <c r="BP793" s="72"/>
      <c r="BQ793" s="72"/>
      <c r="BR793" s="72"/>
      <c r="BS793" s="72"/>
      <c r="BT793" s="72"/>
      <c r="BU793" s="72"/>
      <c r="BV793" s="72"/>
      <c r="BW793" s="72"/>
      <c r="BX793" s="72"/>
      <c r="BY793" s="72"/>
      <c r="BZ793" s="72"/>
      <c r="CA793" s="72"/>
      <c r="CB793" s="72"/>
      <c r="CC793" s="72"/>
      <c r="CD793" s="72"/>
      <c r="CE793" s="72"/>
      <c r="CF793" s="72"/>
      <c r="CG793" s="72"/>
      <c r="CH793" s="72"/>
      <c r="CI793" s="72"/>
      <c r="CJ793" s="72"/>
      <c r="CK793" s="72"/>
    </row>
    <row r="794" spans="2:89">
      <c r="C794" s="72">
        <f t="shared" ca="1" si="209"/>
        <v>-0.45586528385579728</v>
      </c>
      <c r="D794" s="72">
        <f t="shared" ca="1" si="210"/>
        <v>1.2786047615564307</v>
      </c>
      <c r="E794" s="70">
        <f t="shared" si="206"/>
        <v>2001</v>
      </c>
      <c r="F794" s="72">
        <f t="shared" ca="1" si="211"/>
        <v>0.23441967546062542</v>
      </c>
      <c r="J794" s="72">
        <f t="shared" ca="1" si="212"/>
        <v>-1.2254740335989793</v>
      </c>
      <c r="L794" s="72">
        <f t="shared" ca="1" si="213"/>
        <v>0.22824117147784423</v>
      </c>
      <c r="M794" s="72">
        <f t="shared" ca="1" si="213"/>
        <v>-0.1587553992508591</v>
      </c>
      <c r="N794" s="72">
        <f t="shared" ca="1" si="213"/>
        <v>0.47605179912287726</v>
      </c>
      <c r="P794" s="72">
        <f t="shared" ca="1" si="207"/>
        <v>0.63511878462300186</v>
      </c>
      <c r="W794" s="72">
        <f t="shared" ca="1" si="214"/>
        <v>0.49895117908683012</v>
      </c>
      <c r="X794" s="72">
        <f t="shared" ca="1" si="214"/>
        <v>-7.9642635215975116E-2</v>
      </c>
      <c r="Z794" s="72">
        <f t="shared" ca="1" si="208"/>
        <v>9.7948405583566517E-2</v>
      </c>
      <c r="AD794" s="72">
        <f t="shared" ca="1" si="215"/>
        <v>0.11588053041170164</v>
      </c>
      <c r="AU794" s="70"/>
      <c r="AV794" s="70"/>
      <c r="AW794" s="72"/>
      <c r="AX794" s="72"/>
      <c r="AY794" s="72"/>
      <c r="AZ794" s="72"/>
      <c r="BA794" s="72"/>
      <c r="BB794" s="72"/>
      <c r="BC794" s="72"/>
      <c r="BD794" s="72"/>
      <c r="BE794" s="72"/>
      <c r="BF794" s="72"/>
      <c r="BG794" s="72"/>
      <c r="BH794" s="72"/>
      <c r="BI794" s="72"/>
      <c r="BJ794" s="72"/>
      <c r="BK794" s="72"/>
      <c r="BL794" s="72"/>
      <c r="BM794" s="72"/>
      <c r="BN794" s="72"/>
      <c r="BO794" s="72"/>
      <c r="BP794" s="72"/>
      <c r="BQ794" s="72"/>
      <c r="BR794" s="72"/>
      <c r="BS794" s="72"/>
      <c r="BT794" s="72"/>
      <c r="BU794" s="72"/>
      <c r="BV794" s="72"/>
      <c r="BW794" s="72"/>
      <c r="BX794" s="72"/>
      <c r="BY794" s="72"/>
      <c r="BZ794" s="72"/>
      <c r="CA794" s="72"/>
      <c r="CB794" s="72"/>
      <c r="CC794" s="72"/>
      <c r="CD794" s="72"/>
      <c r="CE794" s="72"/>
      <c r="CF794" s="72"/>
      <c r="CG794" s="72"/>
      <c r="CH794" s="72"/>
      <c r="CI794" s="72"/>
      <c r="CJ794" s="72"/>
      <c r="CK794" s="72"/>
    </row>
    <row r="795" spans="2:89">
      <c r="C795" s="72">
        <f t="shared" ca="1" si="209"/>
        <v>1.0378345618785743</v>
      </c>
      <c r="D795" s="72">
        <f t="shared" ca="1" si="210"/>
        <v>3.4773215430259961</v>
      </c>
      <c r="E795" s="70">
        <f t="shared" si="206"/>
        <v>2002</v>
      </c>
      <c r="F795" s="72">
        <f t="shared" ca="1" si="211"/>
        <v>0.14868615255649384</v>
      </c>
      <c r="J795" s="72">
        <f t="shared" ca="1" si="212"/>
        <v>0.28402039168156962</v>
      </c>
      <c r="L795" s="72">
        <f t="shared" ca="1" si="213"/>
        <v>0.1177562825958177</v>
      </c>
      <c r="M795" s="72">
        <f t="shared" ca="1" si="213"/>
        <v>0.64031158062243743</v>
      </c>
      <c r="N795" s="72">
        <f t="shared" ca="1" si="213"/>
        <v>0.75944156269331842</v>
      </c>
      <c r="P795" s="72">
        <f t="shared" ca="1" si="207"/>
        <v>1.8509940384819701</v>
      </c>
      <c r="W795" s="72">
        <f t="shared" ca="1" si="214"/>
        <v>0.61166599232737418</v>
      </c>
      <c r="X795" s="72">
        <f t="shared" ca="1" si="214"/>
        <v>-5.1449135361671637E-2</v>
      </c>
      <c r="Z795" s="72">
        <f t="shared" ca="1" si="208"/>
        <v>0.10881807863245223</v>
      </c>
      <c r="AD795" s="72">
        <f t="shared" ca="1" si="215"/>
        <v>4.4911160674808458E-2</v>
      </c>
      <c r="AU795" s="70"/>
      <c r="AV795" s="70"/>
      <c r="AW795" s="72"/>
      <c r="AX795" s="72"/>
      <c r="AY795" s="72"/>
      <c r="AZ795" s="72"/>
      <c r="BA795" s="72"/>
      <c r="BB795" s="72"/>
      <c r="BC795" s="72"/>
      <c r="BD795" s="72"/>
      <c r="BE795" s="72"/>
      <c r="BF795" s="72"/>
      <c r="BG795" s="72"/>
      <c r="BH795" s="72"/>
      <c r="BI795" s="72"/>
      <c r="BJ795" s="72"/>
      <c r="BK795" s="72"/>
      <c r="BL795" s="72"/>
      <c r="BM795" s="72"/>
      <c r="BN795" s="72"/>
      <c r="BO795" s="72"/>
      <c r="BP795" s="72"/>
      <c r="BQ795" s="72"/>
      <c r="BR795" s="72"/>
      <c r="BS795" s="72"/>
      <c r="BT795" s="72"/>
      <c r="BU795" s="72"/>
      <c r="BV795" s="72"/>
      <c r="BW795" s="72"/>
      <c r="BX795" s="72"/>
      <c r="BY795" s="72"/>
      <c r="BZ795" s="72"/>
      <c r="CA795" s="72"/>
      <c r="CB795" s="72"/>
      <c r="CC795" s="72"/>
      <c r="CD795" s="72"/>
      <c r="CE795" s="72"/>
      <c r="CF795" s="72"/>
      <c r="CG795" s="72"/>
      <c r="CH795" s="72"/>
      <c r="CI795" s="72"/>
      <c r="CJ795" s="72"/>
      <c r="CK795" s="72"/>
    </row>
    <row r="796" spans="2:89">
      <c r="C796" s="72">
        <f t="shared" ca="1" si="209"/>
        <v>4.6096709550327191</v>
      </c>
      <c r="D796" s="72">
        <f t="shared" ca="1" si="210"/>
        <v>6.9650940430935178</v>
      </c>
      <c r="E796" s="70">
        <f t="shared" si="206"/>
        <v>2003</v>
      </c>
      <c r="F796" s="72">
        <f t="shared" ca="1" si="211"/>
        <v>0.32516553871578902</v>
      </c>
      <c r="J796" s="72">
        <f t="shared" ca="1" si="212"/>
        <v>3.1251516421166836</v>
      </c>
      <c r="L796" s="72">
        <f t="shared" ca="1" si="213"/>
        <v>0.54580992712555965</v>
      </c>
      <c r="M796" s="72">
        <f t="shared" ca="1" si="213"/>
        <v>0.21081126682691034</v>
      </c>
      <c r="N796" s="72">
        <f t="shared" ca="1" si="213"/>
        <v>1.728400764042779</v>
      </c>
      <c r="P796" s="72">
        <f t="shared" ca="1" si="207"/>
        <v>4.1924344059880951</v>
      </c>
      <c r="W796" s="72">
        <f t="shared" ca="1" si="214"/>
        <v>0.71518831254227033</v>
      </c>
      <c r="X796" s="72">
        <f t="shared" ca="1" si="214"/>
        <v>0.22461117431187128</v>
      </c>
      <c r="Z796" s="72">
        <f t="shared" ca="1" si="208"/>
        <v>0.28763767911017329</v>
      </c>
      <c r="AD796" s="72">
        <f t="shared" ca="1" si="215"/>
        <v>0.21955428734610463</v>
      </c>
      <c r="AU796" s="70"/>
      <c r="AV796" s="70"/>
      <c r="AW796" s="72"/>
      <c r="AX796" s="72"/>
      <c r="AY796" s="72"/>
      <c r="AZ796" s="72"/>
      <c r="BA796" s="72"/>
      <c r="BB796" s="72"/>
      <c r="BC796" s="72"/>
      <c r="BD796" s="72"/>
      <c r="BE796" s="72"/>
      <c r="BF796" s="72"/>
      <c r="BG796" s="72"/>
      <c r="BH796" s="72"/>
      <c r="BI796" s="72"/>
      <c r="BJ796" s="72"/>
      <c r="BK796" s="72"/>
      <c r="BL796" s="72"/>
      <c r="BM796" s="72"/>
      <c r="BN796" s="72"/>
      <c r="BO796" s="72"/>
      <c r="BP796" s="72"/>
      <c r="BQ796" s="72"/>
      <c r="BR796" s="72"/>
      <c r="BS796" s="72"/>
      <c r="BT796" s="72"/>
      <c r="BU796" s="72"/>
      <c r="BV796" s="72"/>
      <c r="BW796" s="72"/>
      <c r="BX796" s="72"/>
      <c r="BY796" s="72"/>
      <c r="BZ796" s="72"/>
      <c r="CA796" s="72"/>
      <c r="CB796" s="72"/>
      <c r="CC796" s="72"/>
      <c r="CD796" s="72"/>
      <c r="CE796" s="72"/>
      <c r="CF796" s="72"/>
      <c r="CG796" s="72"/>
      <c r="CH796" s="72"/>
      <c r="CI796" s="72"/>
      <c r="CJ796" s="72"/>
      <c r="CK796" s="72"/>
    </row>
    <row r="797" spans="2:89">
      <c r="C797" s="72">
        <f t="shared" ca="1" si="209"/>
        <v>0.28785088785686314</v>
      </c>
      <c r="D797" s="72">
        <f t="shared" ca="1" si="210"/>
        <v>2.9378877800591767</v>
      </c>
      <c r="E797" s="70">
        <f t="shared" si="206"/>
        <v>2004</v>
      </c>
      <c r="F797" s="72">
        <f t="shared" ca="1" si="211"/>
        <v>-1.7088399625177764E-2</v>
      </c>
      <c r="J797" s="72">
        <f t="shared" ca="1" si="212"/>
        <v>0.2306585705627526</v>
      </c>
      <c r="L797" s="72">
        <f t="shared" ca="1" si="213"/>
        <v>0.29269836959813894</v>
      </c>
      <c r="M797" s="72">
        <f t="shared" ca="1" si="213"/>
        <v>0.1646118099273445</v>
      </c>
      <c r="N797" s="72">
        <f t="shared" ca="1" si="213"/>
        <v>0.93563154505461033</v>
      </c>
      <c r="P797" s="72">
        <f t="shared" ca="1" si="207"/>
        <v>1.5034518977381606</v>
      </c>
      <c r="W797" s="72">
        <f t="shared" ca="1" si="214"/>
        <v>6.9356045330902505E-2</v>
      </c>
      <c r="X797" s="72">
        <f t="shared" ca="1" si="214"/>
        <v>-3.8420991462556973E-2</v>
      </c>
      <c r="Z797" s="72">
        <f t="shared" ca="1" si="208"/>
        <v>4.1494157740922397E-2</v>
      </c>
      <c r="AD797" s="72">
        <f t="shared" ca="1" si="215"/>
        <v>4.3345663050942743E-2</v>
      </c>
      <c r="AU797" s="70"/>
      <c r="AV797" s="70"/>
      <c r="AW797" s="72"/>
      <c r="AX797" s="72"/>
      <c r="AY797" s="72"/>
      <c r="AZ797" s="72"/>
      <c r="BA797" s="72"/>
      <c r="BB797" s="72"/>
      <c r="BC797" s="72"/>
      <c r="BD797" s="72"/>
      <c r="BE797" s="72"/>
      <c r="BF797" s="72"/>
      <c r="BG797" s="72"/>
      <c r="BH797" s="72"/>
      <c r="BI797" s="72"/>
      <c r="BJ797" s="72"/>
      <c r="BK797" s="72"/>
      <c r="BL797" s="72"/>
      <c r="BM797" s="72"/>
      <c r="BN797" s="72"/>
      <c r="BO797" s="72"/>
      <c r="BP797" s="72"/>
      <c r="BQ797" s="72"/>
      <c r="BR797" s="72"/>
      <c r="BS797" s="72"/>
      <c r="BT797" s="72"/>
      <c r="BU797" s="72"/>
      <c r="BV797" s="72"/>
      <c r="BW797" s="72"/>
      <c r="BX797" s="72"/>
      <c r="BY797" s="72"/>
      <c r="BZ797" s="72"/>
      <c r="CA797" s="72"/>
      <c r="CB797" s="72"/>
      <c r="CC797" s="72"/>
      <c r="CD797" s="72"/>
      <c r="CE797" s="72"/>
      <c r="CF797" s="72"/>
      <c r="CG797" s="72"/>
      <c r="CH797" s="72"/>
      <c r="CI797" s="72"/>
      <c r="CJ797" s="72"/>
      <c r="CK797" s="72"/>
    </row>
    <row r="798" spans="2:89">
      <c r="C798" s="72">
        <f t="shared" ca="1" si="209"/>
        <v>-2.2280057061067509</v>
      </c>
      <c r="D798" s="72">
        <f t="shared" ca="1" si="210"/>
        <v>0.94410900689897703</v>
      </c>
      <c r="E798" s="70">
        <f t="shared" si="206"/>
        <v>2005</v>
      </c>
      <c r="F798" s="72">
        <f t="shared" ca="1" si="211"/>
        <v>1.1185380052721659E-2</v>
      </c>
      <c r="J798" s="72">
        <f t="shared" ca="1" si="212"/>
        <v>-1.9690967065383183</v>
      </c>
      <c r="L798" s="72">
        <f t="shared" ca="1" si="213"/>
        <v>0.16566414155075676</v>
      </c>
      <c r="M798" s="72">
        <f t="shared" ca="1" si="213"/>
        <v>4.1016396856108035E-2</v>
      </c>
      <c r="N798" s="72">
        <f t="shared" ca="1" si="213"/>
        <v>0.51791293488469159</v>
      </c>
      <c r="P798" s="72">
        <f t="shared" ca="1" si="207"/>
        <v>0.12631297602330199</v>
      </c>
      <c r="W798" s="72">
        <f t="shared" ca="1" si="214"/>
        <v>-0.25250372610322708</v>
      </c>
      <c r="X798" s="72">
        <f t="shared" ca="1" si="214"/>
        <v>-4.96257201213091E-2</v>
      </c>
      <c r="Z798" s="72">
        <f t="shared" ca="1" si="208"/>
        <v>9.3202557584118662E-2</v>
      </c>
      <c r="AD798" s="72">
        <f t="shared" ca="1" si="215"/>
        <v>3.2035066603381977E-2</v>
      </c>
      <c r="AU798" s="70"/>
      <c r="AV798" s="70"/>
      <c r="AW798" s="72"/>
      <c r="AX798" s="72"/>
      <c r="AY798" s="72"/>
      <c r="AZ798" s="72"/>
      <c r="BA798" s="72"/>
      <c r="BB798" s="72"/>
      <c r="BC798" s="72"/>
      <c r="BD798" s="72"/>
      <c r="BE798" s="72"/>
      <c r="BF798" s="72"/>
      <c r="BG798" s="72"/>
      <c r="BH798" s="72"/>
      <c r="BI798" s="72"/>
      <c r="BJ798" s="72"/>
      <c r="BK798" s="72"/>
      <c r="BL798" s="72"/>
      <c r="BM798" s="72"/>
      <c r="BN798" s="72"/>
      <c r="BO798" s="72"/>
      <c r="BP798" s="72"/>
      <c r="BQ798" s="72"/>
      <c r="BR798" s="72"/>
      <c r="BS798" s="72"/>
      <c r="BT798" s="72"/>
      <c r="BU798" s="72"/>
      <c r="BV798" s="72"/>
      <c r="BW798" s="72"/>
      <c r="BX798" s="72"/>
      <c r="BY798" s="72"/>
      <c r="BZ798" s="72"/>
      <c r="CA798" s="72"/>
      <c r="CB798" s="72"/>
      <c r="CC798" s="72"/>
      <c r="CD798" s="72"/>
      <c r="CE798" s="72"/>
      <c r="CF798" s="72"/>
      <c r="CG798" s="72"/>
      <c r="CH798" s="72"/>
      <c r="CI798" s="72"/>
      <c r="CJ798" s="72"/>
      <c r="CK798" s="72"/>
    </row>
    <row r="799" spans="2:89">
      <c r="C799" s="72">
        <f t="shared" ca="1" si="209"/>
        <v>-1.9763327355236537</v>
      </c>
      <c r="D799" s="72">
        <f t="shared" ca="1" si="210"/>
        <v>1.4218628012623284</v>
      </c>
      <c r="E799" s="70">
        <f t="shared" si="206"/>
        <v>2006</v>
      </c>
      <c r="F799" s="72">
        <f t="shared" ca="1" si="211"/>
        <v>0.118328589027746</v>
      </c>
      <c r="J799" s="72">
        <f t="shared" ca="1" si="212"/>
        <v>-2.1196251584949781</v>
      </c>
      <c r="L799" s="72">
        <f t="shared" ca="1" si="213"/>
        <v>0.12550398020237594</v>
      </c>
      <c r="M799" s="72">
        <f t="shared" ca="1" si="213"/>
        <v>-0.1253239021338366</v>
      </c>
      <c r="N799" s="72">
        <f t="shared" ca="1" si="213"/>
        <v>0.79010483718553248</v>
      </c>
      <c r="P799" s="72">
        <f t="shared" ca="1" si="207"/>
        <v>0.65990935560818031</v>
      </c>
      <c r="W799" s="72">
        <f t="shared" ca="1" si="214"/>
        <v>7.2793256103756985E-4</v>
      </c>
      <c r="X799" s="72">
        <f t="shared" ca="1" si="214"/>
        <v>4.5448454651746385E-2</v>
      </c>
      <c r="Z799" s="72">
        <f t="shared" ca="1" si="208"/>
        <v>-2.8331469599923706E-2</v>
      </c>
      <c r="AD799" s="72">
        <f t="shared" ca="1" si="215"/>
        <v>-2.1212553269205701E-2</v>
      </c>
      <c r="AU799" s="70"/>
      <c r="AV799" s="70"/>
      <c r="AW799" s="72"/>
      <c r="AX799" s="72"/>
      <c r="AY799" s="72"/>
      <c r="AZ799" s="72"/>
      <c r="BA799" s="72"/>
      <c r="BB799" s="72"/>
      <c r="BC799" s="72"/>
      <c r="BD799" s="72"/>
      <c r="BE799" s="72"/>
      <c r="BF799" s="72"/>
      <c r="BG799" s="72"/>
      <c r="BH799" s="72"/>
      <c r="BI799" s="72"/>
      <c r="BJ799" s="72"/>
      <c r="BK799" s="72"/>
      <c r="BL799" s="72"/>
      <c r="BM799" s="72"/>
      <c r="BN799" s="72"/>
      <c r="BO799" s="72"/>
      <c r="BP799" s="72"/>
      <c r="BQ799" s="72"/>
      <c r="BR799" s="72"/>
      <c r="BS799" s="72"/>
      <c r="BT799" s="72"/>
      <c r="BU799" s="72"/>
      <c r="BV799" s="72"/>
      <c r="BW799" s="72"/>
      <c r="BX799" s="72"/>
      <c r="BY799" s="72"/>
      <c r="BZ799" s="72"/>
      <c r="CA799" s="72"/>
      <c r="CB799" s="72"/>
      <c r="CC799" s="72"/>
      <c r="CD799" s="72"/>
      <c r="CE799" s="72"/>
      <c r="CF799" s="72"/>
      <c r="CG799" s="72"/>
      <c r="CH799" s="72"/>
      <c r="CI799" s="72"/>
      <c r="CJ799" s="72"/>
      <c r="CK799" s="72"/>
    </row>
    <row r="800" spans="2:89">
      <c r="C800" s="72">
        <f t="shared" ca="1" si="209"/>
        <v>-0.642684597369375</v>
      </c>
      <c r="D800" s="72">
        <f t="shared" ca="1" si="210"/>
        <v>2.0430809984930365</v>
      </c>
      <c r="E800" s="70">
        <f t="shared" si="206"/>
        <v>2007</v>
      </c>
      <c r="F800" s="72">
        <f t="shared" ca="1" si="211"/>
        <v>0.16160248886672779</v>
      </c>
      <c r="J800" s="72">
        <f t="shared" ca="1" si="212"/>
        <v>-0.93782247301481958</v>
      </c>
      <c r="L800" s="72">
        <f t="shared" ca="1" si="213"/>
        <v>0.2944847451684775</v>
      </c>
      <c r="M800" s="72">
        <f t="shared" ca="1" si="213"/>
        <v>5.3405258282576328E-2</v>
      </c>
      <c r="N800" s="72">
        <f t="shared" ca="1" si="213"/>
        <v>1.2015025607327612</v>
      </c>
      <c r="P800" s="72">
        <f t="shared" ca="1" si="207"/>
        <v>0.49739805377419061</v>
      </c>
      <c r="W800" s="72">
        <f t="shared" ca="1" si="214"/>
        <v>0.15795346846615743</v>
      </c>
      <c r="X800" s="72">
        <f t="shared" ca="1" si="214"/>
        <v>-9.1470321214617498E-3</v>
      </c>
      <c r="Z800" s="72">
        <f t="shared" ca="1" si="208"/>
        <v>-3.7096194649686369E-3</v>
      </c>
      <c r="AD800" s="72">
        <f t="shared" ca="1" si="215"/>
        <v>-1.5271049565978877E-2</v>
      </c>
      <c r="AU800" s="70"/>
      <c r="AV800" s="70"/>
      <c r="AW800" s="72"/>
      <c r="AX800" s="72"/>
      <c r="AY800" s="72"/>
      <c r="AZ800" s="72"/>
      <c r="BA800" s="72"/>
      <c r="BB800" s="72"/>
      <c r="BC800" s="72"/>
      <c r="BD800" s="72"/>
      <c r="BE800" s="72"/>
      <c r="BF800" s="72"/>
      <c r="BG800" s="72"/>
      <c r="BH800" s="72"/>
      <c r="BI800" s="72"/>
      <c r="BJ800" s="72"/>
      <c r="BK800" s="72"/>
      <c r="BL800" s="72"/>
      <c r="BM800" s="72"/>
      <c r="BN800" s="72"/>
      <c r="BO800" s="72"/>
      <c r="BP800" s="72"/>
      <c r="BQ800" s="72"/>
      <c r="BR800" s="72"/>
      <c r="BS800" s="72"/>
      <c r="BT800" s="72"/>
      <c r="BU800" s="72"/>
      <c r="BV800" s="72"/>
      <c r="BW800" s="72"/>
      <c r="BX800" s="72"/>
      <c r="BY800" s="72"/>
      <c r="BZ800" s="72"/>
      <c r="CA800" s="72"/>
      <c r="CB800" s="72"/>
      <c r="CC800" s="72"/>
      <c r="CD800" s="72"/>
      <c r="CE800" s="72"/>
      <c r="CF800" s="72"/>
      <c r="CG800" s="72"/>
      <c r="CH800" s="72"/>
      <c r="CI800" s="72"/>
      <c r="CJ800" s="72"/>
      <c r="CK800" s="72"/>
    </row>
    <row r="801" spans="3:89">
      <c r="C801" s="72">
        <f t="shared" ca="1" si="209"/>
        <v>0.79544984448261147</v>
      </c>
      <c r="D801" s="72">
        <f t="shared" ca="1" si="210"/>
        <v>3.346165010822248</v>
      </c>
      <c r="E801" s="70">
        <f t="shared" si="206"/>
        <v>2008</v>
      </c>
      <c r="F801" s="72">
        <f t="shared" ca="1" si="211"/>
        <v>0.25366390541076822</v>
      </c>
      <c r="J801" s="72">
        <f t="shared" ca="1" si="212"/>
        <v>7.0624425872351862E-2</v>
      </c>
      <c r="L801" s="72">
        <f t="shared" ca="1" si="213"/>
        <v>0.39666673966491833</v>
      </c>
      <c r="M801" s="72">
        <f t="shared" ca="1" si="213"/>
        <v>0.14462878706199397</v>
      </c>
      <c r="N801" s="72">
        <f t="shared" ca="1" si="213"/>
        <v>1.3963740014804962</v>
      </c>
      <c r="P801" s="72">
        <f t="shared" ca="1" si="207"/>
        <v>1.3445920579899533</v>
      </c>
      <c r="W801" s="72">
        <f t="shared" ca="1" si="214"/>
        <v>0.19730302626225721</v>
      </c>
      <c r="X801" s="72">
        <f t="shared" ca="1" si="214"/>
        <v>4.9155149290923766E-2</v>
      </c>
      <c r="Z801" s="72">
        <f t="shared" ca="1" si="208"/>
        <v>6.3903424624886018E-2</v>
      </c>
      <c r="AD801" s="72">
        <f t="shared" ca="1" si="215"/>
        <v>0.2247033376463104</v>
      </c>
      <c r="AU801" s="70"/>
      <c r="AV801" s="70"/>
      <c r="AW801" s="72"/>
      <c r="AX801" s="72"/>
      <c r="AY801" s="72"/>
      <c r="AZ801" s="72"/>
      <c r="BA801" s="72"/>
      <c r="BB801" s="72"/>
      <c r="BC801" s="72"/>
      <c r="BD801" s="72"/>
      <c r="BE801" s="72"/>
      <c r="BF801" s="72"/>
      <c r="BG801" s="72"/>
      <c r="BH801" s="72"/>
      <c r="BI801" s="72"/>
      <c r="BJ801" s="72"/>
      <c r="BK801" s="72"/>
      <c r="BL801" s="72"/>
      <c r="BM801" s="72"/>
      <c r="BN801" s="72"/>
      <c r="BO801" s="72"/>
      <c r="BP801" s="72"/>
      <c r="BQ801" s="72"/>
      <c r="BR801" s="72"/>
      <c r="BS801" s="72"/>
      <c r="BT801" s="72"/>
      <c r="BU801" s="72"/>
      <c r="BV801" s="72"/>
      <c r="BW801" s="72"/>
      <c r="BX801" s="72"/>
      <c r="BY801" s="72"/>
      <c r="BZ801" s="72"/>
      <c r="CA801" s="72"/>
      <c r="CB801" s="72"/>
      <c r="CC801" s="72"/>
      <c r="CD801" s="72"/>
      <c r="CE801" s="72"/>
      <c r="CF801" s="72"/>
      <c r="CG801" s="72"/>
      <c r="CH801" s="72"/>
      <c r="CI801" s="72"/>
      <c r="CJ801" s="72"/>
      <c r="CK801" s="72"/>
    </row>
    <row r="802" spans="3:89">
      <c r="C802" s="72">
        <f t="shared" ca="1" si="209"/>
        <v>3.1183844621970853</v>
      </c>
      <c r="D802" s="72">
        <f t="shared" ca="1" si="210"/>
        <v>0.49015330006314861</v>
      </c>
      <c r="E802" s="70">
        <f t="shared" si="206"/>
        <v>2009</v>
      </c>
      <c r="F802" s="72">
        <f t="shared" ca="1" si="211"/>
        <v>6.8854187330804922E-2</v>
      </c>
      <c r="J802" s="72">
        <f t="shared" ca="1" si="212"/>
        <v>2.2020646174214611</v>
      </c>
      <c r="L802" s="72">
        <f t="shared" ca="1" si="213"/>
        <v>-0.26137969708285114</v>
      </c>
      <c r="M802" s="72">
        <f t="shared" ca="1" si="213"/>
        <v>0.22281285081734331</v>
      </c>
      <c r="N802" s="72">
        <f t="shared" ca="1" si="213"/>
        <v>-0.36935008948528636</v>
      </c>
      <c r="P802" s="72">
        <f t="shared" ca="1" si="207"/>
        <v>0.87960042262031013</v>
      </c>
      <c r="W802" s="72">
        <f t="shared" ca="1" si="214"/>
        <v>0.37760747669761202</v>
      </c>
      <c r="X802" s="72">
        <f t="shared" ca="1" si="214"/>
        <v>0.15040618721019045</v>
      </c>
      <c r="Z802" s="72">
        <f t="shared" ca="1" si="208"/>
        <v>1.8469813193632646E-2</v>
      </c>
      <c r="AD802" s="72">
        <f t="shared" ca="1" si="215"/>
        <v>0.3194519935370172</v>
      </c>
      <c r="AU802" s="70"/>
      <c r="AV802" s="70"/>
      <c r="AW802" s="72"/>
      <c r="AX802" s="72"/>
      <c r="AY802" s="72"/>
      <c r="AZ802" s="72"/>
      <c r="BA802" s="72"/>
      <c r="BB802" s="72"/>
      <c r="BC802" s="72"/>
      <c r="BD802" s="72"/>
      <c r="BE802" s="72"/>
      <c r="BF802" s="72"/>
      <c r="BG802" s="72"/>
      <c r="BH802" s="72"/>
      <c r="BI802" s="72"/>
      <c r="BJ802" s="72"/>
      <c r="BK802" s="72"/>
      <c r="BL802" s="72"/>
      <c r="BM802" s="72"/>
      <c r="BN802" s="72"/>
      <c r="BO802" s="72"/>
      <c r="BP802" s="72"/>
      <c r="BQ802" s="72"/>
      <c r="BR802" s="72"/>
      <c r="BS802" s="72"/>
      <c r="BT802" s="72"/>
      <c r="BU802" s="72"/>
      <c r="BV802" s="72"/>
      <c r="BW802" s="72"/>
      <c r="BX802" s="72"/>
      <c r="BY802" s="72"/>
      <c r="BZ802" s="72"/>
      <c r="CA802" s="72"/>
      <c r="CB802" s="72"/>
      <c r="CC802" s="72"/>
      <c r="CD802" s="72"/>
      <c r="CE802" s="72"/>
      <c r="CF802" s="72"/>
      <c r="CG802" s="72"/>
      <c r="CH802" s="72"/>
      <c r="CI802" s="72"/>
      <c r="CJ802" s="72"/>
      <c r="CK802" s="72"/>
    </row>
    <row r="803" spans="3:89">
      <c r="C803" s="72">
        <f t="shared" ca="1" si="209"/>
        <v>-3.7768476731071008</v>
      </c>
      <c r="D803" s="72">
        <f t="shared" ca="1" si="210"/>
        <v>-3.5157558355035805</v>
      </c>
      <c r="E803" s="70">
        <f t="shared" si="206"/>
        <v>2010</v>
      </c>
      <c r="F803" s="72">
        <f t="shared" ca="1" si="211"/>
        <v>-0.22402126804166633</v>
      </c>
      <c r="J803" s="72">
        <f t="shared" ca="1" si="212"/>
        <v>-2.7930947763093492</v>
      </c>
      <c r="L803" s="72">
        <f t="shared" ca="1" si="213"/>
        <v>-0.51452786918500337</v>
      </c>
      <c r="M803" s="72">
        <f t="shared" ca="1" si="213"/>
        <v>-0.15510238848429259</v>
      </c>
      <c r="N803" s="72">
        <f t="shared" ca="1" si="213"/>
        <v>-1.2972124472277775</v>
      </c>
      <c r="P803" s="72">
        <f t="shared" ca="1" si="207"/>
        <v>-1.4091110328482537</v>
      </c>
      <c r="W803" s="72">
        <f t="shared" ca="1" si="214"/>
        <v>-0.37775649019525004</v>
      </c>
      <c r="X803" s="72">
        <f t="shared" ca="1" si="214"/>
        <v>-0.14490524548966757</v>
      </c>
      <c r="Z803" s="72">
        <f t="shared" ca="1" si="208"/>
        <v>-0.13980209775825339</v>
      </c>
      <c r="AD803" s="72">
        <f t="shared" ca="1" si="215"/>
        <v>-0.23706989307116783</v>
      </c>
      <c r="AU803" s="70"/>
      <c r="AV803" s="70"/>
      <c r="AW803" s="72"/>
      <c r="AX803" s="72"/>
      <c r="AY803" s="72"/>
      <c r="AZ803" s="72"/>
      <c r="BA803" s="72"/>
      <c r="BB803" s="72"/>
      <c r="BC803" s="72"/>
      <c r="BD803" s="72"/>
      <c r="BE803" s="72"/>
      <c r="BF803" s="72"/>
      <c r="BG803" s="72"/>
      <c r="BH803" s="72"/>
      <c r="BI803" s="72"/>
      <c r="BJ803" s="72"/>
      <c r="BK803" s="72"/>
      <c r="BL803" s="72"/>
      <c r="BM803" s="72"/>
      <c r="BN803" s="72"/>
      <c r="BO803" s="72"/>
      <c r="BP803" s="72"/>
      <c r="BQ803" s="72"/>
      <c r="BR803" s="72"/>
      <c r="BS803" s="72"/>
      <c r="BT803" s="72"/>
      <c r="BU803" s="72"/>
      <c r="BV803" s="72"/>
      <c r="BW803" s="72"/>
      <c r="BX803" s="72"/>
      <c r="BY803" s="72"/>
      <c r="BZ803" s="72"/>
      <c r="CA803" s="72"/>
      <c r="CB803" s="72"/>
      <c r="CC803" s="72"/>
      <c r="CD803" s="72"/>
      <c r="CE803" s="72"/>
      <c r="CF803" s="72"/>
      <c r="CG803" s="72"/>
      <c r="CH803" s="72"/>
      <c r="CI803" s="72"/>
      <c r="CJ803" s="72"/>
      <c r="CK803" s="72"/>
    </row>
    <row r="804" spans="3:89">
      <c r="C804" s="72">
        <f t="shared" ca="1" si="209"/>
        <v>0.39621578375924704</v>
      </c>
      <c r="D804" s="72">
        <f t="shared" ca="1" si="210"/>
        <v>-0.61308304178087869</v>
      </c>
      <c r="E804" s="70">
        <f t="shared" si="206"/>
        <v>2011</v>
      </c>
      <c r="F804" s="72">
        <f t="shared" ca="1" si="211"/>
        <v>0.18631367860478357</v>
      </c>
      <c r="J804" s="72">
        <f t="shared" ca="1" si="212"/>
        <v>0.10696653937652983</v>
      </c>
      <c r="L804" s="72">
        <f t="shared" ca="1" si="213"/>
        <v>-0.23496541247733732</v>
      </c>
      <c r="M804" s="72">
        <f t="shared" ca="1" si="213"/>
        <v>-8.7784147916724398E-2</v>
      </c>
      <c r="N804" s="72">
        <f t="shared" ca="1" si="213"/>
        <v>-0.48647829006998772</v>
      </c>
      <c r="P804" s="72">
        <f t="shared" ca="1" si="207"/>
        <v>0.25568110296046553</v>
      </c>
      <c r="W804" s="72">
        <f t="shared" ca="1" si="214"/>
        <v>5.6519880984672838E-2</v>
      </c>
      <c r="X804" s="72">
        <f t="shared" ca="1" si="214"/>
        <v>3.7124482745898241E-3</v>
      </c>
      <c r="Z804" s="72">
        <f t="shared" ca="1" si="208"/>
        <v>-5.953629427729476E-2</v>
      </c>
      <c r="AD804" s="72">
        <f t="shared" ca="1" si="215"/>
        <v>4.2703236518670931E-2</v>
      </c>
      <c r="AU804" s="70"/>
      <c r="AV804" s="70"/>
      <c r="AW804" s="72"/>
      <c r="AX804" s="72"/>
      <c r="AY804" s="72"/>
      <c r="AZ804" s="72"/>
      <c r="BA804" s="72"/>
      <c r="BB804" s="72"/>
      <c r="BC804" s="72"/>
      <c r="BD804" s="72"/>
      <c r="BE804" s="72"/>
      <c r="BF804" s="72"/>
      <c r="BG804" s="72"/>
      <c r="BH804" s="72"/>
      <c r="BI804" s="72"/>
      <c r="BJ804" s="72"/>
      <c r="BK804" s="72"/>
      <c r="BL804" s="72"/>
      <c r="BM804" s="72"/>
      <c r="BN804" s="72"/>
      <c r="BO804" s="72"/>
      <c r="BP804" s="72"/>
      <c r="BQ804" s="72"/>
      <c r="BR804" s="72"/>
      <c r="BS804" s="72"/>
      <c r="BT804" s="72"/>
      <c r="BU804" s="72"/>
      <c r="BV804" s="72"/>
      <c r="BW804" s="72"/>
      <c r="BX804" s="72"/>
      <c r="BY804" s="72"/>
      <c r="BZ804" s="72"/>
      <c r="CA804" s="72"/>
      <c r="CB804" s="72"/>
      <c r="CC804" s="72"/>
      <c r="CD804" s="72"/>
      <c r="CE804" s="72"/>
      <c r="CF804" s="72"/>
      <c r="CG804" s="72"/>
      <c r="CH804" s="72"/>
      <c r="CI804" s="72"/>
      <c r="CJ804" s="72"/>
      <c r="CK804" s="72"/>
    </row>
    <row r="805" spans="3:89">
      <c r="C805" s="72">
        <f t="shared" ca="1" si="209"/>
        <v>-1.0711915293215577</v>
      </c>
      <c r="D805" s="72">
        <f t="shared" ca="1" si="210"/>
        <v>-4.2486489413253556</v>
      </c>
      <c r="E805" s="70">
        <f t="shared" si="206"/>
        <v>2012</v>
      </c>
      <c r="F805" s="72">
        <f t="shared" ca="1" si="211"/>
        <v>-1.1800346801818393E-2</v>
      </c>
      <c r="J805" s="72">
        <f t="shared" ca="1" si="212"/>
        <v>-0.82718574085530405</v>
      </c>
      <c r="L805" s="72">
        <f t="shared" ref="L805:N806" ca="1" si="216">L783*L$631/100</f>
        <v>-0.28220421971104398</v>
      </c>
      <c r="M805" s="72">
        <f t="shared" ca="1" si="216"/>
        <v>-0.56127756258661432</v>
      </c>
      <c r="N805" s="72">
        <f t="shared" ca="1" si="216"/>
        <v>-2.2315656830828718</v>
      </c>
      <c r="P805" s="72">
        <f t="shared" ca="1" si="207"/>
        <v>-0.87658783612810709</v>
      </c>
      <c r="W805" s="72">
        <f t="shared" ref="W805:X806" ca="1" si="217">W783*W$630/100</f>
        <v>-0.16713347180836075</v>
      </c>
      <c r="X805" s="72">
        <f t="shared" ca="1" si="217"/>
        <v>-4.7124803752867608E-2</v>
      </c>
      <c r="Z805" s="72">
        <f t="shared" ca="1" si="208"/>
        <v>-0.29701363981671841</v>
      </c>
      <c r="AD805" s="72">
        <f t="shared" ca="1" si="215"/>
        <v>-1.7947166103206843E-2</v>
      </c>
      <c r="AU805" s="70"/>
      <c r="AV805" s="70"/>
      <c r="AW805" s="72"/>
      <c r="AX805" s="72"/>
      <c r="AY805" s="72"/>
      <c r="AZ805" s="72"/>
      <c r="BA805" s="72"/>
      <c r="BB805" s="72"/>
      <c r="BC805" s="72"/>
      <c r="BD805" s="72"/>
      <c r="BE805" s="72"/>
      <c r="BF805" s="72"/>
      <c r="BG805" s="72"/>
      <c r="BH805" s="72"/>
      <c r="BI805" s="72"/>
      <c r="BJ805" s="72"/>
      <c r="BK805" s="72"/>
      <c r="BL805" s="72"/>
      <c r="BM805" s="72"/>
      <c r="BN805" s="72"/>
      <c r="BO805" s="72"/>
      <c r="BP805" s="72"/>
      <c r="BQ805" s="72"/>
      <c r="BR805" s="72"/>
      <c r="BS805" s="72"/>
      <c r="BT805" s="72"/>
      <c r="BU805" s="72"/>
      <c r="BV805" s="72"/>
      <c r="BW805" s="72"/>
      <c r="BX805" s="72"/>
      <c r="BY805" s="72"/>
      <c r="BZ805" s="72"/>
      <c r="CA805" s="72"/>
      <c r="CB805" s="72"/>
      <c r="CC805" s="72"/>
      <c r="CD805" s="72"/>
      <c r="CE805" s="72"/>
      <c r="CF805" s="72"/>
      <c r="CG805" s="72"/>
      <c r="CH805" s="72"/>
      <c r="CI805" s="72"/>
      <c r="CJ805" s="72"/>
      <c r="CK805" s="72"/>
    </row>
    <row r="806" spans="3:89">
      <c r="C806" s="72">
        <f t="shared" ca="1" si="209"/>
        <v>3.6178446514226938</v>
      </c>
      <c r="D806" s="72">
        <f t="shared" ca="1" si="210"/>
        <v>1.1532412125721383</v>
      </c>
      <c r="E806" s="70">
        <f t="shared" si="206"/>
        <v>2013</v>
      </c>
      <c r="F806" s="72">
        <f t="shared" ca="1" si="211"/>
        <v>0.23266060380811207</v>
      </c>
      <c r="J806" s="72">
        <f t="shared" ca="1" si="212"/>
        <v>2.6015798999004445</v>
      </c>
      <c r="L806" s="72">
        <f t="shared" ca="1" si="216"/>
        <v>0.15243489394520959</v>
      </c>
      <c r="M806" s="72">
        <f t="shared" ca="1" si="216"/>
        <v>-0.36063169185181748</v>
      </c>
      <c r="N806" s="72">
        <f t="shared" ca="1" si="216"/>
        <v>-0.2848215535803249</v>
      </c>
      <c r="P806" s="72">
        <f t="shared" ca="1" si="207"/>
        <v>1.4952083528713382</v>
      </c>
      <c r="W806" s="72">
        <f t="shared" ca="1" si="217"/>
        <v>0.3804172877543357</v>
      </c>
      <c r="X806" s="72">
        <f t="shared" ca="1" si="217"/>
        <v>0.2223620373384633</v>
      </c>
      <c r="Z806" s="72">
        <f t="shared" ca="1" si="208"/>
        <v>0.15105121118773299</v>
      </c>
      <c r="AD806" s="72">
        <f t="shared" ca="1" si="215"/>
        <v>0.1808248226213382</v>
      </c>
      <c r="AU806" s="70"/>
      <c r="AV806" s="70"/>
      <c r="AW806" s="72"/>
      <c r="AX806" s="72"/>
      <c r="AY806" s="72"/>
      <c r="AZ806" s="72"/>
      <c r="BA806" s="72"/>
      <c r="BB806" s="72"/>
      <c r="BC806" s="72"/>
      <c r="BD806" s="72"/>
      <c r="BE806" s="72"/>
      <c r="BF806" s="72"/>
      <c r="BG806" s="72"/>
      <c r="BH806" s="72"/>
      <c r="BI806" s="72"/>
      <c r="BJ806" s="72"/>
      <c r="BK806" s="72"/>
      <c r="BL806" s="72"/>
      <c r="BM806" s="72"/>
      <c r="BN806" s="72"/>
      <c r="BO806" s="72"/>
      <c r="BP806" s="72"/>
      <c r="BQ806" s="72"/>
      <c r="BR806" s="72"/>
      <c r="BS806" s="72"/>
      <c r="BT806" s="72"/>
      <c r="BU806" s="72"/>
      <c r="BV806" s="72"/>
      <c r="BW806" s="72"/>
      <c r="BX806" s="72"/>
      <c r="BY806" s="72"/>
      <c r="BZ806" s="72"/>
      <c r="CA806" s="72"/>
      <c r="CB806" s="72"/>
      <c r="CC806" s="72"/>
      <c r="CD806" s="72"/>
      <c r="CE806" s="72"/>
      <c r="CF806" s="72"/>
      <c r="CG806" s="72"/>
      <c r="CH806" s="72"/>
      <c r="CI806" s="72"/>
      <c r="CJ806" s="72"/>
      <c r="CK806" s="72"/>
    </row>
    <row r="807" spans="3:89">
      <c r="E807" s="70"/>
      <c r="AU807" s="70"/>
      <c r="AV807" s="70"/>
      <c r="AW807" s="72"/>
      <c r="AX807" s="72"/>
      <c r="AY807" s="72"/>
      <c r="AZ807" s="72"/>
      <c r="BA807" s="72"/>
      <c r="BB807" s="72"/>
      <c r="BC807" s="72"/>
      <c r="BD807" s="72"/>
      <c r="BE807" s="72"/>
      <c r="BF807" s="72"/>
      <c r="BG807" s="72"/>
      <c r="BH807" s="72"/>
      <c r="BI807" s="72"/>
      <c r="BJ807" s="72"/>
      <c r="BK807" s="72"/>
      <c r="BL807" s="72"/>
      <c r="BM807" s="72"/>
      <c r="BN807" s="72"/>
      <c r="BO807" s="72"/>
      <c r="BP807" s="72"/>
      <c r="BQ807" s="72"/>
      <c r="BR807" s="72"/>
      <c r="BS807" s="72"/>
      <c r="BT807" s="72"/>
      <c r="BU807" s="72"/>
      <c r="BV807" s="72"/>
      <c r="BW807" s="72"/>
      <c r="BX807" s="72"/>
      <c r="BY807" s="72"/>
      <c r="BZ807" s="72"/>
      <c r="CA807" s="72"/>
      <c r="CB807" s="72"/>
      <c r="CC807" s="72"/>
      <c r="CD807" s="72"/>
      <c r="CE807" s="72"/>
      <c r="CF807" s="72"/>
      <c r="CG807" s="72"/>
      <c r="CH807" s="72"/>
      <c r="CI807" s="72"/>
      <c r="CJ807" s="72"/>
      <c r="CK807" s="72"/>
    </row>
    <row r="808" spans="3:89">
      <c r="E808" s="70"/>
      <c r="AU808" s="70"/>
      <c r="AV808" s="70"/>
      <c r="AW808" s="72"/>
      <c r="AX808" s="72"/>
      <c r="AY808" s="72"/>
      <c r="AZ808" s="72"/>
      <c r="BA808" s="72"/>
      <c r="BB808" s="72"/>
      <c r="BC808" s="72"/>
      <c r="BD808" s="72"/>
      <c r="BE808" s="72"/>
      <c r="BF808" s="72"/>
      <c r="BG808" s="72"/>
      <c r="BH808" s="72"/>
      <c r="BI808" s="72"/>
      <c r="BJ808" s="72"/>
      <c r="BK808" s="72"/>
      <c r="BL808" s="72"/>
      <c r="BM808" s="72"/>
      <c r="BN808" s="72"/>
      <c r="BO808" s="72"/>
      <c r="BP808" s="72"/>
      <c r="BQ808" s="72"/>
      <c r="BR808" s="72"/>
      <c r="BS808" s="72"/>
      <c r="BT808" s="72"/>
      <c r="BU808" s="72"/>
      <c r="BV808" s="72"/>
      <c r="BW808" s="72"/>
      <c r="BX808" s="72"/>
      <c r="BY808" s="72"/>
      <c r="BZ808" s="72"/>
      <c r="CA808" s="72"/>
      <c r="CB808" s="72"/>
      <c r="CC808" s="72"/>
      <c r="CD808" s="72"/>
      <c r="CE808" s="72"/>
      <c r="CF808" s="72"/>
      <c r="CG808" s="72"/>
      <c r="CH808" s="72"/>
      <c r="CI808" s="72"/>
      <c r="CJ808" s="72"/>
      <c r="CK808" s="72"/>
    </row>
    <row r="809" spans="3:89">
      <c r="E809" s="70"/>
      <c r="AU809" s="70"/>
      <c r="AV809" s="70"/>
      <c r="AW809" s="72"/>
      <c r="AX809" s="72"/>
      <c r="AY809" s="72"/>
      <c r="AZ809" s="72"/>
      <c r="BA809" s="72"/>
      <c r="BB809" s="72"/>
      <c r="BC809" s="72"/>
      <c r="BD809" s="72"/>
      <c r="BE809" s="72"/>
      <c r="BF809" s="72"/>
      <c r="BG809" s="72"/>
      <c r="BH809" s="72"/>
      <c r="BI809" s="72"/>
      <c r="BJ809" s="72"/>
      <c r="BK809" s="72"/>
      <c r="BL809" s="72"/>
      <c r="BM809" s="72"/>
      <c r="BN809" s="72"/>
      <c r="BO809" s="72"/>
      <c r="BP809" s="72"/>
      <c r="BQ809" s="72"/>
      <c r="BR809" s="72"/>
      <c r="BS809" s="72"/>
      <c r="BT809" s="72"/>
      <c r="BU809" s="72"/>
      <c r="BV809" s="72"/>
      <c r="BW809" s="72"/>
      <c r="BX809" s="72"/>
      <c r="BY809" s="72"/>
      <c r="BZ809" s="72"/>
      <c r="CA809" s="72"/>
      <c r="CB809" s="72"/>
      <c r="CC809" s="72"/>
      <c r="CD809" s="72"/>
      <c r="CE809" s="72"/>
      <c r="CF809" s="72"/>
      <c r="CG809" s="72"/>
      <c r="CH809" s="72"/>
      <c r="CI809" s="72"/>
      <c r="CJ809" s="72"/>
      <c r="CK809" s="72"/>
    </row>
    <row r="810" spans="3:89">
      <c r="E810" s="70"/>
      <c r="AU810" s="70"/>
      <c r="AV810" s="70"/>
      <c r="AW810" s="72"/>
      <c r="AX810" s="72"/>
      <c r="AY810" s="72"/>
      <c r="AZ810" s="72"/>
      <c r="BA810" s="72"/>
      <c r="BB810" s="72"/>
      <c r="BC810" s="72"/>
      <c r="BD810" s="72"/>
      <c r="BE810" s="72"/>
      <c r="BF810" s="72"/>
      <c r="BG810" s="72"/>
      <c r="BH810" s="72"/>
      <c r="BI810" s="72"/>
      <c r="BJ810" s="72"/>
      <c r="BK810" s="72"/>
      <c r="BL810" s="72"/>
      <c r="BM810" s="72"/>
      <c r="BN810" s="72"/>
      <c r="BO810" s="72"/>
      <c r="BP810" s="72"/>
      <c r="BQ810" s="72"/>
      <c r="BR810" s="72"/>
      <c r="BS810" s="72"/>
      <c r="BT810" s="72"/>
      <c r="BU810" s="72"/>
      <c r="BV810" s="72"/>
      <c r="BW810" s="72"/>
      <c r="BX810" s="72"/>
      <c r="BY810" s="72"/>
      <c r="BZ810" s="72"/>
      <c r="CA810" s="72"/>
      <c r="CB810" s="72"/>
      <c r="CC810" s="72"/>
      <c r="CD810" s="72"/>
      <c r="CE810" s="72"/>
      <c r="CF810" s="72"/>
      <c r="CG810" s="72"/>
      <c r="CH810" s="72"/>
      <c r="CI810" s="72"/>
      <c r="CJ810" s="72"/>
      <c r="CK810" s="72"/>
    </row>
    <row r="811" spans="3:89">
      <c r="E811" s="70"/>
      <c r="AU811" s="70"/>
      <c r="AV811" s="70"/>
      <c r="AW811" s="72"/>
      <c r="AX811" s="72"/>
      <c r="AY811" s="72"/>
      <c r="AZ811" s="72"/>
      <c r="BA811" s="72"/>
      <c r="BB811" s="72"/>
      <c r="BC811" s="72"/>
      <c r="BD811" s="72"/>
      <c r="BE811" s="72"/>
      <c r="BF811" s="72"/>
      <c r="BG811" s="72"/>
      <c r="BH811" s="72"/>
      <c r="BI811" s="72"/>
      <c r="BJ811" s="72"/>
      <c r="BK811" s="72"/>
      <c r="BL811" s="72"/>
      <c r="BM811" s="72"/>
      <c r="BN811" s="72"/>
      <c r="BO811" s="72"/>
      <c r="BP811" s="72"/>
      <c r="BQ811" s="72"/>
      <c r="BR811" s="72"/>
      <c r="BS811" s="72"/>
      <c r="BT811" s="72"/>
      <c r="BU811" s="72"/>
      <c r="BV811" s="72"/>
      <c r="BW811" s="72"/>
      <c r="BX811" s="72"/>
      <c r="BY811" s="72"/>
      <c r="BZ811" s="72"/>
      <c r="CA811" s="72"/>
      <c r="CB811" s="72"/>
      <c r="CC811" s="72"/>
      <c r="CD811" s="72"/>
      <c r="CE811" s="72"/>
      <c r="CF811" s="72"/>
      <c r="CG811" s="72"/>
      <c r="CH811" s="72"/>
      <c r="CI811" s="72"/>
      <c r="CJ811" s="72"/>
      <c r="CK811" s="72"/>
    </row>
    <row r="812" spans="3:89">
      <c r="E812" s="70"/>
      <c r="AU812" s="70"/>
      <c r="AV812" s="70"/>
      <c r="AW812" s="72"/>
      <c r="AX812" s="72"/>
      <c r="AY812" s="72"/>
      <c r="AZ812" s="72"/>
      <c r="BA812" s="72"/>
      <c r="BB812" s="72"/>
      <c r="BC812" s="72"/>
      <c r="BD812" s="72"/>
      <c r="BE812" s="72"/>
      <c r="BF812" s="72"/>
      <c r="BG812" s="72"/>
      <c r="BH812" s="72"/>
      <c r="BI812" s="72"/>
      <c r="BJ812" s="72"/>
      <c r="BK812" s="72"/>
      <c r="BL812" s="72"/>
      <c r="BM812" s="72"/>
      <c r="BN812" s="72"/>
      <c r="BO812" s="72"/>
      <c r="BP812" s="72"/>
      <c r="BQ812" s="72"/>
      <c r="BR812" s="72"/>
      <c r="BS812" s="72"/>
      <c r="BT812" s="72"/>
      <c r="BU812" s="72"/>
      <c r="BV812" s="72"/>
      <c r="BW812" s="72"/>
      <c r="BX812" s="72"/>
      <c r="BY812" s="72"/>
      <c r="BZ812" s="72"/>
      <c r="CA812" s="72"/>
      <c r="CB812" s="72"/>
      <c r="CC812" s="72"/>
      <c r="CD812" s="72"/>
      <c r="CE812" s="72"/>
      <c r="CF812" s="72"/>
      <c r="CG812" s="72"/>
      <c r="CH812" s="72"/>
      <c r="CI812" s="72"/>
      <c r="CJ812" s="72"/>
      <c r="CK812" s="72"/>
    </row>
    <row r="813" spans="3:89">
      <c r="E813" s="70"/>
      <c r="AU813" s="70"/>
      <c r="AV813" s="70"/>
      <c r="AW813" s="72"/>
      <c r="AX813" s="72"/>
      <c r="AY813" s="72"/>
      <c r="AZ813" s="72"/>
      <c r="BA813" s="72"/>
      <c r="BB813" s="72"/>
      <c r="BC813" s="72"/>
      <c r="BD813" s="72"/>
      <c r="BE813" s="72"/>
      <c r="BF813" s="72"/>
      <c r="BG813" s="72"/>
      <c r="BH813" s="72"/>
      <c r="BI813" s="72"/>
      <c r="BJ813" s="72"/>
      <c r="BK813" s="72"/>
      <c r="BL813" s="72"/>
      <c r="BM813" s="72"/>
      <c r="BN813" s="72"/>
      <c r="BO813" s="72"/>
      <c r="BP813" s="72"/>
      <c r="BQ813" s="72"/>
      <c r="BR813" s="72"/>
      <c r="BS813" s="72"/>
      <c r="BT813" s="72"/>
      <c r="BU813" s="72"/>
      <c r="BV813" s="72"/>
      <c r="BW813" s="72"/>
      <c r="BX813" s="72"/>
      <c r="BY813" s="72"/>
      <c r="BZ813" s="72"/>
      <c r="CA813" s="72"/>
      <c r="CB813" s="72"/>
      <c r="CC813" s="72"/>
      <c r="CD813" s="72"/>
      <c r="CE813" s="72"/>
      <c r="CF813" s="72"/>
      <c r="CG813" s="72"/>
      <c r="CH813" s="72"/>
      <c r="CI813" s="72"/>
      <c r="CJ813" s="72"/>
      <c r="CK813" s="72"/>
    </row>
    <row r="835" spans="15:15">
      <c r="O835" s="72">
        <f>30000</f>
        <v>30000</v>
      </c>
    </row>
    <row r="836" spans="15:15">
      <c r="O836" s="72">
        <f>O835/1200</f>
        <v>25</v>
      </c>
    </row>
  </sheetData>
  <pageMargins left="0.78740157499999996" right="0.78740157499999996" top="0.984251969" bottom="0.984251969" header="0.5" footer="0.5"/>
  <pageSetup paperSize="9" orientation="portrait" r:id="rId1"/>
  <headerFooter alignWithMargins="0">
    <oddHeader>&amp;A</oddHeader>
    <oddFooter>Page 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B3:C63"/>
  <sheetViews>
    <sheetView topLeftCell="A3" workbookViewId="0">
      <selection activeCell="G28" sqref="G28"/>
    </sheetView>
  </sheetViews>
  <sheetFormatPr baseColWidth="10" defaultRowHeight="13.2"/>
  <sheetData>
    <row r="3" spans="2:3">
      <c r="B3">
        <v>1950</v>
      </c>
      <c r="C3" s="61">
        <v>0.41960799999999998</v>
      </c>
    </row>
    <row r="4" spans="2:3">
      <c r="B4">
        <v>1951</v>
      </c>
      <c r="C4" s="61">
        <v>0.39019599999999999</v>
      </c>
    </row>
    <row r="5" spans="2:3">
      <c r="B5">
        <v>1952</v>
      </c>
      <c r="C5" s="61">
        <v>0.382353</v>
      </c>
    </row>
    <row r="6" spans="2:3">
      <c r="B6">
        <v>1953</v>
      </c>
      <c r="C6" s="61">
        <v>0.37451000000000001</v>
      </c>
    </row>
    <row r="7" spans="2:3">
      <c r="B7">
        <v>1954</v>
      </c>
      <c r="C7" s="61">
        <v>0.36862699999999998</v>
      </c>
    </row>
    <row r="8" spans="2:3">
      <c r="B8">
        <v>1955</v>
      </c>
      <c r="C8" s="61">
        <v>0.35882399999999998</v>
      </c>
    </row>
    <row r="9" spans="2:3">
      <c r="B9">
        <v>1956</v>
      </c>
      <c r="C9" s="61">
        <v>0.352941</v>
      </c>
    </row>
    <row r="10" spans="2:3">
      <c r="B10">
        <v>1957</v>
      </c>
      <c r="C10" s="61">
        <v>0.354902</v>
      </c>
    </row>
    <row r="11" spans="2:3">
      <c r="B11">
        <v>1958</v>
      </c>
      <c r="C11" s="61">
        <v>0.35098000000000001</v>
      </c>
    </row>
    <row r="12" spans="2:3">
      <c r="B12">
        <v>1959</v>
      </c>
      <c r="C12" s="61">
        <v>0.35098000000000001</v>
      </c>
    </row>
    <row r="13" spans="2:3">
      <c r="B13">
        <v>1960</v>
      </c>
      <c r="C13" s="61">
        <v>0.352941</v>
      </c>
    </row>
    <row r="14" spans="2:3">
      <c r="B14">
        <v>1961</v>
      </c>
      <c r="C14" s="61">
        <v>0.34117599999999998</v>
      </c>
    </row>
    <row r="15" spans="2:3">
      <c r="B15">
        <v>1962</v>
      </c>
      <c r="C15" s="61">
        <v>0.32941199999999998</v>
      </c>
    </row>
    <row r="16" spans="2:3">
      <c r="B16">
        <v>1963</v>
      </c>
      <c r="C16" s="61">
        <v>0.31764700000000001</v>
      </c>
    </row>
    <row r="17" spans="2:3">
      <c r="B17">
        <v>1964</v>
      </c>
      <c r="C17" s="61">
        <v>0.31764700000000001</v>
      </c>
    </row>
    <row r="18" spans="2:3">
      <c r="B18">
        <v>1965</v>
      </c>
      <c r="C18" s="61">
        <v>0.31176500000000001</v>
      </c>
    </row>
    <row r="19" spans="2:3">
      <c r="B19">
        <v>1966</v>
      </c>
      <c r="C19" s="61">
        <v>0.3</v>
      </c>
    </row>
    <row r="20" spans="2:3">
      <c r="B20">
        <v>1967</v>
      </c>
      <c r="C20" s="61">
        <v>0.28823500000000002</v>
      </c>
    </row>
    <row r="21" spans="2:3">
      <c r="B21">
        <v>1968</v>
      </c>
      <c r="C21" s="61">
        <v>0.28039199999999997</v>
      </c>
    </row>
    <row r="22" spans="2:3">
      <c r="B22">
        <v>1969</v>
      </c>
      <c r="C22" s="61">
        <v>0.27647100000000002</v>
      </c>
    </row>
    <row r="23" spans="2:3">
      <c r="B23">
        <v>1970</v>
      </c>
      <c r="C23" s="61">
        <v>0.270588</v>
      </c>
    </row>
    <row r="24" spans="2:3">
      <c r="B24">
        <v>1971</v>
      </c>
      <c r="C24" s="61">
        <v>0.25294100000000003</v>
      </c>
    </row>
    <row r="25" spans="2:3">
      <c r="B25">
        <v>1972</v>
      </c>
      <c r="C25" s="61">
        <v>0.24313699999999999</v>
      </c>
    </row>
    <row r="26" spans="2:3">
      <c r="B26">
        <v>1973</v>
      </c>
      <c r="C26" s="61">
        <v>0.23921600000000001</v>
      </c>
    </row>
    <row r="27" spans="2:3">
      <c r="B27">
        <v>1974</v>
      </c>
      <c r="C27" s="61">
        <v>0.241176</v>
      </c>
    </row>
    <row r="28" spans="2:3">
      <c r="B28">
        <v>1975</v>
      </c>
      <c r="C28" s="61">
        <v>0.231373</v>
      </c>
    </row>
    <row r="29" spans="2:3">
      <c r="B29">
        <v>1976</v>
      </c>
      <c r="C29" s="61">
        <v>0.231373</v>
      </c>
    </row>
    <row r="30" spans="2:3">
      <c r="B30">
        <v>1977</v>
      </c>
      <c r="C30" s="61">
        <v>0.219608</v>
      </c>
    </row>
    <row r="31" spans="2:3">
      <c r="B31">
        <v>1978</v>
      </c>
      <c r="C31" s="61">
        <v>0.219608</v>
      </c>
    </row>
    <row r="32" spans="2:3">
      <c r="B32">
        <v>1979</v>
      </c>
      <c r="C32" s="61">
        <v>0.21568599999999999</v>
      </c>
    </row>
    <row r="33" spans="2:3">
      <c r="B33">
        <v>1980</v>
      </c>
      <c r="C33" s="61">
        <v>0.21176500000000001</v>
      </c>
    </row>
    <row r="34" spans="2:3">
      <c r="B34">
        <v>1981</v>
      </c>
      <c r="C34" s="61">
        <v>0.21176500000000001</v>
      </c>
    </row>
    <row r="35" spans="2:3">
      <c r="B35">
        <v>1982</v>
      </c>
      <c r="C35" s="61">
        <v>0.20980399999999999</v>
      </c>
    </row>
    <row r="36" spans="2:3">
      <c r="B36">
        <v>1983</v>
      </c>
      <c r="C36" s="61">
        <v>0.21764700000000001</v>
      </c>
    </row>
    <row r="37" spans="2:3">
      <c r="B37">
        <v>1984</v>
      </c>
      <c r="C37" s="61">
        <v>0.22352900000000001</v>
      </c>
    </row>
    <row r="38" spans="2:3">
      <c r="B38">
        <v>1985</v>
      </c>
      <c r="C38" s="61">
        <v>0.22549</v>
      </c>
    </row>
    <row r="39" spans="2:3">
      <c r="B39">
        <v>1986</v>
      </c>
      <c r="C39" s="61">
        <v>0.229412</v>
      </c>
    </row>
    <row r="40" spans="2:3">
      <c r="B40">
        <v>1987</v>
      </c>
      <c r="C40" s="61">
        <v>0.219608</v>
      </c>
    </row>
    <row r="41" spans="2:3">
      <c r="B41">
        <v>1988</v>
      </c>
      <c r="C41" s="61">
        <v>0.21764700000000001</v>
      </c>
    </row>
    <row r="42" spans="2:3">
      <c r="B42">
        <v>1989</v>
      </c>
      <c r="C42" s="61">
        <v>0.22352900000000001</v>
      </c>
    </row>
    <row r="43" spans="2:3">
      <c r="B43">
        <v>1990</v>
      </c>
      <c r="C43" s="61">
        <v>0.213725</v>
      </c>
    </row>
    <row r="44" spans="2:3">
      <c r="B44">
        <v>1991</v>
      </c>
      <c r="C44" s="61">
        <v>0.219608</v>
      </c>
    </row>
    <row r="45" spans="2:3">
      <c r="B45">
        <v>1992</v>
      </c>
      <c r="C45" s="61">
        <v>0.22156899999999999</v>
      </c>
    </row>
    <row r="46" spans="2:3">
      <c r="B46">
        <v>1993</v>
      </c>
      <c r="C46" s="61">
        <v>0.231373</v>
      </c>
    </row>
    <row r="47" spans="2:3">
      <c r="B47">
        <v>1994</v>
      </c>
      <c r="C47" s="61">
        <v>0.23333300000000001</v>
      </c>
    </row>
    <row r="48" spans="2:3">
      <c r="B48">
        <v>1995</v>
      </c>
      <c r="C48" s="61">
        <v>0.22352900000000001</v>
      </c>
    </row>
    <row r="49" spans="2:3">
      <c r="B49">
        <v>1996</v>
      </c>
      <c r="C49" s="61">
        <v>0.213725</v>
      </c>
    </row>
    <row r="50" spans="2:3">
      <c r="B50">
        <v>1997</v>
      </c>
      <c r="C50" s="61">
        <v>0.213725</v>
      </c>
    </row>
    <row r="51" spans="2:3">
      <c r="B51">
        <v>1998</v>
      </c>
      <c r="C51" s="61">
        <v>0.21568599999999999</v>
      </c>
    </row>
    <row r="52" spans="2:3">
      <c r="B52">
        <v>1999</v>
      </c>
      <c r="C52" s="61">
        <v>0.22156899999999999</v>
      </c>
    </row>
    <row r="53" spans="2:3">
      <c r="B53">
        <v>2000</v>
      </c>
      <c r="C53" s="61">
        <v>0.23333300000000001</v>
      </c>
    </row>
    <row r="54" spans="2:3">
      <c r="B54">
        <v>2001</v>
      </c>
      <c r="C54" s="61">
        <v>0.22352900000000001</v>
      </c>
    </row>
    <row r="55" spans="2:3">
      <c r="B55">
        <v>2002</v>
      </c>
      <c r="C55" s="61">
        <v>0.22745099999999999</v>
      </c>
    </row>
    <row r="56" spans="2:3">
      <c r="B56">
        <v>2003</v>
      </c>
      <c r="C56" s="61">
        <v>0.22745099999999999</v>
      </c>
    </row>
    <row r="57" spans="2:3">
      <c r="B57">
        <v>2004</v>
      </c>
      <c r="C57" s="61">
        <v>0.231373</v>
      </c>
    </row>
    <row r="58" spans="2:3">
      <c r="B58">
        <v>2005</v>
      </c>
      <c r="C58" s="61">
        <v>0.23725499999999999</v>
      </c>
    </row>
    <row r="59" spans="2:3">
      <c r="B59">
        <v>2006</v>
      </c>
      <c r="C59" s="61">
        <v>0.241176</v>
      </c>
    </row>
    <row r="60" spans="2:3">
      <c r="B60">
        <v>2007</v>
      </c>
      <c r="C60" s="61">
        <v>0.25097999999999998</v>
      </c>
    </row>
    <row r="61" spans="2:3">
      <c r="B61">
        <v>2008</v>
      </c>
      <c r="C61" s="61">
        <v>0.24901999999999999</v>
      </c>
    </row>
    <row r="62" spans="2:3">
      <c r="B62">
        <v>2009</v>
      </c>
      <c r="C62" s="61">
        <v>0.24901999999999999</v>
      </c>
    </row>
    <row r="63" spans="2:3">
      <c r="B63">
        <v>2010</v>
      </c>
      <c r="C63" s="61">
        <v>0.25686300000000001</v>
      </c>
    </row>
  </sheetData>
  <pageMargins left="0.78740157499999996" right="0.78740157499999996" top="0.984251969" bottom="0.984251969" header="0.4921259845" footer="0.492125984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/>
  <dimension ref="A1:W149"/>
  <sheetViews>
    <sheetView workbookViewId="0">
      <pane xSplit="4" ySplit="1" topLeftCell="G107" activePane="bottomRight" state="frozen"/>
      <selection activeCell="G28" sqref="G28"/>
      <selection pane="topRight" activeCell="G28" sqref="G28"/>
      <selection pane="bottomLeft" activeCell="G28" sqref="G28"/>
      <selection pane="bottomRight" activeCell="G28" sqref="G28"/>
    </sheetView>
  </sheetViews>
  <sheetFormatPr baseColWidth="10" defaultRowHeight="13.2"/>
  <cols>
    <col min="1" max="1" width="45.6640625" customWidth="1"/>
    <col min="2" max="2" width="15.33203125" customWidth="1"/>
    <col min="3" max="3" width="7.44140625" customWidth="1"/>
    <col min="5" max="23" width="6.6640625" style="12" customWidth="1"/>
  </cols>
  <sheetData>
    <row r="1" spans="1:23">
      <c r="A1" s="46" t="s">
        <v>458</v>
      </c>
      <c r="B1" s="46"/>
      <c r="C1" t="s">
        <v>191</v>
      </c>
      <c r="D1" t="s">
        <v>192</v>
      </c>
      <c r="E1" s="37">
        <v>1992</v>
      </c>
      <c r="F1" s="37">
        <v>1993</v>
      </c>
      <c r="G1" s="37">
        <v>1996</v>
      </c>
      <c r="H1" s="37">
        <v>1997</v>
      </c>
      <c r="I1" s="37">
        <v>1998</v>
      </c>
      <c r="J1" s="37">
        <v>1999</v>
      </c>
      <c r="K1" s="37">
        <v>2000</v>
      </c>
      <c r="L1" s="37">
        <v>2001</v>
      </c>
      <c r="M1" s="37">
        <v>2002</v>
      </c>
      <c r="N1" s="37">
        <v>2003</v>
      </c>
      <c r="O1" s="37">
        <v>2004</v>
      </c>
      <c r="P1" s="37">
        <v>2005</v>
      </c>
      <c r="Q1" s="37">
        <v>2006</v>
      </c>
      <c r="R1" s="37">
        <v>2007</v>
      </c>
      <c r="S1" s="37">
        <v>2008</v>
      </c>
      <c r="T1" s="37">
        <v>2009</v>
      </c>
      <c r="U1" s="37">
        <v>2010</v>
      </c>
      <c r="V1" s="37">
        <v>2011</v>
      </c>
      <c r="W1" s="37">
        <v>2012</v>
      </c>
    </row>
    <row r="2" spans="1:23" ht="13.8">
      <c r="A2" t="s">
        <v>193</v>
      </c>
      <c r="B2" t="s">
        <v>311</v>
      </c>
      <c r="C2" t="s">
        <v>196</v>
      </c>
      <c r="D2" s="38" t="s">
        <v>195</v>
      </c>
      <c r="E2" s="39">
        <v>96.179432956828464</v>
      </c>
      <c r="F2" s="39">
        <v>97.32346272535456</v>
      </c>
      <c r="G2" s="39">
        <v>100</v>
      </c>
      <c r="H2" s="39">
        <v>102.87884841324286</v>
      </c>
      <c r="I2" s="39">
        <v>105.31450710536249</v>
      </c>
      <c r="J2" s="39">
        <v>108.22318994061597</v>
      </c>
      <c r="K2" s="39">
        <v>110.04166202128881</v>
      </c>
      <c r="L2" s="39">
        <v>110.71322635907069</v>
      </c>
      <c r="M2" s="39">
        <v>114.14848787610852</v>
      </c>
      <c r="N2" s="39">
        <v>114.10729623021075</v>
      </c>
      <c r="O2" s="39">
        <v>112.54170521624977</v>
      </c>
      <c r="P2" s="39">
        <v>112.36651846036823</v>
      </c>
      <c r="Q2" s="39">
        <v>114.75335973166641</v>
      </c>
      <c r="R2" s="39">
        <v>115.76684805633121</v>
      </c>
      <c r="S2" s="39">
        <v>118.39590414592352</v>
      </c>
      <c r="T2" s="39">
        <v>118.96980493589695</v>
      </c>
      <c r="U2" s="39">
        <v>118.2769538915617</v>
      </c>
      <c r="V2" s="39">
        <v>118.67396824242982</v>
      </c>
      <c r="W2" s="39">
        <v>119.06606965056646</v>
      </c>
    </row>
    <row r="3" spans="1:23" ht="13.8">
      <c r="A3" t="s">
        <v>197</v>
      </c>
      <c r="B3" t="s">
        <v>311</v>
      </c>
      <c r="C3" t="s">
        <v>196</v>
      </c>
      <c r="D3" s="38" t="s">
        <v>195</v>
      </c>
      <c r="E3" s="39">
        <v>89.046774637338601</v>
      </c>
      <c r="F3" s="39">
        <v>90.205875519225287</v>
      </c>
      <c r="G3" s="39">
        <v>100</v>
      </c>
      <c r="H3" s="39">
        <v>102.1800829959587</v>
      </c>
      <c r="I3" s="39">
        <v>102.84419417936678</v>
      </c>
      <c r="J3" s="39">
        <v>105.84268153286966</v>
      </c>
      <c r="K3" s="39">
        <v>104.18516254145746</v>
      </c>
      <c r="L3" s="39">
        <v>104.900632169901</v>
      </c>
      <c r="M3" s="39">
        <v>107.13581017695076</v>
      </c>
      <c r="N3" s="39">
        <v>107.74994348226018</v>
      </c>
      <c r="O3" s="39">
        <v>108.56956312758426</v>
      </c>
      <c r="P3" s="39">
        <v>106.50003060964497</v>
      </c>
      <c r="Q3" s="39">
        <v>107.17532346303018</v>
      </c>
      <c r="R3" s="39">
        <v>109.26489431869861</v>
      </c>
      <c r="S3" s="39">
        <v>107.63831161280267</v>
      </c>
      <c r="T3" s="39">
        <v>106.13938010932534</v>
      </c>
      <c r="U3" s="39">
        <v>109.08650407761758</v>
      </c>
      <c r="V3" s="39">
        <v>108.375092153629</v>
      </c>
      <c r="W3" s="39">
        <v>109.72928588878766</v>
      </c>
    </row>
    <row r="4" spans="1:23" ht="13.8">
      <c r="A4" t="s">
        <v>198</v>
      </c>
      <c r="B4" t="s">
        <v>311</v>
      </c>
      <c r="C4" t="s">
        <v>196</v>
      </c>
      <c r="D4" s="38" t="s">
        <v>195</v>
      </c>
      <c r="E4" s="39" t="e">
        <v>#VALUE!</v>
      </c>
      <c r="F4" s="39" t="e">
        <v>#VALUE!</v>
      </c>
      <c r="G4" s="39">
        <v>100</v>
      </c>
      <c r="H4" s="39">
        <v>106.58452212310563</v>
      </c>
      <c r="I4" s="39">
        <v>106.77192355276208</v>
      </c>
      <c r="J4" s="39">
        <v>107.92911083208861</v>
      </c>
      <c r="K4" s="39">
        <v>129.13295989932419</v>
      </c>
      <c r="L4" s="39">
        <v>145.44291058378482</v>
      </c>
      <c r="M4" s="39">
        <v>152.39280753810974</v>
      </c>
      <c r="N4" s="39">
        <v>148.64326963269332</v>
      </c>
      <c r="O4" s="39">
        <v>142.11457096242259</v>
      </c>
      <c r="P4" s="39">
        <v>138.32277028945541</v>
      </c>
      <c r="Q4" s="39">
        <v>140.09520044605961</v>
      </c>
      <c r="R4" s="39">
        <v>141.29024437071541</v>
      </c>
      <c r="S4" s="39">
        <v>143.89176370465239</v>
      </c>
      <c r="T4" s="39">
        <v>144.54141814672244</v>
      </c>
      <c r="U4" s="39">
        <v>144.80991705476362</v>
      </c>
      <c r="V4" s="39">
        <v>143.17708561146867</v>
      </c>
      <c r="W4" s="39">
        <v>141.32397127181321</v>
      </c>
    </row>
    <row r="5" spans="1:23" ht="13.8">
      <c r="A5" t="s">
        <v>199</v>
      </c>
      <c r="B5" t="s">
        <v>311</v>
      </c>
      <c r="C5" t="s">
        <v>196</v>
      </c>
      <c r="D5" s="38" t="s">
        <v>195</v>
      </c>
      <c r="E5" s="39" t="e">
        <v>#VALUE!</v>
      </c>
      <c r="F5" s="39">
        <v>86.167797060301893</v>
      </c>
      <c r="G5" s="39">
        <v>100</v>
      </c>
      <c r="H5" s="39">
        <v>101.74936042598976</v>
      </c>
      <c r="I5" s="39">
        <v>102.23484245924092</v>
      </c>
      <c r="J5" s="39">
        <v>105.37924544823822</v>
      </c>
      <c r="K5" s="39">
        <v>112.62894096688368</v>
      </c>
      <c r="L5" s="39">
        <v>118.01983491936193</v>
      </c>
      <c r="M5" s="39">
        <v>122.69295259749445</v>
      </c>
      <c r="N5" s="39">
        <v>130.53077472976497</v>
      </c>
      <c r="O5" s="39">
        <v>136.87886325930012</v>
      </c>
      <c r="P5" s="39">
        <v>138.82760714933806</v>
      </c>
      <c r="Q5" s="39">
        <v>145.26173383445163</v>
      </c>
      <c r="R5" s="39">
        <v>149.34814553164688</v>
      </c>
      <c r="S5" s="39">
        <v>150.73279604827044</v>
      </c>
      <c r="T5" s="39">
        <v>146.35238410985974</v>
      </c>
      <c r="U5" s="39">
        <v>153.9900542483575</v>
      </c>
      <c r="V5" s="39">
        <v>158.06957943798989</v>
      </c>
      <c r="W5" s="39">
        <v>158.22668844635672</v>
      </c>
    </row>
    <row r="6" spans="1:23" ht="13.8">
      <c r="A6" t="s">
        <v>200</v>
      </c>
      <c r="B6" t="s">
        <v>311</v>
      </c>
      <c r="C6" t="s">
        <v>196</v>
      </c>
      <c r="D6" s="38" t="s">
        <v>195</v>
      </c>
      <c r="E6" s="39">
        <v>94.467927811260381</v>
      </c>
      <c r="F6" s="39">
        <v>95.414110726885653</v>
      </c>
      <c r="G6" s="39">
        <v>100</v>
      </c>
      <c r="H6" s="39">
        <v>102.6707417221462</v>
      </c>
      <c r="I6" s="39">
        <v>105.39058520597443</v>
      </c>
      <c r="J6" s="39">
        <v>107.97321327696109</v>
      </c>
      <c r="K6" s="39">
        <v>109.09153904315619</v>
      </c>
      <c r="L6" s="39">
        <v>111.01433758200884</v>
      </c>
      <c r="M6" s="39">
        <v>112.65424311920559</v>
      </c>
      <c r="N6" s="39">
        <v>115.75510931038492</v>
      </c>
      <c r="O6" s="39">
        <v>118.26237133820884</v>
      </c>
      <c r="P6" s="39">
        <v>122.48704985900328</v>
      </c>
      <c r="Q6" s="39">
        <v>124.51353774021692</v>
      </c>
      <c r="R6" s="39">
        <v>127.36550444274661</v>
      </c>
      <c r="S6" s="39">
        <v>126.0215568954287</v>
      </c>
      <c r="T6" s="39">
        <v>126.45535775185608</v>
      </c>
      <c r="U6" s="39">
        <v>130.28643059234449</v>
      </c>
      <c r="V6" s="39">
        <v>130.65517323379387</v>
      </c>
      <c r="W6" s="39">
        <v>129.61232998309245</v>
      </c>
    </row>
    <row r="7" spans="1:23" ht="13.8">
      <c r="A7" t="s">
        <v>201</v>
      </c>
      <c r="B7" t="s">
        <v>311</v>
      </c>
      <c r="C7" t="s">
        <v>196</v>
      </c>
      <c r="D7" s="38" t="s">
        <v>195</v>
      </c>
      <c r="E7" s="39">
        <v>97.093231710018259</v>
      </c>
      <c r="F7" s="39">
        <v>96.706126248018109</v>
      </c>
      <c r="G7" s="39">
        <v>100</v>
      </c>
      <c r="H7" s="39">
        <v>99.250047541156306</v>
      </c>
      <c r="I7" s="39">
        <v>98.844064757570408</v>
      </c>
      <c r="J7" s="39">
        <v>100.2520224235392</v>
      </c>
      <c r="K7" s="39">
        <v>100.77631848844362</v>
      </c>
      <c r="L7" s="39">
        <v>100.85317544004553</v>
      </c>
      <c r="M7" s="39">
        <v>101.18482839582406</v>
      </c>
      <c r="N7" s="39">
        <v>101.45903551548068</v>
      </c>
      <c r="O7" s="39">
        <v>102.54322862152152</v>
      </c>
      <c r="P7" s="39">
        <v>102.7059852981166</v>
      </c>
      <c r="Q7" s="39">
        <v>104.45853283306091</v>
      </c>
      <c r="R7" s="39">
        <v>105.33626516138857</v>
      </c>
      <c r="S7" s="39">
        <v>105.75252378091062</v>
      </c>
      <c r="T7" s="39">
        <v>105.51956806877651</v>
      </c>
      <c r="U7" s="39">
        <v>108.05583478542422</v>
      </c>
      <c r="V7" s="39">
        <v>109.59028104750686</v>
      </c>
      <c r="W7" s="39">
        <v>110.45918159435675</v>
      </c>
    </row>
    <row r="8" spans="1:23" ht="13.8">
      <c r="A8" t="s">
        <v>202</v>
      </c>
      <c r="B8" t="s">
        <v>311</v>
      </c>
      <c r="C8" t="s">
        <v>196</v>
      </c>
      <c r="D8" s="38" t="s">
        <v>195</v>
      </c>
      <c r="E8" s="39" t="e">
        <v>#VALUE!</v>
      </c>
      <c r="F8" s="39">
        <v>92.502510403324806</v>
      </c>
      <c r="G8" s="39">
        <v>100</v>
      </c>
      <c r="H8" s="39">
        <v>119.62002433317076</v>
      </c>
      <c r="I8" s="39">
        <v>122.65771900972064</v>
      </c>
      <c r="J8" s="39">
        <v>116.95156634765218</v>
      </c>
      <c r="K8" s="39">
        <v>131.436101776002</v>
      </c>
      <c r="L8" s="39">
        <v>140.07338605515039</v>
      </c>
      <c r="M8" s="39">
        <v>155.046425431871</v>
      </c>
      <c r="N8" s="39">
        <v>160.69801746139785</v>
      </c>
      <c r="O8" s="39">
        <v>164.92134828777105</v>
      </c>
      <c r="P8" s="39">
        <v>180.15272840292835</v>
      </c>
      <c r="Q8" s="39">
        <v>202.53860911813288</v>
      </c>
      <c r="R8" s="39">
        <v>225.82496355354613</v>
      </c>
      <c r="S8" s="39">
        <v>208.60905493900671</v>
      </c>
      <c r="T8" s="39">
        <v>202.37685586036238</v>
      </c>
      <c r="U8" s="39">
        <v>215.88799050606943</v>
      </c>
      <c r="V8" s="39">
        <v>199.35802665532367</v>
      </c>
      <c r="W8" s="39">
        <v>211.13488225431135</v>
      </c>
    </row>
    <row r="9" spans="1:23" ht="13.8">
      <c r="A9" t="s">
        <v>220</v>
      </c>
      <c r="B9" t="s">
        <v>311</v>
      </c>
      <c r="C9" t="s">
        <v>196</v>
      </c>
      <c r="D9" s="38" t="s">
        <v>195</v>
      </c>
      <c r="E9" s="39">
        <v>100.22274117864805</v>
      </c>
      <c r="F9" s="39">
        <v>98.35360009627108</v>
      </c>
      <c r="G9" s="39">
        <v>100</v>
      </c>
      <c r="H9" s="39">
        <v>102.20865355217572</v>
      </c>
      <c r="I9" s="39">
        <v>103.23338195406009</v>
      </c>
      <c r="J9" s="39">
        <v>105.27749809518025</v>
      </c>
      <c r="K9" s="39">
        <v>107.98440235131085</v>
      </c>
      <c r="L9" s="39">
        <v>107.97515612988694</v>
      </c>
      <c r="M9" s="39">
        <v>108.35023986202748</v>
      </c>
      <c r="N9" s="39">
        <v>107.66502165837679</v>
      </c>
      <c r="O9" s="39">
        <v>109.32927507369504</v>
      </c>
      <c r="P9" s="39">
        <v>109.72277336044915</v>
      </c>
      <c r="Q9" s="39">
        <v>111.86783530671512</v>
      </c>
      <c r="R9" s="39">
        <v>112.50878760801284</v>
      </c>
      <c r="S9" s="39">
        <v>110.41198278622207</v>
      </c>
      <c r="T9" s="39">
        <v>108.35467404483754</v>
      </c>
      <c r="U9" s="39">
        <v>111.49578200599655</v>
      </c>
      <c r="V9" s="39">
        <v>112.93270153722706</v>
      </c>
      <c r="W9" s="39">
        <v>114.91924954136124</v>
      </c>
    </row>
    <row r="10" spans="1:23" ht="13.8">
      <c r="A10" t="s">
        <v>203</v>
      </c>
      <c r="B10" t="s">
        <v>311</v>
      </c>
      <c r="C10" t="s">
        <v>196</v>
      </c>
      <c r="D10" s="38" t="s">
        <v>195</v>
      </c>
      <c r="E10" s="39">
        <v>87.153752163802196</v>
      </c>
      <c r="F10" s="39">
        <v>88.18334763298499</v>
      </c>
      <c r="G10" s="39">
        <v>100</v>
      </c>
      <c r="H10" s="39">
        <v>100.72743472132007</v>
      </c>
      <c r="I10" s="39">
        <v>103.5103410875292</v>
      </c>
      <c r="J10" s="39">
        <v>104.3250933674679</v>
      </c>
      <c r="K10" s="39">
        <v>104.80088024936329</v>
      </c>
      <c r="L10" s="39">
        <v>108.23887070889644</v>
      </c>
      <c r="M10" s="39">
        <v>106.97279017050772</v>
      </c>
      <c r="N10" s="39">
        <v>109.22004663946801</v>
      </c>
      <c r="O10" s="39">
        <v>113.00144324556608</v>
      </c>
      <c r="P10" s="39">
        <v>115.67920628372674</v>
      </c>
      <c r="Q10" s="39">
        <v>118.08353112617876</v>
      </c>
      <c r="R10" s="39">
        <v>118.17112034250481</v>
      </c>
      <c r="S10" s="39">
        <v>113.76578967990805</v>
      </c>
      <c r="T10" s="39">
        <v>109.37257085396502</v>
      </c>
      <c r="U10" s="39">
        <v>109.95560145308718</v>
      </c>
      <c r="V10" s="39">
        <v>109.41112221106502</v>
      </c>
      <c r="W10" s="39">
        <v>109.4056934158891</v>
      </c>
    </row>
    <row r="11" spans="1:23" ht="13.8">
      <c r="A11" t="s">
        <v>2</v>
      </c>
      <c r="B11" t="s">
        <v>311</v>
      </c>
      <c r="C11" t="s">
        <v>196</v>
      </c>
      <c r="D11" s="38" t="s">
        <v>195</v>
      </c>
      <c r="E11" s="39">
        <v>95.21561435088023</v>
      </c>
      <c r="F11" s="39">
        <v>96.799834566864732</v>
      </c>
      <c r="G11" s="39">
        <v>100</v>
      </c>
      <c r="H11" s="39">
        <v>102.14721092437746</v>
      </c>
      <c r="I11" s="39">
        <v>102.23689606371686</v>
      </c>
      <c r="J11" s="39">
        <v>104.94106617431815</v>
      </c>
      <c r="K11" s="39">
        <v>104.51058426332629</v>
      </c>
      <c r="L11" s="39">
        <v>103.76300522288159</v>
      </c>
      <c r="M11" s="39">
        <v>105.33680166009697</v>
      </c>
      <c r="N11" s="39">
        <v>105.37162187289012</v>
      </c>
      <c r="O11" s="39">
        <v>108.18445307880425</v>
      </c>
      <c r="P11" s="39">
        <v>109.66060080071006</v>
      </c>
      <c r="Q11" s="39">
        <v>110.60206539924843</v>
      </c>
      <c r="R11" s="39">
        <v>111.63137447416125</v>
      </c>
      <c r="S11" s="39">
        <v>112.11685588680429</v>
      </c>
      <c r="T11" s="39">
        <v>113.77985353199709</v>
      </c>
      <c r="U11" s="39">
        <v>116.40907439223186</v>
      </c>
      <c r="V11" s="39">
        <v>119.42256756579141</v>
      </c>
      <c r="W11" s="39">
        <v>119.75933059334142</v>
      </c>
    </row>
    <row r="12" spans="1:23" ht="13.8">
      <c r="A12" t="s">
        <v>5</v>
      </c>
      <c r="B12" t="s">
        <v>311</v>
      </c>
      <c r="C12" t="s">
        <v>196</v>
      </c>
      <c r="D12" s="38" t="s">
        <v>195</v>
      </c>
      <c r="E12" s="39">
        <v>92.119769950953398</v>
      </c>
      <c r="F12" s="39">
        <v>92.158558827200849</v>
      </c>
      <c r="G12" s="39">
        <v>100</v>
      </c>
      <c r="H12" s="39">
        <v>101.06886559152976</v>
      </c>
      <c r="I12" s="39">
        <v>102.89991364537993</v>
      </c>
      <c r="J12" s="39">
        <v>104.13073708301206</v>
      </c>
      <c r="K12" s="39">
        <v>107.78274568595803</v>
      </c>
      <c r="L12" s="39">
        <v>107.78027660047725</v>
      </c>
      <c r="M12" s="39">
        <v>108.06741707732618</v>
      </c>
      <c r="N12" s="39">
        <v>108.67713817311588</v>
      </c>
      <c r="O12" s="39">
        <v>109.85341815975751</v>
      </c>
      <c r="P12" s="39">
        <v>108.9046870655684</v>
      </c>
      <c r="Q12" s="39">
        <v>112.04411388830299</v>
      </c>
      <c r="R12" s="39">
        <v>111.5456509818441</v>
      </c>
      <c r="S12" s="39">
        <v>111.68735558953432</v>
      </c>
      <c r="T12" s="39">
        <v>107.65879815717773</v>
      </c>
      <c r="U12" s="39">
        <v>110.73702485295983</v>
      </c>
      <c r="V12" s="39">
        <v>113.02057879897409</v>
      </c>
      <c r="W12" s="39">
        <v>113.52422757515338</v>
      </c>
    </row>
    <row r="13" spans="1:23" ht="13.8">
      <c r="A13" t="s">
        <v>204</v>
      </c>
      <c r="B13" t="s">
        <v>311</v>
      </c>
      <c r="C13" t="s">
        <v>196</v>
      </c>
      <c r="D13" s="38" t="s">
        <v>195</v>
      </c>
      <c r="E13" s="39">
        <v>95.365230776154689</v>
      </c>
      <c r="F13" s="39">
        <v>92.349809383096769</v>
      </c>
      <c r="G13" s="39">
        <v>100</v>
      </c>
      <c r="H13" s="39">
        <v>101.96410323281347</v>
      </c>
      <c r="I13" s="39">
        <v>100.03097732859136</v>
      </c>
      <c r="J13" s="39">
        <v>97.2489395033721</v>
      </c>
      <c r="K13" s="39">
        <v>96.010884696068231</v>
      </c>
      <c r="L13" s="39">
        <v>91.038652338674922</v>
      </c>
      <c r="M13" s="39">
        <v>100.6761769856075</v>
      </c>
      <c r="N13" s="39">
        <v>103.81497468431627</v>
      </c>
      <c r="O13" s="39">
        <v>103.22171310072275</v>
      </c>
      <c r="P13" s="39">
        <v>120.21580711106543</v>
      </c>
      <c r="Q13" s="39">
        <v>125.14036016817083</v>
      </c>
      <c r="R13" s="39">
        <v>129.31133260010267</v>
      </c>
      <c r="S13" s="39">
        <v>115.57440923233922</v>
      </c>
      <c r="T13" s="39">
        <v>112.69530894463254</v>
      </c>
      <c r="U13" s="39">
        <v>114.97136800748777</v>
      </c>
      <c r="V13" s="39">
        <v>107.43663677448164</v>
      </c>
      <c r="W13" s="39">
        <v>101.72085197544236</v>
      </c>
    </row>
    <row r="14" spans="1:23" ht="13.8">
      <c r="A14" t="s">
        <v>205</v>
      </c>
      <c r="B14" t="s">
        <v>311</v>
      </c>
      <c r="C14" t="s">
        <v>196</v>
      </c>
      <c r="D14" s="38" t="s">
        <v>195</v>
      </c>
      <c r="E14" s="39" t="e">
        <v>#VALUE!</v>
      </c>
      <c r="F14" s="39" t="e">
        <v>#VALUE!</v>
      </c>
      <c r="G14" s="39">
        <v>100</v>
      </c>
      <c r="H14" s="39">
        <v>103.1067349058242</v>
      </c>
      <c r="I14" s="39">
        <v>100.09094056069226</v>
      </c>
      <c r="J14" s="39">
        <v>97.556158062404876</v>
      </c>
      <c r="K14" s="39">
        <v>102.96633178167529</v>
      </c>
      <c r="L14" s="39">
        <v>102.58192356695096</v>
      </c>
      <c r="M14" s="39">
        <v>104.18837401234768</v>
      </c>
      <c r="N14" s="39">
        <v>106.59689136704372</v>
      </c>
      <c r="O14" s="39">
        <v>115.22891785928786</v>
      </c>
      <c r="P14" s="39">
        <v>121.95566608420296</v>
      </c>
      <c r="Q14" s="39">
        <v>123.10205432251897</v>
      </c>
      <c r="R14" s="39">
        <v>124.60347869416067</v>
      </c>
      <c r="S14" s="39">
        <v>124.88224531583957</v>
      </c>
      <c r="T14" s="39">
        <v>118.9209867332124</v>
      </c>
      <c r="U14" s="39">
        <v>119.06236853371132</v>
      </c>
      <c r="V14" s="39">
        <v>121.14718222125319</v>
      </c>
      <c r="W14" s="39">
        <v>121.61069172881643</v>
      </c>
    </row>
    <row r="15" spans="1:23" ht="13.8">
      <c r="A15" t="s">
        <v>206</v>
      </c>
      <c r="B15" t="s">
        <v>311</v>
      </c>
      <c r="C15" t="s">
        <v>196</v>
      </c>
      <c r="D15" s="38" t="s">
        <v>195</v>
      </c>
      <c r="E15" s="39">
        <v>97.942617002047498</v>
      </c>
      <c r="F15" s="39">
        <v>100.12289674674533</v>
      </c>
      <c r="G15" s="39">
        <v>100</v>
      </c>
      <c r="H15" s="39">
        <v>106.87611100342914</v>
      </c>
      <c r="I15" s="39">
        <v>110.13552904827461</v>
      </c>
      <c r="J15" s="39">
        <v>111.14234595515973</v>
      </c>
      <c r="K15" s="39">
        <v>111.59790909661079</v>
      </c>
      <c r="L15" s="39">
        <v>115.83841750671671</v>
      </c>
      <c r="M15" s="39">
        <v>114.58736530885925</v>
      </c>
      <c r="N15" s="39">
        <v>119.59947836546579</v>
      </c>
      <c r="O15" s="39">
        <v>118.18454073817578</v>
      </c>
      <c r="P15" s="39">
        <v>126.82027828617093</v>
      </c>
      <c r="Q15" s="39">
        <v>127.92007411802474</v>
      </c>
      <c r="R15" s="39">
        <v>131.91622935055668</v>
      </c>
      <c r="S15" s="39">
        <v>134.24586932496223</v>
      </c>
      <c r="T15" s="39">
        <v>137.70716925409394</v>
      </c>
      <c r="U15" s="39">
        <v>142.73466915784286</v>
      </c>
      <c r="V15" s="39">
        <v>137.06372120450143</v>
      </c>
      <c r="W15" s="39">
        <v>136.68752007487328</v>
      </c>
    </row>
    <row r="16" spans="1:23" ht="13.8">
      <c r="A16" t="s">
        <v>207</v>
      </c>
      <c r="B16" t="s">
        <v>311</v>
      </c>
      <c r="C16" t="s">
        <v>196</v>
      </c>
      <c r="D16" s="38" t="s">
        <v>195</v>
      </c>
      <c r="E16" s="39">
        <v>100.06959111628284</v>
      </c>
      <c r="F16" s="39">
        <v>100.54242262696395</v>
      </c>
      <c r="G16" s="39">
        <v>100</v>
      </c>
      <c r="H16" s="39">
        <v>101.53812139607524</v>
      </c>
      <c r="I16" s="39">
        <v>98.487498811306253</v>
      </c>
      <c r="J16" s="39">
        <v>98.692965795456701</v>
      </c>
      <c r="K16" s="39">
        <v>97.78576831500574</v>
      </c>
      <c r="L16" s="39">
        <v>98.026936104868938</v>
      </c>
      <c r="M16" s="39">
        <v>97.713794335811727</v>
      </c>
      <c r="N16" s="39">
        <v>97.705130058098547</v>
      </c>
      <c r="O16" s="39">
        <v>99.376958402401158</v>
      </c>
      <c r="P16" s="39">
        <v>99.393223666536585</v>
      </c>
      <c r="Q16" s="39">
        <v>99.699620912672515</v>
      </c>
      <c r="R16" s="39">
        <v>100.99176125351426</v>
      </c>
      <c r="S16" s="39">
        <v>102.34643430675295</v>
      </c>
      <c r="T16" s="39">
        <v>104.39834780006385</v>
      </c>
      <c r="U16" s="39">
        <v>107.5395375163495</v>
      </c>
      <c r="V16" s="39">
        <v>108.13880983768891</v>
      </c>
      <c r="W16" s="39">
        <v>107.90318401501916</v>
      </c>
    </row>
    <row r="17" spans="1:23" ht="13.8">
      <c r="A17" t="s">
        <v>208</v>
      </c>
      <c r="B17" t="s">
        <v>311</v>
      </c>
      <c r="C17" t="s">
        <v>196</v>
      </c>
      <c r="D17" s="38" t="s">
        <v>195</v>
      </c>
      <c r="E17" s="39">
        <v>93.789229836045479</v>
      </c>
      <c r="F17" s="39">
        <v>93.277971231990264</v>
      </c>
      <c r="G17" s="39">
        <v>100</v>
      </c>
      <c r="H17" s="39">
        <v>101.46276113803158</v>
      </c>
      <c r="I17" s="39">
        <v>102.19535572013059</v>
      </c>
      <c r="J17" s="39">
        <v>102.88801306888482</v>
      </c>
      <c r="K17" s="39">
        <v>104.55324922521595</v>
      </c>
      <c r="L17" s="39">
        <v>105.75945916739633</v>
      </c>
      <c r="M17" s="39">
        <v>107.49342863749763</v>
      </c>
      <c r="N17" s="39">
        <v>107.69109802579402</v>
      </c>
      <c r="O17" s="39">
        <v>108.70149000900381</v>
      </c>
      <c r="P17" s="39">
        <v>108.22909252355906</v>
      </c>
      <c r="Q17" s="39">
        <v>107.77782730117526</v>
      </c>
      <c r="R17" s="39">
        <v>107.68385775374072</v>
      </c>
      <c r="S17" s="39">
        <v>109.63694580032475</v>
      </c>
      <c r="T17" s="39">
        <v>105.47829165726402</v>
      </c>
      <c r="U17" s="39">
        <v>110.90447212754769</v>
      </c>
      <c r="V17" s="39">
        <v>114.06638285138921</v>
      </c>
      <c r="W17" s="39">
        <v>0</v>
      </c>
    </row>
    <row r="18" spans="1:23" ht="13.8">
      <c r="A18" t="s">
        <v>209</v>
      </c>
      <c r="B18" t="s">
        <v>311</v>
      </c>
      <c r="C18" t="s">
        <v>196</v>
      </c>
      <c r="D18" s="38" t="s">
        <v>195</v>
      </c>
      <c r="E18" s="39" t="e">
        <v>#VALUE!</v>
      </c>
      <c r="F18" s="39" t="e">
        <v>#VALUE!</v>
      </c>
      <c r="G18" s="39">
        <v>100</v>
      </c>
      <c r="H18" s="39">
        <v>111.59218504060081</v>
      </c>
      <c r="I18" s="39">
        <v>109.83247598667984</v>
      </c>
      <c r="J18" s="39">
        <v>134.01774368829984</v>
      </c>
      <c r="K18" s="39">
        <v>138.04674645637638</v>
      </c>
      <c r="L18" s="39">
        <v>147.03845766259056</v>
      </c>
      <c r="M18" s="39">
        <v>137.74807373654852</v>
      </c>
      <c r="N18" s="39">
        <v>162.44993351843175</v>
      </c>
      <c r="O18" s="39">
        <v>193.41003627629451</v>
      </c>
      <c r="P18" s="39">
        <v>204.05765732806557</v>
      </c>
      <c r="Q18" s="39">
        <v>216.17791090416307</v>
      </c>
      <c r="R18" s="39">
        <v>222.16302174409705</v>
      </c>
      <c r="S18" s="39">
        <v>213.98435346812272</v>
      </c>
      <c r="T18" s="39">
        <v>186.25151062830022</v>
      </c>
      <c r="U18" s="39">
        <v>213.40850625249627</v>
      </c>
      <c r="V18" s="39">
        <v>218.50260096794401</v>
      </c>
      <c r="W18" s="39">
        <v>218.7293969574111</v>
      </c>
    </row>
    <row r="19" spans="1:23" ht="13.8">
      <c r="A19" t="s">
        <v>210</v>
      </c>
      <c r="B19" t="s">
        <v>311</v>
      </c>
      <c r="C19" t="s">
        <v>196</v>
      </c>
      <c r="D19" s="38" t="s">
        <v>195</v>
      </c>
      <c r="E19" s="39">
        <v>95.079313910751168</v>
      </c>
      <c r="F19" s="39">
        <v>97.201723519037031</v>
      </c>
      <c r="G19" s="39">
        <v>100</v>
      </c>
      <c r="H19" s="39">
        <v>99.674484397736904</v>
      </c>
      <c r="I19" s="39">
        <v>101.26759610655459</v>
      </c>
      <c r="J19" s="39">
        <v>102.12701111934624</v>
      </c>
      <c r="K19" s="39">
        <v>102.8807107788182</v>
      </c>
      <c r="L19" s="39">
        <v>102.28190579516806</v>
      </c>
      <c r="M19" s="39">
        <v>103.88058216994277</v>
      </c>
      <c r="N19" s="39">
        <v>105.64481925926057</v>
      </c>
      <c r="O19" s="39">
        <v>108.66058264464259</v>
      </c>
      <c r="P19" s="39">
        <v>107.89569104742431</v>
      </c>
      <c r="Q19" s="39">
        <v>109.06552999388784</v>
      </c>
      <c r="R19" s="39">
        <v>110.20743760788854</v>
      </c>
      <c r="S19" s="39">
        <v>111.90131672451729</v>
      </c>
      <c r="T19" s="39">
        <v>112.92044285715328</v>
      </c>
      <c r="U19" s="39">
        <v>114.089163952193</v>
      </c>
      <c r="V19" s="39">
        <v>114.66886884753572</v>
      </c>
      <c r="W19" s="39">
        <v>114.49183761668023</v>
      </c>
    </row>
    <row r="20" spans="1:23" ht="13.8">
      <c r="A20" t="s">
        <v>211</v>
      </c>
      <c r="B20" t="s">
        <v>311</v>
      </c>
      <c r="C20" t="s">
        <v>196</v>
      </c>
      <c r="D20" s="38" t="s">
        <v>195</v>
      </c>
      <c r="E20" s="39">
        <v>95.727725001465799</v>
      </c>
      <c r="F20" s="39">
        <v>95.345220480568628</v>
      </c>
      <c r="G20" s="39">
        <v>100</v>
      </c>
      <c r="H20" s="39">
        <v>101.6123183318534</v>
      </c>
      <c r="I20" s="39">
        <v>104.18789066910253</v>
      </c>
      <c r="J20" s="39">
        <v>108.12667239162491</v>
      </c>
      <c r="K20" s="39">
        <v>109.41721624732726</v>
      </c>
      <c r="L20" s="39">
        <v>111.45724112692342</v>
      </c>
      <c r="M20" s="39">
        <v>114.16251208681197</v>
      </c>
      <c r="N20" s="39">
        <v>113.73624288418947</v>
      </c>
      <c r="O20" s="39">
        <v>120.02339955947866</v>
      </c>
      <c r="P20" s="39">
        <v>124.60096544591845</v>
      </c>
      <c r="Q20" s="39">
        <v>128.85391344235327</v>
      </c>
      <c r="R20" s="39">
        <v>132.10343059760004</v>
      </c>
      <c r="S20" s="39">
        <v>131.52533131211231</v>
      </c>
      <c r="T20" s="39">
        <v>128.20315387756588</v>
      </c>
      <c r="U20" s="39">
        <v>128.01702708576255</v>
      </c>
      <c r="V20" s="39">
        <v>130.80975733374191</v>
      </c>
      <c r="W20" s="39">
        <v>133.43153769888343</v>
      </c>
    </row>
    <row r="21" spans="1:23" ht="13.8">
      <c r="A21" t="s">
        <v>212</v>
      </c>
      <c r="B21" t="s">
        <v>311</v>
      </c>
      <c r="C21" t="s">
        <v>196</v>
      </c>
      <c r="D21" s="38" t="s">
        <v>195</v>
      </c>
      <c r="E21" s="39">
        <v>79.476835167291156</v>
      </c>
      <c r="F21" s="39">
        <v>82.544429252138926</v>
      </c>
      <c r="G21" s="39">
        <v>100</v>
      </c>
      <c r="H21" s="39">
        <v>107.54594974302124</v>
      </c>
      <c r="I21" s="39">
        <v>113.69959266834198</v>
      </c>
      <c r="J21" s="39">
        <v>117.52374876034661</v>
      </c>
      <c r="K21" s="39">
        <v>112.92719985266352</v>
      </c>
      <c r="L21" s="39">
        <v>109.61626875203952</v>
      </c>
      <c r="M21" s="39">
        <v>110.03060185577657</v>
      </c>
      <c r="N21" s="39">
        <v>111.58856063781157</v>
      </c>
      <c r="O21" s="39">
        <v>110.64578539376917</v>
      </c>
      <c r="P21" s="39">
        <v>107.62516462353776</v>
      </c>
      <c r="Q21" s="39">
        <v>109.13267305774305</v>
      </c>
      <c r="R21" s="39">
        <v>111.30085761684886</v>
      </c>
      <c r="S21" s="39">
        <v>116.61576151191873</v>
      </c>
      <c r="T21" s="39">
        <v>114.98971300375885</v>
      </c>
      <c r="U21" s="39">
        <v>124.19891094423835</v>
      </c>
      <c r="V21" s="39">
        <v>124.35980702479105</v>
      </c>
      <c r="W21" s="39">
        <v>126.07545521325324</v>
      </c>
    </row>
    <row r="22" spans="1:23" ht="13.8">
      <c r="A22" t="s">
        <v>213</v>
      </c>
      <c r="B22" t="s">
        <v>311</v>
      </c>
      <c r="C22" t="s">
        <v>196</v>
      </c>
      <c r="D22" s="38" t="s">
        <v>195</v>
      </c>
      <c r="E22" s="39">
        <v>94.952829171899239</v>
      </c>
      <c r="F22" s="39">
        <v>94.863515528747584</v>
      </c>
      <c r="G22" s="39">
        <v>100</v>
      </c>
      <c r="H22" s="39">
        <v>101.67818439106449</v>
      </c>
      <c r="I22" s="39">
        <v>103.80549504449056</v>
      </c>
      <c r="J22" s="39">
        <v>105.45079784215481</v>
      </c>
      <c r="K22" s="39">
        <v>105.49223287801658</v>
      </c>
      <c r="L22" s="39">
        <v>106.31382945650172</v>
      </c>
      <c r="M22" s="39">
        <v>106.99442585433295</v>
      </c>
      <c r="N22" s="39">
        <v>105.85453217756466</v>
      </c>
      <c r="O22" s="39">
        <v>106.50845376884962</v>
      </c>
      <c r="P22" s="39">
        <v>107.79946588435708</v>
      </c>
      <c r="Q22" s="39">
        <v>109.36748695065208</v>
      </c>
      <c r="R22" s="39">
        <v>110.30920696179601</v>
      </c>
      <c r="S22" s="39">
        <v>111.7448708599066</v>
      </c>
      <c r="T22" s="39">
        <v>113.48822488504342</v>
      </c>
      <c r="U22" s="39">
        <v>117.29815495649046</v>
      </c>
      <c r="V22" s="39">
        <v>117.72419632358401</v>
      </c>
      <c r="W22" s="39">
        <v>119.60037145831149</v>
      </c>
    </row>
    <row r="23" spans="1:23" ht="13.8">
      <c r="A23" t="s">
        <v>214</v>
      </c>
      <c r="B23" t="s">
        <v>311</v>
      </c>
      <c r="C23" t="s">
        <v>196</v>
      </c>
      <c r="D23" s="38" t="s">
        <v>195</v>
      </c>
      <c r="E23" s="39" t="e">
        <v>#VALUE!</v>
      </c>
      <c r="F23" s="39" t="e">
        <v>#VALUE!</v>
      </c>
      <c r="G23" s="39">
        <v>100</v>
      </c>
      <c r="H23" s="39">
        <v>84.29256590968977</v>
      </c>
      <c r="I23" s="39">
        <v>104.72344337913502</v>
      </c>
      <c r="J23" s="39">
        <v>85.50102022279502</v>
      </c>
      <c r="K23" s="39">
        <v>107.3841123531503</v>
      </c>
      <c r="L23" s="39">
        <v>133.10651444215955</v>
      </c>
      <c r="M23" s="39">
        <v>123.40306620229413</v>
      </c>
      <c r="N23" s="39">
        <v>125.83411202430149</v>
      </c>
      <c r="O23" s="39">
        <v>128.9497951951291</v>
      </c>
      <c r="P23" s="39">
        <v>157.0518109148349</v>
      </c>
      <c r="Q23" s="39">
        <v>163.73961072850236</v>
      </c>
      <c r="R23" s="39">
        <v>196.83718503906582</v>
      </c>
      <c r="S23" s="39">
        <v>238.88781969936488</v>
      </c>
      <c r="T23" s="39">
        <v>163.39754381819034</v>
      </c>
      <c r="U23" s="39">
        <v>168.46690165098153</v>
      </c>
      <c r="V23" s="39">
        <v>168.7815426516469</v>
      </c>
      <c r="W23" s="39">
        <v>0</v>
      </c>
    </row>
    <row r="24" spans="1:23" ht="13.8">
      <c r="A24" t="s">
        <v>216</v>
      </c>
      <c r="B24" t="s">
        <v>311</v>
      </c>
      <c r="C24" t="s">
        <v>196</v>
      </c>
      <c r="D24" s="38" t="s">
        <v>195</v>
      </c>
      <c r="E24" s="39" t="e">
        <v>#VALUE!</v>
      </c>
      <c r="F24" s="39" t="e">
        <v>#VALUE!</v>
      </c>
      <c r="G24" s="39">
        <v>100</v>
      </c>
      <c r="H24" s="39">
        <v>106.69053732418759</v>
      </c>
      <c r="I24" s="39">
        <v>111.18248761864062</v>
      </c>
      <c r="J24" s="39">
        <v>110.21248722155049</v>
      </c>
      <c r="K24" s="39">
        <v>119.11999566573047</v>
      </c>
      <c r="L24" s="39">
        <v>122.00344113881249</v>
      </c>
      <c r="M24" s="39">
        <v>126.82661033458881</v>
      </c>
      <c r="N24" s="39">
        <v>129.9353548718943</v>
      </c>
      <c r="O24" s="39">
        <v>130.2813211374947</v>
      </c>
      <c r="P24" s="39">
        <v>136.14279449819401</v>
      </c>
      <c r="Q24" s="39">
        <v>141.25798714955758</v>
      </c>
      <c r="R24" s="39">
        <v>148.78300464335658</v>
      </c>
      <c r="S24" s="39">
        <v>154.97254521781204</v>
      </c>
      <c r="T24" s="39">
        <v>153.91427819365583</v>
      </c>
      <c r="U24" s="39">
        <v>162.89570631006518</v>
      </c>
      <c r="V24" s="39">
        <v>162.09057552993477</v>
      </c>
      <c r="W24" s="39">
        <v>166.61354850708148</v>
      </c>
    </row>
    <row r="25" spans="1:23" ht="13.8">
      <c r="A25" t="s">
        <v>217</v>
      </c>
      <c r="B25" t="s">
        <v>311</v>
      </c>
      <c r="C25" t="s">
        <v>196</v>
      </c>
      <c r="D25" s="38" t="s">
        <v>195</v>
      </c>
      <c r="E25" s="39" t="e">
        <v>#VALUE!</v>
      </c>
      <c r="F25" s="39" t="e">
        <v>#VALUE!</v>
      </c>
      <c r="G25" s="39">
        <v>100</v>
      </c>
      <c r="H25" s="39">
        <v>101.43642512368636</v>
      </c>
      <c r="I25" s="39">
        <v>104.57627037986684</v>
      </c>
      <c r="J25" s="39">
        <v>105.19361637516569</v>
      </c>
      <c r="K25" s="39">
        <v>108.20047506666634</v>
      </c>
      <c r="L25" s="39">
        <v>110.87836810728615</v>
      </c>
      <c r="M25" s="39">
        <v>115.26417792489141</v>
      </c>
      <c r="N25" s="39">
        <v>118.16974563654892</v>
      </c>
      <c r="O25" s="39">
        <v>123.85773059607628</v>
      </c>
      <c r="P25" s="39">
        <v>128.74527548938227</v>
      </c>
      <c r="Q25" s="39">
        <v>133.49728211034213</v>
      </c>
      <c r="R25" s="39">
        <v>138.42894292861092</v>
      </c>
      <c r="S25" s="39">
        <v>137.4026133102835</v>
      </c>
      <c r="T25" s="39">
        <v>136.77185071008026</v>
      </c>
      <c r="U25" s="39">
        <v>146.15881835802989</v>
      </c>
      <c r="V25" s="39">
        <v>146.60262099617307</v>
      </c>
      <c r="W25" s="39">
        <v>149.00199300780577</v>
      </c>
    </row>
    <row r="26" spans="1:23" ht="13.8">
      <c r="A26" t="s">
        <v>218</v>
      </c>
      <c r="B26" t="s">
        <v>311</v>
      </c>
      <c r="C26" t="s">
        <v>196</v>
      </c>
      <c r="D26" s="38" t="s">
        <v>195</v>
      </c>
      <c r="E26" s="39">
        <v>97.60369799795356</v>
      </c>
      <c r="F26" s="39">
        <v>101.37987811063839</v>
      </c>
      <c r="G26" s="39">
        <v>100</v>
      </c>
      <c r="H26" s="39">
        <v>101.96899283734408</v>
      </c>
      <c r="I26" s="39">
        <v>100.36371577833718</v>
      </c>
      <c r="J26" s="39">
        <v>98.192247551239504</v>
      </c>
      <c r="K26" s="39">
        <v>94.822995231252364</v>
      </c>
      <c r="L26" s="39">
        <v>96.382786987824005</v>
      </c>
      <c r="M26" s="39">
        <v>96.671103281203699</v>
      </c>
      <c r="N26" s="39">
        <v>97.672161454308849</v>
      </c>
      <c r="O26" s="39">
        <v>97.019702147489298</v>
      </c>
      <c r="P26" s="39">
        <v>98.321953328993203</v>
      </c>
      <c r="Q26" s="39">
        <v>101.28328193333812</v>
      </c>
      <c r="R26" s="39">
        <v>105.22316935556036</v>
      </c>
      <c r="S26" s="39">
        <v>106.98450236907244</v>
      </c>
      <c r="T26" s="39">
        <v>109.57763894341743</v>
      </c>
      <c r="U26" s="39">
        <v>109.41116233660277</v>
      </c>
      <c r="V26" s="39">
        <v>109.58653997651723</v>
      </c>
      <c r="W26" s="39">
        <v>110.57863780668633</v>
      </c>
    </row>
    <row r="27" spans="1:23" ht="13.8">
      <c r="A27" t="s">
        <v>219</v>
      </c>
      <c r="B27" t="s">
        <v>311</v>
      </c>
      <c r="C27" t="s">
        <v>196</v>
      </c>
      <c r="D27" s="38" t="s">
        <v>195</v>
      </c>
      <c r="E27" s="39">
        <v>91.224928245176542</v>
      </c>
      <c r="F27" s="39">
        <v>90.051562197786183</v>
      </c>
      <c r="G27" s="39">
        <v>100</v>
      </c>
      <c r="H27" s="39">
        <v>102.19268042161441</v>
      </c>
      <c r="I27" s="39">
        <v>104.15783581831329</v>
      </c>
      <c r="J27" s="39">
        <v>103.24572450628587</v>
      </c>
      <c r="K27" s="39">
        <v>109.52449935386738</v>
      </c>
      <c r="L27" s="39">
        <v>110.40720881553794</v>
      </c>
      <c r="M27" s="39">
        <v>111.39484045522163</v>
      </c>
      <c r="N27" s="39">
        <v>113.00583855168159</v>
      </c>
      <c r="O27" s="39">
        <v>118.57986623027443</v>
      </c>
      <c r="P27" s="39">
        <v>120.20051592617725</v>
      </c>
      <c r="Q27" s="39">
        <v>119.78756764628395</v>
      </c>
      <c r="R27" s="39">
        <v>122.95490830589571</v>
      </c>
      <c r="S27" s="39">
        <v>120.14665418447844</v>
      </c>
      <c r="T27" s="39">
        <v>120.48580304946806</v>
      </c>
      <c r="U27" s="39">
        <v>121.47641140922234</v>
      </c>
      <c r="V27" s="39">
        <v>120.56295152687564</v>
      </c>
      <c r="W27" s="39">
        <v>122.25366181624661</v>
      </c>
    </row>
    <row r="28" spans="1:23" ht="13.8">
      <c r="A28" t="s">
        <v>221</v>
      </c>
      <c r="B28" t="s">
        <v>311</v>
      </c>
      <c r="C28" t="s">
        <v>196</v>
      </c>
      <c r="D28" s="38" t="s">
        <v>195</v>
      </c>
      <c r="E28" s="39">
        <v>111.22014388754432</v>
      </c>
      <c r="F28" s="39">
        <v>108.28438386354661</v>
      </c>
      <c r="G28" s="39">
        <v>100</v>
      </c>
      <c r="H28" s="39">
        <v>103.37652565851334</v>
      </c>
      <c r="I28" s="39">
        <v>109.94063313812197</v>
      </c>
      <c r="J28" s="39">
        <v>112.8293109850603</v>
      </c>
      <c r="K28" s="39">
        <v>116.92562477509198</v>
      </c>
      <c r="L28" s="39">
        <v>121.49711047608636</v>
      </c>
      <c r="M28" s="39">
        <v>123.79003343550629</v>
      </c>
      <c r="N28" s="39">
        <v>129.22332417555623</v>
      </c>
      <c r="O28" s="39">
        <v>132.08120922363074</v>
      </c>
      <c r="P28" s="39">
        <v>135.88580822309558</v>
      </c>
      <c r="Q28" s="39">
        <v>141.68833644493972</v>
      </c>
      <c r="R28" s="39">
        <v>141.34571270012287</v>
      </c>
      <c r="S28" s="39">
        <v>143.32311480472268</v>
      </c>
      <c r="T28" s="39">
        <v>144.10543300730379</v>
      </c>
      <c r="U28" s="39">
        <v>145.74215847215532</v>
      </c>
      <c r="V28" s="39">
        <v>147.76640830477973</v>
      </c>
      <c r="W28" s="39">
        <v>148.55674077260591</v>
      </c>
    </row>
    <row r="29" spans="1:23" ht="13.8">
      <c r="A29" t="s">
        <v>222</v>
      </c>
      <c r="B29" t="s">
        <v>311</v>
      </c>
      <c r="C29" t="s">
        <v>196</v>
      </c>
      <c r="D29" s="38" t="s">
        <v>195</v>
      </c>
      <c r="E29" s="39">
        <v>99.879714114310204</v>
      </c>
      <c r="F29" s="39">
        <v>100.89828644971895</v>
      </c>
      <c r="G29" s="39">
        <v>100</v>
      </c>
      <c r="H29" s="39">
        <v>101.35682638361263</v>
      </c>
      <c r="I29" s="39">
        <v>104.37273437312925</v>
      </c>
      <c r="J29" s="39">
        <v>108.37300886390224</v>
      </c>
      <c r="K29" s="39">
        <v>111.8560876056236</v>
      </c>
      <c r="L29" s="39">
        <v>111.47186940591344</v>
      </c>
      <c r="M29" s="39">
        <v>115.23636515162103</v>
      </c>
      <c r="N29" s="39">
        <v>121.45288766022243</v>
      </c>
      <c r="O29" s="39">
        <v>120.18745853261652</v>
      </c>
      <c r="P29" s="39">
        <v>119.39681244586551</v>
      </c>
      <c r="Q29" s="39">
        <v>119.65260682820397</v>
      </c>
      <c r="R29" s="39">
        <v>121.09039667536892</v>
      </c>
      <c r="S29" s="39">
        <v>121.67952305466395</v>
      </c>
      <c r="T29" s="39">
        <v>125.71962596441652</v>
      </c>
      <c r="U29" s="39">
        <v>128.15933773246223</v>
      </c>
      <c r="V29" s="39">
        <v>129.35593646886696</v>
      </c>
      <c r="W29" s="39">
        <v>0</v>
      </c>
    </row>
    <row r="30" spans="1:23" ht="13.8">
      <c r="D30" s="38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</row>
    <row r="31" spans="1:23" ht="13.8">
      <c r="D31" s="38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</row>
    <row r="32" spans="1:23" ht="13.8">
      <c r="A32" t="s">
        <v>193</v>
      </c>
      <c r="B32" t="s">
        <v>311</v>
      </c>
      <c r="C32" t="s">
        <v>312</v>
      </c>
      <c r="D32" s="38" t="s">
        <v>195</v>
      </c>
      <c r="E32" s="39">
        <v>96.071617285493858</v>
      </c>
      <c r="F32" s="39">
        <v>97.55475174664798</v>
      </c>
      <c r="G32" s="39">
        <v>100</v>
      </c>
      <c r="H32" s="39">
        <v>101.55966664914114</v>
      </c>
      <c r="I32" s="39">
        <v>103.71613842828675</v>
      </c>
      <c r="J32" s="39">
        <v>105.14908991913448</v>
      </c>
      <c r="K32" s="39">
        <v>104.91513359672767</v>
      </c>
      <c r="L32" s="39">
        <v>105.30194894183371</v>
      </c>
      <c r="M32" s="39">
        <v>106.90016888330906</v>
      </c>
      <c r="N32" s="39">
        <v>106.87271383820581</v>
      </c>
      <c r="O32" s="39">
        <v>105.67680453108238</v>
      </c>
      <c r="P32" s="39">
        <v>106.11928912005914</v>
      </c>
      <c r="Q32" s="39">
        <v>107.72798179748288</v>
      </c>
      <c r="R32" s="39">
        <v>108.032869218714</v>
      </c>
      <c r="S32" s="39">
        <v>108.60850029084494</v>
      </c>
      <c r="T32" s="39">
        <v>111.02666240693659</v>
      </c>
      <c r="U32" s="39">
        <v>110.51695448083754</v>
      </c>
      <c r="V32" s="39">
        <v>109.5787421957279</v>
      </c>
      <c r="W32" s="39">
        <v>109.39299488678465</v>
      </c>
    </row>
    <row r="33" spans="1:23" ht="13.8">
      <c r="A33" t="s">
        <v>197</v>
      </c>
      <c r="B33" t="s">
        <v>311</v>
      </c>
      <c r="C33" t="s">
        <v>312</v>
      </c>
      <c r="D33" s="38" t="s">
        <v>195</v>
      </c>
      <c r="E33" s="39">
        <v>99.457617097578094</v>
      </c>
      <c r="F33" s="39">
        <v>101.13125936489853</v>
      </c>
      <c r="G33" s="39">
        <v>100</v>
      </c>
      <c r="H33" s="39">
        <v>101.45052695342935</v>
      </c>
      <c r="I33" s="39">
        <v>101.87690231332819</v>
      </c>
      <c r="J33" s="39">
        <v>104.45541370184763</v>
      </c>
      <c r="K33" s="39">
        <v>104.08583708503453</v>
      </c>
      <c r="L33" s="39">
        <v>105.95404064940757</v>
      </c>
      <c r="M33" s="39">
        <v>107.97455779903035</v>
      </c>
      <c r="N33" s="39">
        <v>107.98310162529917</v>
      </c>
      <c r="O33" s="39">
        <v>106.62698676574057</v>
      </c>
      <c r="P33" s="39">
        <v>105.61333087653175</v>
      </c>
      <c r="Q33" s="39">
        <v>106.2839113432113</v>
      </c>
      <c r="R33" s="39">
        <v>106.76446170534165</v>
      </c>
      <c r="S33" s="39">
        <v>107.09076547496358</v>
      </c>
      <c r="T33" s="39">
        <v>108.68609903130573</v>
      </c>
      <c r="U33" s="39">
        <v>107.56728436677615</v>
      </c>
      <c r="V33" s="39">
        <v>107.19377180943827</v>
      </c>
      <c r="W33" s="39">
        <v>108.78003859995002</v>
      </c>
    </row>
    <row r="34" spans="1:23" ht="13.8">
      <c r="A34" t="s">
        <v>198</v>
      </c>
      <c r="B34" t="s">
        <v>311</v>
      </c>
      <c r="C34" t="s">
        <v>312</v>
      </c>
      <c r="D34" s="38" t="s">
        <v>195</v>
      </c>
      <c r="E34" s="39" t="e">
        <v>#VALUE!</v>
      </c>
      <c r="F34" s="39" t="e">
        <v>#VALUE!</v>
      </c>
      <c r="G34" s="39">
        <v>100</v>
      </c>
      <c r="H34" s="39">
        <v>101.60678183782548</v>
      </c>
      <c r="I34" s="39">
        <v>102.08352659323126</v>
      </c>
      <c r="J34" s="39">
        <v>103.3442170991103</v>
      </c>
      <c r="K34" s="39">
        <v>103.98396721266572</v>
      </c>
      <c r="L34" s="39">
        <v>102.68954929668662</v>
      </c>
      <c r="M34" s="39">
        <v>105.08177527905272</v>
      </c>
      <c r="N34" s="39">
        <v>108.49931452236895</v>
      </c>
      <c r="O34" s="39">
        <v>109.54281537650139</v>
      </c>
      <c r="P34" s="39">
        <v>108.5060220415553</v>
      </c>
      <c r="Q34" s="39">
        <v>107.77716766793451</v>
      </c>
      <c r="R34" s="39">
        <v>107.41098513292083</v>
      </c>
      <c r="S34" s="39">
        <v>105.20700255641734</v>
      </c>
      <c r="T34" s="39">
        <v>107.02860029888615</v>
      </c>
      <c r="U34" s="39">
        <v>107.40280246445843</v>
      </c>
      <c r="V34" s="39">
        <v>106.0667180231346</v>
      </c>
      <c r="W34" s="39">
        <v>103.34806341598787</v>
      </c>
    </row>
    <row r="35" spans="1:23" ht="13.8">
      <c r="A35" t="s">
        <v>199</v>
      </c>
      <c r="B35" t="s">
        <v>311</v>
      </c>
      <c r="C35" t="s">
        <v>312</v>
      </c>
      <c r="D35" s="38" t="s">
        <v>195</v>
      </c>
      <c r="E35" s="39" t="e">
        <v>#VALUE!</v>
      </c>
      <c r="F35" s="39">
        <v>78.367909642202363</v>
      </c>
      <c r="G35" s="39">
        <v>100</v>
      </c>
      <c r="H35" s="39">
        <v>100.79330749319043</v>
      </c>
      <c r="I35" s="39">
        <v>101.08048578113885</v>
      </c>
      <c r="J35" s="39">
        <v>104.90885205690188</v>
      </c>
      <c r="K35" s="39">
        <v>107.99140412412888</v>
      </c>
      <c r="L35" s="39">
        <v>113.94320748848982</v>
      </c>
      <c r="M35" s="39">
        <v>121.45313259924043</v>
      </c>
      <c r="N35" s="39">
        <v>130.80307049389558</v>
      </c>
      <c r="O35" s="39">
        <v>135.0988842862084</v>
      </c>
      <c r="P35" s="39">
        <v>138.39997617824517</v>
      </c>
      <c r="Q35" s="39">
        <v>142.33870743772678</v>
      </c>
      <c r="R35" s="39">
        <v>145.44268477912746</v>
      </c>
      <c r="S35" s="39">
        <v>144.67625836740439</v>
      </c>
      <c r="T35" s="39">
        <v>143.34533995165222</v>
      </c>
      <c r="U35" s="39">
        <v>147.14105067129961</v>
      </c>
      <c r="V35" s="39">
        <v>148.99772683234761</v>
      </c>
      <c r="W35" s="39">
        <v>147.89320036970179</v>
      </c>
    </row>
    <row r="36" spans="1:23" ht="13.8">
      <c r="A36" t="s">
        <v>200</v>
      </c>
      <c r="B36" t="s">
        <v>311</v>
      </c>
      <c r="C36" t="s">
        <v>312</v>
      </c>
      <c r="D36" s="38" t="s">
        <v>195</v>
      </c>
      <c r="E36" s="39">
        <v>95.25533304818002</v>
      </c>
      <c r="F36" s="39">
        <v>96.393256198318042</v>
      </c>
      <c r="G36" s="39">
        <v>100</v>
      </c>
      <c r="H36" s="39">
        <v>100.34806217217694</v>
      </c>
      <c r="I36" s="39">
        <v>102.56864357579488</v>
      </c>
      <c r="J36" s="39">
        <v>104.24157440158623</v>
      </c>
      <c r="K36" s="39">
        <v>105.52595695312533</v>
      </c>
      <c r="L36" s="39">
        <v>107.24802056695808</v>
      </c>
      <c r="M36" s="39">
        <v>109.07940192203749</v>
      </c>
      <c r="N36" s="39">
        <v>111.50269028388131</v>
      </c>
      <c r="O36" s="39">
        <v>112.97478937449311</v>
      </c>
      <c r="P36" s="39">
        <v>114.86823133832341</v>
      </c>
      <c r="Q36" s="39">
        <v>116.31729158083408</v>
      </c>
      <c r="R36" s="39">
        <v>118.3014941992963</v>
      </c>
      <c r="S36" s="39">
        <v>119.10450057816482</v>
      </c>
      <c r="T36" s="39">
        <v>120.25642288547722</v>
      </c>
      <c r="U36" s="39">
        <v>120.89136907226718</v>
      </c>
      <c r="V36" s="39">
        <v>119.68686868930267</v>
      </c>
      <c r="W36" s="39">
        <v>118.52345508081581</v>
      </c>
    </row>
    <row r="37" spans="1:23" ht="13.8">
      <c r="A37" t="s">
        <v>201</v>
      </c>
      <c r="B37" t="s">
        <v>311</v>
      </c>
      <c r="C37" t="s">
        <v>312</v>
      </c>
      <c r="D37" s="38" t="s">
        <v>195</v>
      </c>
      <c r="E37" s="39" t="e">
        <v>#VALUE!</v>
      </c>
      <c r="F37" s="39" t="e">
        <v>#VALUE!</v>
      </c>
      <c r="G37" s="39">
        <v>100</v>
      </c>
      <c r="H37" s="39">
        <v>98.486179571979662</v>
      </c>
      <c r="I37" s="39">
        <v>98.153406523759955</v>
      </c>
      <c r="J37" s="39">
        <v>99.589525732346686</v>
      </c>
      <c r="K37" s="39">
        <v>99.512968876074325</v>
      </c>
      <c r="L37" s="39">
        <v>99.710439890432767</v>
      </c>
      <c r="M37" s="39">
        <v>100.29152119027951</v>
      </c>
      <c r="N37" s="39">
        <v>100.6459560341584</v>
      </c>
      <c r="O37" s="39">
        <v>100.49989367829514</v>
      </c>
      <c r="P37" s="39">
        <v>100.37203194778847</v>
      </c>
      <c r="Q37" s="39">
        <v>100.33897308008201</v>
      </c>
      <c r="R37" s="39">
        <v>100.7184813205223</v>
      </c>
      <c r="S37" s="39">
        <v>101.40365496067989</v>
      </c>
      <c r="T37" s="39">
        <v>103.21665445472721</v>
      </c>
      <c r="U37" s="39">
        <v>103.39042874815631</v>
      </c>
      <c r="V37" s="39">
        <v>103.20492298121151</v>
      </c>
      <c r="W37" s="39">
        <v>103.26722988896326</v>
      </c>
    </row>
    <row r="38" spans="1:23" ht="13.8">
      <c r="A38" t="s">
        <v>202</v>
      </c>
      <c r="B38" t="s">
        <v>311</v>
      </c>
      <c r="C38" t="s">
        <v>312</v>
      </c>
      <c r="D38" s="38" t="s">
        <v>195</v>
      </c>
      <c r="E38" s="39" t="e">
        <v>#VALUE!</v>
      </c>
      <c r="F38" s="39">
        <v>74.964652819206208</v>
      </c>
      <c r="G38" s="39">
        <v>100</v>
      </c>
      <c r="H38" s="39">
        <v>107.30782188135105</v>
      </c>
      <c r="I38" s="39">
        <v>116.10572102046964</v>
      </c>
      <c r="J38" s="39">
        <v>121.5819616769658</v>
      </c>
      <c r="K38" s="39">
        <v>133.18316995527201</v>
      </c>
      <c r="L38" s="39">
        <v>132.90913317554683</v>
      </c>
      <c r="M38" s="39">
        <v>137.17161187114388</v>
      </c>
      <c r="N38" s="39">
        <v>152.32811311012364</v>
      </c>
      <c r="O38" s="39">
        <v>171.01266324868686</v>
      </c>
      <c r="P38" s="39">
        <v>171.72839607209667</v>
      </c>
      <c r="Q38" s="39">
        <v>181.85125448114667</v>
      </c>
      <c r="R38" s="39">
        <v>210.77871397938307</v>
      </c>
      <c r="S38" s="39">
        <v>215.89577320774956</v>
      </c>
      <c r="T38" s="39">
        <v>208.88136573771217</v>
      </c>
      <c r="U38" s="39">
        <v>204.83365510738918</v>
      </c>
      <c r="V38" s="39">
        <v>200.14904267941949</v>
      </c>
      <c r="W38" s="39">
        <v>200.11367225424797</v>
      </c>
    </row>
    <row r="39" spans="1:23" ht="13.8">
      <c r="A39" t="s">
        <v>220</v>
      </c>
      <c r="B39" t="s">
        <v>311</v>
      </c>
      <c r="C39" t="s">
        <v>312</v>
      </c>
      <c r="D39" s="38" t="s">
        <v>195</v>
      </c>
      <c r="E39" s="39" t="e">
        <v>#VALUE!</v>
      </c>
      <c r="F39" s="39" t="e">
        <v>#VALUE!</v>
      </c>
      <c r="G39" s="39">
        <v>100</v>
      </c>
      <c r="H39" s="39">
        <v>101.84755688309536</v>
      </c>
      <c r="I39" s="39">
        <v>102.95717782679029</v>
      </c>
      <c r="J39" s="39">
        <v>105.41812798137974</v>
      </c>
      <c r="K39" s="39">
        <v>108.3177064250787</v>
      </c>
      <c r="L39" s="39">
        <v>108.64029011720798</v>
      </c>
      <c r="M39" s="39">
        <v>109.10595902973409</v>
      </c>
      <c r="N39" s="39">
        <v>107.815390113134</v>
      </c>
      <c r="O39" s="39">
        <v>108.61253345906097</v>
      </c>
      <c r="P39" s="39">
        <v>108.46728726081867</v>
      </c>
      <c r="Q39" s="39">
        <v>108.98089211540466</v>
      </c>
      <c r="R39" s="39">
        <v>109.77985794465549</v>
      </c>
      <c r="S39" s="39">
        <v>106.49997221858341</v>
      </c>
      <c r="T39" s="39">
        <v>105.63174600713249</v>
      </c>
      <c r="U39" s="39">
        <v>106.78898864824676</v>
      </c>
      <c r="V39" s="39">
        <v>106.2817871804821</v>
      </c>
      <c r="W39" s="39">
        <v>107.77114418302642</v>
      </c>
    </row>
    <row r="40" spans="1:23" ht="13.8">
      <c r="A40" t="s">
        <v>203</v>
      </c>
      <c r="B40" t="s">
        <v>311</v>
      </c>
      <c r="C40" t="s">
        <v>312</v>
      </c>
      <c r="D40" s="38" t="s">
        <v>195</v>
      </c>
      <c r="E40" s="39">
        <v>99.108367645984075</v>
      </c>
      <c r="F40" s="39">
        <v>95.998244213316696</v>
      </c>
      <c r="G40" s="39">
        <v>100</v>
      </c>
      <c r="H40" s="39">
        <v>99.617539051788754</v>
      </c>
      <c r="I40" s="39">
        <v>101.15762907949311</v>
      </c>
      <c r="J40" s="39">
        <v>101.81080509090668</v>
      </c>
      <c r="K40" s="39">
        <v>101.39399507668421</v>
      </c>
      <c r="L40" s="39">
        <v>102.23613301784252</v>
      </c>
      <c r="M40" s="39">
        <v>101.69726787758657</v>
      </c>
      <c r="N40" s="39">
        <v>104.30182265088669</v>
      </c>
      <c r="O40" s="39">
        <v>106.59444750739451</v>
      </c>
      <c r="P40" s="39">
        <v>109.27638911965904</v>
      </c>
      <c r="Q40" s="39">
        <v>109.77873902332496</v>
      </c>
      <c r="R40" s="39">
        <v>110.95984310971006</v>
      </c>
      <c r="S40" s="39">
        <v>112.1068358379778</v>
      </c>
      <c r="T40" s="39">
        <v>114.37713881188149</v>
      </c>
      <c r="U40" s="39">
        <v>114.06392006705971</v>
      </c>
      <c r="V40" s="39">
        <v>113.53094585784987</v>
      </c>
      <c r="W40" s="39">
        <v>113.8298347542936</v>
      </c>
    </row>
    <row r="41" spans="1:23" ht="13.8">
      <c r="A41" t="s">
        <v>2</v>
      </c>
      <c r="B41" t="s">
        <v>311</v>
      </c>
      <c r="C41" t="s">
        <v>312</v>
      </c>
      <c r="D41" s="38" t="s">
        <v>195</v>
      </c>
      <c r="E41" s="39">
        <v>98.255884622403144</v>
      </c>
      <c r="F41" s="39">
        <v>98.649392678939307</v>
      </c>
      <c r="G41" s="39">
        <v>100</v>
      </c>
      <c r="H41" s="39">
        <v>100.30900980937199</v>
      </c>
      <c r="I41" s="39">
        <v>101.82490471087833</v>
      </c>
      <c r="J41" s="39">
        <v>103.64300044778835</v>
      </c>
      <c r="K41" s="39">
        <v>103.62874398589858</v>
      </c>
      <c r="L41" s="39">
        <v>104.14020198183452</v>
      </c>
      <c r="M41" s="39">
        <v>105.37182869817595</v>
      </c>
      <c r="N41" s="39">
        <v>105.95555173519605</v>
      </c>
      <c r="O41" s="39">
        <v>107.06919427494404</v>
      </c>
      <c r="P41" s="39">
        <v>108.24491846439982</v>
      </c>
      <c r="Q41" s="39">
        <v>109.42889186961517</v>
      </c>
      <c r="R41" s="39">
        <v>110.07794822452259</v>
      </c>
      <c r="S41" s="39">
        <v>110.1480478405073</v>
      </c>
      <c r="T41" s="39">
        <v>112.69226196336525</v>
      </c>
      <c r="U41" s="39">
        <v>113.91487325282029</v>
      </c>
      <c r="V41" s="39">
        <v>114.25036869066876</v>
      </c>
      <c r="W41" s="39">
        <v>114.94044844545851</v>
      </c>
    </row>
    <row r="42" spans="1:23" ht="13.8">
      <c r="A42" t="s">
        <v>5</v>
      </c>
      <c r="B42" t="s">
        <v>311</v>
      </c>
      <c r="C42" t="s">
        <v>312</v>
      </c>
      <c r="D42" s="38" t="s">
        <v>195</v>
      </c>
      <c r="E42" s="39">
        <v>97.609325071840075</v>
      </c>
      <c r="F42" s="39">
        <v>98.609101933664263</v>
      </c>
      <c r="G42" s="39">
        <v>100</v>
      </c>
      <c r="H42" s="39">
        <v>99.594562082428652</v>
      </c>
      <c r="I42" s="39">
        <v>100.02803586901226</v>
      </c>
      <c r="J42" s="39">
        <v>100.12046966217768</v>
      </c>
      <c r="K42" s="39">
        <v>100.60030628772317</v>
      </c>
      <c r="L42" s="39">
        <v>100.3816720298889</v>
      </c>
      <c r="M42" s="39">
        <v>100.65817990197654</v>
      </c>
      <c r="N42" s="39">
        <v>100.5113036554586</v>
      </c>
      <c r="O42" s="39">
        <v>99.450604829914184</v>
      </c>
      <c r="P42" s="39">
        <v>98.000025551794337</v>
      </c>
      <c r="Q42" s="39">
        <v>97.101371316979282</v>
      </c>
      <c r="R42" s="39">
        <v>96.599341094592916</v>
      </c>
      <c r="S42" s="39">
        <v>97.344333114578134</v>
      </c>
      <c r="T42" s="39">
        <v>98.179018666148608</v>
      </c>
      <c r="U42" s="39">
        <v>98.268192469706207</v>
      </c>
      <c r="V42" s="39">
        <v>98.899894015562126</v>
      </c>
      <c r="W42" s="39">
        <v>100.03091641383838</v>
      </c>
    </row>
    <row r="43" spans="1:23" ht="13.8">
      <c r="A43" t="s">
        <v>204</v>
      </c>
      <c r="B43" t="s">
        <v>311</v>
      </c>
      <c r="C43" t="s">
        <v>312</v>
      </c>
      <c r="D43" s="38" t="s">
        <v>195</v>
      </c>
      <c r="E43" s="39" t="e">
        <v>#VALUE!</v>
      </c>
      <c r="F43" s="39" t="e">
        <v>#VALUE!</v>
      </c>
      <c r="G43" s="39">
        <v>100</v>
      </c>
      <c r="H43" s="39">
        <v>108.2732510547667</v>
      </c>
      <c r="I43" s="39">
        <v>108.89676852518217</v>
      </c>
      <c r="J43" s="39">
        <v>113.63066708638466</v>
      </c>
      <c r="K43" s="39">
        <v>111.75979702081237</v>
      </c>
      <c r="L43" s="39">
        <v>112.82275114677697</v>
      </c>
      <c r="M43" s="39">
        <v>119.92179840902654</v>
      </c>
      <c r="N43" s="39">
        <v>123.23638632771312</v>
      </c>
      <c r="O43" s="39">
        <v>123.78313491845985</v>
      </c>
      <c r="P43" s="39">
        <v>119.63176193612291</v>
      </c>
      <c r="Q43" s="39">
        <v>117.6960870433669</v>
      </c>
      <c r="R43" s="39">
        <v>119.42821755450504</v>
      </c>
      <c r="S43" s="39">
        <v>120.02211830731355</v>
      </c>
      <c r="T43" s="39">
        <v>122.54043884226805</v>
      </c>
      <c r="U43" s="39">
        <v>116.61545584184934</v>
      </c>
      <c r="V43" s="39">
        <v>110.45157881283892</v>
      </c>
      <c r="W43" s="39">
        <v>105.2848635815045</v>
      </c>
    </row>
    <row r="44" spans="1:23" ht="13.8">
      <c r="A44" t="s">
        <v>205</v>
      </c>
      <c r="B44" t="s">
        <v>311</v>
      </c>
      <c r="C44" t="s">
        <v>312</v>
      </c>
      <c r="D44" s="38" t="s">
        <v>195</v>
      </c>
      <c r="E44" s="39" t="e">
        <v>#VALUE!</v>
      </c>
      <c r="F44" s="39" t="e">
        <v>#VALUE!</v>
      </c>
      <c r="G44" s="39">
        <v>100</v>
      </c>
      <c r="H44" s="39">
        <v>102.06587594613715</v>
      </c>
      <c r="I44" s="39">
        <v>104.10208867361675</v>
      </c>
      <c r="J44" s="39">
        <v>101.05277669516983</v>
      </c>
      <c r="K44" s="39">
        <v>101.87907248161868</v>
      </c>
      <c r="L44" s="39">
        <v>108.4897066956044</v>
      </c>
      <c r="M44" s="39">
        <v>116.67890942196803</v>
      </c>
      <c r="N44" s="39">
        <v>122.26708233805273</v>
      </c>
      <c r="O44" s="39">
        <v>126.29971475567963</v>
      </c>
      <c r="P44" s="39">
        <v>128.71645884027092</v>
      </c>
      <c r="Q44" s="39">
        <v>130.36544343273073</v>
      </c>
      <c r="R44" s="39">
        <v>128.01330333507363</v>
      </c>
      <c r="S44" s="39">
        <v>130.67567478244922</v>
      </c>
      <c r="T44" s="39">
        <v>124.67489718220583</v>
      </c>
      <c r="U44" s="39">
        <v>118.1853777537262</v>
      </c>
      <c r="V44" s="39">
        <v>118.0251577304507</v>
      </c>
      <c r="W44" s="39">
        <v>112.54971911474121</v>
      </c>
    </row>
    <row r="45" spans="1:23" ht="13.8">
      <c r="A45" t="s">
        <v>206</v>
      </c>
      <c r="B45" t="s">
        <v>311</v>
      </c>
      <c r="C45" t="s">
        <v>312</v>
      </c>
      <c r="D45" s="38" t="s">
        <v>195</v>
      </c>
      <c r="E45" s="39" t="e">
        <v>#VALUE!</v>
      </c>
      <c r="F45" s="39" t="e">
        <v>#VALUE!</v>
      </c>
      <c r="G45" s="39">
        <v>100</v>
      </c>
      <c r="H45" s="39">
        <v>102.42938449705083</v>
      </c>
      <c r="I45" s="39">
        <v>102.54496348923325</v>
      </c>
      <c r="J45" s="39">
        <v>103.30444986926845</v>
      </c>
      <c r="K45" s="39">
        <v>105.52025863577045</v>
      </c>
      <c r="L45" s="39">
        <v>107.89489188217198</v>
      </c>
      <c r="M45" s="39">
        <v>107.59801212031026</v>
      </c>
      <c r="N45" s="39">
        <v>109.15086045074325</v>
      </c>
      <c r="O45" s="39">
        <v>112.40621872829044</v>
      </c>
      <c r="P45" s="39">
        <v>115.27981839470448</v>
      </c>
      <c r="Q45" s="39">
        <v>116.77074684047051</v>
      </c>
      <c r="R45" s="39">
        <v>119.27787881073405</v>
      </c>
      <c r="S45" s="39">
        <v>124.21478526372104</v>
      </c>
      <c r="T45" s="39">
        <v>129.00628917586195</v>
      </c>
      <c r="U45" s="39">
        <v>126.86676231626159</v>
      </c>
      <c r="V45" s="39">
        <v>125.56175407502498</v>
      </c>
      <c r="W45" s="39">
        <v>125.59886771912657</v>
      </c>
    </row>
    <row r="46" spans="1:23" ht="13.8">
      <c r="A46" t="s">
        <v>207</v>
      </c>
      <c r="B46" t="s">
        <v>311</v>
      </c>
      <c r="C46" t="s">
        <v>312</v>
      </c>
      <c r="D46" s="38" t="s">
        <v>195</v>
      </c>
      <c r="E46" s="39">
        <v>102.49754248505124</v>
      </c>
      <c r="F46" s="39">
        <v>101.60427251952882</v>
      </c>
      <c r="G46" s="39">
        <v>100</v>
      </c>
      <c r="H46" s="39">
        <v>101.55353589202301</v>
      </c>
      <c r="I46" s="39">
        <v>97.780991256760572</v>
      </c>
      <c r="J46" s="39">
        <v>98.071339607732924</v>
      </c>
      <c r="K46" s="39">
        <v>96.950682196228627</v>
      </c>
      <c r="L46" s="39">
        <v>97.329929821176023</v>
      </c>
      <c r="M46" s="39">
        <v>97.334000665781829</v>
      </c>
      <c r="N46" s="39">
        <v>98.09186902468474</v>
      </c>
      <c r="O46" s="39">
        <v>98.659036241088714</v>
      </c>
      <c r="P46" s="39">
        <v>99.64701747394399</v>
      </c>
      <c r="Q46" s="39">
        <v>99.842989644003325</v>
      </c>
      <c r="R46" s="39">
        <v>99.823706120059697</v>
      </c>
      <c r="S46" s="39">
        <v>100.15413301684137</v>
      </c>
      <c r="T46" s="39">
        <v>100.91399221330124</v>
      </c>
      <c r="U46" s="39">
        <v>101.95558745791195</v>
      </c>
      <c r="V46" s="39">
        <v>100.61026436707141</v>
      </c>
      <c r="W46" s="39">
        <v>99.001441662570116</v>
      </c>
    </row>
    <row r="47" spans="1:23" ht="13.8">
      <c r="A47" t="s">
        <v>208</v>
      </c>
      <c r="B47" t="s">
        <v>311</v>
      </c>
      <c r="C47" t="s">
        <v>312</v>
      </c>
      <c r="D47" s="38" t="s">
        <v>195</v>
      </c>
      <c r="E47" s="39">
        <v>98.569860384545791</v>
      </c>
      <c r="F47" s="39">
        <v>98.094371939296337</v>
      </c>
      <c r="G47" s="39">
        <v>100</v>
      </c>
      <c r="H47" s="39">
        <v>99.940506466543667</v>
      </c>
      <c r="I47" s="39">
        <v>99.77030005379234</v>
      </c>
      <c r="J47" s="39">
        <v>99.385100383815811</v>
      </c>
      <c r="K47" s="39">
        <v>100.19229637495756</v>
      </c>
      <c r="L47" s="39">
        <v>100.33525363800747</v>
      </c>
      <c r="M47" s="39">
        <v>98.901446527151251</v>
      </c>
      <c r="N47" s="39">
        <v>97.817525570276089</v>
      </c>
      <c r="O47" s="39">
        <v>96.359123987716458</v>
      </c>
      <c r="P47" s="39">
        <v>96.758334686771462</v>
      </c>
      <c r="Q47" s="39">
        <v>96.068581170868498</v>
      </c>
      <c r="R47" s="39">
        <v>94.849606370101981</v>
      </c>
      <c r="S47" s="39">
        <v>94.01069848157735</v>
      </c>
      <c r="T47" s="39">
        <v>93.366306628892985</v>
      </c>
      <c r="U47" s="39">
        <v>94.019366447564749</v>
      </c>
      <c r="V47" s="39">
        <v>94.507195712042176</v>
      </c>
      <c r="W47" s="39">
        <v>0</v>
      </c>
    </row>
    <row r="48" spans="1:23" ht="13.8">
      <c r="A48" t="s">
        <v>209</v>
      </c>
      <c r="B48" t="s">
        <v>311</v>
      </c>
      <c r="C48" t="s">
        <v>312</v>
      </c>
      <c r="D48" s="38" t="s">
        <v>195</v>
      </c>
      <c r="E48" s="39" t="e">
        <v>#VALUE!</v>
      </c>
      <c r="F48" s="39" t="e">
        <v>#VALUE!</v>
      </c>
      <c r="G48" s="39">
        <v>100</v>
      </c>
      <c r="H48" s="39">
        <v>108.94302027151936</v>
      </c>
      <c r="I48" s="39">
        <v>124.35023547768283</v>
      </c>
      <c r="J48" s="39">
        <v>127.49690076749847</v>
      </c>
      <c r="K48" s="39">
        <v>126.16273895043935</v>
      </c>
      <c r="L48" s="39">
        <v>130.59356197171979</v>
      </c>
      <c r="M48" s="39">
        <v>143.68196674239107</v>
      </c>
      <c r="N48" s="39">
        <v>156.22513878800106</v>
      </c>
      <c r="O48" s="39">
        <v>167.74114446053764</v>
      </c>
      <c r="P48" s="39">
        <v>181.28213930494431</v>
      </c>
      <c r="Q48" s="39">
        <v>197.69487176808343</v>
      </c>
      <c r="R48" s="39">
        <v>210.6981159983433</v>
      </c>
      <c r="S48" s="39">
        <v>216.75389823140927</v>
      </c>
      <c r="T48" s="39">
        <v>195.7080106751859</v>
      </c>
      <c r="U48" s="39">
        <v>198.74218392296601</v>
      </c>
      <c r="V48" s="39">
        <v>200.72552755710348</v>
      </c>
      <c r="W48" s="39">
        <v>207.87670467987607</v>
      </c>
    </row>
    <row r="49" spans="1:23" ht="13.8">
      <c r="A49" t="s">
        <v>210</v>
      </c>
      <c r="B49" t="s">
        <v>311</v>
      </c>
      <c r="C49" t="s">
        <v>312</v>
      </c>
      <c r="D49" s="38" t="s">
        <v>195</v>
      </c>
      <c r="E49" s="39">
        <v>98.838878959561328</v>
      </c>
      <c r="F49" s="39">
        <v>99.999866403032186</v>
      </c>
      <c r="G49" s="39">
        <v>100</v>
      </c>
      <c r="H49" s="39">
        <v>100.38296391261915</v>
      </c>
      <c r="I49" s="39">
        <v>101.77542241267103</v>
      </c>
      <c r="J49" s="39">
        <v>103.47286749882949</v>
      </c>
      <c r="K49" s="39">
        <v>104.53764093427367</v>
      </c>
      <c r="L49" s="39">
        <v>105.35396627562187</v>
      </c>
      <c r="M49" s="39">
        <v>106.72703365229049</v>
      </c>
      <c r="N49" s="39">
        <v>108.42858114453017</v>
      </c>
      <c r="O49" s="39">
        <v>110.63868608579332</v>
      </c>
      <c r="P49" s="39">
        <v>110.47961298956623</v>
      </c>
      <c r="Q49" s="39">
        <v>110.78770996876136</v>
      </c>
      <c r="R49" s="39">
        <v>112.36000241223772</v>
      </c>
      <c r="S49" s="39">
        <v>113.56831841286188</v>
      </c>
      <c r="T49" s="39">
        <v>116.03971314443267</v>
      </c>
      <c r="U49" s="39">
        <v>116.01759667797702</v>
      </c>
      <c r="V49" s="39">
        <v>115.98871593808322</v>
      </c>
      <c r="W49" s="39">
        <v>115.20441081329258</v>
      </c>
    </row>
    <row r="50" spans="1:23" ht="13.8">
      <c r="A50" t="s">
        <v>211</v>
      </c>
      <c r="B50" t="s">
        <v>311</v>
      </c>
      <c r="C50" t="s">
        <v>312</v>
      </c>
      <c r="D50" s="38" t="s">
        <v>195</v>
      </c>
      <c r="E50" s="39">
        <v>95.53671607619961</v>
      </c>
      <c r="F50" s="39">
        <v>94.732324953395661</v>
      </c>
      <c r="G50" s="39">
        <v>100</v>
      </c>
      <c r="H50" s="39">
        <v>102.30826009098536</v>
      </c>
      <c r="I50" s="39">
        <v>106.15432057875512</v>
      </c>
      <c r="J50" s="39">
        <v>109.1120288731299</v>
      </c>
      <c r="K50" s="39">
        <v>111.14104881410027</v>
      </c>
      <c r="L50" s="39">
        <v>113.42103818508696</v>
      </c>
      <c r="M50" s="39">
        <v>115.52082110812999</v>
      </c>
      <c r="N50" s="39">
        <v>117.07053692162864</v>
      </c>
      <c r="O50" s="39">
        <v>120.0346802156001</v>
      </c>
      <c r="P50" s="39">
        <v>123.39578081763378</v>
      </c>
      <c r="Q50" s="39">
        <v>126.50744455948913</v>
      </c>
      <c r="R50" s="39">
        <v>131.25565836028531</v>
      </c>
      <c r="S50" s="39">
        <v>133.00640229626694</v>
      </c>
      <c r="T50" s="39">
        <v>133.56088848844394</v>
      </c>
      <c r="U50" s="39">
        <v>134.32148500014421</v>
      </c>
      <c r="V50" s="39">
        <v>137.63451692498867</v>
      </c>
      <c r="W50" s="39">
        <v>140.64690385958096</v>
      </c>
    </row>
    <row r="51" spans="1:23" ht="13.8">
      <c r="A51" t="s">
        <v>212</v>
      </c>
      <c r="B51" t="s">
        <v>311</v>
      </c>
      <c r="C51" t="s">
        <v>312</v>
      </c>
      <c r="D51" s="38" t="s">
        <v>195</v>
      </c>
      <c r="E51" s="39">
        <v>85.959406373538684</v>
      </c>
      <c r="F51" s="39">
        <v>86.637202355415752</v>
      </c>
      <c r="G51" s="39">
        <v>100</v>
      </c>
      <c r="H51" s="39">
        <v>106.38050123026451</v>
      </c>
      <c r="I51" s="39">
        <v>112.07560514595558</v>
      </c>
      <c r="J51" s="39">
        <v>116.57598414164242</v>
      </c>
      <c r="K51" s="39">
        <v>121.07710770421875</v>
      </c>
      <c r="L51" s="39">
        <v>127.42189281134252</v>
      </c>
      <c r="M51" s="39">
        <v>125.80989176618068</v>
      </c>
      <c r="N51" s="39">
        <v>127.03929182154975</v>
      </c>
      <c r="O51" s="39">
        <v>124.91736962612443</v>
      </c>
      <c r="P51" s="39">
        <v>124.59281183305403</v>
      </c>
      <c r="Q51" s="39">
        <v>125.28213536233285</v>
      </c>
      <c r="R51" s="39">
        <v>127.89296862995411</v>
      </c>
      <c r="S51" s="39">
        <v>134.20770884723274</v>
      </c>
      <c r="T51" s="39">
        <v>134.64645013504798</v>
      </c>
      <c r="U51" s="39">
        <v>139.90213190408332</v>
      </c>
      <c r="V51" s="39">
        <v>140.68876827421821</v>
      </c>
      <c r="W51" s="39">
        <v>138.25792648550498</v>
      </c>
    </row>
    <row r="52" spans="1:23" ht="13.8">
      <c r="A52" t="s">
        <v>213</v>
      </c>
      <c r="B52" t="s">
        <v>311</v>
      </c>
      <c r="C52" t="s">
        <v>312</v>
      </c>
      <c r="D52" s="38" t="s">
        <v>195</v>
      </c>
      <c r="E52" s="39" t="e">
        <v>#VALUE!</v>
      </c>
      <c r="F52" s="39" t="e">
        <v>#VALUE!</v>
      </c>
      <c r="G52" s="39">
        <v>100</v>
      </c>
      <c r="H52" s="39">
        <v>102.04447514113488</v>
      </c>
      <c r="I52" s="39">
        <v>105.27854499398826</v>
      </c>
      <c r="J52" s="39">
        <v>107.14813675630081</v>
      </c>
      <c r="K52" s="39">
        <v>109.78094192878805</v>
      </c>
      <c r="L52" s="39">
        <v>109.13065289517534</v>
      </c>
      <c r="M52" s="39">
        <v>109.06270594634569</v>
      </c>
      <c r="N52" s="39">
        <v>109.45568665392419</v>
      </c>
      <c r="O52" s="39">
        <v>108.67028730677637</v>
      </c>
      <c r="P52" s="39">
        <v>110.06641285397127</v>
      </c>
      <c r="Q52" s="39">
        <v>108.08605192221314</v>
      </c>
      <c r="R52" s="39">
        <v>108.44397218585699</v>
      </c>
      <c r="S52" s="39">
        <v>108.51322835672657</v>
      </c>
      <c r="T52" s="39">
        <v>112.64359386660499</v>
      </c>
      <c r="U52" s="39">
        <v>112.98401560490555</v>
      </c>
      <c r="V52" s="39">
        <v>110.44948678535629</v>
      </c>
      <c r="W52" s="39">
        <v>107.4584530530602</v>
      </c>
    </row>
    <row r="53" spans="1:23" ht="13.8">
      <c r="A53" t="s">
        <v>214</v>
      </c>
      <c r="B53" t="s">
        <v>311</v>
      </c>
      <c r="C53" t="s">
        <v>312</v>
      </c>
      <c r="D53" s="38" t="s">
        <v>195</v>
      </c>
      <c r="E53" s="39" t="e">
        <v>#VALUE!</v>
      </c>
      <c r="F53" s="39" t="e">
        <v>#VALUE!</v>
      </c>
      <c r="G53" s="39">
        <v>100</v>
      </c>
      <c r="H53" s="39">
        <v>94.305525770415301</v>
      </c>
      <c r="I53" s="39">
        <v>108.8945375864526</v>
      </c>
      <c r="J53" s="39">
        <v>123.89433510376352</v>
      </c>
      <c r="K53" s="39">
        <v>150.50475897081498</v>
      </c>
      <c r="L53" s="39">
        <v>153.55568283949947</v>
      </c>
      <c r="M53" s="39">
        <v>151.43210282832689</v>
      </c>
      <c r="N53" s="39">
        <v>162.09181043194812</v>
      </c>
      <c r="O53" s="39">
        <v>162.98415219161021</v>
      </c>
      <c r="P53" s="39">
        <v>191.09858082505241</v>
      </c>
      <c r="Q53" s="39">
        <v>200.9788667618862</v>
      </c>
      <c r="R53" s="39">
        <v>222.31106029771442</v>
      </c>
      <c r="S53" s="39">
        <v>253.81964307252829</v>
      </c>
      <c r="T53" s="39">
        <v>249.57310849177151</v>
      </c>
      <c r="U53" s="39">
        <v>224.70506106223883</v>
      </c>
      <c r="V53" s="39">
        <v>217.93197448225325</v>
      </c>
      <c r="W53" s="39">
        <v>212.39533044246258</v>
      </c>
    </row>
    <row r="54" spans="1:23" ht="13.8">
      <c r="A54" t="s">
        <v>216</v>
      </c>
      <c r="B54" t="s">
        <v>311</v>
      </c>
      <c r="C54" t="s">
        <v>312</v>
      </c>
      <c r="D54" s="38" t="s">
        <v>195</v>
      </c>
      <c r="E54" s="39" t="e">
        <v>#VALUE!</v>
      </c>
      <c r="F54" s="39" t="e">
        <v>#VALUE!</v>
      </c>
      <c r="G54" s="39">
        <v>100</v>
      </c>
      <c r="H54" s="39">
        <v>112.85541458091448</v>
      </c>
      <c r="I54" s="39">
        <v>117.11135488538558</v>
      </c>
      <c r="J54" s="39">
        <v>115.06615554654175</v>
      </c>
      <c r="K54" s="39">
        <v>119.23915066864275</v>
      </c>
      <c r="L54" s="39">
        <v>116.82261351640017</v>
      </c>
      <c r="M54" s="39">
        <v>125.3139581695515</v>
      </c>
      <c r="N54" s="39">
        <v>124.63924901521258</v>
      </c>
      <c r="O54" s="39">
        <v>124.96484608521735</v>
      </c>
      <c r="P54" s="39">
        <v>135.70569700904861</v>
      </c>
      <c r="Q54" s="39">
        <v>137.98603891741814</v>
      </c>
      <c r="R54" s="39">
        <v>147.64392561610686</v>
      </c>
      <c r="S54" s="39">
        <v>149.85190204277399</v>
      </c>
      <c r="T54" s="39">
        <v>154.59627129968925</v>
      </c>
      <c r="U54" s="39">
        <v>159.79841069937282</v>
      </c>
      <c r="V54" s="39">
        <v>156.4670425672129</v>
      </c>
      <c r="W54" s="39">
        <v>154.57316968144391</v>
      </c>
    </row>
    <row r="55" spans="1:23" ht="13.8">
      <c r="A55" t="s">
        <v>217</v>
      </c>
      <c r="B55" t="s">
        <v>311</v>
      </c>
      <c r="C55" t="s">
        <v>312</v>
      </c>
      <c r="D55" s="38" t="s">
        <v>195</v>
      </c>
      <c r="E55" s="39" t="e">
        <v>#VALUE!</v>
      </c>
      <c r="F55" s="39" t="e">
        <v>#VALUE!</v>
      </c>
      <c r="G55" s="39">
        <v>100</v>
      </c>
      <c r="H55" s="39">
        <v>104.58232918685979</v>
      </c>
      <c r="I55" s="39">
        <v>105.56831002036644</v>
      </c>
      <c r="J55" s="39">
        <v>107.10278809636802</v>
      </c>
      <c r="K55" s="39">
        <v>109.87121875625611</v>
      </c>
      <c r="L55" s="39">
        <v>113.40271468310591</v>
      </c>
      <c r="M55" s="39">
        <v>112.1619860244967</v>
      </c>
      <c r="N55" s="39">
        <v>114.1752586614418</v>
      </c>
      <c r="O55" s="39">
        <v>118.20657810714414</v>
      </c>
      <c r="P55" s="39">
        <v>122.10605506472675</v>
      </c>
      <c r="Q55" s="39">
        <v>125.08002641470055</v>
      </c>
      <c r="R55" s="39">
        <v>127.27873421743431</v>
      </c>
      <c r="S55" s="39">
        <v>130.16607503604118</v>
      </c>
      <c r="T55" s="39">
        <v>131.40797573929999</v>
      </c>
      <c r="U55" s="39">
        <v>131.85898822645973</v>
      </c>
      <c r="V55" s="39">
        <v>130.11163754745854</v>
      </c>
      <c r="W55" s="39">
        <v>125.98574658419707</v>
      </c>
    </row>
    <row r="56" spans="1:23" ht="13.8">
      <c r="A56" t="s">
        <v>218</v>
      </c>
      <c r="B56" t="s">
        <v>311</v>
      </c>
      <c r="C56" t="s">
        <v>312</v>
      </c>
      <c r="D56" s="38" t="s">
        <v>195</v>
      </c>
      <c r="E56" s="39">
        <v>100.01823895418245</v>
      </c>
      <c r="F56" s="39">
        <v>101.17894791058846</v>
      </c>
      <c r="G56" s="39">
        <v>100</v>
      </c>
      <c r="H56" s="39">
        <v>100.22821837760038</v>
      </c>
      <c r="I56" s="39">
        <v>100.63820758307534</v>
      </c>
      <c r="J56" s="39">
        <v>101.20125060023499</v>
      </c>
      <c r="K56" s="39">
        <v>101.032348605941</v>
      </c>
      <c r="L56" s="39">
        <v>100.61450484272554</v>
      </c>
      <c r="M56" s="39">
        <v>100.7907916167804</v>
      </c>
      <c r="N56" s="39">
        <v>100.97362368220568</v>
      </c>
      <c r="O56" s="39">
        <v>99.474799521254809</v>
      </c>
      <c r="P56" s="39">
        <v>98.993912593504888</v>
      </c>
      <c r="Q56" s="39">
        <v>98.326454154691078</v>
      </c>
      <c r="R56" s="39">
        <v>99.658391224705724</v>
      </c>
      <c r="S56" s="39">
        <v>101.9540246353075</v>
      </c>
      <c r="T56" s="39">
        <v>106.18225087033217</v>
      </c>
      <c r="U56" s="39">
        <v>105.60957490456643</v>
      </c>
      <c r="V56" s="39">
        <v>104.80099647389066</v>
      </c>
      <c r="W56" s="39">
        <v>103.03816610918905</v>
      </c>
    </row>
    <row r="57" spans="1:23" ht="13.8">
      <c r="A57" t="s">
        <v>219</v>
      </c>
      <c r="B57" t="s">
        <v>311</v>
      </c>
      <c r="C57" t="s">
        <v>312</v>
      </c>
      <c r="D57" s="38" t="s">
        <v>195</v>
      </c>
      <c r="E57" s="39">
        <v>92.213031676543608</v>
      </c>
      <c r="F57" s="39">
        <v>93.550733277649016</v>
      </c>
      <c r="G57" s="39">
        <v>100</v>
      </c>
      <c r="H57" s="39">
        <v>102.79952561975517</v>
      </c>
      <c r="I57" s="39">
        <v>104.43462934269459</v>
      </c>
      <c r="J57" s="39">
        <v>103.93672852965737</v>
      </c>
      <c r="K57" s="39">
        <v>109.60629520183375</v>
      </c>
      <c r="L57" s="39">
        <v>111.09658253240676</v>
      </c>
      <c r="M57" s="39">
        <v>111.26852671079091</v>
      </c>
      <c r="N57" s="39">
        <v>111.92338905628962</v>
      </c>
      <c r="O57" s="39">
        <v>114.52930612705183</v>
      </c>
      <c r="P57" s="39">
        <v>116.15643612634513</v>
      </c>
      <c r="Q57" s="39">
        <v>116.48509800853053</v>
      </c>
      <c r="R57" s="39">
        <v>119.95322233065072</v>
      </c>
      <c r="S57" s="39">
        <v>118.40608409415439</v>
      </c>
      <c r="T57" s="39">
        <v>118.8409744961083</v>
      </c>
      <c r="U57" s="39">
        <v>121.16032367627277</v>
      </c>
      <c r="V57" s="39">
        <v>119.81568946920426</v>
      </c>
      <c r="W57" s="39">
        <v>121.30238247564152</v>
      </c>
    </row>
    <row r="58" spans="1:23" ht="13.8">
      <c r="A58" t="s">
        <v>221</v>
      </c>
      <c r="B58" t="s">
        <v>311</v>
      </c>
      <c r="C58" t="s">
        <v>312</v>
      </c>
      <c r="D58" s="38" t="s">
        <v>195</v>
      </c>
      <c r="E58" s="39">
        <v>98.014432468511487</v>
      </c>
      <c r="F58" s="39">
        <v>99.40464583790984</v>
      </c>
      <c r="G58" s="39">
        <v>100</v>
      </c>
      <c r="H58" s="39">
        <v>102.75551164461564</v>
      </c>
      <c r="I58" s="39">
        <v>108.07733530682754</v>
      </c>
      <c r="J58" s="39">
        <v>111.97475032518366</v>
      </c>
      <c r="K58" s="39">
        <v>117.03741128318035</v>
      </c>
      <c r="L58" s="39">
        <v>121.6245050010927</v>
      </c>
      <c r="M58" s="39">
        <v>122.50834877452083</v>
      </c>
      <c r="N58" s="39">
        <v>125.06005675036306</v>
      </c>
      <c r="O58" s="39">
        <v>127.22288269987725</v>
      </c>
      <c r="P58" s="39">
        <v>127.75633167907719</v>
      </c>
      <c r="Q58" s="39">
        <v>130.16083605686433</v>
      </c>
      <c r="R58" s="39">
        <v>132.72350367760441</v>
      </c>
      <c r="S58" s="39">
        <v>130.13623310376099</v>
      </c>
      <c r="T58" s="39">
        <v>130.43597057715235</v>
      </c>
      <c r="U58" s="39">
        <v>129.51994370383235</v>
      </c>
      <c r="V58" s="39">
        <v>127.52002367703348</v>
      </c>
      <c r="W58" s="39">
        <v>127.38803160055828</v>
      </c>
    </row>
    <row r="59" spans="1:23" ht="13.8">
      <c r="A59" t="s">
        <v>222</v>
      </c>
      <c r="B59" t="s">
        <v>311</v>
      </c>
      <c r="C59" t="s">
        <v>312</v>
      </c>
      <c r="D59" s="38" t="s">
        <v>195</v>
      </c>
      <c r="E59" s="39">
        <v>98.436191853286246</v>
      </c>
      <c r="F59" s="39">
        <v>98.602885846606583</v>
      </c>
      <c r="G59" s="39">
        <v>100</v>
      </c>
      <c r="H59" s="39">
        <v>101.88001441114059</v>
      </c>
      <c r="I59" s="39">
        <v>106.59633770363506</v>
      </c>
      <c r="J59" s="39">
        <v>108.819825257389</v>
      </c>
      <c r="K59" s="39">
        <v>111.91300089557596</v>
      </c>
      <c r="L59" s="39">
        <v>113.16383781402317</v>
      </c>
      <c r="M59" s="39">
        <v>114.82811923269216</v>
      </c>
      <c r="N59" s="39">
        <v>117.35015065110605</v>
      </c>
      <c r="O59" s="39">
        <v>119.10578556484018</v>
      </c>
      <c r="P59" s="39">
        <v>119.76461187251704</v>
      </c>
      <c r="Q59" s="39">
        <v>120.9414283828613</v>
      </c>
      <c r="R59" s="39">
        <v>122.23564381960686</v>
      </c>
      <c r="S59" s="39">
        <v>121.80652915041127</v>
      </c>
      <c r="T59" s="39">
        <v>124.33366588678166</v>
      </c>
      <c r="U59" s="39">
        <v>125.57439563196542</v>
      </c>
      <c r="V59" s="39">
        <v>126.52574083714177</v>
      </c>
      <c r="W59" s="39">
        <v>0</v>
      </c>
    </row>
    <row r="61" spans="1:23">
      <c r="A61" s="1" t="s">
        <v>459</v>
      </c>
    </row>
    <row r="62" spans="1:23">
      <c r="A62" t="s">
        <v>193</v>
      </c>
      <c r="G62" s="12">
        <f t="shared" ref="G62:W76" si="0">100*(G2/G32)/($G2/$G32)</f>
        <v>100</v>
      </c>
      <c r="H62" s="12">
        <f t="shared" si="0"/>
        <v>101.29892289688102</v>
      </c>
      <c r="I62" s="12">
        <f t="shared" si="0"/>
        <v>101.5410992939936</v>
      </c>
      <c r="J62" s="12">
        <f t="shared" si="0"/>
        <v>102.92356312721836</v>
      </c>
      <c r="K62" s="12">
        <f t="shared" si="0"/>
        <v>104.88635742891628</v>
      </c>
      <c r="L62" s="12">
        <f t="shared" si="0"/>
        <v>105.1388198144614</v>
      </c>
      <c r="M62" s="12">
        <f t="shared" si="0"/>
        <v>106.78045607272297</v>
      </c>
      <c r="N62" s="12">
        <f t="shared" si="0"/>
        <v>106.7693447019202</v>
      </c>
      <c r="O62" s="12">
        <f t="shared" si="0"/>
        <v>106.49612818596179</v>
      </c>
      <c r="P62" s="12">
        <f t="shared" si="0"/>
        <v>105.88698755156682</v>
      </c>
      <c r="Q62" s="12">
        <f t="shared" si="0"/>
        <v>106.52140494694358</v>
      </c>
      <c r="R62" s="12">
        <f t="shared" si="0"/>
        <v>107.15891273975116</v>
      </c>
      <c r="S62" s="12">
        <f t="shared" si="0"/>
        <v>109.01163705314841</v>
      </c>
      <c r="T62" s="12">
        <f t="shared" si="0"/>
        <v>107.15426579234366</v>
      </c>
      <c r="U62" s="12">
        <f t="shared" si="0"/>
        <v>107.02154655561891</v>
      </c>
      <c r="V62" s="12">
        <f t="shared" si="0"/>
        <v>108.30017379689956</v>
      </c>
      <c r="W62" s="12">
        <f t="shared" si="0"/>
        <v>108.84249926038947</v>
      </c>
    </row>
    <row r="63" spans="1:23">
      <c r="A63" t="s">
        <v>197</v>
      </c>
      <c r="G63" s="12">
        <f t="shared" si="0"/>
        <v>100</v>
      </c>
      <c r="H63" s="12">
        <f t="shared" si="0"/>
        <v>100.71912494142514</v>
      </c>
      <c r="I63" s="12">
        <f t="shared" si="0"/>
        <v>100.94947121876913</v>
      </c>
      <c r="J63" s="12">
        <f t="shared" si="0"/>
        <v>101.32809567437239</v>
      </c>
      <c r="K63" s="12">
        <f t="shared" si="0"/>
        <v>100.095426485682</v>
      </c>
      <c r="L63" s="12">
        <f t="shared" si="0"/>
        <v>99.005787346051093</v>
      </c>
      <c r="M63" s="12">
        <f t="shared" si="0"/>
        <v>99.223198835747283</v>
      </c>
      <c r="N63" s="12">
        <f t="shared" si="0"/>
        <v>99.784079046138118</v>
      </c>
      <c r="O63" s="12">
        <f t="shared" si="0"/>
        <v>101.8218430631558</v>
      </c>
      <c r="P63" s="12">
        <f t="shared" si="0"/>
        <v>100.83957179056291</v>
      </c>
      <c r="Q63" s="12">
        <f t="shared" si="0"/>
        <v>100.83870842590686</v>
      </c>
      <c r="R63" s="12">
        <f t="shared" si="0"/>
        <v>102.3420083550441</v>
      </c>
      <c r="S63" s="12">
        <f t="shared" si="0"/>
        <v>100.51129164630643</v>
      </c>
      <c r="T63" s="12">
        <f t="shared" si="0"/>
        <v>97.656812651591409</v>
      </c>
      <c r="U63" s="12">
        <f t="shared" si="0"/>
        <v>101.41234365056692</v>
      </c>
      <c r="V63" s="12">
        <f t="shared" si="0"/>
        <v>101.10204196032097</v>
      </c>
      <c r="W63" s="12">
        <f t="shared" si="0"/>
        <v>100.87263003493554</v>
      </c>
    </row>
    <row r="64" spans="1:23">
      <c r="A64" t="s">
        <v>198</v>
      </c>
      <c r="G64" s="12">
        <f t="shared" si="0"/>
        <v>100</v>
      </c>
      <c r="H64" s="12">
        <f t="shared" si="0"/>
        <v>104.89902366283495</v>
      </c>
      <c r="I64" s="12">
        <f t="shared" si="0"/>
        <v>104.59270669420788</v>
      </c>
      <c r="J64" s="12">
        <f t="shared" si="0"/>
        <v>104.43652665013784</v>
      </c>
      <c r="K64" s="12">
        <f t="shared" si="0"/>
        <v>124.18545220074581</v>
      </c>
      <c r="L64" s="12">
        <f t="shared" si="0"/>
        <v>141.63360495777118</v>
      </c>
      <c r="M64" s="12">
        <f t="shared" si="0"/>
        <v>145.02306145230125</v>
      </c>
      <c r="N64" s="12">
        <f t="shared" si="0"/>
        <v>136.99927072078231</v>
      </c>
      <c r="O64" s="12">
        <f t="shared" si="0"/>
        <v>129.73426917499907</v>
      </c>
      <c r="P64" s="12">
        <f t="shared" si="0"/>
        <v>127.47934878349976</v>
      </c>
      <c r="Q64" s="12">
        <f t="shared" si="0"/>
        <v>129.98597335355683</v>
      </c>
      <c r="R64" s="12">
        <f t="shared" si="0"/>
        <v>131.54170795088518</v>
      </c>
      <c r="S64" s="12">
        <f t="shared" si="0"/>
        <v>136.77013906701725</v>
      </c>
      <c r="T64" s="12">
        <f t="shared" si="0"/>
        <v>135.04933984288186</v>
      </c>
      <c r="U64" s="12">
        <f t="shared" si="0"/>
        <v>134.82880682064501</v>
      </c>
      <c r="V64" s="12">
        <f t="shared" si="0"/>
        <v>134.98775891249863</v>
      </c>
      <c r="W64" s="12">
        <f t="shared" si="0"/>
        <v>136.74564050897396</v>
      </c>
    </row>
    <row r="65" spans="1:23">
      <c r="A65" t="s">
        <v>199</v>
      </c>
      <c r="G65" s="12">
        <f t="shared" si="0"/>
        <v>100</v>
      </c>
      <c r="H65" s="12">
        <f t="shared" si="0"/>
        <v>100.948528187612</v>
      </c>
      <c r="I65" s="12">
        <f t="shared" si="0"/>
        <v>101.14201734309182</v>
      </c>
      <c r="J65" s="12">
        <f t="shared" si="0"/>
        <v>100.44838293634288</v>
      </c>
      <c r="K65" s="12">
        <f t="shared" si="0"/>
        <v>104.29435738924577</v>
      </c>
      <c r="L65" s="12">
        <f t="shared" si="0"/>
        <v>103.57777134831308</v>
      </c>
      <c r="M65" s="12">
        <f t="shared" si="0"/>
        <v>101.02082175380775</v>
      </c>
      <c r="N65" s="12">
        <f t="shared" si="0"/>
        <v>99.791827697085054</v>
      </c>
      <c r="O65" s="12">
        <f t="shared" si="0"/>
        <v>101.31753787790045</v>
      </c>
      <c r="P65" s="12">
        <f t="shared" si="0"/>
        <v>100.3089819687123</v>
      </c>
      <c r="Q65" s="12">
        <f t="shared" si="0"/>
        <v>102.05357098525268</v>
      </c>
      <c r="R65" s="12">
        <f t="shared" si="0"/>
        <v>102.68522322621475</v>
      </c>
      <c r="S65" s="12">
        <f t="shared" si="0"/>
        <v>104.18626922565659</v>
      </c>
      <c r="T65" s="12">
        <f t="shared" si="0"/>
        <v>102.09776206134202</v>
      </c>
      <c r="U65" s="12">
        <f t="shared" si="0"/>
        <v>104.65471977113849</v>
      </c>
      <c r="V65" s="12">
        <f t="shared" si="0"/>
        <v>106.08858457005181</v>
      </c>
      <c r="W65" s="12">
        <f t="shared" si="0"/>
        <v>106.98712858388579</v>
      </c>
    </row>
    <row r="66" spans="1:23">
      <c r="A66" t="s">
        <v>200</v>
      </c>
      <c r="G66" s="12">
        <f t="shared" si="0"/>
        <v>100</v>
      </c>
      <c r="H66" s="12">
        <f t="shared" si="0"/>
        <v>102.3146232221047</v>
      </c>
      <c r="I66" s="12">
        <f t="shared" si="0"/>
        <v>102.75127127726344</v>
      </c>
      <c r="J66" s="12">
        <f t="shared" si="0"/>
        <v>103.57979903584234</v>
      </c>
      <c r="K66" s="12">
        <f t="shared" si="0"/>
        <v>103.37886733556437</v>
      </c>
      <c r="L66" s="12">
        <f t="shared" si="0"/>
        <v>103.51178231089062</v>
      </c>
      <c r="M66" s="12">
        <f t="shared" si="0"/>
        <v>103.27728345973438</v>
      </c>
      <c r="N66" s="12">
        <f t="shared" si="0"/>
        <v>103.81373670507602</v>
      </c>
      <c r="O66" s="12">
        <f t="shared" si="0"/>
        <v>104.68032026701837</v>
      </c>
      <c r="P66" s="12">
        <f t="shared" si="0"/>
        <v>106.63265938015536</v>
      </c>
      <c r="Q66" s="12">
        <f t="shared" si="0"/>
        <v>107.046455473636</v>
      </c>
      <c r="R66" s="12">
        <f t="shared" si="0"/>
        <v>107.66178847088834</v>
      </c>
      <c r="S66" s="12">
        <f t="shared" si="0"/>
        <v>105.80755242974587</v>
      </c>
      <c r="T66" s="12">
        <f t="shared" si="0"/>
        <v>105.15476405969785</v>
      </c>
      <c r="U66" s="12">
        <f t="shared" si="0"/>
        <v>107.77149071284077</v>
      </c>
      <c r="V66" s="12">
        <f t="shared" si="0"/>
        <v>109.16416701732253</v>
      </c>
      <c r="W66" s="12">
        <f t="shared" si="0"/>
        <v>109.3558485067075</v>
      </c>
    </row>
    <row r="67" spans="1:23">
      <c r="A67" t="s">
        <v>201</v>
      </c>
      <c r="G67" s="12">
        <f t="shared" si="0"/>
        <v>100</v>
      </c>
      <c r="H67" s="12">
        <f t="shared" si="0"/>
        <v>100.77560930122014</v>
      </c>
      <c r="I67" s="12">
        <f t="shared" si="0"/>
        <v>100.70365182245943</v>
      </c>
      <c r="J67" s="12">
        <f t="shared" si="0"/>
        <v>100.66522727799008</v>
      </c>
      <c r="K67" s="12">
        <f t="shared" si="0"/>
        <v>101.26953263141267</v>
      </c>
      <c r="L67" s="12">
        <f t="shared" si="0"/>
        <v>101.14605406501913</v>
      </c>
      <c r="M67" s="12">
        <f t="shared" si="0"/>
        <v>100.89071059541486</v>
      </c>
      <c r="N67" s="12">
        <f t="shared" si="0"/>
        <v>100.80786105409574</v>
      </c>
      <c r="O67" s="12">
        <f t="shared" si="0"/>
        <v>102.03317124868529</v>
      </c>
      <c r="P67" s="12">
        <f t="shared" si="0"/>
        <v>102.32530248221158</v>
      </c>
      <c r="Q67" s="12">
        <f t="shared" si="0"/>
        <v>104.10564272936202</v>
      </c>
      <c r="R67" s="12">
        <f t="shared" si="0"/>
        <v>104.58484260318701</v>
      </c>
      <c r="S67" s="12">
        <f t="shared" si="0"/>
        <v>104.28867068146315</v>
      </c>
      <c r="T67" s="12">
        <f t="shared" si="0"/>
        <v>102.23114537689206</v>
      </c>
      <c r="U67" s="12">
        <f t="shared" si="0"/>
        <v>104.51241579492059</v>
      </c>
      <c r="V67" s="12">
        <f t="shared" si="0"/>
        <v>106.18706732377274</v>
      </c>
      <c r="W67" s="12">
        <f t="shared" si="0"/>
        <v>106.96440847026356</v>
      </c>
    </row>
    <row r="68" spans="1:23">
      <c r="A68" t="s">
        <v>202</v>
      </c>
      <c r="G68" s="12">
        <f t="shared" si="0"/>
        <v>100</v>
      </c>
      <c r="H68" s="12">
        <f t="shared" si="0"/>
        <v>111.47372319739483</v>
      </c>
      <c r="I68" s="12">
        <f t="shared" si="0"/>
        <v>105.64313104614016</v>
      </c>
      <c r="J68" s="12">
        <f t="shared" si="0"/>
        <v>96.191544152235139</v>
      </c>
      <c r="K68" s="12">
        <f t="shared" si="0"/>
        <v>98.688221507374593</v>
      </c>
      <c r="L68" s="12">
        <f t="shared" si="0"/>
        <v>105.39033902970461</v>
      </c>
      <c r="M68" s="12">
        <f t="shared" si="0"/>
        <v>113.03098601591002</v>
      </c>
      <c r="N68" s="12">
        <f t="shared" si="0"/>
        <v>105.49465504455064</v>
      </c>
      <c r="O68" s="12">
        <f t="shared" si="0"/>
        <v>96.438091282130486</v>
      </c>
      <c r="P68" s="12">
        <f t="shared" si="0"/>
        <v>104.90561405307419</v>
      </c>
      <c r="Q68" s="12">
        <f t="shared" si="0"/>
        <v>111.37597576437447</v>
      </c>
      <c r="R68" s="12">
        <f t="shared" si="0"/>
        <v>107.13841036891172</v>
      </c>
      <c r="S68" s="12">
        <f t="shared" si="0"/>
        <v>96.624890723668273</v>
      </c>
      <c r="T68" s="12">
        <f t="shared" si="0"/>
        <v>96.886026738489747</v>
      </c>
      <c r="U68" s="12">
        <f t="shared" si="0"/>
        <v>105.39673785193393</v>
      </c>
      <c r="V68" s="12">
        <f t="shared" si="0"/>
        <v>99.604786506342279</v>
      </c>
      <c r="W68" s="12">
        <f t="shared" si="0"/>
        <v>105.50747476467312</v>
      </c>
    </row>
    <row r="69" spans="1:23">
      <c r="A69" t="s">
        <v>220</v>
      </c>
      <c r="G69" s="12">
        <f t="shared" si="0"/>
        <v>100</v>
      </c>
      <c r="H69" s="12">
        <f t="shared" si="0"/>
        <v>100.35454622588034</v>
      </c>
      <c r="I69" s="12">
        <f t="shared" si="0"/>
        <v>100.26827088028236</v>
      </c>
      <c r="J69" s="12">
        <f t="shared" si="0"/>
        <v>99.866598004638888</v>
      </c>
      <c r="K69" s="12">
        <f t="shared" si="0"/>
        <v>99.692290314512533</v>
      </c>
      <c r="L69" s="12">
        <f t="shared" si="0"/>
        <v>99.387764901397574</v>
      </c>
      <c r="M69" s="12">
        <f t="shared" si="0"/>
        <v>99.307352985641543</v>
      </c>
      <c r="N69" s="12">
        <f t="shared" si="0"/>
        <v>99.860531548789623</v>
      </c>
      <c r="O69" s="12">
        <f t="shared" si="0"/>
        <v>100.6599069111156</v>
      </c>
      <c r="P69" s="12">
        <f t="shared" si="0"/>
        <v>101.15747902555316</v>
      </c>
      <c r="Q69" s="12">
        <f t="shared" si="0"/>
        <v>102.64903611566454</v>
      </c>
      <c r="R69" s="12">
        <f t="shared" si="0"/>
        <v>102.48581999872246</v>
      </c>
      <c r="S69" s="12">
        <f t="shared" si="0"/>
        <v>103.67325031748322</v>
      </c>
      <c r="T69" s="12">
        <f t="shared" si="0"/>
        <v>102.57775540084435</v>
      </c>
      <c r="U69" s="12">
        <f t="shared" si="0"/>
        <v>104.40756431662963</v>
      </c>
      <c r="V69" s="12">
        <f t="shared" si="0"/>
        <v>106.25781192919791</v>
      </c>
      <c r="W69" s="12">
        <f t="shared" si="0"/>
        <v>106.63267093666119</v>
      </c>
    </row>
    <row r="70" spans="1:23">
      <c r="A70" t="s">
        <v>203</v>
      </c>
      <c r="G70" s="12">
        <f t="shared" si="0"/>
        <v>100</v>
      </c>
      <c r="H70" s="12">
        <f t="shared" si="0"/>
        <v>101.11415688451639</v>
      </c>
      <c r="I70" s="12">
        <f t="shared" si="0"/>
        <v>102.32578800970835</v>
      </c>
      <c r="J70" s="12">
        <f t="shared" si="0"/>
        <v>102.46956919191064</v>
      </c>
      <c r="K70" s="12">
        <f t="shared" si="0"/>
        <v>103.36004629278337</v>
      </c>
      <c r="L70" s="12">
        <f t="shared" si="0"/>
        <v>105.87144438454681</v>
      </c>
      <c r="M70" s="12">
        <f t="shared" si="0"/>
        <v>105.18747691360923</v>
      </c>
      <c r="N70" s="12">
        <f t="shared" si="0"/>
        <v>104.71537683961989</v>
      </c>
      <c r="O70" s="12">
        <f t="shared" si="0"/>
        <v>106.01062802800034</v>
      </c>
      <c r="P70" s="12">
        <f t="shared" si="0"/>
        <v>105.85928691060292</v>
      </c>
      <c r="Q70" s="12">
        <f t="shared" si="0"/>
        <v>107.56502777927632</v>
      </c>
      <c r="R70" s="12">
        <f t="shared" si="0"/>
        <v>106.49899732254009</v>
      </c>
      <c r="S70" s="12">
        <f t="shared" si="0"/>
        <v>101.47979722157876</v>
      </c>
      <c r="T70" s="12">
        <f t="shared" si="0"/>
        <v>95.624503279324387</v>
      </c>
      <c r="U70" s="12">
        <f t="shared" si="0"/>
        <v>96.398231262298196</v>
      </c>
      <c r="V70" s="12">
        <f t="shared" si="0"/>
        <v>96.371188828160371</v>
      </c>
      <c r="W70" s="12">
        <f t="shared" si="0"/>
        <v>96.113372783195032</v>
      </c>
    </row>
    <row r="71" spans="1:23">
      <c r="A71" t="s">
        <v>2</v>
      </c>
      <c r="G71" s="12">
        <f t="shared" si="0"/>
        <v>100</v>
      </c>
      <c r="H71" s="12">
        <f t="shared" si="0"/>
        <v>101.83253839161488</v>
      </c>
      <c r="I71" s="12">
        <f t="shared" si="0"/>
        <v>100.40460764879509</v>
      </c>
      <c r="J71" s="12">
        <f t="shared" si="0"/>
        <v>101.25243935521118</v>
      </c>
      <c r="K71" s="12">
        <f t="shared" si="0"/>
        <v>100.85096107847038</v>
      </c>
      <c r="L71" s="12">
        <f t="shared" si="0"/>
        <v>99.637799090289136</v>
      </c>
      <c r="M71" s="12">
        <f t="shared" si="0"/>
        <v>99.966758631304288</v>
      </c>
      <c r="N71" s="12">
        <f t="shared" si="0"/>
        <v>99.448891678875597</v>
      </c>
      <c r="O71" s="12">
        <f t="shared" si="0"/>
        <v>101.04162435461718</v>
      </c>
      <c r="P71" s="12">
        <f t="shared" si="0"/>
        <v>101.30785108104251</v>
      </c>
      <c r="Q71" s="12">
        <f t="shared" si="0"/>
        <v>101.07208755346906</v>
      </c>
      <c r="R71" s="12">
        <f t="shared" si="0"/>
        <v>101.41120567261137</v>
      </c>
      <c r="S71" s="12">
        <f t="shared" si="0"/>
        <v>101.7874198271292</v>
      </c>
      <c r="T71" s="12">
        <f t="shared" si="0"/>
        <v>100.96509871191101</v>
      </c>
      <c r="U71" s="12">
        <f t="shared" si="0"/>
        <v>102.18953071551596</v>
      </c>
      <c r="V71" s="12">
        <f t="shared" si="0"/>
        <v>104.52707412185802</v>
      </c>
      <c r="W71" s="12">
        <f t="shared" si="0"/>
        <v>104.19250334678271</v>
      </c>
    </row>
    <row r="72" spans="1:23">
      <c r="A72" t="s">
        <v>5</v>
      </c>
      <c r="G72" s="12">
        <f t="shared" si="0"/>
        <v>100</v>
      </c>
      <c r="H72" s="12">
        <f t="shared" si="0"/>
        <v>101.48030522779037</v>
      </c>
      <c r="I72" s="12">
        <f t="shared" si="0"/>
        <v>102.87107284614527</v>
      </c>
      <c r="J72" s="12">
        <f t="shared" si="0"/>
        <v>104.00544207829394</v>
      </c>
      <c r="K72" s="12">
        <f t="shared" si="0"/>
        <v>107.13958005027602</v>
      </c>
      <c r="L72" s="12">
        <f t="shared" si="0"/>
        <v>107.37047353463626</v>
      </c>
      <c r="M72" s="12">
        <f t="shared" si="0"/>
        <v>107.36078993536833</v>
      </c>
      <c r="N72" s="12">
        <f t="shared" si="0"/>
        <v>108.1242947018664</v>
      </c>
      <c r="O72" s="12">
        <f t="shared" si="0"/>
        <v>110.46028161179591</v>
      </c>
      <c r="P72" s="12">
        <f t="shared" si="0"/>
        <v>111.12720272507562</v>
      </c>
      <c r="Q72" s="12">
        <f t="shared" si="0"/>
        <v>115.38880694335857</v>
      </c>
      <c r="R72" s="12">
        <f t="shared" si="0"/>
        <v>115.47247602094441</v>
      </c>
      <c r="S72" s="12">
        <f t="shared" si="0"/>
        <v>114.73431684828934</v>
      </c>
      <c r="T72" s="12">
        <f t="shared" si="0"/>
        <v>109.65560627904063</v>
      </c>
      <c r="U72" s="12">
        <f t="shared" si="0"/>
        <v>112.68857406438759</v>
      </c>
      <c r="V72" s="12">
        <f t="shared" si="0"/>
        <v>114.27775522306429</v>
      </c>
      <c r="W72" s="12">
        <f t="shared" si="0"/>
        <v>113.4891408027212</v>
      </c>
    </row>
    <row r="73" spans="1:23">
      <c r="A73" t="s">
        <v>204</v>
      </c>
      <c r="G73" s="12">
        <f t="shared" si="0"/>
        <v>100</v>
      </c>
      <c r="H73" s="12">
        <f t="shared" si="0"/>
        <v>94.172939520619053</v>
      </c>
      <c r="I73" s="12">
        <f t="shared" si="0"/>
        <v>91.858536009229141</v>
      </c>
      <c r="J73" s="12">
        <f t="shared" si="0"/>
        <v>85.583357025829315</v>
      </c>
      <c r="K73" s="12">
        <f t="shared" si="0"/>
        <v>85.908248990635414</v>
      </c>
      <c r="L73" s="12">
        <f t="shared" si="0"/>
        <v>80.691750035627138</v>
      </c>
      <c r="M73" s="12">
        <f t="shared" si="0"/>
        <v>83.951523677308018</v>
      </c>
      <c r="N73" s="12">
        <f t="shared" si="0"/>
        <v>84.24052163315551</v>
      </c>
      <c r="O73" s="12">
        <f t="shared" si="0"/>
        <v>83.389157310257488</v>
      </c>
      <c r="P73" s="12">
        <f t="shared" si="0"/>
        <v>100.48820243511449</v>
      </c>
      <c r="Q73" s="12">
        <f t="shared" si="0"/>
        <v>106.32499627796545</v>
      </c>
      <c r="R73" s="12">
        <f t="shared" si="0"/>
        <v>108.2753600848871</v>
      </c>
      <c r="S73" s="12">
        <f t="shared" si="0"/>
        <v>96.294258810208561</v>
      </c>
      <c r="T73" s="12">
        <f t="shared" si="0"/>
        <v>91.965811457303502</v>
      </c>
      <c r="U73" s="12">
        <f t="shared" si="0"/>
        <v>98.590163008416965</v>
      </c>
      <c r="V73" s="12">
        <f t="shared" si="0"/>
        <v>97.270349531656649</v>
      </c>
      <c r="W73" s="12">
        <f t="shared" si="0"/>
        <v>96.614886998164621</v>
      </c>
    </row>
    <row r="74" spans="1:23">
      <c r="A74" t="s">
        <v>205</v>
      </c>
      <c r="G74" s="12">
        <f t="shared" si="0"/>
        <v>100</v>
      </c>
      <c r="H74" s="12">
        <f t="shared" si="0"/>
        <v>101.01979133578037</v>
      </c>
      <c r="I74" s="12">
        <f t="shared" si="0"/>
        <v>96.146909092765341</v>
      </c>
      <c r="J74" s="12">
        <f t="shared" si="0"/>
        <v>96.539809446985657</v>
      </c>
      <c r="K74" s="12">
        <f t="shared" si="0"/>
        <v>101.06720573084603</v>
      </c>
      <c r="L74" s="12">
        <f t="shared" si="0"/>
        <v>94.554521983150693</v>
      </c>
      <c r="M74" s="12">
        <f t="shared" si="0"/>
        <v>89.29495015723154</v>
      </c>
      <c r="N74" s="12">
        <f t="shared" si="0"/>
        <v>87.183638742860524</v>
      </c>
      <c r="O74" s="12">
        <f t="shared" si="0"/>
        <v>91.234503642539764</v>
      </c>
      <c r="P74" s="12">
        <f t="shared" si="0"/>
        <v>94.747530489121303</v>
      </c>
      <c r="Q74" s="12">
        <f t="shared" si="0"/>
        <v>94.428439838844483</v>
      </c>
      <c r="R74" s="12">
        <f t="shared" si="0"/>
        <v>97.336351338432564</v>
      </c>
      <c r="S74" s="12">
        <f t="shared" si="0"/>
        <v>95.566558599177213</v>
      </c>
      <c r="T74" s="12">
        <f t="shared" si="0"/>
        <v>95.384868502771354</v>
      </c>
      <c r="U74" s="12">
        <f t="shared" si="0"/>
        <v>100.74204677148182</v>
      </c>
      <c r="V74" s="12">
        <f t="shared" si="0"/>
        <v>102.64521950305938</v>
      </c>
      <c r="W74" s="12">
        <f t="shared" si="0"/>
        <v>108.05063991749088</v>
      </c>
    </row>
    <row r="75" spans="1:23">
      <c r="A75" t="s">
        <v>206</v>
      </c>
      <c r="G75" s="12">
        <f t="shared" si="0"/>
        <v>100</v>
      </c>
      <c r="H75" s="12">
        <f t="shared" si="0"/>
        <v>104.34126059451849</v>
      </c>
      <c r="I75" s="12">
        <f t="shared" si="0"/>
        <v>107.40218271162418</v>
      </c>
      <c r="J75" s="12">
        <f t="shared" si="0"/>
        <v>107.58718147747761</v>
      </c>
      <c r="K75" s="12">
        <f t="shared" si="0"/>
        <v>105.75970011769861</v>
      </c>
      <c r="L75" s="12">
        <f t="shared" si="0"/>
        <v>107.36228146298119</v>
      </c>
      <c r="M75" s="12">
        <f t="shared" si="0"/>
        <v>106.49580141009842</v>
      </c>
      <c r="N75" s="12">
        <f t="shared" si="0"/>
        <v>109.57263907180806</v>
      </c>
      <c r="O75" s="12">
        <f t="shared" si="0"/>
        <v>105.14057146949563</v>
      </c>
      <c r="P75" s="12">
        <f t="shared" si="0"/>
        <v>110.01082414265547</v>
      </c>
      <c r="Q75" s="12">
        <f t="shared" si="0"/>
        <v>109.54804827341404</v>
      </c>
      <c r="R75" s="12">
        <f t="shared" si="0"/>
        <v>110.59572040166536</v>
      </c>
      <c r="S75" s="12">
        <f t="shared" si="0"/>
        <v>108.07559586400617</v>
      </c>
      <c r="T75" s="12">
        <f t="shared" si="0"/>
        <v>106.74453945913514</v>
      </c>
      <c r="U75" s="12">
        <f t="shared" si="0"/>
        <v>112.50753668799771</v>
      </c>
      <c r="V75" s="12">
        <f t="shared" si="0"/>
        <v>109.16040653796846</v>
      </c>
      <c r="W75" s="12">
        <f t="shared" si="0"/>
        <v>108.82862445905481</v>
      </c>
    </row>
    <row r="76" spans="1:23">
      <c r="A76" t="s">
        <v>207</v>
      </c>
      <c r="G76" s="12">
        <f t="shared" si="0"/>
        <v>100</v>
      </c>
      <c r="H76" s="12">
        <f t="shared" si="0"/>
        <v>99.984821310442456</v>
      </c>
      <c r="I76" s="12">
        <f t="shared" si="0"/>
        <v>100.72254079802738</v>
      </c>
      <c r="J76" s="12">
        <f t="shared" si="0"/>
        <v>100.63385102131792</v>
      </c>
      <c r="K76" s="12">
        <f t="shared" si="0"/>
        <v>100.86135146226913</v>
      </c>
      <c r="L76" s="12">
        <f t="shared" si="0"/>
        <v>100.71612738750919</v>
      </c>
      <c r="M76" s="12">
        <f t="shared" si="0"/>
        <v>100.39019630081168</v>
      </c>
      <c r="N76" s="12">
        <f t="shared" si="0"/>
        <v>99.605737998030335</v>
      </c>
      <c r="O76" s="12">
        <f t="shared" si="0"/>
        <v>100.72768008756753</v>
      </c>
      <c r="P76" s="12">
        <f t="shared" si="0"/>
        <v>99.745307171412563</v>
      </c>
      <c r="Q76" s="12">
        <f t="shared" si="0"/>
        <v>99.856405810921729</v>
      </c>
      <c r="R76" s="12">
        <f t="shared" si="0"/>
        <v>101.17011797984109</v>
      </c>
      <c r="S76" s="12">
        <f t="shared" si="0"/>
        <v>102.18892743002721</v>
      </c>
      <c r="T76" s="12">
        <f t="shared" si="0"/>
        <v>103.45279728840551</v>
      </c>
      <c r="U76" s="12">
        <f t="shared" si="0"/>
        <v>105.47684555370019</v>
      </c>
      <c r="V76" s="12">
        <f t="shared" si="0"/>
        <v>107.48288011961682</v>
      </c>
      <c r="W76" s="12">
        <f t="shared" si="0"/>
        <v>108.99152800500538</v>
      </c>
    </row>
    <row r="77" spans="1:23">
      <c r="A77" t="s">
        <v>208</v>
      </c>
      <c r="G77" s="12">
        <f t="shared" ref="G77:V89" si="1">100*(G17/G47)/($G17/$G47)</f>
        <v>100</v>
      </c>
      <c r="H77" s="12">
        <f t="shared" si="1"/>
        <v>101.52316085370001</v>
      </c>
      <c r="I77" s="12">
        <f t="shared" si="1"/>
        <v>102.43063884245187</v>
      </c>
      <c r="J77" s="12">
        <f t="shared" si="1"/>
        <v>103.52458534683879</v>
      </c>
      <c r="K77" s="12">
        <f t="shared" si="1"/>
        <v>104.35258299094976</v>
      </c>
      <c r="L77" s="12">
        <f t="shared" si="1"/>
        <v>105.40608144467194</v>
      </c>
      <c r="M77" s="12">
        <f t="shared" si="1"/>
        <v>108.68741804295819</v>
      </c>
      <c r="N77" s="12">
        <f t="shared" si="1"/>
        <v>110.09386855571638</v>
      </c>
      <c r="O77" s="12">
        <f t="shared" si="1"/>
        <v>112.80871547032818</v>
      </c>
      <c r="P77" s="12">
        <f t="shared" si="1"/>
        <v>111.85505917802432</v>
      </c>
      <c r="Q77" s="12">
        <f t="shared" si="1"/>
        <v>112.18842413159051</v>
      </c>
      <c r="R77" s="12">
        <f t="shared" si="1"/>
        <v>113.5311593530074</v>
      </c>
      <c r="S77" s="12">
        <f t="shared" si="1"/>
        <v>116.62177557569106</v>
      </c>
      <c r="T77" s="12">
        <f t="shared" si="1"/>
        <v>112.97254380695712</v>
      </c>
      <c r="U77" s="12">
        <f t="shared" si="1"/>
        <v>117.959178324606</v>
      </c>
      <c r="V77" s="12">
        <f t="shared" si="1"/>
        <v>120.69597663117919</v>
      </c>
    </row>
    <row r="78" spans="1:23">
      <c r="A78" t="s">
        <v>209</v>
      </c>
      <c r="G78" s="12">
        <f t="shared" si="1"/>
        <v>100</v>
      </c>
      <c r="H78" s="12">
        <f t="shared" si="1"/>
        <v>102.43169756307373</v>
      </c>
      <c r="I78" s="12">
        <f t="shared" si="1"/>
        <v>88.325104946336424</v>
      </c>
      <c r="J78" s="12">
        <f t="shared" si="1"/>
        <v>105.11451092657748</v>
      </c>
      <c r="K78" s="12">
        <f t="shared" si="1"/>
        <v>109.41958584983276</v>
      </c>
      <c r="L78" s="12">
        <f t="shared" si="1"/>
        <v>112.59242449825508</v>
      </c>
      <c r="M78" s="12">
        <f t="shared" si="1"/>
        <v>95.87011986237529</v>
      </c>
      <c r="N78" s="12">
        <f t="shared" si="1"/>
        <v>103.98450260868566</v>
      </c>
      <c r="O78" s="12">
        <f t="shared" si="1"/>
        <v>115.30268074556727</v>
      </c>
      <c r="P78" s="12">
        <f t="shared" si="1"/>
        <v>112.56357527026385</v>
      </c>
      <c r="Q78" s="12">
        <f t="shared" si="1"/>
        <v>109.3492759679483</v>
      </c>
      <c r="R78" s="12">
        <f t="shared" si="1"/>
        <v>105.44138977770636</v>
      </c>
      <c r="S78" s="12">
        <f t="shared" si="1"/>
        <v>98.722262996935925</v>
      </c>
      <c r="T78" s="12">
        <f t="shared" si="1"/>
        <v>95.16805673193393</v>
      </c>
      <c r="U78" s="12">
        <f t="shared" si="1"/>
        <v>107.37957188556157</v>
      </c>
      <c r="V78" s="12">
        <f t="shared" si="1"/>
        <v>108.85640886198853</v>
      </c>
      <c r="W78" s="12">
        <f t="shared" ref="W78:W88" si="2">100*(W18/W48)/($G18/$G48)</f>
        <v>105.22073519216492</v>
      </c>
    </row>
    <row r="79" spans="1:23">
      <c r="A79" t="s">
        <v>210</v>
      </c>
      <c r="G79" s="12">
        <f t="shared" si="1"/>
        <v>100</v>
      </c>
      <c r="H79" s="12">
        <f t="shared" si="1"/>
        <v>99.294223354971905</v>
      </c>
      <c r="I79" s="12">
        <f t="shared" si="1"/>
        <v>99.501032475151661</v>
      </c>
      <c r="J79" s="12">
        <f t="shared" si="1"/>
        <v>98.699314697644311</v>
      </c>
      <c r="K79" s="12">
        <f t="shared" si="1"/>
        <v>98.41499182433509</v>
      </c>
      <c r="L79" s="12">
        <f t="shared" si="1"/>
        <v>97.084058067242722</v>
      </c>
      <c r="M79" s="12">
        <f t="shared" si="1"/>
        <v>97.332961120589871</v>
      </c>
      <c r="N79" s="12">
        <f t="shared" si="1"/>
        <v>97.432630902401115</v>
      </c>
      <c r="O79" s="12">
        <f t="shared" si="1"/>
        <v>98.212105086265353</v>
      </c>
      <c r="P79" s="12">
        <f t="shared" si="1"/>
        <v>97.6611775944708</v>
      </c>
      <c r="Q79" s="12">
        <f t="shared" si="1"/>
        <v>98.445513518278233</v>
      </c>
      <c r="R79" s="12">
        <f t="shared" si="1"/>
        <v>98.08422502835873</v>
      </c>
      <c r="S79" s="12">
        <f t="shared" si="1"/>
        <v>98.532159574394299</v>
      </c>
      <c r="T79" s="12">
        <f t="shared" si="1"/>
        <v>97.31189417592158</v>
      </c>
      <c r="U79" s="12">
        <f t="shared" si="1"/>
        <v>98.33781014173509</v>
      </c>
      <c r="V79" s="12">
        <f t="shared" si="1"/>
        <v>98.862090092236173</v>
      </c>
      <c r="W79" s="12">
        <f t="shared" si="2"/>
        <v>99.381470560387484</v>
      </c>
    </row>
    <row r="80" spans="1:23">
      <c r="A80" t="s">
        <v>211</v>
      </c>
      <c r="G80" s="12">
        <f t="shared" si="1"/>
        <v>100</v>
      </c>
      <c r="H80" s="12">
        <f t="shared" si="1"/>
        <v>99.319759950454596</v>
      </c>
      <c r="I80" s="12">
        <f t="shared" si="1"/>
        <v>98.147574306037114</v>
      </c>
      <c r="J80" s="12">
        <f t="shared" si="1"/>
        <v>99.096931390900352</v>
      </c>
      <c r="K80" s="12">
        <f t="shared" si="1"/>
        <v>98.448968598761041</v>
      </c>
      <c r="L80" s="12">
        <f t="shared" si="1"/>
        <v>98.268577779230952</v>
      </c>
      <c r="M80" s="12">
        <f t="shared" si="1"/>
        <v>98.824186836374182</v>
      </c>
      <c r="N80" s="12">
        <f t="shared" si="1"/>
        <v>97.151893102129293</v>
      </c>
      <c r="O80" s="12">
        <f t="shared" si="1"/>
        <v>99.990602169222115</v>
      </c>
      <c r="P80" s="12">
        <f t="shared" si="1"/>
        <v>100.97668220120572</v>
      </c>
      <c r="Q80" s="12">
        <f t="shared" si="1"/>
        <v>101.85480695704096</v>
      </c>
      <c r="R80" s="12">
        <f t="shared" si="1"/>
        <v>100.64589385928618</v>
      </c>
      <c r="S80" s="12">
        <f t="shared" si="1"/>
        <v>98.886466396665924</v>
      </c>
      <c r="T80" s="12">
        <f t="shared" si="1"/>
        <v>95.98854524590736</v>
      </c>
      <c r="U80" s="12">
        <f t="shared" si="1"/>
        <v>95.306441174042348</v>
      </c>
      <c r="V80" s="12">
        <f t="shared" si="1"/>
        <v>95.041389512075455</v>
      </c>
      <c r="W80" s="12">
        <f t="shared" si="2"/>
        <v>94.86987202512384</v>
      </c>
    </row>
    <row r="81" spans="1:23">
      <c r="A81" t="s">
        <v>212</v>
      </c>
      <c r="G81" s="12">
        <f t="shared" si="1"/>
        <v>100</v>
      </c>
      <c r="H81" s="12">
        <f t="shared" si="1"/>
        <v>101.09554711556967</v>
      </c>
      <c r="I81" s="12">
        <f t="shared" si="1"/>
        <v>101.44901071046772</v>
      </c>
      <c r="J81" s="12">
        <f t="shared" si="1"/>
        <v>100.81300160207323</v>
      </c>
      <c r="K81" s="12">
        <f t="shared" si="1"/>
        <v>93.268828430007787</v>
      </c>
      <c r="L81" s="12">
        <f t="shared" si="1"/>
        <v>86.026244261129023</v>
      </c>
      <c r="M81" s="12">
        <f t="shared" si="1"/>
        <v>87.457830470333661</v>
      </c>
      <c r="N81" s="12">
        <f t="shared" si="1"/>
        <v>87.837832719154648</v>
      </c>
      <c r="O81" s="12">
        <f t="shared" si="1"/>
        <v>88.575180317140962</v>
      </c>
      <c r="P81" s="12">
        <f t="shared" si="1"/>
        <v>86.381519960997608</v>
      </c>
      <c r="Q81" s="12">
        <f t="shared" si="1"/>
        <v>87.109525026945477</v>
      </c>
      <c r="R81" s="12">
        <f t="shared" si="1"/>
        <v>87.026565110774058</v>
      </c>
      <c r="S81" s="12">
        <f t="shared" si="1"/>
        <v>86.89199935948632</v>
      </c>
      <c r="T81" s="12">
        <f t="shared" si="1"/>
        <v>85.401221412392388</v>
      </c>
      <c r="U81" s="12">
        <f t="shared" si="1"/>
        <v>88.775567072408109</v>
      </c>
      <c r="V81" s="12">
        <f t="shared" si="1"/>
        <v>88.393557318235821</v>
      </c>
      <c r="W81" s="12">
        <f t="shared" si="2"/>
        <v>91.18859107616592</v>
      </c>
    </row>
    <row r="82" spans="1:23">
      <c r="A82" t="s">
        <v>213</v>
      </c>
      <c r="G82" s="12">
        <f t="shared" si="1"/>
        <v>100</v>
      </c>
      <c r="H82" s="12">
        <f t="shared" si="1"/>
        <v>99.641047935653759</v>
      </c>
      <c r="I82" s="12">
        <f t="shared" si="1"/>
        <v>98.600807078420559</v>
      </c>
      <c r="J82" s="12">
        <f t="shared" si="1"/>
        <v>98.415895072439326</v>
      </c>
      <c r="K82" s="12">
        <f t="shared" si="1"/>
        <v>96.093393830093532</v>
      </c>
      <c r="L82" s="12">
        <f t="shared" si="1"/>
        <v>97.418852207015291</v>
      </c>
      <c r="M82" s="12">
        <f t="shared" si="1"/>
        <v>98.103586304716984</v>
      </c>
      <c r="N82" s="12">
        <f t="shared" si="1"/>
        <v>96.709943003924849</v>
      </c>
      <c r="O82" s="12">
        <f t="shared" si="1"/>
        <v>98.010648916548931</v>
      </c>
      <c r="P82" s="12">
        <f t="shared" si="1"/>
        <v>97.940382619153922</v>
      </c>
      <c r="Q82" s="12">
        <f t="shared" si="1"/>
        <v>101.18556928081817</v>
      </c>
      <c r="R82" s="12">
        <f t="shared" si="1"/>
        <v>101.71999857469467</v>
      </c>
      <c r="S82" s="12">
        <f t="shared" si="1"/>
        <v>102.97810926107213</v>
      </c>
      <c r="T82" s="12">
        <f t="shared" si="1"/>
        <v>100.74982605707578</v>
      </c>
      <c r="U82" s="12">
        <f t="shared" si="1"/>
        <v>103.81836256083432</v>
      </c>
      <c r="V82" s="12">
        <f t="shared" si="1"/>
        <v>106.58645843449246</v>
      </c>
      <c r="W82" s="12">
        <f t="shared" si="2"/>
        <v>111.29917476036614</v>
      </c>
    </row>
    <row r="83" spans="1:23">
      <c r="A83" t="s">
        <v>214</v>
      </c>
      <c r="G83" s="12">
        <f t="shared" si="1"/>
        <v>100</v>
      </c>
      <c r="H83" s="12">
        <f t="shared" si="1"/>
        <v>89.382425071143913</v>
      </c>
      <c r="I83" s="12">
        <f t="shared" si="1"/>
        <v>96.169601983932296</v>
      </c>
      <c r="J83" s="12">
        <f t="shared" si="1"/>
        <v>69.01124264574851</v>
      </c>
      <c r="K83" s="12">
        <f t="shared" si="1"/>
        <v>71.349313528334093</v>
      </c>
      <c r="L83" s="12">
        <f t="shared" si="1"/>
        <v>86.682897031747146</v>
      </c>
      <c r="M83" s="12">
        <f t="shared" si="1"/>
        <v>81.490690479410262</v>
      </c>
      <c r="N83" s="12">
        <f t="shared" si="1"/>
        <v>77.63138167744205</v>
      </c>
      <c r="O83" s="12">
        <f t="shared" si="1"/>
        <v>79.117996112610342</v>
      </c>
      <c r="P83" s="12">
        <f t="shared" si="1"/>
        <v>82.183661561889494</v>
      </c>
      <c r="Q83" s="12">
        <f t="shared" si="1"/>
        <v>81.471058806643683</v>
      </c>
      <c r="R83" s="12">
        <f t="shared" si="1"/>
        <v>88.541336978675503</v>
      </c>
      <c r="S83" s="12">
        <f t="shared" si="1"/>
        <v>94.117152166628543</v>
      </c>
      <c r="T83" s="12">
        <f t="shared" si="1"/>
        <v>65.470813264153264</v>
      </c>
      <c r="U83" s="12">
        <f t="shared" si="1"/>
        <v>74.972455384224546</v>
      </c>
      <c r="V83" s="12">
        <f t="shared" si="1"/>
        <v>77.446892798831229</v>
      </c>
      <c r="W83" s="12">
        <f t="shared" si="2"/>
        <v>0</v>
      </c>
    </row>
    <row r="84" spans="1:23">
      <c r="A84" t="s">
        <v>216</v>
      </c>
      <c r="G84" s="12">
        <f t="shared" si="1"/>
        <v>100</v>
      </c>
      <c r="H84" s="12">
        <f t="shared" si="1"/>
        <v>94.537366878124544</v>
      </c>
      <c r="I84" s="12">
        <f t="shared" si="1"/>
        <v>94.937410405210144</v>
      </c>
      <c r="J84" s="12">
        <f t="shared" si="1"/>
        <v>95.781845407159665</v>
      </c>
      <c r="K84" s="12">
        <f t="shared" si="1"/>
        <v>99.900070570576773</v>
      </c>
      <c r="L84" s="12">
        <f t="shared" si="1"/>
        <v>104.43478147463721</v>
      </c>
      <c r="M84" s="12">
        <f t="shared" si="1"/>
        <v>101.20708992608043</v>
      </c>
      <c r="N84" s="12">
        <f t="shared" si="1"/>
        <v>104.24914775925464</v>
      </c>
      <c r="O84" s="12">
        <f t="shared" si="1"/>
        <v>104.25437650573497</v>
      </c>
      <c r="P84" s="12">
        <f t="shared" si="1"/>
        <v>100.32209221777642</v>
      </c>
      <c r="Q84" s="12">
        <f t="shared" si="1"/>
        <v>102.37121686933679</v>
      </c>
      <c r="R84" s="12">
        <f t="shared" si="1"/>
        <v>100.77150415941357</v>
      </c>
      <c r="S84" s="12">
        <f t="shared" si="1"/>
        <v>103.41713592235647</v>
      </c>
      <c r="T84" s="12">
        <f t="shared" si="1"/>
        <v>99.558855397804933</v>
      </c>
      <c r="U84" s="12">
        <f t="shared" si="1"/>
        <v>101.93825182436844</v>
      </c>
      <c r="V84" s="12">
        <f t="shared" si="1"/>
        <v>103.59406867443424</v>
      </c>
      <c r="W84" s="12">
        <f t="shared" si="2"/>
        <v>107.78943645294412</v>
      </c>
    </row>
    <row r="85" spans="1:23">
      <c r="A85" t="s">
        <v>217</v>
      </c>
      <c r="G85" s="12">
        <f t="shared" si="1"/>
        <v>100</v>
      </c>
      <c r="H85" s="12">
        <f t="shared" si="1"/>
        <v>96.991935360750503</v>
      </c>
      <c r="I85" s="12">
        <f t="shared" si="1"/>
        <v>99.060286519403206</v>
      </c>
      <c r="J85" s="12">
        <f t="shared" si="1"/>
        <v>98.217439755644349</v>
      </c>
      <c r="K85" s="12">
        <f t="shared" si="1"/>
        <v>98.479361830602571</v>
      </c>
      <c r="L85" s="12">
        <f t="shared" si="1"/>
        <v>97.77399810677035</v>
      </c>
      <c r="M85" s="12">
        <f t="shared" si="1"/>
        <v>102.76581398952509</v>
      </c>
      <c r="N85" s="12">
        <f t="shared" si="1"/>
        <v>103.4985574124704</v>
      </c>
      <c r="O85" s="12">
        <f t="shared" si="1"/>
        <v>104.780742814338</v>
      </c>
      <c r="P85" s="12">
        <f t="shared" si="1"/>
        <v>105.43725732613028</v>
      </c>
      <c r="Q85" s="12">
        <f t="shared" si="1"/>
        <v>106.72949625684784</v>
      </c>
      <c r="R85" s="12">
        <f t="shared" si="1"/>
        <v>108.76046480170707</v>
      </c>
      <c r="S85" s="12">
        <f t="shared" si="1"/>
        <v>105.55946568431031</v>
      </c>
      <c r="T85" s="12">
        <f t="shared" si="1"/>
        <v>104.08184886845959</v>
      </c>
      <c r="U85" s="12">
        <f t="shared" si="1"/>
        <v>110.84478981972097</v>
      </c>
      <c r="V85" s="12">
        <f t="shared" si="1"/>
        <v>112.67448766271919</v>
      </c>
      <c r="W85" s="12">
        <f t="shared" si="2"/>
        <v>118.26892886508141</v>
      </c>
    </row>
    <row r="86" spans="1:23">
      <c r="A86" t="s">
        <v>218</v>
      </c>
      <c r="G86" s="12">
        <f t="shared" si="1"/>
        <v>100</v>
      </c>
      <c r="H86" s="12">
        <f t="shared" si="1"/>
        <v>101.73681073845439</v>
      </c>
      <c r="I86" s="12">
        <f t="shared" si="1"/>
        <v>99.727248913379569</v>
      </c>
      <c r="J86" s="12">
        <f t="shared" si="1"/>
        <v>97.026713572066768</v>
      </c>
      <c r="K86" s="12">
        <f t="shared" si="1"/>
        <v>93.854093802266121</v>
      </c>
      <c r="L86" s="12">
        <f t="shared" si="1"/>
        <v>95.794127435685056</v>
      </c>
      <c r="M86" s="12">
        <f t="shared" si="1"/>
        <v>95.912634210434334</v>
      </c>
      <c r="N86" s="12">
        <f t="shared" si="1"/>
        <v>96.730371648057783</v>
      </c>
      <c r="O86" s="12">
        <f t="shared" si="1"/>
        <v>97.531940365216897</v>
      </c>
      <c r="P86" s="12">
        <f t="shared" si="1"/>
        <v>99.321211530176683</v>
      </c>
      <c r="Q86" s="12">
        <f t="shared" si="1"/>
        <v>103.00715387742471</v>
      </c>
      <c r="R86" s="12">
        <f t="shared" si="1"/>
        <v>105.58385306291709</v>
      </c>
      <c r="S86" s="12">
        <f t="shared" si="1"/>
        <v>104.93406489028668</v>
      </c>
      <c r="T86" s="12">
        <f t="shared" si="1"/>
        <v>103.19769833965155</v>
      </c>
      <c r="U86" s="12">
        <f t="shared" si="1"/>
        <v>103.5996617119912</v>
      </c>
      <c r="V86" s="12">
        <f t="shared" si="1"/>
        <v>104.56631488596466</v>
      </c>
      <c r="W86" s="12">
        <f t="shared" si="2"/>
        <v>107.31813461189388</v>
      </c>
    </row>
    <row r="87" spans="1:23">
      <c r="A87" t="s">
        <v>219</v>
      </c>
      <c r="G87" s="12">
        <f t="shared" si="1"/>
        <v>100</v>
      </c>
      <c r="H87" s="12">
        <f t="shared" si="1"/>
        <v>99.409680935313432</v>
      </c>
      <c r="I87" s="12">
        <f t="shared" si="1"/>
        <v>99.734960016496998</v>
      </c>
      <c r="J87" s="12">
        <f t="shared" si="1"/>
        <v>99.335168584631433</v>
      </c>
      <c r="K87" s="12">
        <f t="shared" si="1"/>
        <v>99.925373038276916</v>
      </c>
      <c r="L87" s="12">
        <f t="shared" si="1"/>
        <v>99.379482517684352</v>
      </c>
      <c r="M87" s="12">
        <f t="shared" si="1"/>
        <v>100.11352153943677</v>
      </c>
      <c r="N87" s="12">
        <f t="shared" si="1"/>
        <v>100.96713430902953</v>
      </c>
      <c r="O87" s="12">
        <f t="shared" si="1"/>
        <v>103.53670186277839</v>
      </c>
      <c r="P87" s="12">
        <f t="shared" si="1"/>
        <v>103.48158047431251</v>
      </c>
      <c r="Q87" s="12">
        <f t="shared" si="1"/>
        <v>102.83510053578833</v>
      </c>
      <c r="R87" s="12">
        <f t="shared" si="1"/>
        <v>102.50238044207838</v>
      </c>
      <c r="S87" s="12">
        <f t="shared" si="1"/>
        <v>101.47000055245469</v>
      </c>
      <c r="T87" s="12">
        <f t="shared" si="1"/>
        <v>101.3840584531841</v>
      </c>
      <c r="U87" s="12">
        <f t="shared" si="1"/>
        <v>100.26088386309873</v>
      </c>
      <c r="V87" s="12">
        <f t="shared" si="1"/>
        <v>100.62367629897373</v>
      </c>
      <c r="W87" s="12">
        <f t="shared" si="2"/>
        <v>100.78422148121955</v>
      </c>
    </row>
    <row r="88" spans="1:23">
      <c r="A88" t="s">
        <v>221</v>
      </c>
      <c r="G88" s="12">
        <f t="shared" si="1"/>
        <v>100</v>
      </c>
      <c r="H88" s="12">
        <f t="shared" si="1"/>
        <v>100.60436078216955</v>
      </c>
      <c r="I88" s="12">
        <f t="shared" si="1"/>
        <v>101.72404123954814</v>
      </c>
      <c r="J88" s="12">
        <f t="shared" si="1"/>
        <v>100.76317264150616</v>
      </c>
      <c r="K88" s="12">
        <f t="shared" si="1"/>
        <v>99.904486516864338</v>
      </c>
      <c r="L88" s="12">
        <f t="shared" si="1"/>
        <v>99.895255873801759</v>
      </c>
      <c r="M88" s="12">
        <f t="shared" si="1"/>
        <v>101.04620189057027</v>
      </c>
      <c r="N88" s="12">
        <f t="shared" si="1"/>
        <v>103.32901450181143</v>
      </c>
      <c r="O88" s="12">
        <f t="shared" si="1"/>
        <v>103.81875211491194</v>
      </c>
      <c r="P88" s="12">
        <f t="shared" si="1"/>
        <v>106.36326703903769</v>
      </c>
      <c r="Q88" s="12">
        <f t="shared" si="1"/>
        <v>108.85635090960793</v>
      </c>
      <c r="R88" s="12">
        <f t="shared" si="1"/>
        <v>106.4963693570526</v>
      </c>
      <c r="S88" s="12">
        <f t="shared" si="1"/>
        <v>110.13313616542708</v>
      </c>
      <c r="T88" s="12">
        <f t="shared" si="1"/>
        <v>110.47982574873087</v>
      </c>
      <c r="U88" s="12">
        <f t="shared" si="1"/>
        <v>112.52487787164085</v>
      </c>
      <c r="V88" s="12">
        <f t="shared" si="1"/>
        <v>115.87702389314461</v>
      </c>
      <c r="W88" s="12">
        <f t="shared" si="2"/>
        <v>116.61750237135689</v>
      </c>
    </row>
    <row r="89" spans="1:23">
      <c r="A89" t="s">
        <v>222</v>
      </c>
      <c r="G89" s="12">
        <f t="shared" si="1"/>
        <v>100</v>
      </c>
      <c r="H89" s="12">
        <f t="shared" si="1"/>
        <v>99.486466476715819</v>
      </c>
      <c r="I89" s="12">
        <f t="shared" si="1"/>
        <v>97.913996504562846</v>
      </c>
      <c r="J89" s="12">
        <f t="shared" si="1"/>
        <v>99.58939798659857</v>
      </c>
      <c r="K89" s="12">
        <f t="shared" si="1"/>
        <v>99.949145059557935</v>
      </c>
      <c r="L89" s="12">
        <f t="shared" si="1"/>
        <v>98.504850630030447</v>
      </c>
      <c r="M89" s="12">
        <f t="shared" si="1"/>
        <v>100.35552782859882</v>
      </c>
      <c r="N89" s="12">
        <f t="shared" si="1"/>
        <v>103.49614975895022</v>
      </c>
      <c r="O89" s="12">
        <f t="shared" si="1"/>
        <v>100.90816156633086</v>
      </c>
      <c r="P89" s="12">
        <f t="shared" si="1"/>
        <v>99.692898076567872</v>
      </c>
      <c r="Q89" s="12">
        <f t="shared" si="1"/>
        <v>98.934342373915626</v>
      </c>
      <c r="R89" s="12">
        <f t="shared" si="1"/>
        <v>99.063082495046956</v>
      </c>
      <c r="S89" s="12">
        <f t="shared" si="1"/>
        <v>99.895731290733607</v>
      </c>
      <c r="T89" s="12">
        <f t="shared" si="1"/>
        <v>101.11471021766295</v>
      </c>
      <c r="U89" s="12">
        <f t="shared" si="1"/>
        <v>102.05849455813652</v>
      </c>
      <c r="V89" s="12">
        <f t="shared" si="1"/>
        <v>102.23685363389264</v>
      </c>
    </row>
    <row r="91" spans="1:23">
      <c r="A91" s="1" t="s">
        <v>223</v>
      </c>
    </row>
    <row r="92" spans="1:23">
      <c r="A92" t="s">
        <v>193</v>
      </c>
      <c r="B92" t="s">
        <v>193</v>
      </c>
      <c r="G92" s="12">
        <v>100</v>
      </c>
      <c r="H92" s="12">
        <v>102.80449721283543</v>
      </c>
      <c r="I92" s="12">
        <v>101.05985958786509</v>
      </c>
      <c r="J92" s="12">
        <v>106.07533382148507</v>
      </c>
      <c r="K92" s="12">
        <v>112.0614209104734</v>
      </c>
      <c r="L92" s="12">
        <v>115.13846899855125</v>
      </c>
      <c r="M92" s="12">
        <v>116.22226929972493</v>
      </c>
      <c r="N92" s="12">
        <v>115.7856972413622</v>
      </c>
      <c r="O92" s="12">
        <v>118.3249908403269</v>
      </c>
      <c r="P92" s="12">
        <v>121.5910787756772</v>
      </c>
      <c r="Q92" s="12">
        <v>128.00198981249073</v>
      </c>
      <c r="R92" s="12">
        <v>133.82305234482888</v>
      </c>
      <c r="S92" s="12">
        <v>132.67553057621421</v>
      </c>
      <c r="T92" s="12">
        <v>121.97695475428307</v>
      </c>
      <c r="U92" s="12">
        <v>132.97761737133965</v>
      </c>
      <c r="V92" s="12">
        <v>141.11527170630023</v>
      </c>
      <c r="W92" s="12">
        <v>142.51154622858803</v>
      </c>
    </row>
    <row r="93" spans="1:23">
      <c r="A93" t="s">
        <v>197</v>
      </c>
      <c r="B93" t="s">
        <v>197</v>
      </c>
      <c r="G93" s="12">
        <v>100</v>
      </c>
      <c r="H93" s="12">
        <v>106.54098591543764</v>
      </c>
      <c r="I93" s="12">
        <v>109.89511625547424</v>
      </c>
      <c r="J93" s="12">
        <v>109.95552762601973</v>
      </c>
      <c r="K93" s="12">
        <v>113.08609306222087</v>
      </c>
      <c r="L93" s="12">
        <v>111.9732352098796</v>
      </c>
      <c r="M93" s="12">
        <v>114.17463396804575</v>
      </c>
      <c r="N93" s="12">
        <v>115.29875555835831</v>
      </c>
      <c r="O93" s="12">
        <v>121.49614316044689</v>
      </c>
      <c r="P93" s="12">
        <v>123.61527456370726</v>
      </c>
      <c r="Q93" s="12">
        <v>124.28062252843948</v>
      </c>
      <c r="R93" s="12">
        <v>128.38187500270382</v>
      </c>
      <c r="S93" s="12">
        <v>128.36149758650978</v>
      </c>
      <c r="T93" s="12">
        <v>117.6513187485353</v>
      </c>
      <c r="U93" s="12">
        <v>128.06105029420527</v>
      </c>
      <c r="V93" s="12">
        <v>126.34062030868975</v>
      </c>
      <c r="W93" s="12">
        <v>125.16358331997122</v>
      </c>
    </row>
    <row r="94" spans="1:23">
      <c r="A94" t="s">
        <v>198</v>
      </c>
      <c r="B94" t="s">
        <v>198</v>
      </c>
      <c r="G94" s="12">
        <v>100</v>
      </c>
      <c r="H94" s="12">
        <v>103.83136823018214</v>
      </c>
      <c r="I94" s="12">
        <v>103.69892154358568</v>
      </c>
      <c r="J94" s="12">
        <v>105.9706857214792</v>
      </c>
      <c r="K94" s="12">
        <v>103.98179077144741</v>
      </c>
      <c r="L94" s="12">
        <v>105.46715661063901</v>
      </c>
      <c r="M94" s="12">
        <v>109.36416842204865</v>
      </c>
      <c r="N94" s="12">
        <v>111.39216772920685</v>
      </c>
      <c r="O94" s="12">
        <v>106.78967670539377</v>
      </c>
      <c r="P94" s="12">
        <v>104.04150245981656</v>
      </c>
      <c r="Q94" s="12">
        <v>97.201470557669708</v>
      </c>
      <c r="R94" s="12">
        <v>95.828921664006572</v>
      </c>
      <c r="S94" s="12">
        <v>97.101963953384384</v>
      </c>
      <c r="T94" s="12">
        <v>92.310578700545364</v>
      </c>
      <c r="U94" s="12">
        <v>92.212772642154391</v>
      </c>
      <c r="V94" s="12">
        <v>90.431602677885948</v>
      </c>
      <c r="W94" s="12">
        <v>88.131571490711522</v>
      </c>
    </row>
    <row r="95" spans="1:23">
      <c r="A95" t="s">
        <v>199</v>
      </c>
      <c r="B95" t="s">
        <v>199</v>
      </c>
      <c r="G95" s="12">
        <v>100</v>
      </c>
      <c r="H95" s="12">
        <v>105.36522355701261</v>
      </c>
      <c r="I95" s="12">
        <v>104.9770336928925</v>
      </c>
      <c r="J95" s="12">
        <v>117.70615730705573</v>
      </c>
      <c r="K95" s="12">
        <v>132.56641953295275</v>
      </c>
      <c r="L95" s="12">
        <v>130.81955917692142</v>
      </c>
      <c r="M95" s="12">
        <v>137.29231364016954</v>
      </c>
      <c r="N95" s="12">
        <v>142.7046744119275</v>
      </c>
      <c r="O95" s="12">
        <v>150.29631962381268</v>
      </c>
      <c r="P95" s="12">
        <v>171.83254921205597</v>
      </c>
      <c r="Q95" s="12">
        <v>197.20445395510919</v>
      </c>
      <c r="R95" s="12">
        <v>200.18791137470268</v>
      </c>
      <c r="S95" s="12">
        <v>222.13190017828788</v>
      </c>
      <c r="T95" s="12">
        <v>212.59958736879395</v>
      </c>
      <c r="U95" s="12">
        <v>241.15282442299113</v>
      </c>
      <c r="V95" s="12">
        <v>250.40230683971606</v>
      </c>
      <c r="W95" s="12">
        <v>250.2762848955991</v>
      </c>
    </row>
    <row r="96" spans="1:23">
      <c r="A96" t="s">
        <v>200</v>
      </c>
      <c r="B96" t="s">
        <v>200</v>
      </c>
      <c r="G96" s="12">
        <v>100</v>
      </c>
      <c r="H96" s="12">
        <v>109.56170993110665</v>
      </c>
      <c r="I96" s="12">
        <v>111.3894024522415</v>
      </c>
      <c r="J96" s="12">
        <v>113.37123383569539</v>
      </c>
      <c r="K96" s="12">
        <v>114.67646628450781</v>
      </c>
      <c r="L96" s="12">
        <v>114.55179853762858</v>
      </c>
      <c r="M96" s="12">
        <v>114.41389503092412</v>
      </c>
      <c r="N96" s="12">
        <v>114.40600931761864</v>
      </c>
      <c r="O96" s="12">
        <v>119.27602022308251</v>
      </c>
      <c r="P96" s="12">
        <v>120.42682225474324</v>
      </c>
      <c r="Q96" s="12">
        <v>125.71763639938546</v>
      </c>
      <c r="R96" s="12">
        <v>126.47240015353609</v>
      </c>
      <c r="S96" s="12">
        <v>121.23654622346386</v>
      </c>
      <c r="T96" s="12">
        <v>121.03614969848526</v>
      </c>
      <c r="U96" s="12">
        <v>131.72895326304729</v>
      </c>
      <c r="V96" s="12">
        <v>139.55824003884209</v>
      </c>
      <c r="W96" s="12">
        <v>144.84366109905199</v>
      </c>
    </row>
    <row r="97" spans="1:23">
      <c r="A97" t="s">
        <v>201</v>
      </c>
      <c r="B97" t="s">
        <v>201</v>
      </c>
      <c r="G97" s="12">
        <v>100</v>
      </c>
      <c r="H97" s="12">
        <v>103.04032480263338</v>
      </c>
      <c r="I97" s="12">
        <v>104.02515204353838</v>
      </c>
      <c r="J97" s="12">
        <v>106.36789275405532</v>
      </c>
      <c r="K97" s="12">
        <v>110.6134535948737</v>
      </c>
      <c r="L97" s="12">
        <v>111.33599883072573</v>
      </c>
      <c r="M97" s="12">
        <v>111.99465241788151</v>
      </c>
      <c r="N97" s="12">
        <v>114.39451969340867</v>
      </c>
      <c r="O97" s="12">
        <v>118.94924331849893</v>
      </c>
      <c r="P97" s="12">
        <v>122.6955073468559</v>
      </c>
      <c r="Q97" s="12">
        <v>128.68344349178219</v>
      </c>
      <c r="R97" s="12">
        <v>132.13587110350193</v>
      </c>
      <c r="S97" s="12">
        <v>127.725200746158</v>
      </c>
      <c r="T97" s="12">
        <v>117.47569538069679</v>
      </c>
      <c r="U97" s="12">
        <v>133.75658609402612</v>
      </c>
      <c r="V97" s="12">
        <v>138.31155375565572</v>
      </c>
    </row>
    <row r="98" spans="1:23">
      <c r="A98" t="s">
        <v>202</v>
      </c>
      <c r="B98" t="s">
        <v>202</v>
      </c>
      <c r="G98" s="12">
        <v>100</v>
      </c>
      <c r="H98" s="12">
        <v>126.42350632231773</v>
      </c>
      <c r="I98" s="12">
        <v>127.68025313820384</v>
      </c>
      <c r="J98" s="12">
        <v>127.18686443699738</v>
      </c>
      <c r="K98" s="12">
        <v>137.0414785413293</v>
      </c>
      <c r="L98" s="12">
        <v>147.15437896082173</v>
      </c>
      <c r="M98" s="12">
        <v>158.82881563490164</v>
      </c>
      <c r="N98" s="12">
        <v>155.67727042270866</v>
      </c>
      <c r="O98" s="12">
        <v>137.04585509897288</v>
      </c>
      <c r="P98" s="12">
        <v>150.21691811672707</v>
      </c>
      <c r="Q98" s="12">
        <v>165.92207950172804</v>
      </c>
      <c r="R98" s="12">
        <v>164.74877168132434</v>
      </c>
      <c r="S98" s="12">
        <v>163.03227902026484</v>
      </c>
      <c r="T98" s="12">
        <v>158.85546609261539</v>
      </c>
      <c r="U98" s="12">
        <v>209.13440536659493</v>
      </c>
      <c r="V98" s="12">
        <v>213.4832113041069</v>
      </c>
      <c r="W98" s="12">
        <v>217.37188977283913</v>
      </c>
    </row>
    <row r="99" spans="1:23">
      <c r="A99" t="s">
        <v>220</v>
      </c>
      <c r="B99" t="s">
        <v>220</v>
      </c>
      <c r="G99" s="12">
        <v>100</v>
      </c>
      <c r="H99" s="12">
        <v>102.62740067941718</v>
      </c>
      <c r="I99" s="12">
        <v>103.17407689165847</v>
      </c>
      <c r="J99" s="12">
        <v>105.87130494749033</v>
      </c>
      <c r="K99" s="12">
        <v>109.77439011760165</v>
      </c>
      <c r="L99" s="12">
        <v>110.45559290242339</v>
      </c>
      <c r="M99" s="12">
        <v>111.55311804253158</v>
      </c>
      <c r="N99" s="12">
        <v>113.75094425891982</v>
      </c>
      <c r="O99" s="12">
        <v>118.55150593240357</v>
      </c>
      <c r="P99" s="12">
        <v>121.69660190599159</v>
      </c>
      <c r="Q99" s="12">
        <v>127.05668575072585</v>
      </c>
      <c r="R99" s="12">
        <v>129.81040090063576</v>
      </c>
      <c r="S99" s="12">
        <v>126.11941956023978</v>
      </c>
      <c r="T99" s="12">
        <v>117.12340188593556</v>
      </c>
      <c r="U99" s="12">
        <v>132.87285689020342</v>
      </c>
      <c r="V99" s="12">
        <v>137.34374183085527</v>
      </c>
    </row>
    <row r="100" spans="1:23">
      <c r="A100" t="s">
        <v>203</v>
      </c>
      <c r="B100" t="s">
        <v>203</v>
      </c>
      <c r="G100" s="12">
        <v>100</v>
      </c>
      <c r="H100" s="12">
        <v>104.76311736545482</v>
      </c>
      <c r="I100" s="12">
        <v>109.81316753186208</v>
      </c>
      <c r="J100" s="12">
        <v>115.70934880179743</v>
      </c>
      <c r="K100" s="12">
        <v>128.04036102992973</v>
      </c>
      <c r="L100" s="12">
        <v>131.99252489291095</v>
      </c>
      <c r="M100" s="12">
        <v>142.44861204882739</v>
      </c>
      <c r="N100" s="12">
        <v>151.56546724724262</v>
      </c>
      <c r="O100" s="12">
        <v>158.75545004164397</v>
      </c>
      <c r="P100" s="12">
        <v>164.28048841975215</v>
      </c>
      <c r="Q100" s="12">
        <v>185.01120172851489</v>
      </c>
      <c r="R100" s="12">
        <v>198.03245843133902</v>
      </c>
      <c r="S100" s="12">
        <v>184.89462029742964</v>
      </c>
      <c r="T100" s="12">
        <v>153.48776242014529</v>
      </c>
      <c r="U100" s="12">
        <v>177.65945043627721</v>
      </c>
      <c r="V100" s="12">
        <v>173.36444234183134</v>
      </c>
      <c r="W100" s="12">
        <v>161.60063752731725</v>
      </c>
    </row>
    <row r="101" spans="1:23">
      <c r="A101" t="s">
        <v>2</v>
      </c>
      <c r="B101" t="s">
        <v>2</v>
      </c>
      <c r="G101" s="12">
        <v>100</v>
      </c>
      <c r="H101" s="12">
        <v>103.59178492769682</v>
      </c>
      <c r="I101" s="12">
        <v>107.57273268845638</v>
      </c>
      <c r="J101" s="12">
        <v>112.17369135023061</v>
      </c>
      <c r="K101" s="12">
        <v>115.83128624148144</v>
      </c>
      <c r="L101" s="12">
        <v>116.14986977865918</v>
      </c>
      <c r="M101" s="12">
        <v>118.06401147755739</v>
      </c>
      <c r="N101" s="12">
        <v>121.91467663860844</v>
      </c>
      <c r="O101" s="12">
        <v>126.81081067961641</v>
      </c>
      <c r="P101" s="12">
        <v>131.31383957461102</v>
      </c>
      <c r="Q101" s="12">
        <v>133.24760120723823</v>
      </c>
      <c r="R101" s="12">
        <v>136.97906795623356</v>
      </c>
      <c r="S101" s="12">
        <v>132.45268174386132</v>
      </c>
      <c r="T101" s="12">
        <v>130.54129084514963</v>
      </c>
      <c r="U101" s="12">
        <v>139.84870933722362</v>
      </c>
      <c r="V101" s="12">
        <v>142.47381422310738</v>
      </c>
      <c r="W101" s="12">
        <v>139.92105637616152</v>
      </c>
    </row>
    <row r="102" spans="1:23">
      <c r="A102" t="s">
        <v>5</v>
      </c>
      <c r="B102" t="s">
        <v>5</v>
      </c>
      <c r="G102" s="12">
        <v>100</v>
      </c>
      <c r="H102" s="12">
        <v>105.05670013961554</v>
      </c>
      <c r="I102" s="12">
        <v>105.02408587262406</v>
      </c>
      <c r="J102" s="12">
        <v>107.49512784359189</v>
      </c>
      <c r="K102" s="12">
        <v>114.24724488646592</v>
      </c>
      <c r="L102" s="12">
        <v>114.01927649583699</v>
      </c>
      <c r="M102" s="12">
        <v>112.65923984111795</v>
      </c>
      <c r="N102" s="12">
        <v>117.77939920870834</v>
      </c>
      <c r="O102" s="12">
        <v>125.01905965143762</v>
      </c>
      <c r="P102" s="12">
        <v>129.92636696619365</v>
      </c>
      <c r="Q102" s="12">
        <v>140.12123019095293</v>
      </c>
      <c r="R102" s="12">
        <v>142.94920162130356</v>
      </c>
      <c r="S102" s="12">
        <v>134.66311920059172</v>
      </c>
      <c r="T102" s="12">
        <v>112.44783657003083</v>
      </c>
      <c r="U102" s="12">
        <v>138.69231103589553</v>
      </c>
      <c r="V102" s="12">
        <v>146.33457047474505</v>
      </c>
      <c r="W102" s="12">
        <v>142.52409322644093</v>
      </c>
    </row>
    <row r="103" spans="1:23">
      <c r="A103" t="s">
        <v>204</v>
      </c>
      <c r="B103" t="s">
        <v>204</v>
      </c>
      <c r="G103" s="12">
        <v>100</v>
      </c>
      <c r="H103" s="12">
        <v>95.910086223380219</v>
      </c>
      <c r="I103" s="12">
        <v>100.54028214357611</v>
      </c>
      <c r="J103" s="12">
        <v>101.74452804401263</v>
      </c>
      <c r="K103" s="12">
        <v>104.42069939714956</v>
      </c>
      <c r="L103" s="12">
        <v>100.1723366709476</v>
      </c>
      <c r="M103" s="12">
        <v>89.47073626718732</v>
      </c>
      <c r="N103" s="12">
        <v>92.259062216158313</v>
      </c>
      <c r="O103" s="12">
        <v>92.158169370301636</v>
      </c>
      <c r="P103" s="12">
        <v>105.15272594105483</v>
      </c>
      <c r="Q103" s="12">
        <v>100.54248096892172</v>
      </c>
      <c r="R103" s="12">
        <v>98.525333930856902</v>
      </c>
      <c r="S103" s="12">
        <v>81.192333940397262</v>
      </c>
      <c r="T103" s="12">
        <v>92.639321390978708</v>
      </c>
      <c r="U103" s="12">
        <v>103.05323999757037</v>
      </c>
      <c r="V103" s="12">
        <v>99.901900071131152</v>
      </c>
      <c r="W103" s="12">
        <v>112.86916488239035</v>
      </c>
    </row>
    <row r="104" spans="1:23">
      <c r="A104" t="s">
        <v>205</v>
      </c>
      <c r="B104" t="s">
        <v>205</v>
      </c>
      <c r="G104" s="12">
        <v>100</v>
      </c>
      <c r="H104" s="12">
        <v>111.36711658702173</v>
      </c>
      <c r="I104" s="12">
        <v>114.41519637620972</v>
      </c>
      <c r="J104" s="12">
        <v>122.70887028348662</v>
      </c>
      <c r="K104" s="12">
        <v>130.37244001233918</v>
      </c>
      <c r="L104" s="12">
        <v>126.81352234050193</v>
      </c>
      <c r="M104" s="12">
        <v>129.11998568624367</v>
      </c>
      <c r="N104" s="12">
        <v>143.85013662149228</v>
      </c>
      <c r="O104" s="12">
        <v>157.7616204351971</v>
      </c>
      <c r="P104" s="12">
        <v>167.56866967338129</v>
      </c>
      <c r="Q104" s="12">
        <v>170.72662436141869</v>
      </c>
      <c r="R104" s="12">
        <v>186.42738821469618</v>
      </c>
      <c r="S104" s="12">
        <v>181.32407716167324</v>
      </c>
      <c r="T104" s="12">
        <v>163.19194416580373</v>
      </c>
      <c r="U104" s="12">
        <v>191.1403411142461</v>
      </c>
      <c r="V104" s="12">
        <v>181.5915565254432</v>
      </c>
      <c r="W104" s="12">
        <v>187.93935881621763</v>
      </c>
    </row>
    <row r="105" spans="1:23">
      <c r="A105" t="s">
        <v>206</v>
      </c>
      <c r="B105" t="s">
        <v>206</v>
      </c>
      <c r="G105" s="12">
        <v>100</v>
      </c>
      <c r="H105" s="12">
        <v>113.24781646734642</v>
      </c>
      <c r="I105" s="12">
        <v>126.6040154588439</v>
      </c>
      <c r="J105" s="12">
        <v>137.76555455790651</v>
      </c>
      <c r="K105" s="12">
        <v>140.01085744351946</v>
      </c>
      <c r="L105" s="12">
        <v>148.12874049615439</v>
      </c>
      <c r="M105" s="12">
        <v>173.71032312243594</v>
      </c>
      <c r="N105" s="12">
        <v>179.53845586810533</v>
      </c>
      <c r="O105" s="12">
        <v>186.51884968833193</v>
      </c>
      <c r="P105" s="12">
        <v>197.17663584053929</v>
      </c>
      <c r="Q105" s="12">
        <v>205.78156683003525</v>
      </c>
      <c r="R105" s="12">
        <v>215.44266719131176</v>
      </c>
      <c r="S105" s="12">
        <v>228.29016605786924</v>
      </c>
      <c r="T105" s="12">
        <v>271.8860030404316</v>
      </c>
      <c r="U105" s="12">
        <v>329.71868289214785</v>
      </c>
      <c r="V105" s="12">
        <v>365.65738557234528</v>
      </c>
    </row>
    <row r="106" spans="1:23">
      <c r="A106" t="s">
        <v>207</v>
      </c>
      <c r="B106" t="s">
        <v>207</v>
      </c>
      <c r="G106" s="12">
        <v>100</v>
      </c>
      <c r="H106" s="12">
        <v>99.651381768729451</v>
      </c>
      <c r="I106" s="12">
        <v>98.638979147025481</v>
      </c>
      <c r="J106" s="12">
        <v>99.349362482487521</v>
      </c>
      <c r="K106" s="12">
        <v>101.64335009928359</v>
      </c>
      <c r="L106" s="12">
        <v>100.90422487060917</v>
      </c>
      <c r="M106" s="12">
        <v>100.64755177290023</v>
      </c>
      <c r="N106" s="12">
        <v>98.695025239078845</v>
      </c>
      <c r="O106" s="12">
        <v>100.32544200080876</v>
      </c>
      <c r="P106" s="12">
        <v>101.59682015276354</v>
      </c>
      <c r="Q106" s="12">
        <v>104.62429634011409</v>
      </c>
      <c r="R106" s="12">
        <v>106.45177671655948</v>
      </c>
      <c r="S106" s="12">
        <v>104.70732625968439</v>
      </c>
      <c r="T106" s="12">
        <v>98.886648684290776</v>
      </c>
      <c r="U106" s="12">
        <v>108.47066804879078</v>
      </c>
      <c r="V106" s="12">
        <v>109.68335103378458</v>
      </c>
      <c r="W106" s="12">
        <v>109.40961035238418</v>
      </c>
    </row>
    <row r="107" spans="1:23">
      <c r="A107" t="s">
        <v>208</v>
      </c>
      <c r="B107" t="s">
        <v>208</v>
      </c>
      <c r="G107" s="12">
        <v>100</v>
      </c>
      <c r="H107" s="12">
        <v>102.61310757452182</v>
      </c>
      <c r="I107" s="12">
        <v>102.65950575891779</v>
      </c>
      <c r="J107" s="12">
        <v>104.0609284810037</v>
      </c>
      <c r="K107" s="12">
        <v>110.15927967578662</v>
      </c>
      <c r="L107" s="12">
        <v>105.74520329498344</v>
      </c>
      <c r="M107" s="12">
        <v>107.56692890004521</v>
      </c>
      <c r="N107" s="12">
        <v>114.05423901868856</v>
      </c>
      <c r="O107" s="12">
        <v>123.032989263959</v>
      </c>
      <c r="P107" s="12">
        <v>128.07453958809174</v>
      </c>
      <c r="Q107" s="12">
        <v>131.5273834265108</v>
      </c>
      <c r="R107" s="12">
        <v>137.79869541565049</v>
      </c>
      <c r="S107" s="12">
        <v>144.11454015945012</v>
      </c>
      <c r="T107" s="12">
        <v>130.74451680365939</v>
      </c>
      <c r="U107" s="12">
        <v>157.96685888486326</v>
      </c>
      <c r="V107" s="12">
        <v>154.37203591787559</v>
      </c>
    </row>
    <row r="108" spans="1:23">
      <c r="A108" t="s">
        <v>209</v>
      </c>
      <c r="B108" t="s">
        <v>209</v>
      </c>
      <c r="G108" s="12">
        <v>100</v>
      </c>
      <c r="H108" s="12">
        <v>105.64695528223758</v>
      </c>
      <c r="I108" s="12">
        <v>103.72495138483264</v>
      </c>
      <c r="J108" s="12">
        <v>106.30777826358026</v>
      </c>
      <c r="K108" s="12">
        <v>116.76207614491607</v>
      </c>
      <c r="L108" s="12">
        <v>131.15642265914042</v>
      </c>
      <c r="M108" s="12">
        <v>121.43434132204948</v>
      </c>
      <c r="N108" s="12">
        <v>127.01028878004982</v>
      </c>
      <c r="O108" s="12">
        <v>143.55847189467755</v>
      </c>
      <c r="P108" s="12">
        <v>144.96585839100413</v>
      </c>
      <c r="Q108" s="12">
        <v>154.77375546298364</v>
      </c>
      <c r="R108" s="12">
        <v>153.91600790556004</v>
      </c>
      <c r="S108" s="12">
        <v>154.76411735539475</v>
      </c>
      <c r="T108" s="12">
        <v>161.60480180346184</v>
      </c>
      <c r="U108" s="12">
        <v>188.52775452041365</v>
      </c>
      <c r="V108" s="12">
        <v>197.473071838538</v>
      </c>
      <c r="W108" s="12">
        <v>195.07215845194918</v>
      </c>
    </row>
    <row r="109" spans="1:23">
      <c r="A109" t="s">
        <v>210</v>
      </c>
      <c r="B109" t="s">
        <v>210</v>
      </c>
      <c r="G109" s="12">
        <v>100</v>
      </c>
      <c r="H109" s="12">
        <v>98.527737966159393</v>
      </c>
      <c r="I109" s="12">
        <v>99.472835004567116</v>
      </c>
      <c r="J109" s="12">
        <v>101.35403347537428</v>
      </c>
      <c r="K109" s="12">
        <v>107.43367965494217</v>
      </c>
      <c r="L109" s="12">
        <v>107.27738044608355</v>
      </c>
      <c r="M109" s="12">
        <v>109.84463932970584</v>
      </c>
      <c r="N109" s="12">
        <v>111.07950395149102</v>
      </c>
      <c r="O109" s="12">
        <v>115.78952726344518</v>
      </c>
      <c r="P109" s="12">
        <v>118.76748823006859</v>
      </c>
      <c r="Q109" s="12">
        <v>121.54765882096554</v>
      </c>
      <c r="R109" s="12">
        <v>126.82000106885575</v>
      </c>
      <c r="S109" s="12">
        <v>123.59437766150714</v>
      </c>
      <c r="T109" s="12">
        <v>117.03308070063372</v>
      </c>
      <c r="U109" s="12">
        <v>125.94188289256975</v>
      </c>
      <c r="V109" s="12">
        <v>130.97407477436178</v>
      </c>
      <c r="W109" s="12">
        <v>131.23537815283743</v>
      </c>
    </row>
    <row r="110" spans="1:23">
      <c r="A110" t="s">
        <v>211</v>
      </c>
      <c r="B110" t="s">
        <v>211</v>
      </c>
      <c r="G110" s="12">
        <v>100</v>
      </c>
      <c r="H110" s="12">
        <v>98.058430099037878</v>
      </c>
      <c r="I110" s="12">
        <v>93.976138843485572</v>
      </c>
      <c r="J110" s="12">
        <v>97.099978293209162</v>
      </c>
      <c r="K110" s="12">
        <v>97.738414888070892</v>
      </c>
      <c r="L110" s="12">
        <v>98.205116924892778</v>
      </c>
      <c r="M110" s="12">
        <v>98.708332424520336</v>
      </c>
      <c r="N110" s="12">
        <v>103.78072332684708</v>
      </c>
      <c r="O110" s="12">
        <v>110.3646200202958</v>
      </c>
      <c r="P110" s="12">
        <v>110.03501538601697</v>
      </c>
      <c r="Q110" s="12">
        <v>104.60352894385255</v>
      </c>
      <c r="R110" s="12">
        <v>104.81410688728785</v>
      </c>
      <c r="S110" s="12">
        <v>108.6428791506634</v>
      </c>
      <c r="T110" s="12">
        <v>106.44730022086159</v>
      </c>
      <c r="U110" s="12">
        <v>111.21087561303678</v>
      </c>
      <c r="V110" s="12">
        <v>112.25689486665195</v>
      </c>
      <c r="W110" s="12">
        <v>113.42168324575209</v>
      </c>
    </row>
    <row r="111" spans="1:23">
      <c r="A111" t="s">
        <v>212</v>
      </c>
      <c r="B111" t="s">
        <v>212</v>
      </c>
      <c r="G111" s="12">
        <v>100</v>
      </c>
      <c r="H111" s="12">
        <v>106.25220350122797</v>
      </c>
      <c r="I111" s="12">
        <v>111.67888497476994</v>
      </c>
      <c r="J111" s="12">
        <v>114.31697207002932</v>
      </c>
      <c r="K111" s="12">
        <v>124.9249608945949</v>
      </c>
      <c r="L111" s="12">
        <v>119.61127859547118</v>
      </c>
      <c r="M111" s="12">
        <v>130.25647454539165</v>
      </c>
      <c r="N111" s="12">
        <v>142.22178789502672</v>
      </c>
      <c r="O111" s="12">
        <v>150.53374959379556</v>
      </c>
      <c r="P111" s="12">
        <v>150.41281389854035</v>
      </c>
      <c r="Q111" s="12">
        <v>166.96042756620184</v>
      </c>
      <c r="R111" s="12">
        <v>177.14642444054923</v>
      </c>
      <c r="S111" s="12">
        <v>179.54564566230303</v>
      </c>
      <c r="T111" s="12">
        <v>201.75695888115618</v>
      </c>
      <c r="U111" s="12">
        <v>223.59493212033607</v>
      </c>
      <c r="V111" s="12">
        <v>236.01163046254766</v>
      </c>
      <c r="W111" s="12">
        <v>238.53258083167901</v>
      </c>
    </row>
    <row r="112" spans="1:23">
      <c r="A112" t="s">
        <v>213</v>
      </c>
      <c r="B112" t="s">
        <v>213</v>
      </c>
      <c r="G112" s="12">
        <v>100</v>
      </c>
      <c r="H112" s="12">
        <v>102.880711668953</v>
      </c>
      <c r="I112" s="12">
        <v>102.73966652394613</v>
      </c>
      <c r="J112" s="12">
        <v>103.6875627528953</v>
      </c>
      <c r="K112" s="12">
        <v>105.43100966454591</v>
      </c>
      <c r="L112" s="12">
        <v>108.58111350449795</v>
      </c>
      <c r="M112" s="12">
        <v>109.92858012119575</v>
      </c>
      <c r="N112" s="12">
        <v>112.57333289796566</v>
      </c>
      <c r="O112" s="12">
        <v>115.62573306779787</v>
      </c>
      <c r="P112" s="12">
        <v>117.2790860389417</v>
      </c>
      <c r="Q112" s="12">
        <v>119.74536121247449</v>
      </c>
      <c r="R112" s="12">
        <v>122.29006255865222</v>
      </c>
      <c r="S112" s="12">
        <v>123.99032637232969</v>
      </c>
      <c r="T112" s="12">
        <v>119.77309953365699</v>
      </c>
      <c r="U112" s="12">
        <v>131.21850593956256</v>
      </c>
      <c r="V112" s="12">
        <v>134.51718217439685</v>
      </c>
      <c r="W112" s="12">
        <v>136.32289581417893</v>
      </c>
    </row>
    <row r="113" spans="1:23">
      <c r="A113" t="s">
        <v>214</v>
      </c>
      <c r="B113" t="s">
        <v>214</v>
      </c>
      <c r="G113" s="12">
        <v>100</v>
      </c>
      <c r="H113" s="12">
        <v>106.24411380223492</v>
      </c>
      <c r="I113" s="12">
        <v>107.10034874294247</v>
      </c>
      <c r="J113" s="12">
        <v>108.51370039514215</v>
      </c>
      <c r="K113" s="12">
        <v>117.83265100005816</v>
      </c>
      <c r="L113" s="12">
        <v>133.31554889121364</v>
      </c>
      <c r="M113" s="12">
        <v>126.40614845355707</v>
      </c>
      <c r="N113" s="12">
        <v>127.46614749040756</v>
      </c>
      <c r="O113" s="12">
        <v>133.84592255324455</v>
      </c>
      <c r="P113" s="12">
        <v>134.31559714159752</v>
      </c>
      <c r="Q113" s="12">
        <v>143.8952429979187</v>
      </c>
      <c r="R113" s="12">
        <v>153.61217578144178</v>
      </c>
      <c r="S113" s="12">
        <v>156.56284259780045</v>
      </c>
      <c r="T113" s="12">
        <v>182.26493252124618</v>
      </c>
      <c r="U113" s="12">
        <v>205.07967192462766</v>
      </c>
      <c r="V113" s="12">
        <v>201.63557435509611</v>
      </c>
      <c r="W113" s="12">
        <v>0</v>
      </c>
    </row>
    <row r="114" spans="1:23">
      <c r="A114" t="s">
        <v>216</v>
      </c>
      <c r="B114" t="s">
        <v>216</v>
      </c>
      <c r="G114" s="12">
        <v>100</v>
      </c>
      <c r="H114" s="12">
        <v>89.245720319038043</v>
      </c>
      <c r="I114" s="12">
        <v>107.88035173433053</v>
      </c>
      <c r="J114" s="12">
        <v>98.382279390634139</v>
      </c>
      <c r="K114" s="12">
        <v>121.69483204357591</v>
      </c>
      <c r="L114" s="12">
        <v>133.64689854128611</v>
      </c>
      <c r="M114" s="12">
        <v>138.23869018033659</v>
      </c>
      <c r="N114" s="12">
        <v>160.82318422586974</v>
      </c>
      <c r="O114" s="12">
        <v>198.28579761795106</v>
      </c>
      <c r="P114" s="12">
        <v>210.0627954774057</v>
      </c>
      <c r="Q114" s="12">
        <v>228.12485786050763</v>
      </c>
      <c r="R114" s="12">
        <v>235.52094489946595</v>
      </c>
      <c r="S114" s="12">
        <v>238.24033127202338</v>
      </c>
      <c r="T114" s="12">
        <v>226.88125093682109</v>
      </c>
      <c r="U114" s="12">
        <v>291.1165071530915</v>
      </c>
      <c r="V114" s="12">
        <v>300.11440611730461</v>
      </c>
      <c r="W114" s="12">
        <v>299.0541630761283</v>
      </c>
    </row>
    <row r="115" spans="1:23">
      <c r="A115" t="s">
        <v>217</v>
      </c>
      <c r="B115" t="s">
        <v>217</v>
      </c>
      <c r="G115" s="12">
        <v>100</v>
      </c>
      <c r="H115" s="12">
        <v>106.57351990445814</v>
      </c>
      <c r="I115" s="12">
        <v>107.28078376294036</v>
      </c>
      <c r="J115" s="12">
        <v>109.12357733805752</v>
      </c>
      <c r="K115" s="12">
        <v>118.63019828623409</v>
      </c>
      <c r="L115" s="12">
        <v>120.98273859277121</v>
      </c>
      <c r="M115" s="12">
        <v>131.38514678958353</v>
      </c>
      <c r="N115" s="12">
        <v>138.49109569310681</v>
      </c>
      <c r="O115" s="12">
        <v>142.85191883201128</v>
      </c>
      <c r="P115" s="12">
        <v>144.74474944017257</v>
      </c>
      <c r="Q115" s="12">
        <v>155.45841299398205</v>
      </c>
      <c r="R115" s="12">
        <v>164.40229263715642</v>
      </c>
      <c r="S115" s="12">
        <v>164.65787163152268</v>
      </c>
      <c r="T115" s="12">
        <v>158.33921873076559</v>
      </c>
      <c r="U115" s="12">
        <v>178.98803734097947</v>
      </c>
      <c r="V115" s="12">
        <v>183.31871797756966</v>
      </c>
      <c r="W115" s="12">
        <v>183.81323450898785</v>
      </c>
    </row>
    <row r="116" spans="1:23">
      <c r="A116" t="s">
        <v>218</v>
      </c>
      <c r="B116" t="s">
        <v>218</v>
      </c>
      <c r="G116" s="12">
        <v>100</v>
      </c>
      <c r="H116" s="12">
        <v>102.89778455617311</v>
      </c>
      <c r="I116" s="12">
        <v>104.1588939637703</v>
      </c>
      <c r="J116" s="12">
        <v>105.0984117648224</v>
      </c>
      <c r="K116" s="12">
        <v>103.25447856827542</v>
      </c>
      <c r="L116" s="12">
        <v>107.44247625417894</v>
      </c>
      <c r="M116" s="12">
        <v>109.31649607627448</v>
      </c>
      <c r="N116" s="12">
        <v>111.16766858411914</v>
      </c>
      <c r="O116" s="12">
        <v>113.27355213089412</v>
      </c>
      <c r="P116" s="12">
        <v>115.56312131844153</v>
      </c>
      <c r="Q116" s="12">
        <v>121.02757817813688</v>
      </c>
      <c r="R116" s="12">
        <v>123.43456068250147</v>
      </c>
      <c r="S116" s="12">
        <v>121.52806513956517</v>
      </c>
      <c r="T116" s="12">
        <v>120.73556772360597</v>
      </c>
      <c r="U116" s="12">
        <v>128.50469292638653</v>
      </c>
      <c r="V116" s="12">
        <v>130.33421671593371</v>
      </c>
      <c r="W116" s="12">
        <v>132.83649557112858</v>
      </c>
    </row>
    <row r="117" spans="1:23">
      <c r="A117" t="s">
        <v>219</v>
      </c>
      <c r="B117" t="s">
        <v>219</v>
      </c>
      <c r="G117" s="12">
        <v>100</v>
      </c>
      <c r="H117" s="12">
        <v>104.96335863801609</v>
      </c>
      <c r="I117" s="12">
        <v>109.7695574566597</v>
      </c>
      <c r="J117" s="12">
        <v>119.81853906462406</v>
      </c>
      <c r="K117" s="12">
        <v>128.21595458303469</v>
      </c>
      <c r="L117" s="12">
        <v>124.76647778558059</v>
      </c>
      <c r="M117" s="12">
        <v>136.78385389606794</v>
      </c>
      <c r="N117" s="12">
        <v>144.78185442718845</v>
      </c>
      <c r="O117" s="12">
        <v>162.42337266111687</v>
      </c>
      <c r="P117" s="12">
        <v>168.94940490169031</v>
      </c>
      <c r="Q117" s="12">
        <v>178.94730588361236</v>
      </c>
      <c r="R117" s="12">
        <v>180.43418961572357</v>
      </c>
      <c r="S117" s="12">
        <v>168.46814206656836</v>
      </c>
      <c r="T117" s="12">
        <v>148.0891775468055</v>
      </c>
      <c r="U117" s="12">
        <v>188.29011310447225</v>
      </c>
      <c r="V117" s="12">
        <v>191.20181589804949</v>
      </c>
      <c r="W117" s="12">
        <v>187.22158561316587</v>
      </c>
    </row>
    <row r="118" spans="1:23">
      <c r="A118" t="s">
        <v>221</v>
      </c>
      <c r="B118" t="s">
        <v>221</v>
      </c>
      <c r="G118" s="12">
        <v>100</v>
      </c>
      <c r="H118" s="12">
        <v>98.571582951378204</v>
      </c>
      <c r="I118" s="12">
        <v>96.421190538116335</v>
      </c>
      <c r="J118" s="12">
        <v>99.942120280652389</v>
      </c>
      <c r="K118" s="12">
        <v>102.58429967009113</v>
      </c>
      <c r="L118" s="12">
        <v>104.67867976045724</v>
      </c>
      <c r="M118" s="12">
        <v>107.04391221435333</v>
      </c>
      <c r="N118" s="12">
        <v>109.29494246514665</v>
      </c>
      <c r="O118" s="12">
        <v>114.23000426083073</v>
      </c>
      <c r="P118" s="12">
        <v>115.37055487913725</v>
      </c>
      <c r="Q118" s="12">
        <v>117.36501431214536</v>
      </c>
      <c r="R118" s="12">
        <v>118.28194726457274</v>
      </c>
      <c r="S118" s="12">
        <v>119.86819145813315</v>
      </c>
      <c r="T118" s="12">
        <v>119.2475558904386</v>
      </c>
      <c r="U118" s="12">
        <v>127.34709163191491</v>
      </c>
      <c r="V118" s="12">
        <v>131.0288535423949</v>
      </c>
      <c r="W118" s="12">
        <v>127.33692177235302</v>
      </c>
    </row>
    <row r="119" spans="1:23">
      <c r="A119" t="s">
        <v>222</v>
      </c>
      <c r="B119" t="s">
        <v>222</v>
      </c>
      <c r="G119" s="12">
        <v>100</v>
      </c>
      <c r="H119" s="12">
        <v>102.49880746248031</v>
      </c>
      <c r="I119" s="12">
        <v>108.24272457800058</v>
      </c>
      <c r="J119" s="12">
        <v>114.95202585292965</v>
      </c>
      <c r="K119" s="12">
        <v>117.21540589743576</v>
      </c>
      <c r="L119" s="12">
        <v>114.82199857663784</v>
      </c>
      <c r="M119" s="12">
        <v>126.59365472789335</v>
      </c>
      <c r="N119" s="12">
        <v>135.37929937351507</v>
      </c>
      <c r="O119" s="12">
        <v>147.23469490397122</v>
      </c>
      <c r="P119" s="12">
        <v>151.10726370252812</v>
      </c>
      <c r="Q119" s="12">
        <v>153.88814576219411</v>
      </c>
      <c r="R119" s="12">
        <v>162.74066789615253</v>
      </c>
      <c r="S119" s="12">
        <v>156.98200032513668</v>
      </c>
      <c r="T119" s="12">
        <v>157.94979628639581</v>
      </c>
      <c r="U119" s="12">
        <v>170.63071709756329</v>
      </c>
      <c r="V119" s="12">
        <v>169.6931370501909</v>
      </c>
    </row>
    <row r="121" spans="1:23">
      <c r="A121" s="1" t="s">
        <v>460</v>
      </c>
    </row>
    <row r="122" spans="1:23">
      <c r="A122" t="s">
        <v>193</v>
      </c>
      <c r="G122" s="12">
        <v>100</v>
      </c>
      <c r="H122" s="12">
        <v>98.535497612679904</v>
      </c>
      <c r="I122" s="12">
        <v>100.47619273180376</v>
      </c>
      <c r="J122" s="12">
        <v>97.028743082184548</v>
      </c>
      <c r="K122" s="12">
        <v>93.597204619340573</v>
      </c>
      <c r="L122" s="12">
        <v>91.315110170332673</v>
      </c>
      <c r="M122" s="12">
        <v>91.876072215856908</v>
      </c>
      <c r="N122" s="12">
        <v>92.21289610525308</v>
      </c>
      <c r="O122" s="12">
        <v>90.003073255820055</v>
      </c>
      <c r="P122" s="12">
        <v>87.084503746296392</v>
      </c>
      <c r="Q122" s="12">
        <v>83.218553948251966</v>
      </c>
      <c r="R122" s="12">
        <v>80.075077396702298</v>
      </c>
      <c r="S122" s="12">
        <v>82.164086007199117</v>
      </c>
      <c r="T122" s="12">
        <v>87.847959483986941</v>
      </c>
      <c r="U122" s="12">
        <v>80.480872398819969</v>
      </c>
      <c r="V122" s="12">
        <v>76.745891842452082</v>
      </c>
      <c r="W122" s="12">
        <v>76.374512901436404</v>
      </c>
    </row>
    <row r="123" spans="1:23">
      <c r="A123" t="s">
        <v>197</v>
      </c>
      <c r="G123" s="12">
        <v>100</v>
      </c>
      <c r="H123" s="12">
        <v>94.535566829995972</v>
      </c>
      <c r="I123" s="12">
        <v>91.8598338656751</v>
      </c>
      <c r="J123" s="12">
        <v>92.153707832687672</v>
      </c>
      <c r="K123" s="12">
        <v>88.51258698150329</v>
      </c>
      <c r="L123" s="12">
        <v>88.419154059876291</v>
      </c>
      <c r="M123" s="12">
        <v>86.904766310454775</v>
      </c>
      <c r="N123" s="12">
        <v>86.543934115258125</v>
      </c>
      <c r="O123" s="12">
        <v>83.806646379458016</v>
      </c>
      <c r="P123" s="12">
        <v>81.575332940423564</v>
      </c>
      <c r="Q123" s="12">
        <v>81.137917057690686</v>
      </c>
      <c r="R123" s="12">
        <v>79.716866849692536</v>
      </c>
      <c r="S123" s="12">
        <v>78.303302420234246</v>
      </c>
      <c r="T123" s="12">
        <v>83.005285185387848</v>
      </c>
      <c r="U123" s="12">
        <v>79.190623079838829</v>
      </c>
      <c r="V123" s="12">
        <v>80.023385759304475</v>
      </c>
      <c r="W123" s="12">
        <v>80.592635141375183</v>
      </c>
    </row>
    <row r="124" spans="1:23">
      <c r="A124" t="s">
        <v>198</v>
      </c>
      <c r="G124" s="12">
        <v>100</v>
      </c>
      <c r="H124" s="12">
        <v>101.02825904237913</v>
      </c>
      <c r="I124" s="12">
        <v>100.86190399795674</v>
      </c>
      <c r="J124" s="12">
        <v>98.552279754635578</v>
      </c>
      <c r="K124" s="12">
        <v>119.42999950222648</v>
      </c>
      <c r="L124" s="12">
        <v>134.29166909339423</v>
      </c>
      <c r="M124" s="12">
        <v>132.60564547305924</v>
      </c>
      <c r="N124" s="12">
        <v>122.98824371011976</v>
      </c>
      <c r="O124" s="12">
        <v>121.48577763083199</v>
      </c>
      <c r="P124" s="12">
        <v>122.52740086364621</v>
      </c>
      <c r="Q124" s="12">
        <v>133.72840205790513</v>
      </c>
      <c r="R124" s="12">
        <v>137.26723171538345</v>
      </c>
      <c r="S124" s="12">
        <v>140.85208321087751</v>
      </c>
      <c r="T124" s="12">
        <v>146.29887683943639</v>
      </c>
      <c r="U124" s="12">
        <v>146.21489296701725</v>
      </c>
      <c r="V124" s="12">
        <v>149.27055909129476</v>
      </c>
      <c r="W124" s="12">
        <v>155.16078766777241</v>
      </c>
    </row>
    <row r="125" spans="1:23">
      <c r="A125" t="s">
        <v>199</v>
      </c>
      <c r="G125" s="12">
        <v>100</v>
      </c>
      <c r="H125" s="12">
        <v>95.808203864332171</v>
      </c>
      <c r="I125" s="12">
        <v>96.34680442484219</v>
      </c>
      <c r="J125" s="12">
        <v>85.338256922538775</v>
      </c>
      <c r="K125" s="12">
        <v>78.673285253299582</v>
      </c>
      <c r="L125" s="12">
        <v>79.176058993008581</v>
      </c>
      <c r="M125" s="12">
        <v>73.580828434848868</v>
      </c>
      <c r="N125" s="12">
        <v>69.928913056504811</v>
      </c>
      <c r="O125" s="12">
        <v>67.411855547424778</v>
      </c>
      <c r="P125" s="12">
        <v>58.376007589180617</v>
      </c>
      <c r="Q125" s="12">
        <v>51.750134917583424</v>
      </c>
      <c r="R125" s="12">
        <v>51.294417590487363</v>
      </c>
      <c r="S125" s="12">
        <v>46.902884791438971</v>
      </c>
      <c r="T125" s="12">
        <v>48.023499633719538</v>
      </c>
      <c r="U125" s="12">
        <v>43.397675321260252</v>
      </c>
      <c r="V125" s="12">
        <v>42.367255281701425</v>
      </c>
      <c r="W125" s="12">
        <v>42.747609358399529</v>
      </c>
    </row>
    <row r="126" spans="1:23">
      <c r="A126" t="s">
        <v>200</v>
      </c>
      <c r="G126" s="12">
        <v>100</v>
      </c>
      <c r="H126" s="12">
        <v>93.385383713380349</v>
      </c>
      <c r="I126" s="12">
        <v>92.245105023629449</v>
      </c>
      <c r="J126" s="12">
        <v>91.363386929312767</v>
      </c>
      <c r="K126" s="12">
        <v>90.148284722242366</v>
      </c>
      <c r="L126" s="12">
        <v>90.362424363759359</v>
      </c>
      <c r="M126" s="12">
        <v>90.266381921374389</v>
      </c>
      <c r="N126" s="12">
        <v>90.741506782973332</v>
      </c>
      <c r="O126" s="12">
        <v>87.763089404923363</v>
      </c>
      <c r="P126" s="12">
        <v>88.545605857299307</v>
      </c>
      <c r="Q126" s="12">
        <v>85.148320108060247</v>
      </c>
      <c r="R126" s="12">
        <v>85.126706174776572</v>
      </c>
      <c r="S126" s="12">
        <v>87.273644561534113</v>
      </c>
      <c r="T126" s="12">
        <v>86.878807960803655</v>
      </c>
      <c r="U126" s="12">
        <v>81.813062385483107</v>
      </c>
      <c r="V126" s="12">
        <v>78.221226483609826</v>
      </c>
      <c r="W126" s="12">
        <v>75.499229774317854</v>
      </c>
    </row>
    <row r="127" spans="1:23">
      <c r="A127" t="s">
        <v>201</v>
      </c>
      <c r="G127" s="12">
        <v>100</v>
      </c>
      <c r="H127" s="12">
        <v>97.802107567351769</v>
      </c>
      <c r="I127" s="12">
        <v>96.807021998209834</v>
      </c>
      <c r="J127" s="12">
        <v>94.638734181515673</v>
      </c>
      <c r="K127" s="12">
        <v>91.552636085585462</v>
      </c>
      <c r="L127" s="12">
        <v>90.847574124520762</v>
      </c>
      <c r="M127" s="12">
        <v>90.085292839666195</v>
      </c>
      <c r="N127" s="12">
        <v>88.122981174511821</v>
      </c>
      <c r="O127" s="12">
        <v>85.778747642371201</v>
      </c>
      <c r="P127" s="12">
        <v>83.397758153394761</v>
      </c>
      <c r="Q127" s="12">
        <v>80.900572680129031</v>
      </c>
      <c r="R127" s="12">
        <v>79.149470715083709</v>
      </c>
      <c r="S127" s="12">
        <v>81.650817592940982</v>
      </c>
      <c r="T127" s="12">
        <v>87.023230673883148</v>
      </c>
      <c r="U127" s="12">
        <v>78.136276386010678</v>
      </c>
      <c r="V127" s="12">
        <v>76.773822895059936</v>
      </c>
    </row>
    <row r="128" spans="1:23">
      <c r="A128" t="s">
        <v>202</v>
      </c>
      <c r="G128" s="12">
        <v>100</v>
      </c>
      <c r="H128" s="12">
        <v>88.174839031272938</v>
      </c>
      <c r="I128" s="12">
        <v>82.740383457565486</v>
      </c>
      <c r="J128" s="12">
        <v>75.630093231745704</v>
      </c>
      <c r="K128" s="12">
        <v>72.013395183569898</v>
      </c>
      <c r="L128" s="12">
        <v>71.61889423471635</v>
      </c>
      <c r="M128" s="12">
        <v>71.165289222916144</v>
      </c>
      <c r="N128" s="12">
        <v>67.764969643996352</v>
      </c>
      <c r="O128" s="12">
        <v>70.3692141673924</v>
      </c>
      <c r="P128" s="12">
        <v>69.836084622343648</v>
      </c>
      <c r="Q128" s="12">
        <v>67.125470039214719</v>
      </c>
      <c r="R128" s="12">
        <v>65.031386441017546</v>
      </c>
      <c r="S128" s="12">
        <v>59.267337305428846</v>
      </c>
      <c r="T128" s="12">
        <v>60.990049081473579</v>
      </c>
      <c r="U128" s="12">
        <v>50.39665169735337</v>
      </c>
      <c r="V128" s="12">
        <v>46.65696468489751</v>
      </c>
      <c r="W128" s="12">
        <v>48.537773156838242</v>
      </c>
    </row>
    <row r="129" spans="1:23">
      <c r="A129" t="s">
        <v>220</v>
      </c>
      <c r="G129" s="12">
        <v>100</v>
      </c>
      <c r="H129" s="12">
        <v>97.785333703776956</v>
      </c>
      <c r="I129" s="12">
        <v>97.183589038138479</v>
      </c>
      <c r="J129" s="12">
        <v>94.328296089455364</v>
      </c>
      <c r="K129" s="12">
        <v>90.815617565911197</v>
      </c>
      <c r="L129" s="12">
        <v>89.979839218460256</v>
      </c>
      <c r="M129" s="12">
        <v>89.022480705361247</v>
      </c>
      <c r="N129" s="12">
        <v>87.788749534673883</v>
      </c>
      <c r="O129" s="12">
        <v>84.908163856231809</v>
      </c>
      <c r="P129" s="12">
        <v>83.122681686457838</v>
      </c>
      <c r="Q129" s="12">
        <v>80.789952539021058</v>
      </c>
      <c r="R129" s="12">
        <v>78.950391715661453</v>
      </c>
      <c r="S129" s="12">
        <v>82.202448028207613</v>
      </c>
      <c r="T129" s="12">
        <v>87.580922129245394</v>
      </c>
      <c r="U129" s="12">
        <v>78.577044823311454</v>
      </c>
      <c r="V129" s="12">
        <v>77.366329555851905</v>
      </c>
    </row>
    <row r="130" spans="1:23">
      <c r="A130" t="s">
        <v>203</v>
      </c>
      <c r="G130" s="12">
        <v>100</v>
      </c>
      <c r="H130" s="12">
        <v>96.516941674989098</v>
      </c>
      <c r="I130" s="12">
        <v>93.181710635947837</v>
      </c>
      <c r="J130" s="12">
        <v>88.5577269710802</v>
      </c>
      <c r="K130" s="12">
        <v>80.724582046924041</v>
      </c>
      <c r="L130" s="12">
        <v>80.210181955715399</v>
      </c>
      <c r="M130" s="12">
        <v>73.842402113088966</v>
      </c>
      <c r="N130" s="12">
        <v>69.089205306114962</v>
      </c>
      <c r="O130" s="12">
        <v>66.776055877257846</v>
      </c>
      <c r="P130" s="12">
        <v>64.438137437309322</v>
      </c>
      <c r="Q130" s="12">
        <v>58.13973790469025</v>
      </c>
      <c r="R130" s="12">
        <v>53.778556387242432</v>
      </c>
      <c r="S130" s="12">
        <v>54.885208157129654</v>
      </c>
      <c r="T130" s="12">
        <v>62.301060209327574</v>
      </c>
      <c r="U130" s="12">
        <v>54.260120148730422</v>
      </c>
      <c r="V130" s="12">
        <v>55.588785985387062</v>
      </c>
      <c r="W130" s="12">
        <v>59.475862381389341</v>
      </c>
    </row>
    <row r="131" spans="1:23">
      <c r="A131" t="s">
        <v>2</v>
      </c>
      <c r="G131" s="12">
        <v>100</v>
      </c>
      <c r="H131" s="12">
        <v>98.301750918463426</v>
      </c>
      <c r="I131" s="12">
        <v>93.336485129162753</v>
      </c>
      <c r="J131" s="12">
        <v>90.263980917842034</v>
      </c>
      <c r="K131" s="12">
        <v>87.067116623586003</v>
      </c>
      <c r="L131" s="12">
        <v>85.783823331152888</v>
      </c>
      <c r="M131" s="12">
        <v>84.671660212313583</v>
      </c>
      <c r="N131" s="12">
        <v>81.572534514176539</v>
      </c>
      <c r="O131" s="12">
        <v>79.679030370601225</v>
      </c>
      <c r="P131" s="12">
        <v>77.1494089345248</v>
      </c>
      <c r="Q131" s="12">
        <v>75.852838353369663</v>
      </c>
      <c r="R131" s="12">
        <v>74.034089431104505</v>
      </c>
      <c r="S131" s="12">
        <v>76.848138132806554</v>
      </c>
      <c r="T131" s="12">
        <v>77.343419892850292</v>
      </c>
      <c r="U131" s="12">
        <v>73.071486465492967</v>
      </c>
      <c r="V131" s="12">
        <v>73.365814407252046</v>
      </c>
      <c r="W131" s="12">
        <v>74.465206342262931</v>
      </c>
    </row>
    <row r="132" spans="1:23">
      <c r="A132" t="s">
        <v>5</v>
      </c>
      <c r="G132" s="12">
        <v>100</v>
      </c>
      <c r="H132" s="12">
        <v>96.595747908441524</v>
      </c>
      <c r="I132" s="12">
        <v>97.949981655550886</v>
      </c>
      <c r="J132" s="12">
        <v>96.753633550373067</v>
      </c>
      <c r="K132" s="12">
        <v>93.778699133398618</v>
      </c>
      <c r="L132" s="12">
        <v>94.168702726820499</v>
      </c>
      <c r="M132" s="12">
        <v>95.296923791406755</v>
      </c>
      <c r="N132" s="12">
        <v>91.80238261384504</v>
      </c>
      <c r="O132" s="12">
        <v>88.354753203045476</v>
      </c>
      <c r="P132" s="12">
        <v>85.530909021715729</v>
      </c>
      <c r="Q132" s="12">
        <v>82.349267692062256</v>
      </c>
      <c r="R132" s="12">
        <v>80.778678517457124</v>
      </c>
      <c r="S132" s="12">
        <v>85.200994548019636</v>
      </c>
      <c r="T132" s="12">
        <v>97.516866152199157</v>
      </c>
      <c r="U132" s="12">
        <v>81.250772463674792</v>
      </c>
      <c r="V132" s="12">
        <v>78.093477742353954</v>
      </c>
      <c r="W132" s="12">
        <v>79.628039185213922</v>
      </c>
    </row>
    <row r="133" spans="1:23">
      <c r="A133" t="s">
        <v>204</v>
      </c>
      <c r="G133" s="12">
        <v>100</v>
      </c>
      <c r="H133" s="12">
        <v>98.18877578869521</v>
      </c>
      <c r="I133" s="12">
        <v>91.364907727283835</v>
      </c>
      <c r="J133" s="12">
        <v>84.115931019708199</v>
      </c>
      <c r="K133" s="12">
        <v>82.271282884148647</v>
      </c>
      <c r="L133" s="12">
        <v>80.552927801503202</v>
      </c>
      <c r="M133" s="12">
        <v>93.831265036875038</v>
      </c>
      <c r="N133" s="12">
        <v>91.308668882612565</v>
      </c>
      <c r="O133" s="12">
        <v>90.484823949996994</v>
      </c>
      <c r="P133" s="12">
        <v>95.564048897262907</v>
      </c>
      <c r="Q133" s="12">
        <v>105.7513155169019</v>
      </c>
      <c r="R133" s="12">
        <v>109.89595849619</v>
      </c>
      <c r="S133" s="12">
        <v>118.60018567873355</v>
      </c>
      <c r="T133" s="12">
        <v>99.27297617948571</v>
      </c>
      <c r="U133" s="12">
        <v>95.669154129206774</v>
      </c>
      <c r="V133" s="12">
        <v>97.365865376333375</v>
      </c>
      <c r="W133" s="12">
        <v>85.599009347537319</v>
      </c>
    </row>
    <row r="134" spans="1:23">
      <c r="A134" t="s">
        <v>205</v>
      </c>
      <c r="G134" s="12">
        <v>100</v>
      </c>
      <c r="H134" s="12">
        <v>90.708814622890941</v>
      </c>
      <c r="I134" s="12">
        <v>84.033338348363927</v>
      </c>
      <c r="J134" s="12">
        <v>78.673863775255839</v>
      </c>
      <c r="K134" s="12">
        <v>77.521910091795831</v>
      </c>
      <c r="L134" s="12">
        <v>74.561860784267253</v>
      </c>
      <c r="M134" s="12">
        <v>69.156567577551201</v>
      </c>
      <c r="N134" s="12">
        <v>60.60726864115793</v>
      </c>
      <c r="O134" s="12">
        <v>57.830607590656484</v>
      </c>
      <c r="P134" s="12">
        <v>56.542509213565829</v>
      </c>
      <c r="Q134" s="12">
        <v>55.309732850422186</v>
      </c>
      <c r="R134" s="12">
        <v>52.211401055695035</v>
      </c>
      <c r="S134" s="12">
        <v>52.704836608084641</v>
      </c>
      <c r="T134" s="12">
        <v>58.449495770367136</v>
      </c>
      <c r="U134" s="12">
        <v>52.705800452279981</v>
      </c>
      <c r="V134" s="12">
        <v>56.525326103847526</v>
      </c>
      <c r="W134" s="12">
        <v>57.492289320382099</v>
      </c>
    </row>
    <row r="135" spans="1:23">
      <c r="A135" t="s">
        <v>206</v>
      </c>
      <c r="G135" s="12">
        <v>100</v>
      </c>
      <c r="H135" s="12">
        <v>92.135339867328895</v>
      </c>
      <c r="I135" s="12">
        <v>84.833156612270471</v>
      </c>
      <c r="J135" s="12">
        <v>78.094398721601976</v>
      </c>
      <c r="K135" s="12">
        <v>75.536784824249935</v>
      </c>
      <c r="L135" s="12">
        <v>72.479034860738892</v>
      </c>
      <c r="M135" s="12">
        <v>61.306547300034197</v>
      </c>
      <c r="N135" s="12">
        <v>61.03017793151993</v>
      </c>
      <c r="O135" s="12">
        <v>56.369944188044663</v>
      </c>
      <c r="P135" s="12">
        <v>55.793032310188842</v>
      </c>
      <c r="Q135" s="12">
        <v>53.235112338266418</v>
      </c>
      <c r="R135" s="12">
        <v>51.334177135607518</v>
      </c>
      <c r="S135" s="12">
        <v>47.341327806739649</v>
      </c>
      <c r="T135" s="12">
        <v>39.26077042048442</v>
      </c>
      <c r="U135" s="12">
        <v>34.122281364565353</v>
      </c>
      <c r="V135" s="12">
        <v>29.853193411396603</v>
      </c>
    </row>
    <row r="136" spans="1:23">
      <c r="A136" t="s">
        <v>207</v>
      </c>
      <c r="G136" s="12">
        <v>100</v>
      </c>
      <c r="H136" s="12">
        <v>100.33460603936918</v>
      </c>
      <c r="I136" s="12">
        <v>102.11231063928213</v>
      </c>
      <c r="J136" s="12">
        <v>101.29290063542867</v>
      </c>
      <c r="K136" s="12">
        <v>99.230644566269575</v>
      </c>
      <c r="L136" s="12">
        <v>99.813588099664628</v>
      </c>
      <c r="M136" s="12">
        <v>99.74430031575011</v>
      </c>
      <c r="N136" s="12">
        <v>100.92275447191524</v>
      </c>
      <c r="O136" s="12">
        <v>100.40093328146565</v>
      </c>
      <c r="P136" s="12">
        <v>98.177587666063772</v>
      </c>
      <c r="Q136" s="12">
        <v>95.442845786324014</v>
      </c>
      <c r="R136" s="12">
        <v>95.03844942787434</v>
      </c>
      <c r="S136" s="12">
        <v>97.594820802308234</v>
      </c>
      <c r="T136" s="12">
        <v>104.61755824964075</v>
      </c>
      <c r="U136" s="12">
        <v>97.239970446439997</v>
      </c>
      <c r="V136" s="12">
        <v>97.99379678553953</v>
      </c>
      <c r="W136" s="12">
        <v>99.617874201331816</v>
      </c>
    </row>
    <row r="137" spans="1:23">
      <c r="A137" t="s">
        <v>208</v>
      </c>
      <c r="G137" s="12">
        <v>100</v>
      </c>
      <c r="H137" s="12">
        <v>98.937809460618624</v>
      </c>
      <c r="I137" s="12">
        <v>99.777062129050776</v>
      </c>
      <c r="J137" s="12">
        <v>99.484587402789884</v>
      </c>
      <c r="K137" s="12">
        <v>94.728817488706582</v>
      </c>
      <c r="L137" s="12">
        <v>99.679302852758724</v>
      </c>
      <c r="M137" s="12">
        <v>101.0416669457526</v>
      </c>
      <c r="N137" s="12">
        <v>96.52764290301981</v>
      </c>
      <c r="O137" s="12">
        <v>91.689811119117564</v>
      </c>
      <c r="P137" s="12">
        <v>87.335905745020142</v>
      </c>
      <c r="Q137" s="12">
        <v>85.296628891180163</v>
      </c>
      <c r="R137" s="12">
        <v>82.389139469395218</v>
      </c>
      <c r="S137" s="12">
        <v>80.922976575895319</v>
      </c>
      <c r="T137" s="12">
        <v>86.407098797580431</v>
      </c>
      <c r="U137" s="12">
        <v>74.673370830638902</v>
      </c>
      <c r="V137" s="12">
        <v>78.185129783083426</v>
      </c>
    </row>
    <row r="138" spans="1:23">
      <c r="A138" t="s">
        <v>209</v>
      </c>
      <c r="G138" s="12">
        <v>100</v>
      </c>
      <c r="H138" s="12">
        <v>96.956601626072185</v>
      </c>
      <c r="I138" s="12">
        <v>85.15319001562041</v>
      </c>
      <c r="J138" s="12">
        <v>98.877535250483561</v>
      </c>
      <c r="K138" s="12">
        <v>93.711579532064533</v>
      </c>
      <c r="L138" s="12">
        <v>85.845909956593658</v>
      </c>
      <c r="M138" s="12">
        <v>78.948112056805499</v>
      </c>
      <c r="N138" s="12">
        <v>81.870928416485143</v>
      </c>
      <c r="O138" s="12">
        <v>80.317573197741822</v>
      </c>
      <c r="P138" s="12">
        <v>77.64833493873823</v>
      </c>
      <c r="Q138" s="12">
        <v>70.651045224589609</v>
      </c>
      <c r="R138" s="12">
        <v>68.505798202876477</v>
      </c>
      <c r="S138" s="12">
        <v>63.788857962620419</v>
      </c>
      <c r="T138" s="12">
        <v>58.889374368760421</v>
      </c>
      <c r="U138" s="12">
        <v>56.956903856792394</v>
      </c>
      <c r="V138" s="12">
        <v>55.124685025912768</v>
      </c>
      <c r="W138" s="12">
        <v>53.939391467841496</v>
      </c>
    </row>
    <row r="139" spans="1:23">
      <c r="A139" t="s">
        <v>210</v>
      </c>
      <c r="G139" s="12">
        <v>100</v>
      </c>
      <c r="H139" s="12">
        <v>100.77793868471412</v>
      </c>
      <c r="I139" s="12">
        <v>100.02834690554788</v>
      </c>
      <c r="J139" s="12">
        <v>97.380746787571141</v>
      </c>
      <c r="K139" s="12">
        <v>91.605344004251279</v>
      </c>
      <c r="L139" s="12">
        <v>90.498162486393042</v>
      </c>
      <c r="M139" s="12">
        <v>88.609659710783575</v>
      </c>
      <c r="N139" s="12">
        <v>87.714319416613918</v>
      </c>
      <c r="O139" s="12">
        <v>84.819506053265457</v>
      </c>
      <c r="P139" s="12">
        <v>82.228881868148932</v>
      </c>
      <c r="Q139" s="12">
        <v>80.993344070315857</v>
      </c>
      <c r="R139" s="12">
        <v>77.341290176385343</v>
      </c>
      <c r="S139" s="12">
        <v>79.722202124960944</v>
      </c>
      <c r="T139" s="12">
        <v>83.14904947673881</v>
      </c>
      <c r="U139" s="12">
        <v>78.081896096168961</v>
      </c>
      <c r="V139" s="12">
        <v>75.482182456759347</v>
      </c>
      <c r="W139" s="12">
        <v>75.727652070044158</v>
      </c>
    </row>
    <row r="140" spans="1:23">
      <c r="A140" t="s">
        <v>211</v>
      </c>
      <c r="G140" s="12">
        <v>100</v>
      </c>
      <c r="H140" s="12">
        <v>101.28630434950139</v>
      </c>
      <c r="I140" s="12">
        <v>104.4388240609661</v>
      </c>
      <c r="J140" s="12">
        <v>102.05659479311217</v>
      </c>
      <c r="K140" s="12">
        <v>100.72699532881096</v>
      </c>
      <c r="L140" s="12">
        <v>100.06462072071733</v>
      </c>
      <c r="M140" s="12">
        <v>100.1173704478722</v>
      </c>
      <c r="N140" s="12">
        <v>93.612657522302143</v>
      </c>
      <c r="O140" s="12">
        <v>90.600232348767264</v>
      </c>
      <c r="P140" s="12">
        <v>91.767772146863024</v>
      </c>
      <c r="Q140" s="12">
        <v>97.372247366255678</v>
      </c>
      <c r="R140" s="12">
        <v>96.023232795864033</v>
      </c>
      <c r="S140" s="12">
        <v>91.019740244118978</v>
      </c>
      <c r="T140" s="12">
        <v>90.174710910230743</v>
      </c>
      <c r="U140" s="12">
        <v>85.698849729108673</v>
      </c>
      <c r="V140" s="12">
        <v>84.664188890110935</v>
      </c>
      <c r="W140" s="12">
        <v>83.643505642186753</v>
      </c>
    </row>
    <row r="141" spans="1:23">
      <c r="A141" t="s">
        <v>212</v>
      </c>
      <c r="G141" s="12">
        <v>100</v>
      </c>
      <c r="H141" s="12">
        <v>95.146776993101426</v>
      </c>
      <c r="I141" s="12">
        <v>90.839920843932745</v>
      </c>
      <c r="J141" s="12">
        <v>88.187256692135179</v>
      </c>
      <c r="K141" s="12">
        <v>74.659882030063713</v>
      </c>
      <c r="L141" s="12">
        <v>71.921515488578876</v>
      </c>
      <c r="M141" s="12">
        <v>67.142789466374239</v>
      </c>
      <c r="N141" s="12">
        <v>61.76116474079722</v>
      </c>
      <c r="O141" s="12">
        <v>58.84074538510778</v>
      </c>
      <c r="P141" s="12">
        <v>57.429628315620441</v>
      </c>
      <c r="Q141" s="12">
        <v>52.173755360326624</v>
      </c>
      <c r="R141" s="12">
        <v>49.126910343019873</v>
      </c>
      <c r="S141" s="12">
        <v>48.395492432557475</v>
      </c>
      <c r="T141" s="12">
        <v>42.328761241240507</v>
      </c>
      <c r="U141" s="12">
        <v>39.703747410800069</v>
      </c>
      <c r="V141" s="12">
        <v>37.453051421659858</v>
      </c>
      <c r="W141" s="12">
        <v>38.228987737533991</v>
      </c>
    </row>
    <row r="142" spans="1:23">
      <c r="A142" t="s">
        <v>213</v>
      </c>
      <c r="G142" s="12">
        <v>100</v>
      </c>
      <c r="H142" s="12">
        <v>96.851048480570626</v>
      </c>
      <c r="I142" s="12">
        <v>95.971507806519014</v>
      </c>
      <c r="J142" s="12">
        <v>94.915814837870926</v>
      </c>
      <c r="K142" s="12">
        <v>91.143387638833929</v>
      </c>
      <c r="L142" s="12">
        <v>89.719886877914306</v>
      </c>
      <c r="M142" s="12">
        <v>89.243021420415189</v>
      </c>
      <c r="N142" s="12">
        <v>85.908394567637899</v>
      </c>
      <c r="O142" s="12">
        <v>84.76542921382368</v>
      </c>
      <c r="P142" s="12">
        <v>83.510526835648676</v>
      </c>
      <c r="Q142" s="12">
        <v>84.500617189901746</v>
      </c>
      <c r="R142" s="12">
        <v>83.179284110602339</v>
      </c>
      <c r="S142" s="12">
        <v>83.053341558146954</v>
      </c>
      <c r="T142" s="12">
        <v>84.117240389829306</v>
      </c>
      <c r="U142" s="12">
        <v>79.118689713363779</v>
      </c>
      <c r="V142" s="12">
        <v>79.236315176678929</v>
      </c>
      <c r="W142" s="12">
        <v>81.643787051059647</v>
      </c>
    </row>
    <row r="143" spans="1:23">
      <c r="A143" t="s">
        <v>214</v>
      </c>
      <c r="G143" s="12">
        <v>100</v>
      </c>
      <c r="H143" s="12">
        <v>84.129296082719733</v>
      </c>
      <c r="I143" s="12">
        <v>89.793920479899029</v>
      </c>
      <c r="J143" s="12">
        <v>63.596801504741556</v>
      </c>
      <c r="K143" s="12">
        <v>60.551394645529001</v>
      </c>
      <c r="L143" s="12">
        <v>65.020845469781591</v>
      </c>
      <c r="M143" s="12">
        <v>64.467347100090464</v>
      </c>
      <c r="N143" s="12">
        <v>60.903528666922469</v>
      </c>
      <c r="O143" s="12">
        <v>59.111248668136923</v>
      </c>
      <c r="P143" s="12">
        <v>61.186982979534569</v>
      </c>
      <c r="Q143" s="12">
        <v>56.618312815123488</v>
      </c>
      <c r="R143" s="12">
        <v>57.639530543888284</v>
      </c>
      <c r="S143" s="12">
        <v>60.114616345085956</v>
      </c>
      <c r="T143" s="12">
        <v>35.920685541922055</v>
      </c>
      <c r="U143" s="12">
        <v>36.55772153359937</v>
      </c>
      <c r="V143" s="12">
        <v>38.40933974400825</v>
      </c>
    </row>
    <row r="144" spans="1:23">
      <c r="A144" t="s">
        <v>216</v>
      </c>
      <c r="G144" s="12">
        <v>100</v>
      </c>
      <c r="H144" s="12">
        <v>105.92930007194717</v>
      </c>
      <c r="I144" s="12">
        <v>88.002503587498424</v>
      </c>
      <c r="J144" s="12">
        <v>97.356806531032632</v>
      </c>
      <c r="K144" s="12">
        <v>82.090643368327278</v>
      </c>
      <c r="L144" s="12">
        <v>78.14231576977096</v>
      </c>
      <c r="M144" s="12">
        <v>73.211840906516613</v>
      </c>
      <c r="N144" s="12">
        <v>64.822213452036166</v>
      </c>
      <c r="O144" s="12">
        <v>52.577833489924487</v>
      </c>
      <c r="P144" s="12">
        <v>47.758143934901135</v>
      </c>
      <c r="Q144" s="12">
        <v>44.875081930761837</v>
      </c>
      <c r="R144" s="12">
        <v>42.786642267603291</v>
      </c>
      <c r="S144" s="12">
        <v>43.408744174501052</v>
      </c>
      <c r="T144" s="12">
        <v>43.881482046980061</v>
      </c>
      <c r="U144" s="12">
        <v>35.016307670509882</v>
      </c>
      <c r="V144" s="12">
        <v>34.518192583511905</v>
      </c>
      <c r="W144" s="12">
        <v>36.043449569202238</v>
      </c>
    </row>
    <row r="145" spans="1:23">
      <c r="A145" t="s">
        <v>217</v>
      </c>
      <c r="G145" s="12">
        <v>100</v>
      </c>
      <c r="H145" s="12">
        <v>91.009413452518586</v>
      </c>
      <c r="I145" s="12">
        <v>92.33740008676476</v>
      </c>
      <c r="J145" s="12">
        <v>90.005700098497798</v>
      </c>
      <c r="K145" s="12">
        <v>83.013737862082095</v>
      </c>
      <c r="L145" s="12">
        <v>80.81648609053093</v>
      </c>
      <c r="M145" s="12">
        <v>78.217223560367145</v>
      </c>
      <c r="N145" s="12">
        <v>74.73300495926533</v>
      </c>
      <c r="O145" s="12">
        <v>73.349202216566923</v>
      </c>
      <c r="P145" s="12">
        <v>72.843579980571747</v>
      </c>
      <c r="Q145" s="12">
        <v>68.654693047059112</v>
      </c>
      <c r="R145" s="12">
        <v>66.155077923241933</v>
      </c>
      <c r="S145" s="12">
        <v>64.1083627757166</v>
      </c>
      <c r="T145" s="12">
        <v>65.733461174541148</v>
      </c>
      <c r="U145" s="12">
        <v>61.928602305726805</v>
      </c>
      <c r="V145" s="12">
        <v>61.46371134698078</v>
      </c>
      <c r="W145" s="12">
        <v>64.3419007238559</v>
      </c>
    </row>
    <row r="146" spans="1:23">
      <c r="A146" t="s">
        <v>218</v>
      </c>
      <c r="G146" s="12">
        <v>100</v>
      </c>
      <c r="H146" s="12">
        <v>98.871721269096</v>
      </c>
      <c r="I146" s="12">
        <v>95.745303274886737</v>
      </c>
      <c r="J146" s="12">
        <v>92.319866630508571</v>
      </c>
      <c r="K146" s="12">
        <v>90.895906021361156</v>
      </c>
      <c r="L146" s="12">
        <v>89.158525357385528</v>
      </c>
      <c r="M146" s="12">
        <v>87.738481979437267</v>
      </c>
      <c r="N146" s="12">
        <v>87.013043342600255</v>
      </c>
      <c r="O146" s="12">
        <v>86.103012159902192</v>
      </c>
      <c r="P146" s="12">
        <v>85.945421339469334</v>
      </c>
      <c r="Q146" s="12">
        <v>85.110480956506919</v>
      </c>
      <c r="R146" s="12">
        <v>85.53832288065577</v>
      </c>
      <c r="S146" s="12">
        <v>86.345540653328413</v>
      </c>
      <c r="T146" s="12">
        <v>85.474148409934187</v>
      </c>
      <c r="U146" s="12">
        <v>80.619360548441549</v>
      </c>
      <c r="V146" s="12">
        <v>80.229365335328055</v>
      </c>
      <c r="W146" s="12">
        <v>80.78964606110776</v>
      </c>
    </row>
    <row r="147" spans="1:23">
      <c r="A147" t="s">
        <v>219</v>
      </c>
      <c r="G147" s="12">
        <v>100</v>
      </c>
      <c r="H147" s="12">
        <v>94.708936742529872</v>
      </c>
      <c r="I147" s="12">
        <v>90.858487842474318</v>
      </c>
      <c r="J147" s="12">
        <v>82.904673483837968</v>
      </c>
      <c r="K147" s="12">
        <v>77.935209672805314</v>
      </c>
      <c r="L147" s="12">
        <v>79.652390835681473</v>
      </c>
      <c r="M147" s="12">
        <v>73.191037310226491</v>
      </c>
      <c r="N147" s="12">
        <v>69.737423041370448</v>
      </c>
      <c r="O147" s="12">
        <v>63.744952568371595</v>
      </c>
      <c r="P147" s="12">
        <v>61.250041415965462</v>
      </c>
      <c r="Q147" s="12">
        <v>57.466693911934314</v>
      </c>
      <c r="R147" s="12">
        <v>56.808734896851284</v>
      </c>
      <c r="S147" s="12">
        <v>60.230972638351957</v>
      </c>
      <c r="T147" s="12">
        <v>68.461490658991849</v>
      </c>
      <c r="U147" s="12">
        <v>53.2480873318448</v>
      </c>
      <c r="V147" s="12">
        <v>52.626945945234731</v>
      </c>
      <c r="W147" s="12">
        <v>53.831517958328917</v>
      </c>
    </row>
    <row r="148" spans="1:23">
      <c r="A148" t="s">
        <v>221</v>
      </c>
      <c r="G148" s="12">
        <v>100</v>
      </c>
      <c r="H148" s="12">
        <v>102.06223514924585</v>
      </c>
      <c r="I148" s="12">
        <v>105.49967353839666</v>
      </c>
      <c r="J148" s="12">
        <v>100.82152785887284</v>
      </c>
      <c r="K148" s="12">
        <v>97.387696595049135</v>
      </c>
      <c r="L148" s="12">
        <v>95.430374267614297</v>
      </c>
      <c r="M148" s="12">
        <v>94.396962704639606</v>
      </c>
      <c r="N148" s="12">
        <v>94.54144187391131</v>
      </c>
      <c r="O148" s="12">
        <v>90.885711496476958</v>
      </c>
      <c r="P148" s="12">
        <v>92.192732496141986</v>
      </c>
      <c r="Q148" s="12">
        <v>92.750255727905667</v>
      </c>
      <c r="R148" s="12">
        <v>90.036029859097454</v>
      </c>
      <c r="S148" s="12">
        <v>91.878533267012472</v>
      </c>
      <c r="T148" s="12">
        <v>92.647455055797295</v>
      </c>
      <c r="U148" s="12">
        <v>88.360775601286363</v>
      </c>
      <c r="V148" s="12">
        <v>88.436264807622806</v>
      </c>
      <c r="W148" s="12">
        <v>91.581845036147641</v>
      </c>
    </row>
    <row r="149" spans="1:23">
      <c r="A149" t="s">
        <v>222</v>
      </c>
      <c r="G149" s="12">
        <v>100</v>
      </c>
      <c r="H149" s="12">
        <v>97.061096552887051</v>
      </c>
      <c r="I149" s="12">
        <v>90.457808491327498</v>
      </c>
      <c r="J149" s="12">
        <v>86.635617987293131</v>
      </c>
      <c r="K149" s="12">
        <v>85.269631832366898</v>
      </c>
      <c r="L149" s="12">
        <v>85.789179644250382</v>
      </c>
      <c r="M149" s="12">
        <v>79.27374246703593</v>
      </c>
      <c r="N149" s="12">
        <v>76.449021554914111</v>
      </c>
      <c r="O149" s="12">
        <v>68.535586420133342</v>
      </c>
      <c r="P149" s="12">
        <v>65.974921147950056</v>
      </c>
      <c r="Q149" s="12">
        <v>64.289774812674978</v>
      </c>
      <c r="R149" s="12">
        <v>60.871743846019307</v>
      </c>
      <c r="S149" s="12">
        <v>63.635149943198833</v>
      </c>
      <c r="T149" s="12">
        <v>64.016993117433941</v>
      </c>
      <c r="U149" s="12">
        <v>59.812498179786395</v>
      </c>
      <c r="V149" s="12">
        <v>60.248078037271235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/>
  <dimension ref="A1"/>
  <sheetViews>
    <sheetView topLeftCell="A4" workbookViewId="0">
      <selection activeCell="G28" sqref="G28"/>
    </sheetView>
  </sheetViews>
  <sheetFormatPr baseColWidth="10" defaultRowHeight="13.2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A1:Y152"/>
  <sheetViews>
    <sheetView zoomScale="85" zoomScaleNormal="85" workbookViewId="0">
      <pane xSplit="4" ySplit="1" topLeftCell="I59" activePane="bottomRight" state="frozen"/>
      <selection activeCell="G28" sqref="G28"/>
      <selection pane="topRight" activeCell="G28" sqref="G28"/>
      <selection pane="bottomLeft" activeCell="G28" sqref="G28"/>
      <selection pane="bottomRight" activeCell="G28" sqref="G28"/>
    </sheetView>
  </sheetViews>
  <sheetFormatPr baseColWidth="10" defaultRowHeight="13.2"/>
  <cols>
    <col min="1" max="1" width="19.5546875" customWidth="1"/>
    <col min="3" max="3" width="10" customWidth="1"/>
    <col min="5" max="25" width="6.6640625" style="12" customWidth="1"/>
  </cols>
  <sheetData>
    <row r="1" spans="1:25">
      <c r="A1" s="1" t="s">
        <v>1</v>
      </c>
      <c r="B1" t="s">
        <v>190</v>
      </c>
      <c r="C1" t="s">
        <v>191</v>
      </c>
      <c r="D1" t="s">
        <v>192</v>
      </c>
      <c r="E1" s="37">
        <v>1992</v>
      </c>
      <c r="F1" s="37">
        <v>1993</v>
      </c>
      <c r="G1" s="37">
        <v>1994</v>
      </c>
      <c r="H1" s="37">
        <v>1995</v>
      </c>
      <c r="I1" s="37">
        <v>1996</v>
      </c>
      <c r="J1" s="37">
        <v>1997</v>
      </c>
      <c r="K1" s="37">
        <v>1998</v>
      </c>
      <c r="L1" s="37">
        <v>1999</v>
      </c>
      <c r="M1" s="37">
        <v>2000</v>
      </c>
      <c r="N1" s="37">
        <v>2001</v>
      </c>
      <c r="O1" s="37">
        <v>2002</v>
      </c>
      <c r="P1" s="37">
        <v>2003</v>
      </c>
      <c r="Q1" s="37">
        <v>2004</v>
      </c>
      <c r="R1" s="37">
        <v>2005</v>
      </c>
      <c r="S1" s="37">
        <v>2006</v>
      </c>
      <c r="T1" s="37">
        <v>2007</v>
      </c>
      <c r="U1" s="37">
        <v>2008</v>
      </c>
      <c r="V1" s="37">
        <v>2009</v>
      </c>
      <c r="W1" s="37">
        <v>2010</v>
      </c>
      <c r="X1" s="37">
        <v>2011</v>
      </c>
      <c r="Y1" s="37">
        <v>2012</v>
      </c>
    </row>
    <row r="2" spans="1:25" ht="13.8">
      <c r="A2" t="s">
        <v>193</v>
      </c>
      <c r="B2" t="s">
        <v>76</v>
      </c>
      <c r="C2" t="s">
        <v>194</v>
      </c>
      <c r="D2" s="38" t="s">
        <v>195</v>
      </c>
      <c r="E2" s="39">
        <v>95.477415048765195</v>
      </c>
      <c r="F2" s="39">
        <v>96.214329709227201</v>
      </c>
      <c r="G2" s="39">
        <v>96.907169016527746</v>
      </c>
      <c r="H2" s="39">
        <v>99.722516313765354</v>
      </c>
      <c r="I2" s="39">
        <v>100</v>
      </c>
      <c r="J2" s="39">
        <v>102.35702502964936</v>
      </c>
      <c r="K2" s="39">
        <v>105.28885475209576</v>
      </c>
      <c r="L2" s="39">
        <v>106.19884704743745</v>
      </c>
      <c r="M2" s="39">
        <v>107.40830953451891</v>
      </c>
      <c r="N2" s="39">
        <v>107.52688997382943</v>
      </c>
      <c r="O2" s="39">
        <v>109.72864490292594</v>
      </c>
      <c r="P2" s="39">
        <v>109.93587070229063</v>
      </c>
      <c r="Q2" s="39">
        <v>110.62802772858247</v>
      </c>
      <c r="R2" s="39">
        <v>112.38725519544197</v>
      </c>
      <c r="S2" s="39">
        <v>115.21954011872033</v>
      </c>
      <c r="T2" s="39">
        <v>116.463406625665</v>
      </c>
      <c r="U2" s="39">
        <v>116.58355631129551</v>
      </c>
      <c r="V2" s="39">
        <v>116.08907315024663</v>
      </c>
      <c r="W2" s="39">
        <v>115.89029057836451</v>
      </c>
      <c r="X2" s="39">
        <v>116.50836894413776</v>
      </c>
      <c r="Y2" s="39">
        <v>115.22235452788118</v>
      </c>
    </row>
    <row r="3" spans="1:25" ht="13.8">
      <c r="A3" t="s">
        <v>193</v>
      </c>
      <c r="B3" t="s">
        <v>76</v>
      </c>
      <c r="C3" t="s">
        <v>196</v>
      </c>
      <c r="D3" s="38" t="s">
        <v>195</v>
      </c>
      <c r="E3" s="39">
        <v>83.563502044190344</v>
      </c>
      <c r="F3" s="39">
        <v>84.89650208163107</v>
      </c>
      <c r="G3" s="39">
        <v>90.44136378218893</v>
      </c>
      <c r="H3" s="39">
        <v>97.40577967379582</v>
      </c>
      <c r="I3" s="39">
        <v>100</v>
      </c>
      <c r="J3" s="39">
        <v>105.22762494374714</v>
      </c>
      <c r="K3" s="39">
        <v>106.40476877413919</v>
      </c>
      <c r="L3" s="39">
        <v>112.65078152013763</v>
      </c>
      <c r="M3" s="39">
        <v>120.36327784030138</v>
      </c>
      <c r="N3" s="39">
        <v>123.80481487762388</v>
      </c>
      <c r="O3" s="39">
        <v>127.52912117801746</v>
      </c>
      <c r="P3" s="39">
        <v>127.29001441100965</v>
      </c>
      <c r="Q3" s="39">
        <v>130.90060367667948</v>
      </c>
      <c r="R3" s="39">
        <v>136.65287599851121</v>
      </c>
      <c r="S3" s="39">
        <v>147.48330400476306</v>
      </c>
      <c r="T3" s="39">
        <v>155.85488561123458</v>
      </c>
      <c r="U3" s="39">
        <v>154.6778519006308</v>
      </c>
      <c r="V3" s="39">
        <v>141.60191623114289</v>
      </c>
      <c r="W3" s="39">
        <v>154.10814717583125</v>
      </c>
      <c r="X3" s="39">
        <v>164.41110139609867</v>
      </c>
      <c r="Y3" s="39">
        <v>164.20515903866894</v>
      </c>
    </row>
    <row r="4" spans="1:25" ht="13.8">
      <c r="A4" s="2" t="s">
        <v>197</v>
      </c>
      <c r="B4" s="2" t="s">
        <v>76</v>
      </c>
      <c r="C4" s="2" t="s">
        <v>194</v>
      </c>
      <c r="D4" s="38" t="s">
        <v>195</v>
      </c>
      <c r="E4" s="39">
        <v>97.605280595536215</v>
      </c>
      <c r="F4" s="39">
        <v>96.9682443389962</v>
      </c>
      <c r="G4" s="39">
        <v>99.339664748324765</v>
      </c>
      <c r="H4" s="39">
        <v>100.04612853290573</v>
      </c>
      <c r="I4" s="39">
        <v>100</v>
      </c>
      <c r="J4" s="39">
        <v>101.21945897299072</v>
      </c>
      <c r="K4" s="39">
        <v>100.85865490728128</v>
      </c>
      <c r="L4" s="39">
        <v>102.76745116469763</v>
      </c>
      <c r="M4" s="39">
        <v>103.2865666861578</v>
      </c>
      <c r="N4" s="39">
        <v>103.70346221328977</v>
      </c>
      <c r="O4" s="39">
        <v>104.71561229150656</v>
      </c>
      <c r="P4" s="39">
        <v>105.75013983743909</v>
      </c>
      <c r="Q4" s="39">
        <v>106.25885774763744</v>
      </c>
      <c r="R4" s="39">
        <v>106.49661182187533</v>
      </c>
      <c r="S4" s="39">
        <v>107.76325995366976</v>
      </c>
      <c r="T4" s="39">
        <v>108.73373265029024</v>
      </c>
      <c r="U4" s="39">
        <v>108.57799451639021</v>
      </c>
      <c r="V4" s="39">
        <v>106.44469331480539</v>
      </c>
      <c r="W4" s="39">
        <v>106.60989014523791</v>
      </c>
      <c r="X4" s="39">
        <v>107.35142413369032</v>
      </c>
      <c r="Y4" s="39">
        <v>107.00492982394825</v>
      </c>
    </row>
    <row r="5" spans="1:25" ht="13.8">
      <c r="A5" t="s">
        <v>197</v>
      </c>
      <c r="B5" t="s">
        <v>76</v>
      </c>
      <c r="C5" t="s">
        <v>196</v>
      </c>
      <c r="D5" s="38" t="s">
        <v>195</v>
      </c>
      <c r="E5" s="39">
        <v>86.768654903198836</v>
      </c>
      <c r="F5" s="39">
        <v>86.447872981673143</v>
      </c>
      <c r="G5" s="39">
        <v>93.080481494384529</v>
      </c>
      <c r="H5" s="39">
        <v>96.914158378321687</v>
      </c>
      <c r="I5" s="39">
        <v>100</v>
      </c>
      <c r="J5" s="39">
        <v>107.84020952809622</v>
      </c>
      <c r="K5" s="39">
        <v>110.83873606406435</v>
      </c>
      <c r="L5" s="39">
        <v>112.99849315595543</v>
      </c>
      <c r="M5" s="39">
        <v>116.80274292348122</v>
      </c>
      <c r="N5" s="39">
        <v>116.12012166487557</v>
      </c>
      <c r="O5" s="39">
        <v>119.55866704122555</v>
      </c>
      <c r="P5" s="39">
        <v>121.92859523379099</v>
      </c>
      <c r="Q5" s="39">
        <v>129.10041392972519</v>
      </c>
      <c r="R5" s="39">
        <v>131.64607910465671</v>
      </c>
      <c r="S5" s="39">
        <v>133.92885032736126</v>
      </c>
      <c r="T5" s="39">
        <v>139.59440473686973</v>
      </c>
      <c r="U5" s="39">
        <v>139.37233981063696</v>
      </c>
      <c r="V5" s="39">
        <v>125.23358542270253</v>
      </c>
      <c r="W5" s="39">
        <v>136.52574503749014</v>
      </c>
      <c r="X5" s="39">
        <v>135.62845516071684</v>
      </c>
      <c r="Y5" s="39">
        <v>133.93120449667421</v>
      </c>
    </row>
    <row r="6" spans="1:25" ht="13.8">
      <c r="A6" s="2" t="s">
        <v>198</v>
      </c>
      <c r="B6" t="s">
        <v>76</v>
      </c>
      <c r="C6" t="s">
        <v>194</v>
      </c>
      <c r="D6" s="38" t="s">
        <v>195</v>
      </c>
      <c r="E6" s="39">
        <v>0</v>
      </c>
      <c r="F6" s="39">
        <v>0</v>
      </c>
      <c r="G6" s="39">
        <v>0</v>
      </c>
      <c r="H6" s="39">
        <v>99.590859979094631</v>
      </c>
      <c r="I6" s="39">
        <v>100</v>
      </c>
      <c r="J6" s="39">
        <v>101.74504597453389</v>
      </c>
      <c r="K6" s="39">
        <v>104.98801613279268</v>
      </c>
      <c r="L6" s="39">
        <v>107.65695177656642</v>
      </c>
      <c r="M6" s="39">
        <v>112.72445429668083</v>
      </c>
      <c r="N6" s="39">
        <v>114.38700226683402</v>
      </c>
      <c r="O6" s="39">
        <v>113.77486572079331</v>
      </c>
      <c r="P6" s="39">
        <v>111.03348207563353</v>
      </c>
      <c r="Q6" s="39">
        <v>112.25450668189845</v>
      </c>
      <c r="R6" s="39">
        <v>112.72719520658848</v>
      </c>
      <c r="S6" s="39">
        <v>115.1835580597471</v>
      </c>
      <c r="T6" s="39">
        <v>117.46920621557156</v>
      </c>
      <c r="U6" s="39">
        <v>119.63516797209552</v>
      </c>
      <c r="V6" s="39">
        <v>121.16039973971506</v>
      </c>
      <c r="W6" s="39">
        <v>122.86321539863489</v>
      </c>
      <c r="X6" s="39">
        <v>123.32355290954354</v>
      </c>
      <c r="Y6" s="39">
        <v>125.13485445937582</v>
      </c>
    </row>
    <row r="7" spans="1:25" ht="13.8">
      <c r="A7" s="2" t="s">
        <v>198</v>
      </c>
      <c r="B7" t="s">
        <v>76</v>
      </c>
      <c r="C7" t="s">
        <v>196</v>
      </c>
      <c r="D7" s="38" t="s">
        <v>195</v>
      </c>
      <c r="E7" s="39">
        <v>0</v>
      </c>
      <c r="F7" s="39">
        <v>0</v>
      </c>
      <c r="G7" s="39">
        <v>0</v>
      </c>
      <c r="H7" s="39">
        <v>97.558872867700771</v>
      </c>
      <c r="I7" s="39">
        <v>100</v>
      </c>
      <c r="J7" s="39">
        <v>105.64327334178638</v>
      </c>
      <c r="K7" s="39">
        <v>108.87144047971177</v>
      </c>
      <c r="L7" s="39">
        <v>114.08481002446962</v>
      </c>
      <c r="M7" s="39">
        <v>117.21290621503054</v>
      </c>
      <c r="N7" s="39">
        <v>120.64071882297704</v>
      </c>
      <c r="O7" s="39">
        <v>124.42893576884811</v>
      </c>
      <c r="P7" s="39">
        <v>123.68260258926855</v>
      </c>
      <c r="Q7" s="39">
        <v>119.87622477283402</v>
      </c>
      <c r="R7" s="39">
        <v>117.28306757374496</v>
      </c>
      <c r="S7" s="39">
        <v>111.96011227472147</v>
      </c>
      <c r="T7" s="39">
        <v>112.56947360365041</v>
      </c>
      <c r="U7" s="39">
        <v>116.16809767983504</v>
      </c>
      <c r="V7" s="39">
        <v>111.84386615562504</v>
      </c>
      <c r="W7" s="39">
        <v>113.29557747638364</v>
      </c>
      <c r="X7" s="39">
        <v>111.52346537541085</v>
      </c>
      <c r="Y7" s="39">
        <v>110.28331371766262</v>
      </c>
    </row>
    <row r="8" spans="1:25" ht="13.8">
      <c r="A8" t="s">
        <v>199</v>
      </c>
      <c r="B8" t="s">
        <v>76</v>
      </c>
      <c r="C8" t="s">
        <v>194</v>
      </c>
      <c r="D8" s="38" t="s">
        <v>195</v>
      </c>
      <c r="E8" s="39">
        <v>0</v>
      </c>
      <c r="F8" s="39">
        <v>97.26123046474703</v>
      </c>
      <c r="G8" s="39">
        <v>95.548044840077807</v>
      </c>
      <c r="H8" s="39">
        <v>98.830889129322443</v>
      </c>
      <c r="I8" s="39">
        <v>100</v>
      </c>
      <c r="J8" s="39">
        <v>99.16199290923231</v>
      </c>
      <c r="K8" s="39">
        <v>101.90536138580899</v>
      </c>
      <c r="L8" s="39">
        <v>103.02558351067583</v>
      </c>
      <c r="M8" s="39">
        <v>105.06613377600479</v>
      </c>
      <c r="N8" s="39">
        <v>109.54758214658987</v>
      </c>
      <c r="O8" s="39">
        <v>110.04354797525612</v>
      </c>
      <c r="P8" s="39">
        <v>112.90998812073461</v>
      </c>
      <c r="Q8" s="39">
        <v>116.77481843679588</v>
      </c>
      <c r="R8" s="39">
        <v>118.20384947385114</v>
      </c>
      <c r="S8" s="39">
        <v>121.13099564480257</v>
      </c>
      <c r="T8" s="39">
        <v>125.13607367583982</v>
      </c>
      <c r="U8" s="39">
        <v>123.47251662667254</v>
      </c>
      <c r="V8" s="39">
        <v>119.55717793763877</v>
      </c>
      <c r="W8" s="39">
        <v>122.11344948392882</v>
      </c>
      <c r="X8" s="39">
        <v>124.42691692372416</v>
      </c>
      <c r="Y8" s="39">
        <v>123.38319718800734</v>
      </c>
    </row>
    <row r="9" spans="1:25" ht="13.8">
      <c r="A9" t="s">
        <v>199</v>
      </c>
      <c r="B9" t="s">
        <v>76</v>
      </c>
      <c r="C9" t="s">
        <v>196</v>
      </c>
      <c r="D9" s="38" t="s">
        <v>195</v>
      </c>
      <c r="E9" s="39">
        <v>0</v>
      </c>
      <c r="F9" s="39">
        <v>75.055418247576554</v>
      </c>
      <c r="G9" s="39">
        <v>82.382321457594244</v>
      </c>
      <c r="H9" s="39">
        <v>91.242777320084514</v>
      </c>
      <c r="I9" s="39">
        <v>100</v>
      </c>
      <c r="J9" s="39">
        <v>104.48225551240161</v>
      </c>
      <c r="K9" s="39">
        <v>106.97722555684457</v>
      </c>
      <c r="L9" s="39">
        <v>121.26745539358816</v>
      </c>
      <c r="M9" s="39">
        <v>139.28241168855186</v>
      </c>
      <c r="N9" s="39">
        <v>143.30966405314473</v>
      </c>
      <c r="O9" s="39">
        <v>151.08133302695904</v>
      </c>
      <c r="P9" s="39">
        <v>161.12783092624034</v>
      </c>
      <c r="Q9" s="39">
        <v>175.50825435789369</v>
      </c>
      <c r="R9" s="39">
        <v>203.11268781769982</v>
      </c>
      <c r="S9" s="39">
        <v>238.87571853172003</v>
      </c>
      <c r="T9" s="39">
        <v>250.5072922679729</v>
      </c>
      <c r="U9" s="39">
        <v>274.27184738078017</v>
      </c>
      <c r="V9" s="39">
        <v>254.1780669651948</v>
      </c>
      <c r="W9" s="39">
        <v>294.48003243083684</v>
      </c>
      <c r="X9" s="39">
        <v>311.56787030654237</v>
      </c>
      <c r="Y9" s="39">
        <v>308.79888210755604</v>
      </c>
    </row>
    <row r="10" spans="1:25" ht="13.8">
      <c r="A10" t="s">
        <v>200</v>
      </c>
      <c r="B10" t="s">
        <v>76</v>
      </c>
      <c r="C10" t="s">
        <v>194</v>
      </c>
      <c r="D10" s="38" t="s">
        <v>195</v>
      </c>
      <c r="E10" s="39">
        <v>92.912928607388622</v>
      </c>
      <c r="F10" s="39">
        <v>95.29007566663357</v>
      </c>
      <c r="G10" s="39">
        <v>96.296227936839003</v>
      </c>
      <c r="H10" s="39">
        <v>98.103489184530972</v>
      </c>
      <c r="I10" s="39">
        <v>100</v>
      </c>
      <c r="J10" s="39">
        <v>100.17995627135465</v>
      </c>
      <c r="K10" s="39">
        <v>99.919420390235587</v>
      </c>
      <c r="L10" s="39">
        <v>101.36409767958412</v>
      </c>
      <c r="M10" s="39">
        <v>105.20906620180799</v>
      </c>
      <c r="N10" s="39">
        <v>105.30441145435026</v>
      </c>
      <c r="O10" s="39">
        <v>105.73288223647033</v>
      </c>
      <c r="P10" s="39">
        <v>107.18052236861311</v>
      </c>
      <c r="Q10" s="39">
        <v>108.69181504963856</v>
      </c>
      <c r="R10" s="39">
        <v>109.76460699711755</v>
      </c>
      <c r="S10" s="39">
        <v>110.9041600498535</v>
      </c>
      <c r="T10" s="39">
        <v>110.66786119421509</v>
      </c>
      <c r="U10" s="39">
        <v>109.1287372194012</v>
      </c>
      <c r="V10" s="39">
        <v>107.48120234103439</v>
      </c>
      <c r="W10" s="39">
        <v>110.41152672132063</v>
      </c>
      <c r="X10" s="39">
        <v>111.76134447006038</v>
      </c>
      <c r="Y10" s="39">
        <v>112.0064104260981</v>
      </c>
    </row>
    <row r="11" spans="1:25" ht="13.8">
      <c r="A11" t="s">
        <v>200</v>
      </c>
      <c r="B11" t="s">
        <v>76</v>
      </c>
      <c r="C11" t="s">
        <v>196</v>
      </c>
      <c r="D11" s="38" t="s">
        <v>195</v>
      </c>
      <c r="E11" s="39">
        <v>90.233145472637702</v>
      </c>
      <c r="F11" s="39">
        <v>90.444502469031519</v>
      </c>
      <c r="G11" s="39">
        <v>101.10557866177507</v>
      </c>
      <c r="H11" s="39">
        <v>103.50941479400237</v>
      </c>
      <c r="I11" s="39">
        <v>100</v>
      </c>
      <c r="J11" s="39">
        <v>109.75887309913104</v>
      </c>
      <c r="K11" s="39">
        <v>111.29964530642654</v>
      </c>
      <c r="L11" s="39">
        <v>114.91772820576399</v>
      </c>
      <c r="M11" s="39">
        <v>120.65003933116181</v>
      </c>
      <c r="N11" s="39">
        <v>120.62809726042276</v>
      </c>
      <c r="O11" s="39">
        <v>120.97310889520577</v>
      </c>
      <c r="P11" s="39">
        <v>122.62095840770783</v>
      </c>
      <c r="Q11" s="39">
        <v>129.64327129944235</v>
      </c>
      <c r="R11" s="39">
        <v>132.18602816703623</v>
      </c>
      <c r="S11" s="39">
        <v>139.4260886832673</v>
      </c>
      <c r="T11" s="39">
        <v>139.9643002509076</v>
      </c>
      <c r="U11" s="39">
        <v>132.30391194208173</v>
      </c>
      <c r="V11" s="39">
        <v>130.09110896322622</v>
      </c>
      <c r="W11" s="39">
        <v>145.44394843174538</v>
      </c>
      <c r="X11" s="39">
        <v>155.97216538616402</v>
      </c>
      <c r="Y11" s="39">
        <v>162.23418552679075</v>
      </c>
    </row>
    <row r="12" spans="1:25" ht="13.8">
      <c r="A12" t="s">
        <v>201</v>
      </c>
      <c r="B12" t="s">
        <v>76</v>
      </c>
      <c r="C12" t="s">
        <v>194</v>
      </c>
      <c r="D12" s="38" t="s">
        <v>195</v>
      </c>
      <c r="E12" s="39">
        <v>0</v>
      </c>
      <c r="F12" s="39">
        <v>0</v>
      </c>
      <c r="G12" s="39">
        <v>0</v>
      </c>
      <c r="H12" s="39">
        <v>99.291582770956197</v>
      </c>
      <c r="I12" s="39">
        <v>100</v>
      </c>
      <c r="J12" s="39">
        <v>101.1611000483377</v>
      </c>
      <c r="K12" s="39">
        <v>101.62832627914086</v>
      </c>
      <c r="L12" s="39">
        <v>101.65967115815691</v>
      </c>
      <c r="M12" s="39">
        <v>102.35693205968769</v>
      </c>
      <c r="N12" s="39">
        <v>102.83615660498603</v>
      </c>
      <c r="O12" s="39">
        <v>102.86803729389976</v>
      </c>
      <c r="P12" s="39">
        <v>102.88847461428384</v>
      </c>
      <c r="Q12" s="39">
        <v>103.38916982762612</v>
      </c>
      <c r="R12" s="39">
        <v>103.84807186894702</v>
      </c>
      <c r="S12" s="39">
        <v>104.9387511878714</v>
      </c>
      <c r="T12" s="39">
        <v>106.08142320294145</v>
      </c>
      <c r="U12" s="39">
        <v>106.3235327324353</v>
      </c>
      <c r="V12" s="39">
        <v>104.90252661157265</v>
      </c>
      <c r="W12" s="39">
        <v>105.55231092895274</v>
      </c>
      <c r="X12" s="39">
        <v>106.56214036152623</v>
      </c>
      <c r="Y12" s="39"/>
    </row>
    <row r="13" spans="1:25" ht="13.8">
      <c r="A13" t="s">
        <v>201</v>
      </c>
      <c r="B13" t="s">
        <v>76</v>
      </c>
      <c r="C13" t="s">
        <v>196</v>
      </c>
      <c r="D13" s="38" t="s">
        <v>195</v>
      </c>
      <c r="E13" s="39">
        <v>0</v>
      </c>
      <c r="F13" s="39">
        <v>0</v>
      </c>
      <c r="G13" s="39">
        <v>0</v>
      </c>
      <c r="H13" s="39">
        <v>99.413096850137435</v>
      </c>
      <c r="I13" s="39">
        <v>100</v>
      </c>
      <c r="J13" s="39">
        <v>104.23672606372408</v>
      </c>
      <c r="K13" s="39">
        <v>105.71902093117956</v>
      </c>
      <c r="L13" s="39">
        <v>108.13324999163363</v>
      </c>
      <c r="M13" s="39">
        <v>113.22053754497901</v>
      </c>
      <c r="N13" s="39">
        <v>114.49366211529052</v>
      </c>
      <c r="O13" s="39">
        <v>115.20670081639976</v>
      </c>
      <c r="P13" s="39">
        <v>117.69877635488471</v>
      </c>
      <c r="Q13" s="39">
        <v>122.98063518323906</v>
      </c>
      <c r="R13" s="39">
        <v>127.41691864953206</v>
      </c>
      <c r="S13" s="39">
        <v>135.03879858582641</v>
      </c>
      <c r="T13" s="39">
        <v>140.17161262819909</v>
      </c>
      <c r="U13" s="39">
        <v>135.80194562290995</v>
      </c>
      <c r="V13" s="39">
        <v>123.23497260886548</v>
      </c>
      <c r="W13" s="39">
        <v>141.1831676419188</v>
      </c>
      <c r="X13" s="39">
        <v>147.38775204930965</v>
      </c>
      <c r="Y13" s="39"/>
    </row>
    <row r="14" spans="1:25" ht="13.8">
      <c r="A14" t="s">
        <v>202</v>
      </c>
      <c r="B14" t="s">
        <v>76</v>
      </c>
      <c r="C14" t="s">
        <v>194</v>
      </c>
      <c r="D14" s="38" t="s">
        <v>195</v>
      </c>
      <c r="E14" s="39">
        <v>0</v>
      </c>
      <c r="F14" s="39">
        <v>88.699135705320387</v>
      </c>
      <c r="G14" s="39">
        <v>86.659407693829891</v>
      </c>
      <c r="H14" s="39">
        <v>91.680919833254194</v>
      </c>
      <c r="I14" s="39">
        <v>100</v>
      </c>
      <c r="J14" s="39">
        <v>106.18570397326567</v>
      </c>
      <c r="K14" s="39">
        <v>113.65869882911898</v>
      </c>
      <c r="L14" s="39">
        <v>119.99565204869333</v>
      </c>
      <c r="M14" s="39">
        <v>128.79523657779072</v>
      </c>
      <c r="N14" s="39">
        <v>133.04442993062787</v>
      </c>
      <c r="O14" s="39">
        <v>136.50346674792752</v>
      </c>
      <c r="P14" s="39">
        <v>145.65757653741417</v>
      </c>
      <c r="Q14" s="39">
        <v>161.68600173360619</v>
      </c>
      <c r="R14" s="39">
        <v>165.42663343147191</v>
      </c>
      <c r="S14" s="39">
        <v>170.27060422587419</v>
      </c>
      <c r="T14" s="39">
        <v>183.76755555018769</v>
      </c>
      <c r="U14" s="39">
        <v>174.00789134581171</v>
      </c>
      <c r="V14" s="39">
        <v>162.71111486859985</v>
      </c>
      <c r="W14" s="39">
        <v>165.14113654332294</v>
      </c>
      <c r="X14" s="39">
        <v>169.19690180597919</v>
      </c>
      <c r="Y14" s="39">
        <v>169.54510953028188</v>
      </c>
    </row>
    <row r="15" spans="1:25" ht="13.8">
      <c r="A15" t="s">
        <v>202</v>
      </c>
      <c r="B15" t="s">
        <v>76</v>
      </c>
      <c r="C15" t="s">
        <v>196</v>
      </c>
      <c r="D15" s="38" t="s">
        <v>195</v>
      </c>
      <c r="E15" s="39">
        <v>0</v>
      </c>
      <c r="F15" s="39">
        <v>92.613268062465352</v>
      </c>
      <c r="G15" s="39">
        <v>96.20766441940215</v>
      </c>
      <c r="H15" s="39">
        <v>94.706761628418178</v>
      </c>
      <c r="I15" s="39">
        <v>100</v>
      </c>
      <c r="J15" s="39">
        <v>134.24369017603911</v>
      </c>
      <c r="K15" s="39">
        <v>145.11971437860785</v>
      </c>
      <c r="L15" s="39">
        <v>152.61870730146265</v>
      </c>
      <c r="M15" s="39">
        <v>176.50289649700736</v>
      </c>
      <c r="N15" s="39">
        <v>195.78070460638105</v>
      </c>
      <c r="O15" s="39">
        <v>216.80683953631507</v>
      </c>
      <c r="P15" s="39">
        <v>226.75573931731412</v>
      </c>
      <c r="Q15" s="39">
        <v>221.58396365116076</v>
      </c>
      <c r="R15" s="39">
        <v>248.49879048501242</v>
      </c>
      <c r="S15" s="39">
        <v>282.51652731172766</v>
      </c>
      <c r="T15" s="39">
        <v>302.75479051772965</v>
      </c>
      <c r="U15" s="39">
        <v>283.68903093618297</v>
      </c>
      <c r="V15" s="39">
        <v>258.47549990900518</v>
      </c>
      <c r="W15" s="39">
        <v>345.36693392551507</v>
      </c>
      <c r="X15" s="39">
        <v>361.20697940246077</v>
      </c>
      <c r="Y15" s="39">
        <v>368.54340860340375</v>
      </c>
    </row>
    <row r="16" spans="1:25" ht="13.8">
      <c r="A16" t="s">
        <v>203</v>
      </c>
      <c r="B16" t="s">
        <v>76</v>
      </c>
      <c r="C16" t="s">
        <v>194</v>
      </c>
      <c r="D16" s="38" t="s">
        <v>195</v>
      </c>
      <c r="E16" s="39">
        <v>89.813664669892177</v>
      </c>
      <c r="F16" s="39">
        <v>92.626355052898305</v>
      </c>
      <c r="G16" s="39">
        <v>96.042403999554324</v>
      </c>
      <c r="H16" s="39">
        <v>98.613083258464172</v>
      </c>
      <c r="I16" s="39">
        <v>100</v>
      </c>
      <c r="J16" s="39">
        <v>101.14705884676989</v>
      </c>
      <c r="K16" s="39">
        <v>102.88894235745816</v>
      </c>
      <c r="L16" s="39">
        <v>103.69986037591828</v>
      </c>
      <c r="M16" s="39">
        <v>104.86710821696018</v>
      </c>
      <c r="N16" s="39">
        <v>105.25836381436872</v>
      </c>
      <c r="O16" s="39">
        <v>103.47770242133598</v>
      </c>
      <c r="P16" s="39">
        <v>102.85381903865618</v>
      </c>
      <c r="Q16" s="39">
        <v>105.57644912333937</v>
      </c>
      <c r="R16" s="39">
        <v>106.1614163428921</v>
      </c>
      <c r="S16" s="39">
        <v>105.77770692533866</v>
      </c>
      <c r="T16" s="39">
        <v>108.19125970632322</v>
      </c>
      <c r="U16" s="39">
        <v>108.20767561066769</v>
      </c>
      <c r="V16" s="39">
        <v>104.44886811253053</v>
      </c>
      <c r="W16" s="39">
        <v>104.9695940313273</v>
      </c>
      <c r="X16" s="39">
        <v>106.23172224368867</v>
      </c>
      <c r="Y16" s="39">
        <v>106.3207553133403</v>
      </c>
    </row>
    <row r="17" spans="1:25" ht="13.8">
      <c r="A17" t="s">
        <v>203</v>
      </c>
      <c r="B17" t="s">
        <v>76</v>
      </c>
      <c r="C17" t="s">
        <v>196</v>
      </c>
      <c r="D17" s="38" t="s">
        <v>195</v>
      </c>
      <c r="E17" s="39">
        <v>77.144732917224488</v>
      </c>
      <c r="F17" s="39">
        <v>86.276486198307722</v>
      </c>
      <c r="G17" s="39">
        <v>95.897141604842702</v>
      </c>
      <c r="H17" s="39">
        <v>97.757362564908703</v>
      </c>
      <c r="I17" s="39">
        <v>100</v>
      </c>
      <c r="J17" s="39">
        <v>105.96481197134719</v>
      </c>
      <c r="K17" s="39">
        <v>112.98560664275655</v>
      </c>
      <c r="L17" s="39">
        <v>119.99043314934822</v>
      </c>
      <c r="M17" s="39">
        <v>134.2722239626429</v>
      </c>
      <c r="N17" s="39">
        <v>138.9331720595514</v>
      </c>
      <c r="O17" s="39">
        <v>147.40255087920897</v>
      </c>
      <c r="P17" s="39">
        <v>155.89087140757266</v>
      </c>
      <c r="Q17" s="39">
        <v>167.60836694374467</v>
      </c>
      <c r="R17" s="39">
        <v>174.40249328142971</v>
      </c>
      <c r="S17" s="39">
        <v>195.7006067434356</v>
      </c>
      <c r="T17" s="39">
        <v>214.2538114042666</v>
      </c>
      <c r="U17" s="39">
        <v>200.07017095301839</v>
      </c>
      <c r="V17" s="39">
        <v>160.3162305390918</v>
      </c>
      <c r="W17" s="39">
        <v>186.48840388124736</v>
      </c>
      <c r="X17" s="39">
        <v>184.16803285789408</v>
      </c>
      <c r="Y17" s="39">
        <v>171.81501841021699</v>
      </c>
    </row>
    <row r="18" spans="1:25" ht="13.8">
      <c r="A18" t="s">
        <v>2</v>
      </c>
      <c r="B18" t="s">
        <v>76</v>
      </c>
      <c r="C18" t="s">
        <v>194</v>
      </c>
      <c r="D18" s="38" t="s">
        <v>195</v>
      </c>
      <c r="E18" s="39">
        <v>97.211316114792837</v>
      </c>
      <c r="F18" s="39">
        <v>97.816687297851004</v>
      </c>
      <c r="G18" s="39">
        <v>98.626535212995918</v>
      </c>
      <c r="H18" s="39">
        <v>99.262915356316995</v>
      </c>
      <c r="I18" s="39">
        <v>100</v>
      </c>
      <c r="J18" s="39">
        <v>101.43554903685671</v>
      </c>
      <c r="K18" s="39">
        <v>102.4411182129553</v>
      </c>
      <c r="L18" s="39">
        <v>102.40952887108315</v>
      </c>
      <c r="M18" s="39">
        <v>102.4711653979801</v>
      </c>
      <c r="N18" s="39">
        <v>102.01896521275545</v>
      </c>
      <c r="O18" s="39">
        <v>101.51837778365531</v>
      </c>
      <c r="P18" s="39">
        <v>101.99951413768144</v>
      </c>
      <c r="Q18" s="39">
        <v>103.65322033027029</v>
      </c>
      <c r="R18" s="39">
        <v>104.52239982820704</v>
      </c>
      <c r="S18" s="39">
        <v>105.93856411931651</v>
      </c>
      <c r="T18" s="39">
        <v>106.69544806703904</v>
      </c>
      <c r="U18" s="39">
        <v>107.15865892050681</v>
      </c>
      <c r="V18" s="39">
        <v>106.11088771025361</v>
      </c>
      <c r="W18" s="39">
        <v>107.2202125357453</v>
      </c>
      <c r="X18" s="39">
        <v>108.5026237394319</v>
      </c>
      <c r="Y18" s="39">
        <v>108.99548380196384</v>
      </c>
    </row>
    <row r="19" spans="1:25" ht="13.8">
      <c r="A19" t="s">
        <v>2</v>
      </c>
      <c r="B19" t="s">
        <v>76</v>
      </c>
      <c r="C19" t="s">
        <v>196</v>
      </c>
      <c r="D19" s="38" t="s">
        <v>195</v>
      </c>
      <c r="E19" s="39">
        <v>87.21168421391107</v>
      </c>
      <c r="F19" s="39">
        <v>89.53123110597231</v>
      </c>
      <c r="G19" s="39">
        <v>95.31267337216417</v>
      </c>
      <c r="H19" s="39">
        <v>99.001331045330261</v>
      </c>
      <c r="I19" s="39">
        <v>100</v>
      </c>
      <c r="J19" s="39">
        <v>105.07889579848906</v>
      </c>
      <c r="K19" s="39">
        <v>110.198710258288</v>
      </c>
      <c r="L19" s="39">
        <v>114.87654882907411</v>
      </c>
      <c r="M19" s="39">
        <v>118.6936689071162</v>
      </c>
      <c r="N19" s="39">
        <v>118.49489524415105</v>
      </c>
      <c r="O19" s="39">
        <v>119.85666919832485</v>
      </c>
      <c r="P19" s="39">
        <v>124.352377833906</v>
      </c>
      <c r="Q19" s="39">
        <v>131.44348899634474</v>
      </c>
      <c r="R19" s="39">
        <v>137.25237642994529</v>
      </c>
      <c r="S19" s="39">
        <v>141.16059544238121</v>
      </c>
      <c r="T19" s="39">
        <v>146.15043031395729</v>
      </c>
      <c r="U19" s="39">
        <v>141.93451746096872</v>
      </c>
      <c r="V19" s="39">
        <v>138.51852254421229</v>
      </c>
      <c r="W19" s="39">
        <v>149.94608337986782</v>
      </c>
      <c r="X19" s="39">
        <v>154.5878265737154</v>
      </c>
      <c r="Y19" s="39">
        <v>152.50763233801578</v>
      </c>
    </row>
    <row r="20" spans="1:25" ht="13.8">
      <c r="A20" t="s">
        <v>5</v>
      </c>
      <c r="B20" t="s">
        <v>76</v>
      </c>
      <c r="C20" t="s">
        <v>194</v>
      </c>
      <c r="D20" s="38" t="s">
        <v>195</v>
      </c>
      <c r="E20" s="39">
        <v>95.442221624153959</v>
      </c>
      <c r="F20" s="39">
        <v>96.32023979213804</v>
      </c>
      <c r="G20" s="39">
        <v>96.948003781120306</v>
      </c>
      <c r="H20" s="39">
        <v>98.696543497835322</v>
      </c>
      <c r="I20" s="39">
        <v>100</v>
      </c>
      <c r="J20" s="39">
        <v>100.91720409743192</v>
      </c>
      <c r="K20" s="39">
        <v>101.74145842262821</v>
      </c>
      <c r="L20" s="39">
        <v>101.07290950230755</v>
      </c>
      <c r="M20" s="39">
        <v>101.24281902787328</v>
      </c>
      <c r="N20" s="39">
        <v>102.89446338327201</v>
      </c>
      <c r="O20" s="39">
        <v>103.83316055806411</v>
      </c>
      <c r="P20" s="39">
        <v>103.36176649422364</v>
      </c>
      <c r="Q20" s="39">
        <v>102.87041605613868</v>
      </c>
      <c r="R20" s="39">
        <v>103.17069615143086</v>
      </c>
      <c r="S20" s="39">
        <v>105.09458615339121</v>
      </c>
      <c r="T20" s="39">
        <v>106.66142110981528</v>
      </c>
      <c r="U20" s="39">
        <v>107.99600623320006</v>
      </c>
      <c r="V20" s="39">
        <v>105.45276257687668</v>
      </c>
      <c r="W20" s="39">
        <v>104.64748861178393</v>
      </c>
      <c r="X20" s="39">
        <v>106.20460495931474</v>
      </c>
      <c r="Y20" s="39">
        <v>106.62373035096638</v>
      </c>
    </row>
    <row r="21" spans="1:25" ht="13.8">
      <c r="A21" t="s">
        <v>5</v>
      </c>
      <c r="B21" t="s">
        <v>76</v>
      </c>
      <c r="C21" t="s">
        <v>196</v>
      </c>
      <c r="D21" s="38" t="s">
        <v>195</v>
      </c>
      <c r="E21" s="39">
        <v>90.653360550981219</v>
      </c>
      <c r="F21" s="39">
        <v>89.858686128720166</v>
      </c>
      <c r="G21" s="39">
        <v>98.042791031050001</v>
      </c>
      <c r="H21" s="39">
        <v>100.1324131176189</v>
      </c>
      <c r="I21" s="39">
        <v>100</v>
      </c>
      <c r="J21" s="39">
        <v>106.02028449792287</v>
      </c>
      <c r="K21" s="39">
        <v>106.85303666184114</v>
      </c>
      <c r="L21" s="39">
        <v>108.64845328474343</v>
      </c>
      <c r="M21" s="39">
        <v>115.6671313847359</v>
      </c>
      <c r="N21" s="39">
        <v>117.31952270388065</v>
      </c>
      <c r="O21" s="39">
        <v>116.97764938772254</v>
      </c>
      <c r="P21" s="39">
        <v>121.73886758840462</v>
      </c>
      <c r="Q21" s="39">
        <v>128.60762681290609</v>
      </c>
      <c r="R21" s="39">
        <v>134.0459372832847</v>
      </c>
      <c r="S21" s="39">
        <v>147.25982698222265</v>
      </c>
      <c r="T21" s="39">
        <v>152.47164991441747</v>
      </c>
      <c r="U21" s="39">
        <v>145.43079060569269</v>
      </c>
      <c r="V21" s="39">
        <v>118.57935012102892</v>
      </c>
      <c r="W21" s="39">
        <v>145.13802039670873</v>
      </c>
      <c r="X21" s="39">
        <v>155.41405249161301</v>
      </c>
      <c r="Y21" s="39">
        <v>151.96450484692031</v>
      </c>
    </row>
    <row r="22" spans="1:25" ht="13.8">
      <c r="A22" t="s">
        <v>204</v>
      </c>
      <c r="B22" t="s">
        <v>76</v>
      </c>
      <c r="C22" t="s">
        <v>194</v>
      </c>
      <c r="D22" s="38" t="s">
        <v>195</v>
      </c>
      <c r="E22" s="39">
        <v>100.41269788066614</v>
      </c>
      <c r="F22" s="39">
        <v>96.396044531263101</v>
      </c>
      <c r="G22" s="39">
        <v>96.637487988188013</v>
      </c>
      <c r="H22" s="39">
        <v>97.404056761368352</v>
      </c>
      <c r="I22" s="39">
        <v>100</v>
      </c>
      <c r="J22" s="39">
        <v>103.80259242100469</v>
      </c>
      <c r="K22" s="39">
        <v>101.57472263117697</v>
      </c>
      <c r="L22" s="39">
        <v>102.9719133087326</v>
      </c>
      <c r="M22" s="39">
        <v>106.94002232073746</v>
      </c>
      <c r="N22" s="39">
        <v>108.35712498221129</v>
      </c>
      <c r="O22" s="39">
        <v>113.67646519961833</v>
      </c>
      <c r="P22" s="39">
        <v>119.80969710776301</v>
      </c>
      <c r="Q22" s="39">
        <v>118.95600985430163</v>
      </c>
      <c r="R22" s="39">
        <v>116.19574303939817</v>
      </c>
      <c r="S22" s="39">
        <v>116.50234782458026</v>
      </c>
      <c r="T22" s="39">
        <v>120.50255461379982</v>
      </c>
      <c r="U22" s="39">
        <v>122.3588571259764</v>
      </c>
      <c r="V22" s="39">
        <v>120.83563296390591</v>
      </c>
      <c r="W22" s="39">
        <v>116.91240402977651</v>
      </c>
      <c r="X22" s="39">
        <v>114.58730353958951</v>
      </c>
      <c r="Y22" s="39">
        <v>115.90243184690326</v>
      </c>
    </row>
    <row r="23" spans="1:25" ht="13.8">
      <c r="A23" t="s">
        <v>204</v>
      </c>
      <c r="B23" t="s">
        <v>76</v>
      </c>
      <c r="C23" t="s">
        <v>196</v>
      </c>
      <c r="D23" s="38" t="s">
        <v>195</v>
      </c>
      <c r="E23" s="39">
        <v>0</v>
      </c>
      <c r="F23" s="39">
        <v>0</v>
      </c>
      <c r="G23" s="39">
        <v>0</v>
      </c>
      <c r="H23" s="39">
        <v>96.314260885390951</v>
      </c>
      <c r="I23" s="39">
        <v>100</v>
      </c>
      <c r="J23" s="39">
        <v>99.557155893089515</v>
      </c>
      <c r="K23" s="39">
        <v>102.12351271994015</v>
      </c>
      <c r="L23" s="39">
        <v>104.76828721385981</v>
      </c>
      <c r="M23" s="39">
        <v>111.66751924278189</v>
      </c>
      <c r="N23" s="39">
        <v>108.54386404414014</v>
      </c>
      <c r="O23" s="39">
        <v>101.70717037661149</v>
      </c>
      <c r="P23" s="39">
        <v>110.53530299564191</v>
      </c>
      <c r="Q23" s="39">
        <v>109.62768103768001</v>
      </c>
      <c r="R23" s="39">
        <v>122.18299123339062</v>
      </c>
      <c r="S23" s="39">
        <v>117.13435088987558</v>
      </c>
      <c r="T23" s="39">
        <v>118.72554432845946</v>
      </c>
      <c r="U23" s="39">
        <v>99.346011883376306</v>
      </c>
      <c r="V23" s="39">
        <v>111.94131037625617</v>
      </c>
      <c r="W23" s="39">
        <v>120.48202031173471</v>
      </c>
      <c r="X23" s="39">
        <v>114.47489347632443</v>
      </c>
      <c r="Y23" s="39">
        <v>130.81810690398132</v>
      </c>
    </row>
    <row r="24" spans="1:25" ht="13.8">
      <c r="A24" t="s">
        <v>205</v>
      </c>
      <c r="B24" t="s">
        <v>76</v>
      </c>
      <c r="C24" t="s">
        <v>194</v>
      </c>
      <c r="D24" s="38" t="s">
        <v>195</v>
      </c>
      <c r="E24" s="39">
        <v>0</v>
      </c>
      <c r="F24" s="39">
        <v>0</v>
      </c>
      <c r="G24" s="39">
        <v>0</v>
      </c>
      <c r="H24" s="39">
        <v>99.066342314155719</v>
      </c>
      <c r="I24" s="39">
        <v>100</v>
      </c>
      <c r="J24" s="39">
        <v>99.788502179791294</v>
      </c>
      <c r="K24" s="39">
        <v>100.50684540342489</v>
      </c>
      <c r="L24" s="39">
        <v>98.347207835472943</v>
      </c>
      <c r="M24" s="39">
        <v>98.608717629232316</v>
      </c>
      <c r="N24" s="39">
        <v>101.55062717435142</v>
      </c>
      <c r="O24" s="39">
        <v>106.38712711814905</v>
      </c>
      <c r="P24" s="39">
        <v>107.24789625063795</v>
      </c>
      <c r="Q24" s="39">
        <v>107.88664852520533</v>
      </c>
      <c r="R24" s="39">
        <v>111.23186542334123</v>
      </c>
      <c r="S24" s="39">
        <v>115.44897556906948</v>
      </c>
      <c r="T24" s="39">
        <v>112.28674803716387</v>
      </c>
      <c r="U24" s="39">
        <v>113.66564959363234</v>
      </c>
      <c r="V24" s="39">
        <v>110.14119015464614</v>
      </c>
      <c r="W24" s="39">
        <v>107.84350185281677</v>
      </c>
      <c r="X24" s="39">
        <v>110.48354759666751</v>
      </c>
      <c r="Y24" s="39">
        <v>108.90985766485274</v>
      </c>
    </row>
    <row r="25" spans="1:25" ht="13.8">
      <c r="A25" t="s">
        <v>205</v>
      </c>
      <c r="B25" t="s">
        <v>76</v>
      </c>
      <c r="C25" t="s">
        <v>196</v>
      </c>
      <c r="D25" s="38" t="s">
        <v>195</v>
      </c>
      <c r="E25" s="39">
        <v>0</v>
      </c>
      <c r="F25" s="39">
        <v>0</v>
      </c>
      <c r="G25" s="39">
        <v>0</v>
      </c>
      <c r="H25" s="39">
        <v>94.645065399735714</v>
      </c>
      <c r="I25" s="39">
        <v>100</v>
      </c>
      <c r="J25" s="39">
        <v>111.13157756301088</v>
      </c>
      <c r="K25" s="39">
        <v>114.9951045398621</v>
      </c>
      <c r="L25" s="39">
        <v>120.68074769026146</v>
      </c>
      <c r="M25" s="39">
        <v>128.55859123810779</v>
      </c>
      <c r="N25" s="39">
        <v>128.77992727866595</v>
      </c>
      <c r="O25" s="39">
        <v>137.36704330695989</v>
      </c>
      <c r="P25" s="39">
        <v>154.27624528021897</v>
      </c>
      <c r="Q25" s="39">
        <v>170.20372494658963</v>
      </c>
      <c r="R25" s="39">
        <v>186.38975714277868</v>
      </c>
      <c r="S25" s="39">
        <v>197.10213884891127</v>
      </c>
      <c r="T25" s="39">
        <v>209.3332516769012</v>
      </c>
      <c r="U25" s="39">
        <v>206.10319017547499</v>
      </c>
      <c r="V25" s="39">
        <v>179.74154954072179</v>
      </c>
      <c r="W25" s="39">
        <v>206.13243731102227</v>
      </c>
      <c r="X25" s="39">
        <v>200.62879378531738</v>
      </c>
      <c r="Y25" s="39">
        <v>204.68448818297946</v>
      </c>
    </row>
    <row r="26" spans="1:25" ht="13.8">
      <c r="A26" t="s">
        <v>206</v>
      </c>
      <c r="B26" t="s">
        <v>76</v>
      </c>
      <c r="C26" t="s">
        <v>194</v>
      </c>
      <c r="D26" s="38" t="s">
        <v>195</v>
      </c>
      <c r="E26" s="39">
        <v>0</v>
      </c>
      <c r="F26" s="39">
        <v>0</v>
      </c>
      <c r="G26" s="39">
        <v>0</v>
      </c>
      <c r="H26" s="39">
        <v>101.31484472410979</v>
      </c>
      <c r="I26" s="39">
        <v>100</v>
      </c>
      <c r="J26" s="39">
        <v>103.20322696724041</v>
      </c>
      <c r="K26" s="39">
        <v>100.99874031515175</v>
      </c>
      <c r="L26" s="39">
        <v>102.33981384267086</v>
      </c>
      <c r="M26" s="39">
        <v>106.78530594647277</v>
      </c>
      <c r="N26" s="39">
        <v>107.88138901513895</v>
      </c>
      <c r="O26" s="39">
        <v>107.80125223452461</v>
      </c>
      <c r="P26" s="39">
        <v>108.06363187095795</v>
      </c>
      <c r="Q26" s="39">
        <v>109.65829121025163</v>
      </c>
      <c r="R26" s="39">
        <v>108.50307883098927</v>
      </c>
      <c r="S26" s="39">
        <v>111.86451830680403</v>
      </c>
      <c r="T26" s="39">
        <v>113.00392928238269</v>
      </c>
      <c r="U26" s="39">
        <v>109.74574091102498</v>
      </c>
      <c r="V26" s="39">
        <v>107.5614373078927</v>
      </c>
      <c r="W26" s="39">
        <v>106.14879181856753</v>
      </c>
      <c r="X26" s="39">
        <v>101.80122261643459</v>
      </c>
      <c r="Y26" s="39"/>
    </row>
    <row r="27" spans="1:25" ht="13.8">
      <c r="A27" t="s">
        <v>206</v>
      </c>
      <c r="B27" t="s">
        <v>76</v>
      </c>
      <c r="C27" t="s">
        <v>196</v>
      </c>
      <c r="D27" s="38" t="s">
        <v>195</v>
      </c>
      <c r="E27" s="39">
        <v>73.226185422487234</v>
      </c>
      <c r="F27" s="39">
        <v>76.456615955692882</v>
      </c>
      <c r="G27" s="39">
        <v>80.554036310505168</v>
      </c>
      <c r="H27" s="39">
        <v>91.946926243669353</v>
      </c>
      <c r="I27" s="39">
        <v>100</v>
      </c>
      <c r="J27" s="39">
        <v>116.8754010642394</v>
      </c>
      <c r="K27" s="39">
        <v>127.86846080183231</v>
      </c>
      <c r="L27" s="39">
        <v>140.98901207388468</v>
      </c>
      <c r="M27" s="39">
        <v>149.5110224793421</v>
      </c>
      <c r="N27" s="39">
        <v>159.80334277788199</v>
      </c>
      <c r="O27" s="39">
        <v>187.26190358662487</v>
      </c>
      <c r="P27" s="39">
        <v>194.01577601611166</v>
      </c>
      <c r="Q27" s="39">
        <v>204.53338335324258</v>
      </c>
      <c r="R27" s="39">
        <v>213.94272062235297</v>
      </c>
      <c r="S27" s="39">
        <v>230.19655849861292</v>
      </c>
      <c r="T27" s="39">
        <v>243.45867927694908</v>
      </c>
      <c r="U27" s="39">
        <v>250.53873416721788</v>
      </c>
      <c r="V27" s="39">
        <v>292.44449270926913</v>
      </c>
      <c r="W27" s="39">
        <v>349.99239829010884</v>
      </c>
      <c r="X27" s="39">
        <v>372.24368909993774</v>
      </c>
      <c r="Y27" s="39"/>
    </row>
    <row r="28" spans="1:25" ht="13.8">
      <c r="A28" t="s">
        <v>207</v>
      </c>
      <c r="B28" t="s">
        <v>76</v>
      </c>
      <c r="C28" t="s">
        <v>194</v>
      </c>
      <c r="D28" s="38" t="s">
        <v>195</v>
      </c>
      <c r="E28" s="39">
        <v>92.801600174527437</v>
      </c>
      <c r="F28" s="39">
        <v>95.465237377492571</v>
      </c>
      <c r="G28" s="39">
        <v>97.612248677523311</v>
      </c>
      <c r="H28" s="39">
        <v>99.778708566356755</v>
      </c>
      <c r="I28" s="39">
        <v>100</v>
      </c>
      <c r="J28" s="39">
        <v>101.4282693979187</v>
      </c>
      <c r="K28" s="39">
        <v>101.53245046209521</v>
      </c>
      <c r="L28" s="39">
        <v>101.48901892249357</v>
      </c>
      <c r="M28" s="39">
        <v>103.23735236235709</v>
      </c>
      <c r="N28" s="39">
        <v>103.76306519957296</v>
      </c>
      <c r="O28" s="39">
        <v>102.66205290780988</v>
      </c>
      <c r="P28" s="39">
        <v>101.97286630497393</v>
      </c>
      <c r="Q28" s="39">
        <v>102.7806201004079</v>
      </c>
      <c r="R28" s="39">
        <v>103.57395134684211</v>
      </c>
      <c r="S28" s="39">
        <v>103.7432159844091</v>
      </c>
      <c r="T28" s="39">
        <v>104.30633275552087</v>
      </c>
      <c r="U28" s="39">
        <v>103.71041925366588</v>
      </c>
      <c r="V28" s="39">
        <v>101.97641731135643</v>
      </c>
      <c r="W28" s="39">
        <v>103.61565290897532</v>
      </c>
      <c r="X28" s="39">
        <v>103.86662711391868</v>
      </c>
      <c r="Y28" s="39">
        <v>102.29495168901343</v>
      </c>
    </row>
    <row r="29" spans="1:25" ht="13.8">
      <c r="A29" t="s">
        <v>207</v>
      </c>
      <c r="B29" t="s">
        <v>76</v>
      </c>
      <c r="C29" t="s">
        <v>196</v>
      </c>
      <c r="D29" s="38" t="s">
        <v>195</v>
      </c>
      <c r="E29" s="39">
        <v>87.142256704491459</v>
      </c>
      <c r="F29" s="39">
        <v>88.7986197046081</v>
      </c>
      <c r="G29" s="39">
        <v>95.256951216469574</v>
      </c>
      <c r="H29" s="39">
        <v>99.334588780600484</v>
      </c>
      <c r="I29" s="39">
        <v>100</v>
      </c>
      <c r="J29" s="39">
        <v>101.07467195913534</v>
      </c>
      <c r="K29" s="39">
        <v>100.15057263877006</v>
      </c>
      <c r="L29" s="39">
        <v>100.82869328922848</v>
      </c>
      <c r="M29" s="39">
        <v>104.93390349490163</v>
      </c>
      <c r="N29" s="39">
        <v>104.7013166416139</v>
      </c>
      <c r="O29" s="39">
        <v>103.32684285151016</v>
      </c>
      <c r="P29" s="39">
        <v>100.64214613670616</v>
      </c>
      <c r="Q29" s="39">
        <v>103.11511140690631</v>
      </c>
      <c r="R29" s="39">
        <v>105.22784107496199</v>
      </c>
      <c r="S29" s="39">
        <v>108.54060972429278</v>
      </c>
      <c r="T29" s="39">
        <v>111.0359444461386</v>
      </c>
      <c r="U29" s="39">
        <v>108.59240705322246</v>
      </c>
      <c r="V29" s="39">
        <v>100.84106152750731</v>
      </c>
      <c r="W29" s="39">
        <v>112.39259091348184</v>
      </c>
      <c r="X29" s="39">
        <v>113.92439722431146</v>
      </c>
      <c r="Y29" s="39">
        <v>111.92050805310922</v>
      </c>
    </row>
    <row r="30" spans="1:25" ht="13.8">
      <c r="A30" t="s">
        <v>208</v>
      </c>
      <c r="B30" t="s">
        <v>76</v>
      </c>
      <c r="C30" t="s">
        <v>194</v>
      </c>
      <c r="D30" s="38" t="s">
        <v>195</v>
      </c>
      <c r="E30" s="39">
        <v>97.021513077698927</v>
      </c>
      <c r="F30" s="39">
        <v>97.043634096688976</v>
      </c>
      <c r="G30" s="39">
        <v>97.784133918277035</v>
      </c>
      <c r="H30" s="39">
        <v>99.109319600769751</v>
      </c>
      <c r="I30" s="39">
        <v>100</v>
      </c>
      <c r="J30" s="39">
        <v>100.15362248444309</v>
      </c>
      <c r="K30" s="39">
        <v>99.000957546206649</v>
      </c>
      <c r="L30" s="39">
        <v>100.08838094766652</v>
      </c>
      <c r="M30" s="39">
        <v>101.35092908279759</v>
      </c>
      <c r="N30" s="39">
        <v>102.56561279863374</v>
      </c>
      <c r="O30" s="39">
        <v>103.55033331064509</v>
      </c>
      <c r="P30" s="39">
        <v>103.78546582018961</v>
      </c>
      <c r="Q30" s="39">
        <v>103.2714744045888</v>
      </c>
      <c r="R30" s="39">
        <v>102.7399640701025</v>
      </c>
      <c r="S30" s="39">
        <v>103.15602227983656</v>
      </c>
      <c r="T30" s="39">
        <v>103.98204123894209</v>
      </c>
      <c r="U30" s="39">
        <v>102.20497315570518</v>
      </c>
      <c r="V30" s="39">
        <v>99.007106570716104</v>
      </c>
      <c r="W30" s="39">
        <v>99.82995433479158</v>
      </c>
      <c r="X30" s="39">
        <v>100.18556647340426</v>
      </c>
      <c r="Y30" s="39"/>
    </row>
    <row r="31" spans="1:25" ht="13.8">
      <c r="A31" t="s">
        <v>208</v>
      </c>
      <c r="B31" t="s">
        <v>76</v>
      </c>
      <c r="C31" t="s">
        <v>196</v>
      </c>
      <c r="D31" s="38" t="s">
        <v>195</v>
      </c>
      <c r="E31" s="39">
        <v>86.943477809324449</v>
      </c>
      <c r="F31" s="39">
        <v>86.77072682672096</v>
      </c>
      <c r="G31" s="39">
        <v>88.53992507785496</v>
      </c>
      <c r="H31" s="39">
        <v>95.05911711229399</v>
      </c>
      <c r="I31" s="39">
        <v>100</v>
      </c>
      <c r="J31" s="39">
        <v>102.77074437974206</v>
      </c>
      <c r="K31" s="39">
        <v>101.63389371353176</v>
      </c>
      <c r="L31" s="39">
        <v>104.1528985157458</v>
      </c>
      <c r="M31" s="39">
        <v>111.64745342232716</v>
      </c>
      <c r="N31" s="39">
        <v>108.45821576466082</v>
      </c>
      <c r="O31" s="39">
        <v>111.38591340802144</v>
      </c>
      <c r="P31" s="39">
        <v>118.37172325321841</v>
      </c>
      <c r="Q31" s="39">
        <v>127.0579820169299</v>
      </c>
      <c r="R31" s="39">
        <v>131.58373595575469</v>
      </c>
      <c r="S31" s="39">
        <v>135.67841695153757</v>
      </c>
      <c r="T31" s="39">
        <v>143.28589629382589</v>
      </c>
      <c r="U31" s="39">
        <v>147.29222708343391</v>
      </c>
      <c r="V31" s="39">
        <v>129.44636308716687</v>
      </c>
      <c r="W31" s="39">
        <v>157.69824308886365</v>
      </c>
      <c r="X31" s="39">
        <v>154.65849866085077</v>
      </c>
      <c r="Y31" s="39"/>
    </row>
    <row r="32" spans="1:25" ht="13.8">
      <c r="A32" t="s">
        <v>209</v>
      </c>
      <c r="B32" t="s">
        <v>76</v>
      </c>
      <c r="C32" t="s">
        <v>194</v>
      </c>
      <c r="D32" s="38" t="s">
        <v>195</v>
      </c>
      <c r="E32" s="39">
        <v>0</v>
      </c>
      <c r="F32" s="39">
        <v>0</v>
      </c>
      <c r="G32" s="39">
        <v>0</v>
      </c>
      <c r="H32" s="39">
        <v>97.357812892421549</v>
      </c>
      <c r="I32" s="39">
        <v>100</v>
      </c>
      <c r="J32" s="39">
        <v>102.85991541691682</v>
      </c>
      <c r="K32" s="39">
        <v>115.40414758747977</v>
      </c>
      <c r="L32" s="39">
        <v>118.47719830182342</v>
      </c>
      <c r="M32" s="39">
        <v>126.1016306495268</v>
      </c>
      <c r="N32" s="39">
        <v>134.39071416774786</v>
      </c>
      <c r="O32" s="39">
        <v>141.48167306810913</v>
      </c>
      <c r="P32" s="39">
        <v>150.55964710032731</v>
      </c>
      <c r="Q32" s="39">
        <v>154.55087672779496</v>
      </c>
      <c r="R32" s="39">
        <v>160.01444355660689</v>
      </c>
      <c r="S32" s="39">
        <v>164.31298151296417</v>
      </c>
      <c r="T32" s="39">
        <v>171.74056583952273</v>
      </c>
      <c r="U32" s="39">
        <v>172.46906313306607</v>
      </c>
      <c r="V32" s="39">
        <v>159.65286602314552</v>
      </c>
      <c r="W32" s="39">
        <v>175.50234031872895</v>
      </c>
      <c r="X32" s="39">
        <v>181.51752462066119</v>
      </c>
      <c r="Y32" s="39">
        <v>187.96259529278169</v>
      </c>
    </row>
    <row r="33" spans="1:25" ht="13.8">
      <c r="A33" t="s">
        <v>209</v>
      </c>
      <c r="B33" t="s">
        <v>76</v>
      </c>
      <c r="C33" t="s">
        <v>196</v>
      </c>
      <c r="D33" s="38" t="s">
        <v>195</v>
      </c>
      <c r="E33" s="39">
        <v>0</v>
      </c>
      <c r="F33" s="39">
        <v>0</v>
      </c>
      <c r="G33" s="39">
        <v>0</v>
      </c>
      <c r="H33" s="39">
        <v>91.209682790250625</v>
      </c>
      <c r="I33" s="39">
        <v>100</v>
      </c>
      <c r="J33" s="39">
        <v>108.66836884385749</v>
      </c>
      <c r="K33" s="39">
        <v>119.70289598119388</v>
      </c>
      <c r="L33" s="39">
        <v>125.95047726360468</v>
      </c>
      <c r="M33" s="39">
        <v>147.23888199898127</v>
      </c>
      <c r="N33" s="39">
        <v>176.26205308848864</v>
      </c>
      <c r="O33" s="39">
        <v>171.80733778167377</v>
      </c>
      <c r="P33" s="39">
        <v>191.22624256834962</v>
      </c>
      <c r="Q33" s="39">
        <v>221.87087693024921</v>
      </c>
      <c r="R33" s="39">
        <v>231.96631165142395</v>
      </c>
      <c r="S33" s="39">
        <v>254.31337220081258</v>
      </c>
      <c r="T33" s="39">
        <v>264.33622289461329</v>
      </c>
      <c r="U33" s="39">
        <v>266.9202232690082</v>
      </c>
      <c r="V33" s="39">
        <v>258.00669771025076</v>
      </c>
      <c r="W33" s="39">
        <v>330.87062133367419</v>
      </c>
      <c r="X33" s="39">
        <v>358.44823179369411</v>
      </c>
      <c r="Y33" s="39">
        <v>366.66269171993105</v>
      </c>
    </row>
    <row r="34" spans="1:25" ht="13.8">
      <c r="A34" t="s">
        <v>210</v>
      </c>
      <c r="B34" t="s">
        <v>76</v>
      </c>
      <c r="C34" t="s">
        <v>194</v>
      </c>
      <c r="D34" s="38" t="s">
        <v>195</v>
      </c>
      <c r="E34" s="39">
        <v>96.264013574374047</v>
      </c>
      <c r="F34" s="39">
        <v>97.08332638835644</v>
      </c>
      <c r="G34" s="39">
        <v>98.670081372905258</v>
      </c>
      <c r="H34" s="39">
        <v>99.329015224500552</v>
      </c>
      <c r="I34" s="39">
        <v>100</v>
      </c>
      <c r="J34" s="39">
        <v>101.92723108771671</v>
      </c>
      <c r="K34" s="39">
        <v>103.1843107971611</v>
      </c>
      <c r="L34" s="39">
        <v>105.03755287905406</v>
      </c>
      <c r="M34" s="39">
        <v>106.38512285941921</v>
      </c>
      <c r="N34" s="39">
        <v>106.63690882967694</v>
      </c>
      <c r="O34" s="39">
        <v>106.67044473409626</v>
      </c>
      <c r="P34" s="39">
        <v>108.35344043043303</v>
      </c>
      <c r="Q34" s="39">
        <v>111.15997226454027</v>
      </c>
      <c r="R34" s="39">
        <v>113.45606496498064</v>
      </c>
      <c r="S34" s="39">
        <v>115.26550368861612</v>
      </c>
      <c r="T34" s="39">
        <v>116.56695346643244</v>
      </c>
      <c r="U34" s="39">
        <v>117.11989585868248</v>
      </c>
      <c r="V34" s="39">
        <v>115.29320581244561</v>
      </c>
      <c r="W34" s="39">
        <v>117.00300356360655</v>
      </c>
      <c r="X34" s="39">
        <v>117.19088463448863</v>
      </c>
      <c r="Y34" s="39">
        <v>116.39704043976704</v>
      </c>
    </row>
    <row r="35" spans="1:25" ht="13.8">
      <c r="A35" t="s">
        <v>210</v>
      </c>
      <c r="B35" t="s">
        <v>76</v>
      </c>
      <c r="C35" t="s">
        <v>196</v>
      </c>
      <c r="D35" s="38" t="s">
        <v>195</v>
      </c>
      <c r="E35" s="39">
        <v>82.655984056184465</v>
      </c>
      <c r="F35" s="39">
        <v>85.475651224094705</v>
      </c>
      <c r="G35" s="39">
        <v>93.509257303803551</v>
      </c>
      <c r="H35" s="39">
        <v>97.438594132609538</v>
      </c>
      <c r="I35" s="39">
        <v>100</v>
      </c>
      <c r="J35" s="39">
        <v>100.42659516226726</v>
      </c>
      <c r="K35" s="39">
        <v>102.6403592298598</v>
      </c>
      <c r="L35" s="39">
        <v>106.45979650675039</v>
      </c>
      <c r="M35" s="39">
        <v>114.29345209330508</v>
      </c>
      <c r="N35" s="39">
        <v>114.39728238115579</v>
      </c>
      <c r="O35" s="39">
        <v>117.17176528956124</v>
      </c>
      <c r="P35" s="39">
        <v>120.35846414449931</v>
      </c>
      <c r="Q35" s="39">
        <v>128.71160639128794</v>
      </c>
      <c r="R35" s="39">
        <v>134.74891860358235</v>
      </c>
      <c r="S35" s="39">
        <v>140.10252116170656</v>
      </c>
      <c r="T35" s="39">
        <v>147.83021163206217</v>
      </c>
      <c r="U35" s="39">
        <v>144.75360640434391</v>
      </c>
      <c r="V35" s="39">
        <v>134.93119060082716</v>
      </c>
      <c r="W35" s="39">
        <v>147.35578572886658</v>
      </c>
      <c r="X35" s="39">
        <v>153.48967686991116</v>
      </c>
      <c r="Y35" s="39">
        <v>152.75409617983937</v>
      </c>
    </row>
    <row r="36" spans="1:25" ht="13.8">
      <c r="A36" t="s">
        <v>211</v>
      </c>
      <c r="B36" t="s">
        <v>76</v>
      </c>
      <c r="C36" t="s">
        <v>194</v>
      </c>
      <c r="D36" s="38" t="s">
        <v>195</v>
      </c>
      <c r="E36" s="39">
        <v>92.818910929535988</v>
      </c>
      <c r="F36" s="39">
        <v>94.087019649363782</v>
      </c>
      <c r="G36" s="39">
        <v>96.928315316662662</v>
      </c>
      <c r="H36" s="39">
        <v>97.898129730160719</v>
      </c>
      <c r="I36" s="39">
        <v>100</v>
      </c>
      <c r="J36" s="39">
        <v>102.65649988866001</v>
      </c>
      <c r="K36" s="39">
        <v>104.37314034105063</v>
      </c>
      <c r="L36" s="39">
        <v>105.56900470403272</v>
      </c>
      <c r="M36" s="39">
        <v>107.56671535084656</v>
      </c>
      <c r="N36" s="39">
        <v>108.85548419467474</v>
      </c>
      <c r="O36" s="39">
        <v>109.46663180729611</v>
      </c>
      <c r="P36" s="39">
        <v>112.21773215713061</v>
      </c>
      <c r="Q36" s="39">
        <v>115.5065023225019</v>
      </c>
      <c r="R36" s="39">
        <v>118.64708345346529</v>
      </c>
      <c r="S36" s="39">
        <v>120.97610495871609</v>
      </c>
      <c r="T36" s="39">
        <v>121.87222131794412</v>
      </c>
      <c r="U36" s="39">
        <v>118.77948004767248</v>
      </c>
      <c r="V36" s="39">
        <v>118.08296074994931</v>
      </c>
      <c r="W36" s="39">
        <v>120.507397667961</v>
      </c>
      <c r="X36" s="39">
        <v>121.74682890223602</v>
      </c>
      <c r="Y36" s="39">
        <v>122.74580536709495</v>
      </c>
    </row>
    <row r="37" spans="1:25" ht="13.8">
      <c r="A37" t="s">
        <v>211</v>
      </c>
      <c r="B37" t="s">
        <v>76</v>
      </c>
      <c r="C37" t="s">
        <v>196</v>
      </c>
      <c r="D37" s="38" t="s">
        <v>195</v>
      </c>
      <c r="E37" s="39">
        <v>99.082457740976821</v>
      </c>
      <c r="F37" s="39">
        <v>99.110467441479216</v>
      </c>
      <c r="G37" s="39">
        <v>99.242594833353493</v>
      </c>
      <c r="H37" s="39">
        <v>97.029195621422346</v>
      </c>
      <c r="I37" s="39">
        <v>100</v>
      </c>
      <c r="J37" s="39">
        <v>100.66335218544056</v>
      </c>
      <c r="K37" s="39">
        <v>98.085847282211802</v>
      </c>
      <c r="L37" s="39">
        <v>102.50748065197274</v>
      </c>
      <c r="M37" s="39">
        <v>105.13400253108067</v>
      </c>
      <c r="N37" s="39">
        <v>106.90165553253851</v>
      </c>
      <c r="O37" s="39">
        <v>108.05268681827157</v>
      </c>
      <c r="P37" s="39">
        <v>116.46037413365404</v>
      </c>
      <c r="Q37" s="39">
        <v>127.47831238696341</v>
      </c>
      <c r="R37" s="39">
        <v>130.55333653308094</v>
      </c>
      <c r="S37" s="39">
        <v>126.54527496563605</v>
      </c>
      <c r="T37" s="39">
        <v>127.73928031810198</v>
      </c>
      <c r="U37" s="39">
        <v>129.04544696397915</v>
      </c>
      <c r="V37" s="39">
        <v>125.69612373918069</v>
      </c>
      <c r="W37" s="39">
        <v>134.0173321250237</v>
      </c>
      <c r="X37" s="39">
        <v>136.66920972426573</v>
      </c>
      <c r="Y37" s="39">
        <v>139.22035856091381</v>
      </c>
    </row>
    <row r="38" spans="1:25" ht="13.8">
      <c r="A38" t="s">
        <v>212</v>
      </c>
      <c r="B38" t="s">
        <v>76</v>
      </c>
      <c r="C38" t="s">
        <v>194</v>
      </c>
      <c r="D38" s="38" t="s">
        <v>195</v>
      </c>
      <c r="E38" s="39">
        <v>91.568935058940212</v>
      </c>
      <c r="F38" s="39">
        <v>91.740367841783467</v>
      </c>
      <c r="G38" s="39">
        <v>94.866156646194696</v>
      </c>
      <c r="H38" s="39">
        <v>96.048399464255525</v>
      </c>
      <c r="I38" s="39">
        <v>100</v>
      </c>
      <c r="J38" s="39">
        <v>102.3478053216671</v>
      </c>
      <c r="K38" s="39">
        <v>104.14710062944356</v>
      </c>
      <c r="L38" s="39">
        <v>109.15003755623862</v>
      </c>
      <c r="M38" s="39">
        <v>114.5991048117771</v>
      </c>
      <c r="N38" s="39">
        <v>118.87735015843745</v>
      </c>
      <c r="O38" s="39">
        <v>122.02870409785966</v>
      </c>
      <c r="P38" s="39">
        <v>124.43118000118804</v>
      </c>
      <c r="Q38" s="39">
        <v>126.66446985790583</v>
      </c>
      <c r="R38" s="39">
        <v>127.3265081344617</v>
      </c>
      <c r="S38" s="39">
        <v>126.86539956416719</v>
      </c>
      <c r="T38" s="39">
        <v>127.65596136566838</v>
      </c>
      <c r="U38" s="39">
        <v>129.82452138986505</v>
      </c>
      <c r="V38" s="39">
        <v>126.48057790140876</v>
      </c>
      <c r="W38" s="39">
        <v>130.58465012785121</v>
      </c>
      <c r="X38" s="39">
        <v>133.37356466319633</v>
      </c>
      <c r="Y38" s="39">
        <v>135.160400797319</v>
      </c>
    </row>
    <row r="39" spans="1:25" ht="13.8">
      <c r="A39" t="s">
        <v>212</v>
      </c>
      <c r="B39" t="s">
        <v>76</v>
      </c>
      <c r="C39" t="s">
        <v>196</v>
      </c>
      <c r="D39" s="38" t="s">
        <v>195</v>
      </c>
      <c r="E39" s="39">
        <v>66.23587585437906</v>
      </c>
      <c r="F39" s="39">
        <v>76.688010163985084</v>
      </c>
      <c r="G39" s="39">
        <v>85.534790634358302</v>
      </c>
      <c r="H39" s="39">
        <v>93.049061382531747</v>
      </c>
      <c r="I39" s="39">
        <v>100</v>
      </c>
      <c r="J39" s="39">
        <v>108.74679838941836</v>
      </c>
      <c r="K39" s="39">
        <v>116.3103207165142</v>
      </c>
      <c r="L39" s="39">
        <v>124.77701794759182</v>
      </c>
      <c r="M39" s="39">
        <v>143.16288687166838</v>
      </c>
      <c r="N39" s="39">
        <v>142.19071848492243</v>
      </c>
      <c r="O39" s="39">
        <v>158.95028789129987</v>
      </c>
      <c r="P39" s="39">
        <v>176.96824889656861</v>
      </c>
      <c r="Q39" s="39">
        <v>190.67277588020866</v>
      </c>
      <c r="R39" s="39">
        <v>191.51538372379773</v>
      </c>
      <c r="S39" s="39">
        <v>211.81501354590392</v>
      </c>
      <c r="T39" s="39">
        <v>226.13797114449051</v>
      </c>
      <c r="U39" s="39">
        <v>233.09427515742794</v>
      </c>
      <c r="V39" s="39">
        <v>255.183367549194</v>
      </c>
      <c r="W39" s="39">
        <v>291.98065981294718</v>
      </c>
      <c r="X39" s="39">
        <v>314.77712456762998</v>
      </c>
      <c r="Y39" s="39">
        <v>322.40159228428632</v>
      </c>
    </row>
    <row r="40" spans="1:25" ht="13.8">
      <c r="A40" t="s">
        <v>213</v>
      </c>
      <c r="B40" t="s">
        <v>76</v>
      </c>
      <c r="C40" t="s">
        <v>194</v>
      </c>
      <c r="D40" s="38" t="s">
        <v>195</v>
      </c>
      <c r="E40" s="39">
        <v>95.354635513734422</v>
      </c>
      <c r="F40" s="39">
        <v>97.129156366745349</v>
      </c>
      <c r="G40" s="39">
        <v>98.569799250802163</v>
      </c>
      <c r="H40" s="39">
        <v>99.605631994160504</v>
      </c>
      <c r="I40" s="39">
        <v>100</v>
      </c>
      <c r="J40" s="39">
        <v>101.70210177533188</v>
      </c>
      <c r="K40" s="39">
        <v>103.07884149751703</v>
      </c>
      <c r="L40" s="39">
        <v>104.57973786524238</v>
      </c>
      <c r="M40" s="39">
        <v>107.01383667352107</v>
      </c>
      <c r="N40" s="39">
        <v>106.54498819768415</v>
      </c>
      <c r="O40" s="39">
        <v>106.7370356164661</v>
      </c>
      <c r="P40" s="39">
        <v>106.39119481340177</v>
      </c>
      <c r="Q40" s="39">
        <v>106.64494882847022</v>
      </c>
      <c r="R40" s="39">
        <v>107.03813406822532</v>
      </c>
      <c r="S40" s="39">
        <v>107.34213874522035</v>
      </c>
      <c r="T40" s="39">
        <v>109.92442124720993</v>
      </c>
      <c r="U40" s="39">
        <v>109.13720593478226</v>
      </c>
      <c r="V40" s="39">
        <v>110.11832729841021</v>
      </c>
      <c r="W40" s="39">
        <v>111.63872240986898</v>
      </c>
      <c r="X40" s="39">
        <v>111.71884636375464</v>
      </c>
      <c r="Y40" s="39">
        <v>113.4442317342899</v>
      </c>
    </row>
    <row r="41" spans="1:25" ht="13.8">
      <c r="A41" t="s">
        <v>213</v>
      </c>
      <c r="B41" t="s">
        <v>76</v>
      </c>
      <c r="C41" t="s">
        <v>196</v>
      </c>
      <c r="D41" s="38" t="s">
        <v>195</v>
      </c>
      <c r="E41" s="39">
        <v>85.101188865354786</v>
      </c>
      <c r="F41" s="39">
        <v>85.461356932486709</v>
      </c>
      <c r="G41" s="39">
        <v>86.051806574776279</v>
      </c>
      <c r="H41" s="39">
        <v>92.226697408541341</v>
      </c>
      <c r="I41" s="39">
        <v>100</v>
      </c>
      <c r="J41" s="39">
        <v>104.63184608874431</v>
      </c>
      <c r="K41" s="39">
        <v>105.90285801129599</v>
      </c>
      <c r="L41" s="39">
        <v>108.4361813258366</v>
      </c>
      <c r="M41" s="39">
        <v>112.82576848566138</v>
      </c>
      <c r="N41" s="39">
        <v>115.68773456828137</v>
      </c>
      <c r="O41" s="39">
        <v>117.3345077166362</v>
      </c>
      <c r="P41" s="39">
        <v>119.76811391141392</v>
      </c>
      <c r="Q41" s="39">
        <v>123.3090038626966</v>
      </c>
      <c r="R41" s="39">
        <v>125.53334534835174</v>
      </c>
      <c r="S41" s="39">
        <v>128.53723177365967</v>
      </c>
      <c r="T41" s="39">
        <v>134.42664351044942</v>
      </c>
      <c r="U41" s="39">
        <v>135.31957783217808</v>
      </c>
      <c r="V41" s="39">
        <v>131.89213375992301</v>
      </c>
      <c r="W41" s="39">
        <v>146.49066359624567</v>
      </c>
      <c r="X41" s="39">
        <v>150.28104408626635</v>
      </c>
      <c r="Y41" s="39">
        <v>154.65046183433174</v>
      </c>
    </row>
    <row r="42" spans="1:25" ht="13.8">
      <c r="A42" s="40" t="s">
        <v>214</v>
      </c>
      <c r="B42" t="s">
        <v>76</v>
      </c>
      <c r="C42" t="s">
        <v>194</v>
      </c>
      <c r="D42" s="41" t="s">
        <v>215</v>
      </c>
      <c r="E42" s="39">
        <v>0</v>
      </c>
      <c r="F42" s="39">
        <v>0</v>
      </c>
      <c r="G42" s="39">
        <v>0</v>
      </c>
      <c r="H42" s="39">
        <v>0</v>
      </c>
      <c r="I42" s="39">
        <v>100</v>
      </c>
      <c r="J42" s="39">
        <v>96.687661731700246</v>
      </c>
      <c r="K42" s="39">
        <v>94.74700307469044</v>
      </c>
      <c r="L42" s="39">
        <v>103.97016131928632</v>
      </c>
      <c r="M42" s="39">
        <v>107.73195468377439</v>
      </c>
      <c r="N42" s="39">
        <v>106.30634167839992</v>
      </c>
      <c r="O42" s="39">
        <v>110.81894145670077</v>
      </c>
      <c r="P42" s="39">
        <v>118.52931669555085</v>
      </c>
      <c r="Q42" s="39">
        <v>118.22519566073581</v>
      </c>
      <c r="R42" s="39">
        <v>130.41569498291602</v>
      </c>
      <c r="S42" s="39">
        <v>131.08961891735106</v>
      </c>
      <c r="T42" s="39">
        <v>136.30152663159171</v>
      </c>
      <c r="U42" s="39">
        <v>140.16516036662532</v>
      </c>
      <c r="V42" s="39">
        <v>128.50145516680089</v>
      </c>
      <c r="W42" s="39">
        <v>125.88729868569308</v>
      </c>
      <c r="X42" s="39">
        <v>126.328931613552</v>
      </c>
      <c r="Y42" s="39">
        <v>131.27750313952012</v>
      </c>
    </row>
    <row r="43" spans="1:25" ht="13.8">
      <c r="A43" s="40" t="s">
        <v>214</v>
      </c>
      <c r="B43" t="s">
        <v>76</v>
      </c>
      <c r="C43" t="s">
        <v>196</v>
      </c>
      <c r="D43" s="41" t="s">
        <v>215</v>
      </c>
      <c r="E43" s="39">
        <v>0</v>
      </c>
      <c r="F43" s="39">
        <v>0</v>
      </c>
      <c r="G43" s="39">
        <v>0</v>
      </c>
      <c r="H43" s="39">
        <v>0</v>
      </c>
      <c r="I43" s="39">
        <v>100</v>
      </c>
      <c r="J43" s="39">
        <v>102.72494936294756</v>
      </c>
      <c r="K43" s="39">
        <v>101.4743707164799</v>
      </c>
      <c r="L43" s="39">
        <v>112.82186935435634</v>
      </c>
      <c r="M43" s="39">
        <v>126.9434181780727</v>
      </c>
      <c r="N43" s="39">
        <v>141.72288291472785</v>
      </c>
      <c r="O43" s="39">
        <v>140.08195565241769</v>
      </c>
      <c r="P43" s="39">
        <v>151.08475363852313</v>
      </c>
      <c r="Q43" s="39">
        <v>158.2396038224903</v>
      </c>
      <c r="R43" s="39">
        <v>175.16861948266811</v>
      </c>
      <c r="S43" s="39">
        <v>188.63172568616793</v>
      </c>
      <c r="T43" s="39">
        <v>209.37574068210935</v>
      </c>
      <c r="U43" s="39">
        <v>219.44655940175417</v>
      </c>
      <c r="V43" s="39">
        <v>234.21309054858909</v>
      </c>
      <c r="W43" s="39">
        <v>258.16925913939548</v>
      </c>
      <c r="X43" s="39">
        <v>254.72406683564216</v>
      </c>
      <c r="Y43" s="39"/>
    </row>
    <row r="44" spans="1:25" ht="13.8">
      <c r="A44" t="s">
        <v>216</v>
      </c>
      <c r="B44" t="s">
        <v>76</v>
      </c>
      <c r="C44" t="s">
        <v>194</v>
      </c>
      <c r="D44" s="38" t="s">
        <v>195</v>
      </c>
      <c r="E44" s="39">
        <v>0</v>
      </c>
      <c r="F44" s="39">
        <v>0</v>
      </c>
      <c r="G44" s="39">
        <v>0</v>
      </c>
      <c r="H44" s="39">
        <v>99.400397944221538</v>
      </c>
      <c r="I44" s="39">
        <v>100</v>
      </c>
      <c r="J44" s="39">
        <v>114.32873484137663</v>
      </c>
      <c r="K44" s="39">
        <v>111.34358174942314</v>
      </c>
      <c r="L44" s="39">
        <v>116.44954211271582</v>
      </c>
      <c r="M44" s="39">
        <v>111.91941229512787</v>
      </c>
      <c r="N44" s="39">
        <v>115.55205332132567</v>
      </c>
      <c r="O44" s="39">
        <v>115.34399546512732</v>
      </c>
      <c r="P44" s="39">
        <v>113.91787628986157</v>
      </c>
      <c r="Q44" s="39">
        <v>111.62221127615295</v>
      </c>
      <c r="R44" s="39">
        <v>116.87548643023919</v>
      </c>
      <c r="S44" s="39">
        <v>119.54012413756848</v>
      </c>
      <c r="T44" s="39">
        <v>127.24786484982234</v>
      </c>
      <c r="U44" s="39">
        <v>130.1193604092357</v>
      </c>
      <c r="V44" s="39">
        <v>130.4151328518841</v>
      </c>
      <c r="W44" s="39">
        <v>133.2298282165539</v>
      </c>
      <c r="X44" s="39">
        <v>131.076106546651</v>
      </c>
      <c r="Y44" s="39">
        <v>136.69532581254566</v>
      </c>
    </row>
    <row r="45" spans="1:25" ht="13.8">
      <c r="A45" t="s">
        <v>216</v>
      </c>
      <c r="B45" t="s">
        <v>76</v>
      </c>
      <c r="C45" t="s">
        <v>196</v>
      </c>
      <c r="D45" s="38" t="s">
        <v>195</v>
      </c>
      <c r="E45" s="39">
        <v>0</v>
      </c>
      <c r="F45" s="39">
        <v>0</v>
      </c>
      <c r="G45" s="39">
        <v>0</v>
      </c>
      <c r="H45" s="39">
        <v>96.719637736496423</v>
      </c>
      <c r="I45" s="39">
        <v>100</v>
      </c>
      <c r="J45" s="39">
        <v>102.03350294082956</v>
      </c>
      <c r="K45" s="39">
        <v>120.11784762487953</v>
      </c>
      <c r="L45" s="39">
        <v>114.56571387044623</v>
      </c>
      <c r="M45" s="39">
        <v>136.20014081671309</v>
      </c>
      <c r="N45" s="39">
        <v>154.43173546472494</v>
      </c>
      <c r="O45" s="39">
        <v>159.45002853265885</v>
      </c>
      <c r="P45" s="39">
        <v>183.20635605184245</v>
      </c>
      <c r="Q45" s="39">
        <v>221.33099194771435</v>
      </c>
      <c r="R45" s="39">
        <v>245.51191402317636</v>
      </c>
      <c r="S45" s="39">
        <v>272.70073827510248</v>
      </c>
      <c r="T45" s="39">
        <v>299.69537365869695</v>
      </c>
      <c r="U45" s="39">
        <v>309.99679528800112</v>
      </c>
      <c r="V45" s="39">
        <v>295.88748482527171</v>
      </c>
      <c r="W45" s="39">
        <v>387.85402239009562</v>
      </c>
      <c r="X45" s="39">
        <v>393.3782787241671</v>
      </c>
      <c r="Y45" s="39">
        <v>408.79306257289517</v>
      </c>
    </row>
    <row r="46" spans="1:25" ht="13.8">
      <c r="A46" t="s">
        <v>217</v>
      </c>
      <c r="B46" t="s">
        <v>76</v>
      </c>
      <c r="C46" t="s">
        <v>194</v>
      </c>
      <c r="D46" s="38" t="s">
        <v>195</v>
      </c>
      <c r="E46" s="39">
        <v>0</v>
      </c>
      <c r="F46" s="39">
        <v>0</v>
      </c>
      <c r="G46" s="39">
        <v>0</v>
      </c>
      <c r="H46" s="39">
        <v>99.157889043739445</v>
      </c>
      <c r="I46" s="39">
        <v>100</v>
      </c>
      <c r="J46" s="39">
        <v>104.46718169718649</v>
      </c>
      <c r="K46" s="39">
        <v>107.43594908848061</v>
      </c>
      <c r="L46" s="39">
        <v>109.44616713513749</v>
      </c>
      <c r="M46" s="39">
        <v>110.28561305928442</v>
      </c>
      <c r="N46" s="39">
        <v>112.83510819246547</v>
      </c>
      <c r="O46" s="39">
        <v>111.55177765480305</v>
      </c>
      <c r="P46" s="39">
        <v>114.10691638540123</v>
      </c>
      <c r="Q46" s="39">
        <v>116.29710248302608</v>
      </c>
      <c r="R46" s="39">
        <v>121.26499668438649</v>
      </c>
      <c r="S46" s="39">
        <v>123.27541068928701</v>
      </c>
      <c r="T46" s="39">
        <v>125.34453378398501</v>
      </c>
      <c r="U46" s="39">
        <v>125.9572168285804</v>
      </c>
      <c r="V46" s="39">
        <v>120.16233964736921</v>
      </c>
      <c r="W46" s="39">
        <v>121.94575562282581</v>
      </c>
      <c r="X46" s="39">
        <v>123.28544375136188</v>
      </c>
      <c r="Y46" s="39">
        <v>121.33338611142025</v>
      </c>
    </row>
    <row r="47" spans="1:25" ht="13.8">
      <c r="A47" t="s">
        <v>217</v>
      </c>
      <c r="B47" t="s">
        <v>76</v>
      </c>
      <c r="C47" t="s">
        <v>196</v>
      </c>
      <c r="D47" s="38" t="s">
        <v>195</v>
      </c>
      <c r="E47" s="39">
        <v>0</v>
      </c>
      <c r="F47" s="39">
        <v>0</v>
      </c>
      <c r="G47" s="39">
        <v>0</v>
      </c>
      <c r="H47" s="39">
        <v>89.84391259105098</v>
      </c>
      <c r="I47" s="39">
        <v>100</v>
      </c>
      <c r="J47" s="39">
        <v>111.33435267967748</v>
      </c>
      <c r="K47" s="39">
        <v>115.25812822527556</v>
      </c>
      <c r="L47" s="39">
        <v>119.43157283725144</v>
      </c>
      <c r="M47" s="39">
        <v>130.83204145341799</v>
      </c>
      <c r="N47" s="39">
        <v>136.51100398536107</v>
      </c>
      <c r="O47" s="39">
        <v>146.56246681815284</v>
      </c>
      <c r="P47" s="39">
        <v>158.02791876375937</v>
      </c>
      <c r="Q47" s="39">
        <v>166.13264244303338</v>
      </c>
      <c r="R47" s="39">
        <v>175.52471560944878</v>
      </c>
      <c r="S47" s="39">
        <v>191.64199706937927</v>
      </c>
      <c r="T47" s="39">
        <v>206.06928723622642</v>
      </c>
      <c r="U47" s="39">
        <v>207.39847239624257</v>
      </c>
      <c r="V47" s="39">
        <v>190.2641098062534</v>
      </c>
      <c r="W47" s="39">
        <v>218.26831460992304</v>
      </c>
      <c r="X47" s="39">
        <v>226.00529493795437</v>
      </c>
      <c r="Y47" s="39">
        <v>223.02682155068061</v>
      </c>
    </row>
    <row r="48" spans="1:25" ht="13.8">
      <c r="A48" t="s">
        <v>218</v>
      </c>
      <c r="B48" t="s">
        <v>76</v>
      </c>
      <c r="C48" t="s">
        <v>194</v>
      </c>
      <c r="D48" s="38" t="s">
        <v>195</v>
      </c>
      <c r="E48" s="39">
        <v>98.763005085009453</v>
      </c>
      <c r="F48" s="39">
        <v>99.087688192640229</v>
      </c>
      <c r="G48" s="39">
        <v>100.16734288096491</v>
      </c>
      <c r="H48" s="39">
        <v>100.56455068033301</v>
      </c>
      <c r="I48" s="39">
        <v>100</v>
      </c>
      <c r="J48" s="39">
        <v>99.598237615123111</v>
      </c>
      <c r="K48" s="39">
        <v>98.863576434879647</v>
      </c>
      <c r="L48" s="39">
        <v>98.566438763053</v>
      </c>
      <c r="M48" s="39">
        <v>98.545322048421554</v>
      </c>
      <c r="N48" s="39">
        <v>98.187340344344094</v>
      </c>
      <c r="O48" s="39">
        <v>97.711680354394673</v>
      </c>
      <c r="P48" s="39">
        <v>97.435811943125657</v>
      </c>
      <c r="Q48" s="39">
        <v>97.148524379671983</v>
      </c>
      <c r="R48" s="39">
        <v>96.98087640685479</v>
      </c>
      <c r="S48" s="39">
        <v>96.641134837087478</v>
      </c>
      <c r="T48" s="39">
        <v>97.512498959418863</v>
      </c>
      <c r="U48" s="39">
        <v>97.121087905243684</v>
      </c>
      <c r="V48" s="39">
        <v>98.669211132714494</v>
      </c>
      <c r="W48" s="39">
        <v>100.89797249030352</v>
      </c>
      <c r="X48" s="39">
        <v>102.84833753270473</v>
      </c>
      <c r="Y48" s="39">
        <v>106.16435908264978</v>
      </c>
    </row>
    <row r="49" spans="1:25" ht="13.8">
      <c r="A49" t="s">
        <v>218</v>
      </c>
      <c r="B49" t="s">
        <v>76</v>
      </c>
      <c r="C49" t="s">
        <v>196</v>
      </c>
      <c r="D49" s="38" t="s">
        <v>195</v>
      </c>
      <c r="E49" s="39">
        <v>93.955154894507402</v>
      </c>
      <c r="F49" s="39">
        <v>95.391015171085215</v>
      </c>
      <c r="G49" s="39">
        <v>98.925559422415787</v>
      </c>
      <c r="H49" s="39">
        <v>101.02505342501867</v>
      </c>
      <c r="I49" s="39">
        <v>100</v>
      </c>
      <c r="J49" s="39">
        <v>102.48437996295473</v>
      </c>
      <c r="K49" s="39">
        <v>102.97520774759728</v>
      </c>
      <c r="L49" s="39">
        <v>103.59176167311496</v>
      </c>
      <c r="M49" s="39">
        <v>101.75245843452542</v>
      </c>
      <c r="N49" s="39">
        <v>105.49490983408175</v>
      </c>
      <c r="O49" s="39">
        <v>106.81498522067369</v>
      </c>
      <c r="P49" s="39">
        <v>108.3171205031795</v>
      </c>
      <c r="Q49" s="39">
        <v>110.0435844076021</v>
      </c>
      <c r="R49" s="39">
        <v>112.07412785774144</v>
      </c>
      <c r="S49" s="39">
        <v>116.96242501719469</v>
      </c>
      <c r="T49" s="39">
        <v>120.36412470108748</v>
      </c>
      <c r="U49" s="39">
        <v>118.0293789737389</v>
      </c>
      <c r="V49" s="39">
        <v>119.12883222948628</v>
      </c>
      <c r="W49" s="39">
        <v>129.65862971761447</v>
      </c>
      <c r="X49" s="39">
        <v>134.04657512861036</v>
      </c>
      <c r="Y49" s="39">
        <v>141.0250141509411</v>
      </c>
    </row>
    <row r="50" spans="1:25" ht="13.8">
      <c r="A50" t="s">
        <v>219</v>
      </c>
      <c r="B50" t="s">
        <v>76</v>
      </c>
      <c r="C50" t="s">
        <v>194</v>
      </c>
      <c r="D50" s="38" t="s">
        <v>195</v>
      </c>
      <c r="E50" s="39">
        <v>91.581775949898301</v>
      </c>
      <c r="F50" s="39">
        <v>93.575741258094212</v>
      </c>
      <c r="G50" s="39">
        <v>96.066421952210973</v>
      </c>
      <c r="H50" s="39">
        <v>97.782244184450576</v>
      </c>
      <c r="I50" s="39">
        <v>100</v>
      </c>
      <c r="J50" s="39">
        <v>103.22162298216911</v>
      </c>
      <c r="K50" s="39">
        <v>105.01578395084198</v>
      </c>
      <c r="L50" s="39">
        <v>105.77957018716668</v>
      </c>
      <c r="M50" s="39">
        <v>107.12915389341111</v>
      </c>
      <c r="N50" s="39">
        <v>106.29443963795359</v>
      </c>
      <c r="O50" s="39">
        <v>106.89540934565998</v>
      </c>
      <c r="P50" s="39">
        <v>109.24300619036075</v>
      </c>
      <c r="Q50" s="39">
        <v>112.12404312949771</v>
      </c>
      <c r="R50" s="39">
        <v>114.617727575893</v>
      </c>
      <c r="S50" s="39">
        <v>117.10610612410278</v>
      </c>
      <c r="T50" s="39">
        <v>117.85726344573801</v>
      </c>
      <c r="U50" s="39">
        <v>119.06391677896028</v>
      </c>
      <c r="V50" s="39">
        <v>118.4202806337786</v>
      </c>
      <c r="W50" s="39">
        <v>120.62240378235997</v>
      </c>
      <c r="X50" s="39">
        <v>122.79598032169531</v>
      </c>
      <c r="Y50" s="39">
        <v>123.39363932433554</v>
      </c>
    </row>
    <row r="51" spans="1:25" ht="13.8">
      <c r="A51" t="s">
        <v>219</v>
      </c>
      <c r="B51" t="s">
        <v>76</v>
      </c>
      <c r="C51" t="s">
        <v>196</v>
      </c>
      <c r="D51" s="38" t="s">
        <v>195</v>
      </c>
      <c r="E51" s="39">
        <v>71.813397272991381</v>
      </c>
      <c r="F51" s="39">
        <v>77.752527698094383</v>
      </c>
      <c r="G51" s="39">
        <v>90.517250015862473</v>
      </c>
      <c r="H51" s="39">
        <v>96.481816046583319</v>
      </c>
      <c r="I51" s="39">
        <v>100</v>
      </c>
      <c r="J51" s="39">
        <v>108.34488232275498</v>
      </c>
      <c r="K51" s="39">
        <v>115.2753613024811</v>
      </c>
      <c r="L51" s="39">
        <v>126.74353562710175</v>
      </c>
      <c r="M51" s="39">
        <v>137.35666730116537</v>
      </c>
      <c r="N51" s="39">
        <v>132.61982841819474</v>
      </c>
      <c r="O51" s="39">
        <v>146.21566054097133</v>
      </c>
      <c r="P51" s="39">
        <v>158.1640501944126</v>
      </c>
      <c r="Q51" s="39">
        <v>182.11565241493545</v>
      </c>
      <c r="R51" s="39">
        <v>193.64596865131179</v>
      </c>
      <c r="S51" s="39">
        <v>209.55822193428597</v>
      </c>
      <c r="T51" s="39">
        <v>212.65479820158578</v>
      </c>
      <c r="U51" s="39">
        <v>200.58476846919953</v>
      </c>
      <c r="V51" s="39">
        <v>175.36761963918175</v>
      </c>
      <c r="W51" s="39">
        <v>227.1200605111388</v>
      </c>
      <c r="X51" s="39">
        <v>234.78814422489299</v>
      </c>
      <c r="Y51" s="39">
        <v>231.01952808881197</v>
      </c>
    </row>
    <row r="52" spans="1:25" ht="13.8">
      <c r="A52" t="s">
        <v>220</v>
      </c>
      <c r="B52" t="s">
        <v>76</v>
      </c>
      <c r="C52" t="s">
        <v>194</v>
      </c>
      <c r="D52" s="38" t="s">
        <v>195</v>
      </c>
      <c r="E52" s="39">
        <v>0</v>
      </c>
      <c r="F52" s="39">
        <v>0</v>
      </c>
      <c r="G52" s="39">
        <v>0</v>
      </c>
      <c r="H52" s="39">
        <v>98.886088881522639</v>
      </c>
      <c r="I52" s="39">
        <v>100</v>
      </c>
      <c r="J52" s="39">
        <v>101.45303893643778</v>
      </c>
      <c r="K52" s="39">
        <v>102.46147515476846</v>
      </c>
      <c r="L52" s="39">
        <v>102.69828128334889</v>
      </c>
      <c r="M52" s="39">
        <v>103.9529438474256</v>
      </c>
      <c r="N52" s="39">
        <v>104.50674619589756</v>
      </c>
      <c r="O52" s="39">
        <v>104.69073604413548</v>
      </c>
      <c r="P52" s="39">
        <v>105.45300503942202</v>
      </c>
      <c r="Q52" s="39">
        <v>106.27248510255718</v>
      </c>
      <c r="R52" s="39">
        <v>107.40653735480696</v>
      </c>
      <c r="S52" s="39">
        <v>108.80072949531089</v>
      </c>
      <c r="T52" s="39">
        <v>110.40750716419339</v>
      </c>
      <c r="U52" s="39">
        <v>110.3696883425601</v>
      </c>
      <c r="V52" s="39">
        <v>108.59090302635316</v>
      </c>
      <c r="W52" s="39">
        <v>109.22568376882788</v>
      </c>
      <c r="X52" s="39">
        <v>110.23274045744812</v>
      </c>
      <c r="Y52" s="39"/>
    </row>
    <row r="53" spans="1:25" ht="13.8">
      <c r="A53" t="s">
        <v>220</v>
      </c>
      <c r="B53" t="s">
        <v>76</v>
      </c>
      <c r="C53" t="s">
        <v>196</v>
      </c>
      <c r="D53" s="38" t="s">
        <v>195</v>
      </c>
      <c r="E53" s="39">
        <v>0</v>
      </c>
      <c r="F53" s="39">
        <v>0</v>
      </c>
      <c r="G53" s="39">
        <v>0</v>
      </c>
      <c r="H53" s="39">
        <v>99.525623185141683</v>
      </c>
      <c r="I53" s="39">
        <v>100</v>
      </c>
      <c r="J53" s="39">
        <v>104.1186167707431</v>
      </c>
      <c r="K53" s="39">
        <v>105.71368116050833</v>
      </c>
      <c r="L53" s="39">
        <v>108.72801055332566</v>
      </c>
      <c r="M53" s="39">
        <v>114.11371011780436</v>
      </c>
      <c r="N53" s="39">
        <v>115.43354613370943</v>
      </c>
      <c r="O53" s="39">
        <v>116.78578035890961</v>
      </c>
      <c r="P53" s="39">
        <v>119.95378898174884</v>
      </c>
      <c r="Q53" s="39">
        <v>125.98763148087076</v>
      </c>
      <c r="R53" s="39">
        <v>130.71010618568954</v>
      </c>
      <c r="S53" s="39">
        <v>138.23860096935442</v>
      </c>
      <c r="T53" s="39">
        <v>143.32042767423758</v>
      </c>
      <c r="U53" s="39">
        <v>139.1976103080824</v>
      </c>
      <c r="V53" s="39">
        <v>127.18535976312215</v>
      </c>
      <c r="W53" s="39">
        <v>145.13128648150081</v>
      </c>
      <c r="X53" s="39">
        <v>151.39777046695426</v>
      </c>
      <c r="Y53" s="39"/>
    </row>
    <row r="54" spans="1:25" ht="13.8">
      <c r="A54" t="s">
        <v>221</v>
      </c>
      <c r="B54" t="s">
        <v>76</v>
      </c>
      <c r="C54" t="s">
        <v>194</v>
      </c>
      <c r="D54" s="38" t="s">
        <v>195</v>
      </c>
      <c r="E54" s="39">
        <v>86.363191185068644</v>
      </c>
      <c r="F54" s="39">
        <v>90.301273771298909</v>
      </c>
      <c r="G54" s="39">
        <v>94.350387189937237</v>
      </c>
      <c r="H54" s="39">
        <v>96.923189549449617</v>
      </c>
      <c r="I54" s="39">
        <v>100</v>
      </c>
      <c r="J54" s="39">
        <v>103.25649771095776</v>
      </c>
      <c r="K54" s="39">
        <v>106.83164434783154</v>
      </c>
      <c r="L54" s="39">
        <v>107.83527469661078</v>
      </c>
      <c r="M54" s="39">
        <v>111.3704871671507</v>
      </c>
      <c r="N54" s="39">
        <v>112.54229608595702</v>
      </c>
      <c r="O54" s="39">
        <v>113.31420274619116</v>
      </c>
      <c r="P54" s="39">
        <v>117.04786592936303</v>
      </c>
      <c r="Q54" s="39">
        <v>119.03992460323875</v>
      </c>
      <c r="R54" s="39">
        <v>123.18856016390485</v>
      </c>
      <c r="S54" s="39">
        <v>125.91608680784211</v>
      </c>
      <c r="T54" s="39">
        <v>130.15293367729697</v>
      </c>
      <c r="U54" s="39">
        <v>128.72582309395142</v>
      </c>
      <c r="V54" s="39">
        <v>124.7570726508339</v>
      </c>
      <c r="W54" s="39">
        <v>124.8018213409372</v>
      </c>
      <c r="X54" s="39">
        <v>125.5358053824397</v>
      </c>
      <c r="Y54" s="39">
        <v>125.59747085811632</v>
      </c>
    </row>
    <row r="55" spans="1:25" ht="13.8">
      <c r="A55" t="s">
        <v>221</v>
      </c>
      <c r="B55" t="s">
        <v>76</v>
      </c>
      <c r="C55" t="s">
        <v>196</v>
      </c>
      <c r="D55" s="38" t="s">
        <v>195</v>
      </c>
      <c r="E55" s="39">
        <v>98.41250034532456</v>
      </c>
      <c r="F55" s="39">
        <v>103.52501096502459</v>
      </c>
      <c r="G55" s="39">
        <v>100.70334463514637</v>
      </c>
      <c r="H55" s="39">
        <v>100.25179980053433</v>
      </c>
      <c r="I55" s="39">
        <v>100</v>
      </c>
      <c r="J55" s="39">
        <v>101.78156429384467</v>
      </c>
      <c r="K55" s="39">
        <v>103.00834335162544</v>
      </c>
      <c r="L55" s="39">
        <v>107.77285994225865</v>
      </c>
      <c r="M55" s="39">
        <v>114.24863429959025</v>
      </c>
      <c r="N55" s="39">
        <v>117.80778971488456</v>
      </c>
      <c r="O55" s="39">
        <v>121.29595571402722</v>
      </c>
      <c r="P55" s="39">
        <v>127.92739772417931</v>
      </c>
      <c r="Q55" s="39">
        <v>135.97931094636931</v>
      </c>
      <c r="R55" s="39">
        <v>142.12332540871685</v>
      </c>
      <c r="S55" s="39">
        <v>147.78143330331727</v>
      </c>
      <c r="T55" s="39">
        <v>153.94742437547475</v>
      </c>
      <c r="U55" s="39">
        <v>154.30131608231548</v>
      </c>
      <c r="V55" s="39">
        <v>148.76975993657825</v>
      </c>
      <c r="W55" s="39">
        <v>158.93148978134204</v>
      </c>
      <c r="X55" s="39">
        <v>164.48812657782281</v>
      </c>
      <c r="Y55" s="39">
        <v>159.93195321465345</v>
      </c>
    </row>
    <row r="56" spans="1:25" ht="13.8">
      <c r="A56" t="s">
        <v>222</v>
      </c>
      <c r="B56" t="s">
        <v>76</v>
      </c>
      <c r="C56" t="s">
        <v>194</v>
      </c>
      <c r="D56" s="38" t="s">
        <v>195</v>
      </c>
      <c r="E56" s="39">
        <v>98.209702484136628</v>
      </c>
      <c r="F56" s="39">
        <v>97.709706537350669</v>
      </c>
      <c r="G56" s="39">
        <v>97.889939453515836</v>
      </c>
      <c r="H56" s="39">
        <v>98.063402791199607</v>
      </c>
      <c r="I56" s="39">
        <v>100</v>
      </c>
      <c r="J56" s="39">
        <v>102.38098590377501</v>
      </c>
      <c r="K56" s="39">
        <v>104.45086985528036</v>
      </c>
      <c r="L56" s="39">
        <v>106.54662326741101</v>
      </c>
      <c r="M56" s="39">
        <v>108.77000314444075</v>
      </c>
      <c r="N56" s="39">
        <v>110.96995971105279</v>
      </c>
      <c r="O56" s="39">
        <v>112.38958013964957</v>
      </c>
      <c r="P56" s="39">
        <v>114.31276618771899</v>
      </c>
      <c r="Q56" s="39">
        <v>115.8313419252937</v>
      </c>
      <c r="R56" s="39">
        <v>117.47950673665501</v>
      </c>
      <c r="S56" s="39">
        <v>118.80497882586782</v>
      </c>
      <c r="T56" s="39">
        <v>119.49570337982583</v>
      </c>
      <c r="U56" s="39">
        <v>120.45172145687589</v>
      </c>
      <c r="V56" s="39">
        <v>121.67176731650356</v>
      </c>
      <c r="W56" s="39">
        <v>124.34223803117905</v>
      </c>
      <c r="X56" s="39">
        <v>126.16493281548904</v>
      </c>
      <c r="Y56" s="39"/>
    </row>
    <row r="57" spans="1:25" ht="13.8">
      <c r="A57" t="s">
        <v>222</v>
      </c>
      <c r="B57" t="s">
        <v>76</v>
      </c>
      <c r="C57" t="s">
        <v>196</v>
      </c>
      <c r="D57" s="38" t="s">
        <v>195</v>
      </c>
      <c r="E57" s="39">
        <v>84.518569519258037</v>
      </c>
      <c r="F57" s="39">
        <v>87.868130087886257</v>
      </c>
      <c r="G57" s="39">
        <v>92.90672714754362</v>
      </c>
      <c r="H57" s="39">
        <v>96.148070147017137</v>
      </c>
      <c r="I57" s="39">
        <v>100</v>
      </c>
      <c r="J57" s="39">
        <v>104.93928961969948</v>
      </c>
      <c r="K57" s="39">
        <v>113.06046737677697</v>
      </c>
      <c r="L57" s="39">
        <v>122.47750192377787</v>
      </c>
      <c r="M57" s="39">
        <v>127.49520068040987</v>
      </c>
      <c r="N57" s="39">
        <v>127.4179255599206</v>
      </c>
      <c r="O57" s="39">
        <v>142.27807703211695</v>
      </c>
      <c r="P57" s="39">
        <v>154.7558219594184</v>
      </c>
      <c r="Q57" s="39">
        <v>170.54392288688186</v>
      </c>
      <c r="R57" s="39">
        <v>177.52006804098656</v>
      </c>
      <c r="S57" s="39">
        <v>182.82677898829536</v>
      </c>
      <c r="T57" s="39">
        <v>194.46810578753391</v>
      </c>
      <c r="U57" s="39">
        <v>189.0875217690656</v>
      </c>
      <c r="V57" s="39">
        <v>192.18030861447488</v>
      </c>
      <c r="W57" s="39">
        <v>212.16605240775985</v>
      </c>
      <c r="X57" s="39">
        <v>214.09323235186909</v>
      </c>
      <c r="Y57" s="39"/>
    </row>
    <row r="59" spans="1:25">
      <c r="A59" s="1" t="s">
        <v>223</v>
      </c>
    </row>
    <row r="60" spans="1:25">
      <c r="A60" t="s">
        <v>193</v>
      </c>
      <c r="H60" s="12">
        <v>97.676816905943099</v>
      </c>
      <c r="I60" s="12">
        <v>100</v>
      </c>
      <c r="J60" s="12">
        <v>102.80449721283543</v>
      </c>
      <c r="K60" s="12">
        <v>101.05985958786509</v>
      </c>
      <c r="L60" s="12">
        <v>106.07533382148507</v>
      </c>
      <c r="M60" s="12">
        <v>112.0614209104734</v>
      </c>
      <c r="N60" s="12">
        <v>115.13846899855125</v>
      </c>
      <c r="O60" s="12">
        <v>116.22226929972493</v>
      </c>
      <c r="P60" s="12">
        <v>115.7856972413622</v>
      </c>
      <c r="Q60" s="12">
        <v>118.3249908403269</v>
      </c>
      <c r="R60" s="12">
        <v>121.5910787756772</v>
      </c>
      <c r="S60" s="12">
        <v>128.00198981249073</v>
      </c>
      <c r="T60" s="12">
        <v>133.82305234482888</v>
      </c>
      <c r="U60" s="12">
        <v>132.67553057621421</v>
      </c>
      <c r="V60" s="12">
        <v>121.97695475428307</v>
      </c>
      <c r="W60" s="12">
        <v>132.97761737133965</v>
      </c>
      <c r="X60" s="12">
        <v>141.11527170630023</v>
      </c>
      <c r="Y60" s="12">
        <v>142.51154622858803</v>
      </c>
    </row>
    <row r="61" spans="1:25">
      <c r="A61" s="2" t="s">
        <v>197</v>
      </c>
      <c r="C61" s="2"/>
      <c r="H61" s="12">
        <v>96.869473911172975</v>
      </c>
      <c r="I61" s="12">
        <v>100</v>
      </c>
      <c r="J61" s="12">
        <v>106.54098591543764</v>
      </c>
      <c r="K61" s="12">
        <v>109.89511625547424</v>
      </c>
      <c r="L61" s="12">
        <v>109.95552762601973</v>
      </c>
      <c r="M61" s="12">
        <v>113.08609306222087</v>
      </c>
      <c r="N61" s="12">
        <v>111.9732352098796</v>
      </c>
      <c r="O61" s="12">
        <v>114.17463396804575</v>
      </c>
      <c r="P61" s="12">
        <v>115.29875555835831</v>
      </c>
      <c r="Q61" s="12">
        <v>121.49614316044689</v>
      </c>
      <c r="R61" s="12">
        <v>123.61527456370726</v>
      </c>
      <c r="S61" s="12">
        <v>124.28062252843948</v>
      </c>
      <c r="T61" s="12">
        <v>128.38187500270382</v>
      </c>
      <c r="U61" s="12">
        <v>128.36149758650978</v>
      </c>
      <c r="V61" s="12">
        <v>117.6513187485353</v>
      </c>
      <c r="W61" s="12">
        <v>128.06105029420527</v>
      </c>
      <c r="X61" s="12">
        <v>126.34062030868975</v>
      </c>
      <c r="Y61" s="12">
        <v>125.16358331997122</v>
      </c>
    </row>
    <row r="62" spans="1:25">
      <c r="A62" s="2" t="s">
        <v>198</v>
      </c>
      <c r="H62" s="12">
        <v>97.959665061813496</v>
      </c>
      <c r="I62" s="12">
        <v>100</v>
      </c>
      <c r="J62" s="12">
        <v>103.83136823018214</v>
      </c>
      <c r="K62" s="12">
        <v>103.69892154358568</v>
      </c>
      <c r="L62" s="12">
        <v>105.9706857214792</v>
      </c>
      <c r="M62" s="12">
        <v>103.98179077144741</v>
      </c>
      <c r="N62" s="12">
        <v>105.46715661063901</v>
      </c>
      <c r="O62" s="12">
        <v>109.36416842204865</v>
      </c>
      <c r="P62" s="12">
        <v>111.39216772920685</v>
      </c>
      <c r="Q62" s="12">
        <v>106.78967670539377</v>
      </c>
      <c r="R62" s="12">
        <v>104.04150245981656</v>
      </c>
      <c r="S62" s="12">
        <v>97.201470557669708</v>
      </c>
      <c r="T62" s="12">
        <v>95.828921664006572</v>
      </c>
      <c r="U62" s="12">
        <v>97.101963953384384</v>
      </c>
      <c r="V62" s="12">
        <v>92.310578700545364</v>
      </c>
      <c r="W62" s="12">
        <v>92.212772642154391</v>
      </c>
      <c r="X62" s="12">
        <v>90.431602677885948</v>
      </c>
      <c r="Y62" s="12">
        <v>88.131571490711522</v>
      </c>
    </row>
    <row r="63" spans="1:25">
      <c r="A63" t="s">
        <v>199</v>
      </c>
      <c r="H63" s="12">
        <v>92.322125323279522</v>
      </c>
      <c r="I63" s="12">
        <v>100</v>
      </c>
      <c r="J63" s="12">
        <v>105.36522355701261</v>
      </c>
      <c r="K63" s="12">
        <v>104.9770336928925</v>
      </c>
      <c r="L63" s="12">
        <v>117.70615730705573</v>
      </c>
      <c r="M63" s="12">
        <v>132.56641953295275</v>
      </c>
      <c r="N63" s="12">
        <v>130.81955917692142</v>
      </c>
      <c r="O63" s="12">
        <v>137.29231364016954</v>
      </c>
      <c r="P63" s="12">
        <v>142.7046744119275</v>
      </c>
      <c r="Q63" s="12">
        <v>150.29631962381268</v>
      </c>
      <c r="R63" s="12">
        <v>171.83254921205597</v>
      </c>
      <c r="S63" s="12">
        <v>197.20445395510919</v>
      </c>
      <c r="T63" s="12">
        <v>200.18791137470268</v>
      </c>
      <c r="U63" s="12">
        <v>222.13190017828788</v>
      </c>
      <c r="V63" s="12">
        <v>212.59958736879395</v>
      </c>
      <c r="W63" s="12">
        <v>241.15282442299113</v>
      </c>
      <c r="X63" s="12">
        <v>250.40230683971606</v>
      </c>
      <c r="Y63" s="12">
        <v>250.2762848955991</v>
      </c>
    </row>
    <row r="64" spans="1:25">
      <c r="A64" t="s">
        <v>200</v>
      </c>
      <c r="H64" s="12">
        <v>105.51043153959891</v>
      </c>
      <c r="I64" s="12">
        <v>100</v>
      </c>
      <c r="J64" s="12">
        <v>109.56170993110665</v>
      </c>
      <c r="K64" s="12">
        <v>111.3894024522415</v>
      </c>
      <c r="L64" s="12">
        <v>113.37123383569539</v>
      </c>
      <c r="M64" s="12">
        <v>114.67646628450781</v>
      </c>
      <c r="N64" s="12">
        <v>114.55179853762858</v>
      </c>
      <c r="O64" s="12">
        <v>114.41389503092412</v>
      </c>
      <c r="P64" s="12">
        <v>114.40600931761864</v>
      </c>
      <c r="Q64" s="12">
        <v>119.27602022308251</v>
      </c>
      <c r="R64" s="12">
        <v>120.42682225474324</v>
      </c>
      <c r="S64" s="12">
        <v>125.71763639938546</v>
      </c>
      <c r="T64" s="12">
        <v>126.47240015353609</v>
      </c>
      <c r="U64" s="12">
        <v>121.23654622346386</v>
      </c>
      <c r="V64" s="12">
        <v>121.03614969848526</v>
      </c>
      <c r="W64" s="12">
        <v>131.72895326304729</v>
      </c>
      <c r="X64" s="12">
        <v>139.55824003884209</v>
      </c>
      <c r="Y64" s="12">
        <v>144.84366109905199</v>
      </c>
    </row>
    <row r="65" spans="1:25">
      <c r="A65" t="s">
        <v>201</v>
      </c>
      <c r="H65" s="12">
        <v>100.12238104760759</v>
      </c>
      <c r="I65" s="12">
        <v>100</v>
      </c>
      <c r="J65" s="12">
        <v>103.04032480263338</v>
      </c>
      <c r="K65" s="12">
        <v>104.02515204353838</v>
      </c>
      <c r="L65" s="12">
        <v>106.36789275405532</v>
      </c>
      <c r="M65" s="12">
        <v>110.6134535948737</v>
      </c>
      <c r="N65" s="12">
        <v>111.33599883072573</v>
      </c>
      <c r="O65" s="12">
        <v>111.99465241788151</v>
      </c>
      <c r="P65" s="12">
        <v>114.39451969340867</v>
      </c>
      <c r="Q65" s="12">
        <v>118.94924331849893</v>
      </c>
      <c r="R65" s="12">
        <v>122.6955073468559</v>
      </c>
      <c r="S65" s="12">
        <v>128.68344349178219</v>
      </c>
      <c r="T65" s="12">
        <v>132.13587110350193</v>
      </c>
      <c r="U65" s="12">
        <v>127.725200746158</v>
      </c>
      <c r="V65" s="12">
        <v>117.47569538069679</v>
      </c>
      <c r="W65" s="12">
        <v>133.75658609402612</v>
      </c>
      <c r="X65" s="43">
        <v>138.31155375565572</v>
      </c>
      <c r="Y65" s="69">
        <v>137</v>
      </c>
    </row>
    <row r="66" spans="1:25">
      <c r="A66" t="s">
        <v>202</v>
      </c>
      <c r="H66" s="12">
        <v>103.30040514500428</v>
      </c>
      <c r="I66" s="12">
        <v>100</v>
      </c>
      <c r="J66" s="12">
        <v>126.42350632231773</v>
      </c>
      <c r="K66" s="12">
        <v>127.68025313820384</v>
      </c>
      <c r="L66" s="12">
        <v>127.18686443699738</v>
      </c>
      <c r="M66" s="12">
        <v>137.0414785413293</v>
      </c>
      <c r="N66" s="12">
        <v>147.15437896082173</v>
      </c>
      <c r="O66" s="12">
        <v>158.82881563490164</v>
      </c>
      <c r="P66" s="12">
        <v>155.67727042270866</v>
      </c>
      <c r="Q66" s="12">
        <v>137.04585509897288</v>
      </c>
      <c r="R66" s="12">
        <v>150.21691811672707</v>
      </c>
      <c r="S66" s="12">
        <v>165.92207950172804</v>
      </c>
      <c r="T66" s="12">
        <v>164.74877168132434</v>
      </c>
      <c r="U66" s="12">
        <v>163.03227902026484</v>
      </c>
      <c r="V66" s="12">
        <v>158.85546609261539</v>
      </c>
      <c r="W66" s="12">
        <v>209.13440536659493</v>
      </c>
      <c r="X66" s="12">
        <v>213.4832113041069</v>
      </c>
      <c r="Y66" s="12">
        <v>217.37188977283913</v>
      </c>
    </row>
    <row r="67" spans="1:25">
      <c r="A67" t="s">
        <v>203</v>
      </c>
      <c r="H67" s="12">
        <v>99.132244256765972</v>
      </c>
      <c r="I67" s="12">
        <v>100</v>
      </c>
      <c r="J67" s="12">
        <v>104.76311736545482</v>
      </c>
      <c r="K67" s="12">
        <v>109.81316753186208</v>
      </c>
      <c r="L67" s="12">
        <v>115.70934880179743</v>
      </c>
      <c r="M67" s="12">
        <v>128.04036102992973</v>
      </c>
      <c r="N67" s="12">
        <v>131.99252489291095</v>
      </c>
      <c r="O67" s="12">
        <v>142.44861204882739</v>
      </c>
      <c r="P67" s="12">
        <v>151.56546724724262</v>
      </c>
      <c r="Q67" s="12">
        <v>158.75545004164397</v>
      </c>
      <c r="R67" s="12">
        <v>164.28048841975215</v>
      </c>
      <c r="S67" s="12">
        <v>185.01120172851489</v>
      </c>
      <c r="T67" s="12">
        <v>198.03245843133902</v>
      </c>
      <c r="U67" s="12">
        <v>184.89462029742964</v>
      </c>
      <c r="V67" s="12">
        <v>153.48776242014529</v>
      </c>
      <c r="W67" s="12">
        <v>177.65945043627721</v>
      </c>
      <c r="X67" s="12">
        <v>173.36444234183134</v>
      </c>
      <c r="Y67" s="12">
        <v>161.60063752731725</v>
      </c>
    </row>
    <row r="68" spans="1:25">
      <c r="A68" t="s">
        <v>2</v>
      </c>
      <c r="H68" s="12">
        <v>99.736473273983805</v>
      </c>
      <c r="I68" s="12">
        <v>100</v>
      </c>
      <c r="J68" s="12">
        <v>103.59178492769682</v>
      </c>
      <c r="K68" s="12">
        <v>107.57273268845638</v>
      </c>
      <c r="L68" s="12">
        <v>112.17369135023061</v>
      </c>
      <c r="M68" s="12">
        <v>115.83128624148144</v>
      </c>
      <c r="N68" s="12">
        <v>116.14986977865918</v>
      </c>
      <c r="O68" s="12">
        <v>118.06401147755739</v>
      </c>
      <c r="P68" s="12">
        <v>121.91467663860844</v>
      </c>
      <c r="Q68" s="12">
        <v>126.81081067961641</v>
      </c>
      <c r="R68" s="12">
        <v>131.31383957461102</v>
      </c>
      <c r="S68" s="12">
        <v>133.24760120723823</v>
      </c>
      <c r="T68" s="12">
        <v>136.97906795623356</v>
      </c>
      <c r="U68" s="12">
        <v>132.45268174386132</v>
      </c>
      <c r="V68" s="12">
        <v>130.54129084514963</v>
      </c>
      <c r="W68" s="12">
        <v>139.84870933722362</v>
      </c>
      <c r="X68" s="12">
        <v>142.47381422310738</v>
      </c>
      <c r="Y68" s="12">
        <v>139.92105637616152</v>
      </c>
    </row>
    <row r="69" spans="1:25">
      <c r="A69" t="s">
        <v>5</v>
      </c>
      <c r="H69" s="12">
        <v>101.45483273161949</v>
      </c>
      <c r="I69" s="12">
        <v>100</v>
      </c>
      <c r="J69" s="12">
        <v>105.05670013961554</v>
      </c>
      <c r="K69" s="12">
        <v>105.02408587262406</v>
      </c>
      <c r="L69" s="12">
        <v>107.49512784359189</v>
      </c>
      <c r="M69" s="12">
        <v>114.24724488646592</v>
      </c>
      <c r="N69" s="12">
        <v>114.01927649583699</v>
      </c>
      <c r="O69" s="12">
        <v>112.65923984111795</v>
      </c>
      <c r="P69" s="12">
        <v>117.77939920870834</v>
      </c>
      <c r="Q69" s="12">
        <v>125.01905965143762</v>
      </c>
      <c r="R69" s="12">
        <v>129.92636696619365</v>
      </c>
      <c r="S69" s="12">
        <v>140.12123019095293</v>
      </c>
      <c r="T69" s="12">
        <v>142.94920162130356</v>
      </c>
      <c r="U69" s="12">
        <v>134.66311920059172</v>
      </c>
      <c r="V69" s="12">
        <v>112.44783657003083</v>
      </c>
      <c r="W69" s="12">
        <v>138.69231103589553</v>
      </c>
      <c r="X69" s="12">
        <v>146.33457047474505</v>
      </c>
      <c r="Y69" s="12">
        <v>142.52409322644093</v>
      </c>
    </row>
    <row r="70" spans="1:25">
      <c r="A70" t="s">
        <v>204</v>
      </c>
      <c r="H70" s="12">
        <v>98.88115966396829</v>
      </c>
      <c r="I70" s="12">
        <v>100</v>
      </c>
      <c r="J70" s="12">
        <v>95.910086223380219</v>
      </c>
      <c r="K70" s="12">
        <v>100.54028214357611</v>
      </c>
      <c r="L70" s="12">
        <v>101.74452804401263</v>
      </c>
      <c r="M70" s="12">
        <v>104.42069939714956</v>
      </c>
      <c r="N70" s="12">
        <v>100.1723366709476</v>
      </c>
      <c r="O70" s="12">
        <v>89.47073626718732</v>
      </c>
      <c r="P70" s="12">
        <v>92.259062216158313</v>
      </c>
      <c r="Q70" s="12">
        <v>92.158169370301636</v>
      </c>
      <c r="R70" s="12">
        <v>105.15272594105483</v>
      </c>
      <c r="S70" s="12">
        <v>100.54248096892172</v>
      </c>
      <c r="T70" s="12">
        <v>98.525333930856902</v>
      </c>
      <c r="U70" s="12">
        <v>81.192333940397262</v>
      </c>
      <c r="V70" s="12">
        <v>92.639321390978708</v>
      </c>
      <c r="W70" s="12">
        <v>103.05323999757037</v>
      </c>
      <c r="X70" s="12">
        <v>99.901900071131152</v>
      </c>
      <c r="Y70" s="12">
        <v>112.86916488239035</v>
      </c>
    </row>
    <row r="71" spans="1:25">
      <c r="A71" t="s">
        <v>205</v>
      </c>
      <c r="H71" s="12">
        <v>95.537054451450942</v>
      </c>
      <c r="I71" s="12">
        <v>100</v>
      </c>
      <c r="J71" s="12">
        <v>111.36711658702173</v>
      </c>
      <c r="K71" s="12">
        <v>114.41519637620972</v>
      </c>
      <c r="L71" s="12">
        <v>122.70887028348662</v>
      </c>
      <c r="M71" s="12">
        <v>130.37244001233918</v>
      </c>
      <c r="N71" s="12">
        <v>126.81352234050193</v>
      </c>
      <c r="O71" s="12">
        <v>129.11998568624367</v>
      </c>
      <c r="P71" s="12">
        <v>143.85013662149228</v>
      </c>
      <c r="Q71" s="12">
        <v>157.7616204351971</v>
      </c>
      <c r="R71" s="12">
        <v>167.56866967338129</v>
      </c>
      <c r="S71" s="12">
        <v>170.72662436141869</v>
      </c>
      <c r="T71" s="12">
        <v>186.42738821469618</v>
      </c>
      <c r="U71" s="12">
        <v>181.32407716167324</v>
      </c>
      <c r="V71" s="12">
        <v>163.19194416580373</v>
      </c>
      <c r="W71" s="12">
        <v>191.1403411142461</v>
      </c>
      <c r="X71" s="12">
        <v>181.5915565254432</v>
      </c>
      <c r="Y71" s="12">
        <v>187.93935881621763</v>
      </c>
    </row>
    <row r="72" spans="1:25">
      <c r="A72" t="s">
        <v>206</v>
      </c>
      <c r="H72" s="12">
        <v>90.753656578213992</v>
      </c>
      <c r="I72" s="12">
        <v>100</v>
      </c>
      <c r="J72" s="12">
        <v>113.24781646734642</v>
      </c>
      <c r="K72" s="12">
        <v>126.6040154588439</v>
      </c>
      <c r="L72" s="12">
        <v>137.76555455790651</v>
      </c>
      <c r="M72" s="12">
        <v>140.01085744351946</v>
      </c>
      <c r="N72" s="12">
        <v>148.12874049615439</v>
      </c>
      <c r="O72" s="12">
        <v>173.71032312243594</v>
      </c>
      <c r="P72" s="12">
        <v>179.53845586810533</v>
      </c>
      <c r="Q72" s="12">
        <v>186.51884968833193</v>
      </c>
      <c r="R72" s="12">
        <v>197.17663584053929</v>
      </c>
      <c r="S72" s="12">
        <v>205.78156683003525</v>
      </c>
      <c r="T72" s="12">
        <v>215.44266719131176</v>
      </c>
      <c r="U72" s="12">
        <v>228.29016605786924</v>
      </c>
      <c r="V72" s="12">
        <v>271.8860030404316</v>
      </c>
      <c r="W72" s="12">
        <v>329.71868289214785</v>
      </c>
      <c r="X72" s="12">
        <v>365.65738557234528</v>
      </c>
    </row>
    <row r="73" spans="1:25">
      <c r="A73" t="s">
        <v>207</v>
      </c>
      <c r="H73" s="12">
        <v>99.554895235529216</v>
      </c>
      <c r="I73" s="12">
        <v>100</v>
      </c>
      <c r="J73" s="12">
        <v>99.651381768729451</v>
      </c>
      <c r="K73" s="12">
        <v>98.638979147025481</v>
      </c>
      <c r="L73" s="12">
        <v>99.349362482487521</v>
      </c>
      <c r="M73" s="12">
        <v>101.64335009928359</v>
      </c>
      <c r="N73" s="12">
        <v>100.90422487060917</v>
      </c>
      <c r="O73" s="12">
        <v>100.64755177290023</v>
      </c>
      <c r="P73" s="12">
        <v>98.695025239078845</v>
      </c>
      <c r="Q73" s="12">
        <v>100.32544200080876</v>
      </c>
      <c r="R73" s="12">
        <v>101.59682015276354</v>
      </c>
      <c r="S73" s="12">
        <v>104.62429634011409</v>
      </c>
      <c r="T73" s="12">
        <v>106.45177671655948</v>
      </c>
      <c r="U73" s="12">
        <v>104.70732625968439</v>
      </c>
      <c r="V73" s="12">
        <v>98.886648684290776</v>
      </c>
      <c r="W73" s="12">
        <v>108.47066804879078</v>
      </c>
      <c r="X73" s="12">
        <v>109.68335103378458</v>
      </c>
      <c r="Y73" s="12">
        <v>109.40961035238418</v>
      </c>
    </row>
    <row r="74" spans="1:25">
      <c r="A74" t="s">
        <v>208</v>
      </c>
      <c r="H74" s="12">
        <v>95.913398957039846</v>
      </c>
      <c r="I74" s="12">
        <v>100</v>
      </c>
      <c r="J74" s="12">
        <v>102.61310757452182</v>
      </c>
      <c r="K74" s="12">
        <v>102.65950575891779</v>
      </c>
      <c r="L74" s="12">
        <v>104.0609284810037</v>
      </c>
      <c r="M74" s="12">
        <v>110.15927967578662</v>
      </c>
      <c r="N74" s="12">
        <v>105.74520329498344</v>
      </c>
      <c r="O74" s="12">
        <v>107.56692890004521</v>
      </c>
      <c r="P74" s="12">
        <v>114.05423901868856</v>
      </c>
      <c r="Q74" s="12">
        <v>123.032989263959</v>
      </c>
      <c r="R74" s="12">
        <v>128.07453958809174</v>
      </c>
      <c r="S74" s="12">
        <v>131.5273834265108</v>
      </c>
      <c r="T74" s="12">
        <v>137.79869541565049</v>
      </c>
      <c r="U74" s="12">
        <v>144.11454015945012</v>
      </c>
      <c r="V74" s="12">
        <v>130.74451680365939</v>
      </c>
      <c r="W74" s="12">
        <v>157.96685888486326</v>
      </c>
      <c r="X74" s="12">
        <v>154.37203591787559</v>
      </c>
    </row>
    <row r="75" spans="1:25">
      <c r="A75" t="s">
        <v>209</v>
      </c>
      <c r="H75" s="12">
        <v>93.685016210291749</v>
      </c>
      <c r="I75" s="12">
        <v>100</v>
      </c>
      <c r="J75" s="12">
        <v>105.64695528223758</v>
      </c>
      <c r="K75" s="12">
        <v>103.72495138483264</v>
      </c>
      <c r="L75" s="12">
        <v>106.30777826358026</v>
      </c>
      <c r="M75" s="12">
        <v>116.76207614491607</v>
      </c>
      <c r="N75" s="12">
        <v>131.15642265914042</v>
      </c>
      <c r="O75" s="12">
        <v>121.43434132204948</v>
      </c>
      <c r="P75" s="12">
        <v>127.01028878004982</v>
      </c>
      <c r="Q75" s="12">
        <v>143.55847189467755</v>
      </c>
      <c r="R75" s="12">
        <v>144.96585839100413</v>
      </c>
      <c r="S75" s="12">
        <v>154.77375546298364</v>
      </c>
      <c r="T75" s="12">
        <v>153.91600790556004</v>
      </c>
      <c r="U75" s="12">
        <v>154.76411735539475</v>
      </c>
      <c r="V75" s="12">
        <v>161.60480180346184</v>
      </c>
      <c r="W75" s="12">
        <v>188.52775452041365</v>
      </c>
      <c r="X75" s="12">
        <v>197.473071838538</v>
      </c>
      <c r="Y75" s="12">
        <v>195.07215845194918</v>
      </c>
    </row>
    <row r="76" spans="1:25">
      <c r="A76" t="s">
        <v>210</v>
      </c>
      <c r="H76" s="12">
        <v>98.096808784806413</v>
      </c>
      <c r="I76" s="12">
        <v>100</v>
      </c>
      <c r="J76" s="12">
        <v>98.527737966159393</v>
      </c>
      <c r="K76" s="12">
        <v>99.472835004567116</v>
      </c>
      <c r="L76" s="12">
        <v>101.35403347537428</v>
      </c>
      <c r="M76" s="12">
        <v>107.43367965494217</v>
      </c>
      <c r="N76" s="12">
        <v>107.27738044608355</v>
      </c>
      <c r="O76" s="12">
        <v>109.84463932970584</v>
      </c>
      <c r="P76" s="12">
        <v>111.07950395149102</v>
      </c>
      <c r="Q76" s="12">
        <v>115.78952726344518</v>
      </c>
      <c r="R76" s="12">
        <v>118.76748823006859</v>
      </c>
      <c r="S76" s="12">
        <v>121.54765882096554</v>
      </c>
      <c r="T76" s="12">
        <v>126.82000106885575</v>
      </c>
      <c r="U76" s="12">
        <v>123.59437766150714</v>
      </c>
      <c r="V76" s="12">
        <v>117.03308070063372</v>
      </c>
      <c r="W76" s="12">
        <v>125.94188289256975</v>
      </c>
      <c r="X76" s="12">
        <v>130.97407477436178</v>
      </c>
      <c r="Y76" s="12">
        <v>131.23537815283743</v>
      </c>
    </row>
    <row r="77" spans="1:25">
      <c r="A77" t="s">
        <v>211</v>
      </c>
      <c r="H77" s="12">
        <v>99.112409898806604</v>
      </c>
      <c r="I77" s="12">
        <v>100</v>
      </c>
      <c r="J77" s="12">
        <v>98.058430099037878</v>
      </c>
      <c r="K77" s="12">
        <v>93.976138843485572</v>
      </c>
      <c r="L77" s="12">
        <v>97.099978293209162</v>
      </c>
      <c r="M77" s="12">
        <v>97.738414888070892</v>
      </c>
      <c r="N77" s="12">
        <v>98.205116924892778</v>
      </c>
      <c r="O77" s="12">
        <v>98.708332424520336</v>
      </c>
      <c r="P77" s="12">
        <v>103.78072332684708</v>
      </c>
      <c r="Q77" s="12">
        <v>110.3646200202958</v>
      </c>
      <c r="R77" s="12">
        <v>110.03501538601697</v>
      </c>
      <c r="S77" s="12">
        <v>104.60352894385255</v>
      </c>
      <c r="T77" s="12">
        <v>104.81410688728785</v>
      </c>
      <c r="U77" s="12">
        <v>108.6428791506634</v>
      </c>
      <c r="V77" s="12">
        <v>106.44730022086159</v>
      </c>
      <c r="W77" s="12">
        <v>111.21087561303678</v>
      </c>
      <c r="X77" s="12">
        <v>112.25689486665195</v>
      </c>
      <c r="Y77" s="12">
        <v>113.42168324575209</v>
      </c>
    </row>
    <row r="78" spans="1:25">
      <c r="A78" t="s">
        <v>212</v>
      </c>
      <c r="H78" s="12">
        <v>96.877263860247893</v>
      </c>
      <c r="I78" s="12">
        <v>100</v>
      </c>
      <c r="J78" s="12">
        <v>106.25220350122797</v>
      </c>
      <c r="K78" s="12">
        <v>111.67888497476994</v>
      </c>
      <c r="L78" s="12">
        <v>114.31697207002932</v>
      </c>
      <c r="M78" s="12">
        <v>124.9249608945949</v>
      </c>
      <c r="N78" s="12">
        <v>119.61127859547118</v>
      </c>
      <c r="O78" s="12">
        <v>130.25647454539165</v>
      </c>
      <c r="P78" s="12">
        <v>142.22178789502672</v>
      </c>
      <c r="Q78" s="12">
        <v>150.53374959379556</v>
      </c>
      <c r="R78" s="12">
        <v>150.41281389854035</v>
      </c>
      <c r="S78" s="12">
        <v>166.96042756620184</v>
      </c>
      <c r="T78" s="12">
        <v>177.14642444054923</v>
      </c>
      <c r="U78" s="12">
        <v>179.54564566230303</v>
      </c>
      <c r="V78" s="12">
        <v>201.75695888115618</v>
      </c>
      <c r="W78" s="12">
        <v>223.59493212033607</v>
      </c>
      <c r="X78" s="12">
        <v>236.01163046254766</v>
      </c>
      <c r="Y78" s="12">
        <v>238.53258083167901</v>
      </c>
    </row>
    <row r="79" spans="1:25">
      <c r="A79" t="s">
        <v>213</v>
      </c>
      <c r="H79" s="12">
        <v>92.591850041118391</v>
      </c>
      <c r="I79" s="12">
        <v>100</v>
      </c>
      <c r="J79" s="12">
        <v>102.880711668953</v>
      </c>
      <c r="K79" s="12">
        <v>102.73966652394613</v>
      </c>
      <c r="L79" s="12">
        <v>103.6875627528953</v>
      </c>
      <c r="M79" s="12">
        <v>105.43100966454591</v>
      </c>
      <c r="N79" s="12">
        <v>108.58111350449795</v>
      </c>
      <c r="O79" s="12">
        <v>109.92858012119575</v>
      </c>
      <c r="P79" s="12">
        <v>112.57333289796566</v>
      </c>
      <c r="Q79" s="12">
        <v>115.62573306779787</v>
      </c>
      <c r="R79" s="12">
        <v>117.2790860389417</v>
      </c>
      <c r="S79" s="12">
        <v>119.74536121247449</v>
      </c>
      <c r="T79" s="12">
        <v>122.29006255865222</v>
      </c>
      <c r="U79" s="12">
        <v>123.99032637232969</v>
      </c>
      <c r="V79" s="12">
        <v>119.77309953365699</v>
      </c>
      <c r="W79" s="12">
        <v>131.21850593956256</v>
      </c>
      <c r="X79" s="12">
        <v>134.51718217439685</v>
      </c>
      <c r="Y79" s="12">
        <v>136.32289581417893</v>
      </c>
    </row>
    <row r="80" spans="1:25">
      <c r="A80" s="40" t="s">
        <v>214</v>
      </c>
      <c r="H80" s="12">
        <v>0</v>
      </c>
      <c r="I80" s="12">
        <v>100</v>
      </c>
      <c r="J80" s="12">
        <v>106.24411380223492</v>
      </c>
      <c r="K80" s="12">
        <v>107.10034874294247</v>
      </c>
      <c r="L80" s="12">
        <v>108.51370039514215</v>
      </c>
      <c r="M80" s="12">
        <v>117.83265100005816</v>
      </c>
      <c r="N80" s="12">
        <v>133.31554889121364</v>
      </c>
      <c r="O80" s="12">
        <v>126.40614845355707</v>
      </c>
      <c r="P80" s="12">
        <v>127.46614749040756</v>
      </c>
      <c r="Q80" s="12">
        <v>133.84592255324455</v>
      </c>
      <c r="R80" s="12">
        <v>134.31559714159752</v>
      </c>
      <c r="S80" s="12">
        <v>143.8952429979187</v>
      </c>
      <c r="T80" s="12">
        <v>153.61217578144178</v>
      </c>
      <c r="U80" s="12">
        <v>156.56284259780045</v>
      </c>
      <c r="V80" s="12">
        <v>182.26493252124618</v>
      </c>
      <c r="W80" s="12">
        <v>205.07967192462766</v>
      </c>
      <c r="X80" s="12">
        <v>201.63557435509611</v>
      </c>
      <c r="Y80" s="12">
        <v>0</v>
      </c>
    </row>
    <row r="81" spans="1:25">
      <c r="A81" t="s">
        <v>216</v>
      </c>
      <c r="H81" s="12">
        <v>97.303068938185319</v>
      </c>
      <c r="I81" s="12">
        <v>100</v>
      </c>
      <c r="J81" s="12">
        <v>89.245720319038043</v>
      </c>
      <c r="K81" s="12">
        <v>107.88035173433053</v>
      </c>
      <c r="L81" s="12">
        <v>98.382279390634139</v>
      </c>
      <c r="M81" s="12">
        <v>121.69483204357591</v>
      </c>
      <c r="N81" s="12">
        <v>133.64689854128611</v>
      </c>
      <c r="O81" s="12">
        <v>138.23869018033659</v>
      </c>
      <c r="P81" s="12">
        <v>160.82318422586974</v>
      </c>
      <c r="Q81" s="12">
        <v>198.28579761795106</v>
      </c>
      <c r="R81" s="12">
        <v>210.0627954774057</v>
      </c>
      <c r="S81" s="12">
        <v>228.12485786050763</v>
      </c>
      <c r="T81" s="12">
        <v>235.52094489946595</v>
      </c>
      <c r="U81" s="12">
        <v>238.24033127202338</v>
      </c>
      <c r="V81" s="12">
        <v>226.88125093682109</v>
      </c>
      <c r="W81" s="12">
        <v>291.1165071530915</v>
      </c>
      <c r="X81" s="12">
        <v>300.11440611730461</v>
      </c>
      <c r="Y81" s="12">
        <v>299.0541630761283</v>
      </c>
    </row>
    <row r="82" spans="1:25">
      <c r="A82" t="s">
        <v>217</v>
      </c>
      <c r="H82" s="12">
        <v>90.606923420303985</v>
      </c>
      <c r="I82" s="12">
        <v>100</v>
      </c>
      <c r="J82" s="12">
        <v>106.57351990445814</v>
      </c>
      <c r="K82" s="12">
        <v>107.28078376294036</v>
      </c>
      <c r="L82" s="12">
        <v>109.12357733805752</v>
      </c>
      <c r="M82" s="12">
        <v>118.63019828623409</v>
      </c>
      <c r="N82" s="12">
        <v>120.98273859277121</v>
      </c>
      <c r="O82" s="12">
        <v>131.38514678958353</v>
      </c>
      <c r="P82" s="12">
        <v>138.49109569310681</v>
      </c>
      <c r="Q82" s="12">
        <v>142.85191883201128</v>
      </c>
      <c r="R82" s="12">
        <v>144.74474944017257</v>
      </c>
      <c r="S82" s="12">
        <v>155.45841299398205</v>
      </c>
      <c r="T82" s="12">
        <v>164.40229263715642</v>
      </c>
      <c r="U82" s="12">
        <v>164.65787163152268</v>
      </c>
      <c r="V82" s="12">
        <v>158.33921873076559</v>
      </c>
      <c r="W82" s="12">
        <v>178.98803734097947</v>
      </c>
      <c r="X82" s="12">
        <v>183.31871797756966</v>
      </c>
      <c r="Y82" s="12">
        <v>183.81323450898785</v>
      </c>
    </row>
    <row r="83" spans="1:25">
      <c r="A83" t="s">
        <v>218</v>
      </c>
      <c r="H83" s="12">
        <v>100.45791756794048</v>
      </c>
      <c r="I83" s="12">
        <v>100</v>
      </c>
      <c r="J83" s="12">
        <v>102.89778455617311</v>
      </c>
      <c r="K83" s="12">
        <v>104.1588939637703</v>
      </c>
      <c r="L83" s="12">
        <v>105.0984117648224</v>
      </c>
      <c r="M83" s="12">
        <v>103.25447856827542</v>
      </c>
      <c r="N83" s="12">
        <v>107.44247625417894</v>
      </c>
      <c r="O83" s="12">
        <v>109.31649607627448</v>
      </c>
      <c r="P83" s="12">
        <v>111.16766858411914</v>
      </c>
      <c r="Q83" s="12">
        <v>113.27355213089412</v>
      </c>
      <c r="R83" s="12">
        <v>115.56312131844153</v>
      </c>
      <c r="S83" s="12">
        <v>121.02757817813688</v>
      </c>
      <c r="T83" s="12">
        <v>123.43456068250147</v>
      </c>
      <c r="U83" s="12">
        <v>121.52806513956517</v>
      </c>
      <c r="V83" s="12">
        <v>120.73556772360597</v>
      </c>
      <c r="W83" s="12">
        <v>128.50469292638653</v>
      </c>
      <c r="X83" s="12">
        <v>130.33421671593371</v>
      </c>
      <c r="Y83" s="12">
        <v>132.83649557112858</v>
      </c>
    </row>
    <row r="84" spans="1:25">
      <c r="A84" t="s">
        <v>219</v>
      </c>
      <c r="H84" s="12">
        <v>98.670077426926085</v>
      </c>
      <c r="I84" s="12">
        <v>100</v>
      </c>
      <c r="J84" s="12">
        <v>104.96335863801609</v>
      </c>
      <c r="K84" s="12">
        <v>109.7695574566597</v>
      </c>
      <c r="L84" s="12">
        <v>119.81853906462406</v>
      </c>
      <c r="M84" s="12">
        <v>128.21595458303469</v>
      </c>
      <c r="N84" s="12">
        <v>124.76647778558059</v>
      </c>
      <c r="O84" s="12">
        <v>136.78385389606794</v>
      </c>
      <c r="P84" s="12">
        <v>144.78185442718845</v>
      </c>
      <c r="Q84" s="12">
        <v>162.42337266111687</v>
      </c>
      <c r="R84" s="12">
        <v>168.94940490169031</v>
      </c>
      <c r="S84" s="12">
        <v>178.94730588361236</v>
      </c>
      <c r="T84" s="12">
        <v>180.43418961572357</v>
      </c>
      <c r="U84" s="12">
        <v>168.46814206656836</v>
      </c>
      <c r="V84" s="12">
        <v>148.0891775468055</v>
      </c>
      <c r="W84" s="12">
        <v>188.29011310447225</v>
      </c>
      <c r="X84" s="12">
        <v>191.20181589804949</v>
      </c>
      <c r="Y84" s="12">
        <v>187.22158561316587</v>
      </c>
    </row>
    <row r="85" spans="1:25">
      <c r="A85" t="s">
        <v>220</v>
      </c>
      <c r="H85" s="12">
        <v>100.64673839450289</v>
      </c>
      <c r="I85" s="12">
        <v>100</v>
      </c>
      <c r="J85" s="12">
        <v>102.62740067941718</v>
      </c>
      <c r="K85" s="12">
        <v>103.17407689165847</v>
      </c>
      <c r="L85" s="12">
        <v>105.87130494749033</v>
      </c>
      <c r="M85" s="12">
        <v>109.77439011760165</v>
      </c>
      <c r="N85" s="12">
        <v>110.45559290242339</v>
      </c>
      <c r="O85" s="12">
        <v>111.55311804253158</v>
      </c>
      <c r="P85" s="12">
        <v>113.75094425891982</v>
      </c>
      <c r="Q85" s="12">
        <v>118.55150593240357</v>
      </c>
      <c r="R85" s="12">
        <v>121.69660190599159</v>
      </c>
      <c r="S85" s="12">
        <v>127.05668575072585</v>
      </c>
      <c r="T85" s="12">
        <v>129.81040090063576</v>
      </c>
      <c r="U85" s="12">
        <v>126.11941956023978</v>
      </c>
      <c r="V85" s="12">
        <v>117.12340188593556</v>
      </c>
      <c r="W85" s="12">
        <v>132.87285689020342</v>
      </c>
      <c r="X85" s="12">
        <v>137.34374183085527</v>
      </c>
      <c r="Y85" s="12">
        <v>138</v>
      </c>
    </row>
    <row r="86" spans="1:25">
      <c r="A86" t="s">
        <v>221</v>
      </c>
      <c r="H86" s="12">
        <v>103.43427642709435</v>
      </c>
      <c r="I86" s="12">
        <v>100</v>
      </c>
      <c r="J86" s="12">
        <v>98.571582951378204</v>
      </c>
      <c r="K86" s="12">
        <v>96.421190538116335</v>
      </c>
      <c r="L86" s="12">
        <v>99.942120280652389</v>
      </c>
      <c r="M86" s="12">
        <v>102.58429967009113</v>
      </c>
      <c r="N86" s="12">
        <v>104.67867976045724</v>
      </c>
      <c r="O86" s="12">
        <v>107.04391221435333</v>
      </c>
      <c r="P86" s="12">
        <v>109.29494246514665</v>
      </c>
      <c r="Q86" s="12">
        <v>114.23000426083073</v>
      </c>
      <c r="R86" s="12">
        <v>115.37055487913725</v>
      </c>
      <c r="S86" s="12">
        <v>117.36501431214536</v>
      </c>
      <c r="T86" s="12">
        <v>118.28194726457274</v>
      </c>
      <c r="U86" s="12">
        <v>119.86819145813315</v>
      </c>
      <c r="V86" s="12">
        <v>119.2475558904386</v>
      </c>
      <c r="W86" s="12">
        <v>127.34709163191491</v>
      </c>
      <c r="X86" s="12">
        <v>131.0288535423949</v>
      </c>
      <c r="Y86" s="12">
        <v>127.33692177235302</v>
      </c>
    </row>
    <row r="87" spans="1:25">
      <c r="A87" t="s">
        <v>222</v>
      </c>
      <c r="H87" s="12">
        <v>98.046842563417187</v>
      </c>
      <c r="I87" s="12">
        <v>100</v>
      </c>
      <c r="J87" s="12">
        <v>102.49880746248031</v>
      </c>
      <c r="K87" s="12">
        <v>108.24272457800058</v>
      </c>
      <c r="L87" s="12">
        <v>114.95202585292965</v>
      </c>
      <c r="M87" s="12">
        <v>117.21540589743576</v>
      </c>
      <c r="N87" s="12">
        <v>114.82199857663784</v>
      </c>
      <c r="O87" s="12">
        <v>126.59365472789335</v>
      </c>
      <c r="P87" s="12">
        <v>135.37929937351507</v>
      </c>
      <c r="Q87" s="12">
        <v>147.23469490397122</v>
      </c>
      <c r="R87" s="12">
        <v>151.10726370252812</v>
      </c>
      <c r="S87" s="12">
        <v>153.88814576219411</v>
      </c>
      <c r="T87" s="12">
        <v>162.74066789615253</v>
      </c>
      <c r="U87" s="12">
        <v>156.98200032513668</v>
      </c>
      <c r="V87" s="12">
        <v>157.94979628639581</v>
      </c>
      <c r="W87" s="12">
        <v>170.63071709756329</v>
      </c>
      <c r="X87" s="12">
        <v>169.6931370501909</v>
      </c>
    </row>
    <row r="92" spans="1:25">
      <c r="A92" s="1" t="s">
        <v>224</v>
      </c>
    </row>
    <row r="93" spans="1:25">
      <c r="A93" t="s">
        <v>193</v>
      </c>
      <c r="B93" t="s">
        <v>76</v>
      </c>
      <c r="C93" t="s">
        <v>194</v>
      </c>
      <c r="D93" t="s">
        <v>225</v>
      </c>
      <c r="E93" s="12">
        <v>55.97542</v>
      </c>
      <c r="F93" s="12">
        <v>56.407449999999997</v>
      </c>
      <c r="G93" s="12">
        <v>56.813639999999999</v>
      </c>
      <c r="H93" s="12">
        <v>58.464190000000002</v>
      </c>
      <c r="I93" s="12">
        <v>58.626869999999997</v>
      </c>
      <c r="J93" s="12">
        <v>60.008719999999997</v>
      </c>
      <c r="K93" s="12">
        <v>61.727559999999997</v>
      </c>
      <c r="L93" s="12">
        <v>62.261060000000001</v>
      </c>
      <c r="M93" s="12">
        <v>62.970129999999997</v>
      </c>
      <c r="N93" s="12">
        <v>63.039650000000002</v>
      </c>
      <c r="O93" s="12">
        <v>64.330470000000005</v>
      </c>
      <c r="P93" s="12">
        <v>64.45196</v>
      </c>
      <c r="Q93" s="12">
        <v>64.857749999999996</v>
      </c>
      <c r="R93" s="12">
        <v>65.889129999999994</v>
      </c>
      <c r="S93" s="12">
        <v>67.549610000000001</v>
      </c>
      <c r="T93" s="12">
        <v>68.278850000000006</v>
      </c>
      <c r="U93" s="12">
        <v>68.349289999999996</v>
      </c>
      <c r="V93" s="12">
        <v>68.059389999999993</v>
      </c>
      <c r="W93" s="12">
        <v>67.942850000000007</v>
      </c>
      <c r="X93" s="12">
        <v>68.305210000000002</v>
      </c>
      <c r="Y93" s="12">
        <v>67.551259999999999</v>
      </c>
    </row>
    <row r="94" spans="1:25">
      <c r="A94" t="s">
        <v>193</v>
      </c>
      <c r="B94" t="s">
        <v>76</v>
      </c>
      <c r="C94" t="s">
        <v>196</v>
      </c>
      <c r="D94" t="s">
        <v>225</v>
      </c>
      <c r="E94" s="12">
        <v>45.53051</v>
      </c>
      <c r="F94" s="12">
        <v>46.256810000000002</v>
      </c>
      <c r="G94" s="12">
        <v>49.277990000000003</v>
      </c>
      <c r="H94" s="12">
        <v>53.072629999999997</v>
      </c>
      <c r="I94" s="12">
        <v>54.48612</v>
      </c>
      <c r="J94" s="12">
        <v>57.334449999999997</v>
      </c>
      <c r="K94" s="12">
        <v>57.975830000000002</v>
      </c>
      <c r="L94" s="12">
        <v>61.379040000000003</v>
      </c>
      <c r="M94" s="12">
        <v>65.581280000000007</v>
      </c>
      <c r="N94" s="12">
        <v>67.456440000000001</v>
      </c>
      <c r="O94" s="12">
        <v>69.485669999999999</v>
      </c>
      <c r="P94" s="12">
        <v>69.35539</v>
      </c>
      <c r="Q94" s="12">
        <v>71.322659999999999</v>
      </c>
      <c r="R94" s="12">
        <v>74.456850000000003</v>
      </c>
      <c r="S94" s="12">
        <v>80.357929999999996</v>
      </c>
      <c r="T94" s="12">
        <v>84.919280000000001</v>
      </c>
      <c r="U94" s="12">
        <v>84.277959999999993</v>
      </c>
      <c r="V94" s="12">
        <v>77.153390000000002</v>
      </c>
      <c r="W94" s="12">
        <v>83.967550000000003</v>
      </c>
      <c r="X94" s="12">
        <v>89.581230000000005</v>
      </c>
      <c r="Y94" s="12">
        <v>89.46902</v>
      </c>
    </row>
    <row r="95" spans="1:25" s="40" customFormat="1">
      <c r="A95" s="40" t="s">
        <v>197</v>
      </c>
      <c r="B95" s="40" t="s">
        <v>76</v>
      </c>
      <c r="C95" s="40" t="s">
        <v>194</v>
      </c>
      <c r="D95" s="40" t="s">
        <v>226</v>
      </c>
      <c r="E95" s="42">
        <v>56.135930000000002</v>
      </c>
      <c r="F95" s="42">
        <v>55.769550000000002</v>
      </c>
      <c r="G95" s="42">
        <v>57.133429999999997</v>
      </c>
      <c r="H95" s="42">
        <v>57.539740000000002</v>
      </c>
      <c r="I95" s="42">
        <v>57.513210000000001</v>
      </c>
      <c r="J95" s="42">
        <v>58.214559999999999</v>
      </c>
      <c r="K95" s="42">
        <v>58.00705</v>
      </c>
      <c r="L95" s="42">
        <v>59.104860000000002</v>
      </c>
      <c r="M95" s="42">
        <v>59.403419999999997</v>
      </c>
      <c r="N95" s="42">
        <v>59.643189999999997</v>
      </c>
      <c r="O95" s="42">
        <v>60.22531</v>
      </c>
      <c r="P95" s="42">
        <v>60.820300000000003</v>
      </c>
      <c r="Q95" s="42">
        <v>61.112879999999997</v>
      </c>
      <c r="R95" s="42">
        <v>61.24962</v>
      </c>
      <c r="S95" s="42">
        <v>61.978110000000001</v>
      </c>
      <c r="T95" s="42">
        <v>62.536259999999999</v>
      </c>
      <c r="U95" s="42">
        <v>62.446689999999997</v>
      </c>
      <c r="V95" s="42">
        <v>61.219760000000001</v>
      </c>
      <c r="W95" s="42">
        <v>61.314770000000003</v>
      </c>
      <c r="X95" s="42">
        <v>61.741250000000001</v>
      </c>
      <c r="Y95" s="42">
        <v>61.541969999999999</v>
      </c>
    </row>
    <row r="96" spans="1:25">
      <c r="A96" t="s">
        <v>197</v>
      </c>
      <c r="B96" t="s">
        <v>76</v>
      </c>
      <c r="C96" t="s">
        <v>196</v>
      </c>
      <c r="D96" t="s">
        <v>226</v>
      </c>
      <c r="E96" s="12">
        <v>49.38897</v>
      </c>
      <c r="F96" s="12">
        <v>49.206380000000003</v>
      </c>
      <c r="G96" s="12">
        <v>52.981679999999997</v>
      </c>
      <c r="H96" s="12">
        <v>55.163820000000001</v>
      </c>
      <c r="I96" s="12">
        <v>56.920290000000001</v>
      </c>
      <c r="J96" s="12">
        <v>61.382959999999997</v>
      </c>
      <c r="K96" s="12">
        <v>63.089730000000003</v>
      </c>
      <c r="L96" s="12">
        <v>64.319069999999996</v>
      </c>
      <c r="M96" s="12">
        <v>66.484459999999999</v>
      </c>
      <c r="N96" s="12">
        <v>66.095910000000003</v>
      </c>
      <c r="O96" s="12">
        <v>68.053139999999999</v>
      </c>
      <c r="P96" s="12">
        <v>69.402109999999993</v>
      </c>
      <c r="Q96" s="12">
        <v>73.48433</v>
      </c>
      <c r="R96" s="12">
        <v>74.933329999999998</v>
      </c>
      <c r="S96" s="12">
        <v>76.232690000000005</v>
      </c>
      <c r="T96" s="12">
        <v>79.457539999999995</v>
      </c>
      <c r="U96" s="12">
        <v>79.331140000000005</v>
      </c>
      <c r="V96" s="12">
        <v>71.283320000000003</v>
      </c>
      <c r="W96" s="12">
        <v>77.710849999999994</v>
      </c>
      <c r="X96" s="12">
        <v>77.200109999999995</v>
      </c>
      <c r="Y96" s="12">
        <v>76.234030000000004</v>
      </c>
    </row>
    <row r="97" spans="1:25">
      <c r="A97" t="s">
        <v>227</v>
      </c>
      <c r="B97" t="s">
        <v>76</v>
      </c>
      <c r="C97" t="s">
        <v>194</v>
      </c>
      <c r="D97" t="s">
        <v>228</v>
      </c>
      <c r="H97" s="12">
        <v>8.2234200000000008</v>
      </c>
      <c r="I97" s="12">
        <v>10.16385</v>
      </c>
      <c r="J97" s="12">
        <v>9.5871999999999993</v>
      </c>
      <c r="K97" s="12">
        <v>9.9633900000000004</v>
      </c>
      <c r="L97" s="12">
        <v>10.42446</v>
      </c>
      <c r="M97" s="12">
        <v>11.495480000000001</v>
      </c>
      <c r="N97" s="12">
        <v>11.95748</v>
      </c>
      <c r="O97" s="12">
        <v>12.780760000000001</v>
      </c>
      <c r="P97" s="12">
        <v>12.58498</v>
      </c>
      <c r="Q97" s="12">
        <v>12.807230000000001</v>
      </c>
      <c r="R97" s="12">
        <v>13.368779999999999</v>
      </c>
      <c r="S97" s="12">
        <v>13.806800000000001</v>
      </c>
      <c r="T97" s="12">
        <v>14.37318</v>
      </c>
      <c r="U97" s="12">
        <v>14.861689999999999</v>
      </c>
      <c r="V97" s="12">
        <v>14.37693</v>
      </c>
      <c r="W97" s="12">
        <v>15.16005</v>
      </c>
      <c r="X97" s="12">
        <v>15.456300000000001</v>
      </c>
      <c r="Y97" s="12">
        <v>15.608459999999999</v>
      </c>
    </row>
    <row r="98" spans="1:25">
      <c r="A98" t="s">
        <v>227</v>
      </c>
      <c r="B98" t="s">
        <v>76</v>
      </c>
      <c r="C98" t="s">
        <v>196</v>
      </c>
      <c r="D98" t="s">
        <v>228</v>
      </c>
      <c r="K98" s="12">
        <v>8.7636599999999998</v>
      </c>
      <c r="L98" s="12">
        <v>7.7871199999999998</v>
      </c>
      <c r="M98" s="12">
        <v>8.6067300000000007</v>
      </c>
      <c r="N98" s="12">
        <v>9.2480499999999992</v>
      </c>
      <c r="O98" s="12">
        <v>9.7179800000000007</v>
      </c>
      <c r="P98" s="12">
        <v>10.77112</v>
      </c>
      <c r="Q98" s="12">
        <v>10.827540000000001</v>
      </c>
      <c r="R98" s="12">
        <v>11.441739999999999</v>
      </c>
      <c r="S98" s="12">
        <v>12.09727</v>
      </c>
      <c r="T98" s="12">
        <v>13.69192</v>
      </c>
      <c r="U98" s="12">
        <v>14.058579999999999</v>
      </c>
      <c r="V98" s="12">
        <v>14.40781</v>
      </c>
      <c r="W98" s="12">
        <v>15.840590000000001</v>
      </c>
    </row>
    <row r="99" spans="1:25">
      <c r="A99" t="s">
        <v>229</v>
      </c>
      <c r="B99" t="s">
        <v>76</v>
      </c>
      <c r="C99" t="s">
        <v>194</v>
      </c>
      <c r="D99" t="s">
        <v>230</v>
      </c>
      <c r="I99" s="12">
        <v>134.67699999999999</v>
      </c>
      <c r="J99" s="12">
        <v>165.68559999999999</v>
      </c>
      <c r="K99" s="12">
        <v>147.70339999999999</v>
      </c>
      <c r="L99" s="12">
        <v>145.9924</v>
      </c>
      <c r="M99" s="12">
        <v>147.09909999999999</v>
      </c>
      <c r="N99" s="12">
        <v>150.87309999999999</v>
      </c>
      <c r="O99" s="12">
        <v>156.5711</v>
      </c>
      <c r="P99" s="12">
        <v>160.12549999999999</v>
      </c>
      <c r="Q99" s="12">
        <v>161.67509999999999</v>
      </c>
      <c r="R99" s="12">
        <v>166.5718</v>
      </c>
      <c r="S99" s="12">
        <v>166.65360000000001</v>
      </c>
      <c r="T99" s="12">
        <v>169.1688</v>
      </c>
    </row>
    <row r="100" spans="1:25">
      <c r="A100" t="s">
        <v>229</v>
      </c>
      <c r="B100" t="s">
        <v>76</v>
      </c>
      <c r="C100" t="s">
        <v>196</v>
      </c>
      <c r="D100" t="s">
        <v>230</v>
      </c>
      <c r="I100" s="12">
        <v>76.078900000000004</v>
      </c>
      <c r="J100" s="12">
        <v>93.411799999999999</v>
      </c>
      <c r="K100" s="12">
        <v>97.800200000000004</v>
      </c>
      <c r="L100" s="12">
        <v>104.286</v>
      </c>
      <c r="M100" s="12">
        <v>113.66030000000001</v>
      </c>
      <c r="N100" s="12">
        <v>115.9277</v>
      </c>
      <c r="O100" s="12">
        <v>121.6061</v>
      </c>
      <c r="P100" s="12">
        <v>124.7193</v>
      </c>
      <c r="Q100" s="12">
        <v>129.54589999999999</v>
      </c>
      <c r="R100" s="12">
        <v>134.42060000000001</v>
      </c>
      <c r="S100" s="12">
        <v>136.23840000000001</v>
      </c>
      <c r="T100" s="12">
        <v>141.6378</v>
      </c>
    </row>
    <row r="101" spans="1:25">
      <c r="A101" t="s">
        <v>198</v>
      </c>
      <c r="B101" t="s">
        <v>76</v>
      </c>
      <c r="C101" t="s">
        <v>194</v>
      </c>
      <c r="D101" t="s">
        <v>231</v>
      </c>
      <c r="H101" s="12">
        <v>29.431319999999999</v>
      </c>
      <c r="I101" s="12">
        <v>29.552230000000002</v>
      </c>
      <c r="J101" s="12">
        <v>30.06793</v>
      </c>
      <c r="K101" s="12">
        <v>31.026299999999999</v>
      </c>
      <c r="L101" s="12">
        <v>31.81503</v>
      </c>
      <c r="M101" s="12">
        <v>33.31259</v>
      </c>
      <c r="N101" s="12">
        <v>33.803910000000002</v>
      </c>
      <c r="O101" s="12">
        <v>33.623010000000001</v>
      </c>
      <c r="P101" s="12">
        <v>32.812869999999997</v>
      </c>
      <c r="Q101" s="12">
        <v>33.17371</v>
      </c>
      <c r="R101" s="12">
        <v>33.313400000000001</v>
      </c>
      <c r="S101" s="12">
        <v>34.03931</v>
      </c>
      <c r="T101" s="12">
        <v>34.714770000000001</v>
      </c>
      <c r="U101" s="12">
        <v>35.354860000000002</v>
      </c>
      <c r="V101" s="12">
        <v>35.805599999999998</v>
      </c>
      <c r="W101" s="12">
        <v>36.308819999999997</v>
      </c>
      <c r="X101" s="12">
        <v>36.444859999999998</v>
      </c>
      <c r="Y101" s="12">
        <v>36.980139999999999</v>
      </c>
    </row>
    <row r="102" spans="1:25">
      <c r="A102" t="s">
        <v>198</v>
      </c>
      <c r="B102" t="s">
        <v>76</v>
      </c>
      <c r="C102" t="s">
        <v>196</v>
      </c>
      <c r="D102" t="s">
        <v>231</v>
      </c>
      <c r="H102" s="12">
        <v>23.58276</v>
      </c>
      <c r="I102" s="12">
        <v>24.17285</v>
      </c>
      <c r="J102" s="12">
        <v>25.536989999999999</v>
      </c>
      <c r="K102" s="12">
        <v>26.317329999999998</v>
      </c>
      <c r="L102" s="12">
        <v>27.577549999999999</v>
      </c>
      <c r="M102" s="12">
        <v>28.3337</v>
      </c>
      <c r="N102" s="12">
        <v>29.162299999999998</v>
      </c>
      <c r="O102" s="12">
        <v>30.078019999999999</v>
      </c>
      <c r="P102" s="12">
        <v>29.89761</v>
      </c>
      <c r="Q102" s="12">
        <v>28.977499999999999</v>
      </c>
      <c r="R102" s="12">
        <v>28.350660000000001</v>
      </c>
      <c r="S102" s="12">
        <v>27.063949999999998</v>
      </c>
      <c r="T102" s="12">
        <v>27.21125</v>
      </c>
      <c r="U102" s="12">
        <v>28.081140000000001</v>
      </c>
      <c r="V102" s="12">
        <v>27.03585</v>
      </c>
      <c r="W102" s="12">
        <v>27.386769999999999</v>
      </c>
      <c r="X102" s="12">
        <v>26.958400000000001</v>
      </c>
      <c r="Y102" s="12">
        <v>26.658619999999999</v>
      </c>
    </row>
    <row r="103" spans="1:25">
      <c r="A103" t="s">
        <v>199</v>
      </c>
      <c r="B103" t="s">
        <v>76</v>
      </c>
      <c r="C103" t="s">
        <v>194</v>
      </c>
      <c r="D103" t="s">
        <v>232</v>
      </c>
      <c r="F103" s="12">
        <v>486.41809999999998</v>
      </c>
      <c r="G103" s="12">
        <v>477.85019999999997</v>
      </c>
      <c r="H103" s="12">
        <v>494.26819999999998</v>
      </c>
      <c r="I103" s="12">
        <v>500.11509999999998</v>
      </c>
      <c r="J103" s="12">
        <v>495.92410000000001</v>
      </c>
      <c r="K103" s="12">
        <v>509.64409999999998</v>
      </c>
      <c r="L103" s="12">
        <v>515.24649999999997</v>
      </c>
      <c r="M103" s="12">
        <v>525.45159999999998</v>
      </c>
      <c r="N103" s="12">
        <v>547.86400000000003</v>
      </c>
      <c r="O103" s="12">
        <v>550.34439999999995</v>
      </c>
      <c r="P103" s="12">
        <v>564.67989999999998</v>
      </c>
      <c r="Q103" s="12">
        <v>584.00850000000003</v>
      </c>
      <c r="R103" s="12">
        <v>591.15530000000001</v>
      </c>
      <c r="S103" s="12">
        <v>605.7944</v>
      </c>
      <c r="T103" s="12">
        <v>625.82439999999997</v>
      </c>
      <c r="U103" s="12">
        <v>617.50469999999996</v>
      </c>
      <c r="V103" s="12">
        <v>597.92349999999999</v>
      </c>
      <c r="W103" s="12">
        <v>610.70780000000002</v>
      </c>
      <c r="X103" s="12">
        <v>622.27779999999996</v>
      </c>
      <c r="Y103" s="12">
        <v>617.05799999999999</v>
      </c>
    </row>
    <row r="104" spans="1:25">
      <c r="A104" t="s">
        <v>199</v>
      </c>
      <c r="B104" t="s">
        <v>76</v>
      </c>
      <c r="C104" t="s">
        <v>196</v>
      </c>
      <c r="D104" t="s">
        <v>232</v>
      </c>
      <c r="F104" s="12">
        <v>200.88319999999999</v>
      </c>
      <c r="G104" s="12">
        <v>220.49340000000001</v>
      </c>
      <c r="H104" s="12">
        <v>244.2081</v>
      </c>
      <c r="I104" s="12">
        <v>267.6465</v>
      </c>
      <c r="J104" s="12">
        <v>279.6431</v>
      </c>
      <c r="K104" s="12">
        <v>286.32080000000002</v>
      </c>
      <c r="L104" s="12">
        <v>324.56810000000002</v>
      </c>
      <c r="M104" s="12">
        <v>372.78449999999998</v>
      </c>
      <c r="N104" s="12">
        <v>383.56330000000003</v>
      </c>
      <c r="O104" s="12">
        <v>404.3639</v>
      </c>
      <c r="P104" s="12">
        <v>431.25299999999999</v>
      </c>
      <c r="Q104" s="12">
        <v>469.74169999999998</v>
      </c>
      <c r="R104" s="12">
        <v>543.62400000000002</v>
      </c>
      <c r="S104" s="12">
        <v>639.34249999999997</v>
      </c>
      <c r="T104" s="12">
        <v>670.47400000000005</v>
      </c>
      <c r="U104" s="12">
        <v>734.07899999999995</v>
      </c>
      <c r="V104" s="12">
        <v>680.29870000000005</v>
      </c>
      <c r="W104" s="12">
        <v>788.16549999999995</v>
      </c>
      <c r="X104" s="12">
        <v>833.90049999999997</v>
      </c>
      <c r="Y104" s="12">
        <v>826.48940000000005</v>
      </c>
    </row>
    <row r="105" spans="1:25">
      <c r="A105" t="s">
        <v>200</v>
      </c>
      <c r="B105" t="s">
        <v>76</v>
      </c>
      <c r="C105" t="s">
        <v>194</v>
      </c>
      <c r="D105" t="s">
        <v>233</v>
      </c>
      <c r="E105" s="12">
        <v>382.58449999999999</v>
      </c>
      <c r="F105" s="12">
        <v>392.37279999999998</v>
      </c>
      <c r="G105" s="12">
        <v>396.51580000000001</v>
      </c>
      <c r="H105" s="12">
        <v>403.95749999999998</v>
      </c>
      <c r="I105" s="12">
        <v>411.76670000000001</v>
      </c>
      <c r="J105" s="12">
        <v>412.5077</v>
      </c>
      <c r="K105" s="12">
        <v>411.43490000000003</v>
      </c>
      <c r="L105" s="12">
        <v>417.3836</v>
      </c>
      <c r="M105" s="12">
        <v>433.21589999999998</v>
      </c>
      <c r="N105" s="12">
        <v>433.60849999999999</v>
      </c>
      <c r="O105" s="12">
        <v>435.37279999999998</v>
      </c>
      <c r="P105" s="12">
        <v>441.33370000000002</v>
      </c>
      <c r="Q105" s="12">
        <v>447.55669999999998</v>
      </c>
      <c r="R105" s="12">
        <v>451.97410000000002</v>
      </c>
      <c r="S105" s="12">
        <v>456.66640000000001</v>
      </c>
      <c r="T105" s="12">
        <v>455.6934</v>
      </c>
      <c r="U105" s="12">
        <v>449.35579999999999</v>
      </c>
      <c r="V105" s="12">
        <v>442.5718</v>
      </c>
      <c r="W105" s="12">
        <v>454.6379</v>
      </c>
      <c r="X105" s="12">
        <v>460.19600000000003</v>
      </c>
      <c r="Y105" s="12">
        <v>461.20510000000002</v>
      </c>
    </row>
    <row r="106" spans="1:25">
      <c r="A106" t="s">
        <v>200</v>
      </c>
      <c r="B106" t="s">
        <v>76</v>
      </c>
      <c r="C106" t="s">
        <v>196</v>
      </c>
      <c r="D106" t="s">
        <v>233</v>
      </c>
      <c r="E106" s="12">
        <v>328.98680000000002</v>
      </c>
      <c r="F106" s="12">
        <v>329.75740000000002</v>
      </c>
      <c r="G106" s="12">
        <v>368.62729999999999</v>
      </c>
      <c r="H106" s="12">
        <v>377.39159999999998</v>
      </c>
      <c r="I106" s="12">
        <v>364.59640000000002</v>
      </c>
      <c r="J106" s="12">
        <v>400.17689999999999</v>
      </c>
      <c r="K106" s="12">
        <v>405.79450000000003</v>
      </c>
      <c r="L106" s="12">
        <v>418.98590000000002</v>
      </c>
      <c r="M106" s="12">
        <v>439.88569999999999</v>
      </c>
      <c r="N106" s="12">
        <v>439.8057</v>
      </c>
      <c r="O106" s="12">
        <v>441.06360000000001</v>
      </c>
      <c r="P106" s="12">
        <v>447.07159999999999</v>
      </c>
      <c r="Q106" s="12">
        <v>472.67469999999997</v>
      </c>
      <c r="R106" s="12">
        <v>481.94549999999998</v>
      </c>
      <c r="S106" s="12">
        <v>508.34249999999997</v>
      </c>
      <c r="T106" s="12">
        <v>510.3048</v>
      </c>
      <c r="U106" s="12">
        <v>482.37529999999998</v>
      </c>
      <c r="V106" s="12">
        <v>474.3075</v>
      </c>
      <c r="W106" s="12">
        <v>530.28340000000003</v>
      </c>
      <c r="X106" s="12">
        <v>568.66890000000001</v>
      </c>
      <c r="Y106" s="12">
        <v>591.5</v>
      </c>
    </row>
    <row r="107" spans="1:25">
      <c r="A107" t="s">
        <v>201</v>
      </c>
      <c r="B107" t="s">
        <v>76</v>
      </c>
      <c r="C107" t="s">
        <v>194</v>
      </c>
      <c r="D107" t="s">
        <v>234</v>
      </c>
      <c r="H107" s="12">
        <v>51.887140000000002</v>
      </c>
      <c r="I107" s="12">
        <v>52.257339999999999</v>
      </c>
      <c r="J107" s="12">
        <v>52.864100000000001</v>
      </c>
      <c r="K107" s="12">
        <v>53.108260000000001</v>
      </c>
      <c r="L107" s="12">
        <v>53.124639999999999</v>
      </c>
      <c r="M107" s="12">
        <v>53.48901</v>
      </c>
      <c r="N107" s="12">
        <v>53.739440000000002</v>
      </c>
      <c r="O107" s="12">
        <v>53.756100000000004</v>
      </c>
      <c r="P107" s="12">
        <v>53.766779999999997</v>
      </c>
      <c r="Q107" s="12">
        <v>54.02843</v>
      </c>
      <c r="R107" s="12">
        <v>54.268239999999999</v>
      </c>
      <c r="S107" s="12">
        <v>54.838200000000001</v>
      </c>
      <c r="T107" s="12">
        <v>55.43533</v>
      </c>
      <c r="U107" s="12">
        <v>55.56185</v>
      </c>
      <c r="V107" s="12">
        <v>54.819270000000003</v>
      </c>
      <c r="W107" s="12">
        <v>55.158830000000002</v>
      </c>
      <c r="X107" s="12">
        <v>55.686540000000001</v>
      </c>
    </row>
    <row r="108" spans="1:25">
      <c r="A108" t="s">
        <v>201</v>
      </c>
      <c r="B108" t="s">
        <v>76</v>
      </c>
      <c r="C108" t="s">
        <v>196</v>
      </c>
      <c r="D108" t="s">
        <v>234</v>
      </c>
      <c r="H108" s="12">
        <v>44.262219999999999</v>
      </c>
      <c r="I108" s="12">
        <v>44.523530000000001</v>
      </c>
      <c r="J108" s="12">
        <v>46.409869999999998</v>
      </c>
      <c r="K108" s="12">
        <v>47.069839999999999</v>
      </c>
      <c r="L108" s="12">
        <v>48.144739999999999</v>
      </c>
      <c r="M108" s="12">
        <v>50.409779999999998</v>
      </c>
      <c r="N108" s="12">
        <v>50.976619999999997</v>
      </c>
      <c r="O108" s="12">
        <v>51.294089999999997</v>
      </c>
      <c r="P108" s="12">
        <v>52.403649999999999</v>
      </c>
      <c r="Q108" s="12">
        <v>54.755319999999998</v>
      </c>
      <c r="R108" s="12">
        <v>56.730510000000002</v>
      </c>
      <c r="S108" s="12">
        <v>60.124040000000001</v>
      </c>
      <c r="T108" s="12">
        <v>62.409350000000003</v>
      </c>
      <c r="U108" s="12">
        <v>60.463819999999998</v>
      </c>
      <c r="V108" s="12">
        <v>54.868560000000002</v>
      </c>
      <c r="W108" s="12">
        <v>62.859729999999999</v>
      </c>
      <c r="X108" s="12">
        <v>65.622230000000002</v>
      </c>
    </row>
    <row r="109" spans="1:25">
      <c r="A109" t="s">
        <v>202</v>
      </c>
      <c r="B109" t="s">
        <v>76</v>
      </c>
      <c r="C109" t="s">
        <v>194</v>
      </c>
      <c r="D109" t="s">
        <v>235</v>
      </c>
      <c r="F109" s="12">
        <v>9.5472999999999999</v>
      </c>
      <c r="G109" s="12">
        <v>9.32775</v>
      </c>
      <c r="H109" s="12">
        <v>9.8682499999999997</v>
      </c>
      <c r="I109" s="12">
        <v>10.76369</v>
      </c>
      <c r="J109" s="12">
        <v>11.429500000000001</v>
      </c>
      <c r="K109" s="12">
        <v>12.23387</v>
      </c>
      <c r="L109" s="12">
        <v>12.91596</v>
      </c>
      <c r="M109" s="12">
        <v>13.86312</v>
      </c>
      <c r="N109" s="12">
        <v>14.320489999999999</v>
      </c>
      <c r="O109" s="12">
        <v>14.69281</v>
      </c>
      <c r="P109" s="12">
        <v>15.678129999999999</v>
      </c>
      <c r="Q109" s="12">
        <v>17.403379999999999</v>
      </c>
      <c r="R109" s="12">
        <v>17.806010000000001</v>
      </c>
      <c r="S109" s="12">
        <v>18.327400000000001</v>
      </c>
      <c r="T109" s="12">
        <v>19.780169999999998</v>
      </c>
      <c r="U109" s="12">
        <v>18.729669999999999</v>
      </c>
      <c r="V109" s="12">
        <v>17.513719999999999</v>
      </c>
      <c r="W109" s="12">
        <v>17.775279999999999</v>
      </c>
      <c r="X109" s="12">
        <v>18.211829999999999</v>
      </c>
      <c r="Y109" s="12">
        <v>18.249310000000001</v>
      </c>
    </row>
    <row r="110" spans="1:25">
      <c r="A110" t="s">
        <v>202</v>
      </c>
      <c r="B110" t="s">
        <v>76</v>
      </c>
      <c r="C110" t="s">
        <v>196</v>
      </c>
      <c r="D110" t="s">
        <v>235</v>
      </c>
      <c r="F110" s="12">
        <v>4.5291499999999996</v>
      </c>
      <c r="G110" s="12">
        <v>4.7049300000000001</v>
      </c>
      <c r="H110" s="12">
        <v>4.6315299999999997</v>
      </c>
      <c r="I110" s="12">
        <v>4.89039</v>
      </c>
      <c r="J110" s="12">
        <v>6.5650399999999998</v>
      </c>
      <c r="K110" s="12">
        <v>7.0969199999999999</v>
      </c>
      <c r="L110" s="12">
        <v>7.4636500000000003</v>
      </c>
      <c r="M110" s="12">
        <v>8.6316799999999994</v>
      </c>
      <c r="N110" s="12">
        <v>9.5744399999999992</v>
      </c>
      <c r="O110" s="12">
        <v>10.6027</v>
      </c>
      <c r="P110" s="12">
        <v>11.08924</v>
      </c>
      <c r="Q110" s="12">
        <v>10.836320000000001</v>
      </c>
      <c r="R110" s="12">
        <v>12.152559999999999</v>
      </c>
      <c r="S110" s="12">
        <v>13.81616</v>
      </c>
      <c r="T110" s="12">
        <v>14.80589</v>
      </c>
      <c r="U110" s="12">
        <v>13.8735</v>
      </c>
      <c r="V110" s="12">
        <v>12.640459999999999</v>
      </c>
      <c r="W110" s="12">
        <v>16.889790000000001</v>
      </c>
      <c r="X110" s="12">
        <v>17.664429999999999</v>
      </c>
      <c r="Y110" s="12">
        <v>18.023209999999999</v>
      </c>
    </row>
    <row r="111" spans="1:25">
      <c r="A111" t="s">
        <v>203</v>
      </c>
      <c r="B111" t="s">
        <v>76</v>
      </c>
      <c r="C111" t="s">
        <v>194</v>
      </c>
      <c r="D111" t="s">
        <v>236</v>
      </c>
      <c r="E111" s="12">
        <v>45.465150000000001</v>
      </c>
      <c r="F111" s="12">
        <v>46.888979999999997</v>
      </c>
      <c r="G111" s="12">
        <v>48.61824</v>
      </c>
      <c r="H111" s="12">
        <v>49.919559999999997</v>
      </c>
      <c r="I111" s="12">
        <v>50.621639999999999</v>
      </c>
      <c r="J111" s="12">
        <v>51.202300000000001</v>
      </c>
      <c r="K111" s="12">
        <v>52.084069999999997</v>
      </c>
      <c r="L111" s="12">
        <v>52.494570000000003</v>
      </c>
      <c r="M111" s="12">
        <v>53.085450000000002</v>
      </c>
      <c r="N111" s="12">
        <v>53.28351</v>
      </c>
      <c r="O111" s="12">
        <v>52.382109999999997</v>
      </c>
      <c r="P111" s="12">
        <v>52.066290000000002</v>
      </c>
      <c r="Q111" s="12">
        <v>53.44453</v>
      </c>
      <c r="R111" s="12">
        <v>53.740650000000002</v>
      </c>
      <c r="S111" s="12">
        <v>53.546410000000002</v>
      </c>
      <c r="T111" s="12">
        <v>54.768189999999997</v>
      </c>
      <c r="U111" s="12">
        <v>54.776499999999999</v>
      </c>
      <c r="V111" s="12">
        <v>52.873730000000002</v>
      </c>
      <c r="W111" s="12">
        <v>53.137329999999999</v>
      </c>
      <c r="X111" s="12">
        <v>53.776240000000001</v>
      </c>
      <c r="Y111" s="12">
        <v>53.821309999999997</v>
      </c>
    </row>
    <row r="112" spans="1:25">
      <c r="A112" t="s">
        <v>203</v>
      </c>
      <c r="B112" t="s">
        <v>76</v>
      </c>
      <c r="C112" t="s">
        <v>196</v>
      </c>
      <c r="D112" t="s">
        <v>236</v>
      </c>
      <c r="E112" s="12">
        <v>32.948500000000003</v>
      </c>
      <c r="F112" s="12">
        <v>36.848669999999998</v>
      </c>
      <c r="G112" s="12">
        <v>40.957650000000001</v>
      </c>
      <c r="H112" s="12">
        <v>41.75215</v>
      </c>
      <c r="I112" s="12">
        <v>42.709980000000002</v>
      </c>
      <c r="J112" s="12">
        <v>45.257550000000002</v>
      </c>
      <c r="K112" s="12">
        <v>48.256129999999999</v>
      </c>
      <c r="L112" s="12">
        <v>51.247889999999998</v>
      </c>
      <c r="M112" s="12">
        <v>57.347639999999998</v>
      </c>
      <c r="N112" s="12">
        <v>59.338329999999999</v>
      </c>
      <c r="O112" s="12">
        <v>62.955599999999997</v>
      </c>
      <c r="P112" s="12">
        <v>66.580960000000005</v>
      </c>
      <c r="Q112" s="12">
        <v>71.585499999999996</v>
      </c>
      <c r="R112" s="12">
        <v>74.487269999999995</v>
      </c>
      <c r="S112" s="12">
        <v>83.583690000000004</v>
      </c>
      <c r="T112" s="12">
        <v>91.507760000000005</v>
      </c>
      <c r="U112" s="12">
        <v>85.449929999999995</v>
      </c>
      <c r="V112" s="12">
        <v>68.471029999999999</v>
      </c>
      <c r="W112" s="12">
        <v>79.649159999999995</v>
      </c>
      <c r="X112" s="12">
        <v>78.65813</v>
      </c>
      <c r="Y112" s="12">
        <v>73.382159999999999</v>
      </c>
    </row>
    <row r="113" spans="1:25">
      <c r="A113" t="s">
        <v>2</v>
      </c>
      <c r="B113" t="s">
        <v>76</v>
      </c>
      <c r="C113" t="s">
        <v>194</v>
      </c>
      <c r="D113" t="s">
        <v>237</v>
      </c>
      <c r="E113" s="12">
        <v>58.623429999999999</v>
      </c>
      <c r="F113" s="12">
        <v>58.988500000000002</v>
      </c>
      <c r="G113" s="12">
        <v>59.476880000000001</v>
      </c>
      <c r="H113" s="12">
        <v>59.86065</v>
      </c>
      <c r="I113" s="12">
        <v>60.305149999999998</v>
      </c>
      <c r="J113" s="12">
        <v>61.170859999999998</v>
      </c>
      <c r="K113" s="12">
        <v>61.777270000000001</v>
      </c>
      <c r="L113" s="12">
        <v>61.758220000000001</v>
      </c>
      <c r="M113" s="12">
        <v>61.795389999999998</v>
      </c>
      <c r="N113" s="12">
        <v>61.522689999999997</v>
      </c>
      <c r="O113" s="12">
        <v>61.22081</v>
      </c>
      <c r="P113" s="12">
        <v>61.510959999999997</v>
      </c>
      <c r="Q113" s="12">
        <v>62.508229999999998</v>
      </c>
      <c r="R113" s="12">
        <v>63.032389999999999</v>
      </c>
      <c r="S113" s="12">
        <v>63.886409999999998</v>
      </c>
      <c r="T113" s="12">
        <v>64.342849999999999</v>
      </c>
      <c r="U113" s="12">
        <v>64.622190000000003</v>
      </c>
      <c r="V113" s="12">
        <v>63.99033</v>
      </c>
      <c r="W113" s="12">
        <v>64.659310000000005</v>
      </c>
      <c r="X113" s="12">
        <v>65.432670000000002</v>
      </c>
      <c r="Y113" s="12">
        <v>65.729889999999997</v>
      </c>
    </row>
    <row r="114" spans="1:25">
      <c r="A114" t="s">
        <v>2</v>
      </c>
      <c r="B114" t="s">
        <v>76</v>
      </c>
      <c r="C114" t="s">
        <v>196</v>
      </c>
      <c r="D114" t="s">
        <v>237</v>
      </c>
      <c r="E114" s="12">
        <v>38.513359999999999</v>
      </c>
      <c r="F114" s="12">
        <v>39.537689999999998</v>
      </c>
      <c r="G114" s="12">
        <v>42.090820000000001</v>
      </c>
      <c r="H114" s="12">
        <v>43.719760000000001</v>
      </c>
      <c r="I114" s="12">
        <v>44.160780000000003</v>
      </c>
      <c r="J114" s="12">
        <v>46.403660000000002</v>
      </c>
      <c r="K114" s="12">
        <v>48.664610000000003</v>
      </c>
      <c r="L114" s="12">
        <v>50.730379999999997</v>
      </c>
      <c r="M114" s="12">
        <v>52.416049999999998</v>
      </c>
      <c r="N114" s="12">
        <v>52.328270000000003</v>
      </c>
      <c r="O114" s="12">
        <v>52.929639999999999</v>
      </c>
      <c r="P114" s="12">
        <v>54.91498</v>
      </c>
      <c r="Q114" s="12">
        <v>58.046469999999999</v>
      </c>
      <c r="R114" s="12">
        <v>60.611719999999998</v>
      </c>
      <c r="S114" s="12">
        <v>62.337620000000001</v>
      </c>
      <c r="T114" s="12">
        <v>64.541169999999994</v>
      </c>
      <c r="U114" s="12">
        <v>62.679389999999998</v>
      </c>
      <c r="V114" s="12">
        <v>61.170859999999998</v>
      </c>
      <c r="W114" s="12">
        <v>66.217359999999999</v>
      </c>
      <c r="X114" s="12">
        <v>68.267189999999999</v>
      </c>
      <c r="Y114" s="12">
        <v>67.348560000000006</v>
      </c>
    </row>
    <row r="115" spans="1:25">
      <c r="A115" t="s">
        <v>5</v>
      </c>
      <c r="B115" t="s">
        <v>76</v>
      </c>
      <c r="C115" t="s">
        <v>194</v>
      </c>
      <c r="D115" t="s">
        <v>238</v>
      </c>
      <c r="E115" s="12">
        <v>45.960239999999999</v>
      </c>
      <c r="F115" s="12">
        <v>46.383049999999997</v>
      </c>
      <c r="G115" s="12">
        <v>46.68535</v>
      </c>
      <c r="H115" s="12">
        <v>47.527360000000002</v>
      </c>
      <c r="I115" s="12">
        <v>48.15504</v>
      </c>
      <c r="J115" s="12">
        <v>48.596719999999998</v>
      </c>
      <c r="K115" s="12">
        <v>48.993639999999999</v>
      </c>
      <c r="L115" s="12">
        <v>48.671700000000001</v>
      </c>
      <c r="M115" s="12">
        <v>48.753520000000002</v>
      </c>
      <c r="N115" s="12">
        <v>49.548870000000001</v>
      </c>
      <c r="O115" s="12">
        <v>50.000900000000001</v>
      </c>
      <c r="P115" s="12">
        <v>49.773899999999998</v>
      </c>
      <c r="Q115" s="12">
        <v>49.537289999999999</v>
      </c>
      <c r="R115" s="12">
        <v>49.681890000000003</v>
      </c>
      <c r="S115" s="12">
        <v>50.608339999999998</v>
      </c>
      <c r="T115" s="12">
        <v>51.362850000000002</v>
      </c>
      <c r="U115" s="12">
        <v>52.005519999999997</v>
      </c>
      <c r="V115" s="12">
        <v>50.780819999999999</v>
      </c>
      <c r="W115" s="12">
        <v>50.393039999999999</v>
      </c>
      <c r="X115" s="12">
        <v>51.142870000000002</v>
      </c>
      <c r="Y115" s="12">
        <v>51.344700000000003</v>
      </c>
    </row>
    <row r="116" spans="1:25">
      <c r="A116" t="s">
        <v>5</v>
      </c>
      <c r="B116" t="s">
        <v>76</v>
      </c>
      <c r="C116" t="s">
        <v>196</v>
      </c>
      <c r="D116" t="s">
        <v>238</v>
      </c>
      <c r="E116" s="12">
        <v>41.68683</v>
      </c>
      <c r="F116" s="12">
        <v>41.321399999999997</v>
      </c>
      <c r="G116" s="12">
        <v>45.084850000000003</v>
      </c>
      <c r="H116" s="12">
        <v>46.045760000000001</v>
      </c>
      <c r="I116" s="12">
        <v>45.984870000000001</v>
      </c>
      <c r="J116" s="12">
        <v>48.75329</v>
      </c>
      <c r="K116" s="12">
        <v>49.136229999999998</v>
      </c>
      <c r="L116" s="12">
        <v>49.961849999999998</v>
      </c>
      <c r="M116" s="12">
        <v>53.18938</v>
      </c>
      <c r="N116" s="12">
        <v>53.94923</v>
      </c>
      <c r="O116" s="12">
        <v>53.792020000000001</v>
      </c>
      <c r="P116" s="12">
        <v>55.981459999999998</v>
      </c>
      <c r="Q116" s="12">
        <v>59.140050000000002</v>
      </c>
      <c r="R116" s="12">
        <v>61.64085</v>
      </c>
      <c r="S116" s="12">
        <v>67.717240000000004</v>
      </c>
      <c r="T116" s="12">
        <v>70.113889999999998</v>
      </c>
      <c r="U116" s="12">
        <v>66.876159999999999</v>
      </c>
      <c r="V116" s="12">
        <v>54.528559999999999</v>
      </c>
      <c r="W116" s="12">
        <v>66.741529999999997</v>
      </c>
      <c r="X116" s="12">
        <v>71.466949999999997</v>
      </c>
      <c r="Y116" s="12">
        <v>69.880679999999998</v>
      </c>
    </row>
    <row r="117" spans="1:25">
      <c r="A117" t="s">
        <v>204</v>
      </c>
      <c r="B117" t="s">
        <v>76</v>
      </c>
      <c r="C117" t="s">
        <v>194</v>
      </c>
      <c r="D117" t="s">
        <v>239</v>
      </c>
      <c r="E117" s="12">
        <v>35.35022</v>
      </c>
      <c r="F117" s="12">
        <v>33.936160000000001</v>
      </c>
      <c r="G117" s="12">
        <v>34.021160000000002</v>
      </c>
      <c r="H117" s="12">
        <v>34.291029999999999</v>
      </c>
      <c r="I117" s="12">
        <v>35.204929999999997</v>
      </c>
      <c r="J117" s="12">
        <v>36.54363</v>
      </c>
      <c r="K117" s="12">
        <v>35.759309999999999</v>
      </c>
      <c r="L117" s="12">
        <v>36.251190000000001</v>
      </c>
      <c r="M117" s="12">
        <v>37.648159999999997</v>
      </c>
      <c r="N117" s="12">
        <v>38.14705</v>
      </c>
      <c r="O117" s="12">
        <v>40.01972</v>
      </c>
      <c r="P117" s="12">
        <v>42.178919999999998</v>
      </c>
      <c r="Q117" s="12">
        <v>41.87838</v>
      </c>
      <c r="R117" s="12">
        <v>40.90663</v>
      </c>
      <c r="S117" s="12">
        <v>41.014569999999999</v>
      </c>
      <c r="T117" s="12">
        <v>42.422840000000001</v>
      </c>
      <c r="U117" s="12">
        <v>43.076349999999998</v>
      </c>
      <c r="V117" s="12">
        <v>42.540100000000002</v>
      </c>
      <c r="W117" s="12">
        <v>41.158929999999998</v>
      </c>
      <c r="X117" s="12">
        <v>40.340380000000003</v>
      </c>
      <c r="Y117" s="12">
        <v>40.803370000000001</v>
      </c>
    </row>
    <row r="118" spans="1:25">
      <c r="A118" t="s">
        <v>204</v>
      </c>
      <c r="B118" t="s">
        <v>76</v>
      </c>
      <c r="C118" t="s">
        <v>196</v>
      </c>
      <c r="D118" t="s">
        <v>239</v>
      </c>
      <c r="H118" s="12">
        <v>26.56643</v>
      </c>
      <c r="I118" s="12">
        <v>27.583069999999999</v>
      </c>
      <c r="J118" s="12">
        <v>27.460920000000002</v>
      </c>
      <c r="K118" s="12">
        <v>28.168800000000001</v>
      </c>
      <c r="L118" s="12">
        <v>28.898309999999999</v>
      </c>
      <c r="M118" s="12">
        <v>30.80133</v>
      </c>
      <c r="N118" s="12">
        <v>29.939730000000001</v>
      </c>
      <c r="O118" s="12">
        <v>28.05396</v>
      </c>
      <c r="P118" s="12">
        <v>30.48903</v>
      </c>
      <c r="Q118" s="12">
        <v>30.238679999999999</v>
      </c>
      <c r="R118" s="12">
        <v>33.701819999999998</v>
      </c>
      <c r="S118" s="12">
        <v>32.309249999999999</v>
      </c>
      <c r="T118" s="12">
        <v>32.748150000000003</v>
      </c>
      <c r="U118" s="12">
        <v>27.40268</v>
      </c>
      <c r="V118" s="12">
        <v>30.876850000000001</v>
      </c>
      <c r="W118" s="12">
        <v>33.232640000000004</v>
      </c>
      <c r="X118" s="12">
        <v>31.575690000000002</v>
      </c>
      <c r="Y118" s="12">
        <v>36.083649999999999</v>
      </c>
    </row>
    <row r="119" spans="1:25">
      <c r="A119" t="s">
        <v>205</v>
      </c>
      <c r="B119" t="s">
        <v>76</v>
      </c>
      <c r="C119" t="s">
        <v>194</v>
      </c>
      <c r="D119" t="s">
        <v>240</v>
      </c>
      <c r="H119" s="12">
        <v>4256.8519999999999</v>
      </c>
      <c r="I119" s="12">
        <v>4296.9709999999995</v>
      </c>
      <c r="J119" s="12">
        <v>4287.8829999999998</v>
      </c>
      <c r="K119" s="12">
        <v>4318.75</v>
      </c>
      <c r="L119" s="12">
        <v>4225.951</v>
      </c>
      <c r="M119" s="12">
        <v>4237.1880000000001</v>
      </c>
      <c r="N119" s="12">
        <v>4363.6009999999997</v>
      </c>
      <c r="O119" s="12">
        <v>4571.424</v>
      </c>
      <c r="P119" s="12">
        <v>4608.4110000000001</v>
      </c>
      <c r="Q119" s="12">
        <v>4635.8580000000002</v>
      </c>
      <c r="R119" s="12">
        <v>4779.6009999999997</v>
      </c>
      <c r="S119" s="12">
        <v>4960.8090000000002</v>
      </c>
      <c r="T119" s="12">
        <v>4824.9290000000001</v>
      </c>
      <c r="U119" s="12">
        <v>4884.18</v>
      </c>
      <c r="V119" s="12">
        <v>4732.7349999999997</v>
      </c>
      <c r="W119" s="12">
        <v>4634.0039999999999</v>
      </c>
      <c r="X119" s="12">
        <v>4747.4459999999999</v>
      </c>
      <c r="Y119" s="12">
        <v>4679.8249999999998</v>
      </c>
    </row>
    <row r="120" spans="1:25">
      <c r="A120" t="s">
        <v>205</v>
      </c>
      <c r="B120" t="s">
        <v>76</v>
      </c>
      <c r="C120" t="s">
        <v>196</v>
      </c>
      <c r="D120" t="s">
        <v>240</v>
      </c>
      <c r="H120" s="12">
        <v>2410.8539999999998</v>
      </c>
      <c r="I120" s="12">
        <v>2547.2579999999998</v>
      </c>
      <c r="J120" s="12">
        <v>2830.808</v>
      </c>
      <c r="K120" s="12">
        <v>2929.2220000000002</v>
      </c>
      <c r="L120" s="12">
        <v>3074.05</v>
      </c>
      <c r="M120" s="12">
        <v>3274.7190000000001</v>
      </c>
      <c r="N120" s="12">
        <v>3280.357</v>
      </c>
      <c r="O120" s="12">
        <v>3499.0929999999998</v>
      </c>
      <c r="P120" s="12">
        <v>3929.8139999999999</v>
      </c>
      <c r="Q120" s="12">
        <v>4335.5280000000002</v>
      </c>
      <c r="R120" s="12">
        <v>4747.8280000000004</v>
      </c>
      <c r="S120" s="12">
        <v>5020.7</v>
      </c>
      <c r="T120" s="12">
        <v>5332.2579999999998</v>
      </c>
      <c r="U120" s="12">
        <v>5249.98</v>
      </c>
      <c r="V120" s="12">
        <v>4578.4809999999998</v>
      </c>
      <c r="W120" s="12">
        <v>5250.7250000000004</v>
      </c>
      <c r="X120" s="12">
        <v>5110.5330000000004</v>
      </c>
      <c r="Y120" s="12">
        <v>5213.8419999999996</v>
      </c>
    </row>
    <row r="121" spans="1:25">
      <c r="A121" t="s">
        <v>206</v>
      </c>
      <c r="B121" t="s">
        <v>76</v>
      </c>
      <c r="C121" t="s">
        <v>194</v>
      </c>
      <c r="D121" t="s">
        <v>241</v>
      </c>
      <c r="H121" s="12">
        <v>66.361739999999998</v>
      </c>
      <c r="I121" s="12">
        <v>65.500510000000006</v>
      </c>
      <c r="J121" s="12">
        <v>67.598640000000003</v>
      </c>
      <c r="K121" s="12">
        <v>66.154690000000002</v>
      </c>
      <c r="L121" s="12">
        <v>67.033100000000005</v>
      </c>
      <c r="M121" s="12">
        <v>69.944919999999996</v>
      </c>
      <c r="N121" s="12">
        <v>70.662859999999995</v>
      </c>
      <c r="O121" s="12">
        <v>70.610370000000003</v>
      </c>
      <c r="P121" s="12">
        <v>70.782229999999998</v>
      </c>
      <c r="Q121" s="12">
        <v>71.826740000000001</v>
      </c>
      <c r="R121" s="12">
        <v>71.070070000000001</v>
      </c>
      <c r="S121" s="12">
        <v>73.271829999999994</v>
      </c>
      <c r="T121" s="12">
        <v>74.018150000000006</v>
      </c>
      <c r="U121" s="12">
        <v>71.884020000000007</v>
      </c>
      <c r="V121" s="12">
        <v>70.453289999999996</v>
      </c>
      <c r="W121" s="12">
        <v>69.528000000000006</v>
      </c>
      <c r="X121" s="12">
        <v>66.680319999999995</v>
      </c>
    </row>
    <row r="122" spans="1:25">
      <c r="A122" t="s">
        <v>206</v>
      </c>
      <c r="B122" t="s">
        <v>76</v>
      </c>
      <c r="C122" t="s">
        <v>196</v>
      </c>
      <c r="D122" t="s">
        <v>241</v>
      </c>
      <c r="E122" s="12">
        <v>37.086500000000001</v>
      </c>
      <c r="F122" s="12">
        <v>38.7226</v>
      </c>
      <c r="G122" s="12">
        <v>40.797800000000002</v>
      </c>
      <c r="H122" s="12">
        <v>46.567900000000002</v>
      </c>
      <c r="I122" s="12">
        <v>50.646500000000003</v>
      </c>
      <c r="J122" s="12">
        <v>59.193300000000001</v>
      </c>
      <c r="K122" s="12">
        <v>64.760900000000007</v>
      </c>
      <c r="L122" s="12">
        <v>71.406000000000006</v>
      </c>
      <c r="M122" s="12">
        <v>75.722099999999998</v>
      </c>
      <c r="N122" s="12">
        <v>80.934799999999996</v>
      </c>
      <c r="O122" s="12">
        <v>94.8416</v>
      </c>
      <c r="P122" s="12">
        <v>98.262200000000007</v>
      </c>
      <c r="Q122" s="12">
        <v>103.589</v>
      </c>
      <c r="R122" s="12">
        <v>108.3545</v>
      </c>
      <c r="S122" s="12">
        <v>116.5865</v>
      </c>
      <c r="T122" s="12">
        <v>123.30329999999999</v>
      </c>
      <c r="U122" s="12">
        <v>126.8891</v>
      </c>
      <c r="V122" s="12">
        <v>148.1129</v>
      </c>
      <c r="W122" s="12">
        <v>177.25890000000001</v>
      </c>
      <c r="X122" s="12">
        <v>188.5284</v>
      </c>
    </row>
    <row r="123" spans="1:25">
      <c r="A123" t="s">
        <v>207</v>
      </c>
      <c r="B123" t="s">
        <v>76</v>
      </c>
      <c r="C123" t="s">
        <v>194</v>
      </c>
      <c r="D123" t="s">
        <v>242</v>
      </c>
      <c r="E123" s="12">
        <v>50.961080000000003</v>
      </c>
      <c r="F123" s="12">
        <v>52.423789999999997</v>
      </c>
      <c r="G123" s="12">
        <v>53.602800000000002</v>
      </c>
      <c r="H123" s="12">
        <v>54.792490000000001</v>
      </c>
      <c r="I123" s="12">
        <v>54.914009999999998</v>
      </c>
      <c r="J123" s="12">
        <v>55.698329999999999</v>
      </c>
      <c r="K123" s="12">
        <v>55.755540000000003</v>
      </c>
      <c r="L123" s="12">
        <v>55.73169</v>
      </c>
      <c r="M123" s="12">
        <v>56.691769999999998</v>
      </c>
      <c r="N123" s="12">
        <v>56.980460000000001</v>
      </c>
      <c r="O123" s="12">
        <v>56.37585</v>
      </c>
      <c r="P123" s="12">
        <v>55.997390000000003</v>
      </c>
      <c r="Q123" s="12">
        <v>56.440959999999997</v>
      </c>
      <c r="R123" s="12">
        <v>56.876609999999999</v>
      </c>
      <c r="S123" s="12">
        <v>56.969560000000001</v>
      </c>
      <c r="T123" s="12">
        <v>57.278790000000001</v>
      </c>
      <c r="U123" s="12">
        <v>56.951549999999997</v>
      </c>
      <c r="V123" s="12">
        <v>55.999339999999997</v>
      </c>
      <c r="W123" s="12">
        <v>56.899509999999999</v>
      </c>
      <c r="X123" s="12">
        <v>57.037329999999997</v>
      </c>
      <c r="Y123" s="12">
        <v>56.174259999999997</v>
      </c>
    </row>
    <row r="124" spans="1:25">
      <c r="A124" t="s">
        <v>207</v>
      </c>
      <c r="B124" t="s">
        <v>76</v>
      </c>
      <c r="C124" t="s">
        <v>196</v>
      </c>
      <c r="D124" t="s">
        <v>242</v>
      </c>
      <c r="E124" s="12">
        <v>40.864759999999997</v>
      </c>
      <c r="F124" s="12">
        <v>41.641500000000001</v>
      </c>
      <c r="G124" s="12">
        <v>44.670090000000002</v>
      </c>
      <c r="H124" s="12">
        <v>46.582270000000001</v>
      </c>
      <c r="I124" s="12">
        <v>46.894309999999997</v>
      </c>
      <c r="J124" s="12">
        <v>47.398269999999997</v>
      </c>
      <c r="K124" s="12">
        <v>46.964919999999999</v>
      </c>
      <c r="L124" s="12">
        <v>47.282919999999997</v>
      </c>
      <c r="M124" s="12">
        <v>49.208030000000001</v>
      </c>
      <c r="N124" s="12">
        <v>49.098959999999998</v>
      </c>
      <c r="O124" s="12">
        <v>48.454410000000003</v>
      </c>
      <c r="P124" s="12">
        <v>47.195439999999998</v>
      </c>
      <c r="Q124" s="12">
        <v>48.355119999999999</v>
      </c>
      <c r="R124" s="12">
        <v>49.345869999999998</v>
      </c>
      <c r="S124" s="12">
        <v>50.899369999999998</v>
      </c>
      <c r="T124" s="12">
        <v>52.069540000000003</v>
      </c>
      <c r="U124" s="12">
        <v>50.923659999999998</v>
      </c>
      <c r="V124" s="12">
        <v>47.288719999999998</v>
      </c>
      <c r="W124" s="12">
        <v>52.705730000000003</v>
      </c>
      <c r="X124" s="12">
        <v>53.424059999999997</v>
      </c>
      <c r="Y124" s="12">
        <v>52.484349999999999</v>
      </c>
    </row>
    <row r="125" spans="1:25">
      <c r="A125" t="s">
        <v>208</v>
      </c>
      <c r="B125" t="s">
        <v>76</v>
      </c>
      <c r="C125" t="s">
        <v>194</v>
      </c>
      <c r="D125" t="s">
        <v>243</v>
      </c>
      <c r="E125" s="12">
        <v>7526.277</v>
      </c>
      <c r="F125" s="12">
        <v>7527.9930000000004</v>
      </c>
      <c r="G125" s="12">
        <v>7585.4359999999997</v>
      </c>
      <c r="H125" s="12">
        <v>7688.2349999999997</v>
      </c>
      <c r="I125" s="12">
        <v>7757.3280000000004</v>
      </c>
      <c r="J125" s="12">
        <v>7769.2449999999999</v>
      </c>
      <c r="K125" s="12">
        <v>7679.8289999999997</v>
      </c>
      <c r="L125" s="12">
        <v>7764.1840000000002</v>
      </c>
      <c r="M125" s="12">
        <v>7862.1239999999998</v>
      </c>
      <c r="N125" s="12">
        <v>7956.3509999999997</v>
      </c>
      <c r="O125" s="12">
        <v>8032.7389999999996</v>
      </c>
      <c r="P125" s="12">
        <v>8050.9790000000003</v>
      </c>
      <c r="Q125" s="12">
        <v>8011.107</v>
      </c>
      <c r="R125" s="12">
        <v>7969.8760000000002</v>
      </c>
      <c r="S125" s="12">
        <v>8002.1509999999998</v>
      </c>
      <c r="T125" s="12">
        <v>8066.2280000000001</v>
      </c>
      <c r="U125" s="12">
        <v>7928.375</v>
      </c>
      <c r="V125" s="12">
        <v>7680.3059999999996</v>
      </c>
      <c r="W125" s="12">
        <v>7744.1369999999997</v>
      </c>
      <c r="X125" s="12">
        <v>7771.723</v>
      </c>
    </row>
    <row r="126" spans="1:25">
      <c r="A126" t="s">
        <v>208</v>
      </c>
      <c r="B126" t="s">
        <v>76</v>
      </c>
      <c r="C126" t="s">
        <v>196</v>
      </c>
      <c r="D126" t="s">
        <v>243</v>
      </c>
      <c r="E126" s="12">
        <v>5943.83</v>
      </c>
      <c r="F126" s="12">
        <v>5932.02</v>
      </c>
      <c r="G126" s="12">
        <v>6052.97</v>
      </c>
      <c r="H126" s="12">
        <v>6498.65</v>
      </c>
      <c r="I126" s="12">
        <v>6836.43</v>
      </c>
      <c r="J126" s="12">
        <v>7025.85</v>
      </c>
      <c r="K126" s="12">
        <v>6948.13</v>
      </c>
      <c r="L126" s="12">
        <v>7120.34</v>
      </c>
      <c r="M126" s="12">
        <v>7632.7</v>
      </c>
      <c r="N126" s="12">
        <v>7414.67</v>
      </c>
      <c r="O126" s="12">
        <v>7614.82</v>
      </c>
      <c r="P126" s="12">
        <v>8092.4</v>
      </c>
      <c r="Q126" s="12">
        <v>8686.23</v>
      </c>
      <c r="R126" s="12">
        <v>8995.6299999999992</v>
      </c>
      <c r="S126" s="12">
        <v>9275.56</v>
      </c>
      <c r="T126" s="12">
        <v>9795.64</v>
      </c>
      <c r="U126" s="12">
        <v>10069.530000000001</v>
      </c>
      <c r="V126" s="12">
        <v>8849.51</v>
      </c>
      <c r="W126" s="12">
        <v>10780.93</v>
      </c>
      <c r="X126" s="12">
        <v>10573.12</v>
      </c>
    </row>
    <row r="127" spans="1:25">
      <c r="A127" t="s">
        <v>209</v>
      </c>
      <c r="B127" t="s">
        <v>76</v>
      </c>
      <c r="C127" t="s">
        <v>194</v>
      </c>
      <c r="D127" t="s">
        <v>244</v>
      </c>
      <c r="H127" s="12">
        <v>29.887689999999999</v>
      </c>
      <c r="I127" s="12">
        <v>30.698810000000002</v>
      </c>
      <c r="J127" s="12">
        <v>31.57677</v>
      </c>
      <c r="K127" s="12">
        <v>35.427700000000002</v>
      </c>
      <c r="L127" s="12">
        <v>36.371090000000002</v>
      </c>
      <c r="M127" s="12">
        <v>38.7117</v>
      </c>
      <c r="N127" s="12">
        <v>41.256349999999998</v>
      </c>
      <c r="O127" s="12">
        <v>43.433190000000003</v>
      </c>
      <c r="P127" s="12">
        <v>46.220019999999998</v>
      </c>
      <c r="Q127" s="12">
        <v>47.445279999999997</v>
      </c>
      <c r="R127" s="12">
        <v>49.122529999999998</v>
      </c>
      <c r="S127" s="12">
        <v>50.442129999999999</v>
      </c>
      <c r="T127" s="12">
        <v>52.72231</v>
      </c>
      <c r="U127" s="12">
        <v>52.945950000000003</v>
      </c>
      <c r="V127" s="12">
        <v>49.01153</v>
      </c>
      <c r="W127" s="12">
        <v>53.877130000000001</v>
      </c>
      <c r="X127" s="12">
        <v>55.72372</v>
      </c>
      <c r="Y127" s="12">
        <v>57.702280000000002</v>
      </c>
    </row>
    <row r="128" spans="1:25">
      <c r="A128" t="s">
        <v>209</v>
      </c>
      <c r="B128" t="s">
        <v>76</v>
      </c>
      <c r="C128" t="s">
        <v>196</v>
      </c>
      <c r="D128" t="s">
        <v>244</v>
      </c>
      <c r="H128" s="12">
        <v>20.269089999999998</v>
      </c>
      <c r="I128" s="12">
        <v>22.222519999999999</v>
      </c>
      <c r="J128" s="12">
        <v>24.148849999999999</v>
      </c>
      <c r="K128" s="12">
        <v>26.600999999999999</v>
      </c>
      <c r="L128" s="12">
        <v>27.989370000000001</v>
      </c>
      <c r="M128" s="12">
        <v>32.720190000000002</v>
      </c>
      <c r="N128" s="12">
        <v>39.169870000000003</v>
      </c>
      <c r="O128" s="12">
        <v>38.179920000000003</v>
      </c>
      <c r="P128" s="12">
        <v>42.495289999999997</v>
      </c>
      <c r="Q128" s="12">
        <v>49.305300000000003</v>
      </c>
      <c r="R128" s="12">
        <v>51.548760000000001</v>
      </c>
      <c r="S128" s="12">
        <v>56.51484</v>
      </c>
      <c r="T128" s="12">
        <v>58.742170000000002</v>
      </c>
      <c r="U128" s="12">
        <v>59.316400000000002</v>
      </c>
      <c r="V128" s="12">
        <v>57.335590000000003</v>
      </c>
      <c r="W128" s="12">
        <v>73.527789999999996</v>
      </c>
      <c r="X128" s="12">
        <v>79.656229999999994</v>
      </c>
      <c r="Y128" s="12">
        <v>81.48169</v>
      </c>
    </row>
    <row r="129" spans="1:25">
      <c r="A129" t="s">
        <v>210</v>
      </c>
      <c r="B129" t="s">
        <v>76</v>
      </c>
      <c r="C129" t="s">
        <v>194</v>
      </c>
      <c r="D129" t="s">
        <v>245</v>
      </c>
      <c r="E129" s="12">
        <v>57.753979999999999</v>
      </c>
      <c r="F129" s="12">
        <v>58.245530000000002</v>
      </c>
      <c r="G129" s="12">
        <v>59.197510000000001</v>
      </c>
      <c r="H129" s="12">
        <v>59.592840000000002</v>
      </c>
      <c r="I129" s="12">
        <v>59.995399999999997</v>
      </c>
      <c r="J129" s="12">
        <v>61.151649999999997</v>
      </c>
      <c r="K129" s="12">
        <v>61.905839999999998</v>
      </c>
      <c r="L129" s="12">
        <v>63.017699999999998</v>
      </c>
      <c r="M129" s="12">
        <v>63.826180000000001</v>
      </c>
      <c r="N129" s="12">
        <v>63.977240000000002</v>
      </c>
      <c r="O129" s="12">
        <v>63.99736</v>
      </c>
      <c r="P129" s="12">
        <v>65.007080000000002</v>
      </c>
      <c r="Q129" s="12">
        <v>66.690870000000004</v>
      </c>
      <c r="R129" s="12">
        <v>68.068420000000003</v>
      </c>
      <c r="S129" s="12">
        <v>69.153999999999996</v>
      </c>
      <c r="T129" s="12">
        <v>69.934809999999999</v>
      </c>
      <c r="U129" s="12">
        <v>70.266549999999995</v>
      </c>
      <c r="V129" s="12">
        <v>69.17062</v>
      </c>
      <c r="W129" s="12">
        <v>70.196420000000003</v>
      </c>
      <c r="X129" s="12">
        <v>70.309139999999999</v>
      </c>
      <c r="Y129" s="12">
        <v>69.83287</v>
      </c>
    </row>
    <row r="130" spans="1:25">
      <c r="A130" t="s">
        <v>210</v>
      </c>
      <c r="B130" t="s">
        <v>76</v>
      </c>
      <c r="C130" t="s">
        <v>196</v>
      </c>
      <c r="D130" t="s">
        <v>245</v>
      </c>
      <c r="E130" s="12">
        <v>46.848610000000001</v>
      </c>
      <c r="F130" s="12">
        <v>48.446770000000001</v>
      </c>
      <c r="G130" s="12">
        <v>53.000140000000002</v>
      </c>
      <c r="H130" s="12">
        <v>55.227249999999998</v>
      </c>
      <c r="I130" s="12">
        <v>56.679029999999997</v>
      </c>
      <c r="J130" s="12">
        <v>56.920819999999999</v>
      </c>
      <c r="K130" s="12">
        <v>58.175559999999997</v>
      </c>
      <c r="L130" s="12">
        <v>60.340380000000003</v>
      </c>
      <c r="M130" s="12">
        <v>64.780420000000007</v>
      </c>
      <c r="N130" s="12">
        <v>64.839269999999999</v>
      </c>
      <c r="O130" s="12">
        <v>66.411820000000006</v>
      </c>
      <c r="P130" s="12">
        <v>68.218010000000007</v>
      </c>
      <c r="Q130" s="12">
        <v>72.952489999999997</v>
      </c>
      <c r="R130" s="12">
        <v>76.374380000000002</v>
      </c>
      <c r="S130" s="12">
        <v>79.408749999999998</v>
      </c>
      <c r="T130" s="12">
        <v>83.788730000000001</v>
      </c>
      <c r="U130" s="12">
        <v>82.044939999999997</v>
      </c>
      <c r="V130" s="12">
        <v>76.477689999999996</v>
      </c>
      <c r="W130" s="12">
        <v>83.519829999999999</v>
      </c>
      <c r="X130" s="12">
        <v>86.996459999999999</v>
      </c>
      <c r="Y130" s="12">
        <v>86.579539999999994</v>
      </c>
    </row>
    <row r="131" spans="1:25">
      <c r="A131" t="s">
        <v>211</v>
      </c>
      <c r="B131" t="s">
        <v>76</v>
      </c>
      <c r="C131" t="s">
        <v>194</v>
      </c>
      <c r="D131" t="s">
        <v>246</v>
      </c>
      <c r="E131" s="12">
        <v>421.41149999999999</v>
      </c>
      <c r="F131" s="12">
        <v>427.16890000000001</v>
      </c>
      <c r="G131" s="12">
        <v>440.06880000000001</v>
      </c>
      <c r="H131" s="12">
        <v>444.47190000000001</v>
      </c>
      <c r="I131" s="12">
        <v>454.0147</v>
      </c>
      <c r="J131" s="12">
        <v>466.07560000000001</v>
      </c>
      <c r="K131" s="12">
        <v>473.86939999999998</v>
      </c>
      <c r="L131" s="12">
        <v>479.29880000000003</v>
      </c>
      <c r="M131" s="12">
        <v>488.36869999999999</v>
      </c>
      <c r="N131" s="12">
        <v>494.2199</v>
      </c>
      <c r="O131" s="12">
        <v>496.99459999999999</v>
      </c>
      <c r="P131" s="12">
        <v>509.48500000000001</v>
      </c>
      <c r="Q131" s="12">
        <v>524.41650000000004</v>
      </c>
      <c r="R131" s="12">
        <v>538.67520000000002</v>
      </c>
      <c r="S131" s="12">
        <v>549.24929999999995</v>
      </c>
      <c r="T131" s="12">
        <v>553.31780000000003</v>
      </c>
      <c r="U131" s="12">
        <v>539.27629999999999</v>
      </c>
      <c r="V131" s="12">
        <v>536.11400000000003</v>
      </c>
      <c r="W131" s="12">
        <v>547.12130000000002</v>
      </c>
      <c r="X131" s="12">
        <v>552.74850000000004</v>
      </c>
      <c r="Y131" s="12">
        <v>557.28399999999999</v>
      </c>
    </row>
    <row r="132" spans="1:25">
      <c r="A132" t="s">
        <v>211</v>
      </c>
      <c r="B132" t="s">
        <v>76</v>
      </c>
      <c r="C132" t="s">
        <v>196</v>
      </c>
      <c r="D132" t="s">
        <v>246</v>
      </c>
      <c r="E132" s="12">
        <v>485.33589999999998</v>
      </c>
      <c r="F132" s="12">
        <v>485.47309999999999</v>
      </c>
      <c r="G132" s="12">
        <v>486.12029999999999</v>
      </c>
      <c r="H132" s="12">
        <v>475.27839999999998</v>
      </c>
      <c r="I132" s="12">
        <v>489.83030000000002</v>
      </c>
      <c r="J132" s="12">
        <v>493.07960000000003</v>
      </c>
      <c r="K132" s="12">
        <v>480.45420000000001</v>
      </c>
      <c r="L132" s="12">
        <v>502.11270000000002</v>
      </c>
      <c r="M132" s="12">
        <v>514.97820000000002</v>
      </c>
      <c r="N132" s="12">
        <v>523.63670000000002</v>
      </c>
      <c r="O132" s="12">
        <v>529.27480000000003</v>
      </c>
      <c r="P132" s="12">
        <v>570.45820000000003</v>
      </c>
      <c r="Q132" s="12">
        <v>624.42740000000003</v>
      </c>
      <c r="R132" s="12">
        <v>639.48979999999995</v>
      </c>
      <c r="S132" s="12">
        <v>619.85709999999995</v>
      </c>
      <c r="T132" s="12">
        <v>625.70569999999998</v>
      </c>
      <c r="U132" s="12">
        <v>632.1037</v>
      </c>
      <c r="V132" s="12">
        <v>615.69770000000005</v>
      </c>
      <c r="W132" s="12">
        <v>656.45749999999998</v>
      </c>
      <c r="X132" s="12">
        <v>669.44719999999995</v>
      </c>
      <c r="Y132" s="12">
        <v>681.94349999999997</v>
      </c>
    </row>
    <row r="133" spans="1:25">
      <c r="A133" t="s">
        <v>212</v>
      </c>
      <c r="B133" t="s">
        <v>76</v>
      </c>
      <c r="C133" t="s">
        <v>194</v>
      </c>
      <c r="D133" t="s">
        <v>247</v>
      </c>
      <c r="E133" s="12">
        <v>53.798479999999998</v>
      </c>
      <c r="F133" s="12">
        <v>53.8992</v>
      </c>
      <c r="G133" s="12">
        <v>55.735660000000003</v>
      </c>
      <c r="H133" s="12">
        <v>56.430250000000001</v>
      </c>
      <c r="I133" s="12">
        <v>58.751890000000003</v>
      </c>
      <c r="J133" s="12">
        <v>60.131270000000001</v>
      </c>
      <c r="K133" s="12">
        <v>61.188389999999998</v>
      </c>
      <c r="L133" s="12">
        <v>64.127709999999993</v>
      </c>
      <c r="M133" s="12">
        <v>67.329139999999995</v>
      </c>
      <c r="N133" s="12">
        <v>69.842690000000005</v>
      </c>
      <c r="O133" s="12">
        <v>71.69417</v>
      </c>
      <c r="P133" s="12">
        <v>73.105670000000003</v>
      </c>
      <c r="Q133" s="12">
        <v>74.417770000000004</v>
      </c>
      <c r="R133" s="12">
        <v>74.806730000000002</v>
      </c>
      <c r="S133" s="12">
        <v>74.535820000000001</v>
      </c>
      <c r="T133" s="12">
        <v>75.000290000000007</v>
      </c>
      <c r="U133" s="12">
        <v>76.274360000000001</v>
      </c>
      <c r="V133" s="12">
        <v>74.309730000000002</v>
      </c>
      <c r="W133" s="12">
        <v>76.720950000000002</v>
      </c>
      <c r="X133" s="12">
        <v>78.359489999999994</v>
      </c>
      <c r="Y133" s="12">
        <v>79.409289999999999</v>
      </c>
    </row>
    <row r="134" spans="1:25">
      <c r="A134" t="s">
        <v>212</v>
      </c>
      <c r="B134" t="s">
        <v>76</v>
      </c>
      <c r="C134" t="s">
        <v>196</v>
      </c>
      <c r="D134" t="s">
        <v>247</v>
      </c>
      <c r="E134" s="12">
        <v>19.258220000000001</v>
      </c>
      <c r="F134" s="12">
        <v>22.2972</v>
      </c>
      <c r="G134" s="12">
        <v>24.869420000000002</v>
      </c>
      <c r="H134" s="12">
        <v>27.054210000000001</v>
      </c>
      <c r="I134" s="12">
        <v>29.075209999999998</v>
      </c>
      <c r="J134" s="12">
        <v>31.618359999999999</v>
      </c>
      <c r="K134" s="12">
        <v>33.81747</v>
      </c>
      <c r="L134" s="12">
        <v>36.279179999999997</v>
      </c>
      <c r="M134" s="12">
        <v>41.62491</v>
      </c>
      <c r="N134" s="12">
        <v>41.34225</v>
      </c>
      <c r="O134" s="12">
        <v>46.215130000000002</v>
      </c>
      <c r="P134" s="12">
        <v>51.453890000000001</v>
      </c>
      <c r="Q134" s="12">
        <v>55.438510000000001</v>
      </c>
      <c r="R134" s="12">
        <v>55.683500000000002</v>
      </c>
      <c r="S134" s="12">
        <v>61.585659999999997</v>
      </c>
      <c r="T134" s="12">
        <v>65.75009</v>
      </c>
      <c r="U134" s="12">
        <v>67.772649999999999</v>
      </c>
      <c r="V134" s="12">
        <v>74.195099999999996</v>
      </c>
      <c r="W134" s="12">
        <v>84.893990000000002</v>
      </c>
      <c r="X134" s="12">
        <v>91.522109999999998</v>
      </c>
      <c r="Y134" s="12">
        <v>93.738939999999999</v>
      </c>
    </row>
    <row r="135" spans="1:25">
      <c r="A135" t="s">
        <v>213</v>
      </c>
      <c r="B135" t="s">
        <v>76</v>
      </c>
      <c r="C135" t="s">
        <v>194</v>
      </c>
      <c r="D135" t="s">
        <v>248</v>
      </c>
      <c r="E135" s="12">
        <v>28.217009999999998</v>
      </c>
      <c r="F135" s="12">
        <v>28.74212</v>
      </c>
      <c r="G135" s="12">
        <v>29.168430000000001</v>
      </c>
      <c r="H135" s="12">
        <v>29.47495</v>
      </c>
      <c r="I135" s="12">
        <v>29.591650000000001</v>
      </c>
      <c r="J135" s="12">
        <v>30.095330000000001</v>
      </c>
      <c r="K135" s="12">
        <v>30.50273</v>
      </c>
      <c r="L135" s="12">
        <v>30.946870000000001</v>
      </c>
      <c r="M135" s="12">
        <v>31.667159999999999</v>
      </c>
      <c r="N135" s="12">
        <v>31.528420000000001</v>
      </c>
      <c r="O135" s="12">
        <v>31.585249999999998</v>
      </c>
      <c r="P135" s="12">
        <v>31.48291</v>
      </c>
      <c r="Q135" s="12">
        <v>31.558</v>
      </c>
      <c r="R135" s="12">
        <v>31.67435</v>
      </c>
      <c r="S135" s="12">
        <v>31.764309999999998</v>
      </c>
      <c r="T135" s="12">
        <v>32.528449999999999</v>
      </c>
      <c r="U135" s="12">
        <v>32.295499999999997</v>
      </c>
      <c r="V135" s="12">
        <v>32.585830000000001</v>
      </c>
      <c r="W135" s="12">
        <v>33.035739999999997</v>
      </c>
      <c r="X135" s="12">
        <v>33.059449999999998</v>
      </c>
      <c r="Y135" s="12">
        <v>33.57002</v>
      </c>
    </row>
    <row r="136" spans="1:25">
      <c r="A136" t="s">
        <v>213</v>
      </c>
      <c r="B136" t="s">
        <v>76</v>
      </c>
      <c r="C136" t="s">
        <v>196</v>
      </c>
      <c r="D136" t="s">
        <v>248</v>
      </c>
      <c r="E136" s="12">
        <v>15.06297</v>
      </c>
      <c r="F136" s="12">
        <v>15.126720000000001</v>
      </c>
      <c r="G136" s="12">
        <v>15.23123</v>
      </c>
      <c r="H136" s="12">
        <v>16.324190000000002</v>
      </c>
      <c r="I136" s="12">
        <v>17.70007</v>
      </c>
      <c r="J136" s="12">
        <v>18.519909999999999</v>
      </c>
      <c r="K136" s="12">
        <v>18.744879999999998</v>
      </c>
      <c r="L136" s="12">
        <v>19.193280000000001</v>
      </c>
      <c r="M136" s="12">
        <v>19.97024</v>
      </c>
      <c r="N136" s="12">
        <v>20.47681</v>
      </c>
      <c r="O136" s="12">
        <v>20.76829</v>
      </c>
      <c r="P136" s="12">
        <v>21.19904</v>
      </c>
      <c r="Q136" s="12">
        <v>21.825780000000002</v>
      </c>
      <c r="R136" s="12">
        <v>22.21949</v>
      </c>
      <c r="S136" s="12">
        <v>22.751180000000002</v>
      </c>
      <c r="T136" s="12">
        <v>23.793610000000001</v>
      </c>
      <c r="U136" s="12">
        <v>23.95166</v>
      </c>
      <c r="V136" s="12">
        <v>23.344999999999999</v>
      </c>
      <c r="W136" s="12">
        <v>25.92895</v>
      </c>
      <c r="X136" s="12">
        <v>26.59985</v>
      </c>
      <c r="Y136" s="12">
        <v>27.373239999999999</v>
      </c>
    </row>
    <row r="137" spans="1:25">
      <c r="A137" t="s">
        <v>214</v>
      </c>
      <c r="B137" t="s">
        <v>76</v>
      </c>
      <c r="C137" t="s">
        <v>194</v>
      </c>
      <c r="D137" t="s">
        <v>249</v>
      </c>
      <c r="I137" s="12">
        <v>32.855339999999998</v>
      </c>
      <c r="J137" s="12">
        <v>31.767060000000001</v>
      </c>
      <c r="K137" s="12">
        <v>31.129449999999999</v>
      </c>
      <c r="L137" s="12">
        <v>34.159750000000003</v>
      </c>
      <c r="M137" s="12">
        <v>35.395699999999998</v>
      </c>
      <c r="N137" s="12">
        <v>34.927309999999999</v>
      </c>
      <c r="O137" s="12">
        <v>36.409939999999999</v>
      </c>
      <c r="P137" s="12">
        <v>38.943210000000001</v>
      </c>
      <c r="Q137" s="12">
        <v>38.843290000000003</v>
      </c>
      <c r="R137" s="12">
        <v>42.848520000000001</v>
      </c>
      <c r="S137" s="12">
        <v>43.069940000000003</v>
      </c>
      <c r="T137" s="12">
        <v>44.782330000000002</v>
      </c>
      <c r="U137" s="12">
        <v>46.051740000000002</v>
      </c>
      <c r="V137" s="12">
        <v>42.219589999999997</v>
      </c>
      <c r="W137" s="12">
        <v>41.360700000000001</v>
      </c>
      <c r="X137" s="12">
        <v>41.505800000000001</v>
      </c>
      <c r="Y137" s="12">
        <v>43.13167</v>
      </c>
    </row>
    <row r="138" spans="1:25">
      <c r="A138" t="s">
        <v>214</v>
      </c>
      <c r="B138" t="s">
        <v>76</v>
      </c>
      <c r="C138" t="s">
        <v>196</v>
      </c>
      <c r="D138" t="s">
        <v>249</v>
      </c>
      <c r="I138" s="12">
        <v>17.087289999999999</v>
      </c>
      <c r="J138" s="12">
        <v>17.552910000000001</v>
      </c>
      <c r="K138" s="12">
        <v>17.339220000000001</v>
      </c>
      <c r="L138" s="12">
        <v>19.278199999999998</v>
      </c>
      <c r="M138" s="12">
        <v>21.691189999999999</v>
      </c>
      <c r="N138" s="12">
        <v>24.2166</v>
      </c>
      <c r="O138" s="12">
        <v>23.936209999999999</v>
      </c>
      <c r="P138" s="12">
        <v>25.816289999999999</v>
      </c>
      <c r="Q138" s="12">
        <v>27.03886</v>
      </c>
      <c r="R138" s="12">
        <v>29.931570000000001</v>
      </c>
      <c r="S138" s="12">
        <v>32.232050000000001</v>
      </c>
      <c r="T138" s="12">
        <v>35.77664</v>
      </c>
      <c r="U138" s="12">
        <v>37.49747</v>
      </c>
      <c r="V138" s="12">
        <v>40.020670000000003</v>
      </c>
      <c r="W138" s="12">
        <v>44.114130000000003</v>
      </c>
      <c r="X138" s="12">
        <v>43.525440000000003</v>
      </c>
    </row>
    <row r="139" spans="1:25">
      <c r="A139" t="s">
        <v>216</v>
      </c>
      <c r="B139" t="s">
        <v>76</v>
      </c>
      <c r="C139" t="s">
        <v>194</v>
      </c>
      <c r="D139" t="s">
        <v>250</v>
      </c>
      <c r="H139" s="12">
        <v>17.395009999999999</v>
      </c>
      <c r="I139" s="12">
        <v>17.499939999999999</v>
      </c>
      <c r="J139" s="12">
        <v>20.007459999999998</v>
      </c>
      <c r="K139" s="12">
        <v>19.485060000000001</v>
      </c>
      <c r="L139" s="12">
        <v>20.378599999999999</v>
      </c>
      <c r="M139" s="12">
        <v>19.585830000000001</v>
      </c>
      <c r="N139" s="12">
        <v>20.221540000000001</v>
      </c>
      <c r="O139" s="12">
        <v>20.185130000000001</v>
      </c>
      <c r="P139" s="12">
        <v>19.935559999999999</v>
      </c>
      <c r="Q139" s="12">
        <v>19.533819999999999</v>
      </c>
      <c r="R139" s="12">
        <v>20.453140000000001</v>
      </c>
      <c r="S139" s="12">
        <v>20.919450000000001</v>
      </c>
      <c r="T139" s="12">
        <v>22.2683</v>
      </c>
      <c r="U139" s="12">
        <v>22.770810000000001</v>
      </c>
      <c r="V139" s="12">
        <v>22.822569999999999</v>
      </c>
      <c r="W139" s="12">
        <v>23.31514</v>
      </c>
      <c r="X139" s="12">
        <v>22.93824</v>
      </c>
      <c r="Y139" s="12">
        <v>23.921600000000002</v>
      </c>
    </row>
    <row r="140" spans="1:25">
      <c r="A140" t="s">
        <v>216</v>
      </c>
      <c r="B140" t="s">
        <v>76</v>
      </c>
      <c r="C140" t="s">
        <v>196</v>
      </c>
      <c r="D140" t="s">
        <v>250</v>
      </c>
      <c r="H140" s="12">
        <v>8.1185399999999994</v>
      </c>
      <c r="I140" s="12">
        <v>8.3938900000000007</v>
      </c>
      <c r="J140" s="12">
        <v>8.5645799999999994</v>
      </c>
      <c r="K140" s="12">
        <v>10.082560000000001</v>
      </c>
      <c r="L140" s="12">
        <v>9.6165199999999995</v>
      </c>
      <c r="M140" s="12">
        <v>11.43249</v>
      </c>
      <c r="N140" s="12">
        <v>12.96283</v>
      </c>
      <c r="O140" s="12">
        <v>13.38406</v>
      </c>
      <c r="P140" s="12">
        <v>15.37814</v>
      </c>
      <c r="Q140" s="12">
        <v>18.578279999999999</v>
      </c>
      <c r="R140" s="12">
        <v>20.608000000000001</v>
      </c>
      <c r="S140" s="12">
        <v>22.8902</v>
      </c>
      <c r="T140" s="12">
        <v>25.156099999999999</v>
      </c>
      <c r="U140" s="12">
        <v>26.020790000000002</v>
      </c>
      <c r="V140" s="12">
        <v>24.836469999999998</v>
      </c>
      <c r="W140" s="12">
        <v>32.556040000000003</v>
      </c>
      <c r="X140" s="12">
        <v>33.019739999999999</v>
      </c>
      <c r="Y140" s="12">
        <v>34.313639999999999</v>
      </c>
    </row>
    <row r="141" spans="1:25">
      <c r="A141" t="s">
        <v>217</v>
      </c>
      <c r="B141" t="s">
        <v>76</v>
      </c>
      <c r="C141" t="s">
        <v>194</v>
      </c>
      <c r="D141" t="s">
        <v>251</v>
      </c>
      <c r="H141" s="12">
        <v>25.30077</v>
      </c>
      <c r="I141" s="12">
        <v>25.515640000000001</v>
      </c>
      <c r="J141" s="12">
        <v>26.655470000000001</v>
      </c>
      <c r="K141" s="12">
        <v>27.412970000000001</v>
      </c>
      <c r="L141" s="12">
        <v>27.925889999999999</v>
      </c>
      <c r="M141" s="12">
        <v>28.140080000000001</v>
      </c>
      <c r="N141" s="12">
        <v>28.790600000000001</v>
      </c>
      <c r="O141" s="12">
        <v>28.463149999999999</v>
      </c>
      <c r="P141" s="12">
        <v>29.115110000000001</v>
      </c>
      <c r="Q141" s="12">
        <v>29.673950000000001</v>
      </c>
      <c r="R141" s="12">
        <v>30.94154</v>
      </c>
      <c r="S141" s="12">
        <v>31.454509999999999</v>
      </c>
      <c r="T141" s="12">
        <v>31.98246</v>
      </c>
      <c r="U141" s="12">
        <v>32.13879</v>
      </c>
      <c r="V141" s="12">
        <v>30.66019</v>
      </c>
      <c r="W141" s="12">
        <v>31.11524</v>
      </c>
      <c r="X141" s="12">
        <v>31.457070000000002</v>
      </c>
      <c r="Y141" s="12">
        <v>30.95899</v>
      </c>
    </row>
    <row r="142" spans="1:25">
      <c r="A142" t="s">
        <v>217</v>
      </c>
      <c r="B142" t="s">
        <v>76</v>
      </c>
      <c r="C142" t="s">
        <v>196</v>
      </c>
      <c r="D142" t="s">
        <v>251</v>
      </c>
      <c r="H142" s="12">
        <v>12.691979999999999</v>
      </c>
      <c r="I142" s="12">
        <v>14.1267</v>
      </c>
      <c r="J142" s="12">
        <v>15.727869999999999</v>
      </c>
      <c r="K142" s="12">
        <v>16.282170000000001</v>
      </c>
      <c r="L142" s="12">
        <v>16.871739999999999</v>
      </c>
      <c r="M142" s="12">
        <v>18.482250000000001</v>
      </c>
      <c r="N142" s="12">
        <v>19.284500000000001</v>
      </c>
      <c r="O142" s="12">
        <v>20.704440000000002</v>
      </c>
      <c r="P142" s="12">
        <v>22.32413</v>
      </c>
      <c r="Q142" s="12">
        <v>23.469059999999999</v>
      </c>
      <c r="R142" s="12">
        <v>24.795850000000002</v>
      </c>
      <c r="S142" s="12">
        <v>27.072690000000001</v>
      </c>
      <c r="T142" s="12">
        <v>29.110790000000001</v>
      </c>
      <c r="U142" s="12">
        <v>29.298559999999998</v>
      </c>
      <c r="V142" s="12">
        <v>26.878039999999999</v>
      </c>
      <c r="W142" s="12">
        <v>30.834109999999999</v>
      </c>
      <c r="X142" s="12">
        <v>31.92709</v>
      </c>
      <c r="Y142" s="12">
        <v>31.506329999999998</v>
      </c>
    </row>
    <row r="143" spans="1:25">
      <c r="A143" t="s">
        <v>218</v>
      </c>
      <c r="B143" t="s">
        <v>76</v>
      </c>
      <c r="C143" t="s">
        <v>194</v>
      </c>
      <c r="D143" t="s">
        <v>252</v>
      </c>
      <c r="E143" s="12">
        <v>45.320189999999997</v>
      </c>
      <c r="F143" s="12">
        <v>45.469180000000001</v>
      </c>
      <c r="G143" s="12">
        <v>45.96461</v>
      </c>
      <c r="H143" s="12">
        <v>46.146880000000003</v>
      </c>
      <c r="I143" s="12">
        <v>45.887819999999998</v>
      </c>
      <c r="J143" s="12">
        <v>45.70346</v>
      </c>
      <c r="K143" s="12">
        <v>45.366340000000001</v>
      </c>
      <c r="L143" s="12">
        <v>45.229990000000001</v>
      </c>
      <c r="M143" s="12">
        <v>45.220300000000002</v>
      </c>
      <c r="N143" s="12">
        <v>45.05603</v>
      </c>
      <c r="O143" s="12">
        <v>44.837760000000003</v>
      </c>
      <c r="P143" s="12">
        <v>44.711170000000003</v>
      </c>
      <c r="Q143" s="12">
        <v>44.579340000000002</v>
      </c>
      <c r="R143" s="12">
        <v>44.502409999999998</v>
      </c>
      <c r="S143" s="12">
        <v>44.346510000000002</v>
      </c>
      <c r="T143" s="12">
        <v>44.746360000000003</v>
      </c>
      <c r="U143" s="12">
        <v>44.566749999999999</v>
      </c>
      <c r="V143" s="12">
        <v>45.277149999999999</v>
      </c>
      <c r="W143" s="12">
        <v>46.299880000000002</v>
      </c>
      <c r="X143" s="12">
        <v>47.194859999999998</v>
      </c>
      <c r="Y143" s="12">
        <v>48.71651</v>
      </c>
    </row>
    <row r="144" spans="1:25">
      <c r="A144" t="s">
        <v>218</v>
      </c>
      <c r="B144" t="s">
        <v>76</v>
      </c>
      <c r="C144" t="s">
        <v>196</v>
      </c>
      <c r="D144" t="s">
        <v>252</v>
      </c>
      <c r="E144" s="12">
        <v>38.276710000000001</v>
      </c>
      <c r="F144" s="12">
        <v>38.861669999999997</v>
      </c>
      <c r="G144" s="12">
        <v>40.30162</v>
      </c>
      <c r="H144" s="12">
        <v>41.156939999999999</v>
      </c>
      <c r="I144" s="12">
        <v>40.739339999999999</v>
      </c>
      <c r="J144" s="12">
        <v>41.751460000000002</v>
      </c>
      <c r="K144" s="12">
        <v>41.951419999999999</v>
      </c>
      <c r="L144" s="12">
        <v>42.202599999999997</v>
      </c>
      <c r="M144" s="12">
        <v>41.453279999999999</v>
      </c>
      <c r="N144" s="12">
        <v>42.977930000000001</v>
      </c>
      <c r="O144" s="12">
        <v>43.515720000000002</v>
      </c>
      <c r="P144" s="12">
        <v>44.127679999999998</v>
      </c>
      <c r="Q144" s="12">
        <v>44.831029999999998</v>
      </c>
      <c r="R144" s="12">
        <v>45.658259999999999</v>
      </c>
      <c r="S144" s="12">
        <v>47.649720000000002</v>
      </c>
      <c r="T144" s="12">
        <v>49.035550000000001</v>
      </c>
      <c r="U144" s="12">
        <v>48.084389999999999</v>
      </c>
      <c r="V144" s="12">
        <v>48.532299999999999</v>
      </c>
      <c r="W144" s="12">
        <v>52.822069999999997</v>
      </c>
      <c r="X144" s="12">
        <v>54.609690000000001</v>
      </c>
      <c r="Y144" s="12">
        <v>57.452660000000002</v>
      </c>
    </row>
    <row r="145" spans="1:25">
      <c r="A145" t="s">
        <v>219</v>
      </c>
      <c r="B145" t="s">
        <v>76</v>
      </c>
      <c r="C145" t="s">
        <v>194</v>
      </c>
      <c r="D145" t="s">
        <v>253</v>
      </c>
      <c r="E145" s="12">
        <v>417.70100000000002</v>
      </c>
      <c r="F145" s="12">
        <v>426.79539999999997</v>
      </c>
      <c r="G145" s="12">
        <v>438.15530000000001</v>
      </c>
      <c r="H145" s="12">
        <v>445.98110000000003</v>
      </c>
      <c r="I145" s="12">
        <v>456.09620000000001</v>
      </c>
      <c r="J145" s="12">
        <v>470.78989999999999</v>
      </c>
      <c r="K145" s="12">
        <v>478.97300000000001</v>
      </c>
      <c r="L145" s="12">
        <v>482.45659999999998</v>
      </c>
      <c r="M145" s="12">
        <v>488.61200000000002</v>
      </c>
      <c r="N145" s="12">
        <v>484.80489999999998</v>
      </c>
      <c r="O145" s="12">
        <v>487.54590000000002</v>
      </c>
      <c r="P145" s="12">
        <v>498.25319999999999</v>
      </c>
      <c r="Q145" s="12">
        <v>511.39350000000002</v>
      </c>
      <c r="R145" s="12">
        <v>522.76710000000003</v>
      </c>
      <c r="S145" s="12">
        <v>534.11649999999997</v>
      </c>
      <c r="T145" s="12">
        <v>537.54250000000002</v>
      </c>
      <c r="U145" s="12">
        <v>543.04600000000005</v>
      </c>
      <c r="V145" s="12">
        <v>540.11040000000003</v>
      </c>
      <c r="W145" s="12">
        <v>550.15419999999995</v>
      </c>
      <c r="X145" s="12">
        <v>560.06780000000003</v>
      </c>
      <c r="Y145" s="12">
        <v>562.79369999999994</v>
      </c>
    </row>
    <row r="146" spans="1:25">
      <c r="A146" t="s">
        <v>219</v>
      </c>
      <c r="B146" t="s">
        <v>76</v>
      </c>
      <c r="C146" t="s">
        <v>196</v>
      </c>
      <c r="D146" t="s">
        <v>253</v>
      </c>
      <c r="E146" s="12">
        <v>258.05340000000001</v>
      </c>
      <c r="F146" s="12">
        <v>279.39499999999998</v>
      </c>
      <c r="G146" s="12">
        <v>325.2636</v>
      </c>
      <c r="H146" s="12">
        <v>346.69659999999999</v>
      </c>
      <c r="I146" s="12">
        <v>359.33879999999999</v>
      </c>
      <c r="J146" s="12">
        <v>389.3252</v>
      </c>
      <c r="K146" s="12">
        <v>414.22910000000002</v>
      </c>
      <c r="L146" s="12">
        <v>455.43869999999998</v>
      </c>
      <c r="M146" s="12">
        <v>493.57580000000002</v>
      </c>
      <c r="N146" s="12">
        <v>476.55450000000002</v>
      </c>
      <c r="O146" s="12">
        <v>525.40959999999995</v>
      </c>
      <c r="P146" s="12">
        <v>568.34479999999996</v>
      </c>
      <c r="Q146" s="12">
        <v>654.41219999999998</v>
      </c>
      <c r="R146" s="12">
        <v>695.8451</v>
      </c>
      <c r="S146" s="12">
        <v>753.024</v>
      </c>
      <c r="T146" s="12">
        <v>764.15120000000002</v>
      </c>
      <c r="U146" s="12">
        <v>720.77890000000002</v>
      </c>
      <c r="V146" s="12">
        <v>630.16390000000001</v>
      </c>
      <c r="W146" s="12">
        <v>816.13049999999998</v>
      </c>
      <c r="X146" s="12">
        <v>843.68489999999997</v>
      </c>
      <c r="Y146" s="12">
        <v>830.14279999999997</v>
      </c>
    </row>
    <row r="147" spans="1:25">
      <c r="A147" t="s">
        <v>220</v>
      </c>
      <c r="B147" t="s">
        <v>76</v>
      </c>
      <c r="C147" t="s">
        <v>194</v>
      </c>
      <c r="D147" t="s">
        <v>234</v>
      </c>
      <c r="H147" s="12">
        <v>50.17671</v>
      </c>
      <c r="I147" s="12">
        <v>50.741930000000004</v>
      </c>
      <c r="J147" s="12">
        <v>51.479230000000001</v>
      </c>
      <c r="K147" s="12">
        <v>51.990929999999999</v>
      </c>
      <c r="L147" s="12">
        <v>52.111089999999997</v>
      </c>
      <c r="M147" s="12">
        <v>52.747729999999997</v>
      </c>
      <c r="N147" s="12">
        <v>53.028739999999999</v>
      </c>
      <c r="O147" s="12">
        <v>53.122100000000003</v>
      </c>
      <c r="P147" s="12">
        <v>53.508890000000001</v>
      </c>
      <c r="Q147" s="12">
        <v>53.924709999999997</v>
      </c>
      <c r="R147" s="12">
        <v>54.500149999999998</v>
      </c>
      <c r="S147" s="12">
        <v>55.207590000000003</v>
      </c>
      <c r="T147" s="12">
        <v>56.0229</v>
      </c>
      <c r="U147" s="12">
        <v>56.003709999999998</v>
      </c>
      <c r="V147" s="12">
        <v>55.101120000000002</v>
      </c>
      <c r="W147" s="12">
        <v>55.423220000000001</v>
      </c>
      <c r="X147" s="12">
        <v>55.934220000000003</v>
      </c>
    </row>
    <row r="148" spans="1:25">
      <c r="A148" t="s">
        <v>220</v>
      </c>
      <c r="B148" t="s">
        <v>76</v>
      </c>
      <c r="C148" t="s">
        <v>196</v>
      </c>
      <c r="D148" t="s">
        <v>234</v>
      </c>
      <c r="H148" s="12">
        <v>44.54325</v>
      </c>
      <c r="I148" s="12">
        <v>44.755560000000003</v>
      </c>
      <c r="J148" s="12">
        <v>46.598869999999998</v>
      </c>
      <c r="K148" s="12">
        <v>47.312750000000001</v>
      </c>
      <c r="L148" s="12">
        <v>48.661830000000002</v>
      </c>
      <c r="M148" s="12">
        <v>51.072229999999998</v>
      </c>
      <c r="N148" s="12">
        <v>51.662930000000003</v>
      </c>
      <c r="O148" s="12">
        <v>52.268129999999999</v>
      </c>
      <c r="P148" s="12">
        <v>53.685989999999997</v>
      </c>
      <c r="Q148" s="12">
        <v>56.386470000000003</v>
      </c>
      <c r="R148" s="12">
        <v>58.500039999999998</v>
      </c>
      <c r="S148" s="12">
        <v>61.869459999999997</v>
      </c>
      <c r="T148" s="12">
        <v>64.143860000000004</v>
      </c>
      <c r="U148" s="12">
        <v>62.298670000000001</v>
      </c>
      <c r="V148" s="12">
        <v>56.922519999999999</v>
      </c>
      <c r="W148" s="12">
        <v>64.954319999999996</v>
      </c>
      <c r="X148" s="12">
        <v>67.758920000000003</v>
      </c>
    </row>
    <row r="149" spans="1:25">
      <c r="A149" t="s">
        <v>221</v>
      </c>
      <c r="B149" t="s">
        <v>76</v>
      </c>
      <c r="C149" t="s">
        <v>194</v>
      </c>
      <c r="D149" t="s">
        <v>254</v>
      </c>
      <c r="E149" s="12">
        <v>26.18956</v>
      </c>
      <c r="F149" s="12">
        <v>27.383780000000002</v>
      </c>
      <c r="G149" s="12">
        <v>28.61167</v>
      </c>
      <c r="H149" s="12">
        <v>29.391870000000001</v>
      </c>
      <c r="I149" s="12">
        <v>30.324909999999999</v>
      </c>
      <c r="J149" s="12">
        <v>31.312439999999999</v>
      </c>
      <c r="K149" s="12">
        <v>32.396599999999999</v>
      </c>
      <c r="L149" s="12">
        <v>32.700949999999999</v>
      </c>
      <c r="M149" s="12">
        <v>33.773000000000003</v>
      </c>
      <c r="N149" s="12">
        <v>34.128349999999998</v>
      </c>
      <c r="O149" s="12">
        <v>34.362430000000003</v>
      </c>
      <c r="P149" s="12">
        <v>35.494660000000003</v>
      </c>
      <c r="Q149" s="12">
        <v>36.098750000000003</v>
      </c>
      <c r="R149" s="12">
        <v>37.356819999999999</v>
      </c>
      <c r="S149" s="12">
        <v>38.18394</v>
      </c>
      <c r="T149" s="12">
        <v>39.468760000000003</v>
      </c>
      <c r="U149" s="12">
        <v>39.035989999999998</v>
      </c>
      <c r="V149" s="12">
        <v>37.832470000000001</v>
      </c>
      <c r="W149" s="12">
        <v>37.846040000000002</v>
      </c>
      <c r="X149" s="12">
        <v>38.068620000000003</v>
      </c>
      <c r="Y149" s="12">
        <v>38.087319999999998</v>
      </c>
    </row>
    <row r="150" spans="1:25">
      <c r="A150" t="s">
        <v>221</v>
      </c>
      <c r="B150" t="s">
        <v>76</v>
      </c>
      <c r="C150" t="s">
        <v>196</v>
      </c>
      <c r="D150" t="s">
        <v>254</v>
      </c>
      <c r="E150" s="12">
        <v>31.704640000000001</v>
      </c>
      <c r="F150" s="12">
        <v>33.351689999999998</v>
      </c>
      <c r="G150" s="12">
        <v>32.442659999999997</v>
      </c>
      <c r="H150" s="12">
        <v>32.297190000000001</v>
      </c>
      <c r="I150" s="12">
        <v>32.216070000000002</v>
      </c>
      <c r="J150" s="12">
        <v>32.790019999999998</v>
      </c>
      <c r="K150" s="12">
        <v>33.18524</v>
      </c>
      <c r="L150" s="12">
        <v>34.720179999999999</v>
      </c>
      <c r="M150" s="12">
        <v>36.806420000000003</v>
      </c>
      <c r="N150" s="12">
        <v>37.953040000000001</v>
      </c>
      <c r="O150" s="12">
        <v>39.076790000000003</v>
      </c>
      <c r="P150" s="12">
        <v>41.213180000000001</v>
      </c>
      <c r="Q150" s="12">
        <v>43.807189999999999</v>
      </c>
      <c r="R150" s="12">
        <v>45.786549999999998</v>
      </c>
      <c r="S150" s="12">
        <v>47.609369999999998</v>
      </c>
      <c r="T150" s="12">
        <v>49.59581</v>
      </c>
      <c r="U150" s="12">
        <v>49.709820000000001</v>
      </c>
      <c r="V150" s="12">
        <v>47.927770000000002</v>
      </c>
      <c r="W150" s="12">
        <v>51.201479999999997</v>
      </c>
      <c r="X150" s="12">
        <v>52.991610000000001</v>
      </c>
      <c r="Y150" s="12">
        <v>51.523789999999998</v>
      </c>
    </row>
    <row r="151" spans="1:25">
      <c r="A151" t="s">
        <v>222</v>
      </c>
      <c r="B151" t="s">
        <v>76</v>
      </c>
      <c r="C151" t="s">
        <v>194</v>
      </c>
      <c r="D151" t="s">
        <v>255</v>
      </c>
      <c r="E151" s="12">
        <v>69.055729999999997</v>
      </c>
      <c r="F151" s="12">
        <v>68.704160000000002</v>
      </c>
      <c r="G151" s="12">
        <v>68.830889999999997</v>
      </c>
      <c r="H151" s="12">
        <v>68.952860000000001</v>
      </c>
      <c r="I151" s="12">
        <v>70.314570000000003</v>
      </c>
      <c r="J151" s="12">
        <v>71.988749999999996</v>
      </c>
      <c r="K151" s="12">
        <v>73.444180000000003</v>
      </c>
      <c r="L151" s="12">
        <v>74.9178</v>
      </c>
      <c r="M151" s="12">
        <v>76.481160000000003</v>
      </c>
      <c r="N151" s="12">
        <v>78.028049999999993</v>
      </c>
      <c r="O151" s="12">
        <v>79.026250000000005</v>
      </c>
      <c r="P151" s="12">
        <v>80.378529999999998</v>
      </c>
      <c r="Q151" s="12">
        <v>81.446309999999997</v>
      </c>
      <c r="R151" s="12">
        <v>82.60521</v>
      </c>
      <c r="S151" s="12">
        <v>83.537210000000002</v>
      </c>
      <c r="T151" s="12">
        <v>84.022890000000004</v>
      </c>
      <c r="U151" s="12">
        <v>84.69511</v>
      </c>
      <c r="V151" s="12">
        <v>85.552980000000005</v>
      </c>
      <c r="W151" s="12">
        <v>87.430710000000005</v>
      </c>
      <c r="X151" s="12">
        <v>88.712329999999994</v>
      </c>
    </row>
    <row r="152" spans="1:25">
      <c r="A152" t="s">
        <v>222</v>
      </c>
      <c r="B152" t="s">
        <v>76</v>
      </c>
      <c r="C152" t="s">
        <v>196</v>
      </c>
      <c r="D152" t="s">
        <v>255</v>
      </c>
      <c r="E152" s="12">
        <v>52.171199999999999</v>
      </c>
      <c r="F152" s="12">
        <v>54.238799999999998</v>
      </c>
      <c r="G152" s="12">
        <v>57.348999999999997</v>
      </c>
      <c r="H152" s="12">
        <v>59.349800000000002</v>
      </c>
      <c r="I152" s="12">
        <v>61.727499999999999</v>
      </c>
      <c r="J152" s="12">
        <v>64.776399999999995</v>
      </c>
      <c r="K152" s="12">
        <v>69.789400000000001</v>
      </c>
      <c r="L152" s="12">
        <v>75.6023</v>
      </c>
      <c r="M152" s="12">
        <v>78.699600000000004</v>
      </c>
      <c r="N152" s="12">
        <v>78.651899999999998</v>
      </c>
      <c r="O152" s="12">
        <v>87.824700000000007</v>
      </c>
      <c r="P152" s="12">
        <v>95.526899999999998</v>
      </c>
      <c r="Q152" s="12">
        <v>105.27249999999999</v>
      </c>
      <c r="R152" s="12">
        <v>109.5787</v>
      </c>
      <c r="S152" s="12">
        <v>112.8544</v>
      </c>
      <c r="T152" s="12">
        <v>120.0403</v>
      </c>
      <c r="U152" s="12">
        <v>116.71899999999999</v>
      </c>
      <c r="V152" s="12">
        <v>118.6281</v>
      </c>
      <c r="W152" s="12">
        <v>130.9648</v>
      </c>
      <c r="X152" s="12">
        <v>132.15440000000001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/>
  <dimension ref="A1"/>
  <sheetViews>
    <sheetView topLeftCell="A4" workbookViewId="0">
      <selection activeCell="G28" sqref="G28"/>
    </sheetView>
  </sheetViews>
  <sheetFormatPr baseColWidth="10" defaultRowHeight="13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2:G20"/>
  <sheetViews>
    <sheetView workbookViewId="0">
      <selection activeCell="A21" sqref="A21"/>
    </sheetView>
  </sheetViews>
  <sheetFormatPr baseColWidth="10" defaultColWidth="11.5546875" defaultRowHeight="14.4"/>
  <cols>
    <col min="1" max="1" width="41.109375" style="106" customWidth="1"/>
    <col min="2" max="16384" width="11.5546875" style="106"/>
  </cols>
  <sheetData>
    <row r="2" spans="1:2">
      <c r="A2" s="106" t="s">
        <v>570</v>
      </c>
      <c r="B2" s="121">
        <v>0.25</v>
      </c>
    </row>
    <row r="3" spans="1:2">
      <c r="A3" s="106" t="s">
        <v>571</v>
      </c>
      <c r="B3" s="121">
        <v>0.28999999999999998</v>
      </c>
    </row>
    <row r="4" spans="1:2">
      <c r="A4" s="106" t="s">
        <v>572</v>
      </c>
      <c r="B4" s="121">
        <v>0.21</v>
      </c>
    </row>
    <row r="5" spans="1:2">
      <c r="A5" s="106" t="s">
        <v>573</v>
      </c>
      <c r="B5" s="121">
        <v>0.25</v>
      </c>
    </row>
    <row r="20" spans="4:7">
      <c r="D20" s="177" t="s">
        <v>574</v>
      </c>
      <c r="E20" s="175"/>
      <c r="F20" s="175"/>
      <c r="G20" s="175"/>
    </row>
  </sheetData>
  <mergeCells count="1">
    <mergeCell ref="D20:G20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5"/>
  <dimension ref="A1"/>
  <sheetViews>
    <sheetView zoomScale="70" zoomScaleNormal="70" workbookViewId="0">
      <selection activeCell="U54" sqref="S54:U62"/>
    </sheetView>
  </sheetViews>
  <sheetFormatPr baseColWidth="10" defaultRowHeight="13.2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ictPub.Image.10" shapeId="95233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10</xdr:col>
                <xdr:colOff>647700</xdr:colOff>
                <xdr:row>47</xdr:row>
                <xdr:rowOff>45720</xdr:rowOff>
              </to>
            </anchor>
          </objectPr>
        </oleObject>
      </mc:Choice>
      <mc:Fallback>
        <oleObject progId="PictPub.Image.10" shapeId="95233" r:id="rId3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6"/>
  <dimension ref="A1"/>
  <sheetViews>
    <sheetView workbookViewId="0">
      <selection activeCell="U54" sqref="S54:U62"/>
    </sheetView>
  </sheetViews>
  <sheetFormatPr baseColWidth="10" defaultRowHeight="13.2"/>
  <sheetData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ictPub.Image.10" shapeId="96257" r:id="rId3">
          <objectPr defaultSize="0" autoPict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403860</xdr:colOff>
                <xdr:row>27</xdr:row>
                <xdr:rowOff>99060</xdr:rowOff>
              </to>
            </anchor>
          </objectPr>
        </oleObject>
      </mc:Choice>
      <mc:Fallback>
        <oleObject progId="PictPub.Image.10" shapeId="96257" r:id="rId3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2"/>
  <dimension ref="A2:O12"/>
  <sheetViews>
    <sheetView workbookViewId="0">
      <selection activeCell="U54" sqref="S54:U62"/>
    </sheetView>
  </sheetViews>
  <sheetFormatPr baseColWidth="10" defaultRowHeight="13.2"/>
  <sheetData>
    <row r="2" spans="1:15" ht="79.2">
      <c r="B2" s="52" t="s">
        <v>411</v>
      </c>
      <c r="C2" s="52" t="s">
        <v>412</v>
      </c>
      <c r="D2" s="52" t="s">
        <v>453</v>
      </c>
      <c r="E2" s="52" t="s">
        <v>454</v>
      </c>
      <c r="F2" s="52" t="s">
        <v>437</v>
      </c>
      <c r="G2" s="52" t="s">
        <v>413</v>
      </c>
      <c r="H2" s="52" t="s">
        <v>436</v>
      </c>
      <c r="I2" s="7" t="s">
        <v>368</v>
      </c>
      <c r="J2" s="52" t="s">
        <v>413</v>
      </c>
      <c r="M2" s="52" t="s">
        <v>413</v>
      </c>
      <c r="N2" s="52" t="s">
        <v>368</v>
      </c>
      <c r="O2" s="52" t="s">
        <v>436</v>
      </c>
    </row>
    <row r="3" spans="1:15">
      <c r="A3" t="s">
        <v>408</v>
      </c>
      <c r="B3" s="12">
        <v>6.4546900000000003</v>
      </c>
      <c r="C3" s="12">
        <v>6.1685400000000001</v>
      </c>
      <c r="D3" s="12">
        <v>5.9309425640042202</v>
      </c>
      <c r="E3" s="12">
        <v>0.82649981429476327</v>
      </c>
      <c r="F3" s="12">
        <v>30.190999999999999</v>
      </c>
      <c r="G3" s="12">
        <v>5.4374200000000004</v>
      </c>
      <c r="H3" s="12">
        <v>105.35321493351925</v>
      </c>
      <c r="I3" s="12">
        <v>84.516477355124366</v>
      </c>
      <c r="J3" s="12">
        <v>5.4374200000000004</v>
      </c>
      <c r="L3" t="s">
        <v>408</v>
      </c>
      <c r="M3" s="12">
        <v>5.4374200000000004</v>
      </c>
      <c r="N3" s="12">
        <v>84.516477355124366</v>
      </c>
      <c r="O3" s="12">
        <v>105.35321493351925</v>
      </c>
    </row>
    <row r="4" spans="1:15">
      <c r="A4" t="s">
        <v>409</v>
      </c>
      <c r="B4" s="12">
        <v>2.5331199999999998</v>
      </c>
      <c r="C4" s="12">
        <v>7.1711</v>
      </c>
      <c r="D4" s="12">
        <v>7.6787036149199297</v>
      </c>
      <c r="E4" s="12">
        <v>1.0624852904096826</v>
      </c>
      <c r="F4" s="12">
        <v>-5.9980700000000002</v>
      </c>
      <c r="G4" s="12">
        <v>2.2285499999999998</v>
      </c>
      <c r="H4" s="12">
        <v>113.9604170628154</v>
      </c>
      <c r="I4" s="7">
        <v>87.811145189469045</v>
      </c>
      <c r="J4" s="12">
        <v>2.2285499999999998</v>
      </c>
      <c r="L4" t="s">
        <v>409</v>
      </c>
      <c r="M4" s="12">
        <v>2.2285499999999998</v>
      </c>
      <c r="N4" s="12">
        <v>87.811145189469045</v>
      </c>
      <c r="O4" s="12">
        <v>113.9604170628154</v>
      </c>
    </row>
    <row r="5" spans="1:15">
      <c r="A5" t="s">
        <v>405</v>
      </c>
      <c r="B5" s="12">
        <v>-28.892399999999999</v>
      </c>
      <c r="C5" s="12">
        <v>-2.50745</v>
      </c>
      <c r="D5" s="12">
        <v>-3.4649343177677601</v>
      </c>
      <c r="E5" s="12">
        <v>-0.50250276220768342</v>
      </c>
      <c r="F5" s="12">
        <v>-104.182</v>
      </c>
      <c r="G5" s="12">
        <v>-2.7255099999999999</v>
      </c>
      <c r="H5" s="12">
        <v>147.29577338457815</v>
      </c>
      <c r="I5" s="12">
        <v>98.358967705973697</v>
      </c>
      <c r="J5" s="12">
        <v>-2.7255099999999999</v>
      </c>
      <c r="L5" t="s">
        <v>405</v>
      </c>
      <c r="M5" s="12">
        <v>-2.7255099999999999</v>
      </c>
      <c r="N5" s="12">
        <v>98.358967705973697</v>
      </c>
      <c r="O5" s="12">
        <v>147.29577338457815</v>
      </c>
    </row>
    <row r="6" spans="1:15">
      <c r="A6" t="s">
        <v>410</v>
      </c>
      <c r="B6" s="12">
        <v>35.919400000000003</v>
      </c>
      <c r="C6" s="12">
        <v>7.9604100000000004</v>
      </c>
      <c r="D6" s="12">
        <v>9.2643973535334201</v>
      </c>
      <c r="E6" s="12">
        <v>1.2737644692708727</v>
      </c>
      <c r="F6" s="12">
        <v>26.990200000000002</v>
      </c>
      <c r="G6" s="12">
        <v>4.2615999999999996</v>
      </c>
      <c r="H6" s="12">
        <v>118.65908977122463</v>
      </c>
      <c r="I6" s="12">
        <v>88.155474867091399</v>
      </c>
      <c r="J6" s="12">
        <v>4.2615999999999996</v>
      </c>
      <c r="L6" t="s">
        <v>410</v>
      </c>
      <c r="M6" s="12">
        <v>4.2615999999999996</v>
      </c>
      <c r="N6" s="12">
        <v>88.155474867091399</v>
      </c>
      <c r="O6" s="12">
        <v>118.65908977122463</v>
      </c>
    </row>
    <row r="7" spans="1:15">
      <c r="A7" t="s">
        <v>2</v>
      </c>
      <c r="B7" s="12">
        <v>-3.2962400000000001</v>
      </c>
      <c r="C7" s="12">
        <v>5.95626E-2</v>
      </c>
      <c r="D7" s="12">
        <v>1.79992329082366</v>
      </c>
      <c r="E7" s="12">
        <v>0.25517021499923942</v>
      </c>
      <c r="F7" s="12">
        <v>-0.61151999999999995</v>
      </c>
      <c r="G7" s="12">
        <v>-1.40463</v>
      </c>
      <c r="H7" s="12">
        <v>119.80380559291822</v>
      </c>
      <c r="I7" s="12">
        <v>97.180812063800147</v>
      </c>
      <c r="J7" s="12">
        <v>-1.40463</v>
      </c>
      <c r="L7" t="s">
        <v>2</v>
      </c>
      <c r="M7" s="12">
        <v>-1.40463</v>
      </c>
      <c r="N7" s="12">
        <v>97.180812063800147</v>
      </c>
      <c r="O7" s="12">
        <v>119.80380559291822</v>
      </c>
    </row>
    <row r="8" spans="1:15">
      <c r="A8" t="s">
        <v>403</v>
      </c>
      <c r="B8" s="12">
        <v>-51.838900000000002</v>
      </c>
      <c r="C8" s="12">
        <v>-0.26456000000000002</v>
      </c>
      <c r="D8" s="12">
        <v>1.02997411065299</v>
      </c>
      <c r="E8" s="12">
        <v>0.14649377169627087</v>
      </c>
      <c r="F8" s="12">
        <v>-133.58699999999999</v>
      </c>
      <c r="G8" s="12">
        <v>-0.66668499999999997</v>
      </c>
      <c r="H8" s="12">
        <v>148.49980817206713</v>
      </c>
      <c r="I8" s="12">
        <v>99.352639487142596</v>
      </c>
      <c r="J8" s="12">
        <v>-0.66668499999999997</v>
      </c>
      <c r="L8" t="s">
        <v>403</v>
      </c>
      <c r="M8" s="12">
        <v>-0.66668499999999997</v>
      </c>
      <c r="N8" s="12">
        <v>99.352639487142596</v>
      </c>
      <c r="O8" s="12">
        <v>148.49980817206713</v>
      </c>
    </row>
    <row r="9" spans="1:15">
      <c r="A9" t="s">
        <v>404</v>
      </c>
      <c r="B9" s="12">
        <v>-45.8506</v>
      </c>
      <c r="C9" s="12">
        <v>-1.66804</v>
      </c>
      <c r="D9" s="12">
        <v>-7.6248921277207907E-2</v>
      </c>
      <c r="E9" s="12">
        <v>-1.0896264250064291E-2</v>
      </c>
      <c r="F9" s="12">
        <v>-54.119900000000001</v>
      </c>
      <c r="G9" s="12">
        <v>-2.6911499999999999</v>
      </c>
      <c r="H9" s="15">
        <v>153.64447796196978</v>
      </c>
      <c r="I9" s="7">
        <v>88.520279409422812</v>
      </c>
      <c r="J9" s="12">
        <v>-2.6911499999999999</v>
      </c>
      <c r="L9" t="s">
        <v>406</v>
      </c>
      <c r="M9" s="12">
        <v>1.2195499999999999</v>
      </c>
      <c r="N9" s="12">
        <v>94.684303927954033</v>
      </c>
      <c r="O9" s="12">
        <v>129.86489549938719</v>
      </c>
    </row>
    <row r="10" spans="1:15">
      <c r="A10" t="s">
        <v>406</v>
      </c>
      <c r="B10" s="12">
        <v>-7.1648100000000001</v>
      </c>
      <c r="C10" s="12">
        <v>-0.63017699999999999</v>
      </c>
      <c r="D10" s="12">
        <v>-3.3551059545498099</v>
      </c>
      <c r="E10" s="12">
        <v>-0.48633939377887714</v>
      </c>
      <c r="F10" s="12">
        <v>-23.942900000000002</v>
      </c>
      <c r="G10" s="12">
        <v>1.2195499999999999</v>
      </c>
      <c r="H10" s="12">
        <v>129.86489549938719</v>
      </c>
      <c r="I10" s="12">
        <v>94.684303927954033</v>
      </c>
      <c r="J10" s="12">
        <v>1.2195499999999999</v>
      </c>
      <c r="L10" t="s">
        <v>407</v>
      </c>
      <c r="M10" s="12">
        <v>2.6561300000000001</v>
      </c>
      <c r="N10" s="12">
        <v>92.266638457080788</v>
      </c>
      <c r="O10" s="12">
        <v>132.17733099660944</v>
      </c>
    </row>
    <row r="11" spans="1:15">
      <c r="A11" t="s">
        <v>407</v>
      </c>
      <c r="B11" s="12">
        <v>1.6852100000000001</v>
      </c>
      <c r="C11" s="12">
        <v>6.1475200000000001</v>
      </c>
      <c r="D11" s="12">
        <v>4.7417010259852299</v>
      </c>
      <c r="E11" s="12">
        <v>0.66401117488818784</v>
      </c>
      <c r="F11" s="12">
        <v>-4.7681899999999997</v>
      </c>
      <c r="G11" s="12">
        <v>2.6561300000000001</v>
      </c>
      <c r="H11" s="12">
        <v>132.17733099660944</v>
      </c>
      <c r="I11" s="12">
        <v>92.266638457080788</v>
      </c>
      <c r="J11" s="12">
        <v>2.6561300000000001</v>
      </c>
      <c r="L11" t="s">
        <v>213</v>
      </c>
      <c r="M11" s="12">
        <v>-0.19064999999999999</v>
      </c>
      <c r="N11" s="12">
        <v>95.119512075165801</v>
      </c>
      <c r="O11" s="12">
        <v>141.38512669966386</v>
      </c>
    </row>
    <row r="12" spans="1:15">
      <c r="A12" t="s">
        <v>213</v>
      </c>
      <c r="B12" s="12">
        <v>-45.320599999999999</v>
      </c>
      <c r="C12" s="12">
        <v>-2.5776300000000001</v>
      </c>
      <c r="D12" s="12">
        <v>-7.1741298302809504</v>
      </c>
      <c r="E12" s="12">
        <v>-1.0578621710761809</v>
      </c>
      <c r="F12" s="12">
        <v>-97.529799999999994</v>
      </c>
      <c r="G12" s="12">
        <v>-0.19064999999999999</v>
      </c>
      <c r="H12" s="12">
        <v>141.38512669966386</v>
      </c>
      <c r="I12" s="12">
        <v>95.119512075165801</v>
      </c>
      <c r="J12" s="12">
        <v>-0.19064999999999999</v>
      </c>
    </row>
  </sheetData>
  <phoneticPr fontId="59" type="noConversion"/>
  <pageMargins left="0.78740157499999996" right="0.78740157499999996" top="0.984251969" bottom="0.984251969" header="0.4921259845" footer="0.492125984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3"/>
  <dimension ref="A1:AA149"/>
  <sheetViews>
    <sheetView workbookViewId="0">
      <pane xSplit="3" ySplit="1" topLeftCell="D126" activePane="bottomRight" state="frozen"/>
      <selection activeCell="U54" sqref="S54:U62"/>
      <selection pane="topRight" activeCell="U54" sqref="S54:U62"/>
      <selection pane="bottomLeft" activeCell="U54" sqref="S54:U62"/>
      <selection pane="bottomRight" activeCell="U54" sqref="S54:U62"/>
    </sheetView>
  </sheetViews>
  <sheetFormatPr baseColWidth="10" defaultRowHeight="13.2"/>
  <cols>
    <col min="1" max="1" width="17.6640625" customWidth="1"/>
    <col min="2" max="2" width="9.33203125" customWidth="1"/>
    <col min="3" max="3" width="7.5546875" customWidth="1"/>
    <col min="4" max="19" width="6.6640625" customWidth="1"/>
    <col min="20" max="20" width="8.109375" customWidth="1"/>
    <col min="21" max="21" width="7.88671875" customWidth="1"/>
    <col min="22" max="22" width="8" customWidth="1"/>
  </cols>
  <sheetData>
    <row r="1" spans="1:22">
      <c r="A1" t="s">
        <v>264</v>
      </c>
      <c r="C1" t="s">
        <v>308</v>
      </c>
      <c r="D1">
        <v>1996</v>
      </c>
      <c r="E1">
        <v>1997</v>
      </c>
      <c r="F1">
        <v>1998</v>
      </c>
      <c r="G1">
        <v>1999</v>
      </c>
      <c r="H1">
        <v>2000</v>
      </c>
      <c r="I1">
        <v>2001</v>
      </c>
      <c r="J1">
        <v>2002</v>
      </c>
      <c r="K1">
        <v>2003</v>
      </c>
      <c r="L1">
        <v>2004</v>
      </c>
      <c r="M1">
        <v>2005</v>
      </c>
      <c r="N1">
        <v>2006</v>
      </c>
      <c r="O1">
        <v>2007</v>
      </c>
      <c r="P1">
        <v>2008</v>
      </c>
      <c r="Q1">
        <v>2009</v>
      </c>
      <c r="R1">
        <v>2010</v>
      </c>
      <c r="S1">
        <v>2011</v>
      </c>
      <c r="T1">
        <v>2012</v>
      </c>
      <c r="U1">
        <v>2013</v>
      </c>
      <c r="V1">
        <v>2014</v>
      </c>
    </row>
    <row r="2" spans="1:22">
      <c r="A2" s="8" t="s">
        <v>15</v>
      </c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</row>
    <row r="3" spans="1:22">
      <c r="A3" t="s">
        <v>193</v>
      </c>
      <c r="B3" t="s">
        <v>311</v>
      </c>
      <c r="C3" t="s">
        <v>196</v>
      </c>
      <c r="D3" s="12">
        <v>100</v>
      </c>
      <c r="E3" s="12">
        <v>102.87884841324286</v>
      </c>
      <c r="F3" s="12">
        <v>105.31450710536249</v>
      </c>
      <c r="G3" s="12">
        <v>108.22318994061597</v>
      </c>
      <c r="H3" s="12">
        <v>110.04166202128881</v>
      </c>
      <c r="I3" s="12">
        <v>110.71322635907069</v>
      </c>
      <c r="J3" s="12">
        <v>114.14848787610852</v>
      </c>
      <c r="K3" s="12">
        <v>114.10729623021075</v>
      </c>
      <c r="L3" s="12">
        <v>112.54170521624977</v>
      </c>
      <c r="M3" s="12">
        <v>112.36651846036823</v>
      </c>
      <c r="N3" s="12">
        <v>114.75335973166641</v>
      </c>
      <c r="O3" s="12">
        <v>115.76684805633121</v>
      </c>
      <c r="P3" s="12">
        <v>118.39590414592352</v>
      </c>
      <c r="Q3" s="12">
        <v>118.96980493589695</v>
      </c>
      <c r="R3" s="12">
        <v>118.2769538915617</v>
      </c>
      <c r="S3" s="12">
        <v>118.67396824242982</v>
      </c>
      <c r="T3" s="12">
        <v>119.06606965056646</v>
      </c>
    </row>
    <row r="4" spans="1:22">
      <c r="A4" t="s">
        <v>197</v>
      </c>
      <c r="B4" t="s">
        <v>311</v>
      </c>
      <c r="C4" t="s">
        <v>196</v>
      </c>
      <c r="D4" s="12">
        <v>100</v>
      </c>
      <c r="E4" s="12">
        <v>102.1800829959587</v>
      </c>
      <c r="F4" s="12">
        <v>102.84419417936678</v>
      </c>
      <c r="G4" s="12">
        <v>105.84268153286966</v>
      </c>
      <c r="H4" s="12">
        <v>104.18516254145746</v>
      </c>
      <c r="I4" s="12">
        <v>104.900632169901</v>
      </c>
      <c r="J4" s="12">
        <v>107.13581017695076</v>
      </c>
      <c r="K4" s="12">
        <v>107.74994348226018</v>
      </c>
      <c r="L4" s="12">
        <v>108.56956312758426</v>
      </c>
      <c r="M4" s="12">
        <v>106.50003060964497</v>
      </c>
      <c r="N4" s="12">
        <v>107.17532346303018</v>
      </c>
      <c r="O4" s="12">
        <v>109.26489431869861</v>
      </c>
      <c r="P4" s="12">
        <v>107.63831161280267</v>
      </c>
      <c r="Q4" s="12">
        <v>106.13938010932534</v>
      </c>
      <c r="R4" s="12">
        <v>109.08650407761758</v>
      </c>
      <c r="S4" s="12">
        <v>108.375092153629</v>
      </c>
      <c r="T4" s="12">
        <v>109.72928588878766</v>
      </c>
    </row>
    <row r="5" spans="1:22">
      <c r="A5" t="s">
        <v>198</v>
      </c>
      <c r="B5" t="s">
        <v>311</v>
      </c>
      <c r="C5" t="s">
        <v>196</v>
      </c>
      <c r="D5" s="12">
        <v>100</v>
      </c>
      <c r="E5" s="12">
        <v>106.58452212310563</v>
      </c>
      <c r="F5" s="12">
        <v>106.77192355276208</v>
      </c>
      <c r="G5" s="12">
        <v>107.92911083208861</v>
      </c>
      <c r="H5" s="12">
        <v>129.13295989932419</v>
      </c>
      <c r="I5" s="12">
        <v>145.44291058378482</v>
      </c>
      <c r="J5" s="12">
        <v>152.39280753810974</v>
      </c>
      <c r="K5" s="12">
        <v>148.64326963269332</v>
      </c>
      <c r="L5" s="12">
        <v>142.11457096242259</v>
      </c>
      <c r="M5" s="12">
        <v>138.32277028945541</v>
      </c>
      <c r="N5" s="12">
        <v>140.09520044605961</v>
      </c>
      <c r="O5" s="12">
        <v>141.29024437071541</v>
      </c>
      <c r="P5" s="12">
        <v>143.89176370465239</v>
      </c>
      <c r="Q5" s="12">
        <v>144.54141814672244</v>
      </c>
      <c r="R5" s="12">
        <v>144.80991705476362</v>
      </c>
      <c r="S5" s="12">
        <v>143.17708561146867</v>
      </c>
      <c r="T5" s="12">
        <v>141.32397127181321</v>
      </c>
    </row>
    <row r="6" spans="1:22">
      <c r="A6" t="s">
        <v>199</v>
      </c>
      <c r="B6" t="s">
        <v>311</v>
      </c>
      <c r="C6" t="s">
        <v>196</v>
      </c>
      <c r="D6" s="12">
        <v>100</v>
      </c>
      <c r="E6" s="12">
        <v>101.74936042598976</v>
      </c>
      <c r="F6" s="12">
        <v>102.23484245924092</v>
      </c>
      <c r="G6" s="12">
        <v>105.37924544823822</v>
      </c>
      <c r="H6" s="12">
        <v>112.62894096688368</v>
      </c>
      <c r="I6" s="12">
        <v>118.01983491936193</v>
      </c>
      <c r="J6" s="12">
        <v>122.69295259749445</v>
      </c>
      <c r="K6" s="12">
        <v>130.53077472976497</v>
      </c>
      <c r="L6" s="12">
        <v>136.87886325930012</v>
      </c>
      <c r="M6" s="12">
        <v>138.82760714933806</v>
      </c>
      <c r="N6" s="12">
        <v>145.26173383445163</v>
      </c>
      <c r="O6" s="12">
        <v>149.34814553164688</v>
      </c>
      <c r="P6" s="12">
        <v>150.73279604827044</v>
      </c>
      <c r="Q6" s="12">
        <v>146.35238410985974</v>
      </c>
      <c r="R6" s="12">
        <v>153.9900542483575</v>
      </c>
      <c r="S6" s="12">
        <v>158.06957943798989</v>
      </c>
      <c r="T6" s="12">
        <v>158.22668844635672</v>
      </c>
    </row>
    <row r="7" spans="1:22">
      <c r="A7" t="s">
        <v>200</v>
      </c>
      <c r="B7" t="s">
        <v>311</v>
      </c>
      <c r="C7" t="s">
        <v>196</v>
      </c>
      <c r="D7" s="12">
        <v>100</v>
      </c>
      <c r="E7" s="12">
        <v>102.6707417221462</v>
      </c>
      <c r="F7" s="12">
        <v>105.39058520597443</v>
      </c>
      <c r="G7" s="12">
        <v>107.97321327696109</v>
      </c>
      <c r="H7" s="12">
        <v>109.09153904315619</v>
      </c>
      <c r="I7" s="12">
        <v>111.01433758200884</v>
      </c>
      <c r="J7" s="12">
        <v>112.65424311920559</v>
      </c>
      <c r="K7" s="12">
        <v>115.75510931038492</v>
      </c>
      <c r="L7" s="12">
        <v>118.26237133820884</v>
      </c>
      <c r="M7" s="12">
        <v>122.48704985900328</v>
      </c>
      <c r="N7" s="12">
        <v>124.51353774021692</v>
      </c>
      <c r="O7" s="12">
        <v>127.36550444274661</v>
      </c>
      <c r="P7" s="12">
        <v>126.0215568954287</v>
      </c>
      <c r="Q7" s="12">
        <v>126.45535775185608</v>
      </c>
      <c r="R7" s="12">
        <v>130.28643059234449</v>
      </c>
      <c r="S7" s="12">
        <v>130.65517323379387</v>
      </c>
      <c r="T7" s="12">
        <v>129.61232998309245</v>
      </c>
    </row>
    <row r="8" spans="1:22">
      <c r="A8" t="s">
        <v>201</v>
      </c>
      <c r="B8" t="s">
        <v>311</v>
      </c>
      <c r="C8" t="s">
        <v>196</v>
      </c>
      <c r="D8" s="12">
        <v>100</v>
      </c>
      <c r="E8" s="12">
        <v>99.250047541156306</v>
      </c>
      <c r="F8" s="12">
        <v>98.844064757570408</v>
      </c>
      <c r="G8" s="12">
        <v>100.2520224235392</v>
      </c>
      <c r="H8" s="12">
        <v>100.77631848844362</v>
      </c>
      <c r="I8" s="12">
        <v>100.85317544004553</v>
      </c>
      <c r="J8" s="12">
        <v>101.18482839582406</v>
      </c>
      <c r="K8" s="12">
        <v>101.45903551548068</v>
      </c>
      <c r="L8" s="12">
        <v>102.54322862152152</v>
      </c>
      <c r="M8" s="12">
        <v>102.7059852981166</v>
      </c>
      <c r="N8" s="12">
        <v>104.45853283306091</v>
      </c>
      <c r="O8" s="12">
        <v>105.33626516138857</v>
      </c>
      <c r="P8" s="12">
        <v>105.75252378091062</v>
      </c>
      <c r="Q8" s="12">
        <v>105.51956806877651</v>
      </c>
      <c r="R8" s="12">
        <v>108.05583478542422</v>
      </c>
      <c r="S8" s="12">
        <v>109.59028104750686</v>
      </c>
      <c r="T8" s="12">
        <v>110.45918159435675</v>
      </c>
    </row>
    <row r="9" spans="1:22">
      <c r="A9" t="s">
        <v>202</v>
      </c>
      <c r="B9" t="s">
        <v>311</v>
      </c>
      <c r="C9" t="s">
        <v>196</v>
      </c>
      <c r="D9" s="12">
        <v>100</v>
      </c>
      <c r="E9" s="12">
        <v>119.62002433317076</v>
      </c>
      <c r="F9" s="12">
        <v>122.65771900972064</v>
      </c>
      <c r="G9" s="12">
        <v>116.95156634765218</v>
      </c>
      <c r="H9" s="12">
        <v>131.436101776002</v>
      </c>
      <c r="I9" s="12">
        <v>140.07338605515039</v>
      </c>
      <c r="J9" s="12">
        <v>155.046425431871</v>
      </c>
      <c r="K9" s="12">
        <v>160.69801746139785</v>
      </c>
      <c r="L9" s="12">
        <v>164.92134828777105</v>
      </c>
      <c r="M9" s="12">
        <v>180.15272840292835</v>
      </c>
      <c r="N9" s="12">
        <v>202.53860911813288</v>
      </c>
      <c r="O9" s="12">
        <v>225.82496355354613</v>
      </c>
      <c r="P9" s="12">
        <v>208.60905493900671</v>
      </c>
      <c r="Q9" s="12">
        <v>202.37685586036238</v>
      </c>
      <c r="R9" s="12">
        <v>215.88799050606943</v>
      </c>
      <c r="S9" s="12">
        <v>199.35802665532367</v>
      </c>
      <c r="T9" s="12">
        <v>211.13488225431135</v>
      </c>
    </row>
    <row r="10" spans="1:22">
      <c r="A10" t="s">
        <v>220</v>
      </c>
      <c r="B10" t="s">
        <v>311</v>
      </c>
      <c r="C10" t="s">
        <v>196</v>
      </c>
      <c r="D10" s="12">
        <v>100</v>
      </c>
      <c r="E10" s="12">
        <v>102.20865355217572</v>
      </c>
      <c r="F10" s="12">
        <v>103.23338195406009</v>
      </c>
      <c r="G10" s="12">
        <v>105.27749809518025</v>
      </c>
      <c r="H10" s="12">
        <v>107.98440235131085</v>
      </c>
      <c r="I10" s="12">
        <v>107.97515612988694</v>
      </c>
      <c r="J10" s="12">
        <v>108.35023986202748</v>
      </c>
      <c r="K10" s="12">
        <v>107.66502165837679</v>
      </c>
      <c r="L10" s="12">
        <v>109.32927507369504</v>
      </c>
      <c r="M10" s="12">
        <v>109.72277336044915</v>
      </c>
      <c r="N10" s="12">
        <v>111.86783530671512</v>
      </c>
      <c r="O10" s="12">
        <v>112.50878760801284</v>
      </c>
      <c r="P10" s="12">
        <v>110.41198278622207</v>
      </c>
      <c r="Q10" s="12">
        <v>108.35467404483754</v>
      </c>
      <c r="R10" s="12">
        <v>111.49578200599655</v>
      </c>
      <c r="S10" s="12">
        <v>112.93270153722706</v>
      </c>
      <c r="T10" s="12">
        <v>114.91924954136124</v>
      </c>
    </row>
    <row r="11" spans="1:22">
      <c r="A11" t="s">
        <v>203</v>
      </c>
      <c r="B11" t="s">
        <v>311</v>
      </c>
      <c r="C11" t="s">
        <v>196</v>
      </c>
      <c r="D11" s="12">
        <v>100</v>
      </c>
      <c r="E11" s="12">
        <v>100.72743472132007</v>
      </c>
      <c r="F11" s="12">
        <v>103.5103410875292</v>
      </c>
      <c r="G11" s="12">
        <v>104.3250933674679</v>
      </c>
      <c r="H11" s="12">
        <v>104.80088024936329</v>
      </c>
      <c r="I11" s="12">
        <v>108.23887070889644</v>
      </c>
      <c r="J11" s="12">
        <v>106.97279017050772</v>
      </c>
      <c r="K11" s="12">
        <v>109.22004663946801</v>
      </c>
      <c r="L11" s="12">
        <v>113.00144324556608</v>
      </c>
      <c r="M11" s="12">
        <v>115.67920628372674</v>
      </c>
      <c r="N11" s="12">
        <v>118.08353112617876</v>
      </c>
      <c r="O11" s="12">
        <v>118.17112034250481</v>
      </c>
      <c r="P11" s="12">
        <v>113.76578967990805</v>
      </c>
      <c r="Q11" s="12">
        <v>109.37257085396502</v>
      </c>
      <c r="R11" s="12">
        <v>109.95560145308718</v>
      </c>
      <c r="S11" s="12">
        <v>109.41112221106502</v>
      </c>
      <c r="T11" s="12">
        <v>109.4056934158891</v>
      </c>
    </row>
    <row r="12" spans="1:22">
      <c r="A12" t="s">
        <v>2</v>
      </c>
      <c r="B12" t="s">
        <v>311</v>
      </c>
      <c r="C12" t="s">
        <v>196</v>
      </c>
      <c r="D12" s="12">
        <v>100</v>
      </c>
      <c r="E12" s="12">
        <v>102.14721092437746</v>
      </c>
      <c r="F12" s="12">
        <v>102.23689606371686</v>
      </c>
      <c r="G12" s="12">
        <v>104.94106617431815</v>
      </c>
      <c r="H12" s="12">
        <v>104.51058426332629</v>
      </c>
      <c r="I12" s="12">
        <v>103.76300522288159</v>
      </c>
      <c r="J12" s="12">
        <v>105.33680166009697</v>
      </c>
      <c r="K12" s="12">
        <v>105.37162187289012</v>
      </c>
      <c r="L12" s="12">
        <v>108.18445307880425</v>
      </c>
      <c r="M12" s="12">
        <v>109.66060080071006</v>
      </c>
      <c r="N12" s="12">
        <v>110.60206539924843</v>
      </c>
      <c r="O12" s="12">
        <v>111.63137447416125</v>
      </c>
      <c r="P12" s="12">
        <v>112.11685588680429</v>
      </c>
      <c r="Q12" s="12">
        <v>113.77985353199709</v>
      </c>
      <c r="R12" s="12">
        <v>116.40907439223186</v>
      </c>
      <c r="S12" s="12">
        <v>119.42256756579141</v>
      </c>
      <c r="T12" s="12">
        <v>119.75933059334142</v>
      </c>
    </row>
    <row r="13" spans="1:22">
      <c r="A13" t="s">
        <v>5</v>
      </c>
      <c r="B13" t="s">
        <v>311</v>
      </c>
      <c r="C13" t="s">
        <v>196</v>
      </c>
      <c r="D13" s="12">
        <v>100</v>
      </c>
      <c r="E13" s="12">
        <v>101.06886559152976</v>
      </c>
      <c r="F13" s="12">
        <v>102.89991364537993</v>
      </c>
      <c r="G13" s="12">
        <v>104.13073708301206</v>
      </c>
      <c r="H13" s="12">
        <v>107.78274568595803</v>
      </c>
      <c r="I13" s="12">
        <v>107.78027660047725</v>
      </c>
      <c r="J13" s="12">
        <v>108.06741707732618</v>
      </c>
      <c r="K13" s="12">
        <v>108.67713817311588</v>
      </c>
      <c r="L13" s="12">
        <v>109.85341815975751</v>
      </c>
      <c r="M13" s="12">
        <v>108.9046870655684</v>
      </c>
      <c r="N13" s="12">
        <v>112.04411388830299</v>
      </c>
      <c r="O13" s="12">
        <v>111.5456509818441</v>
      </c>
      <c r="P13" s="12">
        <v>111.68735558953432</v>
      </c>
      <c r="Q13" s="12">
        <v>107.65879815717773</v>
      </c>
      <c r="R13" s="12">
        <v>110.73702485295983</v>
      </c>
      <c r="S13" s="12">
        <v>113.02057879897409</v>
      </c>
      <c r="T13" s="12">
        <v>113.52422757515338</v>
      </c>
    </row>
    <row r="14" spans="1:22">
      <c r="A14" t="s">
        <v>204</v>
      </c>
      <c r="B14" t="s">
        <v>311</v>
      </c>
      <c r="C14" t="s">
        <v>196</v>
      </c>
      <c r="D14" s="12">
        <v>100</v>
      </c>
      <c r="E14" s="12">
        <v>101.96410323281347</v>
      </c>
      <c r="F14" s="12">
        <v>100.03097732859136</v>
      </c>
      <c r="G14" s="12">
        <v>97.2489395033721</v>
      </c>
      <c r="H14" s="12">
        <v>96.010884696068231</v>
      </c>
      <c r="I14" s="12">
        <v>91.038652338674922</v>
      </c>
      <c r="J14" s="12">
        <v>100.6761769856075</v>
      </c>
      <c r="K14" s="12">
        <v>103.81497468431627</v>
      </c>
      <c r="L14" s="12">
        <v>103.22171310072275</v>
      </c>
      <c r="M14" s="12">
        <v>120.21580711106543</v>
      </c>
      <c r="N14" s="12">
        <v>125.14036016817083</v>
      </c>
      <c r="O14" s="12">
        <v>129.31133260010267</v>
      </c>
      <c r="P14" s="12">
        <v>115.57440923233922</v>
      </c>
      <c r="Q14" s="12">
        <v>112.69530894463254</v>
      </c>
      <c r="R14" s="12">
        <v>114.97136800748777</v>
      </c>
      <c r="S14" s="12">
        <v>107.43663677448164</v>
      </c>
      <c r="T14" s="12">
        <v>101.72085197544236</v>
      </c>
    </row>
    <row r="15" spans="1:22">
      <c r="A15" t="s">
        <v>205</v>
      </c>
      <c r="B15" t="s">
        <v>311</v>
      </c>
      <c r="C15" t="s">
        <v>196</v>
      </c>
      <c r="D15" s="12">
        <v>100</v>
      </c>
      <c r="E15" s="12">
        <v>103.1067349058242</v>
      </c>
      <c r="F15" s="12">
        <v>100.09094056069226</v>
      </c>
      <c r="G15" s="12">
        <v>97.556158062404876</v>
      </c>
      <c r="H15" s="12">
        <v>102.96633178167529</v>
      </c>
      <c r="I15" s="12">
        <v>102.58192356695096</v>
      </c>
      <c r="J15" s="12">
        <v>104.18837401234768</v>
      </c>
      <c r="K15" s="12">
        <v>106.59689136704372</v>
      </c>
      <c r="L15" s="12">
        <v>115.22891785928786</v>
      </c>
      <c r="M15" s="12">
        <v>121.95566608420296</v>
      </c>
      <c r="N15" s="12">
        <v>123.10205432251897</v>
      </c>
      <c r="O15" s="12">
        <v>124.60347869416067</v>
      </c>
      <c r="P15" s="12">
        <v>124.88224531583957</v>
      </c>
      <c r="Q15" s="12">
        <v>118.9209867332124</v>
      </c>
      <c r="R15" s="12">
        <v>119.06236853371132</v>
      </c>
      <c r="S15" s="12">
        <v>121.14718222125319</v>
      </c>
      <c r="T15" s="12">
        <v>121.61069172881643</v>
      </c>
    </row>
    <row r="16" spans="1:22">
      <c r="A16" t="s">
        <v>206</v>
      </c>
      <c r="B16" t="s">
        <v>311</v>
      </c>
      <c r="C16" t="s">
        <v>196</v>
      </c>
      <c r="D16" s="12">
        <v>100</v>
      </c>
      <c r="E16" s="12">
        <v>106.87611100342914</v>
      </c>
      <c r="F16" s="12">
        <v>110.13552904827461</v>
      </c>
      <c r="G16" s="12">
        <v>111.14234595515973</v>
      </c>
      <c r="H16" s="12">
        <v>111.59790909661079</v>
      </c>
      <c r="I16" s="12">
        <v>115.83841750671671</v>
      </c>
      <c r="J16" s="12">
        <v>114.58736530885925</v>
      </c>
      <c r="K16" s="12">
        <v>119.59947836546579</v>
      </c>
      <c r="L16" s="12">
        <v>118.18454073817578</v>
      </c>
      <c r="M16" s="12">
        <v>126.82027828617093</v>
      </c>
      <c r="N16" s="12">
        <v>127.92007411802474</v>
      </c>
      <c r="O16" s="12">
        <v>131.91622935055668</v>
      </c>
      <c r="P16" s="12">
        <v>134.24586932496223</v>
      </c>
      <c r="Q16" s="12">
        <v>137.70716925409394</v>
      </c>
      <c r="R16" s="12">
        <v>142.73466915784286</v>
      </c>
      <c r="S16" s="12">
        <v>137.06372120450143</v>
      </c>
      <c r="T16" s="12">
        <v>136.68752007487328</v>
      </c>
    </row>
    <row r="17" spans="1:20">
      <c r="A17" t="s">
        <v>207</v>
      </c>
      <c r="B17" t="s">
        <v>311</v>
      </c>
      <c r="C17" t="s">
        <v>196</v>
      </c>
      <c r="D17" s="12">
        <v>100</v>
      </c>
      <c r="E17" s="12">
        <v>101.53812139607524</v>
      </c>
      <c r="F17" s="12">
        <v>98.487498811306253</v>
      </c>
      <c r="G17" s="12">
        <v>98.692965795456701</v>
      </c>
      <c r="H17" s="12">
        <v>97.78576831500574</v>
      </c>
      <c r="I17" s="12">
        <v>98.026936104868938</v>
      </c>
      <c r="J17" s="12">
        <v>97.713794335811727</v>
      </c>
      <c r="K17" s="12">
        <v>97.705130058098547</v>
      </c>
      <c r="L17" s="12">
        <v>99.376958402401158</v>
      </c>
      <c r="M17" s="12">
        <v>99.393223666536585</v>
      </c>
      <c r="N17" s="12">
        <v>99.699620912672515</v>
      </c>
      <c r="O17" s="12">
        <v>100.99176125351426</v>
      </c>
      <c r="P17" s="12">
        <v>102.34643430675295</v>
      </c>
      <c r="Q17" s="12">
        <v>104.39834780006385</v>
      </c>
      <c r="R17" s="12">
        <v>107.5395375163495</v>
      </c>
      <c r="S17" s="12">
        <v>108.13880983768891</v>
      </c>
      <c r="T17" s="12">
        <v>107.90318401501916</v>
      </c>
    </row>
    <row r="18" spans="1:20">
      <c r="A18" t="s">
        <v>209</v>
      </c>
      <c r="B18" t="s">
        <v>311</v>
      </c>
      <c r="C18" t="s">
        <v>196</v>
      </c>
      <c r="D18" s="12">
        <v>100</v>
      </c>
      <c r="E18" s="12">
        <v>111.59218504060081</v>
      </c>
      <c r="F18" s="12">
        <v>109.83247598667984</v>
      </c>
      <c r="G18" s="12">
        <v>134.01774368829984</v>
      </c>
      <c r="H18" s="12">
        <v>138.04674645637638</v>
      </c>
      <c r="I18" s="12">
        <v>147.03845766259056</v>
      </c>
      <c r="J18" s="12">
        <v>137.74807373654852</v>
      </c>
      <c r="K18" s="12">
        <v>162.44993351843175</v>
      </c>
      <c r="L18" s="12">
        <v>193.41003627629451</v>
      </c>
      <c r="M18" s="12">
        <v>204.05765732806557</v>
      </c>
      <c r="N18" s="12">
        <v>216.17791090416307</v>
      </c>
      <c r="O18" s="12">
        <v>222.16302174409705</v>
      </c>
      <c r="P18" s="12">
        <v>213.98435346812272</v>
      </c>
      <c r="Q18" s="12">
        <v>186.25151062830022</v>
      </c>
      <c r="R18" s="12">
        <v>213.40850625249627</v>
      </c>
      <c r="S18" s="12">
        <v>218.50260096794401</v>
      </c>
      <c r="T18" s="12">
        <v>218.7293969574111</v>
      </c>
    </row>
    <row r="19" spans="1:20">
      <c r="A19" t="s">
        <v>210</v>
      </c>
      <c r="B19" t="s">
        <v>311</v>
      </c>
      <c r="C19" t="s">
        <v>196</v>
      </c>
      <c r="D19" s="12">
        <v>100</v>
      </c>
      <c r="E19" s="12">
        <v>99.674484397736904</v>
      </c>
      <c r="F19" s="12">
        <v>101.26759610655459</v>
      </c>
      <c r="G19" s="12">
        <v>102.12701111934624</v>
      </c>
      <c r="H19" s="12">
        <v>102.8807107788182</v>
      </c>
      <c r="I19" s="12">
        <v>102.28190579516806</v>
      </c>
      <c r="J19" s="12">
        <v>103.88058216994277</v>
      </c>
      <c r="K19" s="12">
        <v>105.64481925926057</v>
      </c>
      <c r="L19" s="12">
        <v>108.66058264464259</v>
      </c>
      <c r="M19" s="12">
        <v>107.89569104742431</v>
      </c>
      <c r="N19" s="12">
        <v>109.06552999388784</v>
      </c>
      <c r="O19" s="12">
        <v>110.20743760788854</v>
      </c>
      <c r="P19" s="12">
        <v>111.90131672451729</v>
      </c>
      <c r="Q19" s="12">
        <v>112.92044285715328</v>
      </c>
      <c r="R19" s="12">
        <v>114.089163952193</v>
      </c>
      <c r="S19" s="12">
        <v>114.66886884753572</v>
      </c>
      <c r="T19" s="12">
        <v>114.49183761668023</v>
      </c>
    </row>
    <row r="20" spans="1:20">
      <c r="A20" t="s">
        <v>211</v>
      </c>
      <c r="B20" t="s">
        <v>311</v>
      </c>
      <c r="C20" t="s">
        <v>196</v>
      </c>
      <c r="D20" s="12">
        <v>100</v>
      </c>
      <c r="E20" s="12">
        <v>101.6123183318534</v>
      </c>
      <c r="F20" s="12">
        <v>104.18789066910253</v>
      </c>
      <c r="G20" s="12">
        <v>108.12667239162491</v>
      </c>
      <c r="H20" s="12">
        <v>109.41721624732726</v>
      </c>
      <c r="I20" s="12">
        <v>111.45724112692342</v>
      </c>
      <c r="J20" s="12">
        <v>114.16251208681197</v>
      </c>
      <c r="K20" s="12">
        <v>113.73624288418947</v>
      </c>
      <c r="L20" s="12">
        <v>120.02339955947866</v>
      </c>
      <c r="M20" s="12">
        <v>124.60096544591845</v>
      </c>
      <c r="N20" s="12">
        <v>128.85391344235327</v>
      </c>
      <c r="O20" s="12">
        <v>132.10343059760004</v>
      </c>
      <c r="P20" s="12">
        <v>131.52533131211231</v>
      </c>
      <c r="Q20" s="12">
        <v>128.20315387756588</v>
      </c>
      <c r="R20" s="12">
        <v>128.01702708576255</v>
      </c>
      <c r="S20" s="12">
        <v>130.80975733374191</v>
      </c>
      <c r="T20" s="12">
        <v>133.43153769888343</v>
      </c>
    </row>
    <row r="21" spans="1:20">
      <c r="A21" t="s">
        <v>212</v>
      </c>
      <c r="B21" t="s">
        <v>311</v>
      </c>
      <c r="C21" t="s">
        <v>196</v>
      </c>
      <c r="D21" s="12">
        <v>100</v>
      </c>
      <c r="E21" s="12">
        <v>107.54594974302124</v>
      </c>
      <c r="F21" s="12">
        <v>113.69959266834198</v>
      </c>
      <c r="G21" s="12">
        <v>117.52374876034661</v>
      </c>
      <c r="H21" s="12">
        <v>112.92719985266352</v>
      </c>
      <c r="I21" s="12">
        <v>109.61626875203952</v>
      </c>
      <c r="J21" s="12">
        <v>110.03060185577657</v>
      </c>
      <c r="K21" s="12">
        <v>111.58856063781157</v>
      </c>
      <c r="L21" s="12">
        <v>110.64578539376917</v>
      </c>
      <c r="M21" s="12">
        <v>107.62516462353776</v>
      </c>
      <c r="N21" s="12">
        <v>109.13267305774305</v>
      </c>
      <c r="O21" s="12">
        <v>111.30085761684886</v>
      </c>
      <c r="P21" s="12">
        <v>116.61576151191873</v>
      </c>
      <c r="Q21" s="12">
        <v>114.98971300375885</v>
      </c>
      <c r="R21" s="12">
        <v>124.19891094423835</v>
      </c>
      <c r="S21" s="12">
        <v>124.35980702479105</v>
      </c>
      <c r="T21" s="12">
        <v>126.07545521325324</v>
      </c>
    </row>
    <row r="22" spans="1:20">
      <c r="A22" t="s">
        <v>213</v>
      </c>
      <c r="B22" t="s">
        <v>311</v>
      </c>
      <c r="C22" t="s">
        <v>196</v>
      </c>
      <c r="D22" s="12">
        <v>100</v>
      </c>
      <c r="E22" s="12">
        <v>101.67818439106449</v>
      </c>
      <c r="F22" s="12">
        <v>103.80549504449056</v>
      </c>
      <c r="G22" s="12">
        <v>105.45079784215481</v>
      </c>
      <c r="H22" s="12">
        <v>105.49223287801658</v>
      </c>
      <c r="I22" s="12">
        <v>106.31382945650172</v>
      </c>
      <c r="J22" s="12">
        <v>106.99442585433295</v>
      </c>
      <c r="K22" s="12">
        <v>105.85453217756466</v>
      </c>
      <c r="L22" s="12">
        <v>106.50845376884962</v>
      </c>
      <c r="M22" s="12">
        <v>107.79946588435708</v>
      </c>
      <c r="N22" s="12">
        <v>109.36748695065208</v>
      </c>
      <c r="O22" s="12">
        <v>110.30920696179601</v>
      </c>
      <c r="P22" s="12">
        <v>111.7448708599066</v>
      </c>
      <c r="Q22" s="12">
        <v>113.48822488504342</v>
      </c>
      <c r="R22" s="12">
        <v>117.29815495649046</v>
      </c>
      <c r="S22" s="12">
        <v>117.72419632358401</v>
      </c>
      <c r="T22" s="12">
        <v>119.60037145831149</v>
      </c>
    </row>
    <row r="23" spans="1:20">
      <c r="A23" t="s">
        <v>214</v>
      </c>
      <c r="B23" t="s">
        <v>311</v>
      </c>
      <c r="C23" t="s">
        <v>196</v>
      </c>
      <c r="D23" s="12">
        <v>100</v>
      </c>
      <c r="E23" s="12">
        <v>84.29256590968977</v>
      </c>
      <c r="F23" s="12">
        <v>104.72344337913502</v>
      </c>
      <c r="G23" s="12">
        <v>85.50102022279502</v>
      </c>
      <c r="H23" s="12">
        <v>107.3841123531503</v>
      </c>
      <c r="I23" s="12">
        <v>133.10651444215955</v>
      </c>
      <c r="J23" s="12">
        <v>123.40306620229413</v>
      </c>
      <c r="K23" s="12">
        <v>125.83411202430149</v>
      </c>
      <c r="L23" s="12">
        <v>128.9497951951291</v>
      </c>
      <c r="M23" s="12">
        <v>157.0518109148349</v>
      </c>
      <c r="N23" s="12">
        <v>163.73961072850236</v>
      </c>
      <c r="O23" s="12">
        <v>196.83718503906582</v>
      </c>
      <c r="P23" s="12">
        <v>238.88781969936488</v>
      </c>
      <c r="Q23" s="12">
        <v>163.39754381819034</v>
      </c>
      <c r="R23" s="12">
        <v>168.46690165098153</v>
      </c>
      <c r="S23" s="12">
        <v>168.7815426516469</v>
      </c>
      <c r="T23" s="12">
        <v>0</v>
      </c>
    </row>
    <row r="24" spans="1:20">
      <c r="A24" t="s">
        <v>216</v>
      </c>
      <c r="B24" t="s">
        <v>311</v>
      </c>
      <c r="C24" t="s">
        <v>196</v>
      </c>
      <c r="D24" s="12">
        <v>100</v>
      </c>
      <c r="E24" s="12">
        <v>106.69053732418759</v>
      </c>
      <c r="F24" s="12">
        <v>111.18248761864062</v>
      </c>
      <c r="G24" s="12">
        <v>110.21248722155049</v>
      </c>
      <c r="H24" s="12">
        <v>119.11999566573047</v>
      </c>
      <c r="I24" s="12">
        <v>122.00344113881249</v>
      </c>
      <c r="J24" s="12">
        <v>126.82661033458881</v>
      </c>
      <c r="K24" s="12">
        <v>129.9353548718943</v>
      </c>
      <c r="L24" s="12">
        <v>130.2813211374947</v>
      </c>
      <c r="M24" s="12">
        <v>136.14279449819401</v>
      </c>
      <c r="N24" s="12">
        <v>141.25798714955758</v>
      </c>
      <c r="O24" s="12">
        <v>148.78300464335658</v>
      </c>
      <c r="P24" s="12">
        <v>154.97254521781204</v>
      </c>
      <c r="Q24" s="12">
        <v>153.91427819365583</v>
      </c>
      <c r="R24" s="12">
        <v>162.89570631006518</v>
      </c>
      <c r="S24" s="12">
        <v>162.09057552993477</v>
      </c>
      <c r="T24" s="12">
        <v>166.61354850708148</v>
      </c>
    </row>
    <row r="25" spans="1:20">
      <c r="A25" t="s">
        <v>217</v>
      </c>
      <c r="B25" t="s">
        <v>311</v>
      </c>
      <c r="C25" t="s">
        <v>196</v>
      </c>
      <c r="D25" s="12">
        <v>100</v>
      </c>
      <c r="E25" s="12">
        <v>101.43642512368636</v>
      </c>
      <c r="F25" s="12">
        <v>104.57627037986684</v>
      </c>
      <c r="G25" s="12">
        <v>105.19361637516569</v>
      </c>
      <c r="H25" s="12">
        <v>108.20047506666634</v>
      </c>
      <c r="I25" s="12">
        <v>110.87836810728615</v>
      </c>
      <c r="J25" s="12">
        <v>115.26417792489141</v>
      </c>
      <c r="K25" s="12">
        <v>118.16974563654892</v>
      </c>
      <c r="L25" s="12">
        <v>123.85773059607628</v>
      </c>
      <c r="M25" s="12">
        <v>128.74527548938227</v>
      </c>
      <c r="N25" s="12">
        <v>133.49728211034213</v>
      </c>
      <c r="O25" s="12">
        <v>138.42894292861092</v>
      </c>
      <c r="P25" s="12">
        <v>137.4026133102835</v>
      </c>
      <c r="Q25" s="12">
        <v>136.77185071008026</v>
      </c>
      <c r="R25" s="12">
        <v>146.15881835802989</v>
      </c>
      <c r="S25" s="12">
        <v>146.60262099617307</v>
      </c>
      <c r="T25" s="12">
        <v>149.00199300780577</v>
      </c>
    </row>
    <row r="26" spans="1:20">
      <c r="A26" t="s">
        <v>218</v>
      </c>
      <c r="B26" t="s">
        <v>311</v>
      </c>
      <c r="C26" t="s">
        <v>196</v>
      </c>
      <c r="D26" s="12">
        <v>100</v>
      </c>
      <c r="E26" s="12">
        <v>101.96899283734408</v>
      </c>
      <c r="F26" s="12">
        <v>100.36371577833718</v>
      </c>
      <c r="G26" s="12">
        <v>98.192247551239504</v>
      </c>
      <c r="H26" s="12">
        <v>94.822995231252364</v>
      </c>
      <c r="I26" s="12">
        <v>96.382786987824005</v>
      </c>
      <c r="J26" s="12">
        <v>96.671103281203699</v>
      </c>
      <c r="K26" s="12">
        <v>97.672161454308849</v>
      </c>
      <c r="L26" s="12">
        <v>97.019702147489298</v>
      </c>
      <c r="M26" s="12">
        <v>98.321953328993203</v>
      </c>
      <c r="N26" s="12">
        <v>101.28328193333812</v>
      </c>
      <c r="O26" s="12">
        <v>105.22316935556036</v>
      </c>
      <c r="P26" s="12">
        <v>106.98450236907244</v>
      </c>
      <c r="Q26" s="12">
        <v>109.57763894341743</v>
      </c>
      <c r="R26" s="12">
        <v>109.41116233660277</v>
      </c>
      <c r="S26" s="12">
        <v>109.58653997651723</v>
      </c>
      <c r="T26" s="12">
        <v>110.57863780668633</v>
      </c>
    </row>
    <row r="27" spans="1:20">
      <c r="A27" t="s">
        <v>219</v>
      </c>
      <c r="B27" t="s">
        <v>311</v>
      </c>
      <c r="C27" t="s">
        <v>196</v>
      </c>
      <c r="D27" s="12">
        <v>100</v>
      </c>
      <c r="E27" s="12">
        <v>102.19268042161441</v>
      </c>
      <c r="F27" s="12">
        <v>104.15783581831329</v>
      </c>
      <c r="G27" s="12">
        <v>103.24572450628587</v>
      </c>
      <c r="H27" s="12">
        <v>109.52449935386738</v>
      </c>
      <c r="I27" s="12">
        <v>110.40720881553794</v>
      </c>
      <c r="J27" s="12">
        <v>111.39484045522163</v>
      </c>
      <c r="K27" s="12">
        <v>113.00583855168159</v>
      </c>
      <c r="L27" s="12">
        <v>118.57986623027443</v>
      </c>
      <c r="M27" s="12">
        <v>120.20051592617725</v>
      </c>
      <c r="N27" s="12">
        <v>119.78756764628395</v>
      </c>
      <c r="O27" s="12">
        <v>122.95490830589571</v>
      </c>
      <c r="P27" s="12">
        <v>120.14665418447844</v>
      </c>
      <c r="Q27" s="12">
        <v>120.48580304946806</v>
      </c>
      <c r="R27" s="12">
        <v>121.47641140922234</v>
      </c>
      <c r="S27" s="12">
        <v>120.56295152687564</v>
      </c>
      <c r="T27" s="12">
        <v>122.25366181624661</v>
      </c>
    </row>
    <row r="28" spans="1:20">
      <c r="A28" t="s">
        <v>221</v>
      </c>
      <c r="B28" t="s">
        <v>311</v>
      </c>
      <c r="C28" t="s">
        <v>196</v>
      </c>
      <c r="D28" s="12">
        <v>100</v>
      </c>
      <c r="E28" s="12">
        <v>103.37652565851334</v>
      </c>
      <c r="F28" s="12">
        <v>109.94063313812197</v>
      </c>
      <c r="G28" s="12">
        <v>112.8293109850603</v>
      </c>
      <c r="H28" s="12">
        <v>116.92562477509198</v>
      </c>
      <c r="I28" s="12">
        <v>121.49711047608636</v>
      </c>
      <c r="J28" s="12">
        <v>123.79003343550629</v>
      </c>
      <c r="K28" s="12">
        <v>129.22332417555623</v>
      </c>
      <c r="L28" s="12">
        <v>132.08120922363074</v>
      </c>
      <c r="M28" s="12">
        <v>135.88580822309558</v>
      </c>
      <c r="N28" s="12">
        <v>141.68833644493972</v>
      </c>
      <c r="O28" s="12">
        <v>141.34571270012287</v>
      </c>
      <c r="P28" s="12">
        <v>143.32311480472268</v>
      </c>
      <c r="Q28" s="12">
        <v>144.10543300730379</v>
      </c>
      <c r="R28" s="12">
        <v>145.74215847215532</v>
      </c>
      <c r="S28" s="12">
        <v>147.76640830477973</v>
      </c>
      <c r="T28" s="12">
        <v>148.55674077260591</v>
      </c>
    </row>
    <row r="29" spans="1:20">
      <c r="A29" t="s">
        <v>222</v>
      </c>
      <c r="B29" t="s">
        <v>311</v>
      </c>
      <c r="C29" t="s">
        <v>196</v>
      </c>
      <c r="D29" s="12">
        <v>100</v>
      </c>
      <c r="E29" s="12">
        <v>101.35682638361263</v>
      </c>
      <c r="F29" s="12">
        <v>104.37273437312925</v>
      </c>
      <c r="G29" s="12">
        <v>108.37300886390224</v>
      </c>
      <c r="H29" s="12">
        <v>111.8560876056236</v>
      </c>
      <c r="I29" s="12">
        <v>111.47186940591344</v>
      </c>
      <c r="J29" s="12">
        <v>115.23636515162103</v>
      </c>
      <c r="K29" s="12">
        <v>121.45288766022243</v>
      </c>
      <c r="L29" s="12">
        <v>120.18745853261652</v>
      </c>
      <c r="M29" s="12">
        <v>119.39681244586551</v>
      </c>
      <c r="N29" s="12">
        <v>119.65260682820397</v>
      </c>
      <c r="O29" s="12">
        <v>121.09039667536892</v>
      </c>
      <c r="P29" s="12">
        <v>121.67952305466395</v>
      </c>
      <c r="Q29" s="12">
        <v>125.71962596441652</v>
      </c>
      <c r="R29" s="12">
        <v>128.15933773246223</v>
      </c>
      <c r="S29" s="12">
        <v>129.35593646886696</v>
      </c>
      <c r="T29" s="12">
        <v>0</v>
      </c>
    </row>
    <row r="30" spans="1:20"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</row>
    <row r="31" spans="1:20"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</row>
    <row r="32" spans="1:20">
      <c r="A32" s="8" t="s">
        <v>273</v>
      </c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</row>
    <row r="33" spans="1:20">
      <c r="A33" t="s">
        <v>193</v>
      </c>
      <c r="B33" t="s">
        <v>311</v>
      </c>
      <c r="C33" t="s">
        <v>312</v>
      </c>
      <c r="D33" s="12">
        <v>100</v>
      </c>
      <c r="E33" s="12">
        <v>101.55966664914114</v>
      </c>
      <c r="F33" s="12">
        <v>103.71613842828675</v>
      </c>
      <c r="G33" s="12">
        <v>105.14908991913448</v>
      </c>
      <c r="H33" s="12">
        <v>104.91513359672767</v>
      </c>
      <c r="I33" s="12">
        <v>105.30194894183371</v>
      </c>
      <c r="J33" s="12">
        <v>106.90016888330906</v>
      </c>
      <c r="K33" s="12">
        <v>106.87271383820581</v>
      </c>
      <c r="L33" s="12">
        <v>105.67680453108238</v>
      </c>
      <c r="M33" s="12">
        <v>106.11928912005914</v>
      </c>
      <c r="N33" s="12">
        <v>107.72798179748288</v>
      </c>
      <c r="O33" s="12">
        <v>108.032869218714</v>
      </c>
      <c r="P33" s="12">
        <v>108.60850029084494</v>
      </c>
      <c r="Q33" s="12">
        <v>111.02666240693659</v>
      </c>
      <c r="R33" s="12">
        <v>110.51695448083754</v>
      </c>
      <c r="S33" s="12">
        <v>109.5787421957279</v>
      </c>
      <c r="T33" s="12">
        <v>109.39299488678465</v>
      </c>
    </row>
    <row r="34" spans="1:20">
      <c r="A34" t="s">
        <v>197</v>
      </c>
      <c r="B34" t="s">
        <v>311</v>
      </c>
      <c r="C34" t="s">
        <v>312</v>
      </c>
      <c r="D34" s="12">
        <v>100</v>
      </c>
      <c r="E34" s="12">
        <v>101.45052695342935</v>
      </c>
      <c r="F34" s="12">
        <v>101.87690231332819</v>
      </c>
      <c r="G34" s="12">
        <v>104.45541370184763</v>
      </c>
      <c r="H34" s="12">
        <v>104.08583708503453</v>
      </c>
      <c r="I34" s="12">
        <v>105.95404064940757</v>
      </c>
      <c r="J34" s="12">
        <v>107.97455779903035</v>
      </c>
      <c r="K34" s="12">
        <v>107.98310162529917</v>
      </c>
      <c r="L34" s="12">
        <v>106.62698676574057</v>
      </c>
      <c r="M34" s="12">
        <v>105.61333087653175</v>
      </c>
      <c r="N34" s="12">
        <v>106.2839113432113</v>
      </c>
      <c r="O34" s="12">
        <v>106.76446170534165</v>
      </c>
      <c r="P34" s="12">
        <v>107.09076547496358</v>
      </c>
      <c r="Q34" s="12">
        <v>108.68609903130573</v>
      </c>
      <c r="R34" s="12">
        <v>107.56728436677615</v>
      </c>
      <c r="S34" s="12">
        <v>107.19377180943827</v>
      </c>
      <c r="T34" s="12">
        <v>108.78003859995002</v>
      </c>
    </row>
    <row r="35" spans="1:20">
      <c r="A35" t="s">
        <v>198</v>
      </c>
      <c r="B35" t="s">
        <v>311</v>
      </c>
      <c r="C35" t="s">
        <v>312</v>
      </c>
      <c r="D35" s="12">
        <v>100</v>
      </c>
      <c r="E35" s="12">
        <v>101.60678183782548</v>
      </c>
      <c r="F35" s="12">
        <v>102.08352659323126</v>
      </c>
      <c r="G35" s="12">
        <v>103.3442170991103</v>
      </c>
      <c r="H35" s="12">
        <v>103.98396721266572</v>
      </c>
      <c r="I35" s="12">
        <v>102.68954929668662</v>
      </c>
      <c r="J35" s="12">
        <v>105.08177527905272</v>
      </c>
      <c r="K35" s="12">
        <v>108.49931452236895</v>
      </c>
      <c r="L35" s="12">
        <v>109.54281537650139</v>
      </c>
      <c r="M35" s="12">
        <v>108.5060220415553</v>
      </c>
      <c r="N35" s="12">
        <v>107.77716766793451</v>
      </c>
      <c r="O35" s="12">
        <v>107.41098513292083</v>
      </c>
      <c r="P35" s="12">
        <v>105.20700255641734</v>
      </c>
      <c r="Q35" s="12">
        <v>107.02860029888615</v>
      </c>
      <c r="R35" s="12">
        <v>107.40280246445843</v>
      </c>
      <c r="S35" s="12">
        <v>106.0667180231346</v>
      </c>
      <c r="T35" s="12">
        <v>103.34806341598787</v>
      </c>
    </row>
    <row r="36" spans="1:20">
      <c r="A36" t="s">
        <v>199</v>
      </c>
      <c r="B36" t="s">
        <v>311</v>
      </c>
      <c r="C36" t="s">
        <v>312</v>
      </c>
      <c r="D36" s="12">
        <v>100</v>
      </c>
      <c r="E36" s="12">
        <v>100.79330749319043</v>
      </c>
      <c r="F36" s="12">
        <v>101.08048578113885</v>
      </c>
      <c r="G36" s="12">
        <v>104.90885205690188</v>
      </c>
      <c r="H36" s="12">
        <v>107.99140412412888</v>
      </c>
      <c r="I36" s="12">
        <v>113.94320748848982</v>
      </c>
      <c r="J36" s="12">
        <v>121.45313259924043</v>
      </c>
      <c r="K36" s="12">
        <v>130.80307049389558</v>
      </c>
      <c r="L36" s="12">
        <v>135.0988842862084</v>
      </c>
      <c r="M36" s="12">
        <v>138.39997617824517</v>
      </c>
      <c r="N36" s="12">
        <v>142.33870743772678</v>
      </c>
      <c r="O36" s="12">
        <v>145.44268477912746</v>
      </c>
      <c r="P36" s="12">
        <v>144.67625836740439</v>
      </c>
      <c r="Q36" s="12">
        <v>143.34533995165222</v>
      </c>
      <c r="R36" s="12">
        <v>147.14105067129961</v>
      </c>
      <c r="S36" s="12">
        <v>148.99772683234761</v>
      </c>
      <c r="T36" s="12">
        <v>147.89320036970179</v>
      </c>
    </row>
    <row r="37" spans="1:20">
      <c r="A37" t="s">
        <v>200</v>
      </c>
      <c r="B37" t="s">
        <v>311</v>
      </c>
      <c r="C37" t="s">
        <v>312</v>
      </c>
      <c r="D37" s="12">
        <v>100</v>
      </c>
      <c r="E37" s="12">
        <v>100.34806217217694</v>
      </c>
      <c r="F37" s="12">
        <v>102.56864357579488</v>
      </c>
      <c r="G37" s="12">
        <v>104.24157440158623</v>
      </c>
      <c r="H37" s="12">
        <v>105.52595695312533</v>
      </c>
      <c r="I37" s="12">
        <v>107.24802056695808</v>
      </c>
      <c r="J37" s="12">
        <v>109.07940192203749</v>
      </c>
      <c r="K37" s="12">
        <v>111.50269028388131</v>
      </c>
      <c r="L37" s="12">
        <v>112.97478937449311</v>
      </c>
      <c r="M37" s="12">
        <v>114.86823133832341</v>
      </c>
      <c r="N37" s="12">
        <v>116.31729158083408</v>
      </c>
      <c r="O37" s="12">
        <v>118.3014941992963</v>
      </c>
      <c r="P37" s="12">
        <v>119.10450057816482</v>
      </c>
      <c r="Q37" s="12">
        <v>120.25642288547722</v>
      </c>
      <c r="R37" s="12">
        <v>120.89136907226718</v>
      </c>
      <c r="S37" s="12">
        <v>119.68686868930267</v>
      </c>
      <c r="T37" s="12">
        <v>118.52345508081581</v>
      </c>
    </row>
    <row r="38" spans="1:20">
      <c r="A38" t="s">
        <v>201</v>
      </c>
      <c r="B38" t="s">
        <v>311</v>
      </c>
      <c r="C38" t="s">
        <v>312</v>
      </c>
      <c r="D38" s="12">
        <v>100</v>
      </c>
      <c r="E38" s="12">
        <v>98.486179571979662</v>
      </c>
      <c r="F38" s="12">
        <v>98.153406523759955</v>
      </c>
      <c r="G38" s="12">
        <v>99.589525732346686</v>
      </c>
      <c r="H38" s="12">
        <v>99.512968876074325</v>
      </c>
      <c r="I38" s="12">
        <v>99.710439890432767</v>
      </c>
      <c r="J38" s="12">
        <v>100.29152119027951</v>
      </c>
      <c r="K38" s="12">
        <v>100.6459560341584</v>
      </c>
      <c r="L38" s="12">
        <v>100.49989367829514</v>
      </c>
      <c r="M38" s="12">
        <v>100.37203194778847</v>
      </c>
      <c r="N38" s="12">
        <v>100.33897308008201</v>
      </c>
      <c r="O38" s="12">
        <v>100.7184813205223</v>
      </c>
      <c r="P38" s="12">
        <v>101.40365496067989</v>
      </c>
      <c r="Q38" s="12">
        <v>103.21665445472721</v>
      </c>
      <c r="R38" s="12">
        <v>103.39042874815631</v>
      </c>
      <c r="S38" s="12">
        <v>103.20492298121151</v>
      </c>
      <c r="T38" s="12">
        <v>103.26722988896326</v>
      </c>
    </row>
    <row r="39" spans="1:20">
      <c r="A39" t="s">
        <v>202</v>
      </c>
      <c r="B39" t="s">
        <v>311</v>
      </c>
      <c r="C39" t="s">
        <v>312</v>
      </c>
      <c r="D39" s="12">
        <v>100</v>
      </c>
      <c r="E39" s="12">
        <v>107.30782188135105</v>
      </c>
      <c r="F39" s="12">
        <v>116.10572102046964</v>
      </c>
      <c r="G39" s="12">
        <v>121.5819616769658</v>
      </c>
      <c r="H39" s="12">
        <v>133.18316995527201</v>
      </c>
      <c r="I39" s="12">
        <v>132.90913317554683</v>
      </c>
      <c r="J39" s="12">
        <v>137.17161187114388</v>
      </c>
      <c r="K39" s="12">
        <v>152.32811311012364</v>
      </c>
      <c r="L39" s="12">
        <v>171.01266324868686</v>
      </c>
      <c r="M39" s="12">
        <v>171.72839607209667</v>
      </c>
      <c r="N39" s="12">
        <v>181.85125448114667</v>
      </c>
      <c r="O39" s="12">
        <v>210.77871397938307</v>
      </c>
      <c r="P39" s="12">
        <v>215.89577320774956</v>
      </c>
      <c r="Q39" s="12">
        <v>208.88136573771217</v>
      </c>
      <c r="R39" s="12">
        <v>204.83365510738918</v>
      </c>
      <c r="S39" s="12">
        <v>200.14904267941949</v>
      </c>
      <c r="T39" s="12">
        <v>200.11367225424797</v>
      </c>
    </row>
    <row r="40" spans="1:20">
      <c r="A40" t="s">
        <v>220</v>
      </c>
      <c r="B40" t="s">
        <v>311</v>
      </c>
      <c r="C40" t="s">
        <v>312</v>
      </c>
      <c r="D40" s="12">
        <v>100</v>
      </c>
      <c r="E40" s="12">
        <v>101.84755688309536</v>
      </c>
      <c r="F40" s="12">
        <v>102.95717782679029</v>
      </c>
      <c r="G40" s="12">
        <v>105.41812798137974</v>
      </c>
      <c r="H40" s="12">
        <v>108.3177064250787</v>
      </c>
      <c r="I40" s="12">
        <v>108.64029011720798</v>
      </c>
      <c r="J40" s="12">
        <v>109.10595902973409</v>
      </c>
      <c r="K40" s="12">
        <v>107.815390113134</v>
      </c>
      <c r="L40" s="12">
        <v>108.61253345906097</v>
      </c>
      <c r="M40" s="12">
        <v>108.46728726081867</v>
      </c>
      <c r="N40" s="12">
        <v>108.98089211540466</v>
      </c>
      <c r="O40" s="12">
        <v>109.77985794465549</v>
      </c>
      <c r="P40" s="12">
        <v>106.49997221858341</v>
      </c>
      <c r="Q40" s="12">
        <v>105.63174600713249</v>
      </c>
      <c r="R40" s="12">
        <v>106.78898864824676</v>
      </c>
      <c r="S40" s="12">
        <v>106.2817871804821</v>
      </c>
      <c r="T40" s="12">
        <v>107.77114418302642</v>
      </c>
    </row>
    <row r="41" spans="1:20">
      <c r="A41" t="s">
        <v>203</v>
      </c>
      <c r="B41" t="s">
        <v>311</v>
      </c>
      <c r="C41" t="s">
        <v>312</v>
      </c>
      <c r="D41" s="12">
        <v>100</v>
      </c>
      <c r="E41" s="12">
        <v>99.617539051788754</v>
      </c>
      <c r="F41" s="12">
        <v>101.15762907949311</v>
      </c>
      <c r="G41" s="12">
        <v>101.81080509090668</v>
      </c>
      <c r="H41" s="12">
        <v>101.39399507668421</v>
      </c>
      <c r="I41" s="12">
        <v>102.23613301784252</v>
      </c>
      <c r="J41" s="12">
        <v>101.69726787758657</v>
      </c>
      <c r="K41" s="12">
        <v>104.30182265088669</v>
      </c>
      <c r="L41" s="12">
        <v>106.59444750739451</v>
      </c>
      <c r="M41" s="12">
        <v>109.27638911965904</v>
      </c>
      <c r="N41" s="12">
        <v>109.77873902332496</v>
      </c>
      <c r="O41" s="12">
        <v>110.95984310971006</v>
      </c>
      <c r="P41" s="12">
        <v>112.1068358379778</v>
      </c>
      <c r="Q41" s="12">
        <v>114.37713881188149</v>
      </c>
      <c r="R41" s="12">
        <v>114.06392006705971</v>
      </c>
      <c r="S41" s="12">
        <v>113.53094585784987</v>
      </c>
      <c r="T41" s="12">
        <v>113.8298347542936</v>
      </c>
    </row>
    <row r="42" spans="1:20">
      <c r="A42" t="s">
        <v>2</v>
      </c>
      <c r="B42" t="s">
        <v>311</v>
      </c>
      <c r="C42" t="s">
        <v>312</v>
      </c>
      <c r="D42" s="12">
        <v>100</v>
      </c>
      <c r="E42" s="12">
        <v>100.30900980937199</v>
      </c>
      <c r="F42" s="12">
        <v>101.82490471087833</v>
      </c>
      <c r="G42" s="12">
        <v>103.64300044778835</v>
      </c>
      <c r="H42" s="12">
        <v>103.62874398589858</v>
      </c>
      <c r="I42" s="12">
        <v>104.14020198183452</v>
      </c>
      <c r="J42" s="12">
        <v>105.37182869817595</v>
      </c>
      <c r="K42" s="12">
        <v>105.95555173519605</v>
      </c>
      <c r="L42" s="12">
        <v>107.06919427494404</v>
      </c>
      <c r="M42" s="12">
        <v>108.24491846439982</v>
      </c>
      <c r="N42" s="12">
        <v>109.42889186961517</v>
      </c>
      <c r="O42" s="12">
        <v>110.07794822452259</v>
      </c>
      <c r="P42" s="12">
        <v>110.1480478405073</v>
      </c>
      <c r="Q42" s="12">
        <v>112.69226196336525</v>
      </c>
      <c r="R42" s="12">
        <v>113.91487325282029</v>
      </c>
      <c r="S42" s="12">
        <v>114.25036869066876</v>
      </c>
      <c r="T42" s="12">
        <v>114.94044844545851</v>
      </c>
    </row>
    <row r="43" spans="1:20">
      <c r="A43" t="s">
        <v>5</v>
      </c>
      <c r="B43" t="s">
        <v>311</v>
      </c>
      <c r="C43" t="s">
        <v>312</v>
      </c>
      <c r="D43" s="12">
        <v>100</v>
      </c>
      <c r="E43" s="12">
        <v>99.594562082428652</v>
      </c>
      <c r="F43" s="12">
        <v>100.02803586901226</v>
      </c>
      <c r="G43" s="12">
        <v>100.12046966217768</v>
      </c>
      <c r="H43" s="12">
        <v>100.60030628772317</v>
      </c>
      <c r="I43" s="12">
        <v>100.3816720298889</v>
      </c>
      <c r="J43" s="12">
        <v>100.65817990197654</v>
      </c>
      <c r="K43" s="12">
        <v>100.5113036554586</v>
      </c>
      <c r="L43" s="12">
        <v>99.450604829914184</v>
      </c>
      <c r="M43" s="12">
        <v>98.000025551794337</v>
      </c>
      <c r="N43" s="12">
        <v>97.101371316979282</v>
      </c>
      <c r="O43" s="12">
        <v>96.599341094592916</v>
      </c>
      <c r="P43" s="12">
        <v>97.344333114578134</v>
      </c>
      <c r="Q43" s="12">
        <v>98.179018666148608</v>
      </c>
      <c r="R43" s="12">
        <v>98.268192469706207</v>
      </c>
      <c r="S43" s="12">
        <v>98.899894015562126</v>
      </c>
      <c r="T43" s="12">
        <v>100.03091641383838</v>
      </c>
    </row>
    <row r="44" spans="1:20">
      <c r="A44" t="s">
        <v>204</v>
      </c>
      <c r="B44" t="s">
        <v>311</v>
      </c>
      <c r="C44" t="s">
        <v>312</v>
      </c>
      <c r="D44" s="12">
        <v>100</v>
      </c>
      <c r="E44" s="12">
        <v>108.2732510547667</v>
      </c>
      <c r="F44" s="12">
        <v>108.89676852518217</v>
      </c>
      <c r="G44" s="12">
        <v>113.63066708638466</v>
      </c>
      <c r="H44" s="12">
        <v>111.75979702081237</v>
      </c>
      <c r="I44" s="12">
        <v>112.82275114677697</v>
      </c>
      <c r="J44" s="12">
        <v>119.92179840902654</v>
      </c>
      <c r="K44" s="12">
        <v>123.23638632771312</v>
      </c>
      <c r="L44" s="12">
        <v>123.78313491845985</v>
      </c>
      <c r="M44" s="12">
        <v>119.63176193612291</v>
      </c>
      <c r="N44" s="12">
        <v>117.6960870433669</v>
      </c>
      <c r="O44" s="12">
        <v>119.42821755450504</v>
      </c>
      <c r="P44" s="12">
        <v>120.02211830731355</v>
      </c>
      <c r="Q44" s="12">
        <v>122.54043884226805</v>
      </c>
      <c r="R44" s="12">
        <v>116.61545584184934</v>
      </c>
      <c r="S44" s="12">
        <v>110.45157881283892</v>
      </c>
      <c r="T44" s="12">
        <v>105.2848635815045</v>
      </c>
    </row>
    <row r="45" spans="1:20">
      <c r="A45" t="s">
        <v>205</v>
      </c>
      <c r="B45" t="s">
        <v>311</v>
      </c>
      <c r="C45" t="s">
        <v>312</v>
      </c>
      <c r="D45" s="12">
        <v>100</v>
      </c>
      <c r="E45" s="12">
        <v>102.06587594613715</v>
      </c>
      <c r="F45" s="12">
        <v>104.10208867361675</v>
      </c>
      <c r="G45" s="12">
        <v>101.05277669516983</v>
      </c>
      <c r="H45" s="12">
        <v>101.87907248161868</v>
      </c>
      <c r="I45" s="12">
        <v>108.4897066956044</v>
      </c>
      <c r="J45" s="12">
        <v>116.67890942196803</v>
      </c>
      <c r="K45" s="12">
        <v>122.26708233805273</v>
      </c>
      <c r="L45" s="12">
        <v>126.29971475567963</v>
      </c>
      <c r="M45" s="12">
        <v>128.71645884027092</v>
      </c>
      <c r="N45" s="12">
        <v>130.36544343273073</v>
      </c>
      <c r="O45" s="12">
        <v>128.01330333507363</v>
      </c>
      <c r="P45" s="12">
        <v>130.67567478244922</v>
      </c>
      <c r="Q45" s="12">
        <v>124.67489718220583</v>
      </c>
      <c r="R45" s="12">
        <v>118.1853777537262</v>
      </c>
      <c r="S45" s="12">
        <v>118.0251577304507</v>
      </c>
      <c r="T45" s="12">
        <v>112.54971911474121</v>
      </c>
    </row>
    <row r="46" spans="1:20">
      <c r="A46" t="s">
        <v>206</v>
      </c>
      <c r="B46" t="s">
        <v>311</v>
      </c>
      <c r="C46" t="s">
        <v>312</v>
      </c>
      <c r="D46" s="12">
        <v>100</v>
      </c>
      <c r="E46" s="12">
        <v>102.42938449705083</v>
      </c>
      <c r="F46" s="12">
        <v>102.54496348923325</v>
      </c>
      <c r="G46" s="12">
        <v>103.30444986926845</v>
      </c>
      <c r="H46" s="12">
        <v>105.52025863577045</v>
      </c>
      <c r="I46" s="12">
        <v>107.89489188217198</v>
      </c>
      <c r="J46" s="12">
        <v>107.59801212031026</v>
      </c>
      <c r="K46" s="12">
        <v>109.15086045074325</v>
      </c>
      <c r="L46" s="12">
        <v>112.40621872829044</v>
      </c>
      <c r="M46" s="12">
        <v>115.27981839470448</v>
      </c>
      <c r="N46" s="12">
        <v>116.77074684047051</v>
      </c>
      <c r="O46" s="12">
        <v>119.27787881073405</v>
      </c>
      <c r="P46" s="12">
        <v>124.21478526372104</v>
      </c>
      <c r="Q46" s="12">
        <v>129.00628917586195</v>
      </c>
      <c r="R46" s="12">
        <v>126.86676231626159</v>
      </c>
      <c r="S46" s="12">
        <v>125.56175407502498</v>
      </c>
      <c r="T46" s="12">
        <v>125.59886771912657</v>
      </c>
    </row>
    <row r="47" spans="1:20">
      <c r="A47" t="s">
        <v>207</v>
      </c>
      <c r="B47" t="s">
        <v>311</v>
      </c>
      <c r="C47" t="s">
        <v>312</v>
      </c>
      <c r="D47" s="12">
        <v>100</v>
      </c>
      <c r="E47" s="12">
        <v>101.55353589202301</v>
      </c>
      <c r="F47" s="12">
        <v>97.780991256760572</v>
      </c>
      <c r="G47" s="12">
        <v>98.071339607732924</v>
      </c>
      <c r="H47" s="12">
        <v>96.950682196228627</v>
      </c>
      <c r="I47" s="12">
        <v>97.329929821176023</v>
      </c>
      <c r="J47" s="12">
        <v>97.334000665781829</v>
      </c>
      <c r="K47" s="12">
        <v>98.09186902468474</v>
      </c>
      <c r="L47" s="12">
        <v>98.659036241088714</v>
      </c>
      <c r="M47" s="12">
        <v>99.64701747394399</v>
      </c>
      <c r="N47" s="12">
        <v>99.842989644003325</v>
      </c>
      <c r="O47" s="12">
        <v>99.823706120059697</v>
      </c>
      <c r="P47" s="12">
        <v>100.15413301684137</v>
      </c>
      <c r="Q47" s="12">
        <v>100.91399221330124</v>
      </c>
      <c r="R47" s="12">
        <v>101.95558745791195</v>
      </c>
      <c r="S47" s="12">
        <v>100.61026436707141</v>
      </c>
      <c r="T47" s="12">
        <v>99.001441662570116</v>
      </c>
    </row>
    <row r="48" spans="1:20">
      <c r="A48" t="s">
        <v>209</v>
      </c>
      <c r="B48" t="s">
        <v>311</v>
      </c>
      <c r="C48" t="s">
        <v>312</v>
      </c>
      <c r="D48" s="12">
        <v>100</v>
      </c>
      <c r="E48" s="12">
        <v>108.94302027151936</v>
      </c>
      <c r="F48" s="12">
        <v>124.35023547768283</v>
      </c>
      <c r="G48" s="12">
        <v>127.49690076749847</v>
      </c>
      <c r="H48" s="12">
        <v>126.16273895043935</v>
      </c>
      <c r="I48" s="12">
        <v>130.59356197171979</v>
      </c>
      <c r="J48" s="12">
        <v>143.68196674239107</v>
      </c>
      <c r="K48" s="12">
        <v>156.22513878800106</v>
      </c>
      <c r="L48" s="12">
        <v>167.74114446053764</v>
      </c>
      <c r="M48" s="12">
        <v>181.28213930494431</v>
      </c>
      <c r="N48" s="12">
        <v>197.69487176808343</v>
      </c>
      <c r="O48" s="12">
        <v>210.6981159983433</v>
      </c>
      <c r="P48" s="12">
        <v>216.75389823140927</v>
      </c>
      <c r="Q48" s="12">
        <v>195.7080106751859</v>
      </c>
      <c r="R48" s="12">
        <v>198.74218392296601</v>
      </c>
      <c r="S48" s="12">
        <v>200.72552755710348</v>
      </c>
      <c r="T48" s="12">
        <v>207.87670467987607</v>
      </c>
    </row>
    <row r="49" spans="1:24">
      <c r="A49" t="s">
        <v>210</v>
      </c>
      <c r="B49" t="s">
        <v>311</v>
      </c>
      <c r="C49" t="s">
        <v>312</v>
      </c>
      <c r="D49" s="12">
        <v>100</v>
      </c>
      <c r="E49" s="12">
        <v>100.38296391261915</v>
      </c>
      <c r="F49" s="12">
        <v>101.77542241267103</v>
      </c>
      <c r="G49" s="12">
        <v>103.47286749882949</v>
      </c>
      <c r="H49" s="12">
        <v>104.53764093427367</v>
      </c>
      <c r="I49" s="12">
        <v>105.35396627562187</v>
      </c>
      <c r="J49" s="12">
        <v>106.72703365229049</v>
      </c>
      <c r="K49" s="12">
        <v>108.42858114453017</v>
      </c>
      <c r="L49" s="12">
        <v>110.63868608579332</v>
      </c>
      <c r="M49" s="12">
        <v>110.47961298956623</v>
      </c>
      <c r="N49" s="12">
        <v>110.78770996876136</v>
      </c>
      <c r="O49" s="12">
        <v>112.36000241223772</v>
      </c>
      <c r="P49" s="12">
        <v>113.56831841286188</v>
      </c>
      <c r="Q49" s="12">
        <v>116.03971314443267</v>
      </c>
      <c r="R49" s="12">
        <v>116.01759667797702</v>
      </c>
      <c r="S49" s="12">
        <v>115.98871593808322</v>
      </c>
      <c r="T49" s="12">
        <v>115.20441081329258</v>
      </c>
    </row>
    <row r="50" spans="1:24">
      <c r="A50" t="s">
        <v>211</v>
      </c>
      <c r="B50" t="s">
        <v>311</v>
      </c>
      <c r="C50" t="s">
        <v>312</v>
      </c>
      <c r="D50" s="12">
        <v>100</v>
      </c>
      <c r="E50" s="12">
        <v>102.30826009098536</v>
      </c>
      <c r="F50" s="12">
        <v>106.15432057875512</v>
      </c>
      <c r="G50" s="12">
        <v>109.1120288731299</v>
      </c>
      <c r="H50" s="12">
        <v>111.14104881410027</v>
      </c>
      <c r="I50" s="12">
        <v>113.42103818508696</v>
      </c>
      <c r="J50" s="12">
        <v>115.52082110812999</v>
      </c>
      <c r="K50" s="12">
        <v>117.07053692162864</v>
      </c>
      <c r="L50" s="12">
        <v>120.0346802156001</v>
      </c>
      <c r="M50" s="12">
        <v>123.39578081763378</v>
      </c>
      <c r="N50" s="12">
        <v>126.50744455948913</v>
      </c>
      <c r="O50" s="12">
        <v>131.25565836028531</v>
      </c>
      <c r="P50" s="12">
        <v>133.00640229626694</v>
      </c>
      <c r="Q50" s="12">
        <v>133.56088848844394</v>
      </c>
      <c r="R50" s="12">
        <v>134.32148500014421</v>
      </c>
      <c r="S50" s="12">
        <v>137.63451692498867</v>
      </c>
      <c r="T50" s="12">
        <v>140.64690385958096</v>
      </c>
    </row>
    <row r="51" spans="1:24">
      <c r="A51" t="s">
        <v>212</v>
      </c>
      <c r="B51" t="s">
        <v>311</v>
      </c>
      <c r="C51" t="s">
        <v>312</v>
      </c>
      <c r="D51" s="12">
        <v>100</v>
      </c>
      <c r="E51" s="12">
        <v>106.38050123026451</v>
      </c>
      <c r="F51" s="12">
        <v>112.07560514595558</v>
      </c>
      <c r="G51" s="12">
        <v>116.57598414164242</v>
      </c>
      <c r="H51" s="12">
        <v>121.07710770421875</v>
      </c>
      <c r="I51" s="12">
        <v>127.42189281134252</v>
      </c>
      <c r="J51" s="12">
        <v>125.80989176618068</v>
      </c>
      <c r="K51" s="12">
        <v>127.03929182154975</v>
      </c>
      <c r="L51" s="12">
        <v>124.91736962612443</v>
      </c>
      <c r="M51" s="12">
        <v>124.59281183305403</v>
      </c>
      <c r="N51" s="12">
        <v>125.28213536233285</v>
      </c>
      <c r="O51" s="12">
        <v>127.89296862995411</v>
      </c>
      <c r="P51" s="12">
        <v>134.20770884723274</v>
      </c>
      <c r="Q51" s="12">
        <v>134.64645013504798</v>
      </c>
      <c r="R51" s="12">
        <v>139.90213190408332</v>
      </c>
      <c r="S51" s="12">
        <v>140.68876827421821</v>
      </c>
      <c r="T51" s="12">
        <v>138.25792648550498</v>
      </c>
    </row>
    <row r="52" spans="1:24">
      <c r="A52" t="s">
        <v>213</v>
      </c>
      <c r="B52" t="s">
        <v>311</v>
      </c>
      <c r="C52" t="s">
        <v>312</v>
      </c>
      <c r="D52" s="12">
        <v>100</v>
      </c>
      <c r="E52" s="12">
        <v>102.04447514113488</v>
      </c>
      <c r="F52" s="12">
        <v>105.27854499398826</v>
      </c>
      <c r="G52" s="12">
        <v>107.14813675630081</v>
      </c>
      <c r="H52" s="12">
        <v>109.78094192878805</v>
      </c>
      <c r="I52" s="12">
        <v>109.13065289517534</v>
      </c>
      <c r="J52" s="12">
        <v>109.06270594634569</v>
      </c>
      <c r="K52" s="12">
        <v>109.45568665392419</v>
      </c>
      <c r="L52" s="12">
        <v>108.67028730677637</v>
      </c>
      <c r="M52" s="12">
        <v>110.06641285397127</v>
      </c>
      <c r="N52" s="12">
        <v>108.08605192221314</v>
      </c>
      <c r="O52" s="12">
        <v>108.44397218585699</v>
      </c>
      <c r="P52" s="12">
        <v>108.51322835672657</v>
      </c>
      <c r="Q52" s="12">
        <v>112.64359386660499</v>
      </c>
      <c r="R52" s="12">
        <v>112.98401560490555</v>
      </c>
      <c r="S52" s="12">
        <v>110.44948678535629</v>
      </c>
      <c r="T52" s="12">
        <v>107.4584530530602</v>
      </c>
    </row>
    <row r="53" spans="1:24">
      <c r="A53" t="s">
        <v>214</v>
      </c>
      <c r="B53" t="s">
        <v>311</v>
      </c>
      <c r="C53" t="s">
        <v>312</v>
      </c>
      <c r="D53" s="12">
        <v>100</v>
      </c>
      <c r="E53" s="12">
        <v>94.305525770415301</v>
      </c>
      <c r="F53" s="12">
        <v>108.8945375864526</v>
      </c>
      <c r="G53" s="12">
        <v>123.89433510376352</v>
      </c>
      <c r="H53" s="12">
        <v>150.50475897081498</v>
      </c>
      <c r="I53" s="12">
        <v>153.55568283949947</v>
      </c>
      <c r="J53" s="12">
        <v>151.43210282832689</v>
      </c>
      <c r="K53" s="12">
        <v>162.09181043194812</v>
      </c>
      <c r="L53" s="12">
        <v>162.98415219161021</v>
      </c>
      <c r="M53" s="12">
        <v>191.09858082505241</v>
      </c>
      <c r="N53" s="12">
        <v>200.9788667618862</v>
      </c>
      <c r="O53" s="12">
        <v>222.31106029771442</v>
      </c>
      <c r="P53" s="12">
        <v>253.81964307252829</v>
      </c>
      <c r="Q53" s="12">
        <v>249.57310849177151</v>
      </c>
      <c r="R53" s="12">
        <v>224.70506106223883</v>
      </c>
      <c r="S53" s="12">
        <v>217.93197448225325</v>
      </c>
      <c r="T53" s="12">
        <v>212.39533044246258</v>
      </c>
    </row>
    <row r="54" spans="1:24">
      <c r="A54" t="s">
        <v>216</v>
      </c>
      <c r="B54" t="s">
        <v>311</v>
      </c>
      <c r="C54" t="s">
        <v>312</v>
      </c>
      <c r="D54" s="12">
        <v>100</v>
      </c>
      <c r="E54" s="12">
        <v>112.85541458091448</v>
      </c>
      <c r="F54" s="12">
        <v>117.11135488538558</v>
      </c>
      <c r="G54" s="12">
        <v>115.06615554654175</v>
      </c>
      <c r="H54" s="12">
        <v>119.23915066864275</v>
      </c>
      <c r="I54" s="12">
        <v>116.82261351640017</v>
      </c>
      <c r="J54" s="12">
        <v>125.3139581695515</v>
      </c>
      <c r="K54" s="12">
        <v>124.63924901521258</v>
      </c>
      <c r="L54" s="12">
        <v>124.96484608521735</v>
      </c>
      <c r="M54" s="12">
        <v>135.70569700904861</v>
      </c>
      <c r="N54" s="12">
        <v>137.98603891741814</v>
      </c>
      <c r="O54" s="12">
        <v>147.64392561610686</v>
      </c>
      <c r="P54" s="12">
        <v>149.85190204277399</v>
      </c>
      <c r="Q54" s="12">
        <v>154.59627129968925</v>
      </c>
      <c r="R54" s="12">
        <v>159.79841069937282</v>
      </c>
      <c r="S54" s="12">
        <v>156.4670425672129</v>
      </c>
      <c r="T54" s="12">
        <v>154.57316968144391</v>
      </c>
    </row>
    <row r="55" spans="1:24">
      <c r="A55" t="s">
        <v>217</v>
      </c>
      <c r="B55" t="s">
        <v>311</v>
      </c>
      <c r="C55" t="s">
        <v>312</v>
      </c>
      <c r="D55" s="12">
        <v>100</v>
      </c>
      <c r="E55" s="12">
        <v>104.58232918685979</v>
      </c>
      <c r="F55" s="12">
        <v>105.56831002036644</v>
      </c>
      <c r="G55" s="12">
        <v>107.10278809636802</v>
      </c>
      <c r="H55" s="12">
        <v>109.87121875625611</v>
      </c>
      <c r="I55" s="12">
        <v>113.40271468310591</v>
      </c>
      <c r="J55" s="12">
        <v>112.1619860244967</v>
      </c>
      <c r="K55" s="12">
        <v>114.1752586614418</v>
      </c>
      <c r="L55" s="12">
        <v>118.20657810714414</v>
      </c>
      <c r="M55" s="12">
        <v>122.10605506472675</v>
      </c>
      <c r="N55" s="12">
        <v>125.08002641470055</v>
      </c>
      <c r="O55" s="12">
        <v>127.27873421743431</v>
      </c>
      <c r="P55" s="12">
        <v>130.16607503604118</v>
      </c>
      <c r="Q55" s="12">
        <v>131.40797573929999</v>
      </c>
      <c r="R55" s="12">
        <v>131.85898822645973</v>
      </c>
      <c r="S55" s="12">
        <v>130.11163754745854</v>
      </c>
      <c r="T55" s="12">
        <v>125.98574658419707</v>
      </c>
    </row>
    <row r="56" spans="1:24">
      <c r="A56" t="s">
        <v>218</v>
      </c>
      <c r="B56" t="s">
        <v>311</v>
      </c>
      <c r="C56" t="s">
        <v>312</v>
      </c>
      <c r="D56" s="12">
        <v>100</v>
      </c>
      <c r="E56" s="12">
        <v>100.22821837760038</v>
      </c>
      <c r="F56" s="12">
        <v>100.63820758307534</v>
      </c>
      <c r="G56" s="12">
        <v>101.20125060023499</v>
      </c>
      <c r="H56" s="12">
        <v>101.032348605941</v>
      </c>
      <c r="I56" s="12">
        <v>100.61450484272554</v>
      </c>
      <c r="J56" s="12">
        <v>100.7907916167804</v>
      </c>
      <c r="K56" s="12">
        <v>100.97362368220568</v>
      </c>
      <c r="L56" s="12">
        <v>99.474799521254809</v>
      </c>
      <c r="M56" s="12">
        <v>98.993912593504888</v>
      </c>
      <c r="N56" s="12">
        <v>98.326454154691078</v>
      </c>
      <c r="O56" s="12">
        <v>99.658391224705724</v>
      </c>
      <c r="P56" s="12">
        <v>101.9540246353075</v>
      </c>
      <c r="Q56" s="12">
        <v>106.18225087033217</v>
      </c>
      <c r="R56" s="12">
        <v>105.60957490456643</v>
      </c>
      <c r="S56" s="12">
        <v>104.80099647389066</v>
      </c>
      <c r="T56" s="12">
        <v>103.03816610918905</v>
      </c>
    </row>
    <row r="57" spans="1:24">
      <c r="A57" t="s">
        <v>219</v>
      </c>
      <c r="B57" t="s">
        <v>311</v>
      </c>
      <c r="C57" t="s">
        <v>312</v>
      </c>
      <c r="D57" s="12">
        <v>100</v>
      </c>
      <c r="E57" s="12">
        <v>102.79952561975517</v>
      </c>
      <c r="F57" s="12">
        <v>104.43462934269459</v>
      </c>
      <c r="G57" s="12">
        <v>103.93672852965737</v>
      </c>
      <c r="H57" s="12">
        <v>109.60629520183375</v>
      </c>
      <c r="I57" s="12">
        <v>111.09658253240676</v>
      </c>
      <c r="J57" s="12">
        <v>111.26852671079091</v>
      </c>
      <c r="K57" s="12">
        <v>111.92338905628962</v>
      </c>
      <c r="L57" s="12">
        <v>114.52930612705183</v>
      </c>
      <c r="M57" s="12">
        <v>116.15643612634513</v>
      </c>
      <c r="N57" s="12">
        <v>116.48509800853053</v>
      </c>
      <c r="O57" s="12">
        <v>119.95322233065072</v>
      </c>
      <c r="P57" s="12">
        <v>118.40608409415439</v>
      </c>
      <c r="Q57" s="12">
        <v>118.8409744961083</v>
      </c>
      <c r="R57" s="12">
        <v>121.16032367627277</v>
      </c>
      <c r="S57" s="12">
        <v>119.81568946920426</v>
      </c>
      <c r="T57" s="12">
        <v>121.30238247564152</v>
      </c>
    </row>
    <row r="58" spans="1:24">
      <c r="A58" t="s">
        <v>221</v>
      </c>
      <c r="B58" t="s">
        <v>311</v>
      </c>
      <c r="C58" t="s">
        <v>312</v>
      </c>
      <c r="D58" s="12">
        <v>100</v>
      </c>
      <c r="E58" s="12">
        <v>102.75551164461564</v>
      </c>
      <c r="F58" s="12">
        <v>108.07733530682754</v>
      </c>
      <c r="G58" s="12">
        <v>111.97475032518366</v>
      </c>
      <c r="H58" s="12">
        <v>117.03741128318035</v>
      </c>
      <c r="I58" s="12">
        <v>121.6245050010927</v>
      </c>
      <c r="J58" s="12">
        <v>122.50834877452083</v>
      </c>
      <c r="K58" s="12">
        <v>125.06005675036306</v>
      </c>
      <c r="L58" s="12">
        <v>127.22288269987725</v>
      </c>
      <c r="M58" s="12">
        <v>127.75633167907719</v>
      </c>
      <c r="N58" s="12">
        <v>130.16083605686433</v>
      </c>
      <c r="O58" s="12">
        <v>132.72350367760441</v>
      </c>
      <c r="P58" s="12">
        <v>130.13623310376099</v>
      </c>
      <c r="Q58" s="12">
        <v>130.43597057715235</v>
      </c>
      <c r="R58" s="12">
        <v>129.51994370383235</v>
      </c>
      <c r="S58" s="12">
        <v>127.52002367703348</v>
      </c>
      <c r="T58" s="12">
        <v>127.38803160055828</v>
      </c>
    </row>
    <row r="59" spans="1:24">
      <c r="A59" t="s">
        <v>222</v>
      </c>
      <c r="B59" t="s">
        <v>311</v>
      </c>
      <c r="C59" t="s">
        <v>312</v>
      </c>
      <c r="D59" s="12">
        <v>100</v>
      </c>
      <c r="E59" s="12">
        <v>101.88001441114059</v>
      </c>
      <c r="F59" s="12">
        <v>106.59633770363506</v>
      </c>
      <c r="G59" s="12">
        <v>108.819825257389</v>
      </c>
      <c r="H59" s="12">
        <v>111.91300089557596</v>
      </c>
      <c r="I59" s="12">
        <v>113.16383781402317</v>
      </c>
      <c r="J59" s="12">
        <v>114.82811923269216</v>
      </c>
      <c r="K59" s="12">
        <v>117.35015065110605</v>
      </c>
      <c r="L59" s="12">
        <v>119.10578556484018</v>
      </c>
      <c r="M59" s="12">
        <v>119.76461187251704</v>
      </c>
      <c r="N59" s="12">
        <v>120.9414283828613</v>
      </c>
      <c r="O59" s="12">
        <v>122.23564381960686</v>
      </c>
      <c r="P59" s="12">
        <v>121.80652915041127</v>
      </c>
      <c r="Q59" s="12">
        <v>124.33366588678166</v>
      </c>
      <c r="R59" s="12">
        <v>125.57439563196542</v>
      </c>
      <c r="S59" s="12">
        <v>126.52574083714177</v>
      </c>
      <c r="T59" s="12">
        <v>0</v>
      </c>
    </row>
    <row r="60" spans="1:24"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</row>
    <row r="61" spans="1:24">
      <c r="A61" s="8" t="s">
        <v>7</v>
      </c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</row>
    <row r="62" spans="1:24">
      <c r="A62" t="s">
        <v>193</v>
      </c>
      <c r="B62" t="s">
        <v>318</v>
      </c>
      <c r="C62" t="s">
        <v>319</v>
      </c>
      <c r="D62" s="12">
        <v>100</v>
      </c>
      <c r="E62" s="12">
        <v>96.828678434955279</v>
      </c>
      <c r="F62" s="12">
        <v>97.198723918766504</v>
      </c>
      <c r="G62" s="12">
        <v>98.636701314188514</v>
      </c>
      <c r="H62" s="12">
        <v>100.75288160299533</v>
      </c>
      <c r="I62" s="12">
        <v>102.43525396241088</v>
      </c>
      <c r="J62" s="12">
        <v>103.21097335823808</v>
      </c>
      <c r="K62" s="12">
        <v>105.00472422284949</v>
      </c>
      <c r="L62" s="12">
        <v>107.04049892229413</v>
      </c>
      <c r="M62" s="12">
        <v>109.80499955229757</v>
      </c>
      <c r="N62" s="12">
        <v>112.198911163742</v>
      </c>
      <c r="O62" s="12">
        <v>114.85120184509294</v>
      </c>
      <c r="P62" s="12">
        <v>117.53617104333566</v>
      </c>
      <c r="Q62" s="12">
        <v>118.6923305034517</v>
      </c>
      <c r="R62" s="12">
        <v>120.72964071601007</v>
      </c>
      <c r="S62" s="12">
        <v>124.54384222374362</v>
      </c>
      <c r="T62" s="12">
        <v>127.77336263465105</v>
      </c>
    </row>
    <row r="63" spans="1:24">
      <c r="A63" t="s">
        <v>197</v>
      </c>
      <c r="B63" t="s">
        <v>318</v>
      </c>
      <c r="C63" t="s">
        <v>319</v>
      </c>
      <c r="D63" s="12">
        <v>100</v>
      </c>
      <c r="E63" s="12">
        <v>98.330246626072835</v>
      </c>
      <c r="F63" s="12">
        <v>99.26366838421707</v>
      </c>
      <c r="G63" s="12">
        <v>100.80307634590797</v>
      </c>
      <c r="H63" s="12">
        <v>103.82421976401193</v>
      </c>
      <c r="I63" s="12">
        <v>106.21836692870922</v>
      </c>
      <c r="J63" s="12">
        <v>108.24789065731335</v>
      </c>
      <c r="K63" s="12">
        <v>110.40017900012346</v>
      </c>
      <c r="L63" s="12">
        <v>113.07274604002112</v>
      </c>
      <c r="M63" s="12">
        <v>116.55414323766183</v>
      </c>
      <c r="N63" s="12">
        <v>120.03525231346046</v>
      </c>
      <c r="O63" s="12">
        <v>123.32859417970708</v>
      </c>
      <c r="P63" s="12">
        <v>127.788211186662</v>
      </c>
      <c r="Q63" s="12">
        <v>128.35526469318884</v>
      </c>
      <c r="R63" s="12">
        <v>130.8323331375511</v>
      </c>
      <c r="S63" s="12">
        <v>135.23648354294309</v>
      </c>
      <c r="T63" s="12">
        <v>138.54040735985427</v>
      </c>
    </row>
    <row r="64" spans="1:24">
      <c r="A64" t="s">
        <v>198</v>
      </c>
      <c r="B64" t="s">
        <v>318</v>
      </c>
      <c r="C64" t="s">
        <v>319</v>
      </c>
      <c r="D64" s="12">
        <v>100</v>
      </c>
      <c r="E64" s="12">
        <v>103.96483310220636</v>
      </c>
      <c r="F64" s="12">
        <v>106.62233813663664</v>
      </c>
      <c r="G64" s="12">
        <v>109.57507252518525</v>
      </c>
      <c r="H64" s="12">
        <v>114.49308382537383</v>
      </c>
      <c r="I64" s="12">
        <v>117.67178218935143</v>
      </c>
      <c r="J64" s="12">
        <v>120.46955846254187</v>
      </c>
      <c r="K64" s="12">
        <v>124.48162363184386</v>
      </c>
      <c r="L64" s="12">
        <v>127.46157987906138</v>
      </c>
      <c r="M64" s="12">
        <v>133.18651526701976</v>
      </c>
      <c r="N64" s="12">
        <v>137.22738854638749</v>
      </c>
      <c r="O64" s="12">
        <v>139.91242136891228</v>
      </c>
      <c r="P64" s="12">
        <v>145.71287431014616</v>
      </c>
      <c r="Q64" s="12">
        <v>147.51990339950083</v>
      </c>
      <c r="R64" s="12">
        <v>150.45311664050678</v>
      </c>
      <c r="S64" s="12">
        <v>155.42579088303731</v>
      </c>
      <c r="T64" s="12">
        <v>157.93433345946718</v>
      </c>
    </row>
    <row r="65" spans="1:20">
      <c r="A65" t="s">
        <v>199</v>
      </c>
      <c r="B65" t="s">
        <v>318</v>
      </c>
      <c r="C65" t="s">
        <v>319</v>
      </c>
      <c r="D65" s="12">
        <v>100</v>
      </c>
      <c r="E65" s="12">
        <v>104.2908972705057</v>
      </c>
      <c r="F65" s="12">
        <v>112.40687061364625</v>
      </c>
      <c r="G65" s="12">
        <v>113.15361578737698</v>
      </c>
      <c r="H65" s="12">
        <v>121.58896734450698</v>
      </c>
      <c r="I65" s="12">
        <v>131.93666873634484</v>
      </c>
      <c r="J65" s="12">
        <v>148.8077725325748</v>
      </c>
      <c r="K65" s="12">
        <v>145.13333190512617</v>
      </c>
      <c r="L65" s="12">
        <v>151.47365171768206</v>
      </c>
      <c r="M65" s="12">
        <v>165.16157047070203</v>
      </c>
      <c r="N65" s="12">
        <v>177.71667557578456</v>
      </c>
      <c r="O65" s="12">
        <v>187.36756244890697</v>
      </c>
      <c r="P65" s="12">
        <v>217.69665151910996</v>
      </c>
      <c r="Q65" s="12">
        <v>208.06210094208438</v>
      </c>
      <c r="R65" s="12">
        <v>216.98909390088164</v>
      </c>
      <c r="S65" s="12">
        <v>224.39833526848466</v>
      </c>
      <c r="T65" s="12">
        <v>224.50343319126858</v>
      </c>
    </row>
    <row r="66" spans="1:20">
      <c r="A66" t="s">
        <v>200</v>
      </c>
      <c r="B66" t="s">
        <v>318</v>
      </c>
      <c r="C66" t="s">
        <v>319</v>
      </c>
      <c r="D66" s="12">
        <v>100</v>
      </c>
      <c r="E66" s="12">
        <v>100.53324211479072</v>
      </c>
      <c r="F66" s="12">
        <v>102.10377142769271</v>
      </c>
      <c r="G66" s="12">
        <v>105.09948400931907</v>
      </c>
      <c r="H66" s="12">
        <v>107.33124741946799</v>
      </c>
      <c r="I66" s="12">
        <v>110.24351857975527</v>
      </c>
      <c r="J66" s="12">
        <v>112.86308159507635</v>
      </c>
      <c r="K66" s="12">
        <v>114.70478320250737</v>
      </c>
      <c r="L66" s="12">
        <v>116.68263025529694</v>
      </c>
      <c r="M66" s="12">
        <v>118.50791270992991</v>
      </c>
      <c r="N66" s="12">
        <v>120.78570174918544</v>
      </c>
      <c r="O66" s="12">
        <v>123.04305078067259</v>
      </c>
      <c r="P66" s="12">
        <v>126.75938698895298</v>
      </c>
      <c r="Q66" s="12">
        <v>130.18174275131628</v>
      </c>
      <c r="R66" s="12">
        <v>133.5790729607368</v>
      </c>
      <c r="S66" s="12">
        <v>136.3926744329018</v>
      </c>
      <c r="T66" s="12">
        <v>139.82479252159041</v>
      </c>
    </row>
    <row r="67" spans="1:20">
      <c r="A67" t="s">
        <v>320</v>
      </c>
      <c r="B67" t="s">
        <v>318</v>
      </c>
      <c r="C67" t="s">
        <v>319</v>
      </c>
      <c r="D67" s="12">
        <v>100</v>
      </c>
      <c r="E67" s="12">
        <v>101.62610533001596</v>
      </c>
      <c r="F67" s="12">
        <v>102.85656788399605</v>
      </c>
      <c r="G67" s="12">
        <v>104.13883724640296</v>
      </c>
      <c r="H67" s="12">
        <v>106.74966780405094</v>
      </c>
      <c r="I67" s="12">
        <v>109.44534878749933</v>
      </c>
      <c r="J67" s="12">
        <v>111.81233102902169</v>
      </c>
      <c r="K67" s="12">
        <v>114.32557499921425</v>
      </c>
      <c r="L67" s="12">
        <v>116.61502106919089</v>
      </c>
      <c r="M67" s="12">
        <v>119.16541902955557</v>
      </c>
      <c r="N67" s="12">
        <v>121.65480167373789</v>
      </c>
      <c r="O67" s="12">
        <v>124.15194925578963</v>
      </c>
      <c r="P67" s="12">
        <v>127.39855651948795</v>
      </c>
      <c r="Q67" s="12">
        <v>127.71002477598019</v>
      </c>
      <c r="R67" s="12">
        <v>129.49342095169376</v>
      </c>
      <c r="S67" s="12">
        <v>132.02608519106016</v>
      </c>
      <c r="T67" s="12">
        <v>134.36962151722307</v>
      </c>
    </row>
    <row r="68" spans="1:20">
      <c r="A68" t="s">
        <v>202</v>
      </c>
      <c r="B68" t="s">
        <v>318</v>
      </c>
      <c r="C68" t="s">
        <v>319</v>
      </c>
      <c r="D68" s="12">
        <v>100</v>
      </c>
      <c r="E68" s="12">
        <v>107.56961539133792</v>
      </c>
      <c r="F68" s="12">
        <v>115.3394974934097</v>
      </c>
      <c r="G68" s="12">
        <v>123.72915392862564</v>
      </c>
      <c r="H68" s="12">
        <v>128.69088599545833</v>
      </c>
      <c r="I68" s="12">
        <v>136.35102859223363</v>
      </c>
      <c r="J68" s="12">
        <v>141.81144267059835</v>
      </c>
      <c r="K68" s="12">
        <v>145.18649528816036</v>
      </c>
      <c r="L68" s="12">
        <v>150.85212606179161</v>
      </c>
      <c r="M68" s="12">
        <v>158.52124936290707</v>
      </c>
      <c r="N68" s="12">
        <v>167.58123065543398</v>
      </c>
      <c r="O68" s="12">
        <v>183.24581702766591</v>
      </c>
      <c r="P68" s="12">
        <v>200.04422108772232</v>
      </c>
      <c r="Q68" s="12">
        <v>199.27115623088048</v>
      </c>
      <c r="R68" s="12">
        <v>202.18928069990761</v>
      </c>
      <c r="S68" s="12">
        <v>211.10935922233051</v>
      </c>
      <c r="T68" s="12">
        <v>218.67400624067091</v>
      </c>
    </row>
    <row r="69" spans="1:20">
      <c r="A69" t="s">
        <v>220</v>
      </c>
      <c r="B69" t="s">
        <v>318</v>
      </c>
      <c r="C69" t="s">
        <v>319</v>
      </c>
      <c r="D69" s="12">
        <v>100</v>
      </c>
      <c r="E69" s="12">
        <v>101.63717795813221</v>
      </c>
      <c r="F69" s="12">
        <v>102.97844631772692</v>
      </c>
      <c r="G69" s="12">
        <v>104.39459960380437</v>
      </c>
      <c r="H69" s="12">
        <v>106.74084055919015</v>
      </c>
      <c r="I69" s="12">
        <v>109.23056994573409</v>
      </c>
      <c r="J69" s="12">
        <v>111.53182333717884</v>
      </c>
      <c r="K69" s="12">
        <v>114.04801776173468</v>
      </c>
      <c r="L69" s="12">
        <v>116.40173671929897</v>
      </c>
      <c r="M69" s="12">
        <v>119.07457171868302</v>
      </c>
      <c r="N69" s="12">
        <v>121.76932525078161</v>
      </c>
      <c r="O69" s="12">
        <v>124.41560007157096</v>
      </c>
      <c r="P69" s="12">
        <v>127.92730292588311</v>
      </c>
      <c r="Q69" s="12">
        <v>128.79725388793807</v>
      </c>
      <c r="R69" s="12">
        <v>131.04222513509055</v>
      </c>
      <c r="S69" s="12">
        <v>133.83769563126054</v>
      </c>
      <c r="T69" s="12">
        <v>136.23876721190933</v>
      </c>
    </row>
    <row r="70" spans="1:20">
      <c r="A70" t="s">
        <v>203</v>
      </c>
      <c r="B70" t="s">
        <v>318</v>
      </c>
      <c r="C70" t="s">
        <v>319</v>
      </c>
      <c r="D70" s="12">
        <v>100</v>
      </c>
      <c r="E70" s="12">
        <v>100.68320079049256</v>
      </c>
      <c r="F70" s="12">
        <v>101.29758588469684</v>
      </c>
      <c r="G70" s="12">
        <v>103.53300650051449</v>
      </c>
      <c r="H70" s="12">
        <v>107.75350446041051</v>
      </c>
      <c r="I70" s="12">
        <v>111.04190249714436</v>
      </c>
      <c r="J70" s="12">
        <v>113.97516615649083</v>
      </c>
      <c r="K70" s="12">
        <v>114.55212899744488</v>
      </c>
      <c r="L70" s="12">
        <v>116.02620596378681</v>
      </c>
      <c r="M70" s="12">
        <v>117.60090143819293</v>
      </c>
      <c r="N70" s="12">
        <v>119.97005215428281</v>
      </c>
      <c r="O70" s="12">
        <v>123.26315904871116</v>
      </c>
      <c r="P70" s="12">
        <v>128.35860089445504</v>
      </c>
      <c r="Q70" s="12">
        <v>130.72140327868351</v>
      </c>
      <c r="R70" s="12">
        <v>133.4019188454572</v>
      </c>
      <c r="S70" s="12">
        <v>138.21741856617976</v>
      </c>
      <c r="T70" s="12">
        <v>142.79796873795951</v>
      </c>
    </row>
    <row r="71" spans="1:20">
      <c r="A71" t="s">
        <v>2</v>
      </c>
      <c r="B71" t="s">
        <v>318</v>
      </c>
      <c r="C71" t="s">
        <v>319</v>
      </c>
      <c r="D71" s="12">
        <v>100</v>
      </c>
      <c r="E71" s="12">
        <v>99.362639378610012</v>
      </c>
      <c r="F71" s="12">
        <v>100.30035184985677</v>
      </c>
      <c r="G71" s="12">
        <v>101.2338270701209</v>
      </c>
      <c r="H71" s="12">
        <v>103.637764191405</v>
      </c>
      <c r="I71" s="12">
        <v>105.74141061171284</v>
      </c>
      <c r="J71" s="12">
        <v>107.76932002113961</v>
      </c>
      <c r="K71" s="12">
        <v>110.02178346419464</v>
      </c>
      <c r="L71" s="12">
        <v>112.26923269904964</v>
      </c>
      <c r="M71" s="12">
        <v>114.51101215016003</v>
      </c>
      <c r="N71" s="12">
        <v>116.83243297962176</v>
      </c>
      <c r="O71" s="12">
        <v>119.13922227901701</v>
      </c>
      <c r="P71" s="12">
        <v>122.28265067576264</v>
      </c>
      <c r="Q71" s="12">
        <v>122.20039512551494</v>
      </c>
      <c r="R71" s="12">
        <v>123.62964371168498</v>
      </c>
      <c r="S71" s="12">
        <v>125.89496697042648</v>
      </c>
      <c r="T71" s="12">
        <v>127.93579058827052</v>
      </c>
    </row>
    <row r="72" spans="1:20">
      <c r="A72" t="s">
        <v>5</v>
      </c>
      <c r="B72" t="s">
        <v>318</v>
      </c>
      <c r="C72" t="s">
        <v>319</v>
      </c>
      <c r="D72" s="12">
        <v>100</v>
      </c>
      <c r="E72" s="12">
        <v>97.972021145079125</v>
      </c>
      <c r="F72" s="12">
        <v>97.9488938953711</v>
      </c>
      <c r="G72" s="12">
        <v>99.343492670997222</v>
      </c>
      <c r="H72" s="12">
        <v>99.90057975001163</v>
      </c>
      <c r="I72" s="12">
        <v>101.78678491089546</v>
      </c>
      <c r="J72" s="12">
        <v>103.08870454153579</v>
      </c>
      <c r="K72" s="12">
        <v>104.58383583074892</v>
      </c>
      <c r="L72" s="12">
        <v>105.56798986262794</v>
      </c>
      <c r="M72" s="12">
        <v>107.01015957665325</v>
      </c>
      <c r="N72" s="12">
        <v>108.02040996212793</v>
      </c>
      <c r="O72" s="12">
        <v>109.42948068472505</v>
      </c>
      <c r="P72" s="12">
        <v>111.034107444471</v>
      </c>
      <c r="Q72" s="12">
        <v>111.62334733108263</v>
      </c>
      <c r="R72" s="12">
        <v>113.62755815945992</v>
      </c>
      <c r="S72" s="12">
        <v>115.81645011751908</v>
      </c>
      <c r="T72" s="12">
        <v>117.7746024890927</v>
      </c>
    </row>
    <row r="73" spans="1:20">
      <c r="A73" t="s">
        <v>204</v>
      </c>
      <c r="B73" t="s">
        <v>318</v>
      </c>
      <c r="C73" t="s">
        <v>319</v>
      </c>
      <c r="D73" s="12">
        <v>100</v>
      </c>
      <c r="E73" s="12">
        <v>105.29957462567741</v>
      </c>
      <c r="F73" s="12">
        <v>103.50345563484888</v>
      </c>
      <c r="G73" s="12">
        <v>108.08602908186947</v>
      </c>
      <c r="H73" s="12">
        <v>112.61822978506795</v>
      </c>
      <c r="I73" s="12">
        <v>114.50797938680689</v>
      </c>
      <c r="J73" s="12">
        <v>118.05781749057448</v>
      </c>
      <c r="K73" s="12">
        <v>122.07572764262804</v>
      </c>
      <c r="L73" s="12">
        <v>126.05623842579016</v>
      </c>
      <c r="M73" s="12">
        <v>130.23515465295682</v>
      </c>
      <c r="N73" s="12">
        <v>133.52116290136911</v>
      </c>
      <c r="O73" s="12">
        <v>137.94770512594914</v>
      </c>
      <c r="P73" s="12">
        <v>145.04828868180681</v>
      </c>
      <c r="Q73" s="12">
        <v>147.96682203173629</v>
      </c>
      <c r="R73" s="12">
        <v>150.70890836614666</v>
      </c>
      <c r="S73" s="12">
        <v>152.86028593748122</v>
      </c>
      <c r="T73" s="12">
        <v>153.71638008459954</v>
      </c>
    </row>
    <row r="74" spans="1:20">
      <c r="A74" t="s">
        <v>205</v>
      </c>
      <c r="B74" t="s">
        <v>318</v>
      </c>
      <c r="C74" t="s">
        <v>319</v>
      </c>
      <c r="D74" s="12">
        <v>100</v>
      </c>
      <c r="E74" s="12">
        <v>109.24320942056578</v>
      </c>
      <c r="F74" s="12">
        <v>109.88767298765379</v>
      </c>
      <c r="G74" s="12">
        <v>114.80071457868594</v>
      </c>
      <c r="H74" s="12">
        <v>124.52163809225657</v>
      </c>
      <c r="I74" s="12">
        <v>138.69831264416817</v>
      </c>
      <c r="J74" s="12">
        <v>157.33114688344298</v>
      </c>
      <c r="K74" s="12">
        <v>159.5610898850845</v>
      </c>
      <c r="L74" s="12">
        <v>169.00279526624109</v>
      </c>
      <c r="M74" s="12">
        <v>178.21588406380948</v>
      </c>
      <c r="N74" s="12">
        <v>174.22822025284799</v>
      </c>
      <c r="O74" s="12">
        <v>195.87196230936505</v>
      </c>
      <c r="P74" s="12">
        <v>206.48810591110507</v>
      </c>
      <c r="Q74" s="12">
        <v>190.08894294976642</v>
      </c>
      <c r="R74" s="12">
        <v>199.69165052096102</v>
      </c>
      <c r="S74" s="12">
        <v>202.73020853261585</v>
      </c>
      <c r="T74" s="12">
        <v>204.0874246074633</v>
      </c>
    </row>
    <row r="75" spans="1:20">
      <c r="A75" t="s">
        <v>206</v>
      </c>
      <c r="B75" t="s">
        <v>318</v>
      </c>
      <c r="C75" t="s">
        <v>319</v>
      </c>
      <c r="D75" s="12">
        <v>100</v>
      </c>
      <c r="E75" s="12">
        <v>109.63185656617772</v>
      </c>
      <c r="F75" s="12">
        <v>108.39494452092832</v>
      </c>
      <c r="G75" s="12">
        <v>112.20078002329942</v>
      </c>
      <c r="H75" s="12">
        <v>118.08288305634953</v>
      </c>
      <c r="I75" s="12">
        <v>123.79455498332244</v>
      </c>
      <c r="J75" s="12">
        <v>130.824471371474</v>
      </c>
      <c r="K75" s="12">
        <v>136.57690144218208</v>
      </c>
      <c r="L75" s="12">
        <v>140.63395603441833</v>
      </c>
      <c r="M75" s="12">
        <v>143.64964151226414</v>
      </c>
      <c r="N75" s="12">
        <v>148.11867781767123</v>
      </c>
      <c r="O75" s="12">
        <v>152.9444611125912</v>
      </c>
      <c r="P75" s="12">
        <v>156.48279842947275</v>
      </c>
      <c r="Q75" s="12">
        <v>148.4336086838392</v>
      </c>
      <c r="R75" s="12">
        <v>144.49248754033289</v>
      </c>
      <c r="S75" s="12">
        <v>146.8003108233483</v>
      </c>
      <c r="T75" s="12">
        <v>147.95581532390597</v>
      </c>
    </row>
    <row r="76" spans="1:20">
      <c r="A76" t="s">
        <v>207</v>
      </c>
      <c r="B76" t="s">
        <v>318</v>
      </c>
      <c r="C76" t="s">
        <v>319</v>
      </c>
      <c r="D76" s="12">
        <v>100</v>
      </c>
      <c r="E76" s="12">
        <v>104.30318379474417</v>
      </c>
      <c r="F76" s="12">
        <v>105.61154980955679</v>
      </c>
      <c r="G76" s="12">
        <v>108.11496371096989</v>
      </c>
      <c r="H76" s="12">
        <v>112.08622720931646</v>
      </c>
      <c r="I76" s="12">
        <v>115.2258061565541</v>
      </c>
      <c r="J76" s="12">
        <v>118.33813333403025</v>
      </c>
      <c r="K76" s="12">
        <v>121.85019592233705</v>
      </c>
      <c r="L76" s="12">
        <v>124.98795075721641</v>
      </c>
      <c r="M76" s="12">
        <v>128.10677422921373</v>
      </c>
      <c r="N76" s="12">
        <v>131.37920925312156</v>
      </c>
      <c r="O76" s="12">
        <v>133.81283378660393</v>
      </c>
      <c r="P76" s="12">
        <v>138.07920097550235</v>
      </c>
      <c r="Q76" s="12">
        <v>138.74734019110676</v>
      </c>
      <c r="R76" s="12">
        <v>140.64211765519588</v>
      </c>
      <c r="S76" s="12">
        <v>143.46539277802802</v>
      </c>
      <c r="T76" s="12">
        <v>146.63471939930938</v>
      </c>
    </row>
    <row r="77" spans="1:20">
      <c r="A77" t="s">
        <v>209</v>
      </c>
      <c r="B77" t="s">
        <v>318</v>
      </c>
      <c r="C77" t="s">
        <v>319</v>
      </c>
      <c r="D77" s="12">
        <v>100</v>
      </c>
      <c r="E77" s="12">
        <v>124.3374674817923</v>
      </c>
      <c r="F77" s="12">
        <v>135.6725898924162</v>
      </c>
      <c r="G77" s="12">
        <v>138.73763372252679</v>
      </c>
      <c r="H77" s="12">
        <v>157.84849927893228</v>
      </c>
      <c r="I77" s="12">
        <v>165.20632778025237</v>
      </c>
      <c r="J77" s="12">
        <v>171.35009162933389</v>
      </c>
      <c r="K77" s="12">
        <v>169.96148598028344</v>
      </c>
      <c r="L77" s="12">
        <v>170.93309878443438</v>
      </c>
      <c r="M77" s="12">
        <v>176.79316494004775</v>
      </c>
      <c r="N77" s="12">
        <v>189.23519695846738</v>
      </c>
      <c r="O77" s="12">
        <v>201.64233990654506</v>
      </c>
      <c r="P77" s="12">
        <v>228.10775515823363</v>
      </c>
      <c r="Q77" s="12">
        <v>232.7279745607789</v>
      </c>
      <c r="R77" s="12">
        <v>235.08563693840156</v>
      </c>
      <c r="S77" s="12">
        <v>243.67426515616023</v>
      </c>
      <c r="T77" s="12">
        <v>249.45367844672114</v>
      </c>
    </row>
    <row r="78" spans="1:20">
      <c r="A78" t="s">
        <v>210</v>
      </c>
      <c r="B78" t="s">
        <v>318</v>
      </c>
      <c r="C78" t="s">
        <v>319</v>
      </c>
      <c r="D78" s="12">
        <v>100</v>
      </c>
      <c r="E78" s="12">
        <v>99.092565006614734</v>
      </c>
      <c r="F78" s="12">
        <v>100.90066846447796</v>
      </c>
      <c r="G78" s="12">
        <v>104.1186006778761</v>
      </c>
      <c r="H78" s="12">
        <v>108.44660450362402</v>
      </c>
      <c r="I78" s="12">
        <v>113.64419451499116</v>
      </c>
      <c r="J78" s="12">
        <v>117.85583574577423</v>
      </c>
      <c r="K78" s="12">
        <v>120.86338246649048</v>
      </c>
      <c r="L78" s="12">
        <v>122.41249465479304</v>
      </c>
      <c r="M78" s="12">
        <v>124.86904920375477</v>
      </c>
      <c r="N78" s="12">
        <v>127.33040209567025</v>
      </c>
      <c r="O78" s="12">
        <v>130.00824532808321</v>
      </c>
      <c r="P78" s="12">
        <v>132.46290473948517</v>
      </c>
      <c r="Q78" s="12">
        <v>133.22228986850345</v>
      </c>
      <c r="R78" s="12">
        <v>135.06145287905846</v>
      </c>
      <c r="S78" s="12">
        <v>137.09680551956762</v>
      </c>
      <c r="T78" s="12">
        <v>140.40469589339313</v>
      </c>
    </row>
    <row r="79" spans="1:20">
      <c r="A79" t="s">
        <v>211</v>
      </c>
      <c r="B79" t="s">
        <v>318</v>
      </c>
      <c r="C79" t="s">
        <v>319</v>
      </c>
      <c r="D79" s="12">
        <v>100</v>
      </c>
      <c r="E79" s="12">
        <v>104.90401923254097</v>
      </c>
      <c r="F79" s="12">
        <v>102.71372847861035</v>
      </c>
      <c r="G79" s="12">
        <v>107.19394294035941</v>
      </c>
      <c r="H79" s="12">
        <v>113.64175087957646</v>
      </c>
      <c r="I79" s="12">
        <v>118.39730785146031</v>
      </c>
      <c r="J79" s="12">
        <v>129.65771026888234</v>
      </c>
      <c r="K79" s="12">
        <v>125.55612582124978</v>
      </c>
      <c r="L79" s="12">
        <v>122.07066417183646</v>
      </c>
      <c r="M79" s="12">
        <v>129.5158980020081</v>
      </c>
      <c r="N79" s="12">
        <v>132.41899556056413</v>
      </c>
      <c r="O79" s="12">
        <v>136.1658140753824</v>
      </c>
      <c r="P79" s="12">
        <v>138.84098062003756</v>
      </c>
      <c r="Q79" s="12">
        <v>134.80012747213712</v>
      </c>
      <c r="R79" s="12">
        <v>151.07592074940334</v>
      </c>
      <c r="S79" s="12">
        <v>158.75426480472106</v>
      </c>
      <c r="T79" s="12">
        <v>168.41552743565379</v>
      </c>
    </row>
    <row r="80" spans="1:20">
      <c r="A80" t="s">
        <v>212</v>
      </c>
      <c r="B80" t="s">
        <v>318</v>
      </c>
      <c r="C80" t="s">
        <v>319</v>
      </c>
      <c r="D80" s="12">
        <v>100</v>
      </c>
      <c r="E80" s="12">
        <v>105.66720221814764</v>
      </c>
      <c r="F80" s="12">
        <v>111.02538263453422</v>
      </c>
      <c r="G80" s="12">
        <v>109.70365532241503</v>
      </c>
      <c r="H80" s="12">
        <v>127.16800358799956</v>
      </c>
      <c r="I80" s="12">
        <v>144.35483476453032</v>
      </c>
      <c r="J80" s="12">
        <v>141.63661338140878</v>
      </c>
      <c r="K80" s="12">
        <v>124.78001004415952</v>
      </c>
      <c r="L80" s="12">
        <v>124.93858825222624</v>
      </c>
      <c r="M80" s="12">
        <v>144.13619385139617</v>
      </c>
      <c r="N80" s="12">
        <v>151.14282431522128</v>
      </c>
      <c r="O80" s="12">
        <v>160.33440582865092</v>
      </c>
      <c r="P80" s="12">
        <v>180.14055804166628</v>
      </c>
      <c r="Q80" s="12">
        <v>150.0820898864842</v>
      </c>
      <c r="R80" s="12">
        <v>167.05172194422786</v>
      </c>
      <c r="S80" s="12">
        <v>169.54610644856308</v>
      </c>
      <c r="T80" s="12">
        <v>172.9652046320426</v>
      </c>
    </row>
    <row r="81" spans="1:21">
      <c r="A81" t="s">
        <v>213</v>
      </c>
      <c r="B81" t="s">
        <v>318</v>
      </c>
      <c r="C81" t="s">
        <v>319</v>
      </c>
      <c r="D81" s="12">
        <v>100</v>
      </c>
      <c r="E81" s="12">
        <v>102.10159514079967</v>
      </c>
      <c r="F81" s="12">
        <v>103.09588474343774</v>
      </c>
      <c r="G81" s="12">
        <v>106.70891702704766</v>
      </c>
      <c r="H81" s="12">
        <v>111.47682467662054</v>
      </c>
      <c r="I81" s="12">
        <v>115.54459114516321</v>
      </c>
      <c r="J81" s="12">
        <v>119.08896679010849</v>
      </c>
      <c r="K81" s="12">
        <v>122.73802005436085</v>
      </c>
      <c r="L81" s="12">
        <v>126.01323703349041</v>
      </c>
      <c r="M81" s="12">
        <v>129.86008746913191</v>
      </c>
      <c r="N81" s="12">
        <v>133.40350734383338</v>
      </c>
      <c r="O81" s="12">
        <v>136.88052235378692</v>
      </c>
      <c r="P81" s="12">
        <v>140.35946890268144</v>
      </c>
      <c r="Q81" s="12">
        <v>138.91648568693935</v>
      </c>
      <c r="R81" s="12">
        <v>140.35099371393289</v>
      </c>
      <c r="S81" s="12">
        <v>141.63573929645176</v>
      </c>
      <c r="T81" s="12">
        <v>140.81146381892916</v>
      </c>
    </row>
    <row r="82" spans="1:21">
      <c r="A82" t="s">
        <v>214</v>
      </c>
      <c r="B82" t="s">
        <v>318</v>
      </c>
      <c r="C82" t="s">
        <v>319</v>
      </c>
      <c r="D82" s="12">
        <v>100</v>
      </c>
      <c r="E82" s="12">
        <v>113.71540449448436</v>
      </c>
      <c r="F82" s="12">
        <v>134.80137951724868</v>
      </c>
      <c r="G82" s="12">
        <v>123.52364072911472</v>
      </c>
      <c r="H82" s="12">
        <v>141.75089316410086</v>
      </c>
      <c r="I82" s="12">
        <v>147.47481799949512</v>
      </c>
      <c r="J82" s="12">
        <v>148.53002380589345</v>
      </c>
      <c r="K82" s="12">
        <v>151.30010188896048</v>
      </c>
      <c r="L82" s="12">
        <v>158.9217508838797</v>
      </c>
      <c r="M82" s="12">
        <v>194.23440761101622</v>
      </c>
      <c r="N82" s="12">
        <v>214.22200026667994</v>
      </c>
      <c r="O82" s="12">
        <v>241.81337895573253</v>
      </c>
      <c r="P82" s="12">
        <v>245.95419178450183</v>
      </c>
      <c r="Q82" s="12">
        <v>221.4777671887006</v>
      </c>
      <c r="R82" s="12">
        <v>234.57284175937826</v>
      </c>
      <c r="S82" s="12">
        <v>240.54920819848439</v>
      </c>
      <c r="T82" s="12">
        <v>238.72641578872762</v>
      </c>
    </row>
    <row r="83" spans="1:21">
      <c r="A83" t="s">
        <v>216</v>
      </c>
      <c r="B83" t="s">
        <v>318</v>
      </c>
      <c r="C83" t="s">
        <v>319</v>
      </c>
      <c r="D83" s="12">
        <v>100</v>
      </c>
      <c r="E83" s="12">
        <v>107.65426179045615</v>
      </c>
      <c r="F83" s="12">
        <v>109.73254549008362</v>
      </c>
      <c r="G83" s="12">
        <v>106.75651303960974</v>
      </c>
      <c r="H83" s="12">
        <v>119.06241207887214</v>
      </c>
      <c r="I83" s="12">
        <v>123.74968827304049</v>
      </c>
      <c r="J83" s="12">
        <v>129.36831715583051</v>
      </c>
      <c r="K83" s="12">
        <v>141.82965712801871</v>
      </c>
      <c r="L83" s="12">
        <v>157.48250947232046</v>
      </c>
      <c r="M83" s="12">
        <v>167.06408232542418</v>
      </c>
      <c r="N83" s="12">
        <v>181.7009623527656</v>
      </c>
      <c r="O83" s="12">
        <v>205.34473650834201</v>
      </c>
      <c r="P83" s="12">
        <v>231.90151935878359</v>
      </c>
      <c r="Q83" s="12">
        <v>241.18614549527067</v>
      </c>
      <c r="R83" s="12">
        <v>243.53470145774619</v>
      </c>
      <c r="S83" s="12">
        <v>251.81391439553224</v>
      </c>
      <c r="T83" s="12">
        <v>259.578738527415</v>
      </c>
    </row>
    <row r="84" spans="1:21">
      <c r="A84" t="s">
        <v>217</v>
      </c>
      <c r="B84" t="s">
        <v>318</v>
      </c>
      <c r="C84" t="s">
        <v>319</v>
      </c>
      <c r="D84" s="12">
        <v>100</v>
      </c>
      <c r="E84" s="12">
        <v>103.16323171315484</v>
      </c>
      <c r="F84" s="12">
        <v>107.0569016462678</v>
      </c>
      <c r="G84" s="12">
        <v>109.45022187888175</v>
      </c>
      <c r="H84" s="12">
        <v>110.90431494026768</v>
      </c>
      <c r="I84" s="12">
        <v>114.0182113354233</v>
      </c>
      <c r="J84" s="12">
        <v>118.08735976927461</v>
      </c>
      <c r="K84" s="12">
        <v>120.17261137027624</v>
      </c>
      <c r="L84" s="12">
        <v>121.22438733404169</v>
      </c>
      <c r="M84" s="12">
        <v>123.91543111850105</v>
      </c>
      <c r="N84" s="12">
        <v>126.9599244633341</v>
      </c>
      <c r="O84" s="12">
        <v>131.54129269722722</v>
      </c>
      <c r="P84" s="12">
        <v>139.09045954600208</v>
      </c>
      <c r="Q84" s="12">
        <v>140.92735897254795</v>
      </c>
      <c r="R84" s="12">
        <v>143.09001905638414</v>
      </c>
      <c r="S84" s="12">
        <v>146.28862168585917</v>
      </c>
      <c r="T84" s="12">
        <v>147.42591738874933</v>
      </c>
    </row>
    <row r="85" spans="1:21">
      <c r="A85" t="s">
        <v>218</v>
      </c>
      <c r="B85" t="s">
        <v>318</v>
      </c>
      <c r="C85" t="s">
        <v>319</v>
      </c>
      <c r="D85" s="12">
        <v>100</v>
      </c>
      <c r="E85" s="12">
        <v>99.126483790241622</v>
      </c>
      <c r="F85" s="12">
        <v>100.36497102726148</v>
      </c>
      <c r="G85" s="12">
        <v>103.19130213473082</v>
      </c>
      <c r="H85" s="12">
        <v>106.9327179893734</v>
      </c>
      <c r="I85" s="12">
        <v>110.54069948190218</v>
      </c>
      <c r="J85" s="12">
        <v>113.82312535764864</v>
      </c>
      <c r="K85" s="12">
        <v>117.49721987475955</v>
      </c>
      <c r="L85" s="12">
        <v>121.7669995640706</v>
      </c>
      <c r="M85" s="12">
        <v>126.07605900602132</v>
      </c>
      <c r="N85" s="12">
        <v>130.6554110197342</v>
      </c>
      <c r="O85" s="12">
        <v>134.82255546738597</v>
      </c>
      <c r="P85" s="12">
        <v>139.66808757789221</v>
      </c>
      <c r="Q85" s="12">
        <v>139.20700687970958</v>
      </c>
      <c r="R85" s="12">
        <v>140.73219926985297</v>
      </c>
      <c r="S85" s="12">
        <v>143.08763201034878</v>
      </c>
      <c r="T85" s="12">
        <v>145.00207099468707</v>
      </c>
    </row>
    <row r="86" spans="1:21">
      <c r="A86" t="s">
        <v>219</v>
      </c>
      <c r="B86" t="s">
        <v>318</v>
      </c>
      <c r="C86" t="s">
        <v>319</v>
      </c>
      <c r="D86" s="12">
        <v>100</v>
      </c>
      <c r="E86" s="12">
        <v>100.33055599431106</v>
      </c>
      <c r="F86" s="12">
        <v>98.165909529568509</v>
      </c>
      <c r="G86" s="12">
        <v>101.46824266951779</v>
      </c>
      <c r="H86" s="12">
        <v>107.74479793034065</v>
      </c>
      <c r="I86" s="12">
        <v>101.2708477912324</v>
      </c>
      <c r="J86" s="12">
        <v>104.97349836753268</v>
      </c>
      <c r="K86" s="12">
        <v>108.11690560256305</v>
      </c>
      <c r="L86" s="12">
        <v>109.4213312140472</v>
      </c>
      <c r="M86" s="12">
        <v>109.33127198403834</v>
      </c>
      <c r="N86" s="12">
        <v>111.98269166574742</v>
      </c>
      <c r="O86" s="12">
        <v>114.39790496092954</v>
      </c>
      <c r="P86" s="12">
        <v>113.66117902727817</v>
      </c>
      <c r="Q86" s="12">
        <v>104.58320234490301</v>
      </c>
      <c r="R86" s="12">
        <v>118.10951359499983</v>
      </c>
      <c r="S86" s="12">
        <v>127.42997238824512</v>
      </c>
      <c r="T86" s="12">
        <v>134.65559579518529</v>
      </c>
    </row>
    <row r="87" spans="1:21">
      <c r="A87" t="s">
        <v>221</v>
      </c>
      <c r="B87" t="s">
        <v>318</v>
      </c>
      <c r="C87" t="s">
        <v>319</v>
      </c>
      <c r="D87" s="12">
        <v>100</v>
      </c>
      <c r="E87" s="12">
        <v>119.37872073771285</v>
      </c>
      <c r="F87" s="12">
        <v>124.42750195471757</v>
      </c>
      <c r="G87" s="12">
        <v>129.98996353327908</v>
      </c>
      <c r="H87" s="12">
        <v>142.24103062602094</v>
      </c>
      <c r="I87" s="12">
        <v>141.47010924601514</v>
      </c>
      <c r="J87" s="12">
        <v>142.46812935796012</v>
      </c>
      <c r="K87" s="12">
        <v>132.44109175168208</v>
      </c>
      <c r="L87" s="12">
        <v>138.3632473271918</v>
      </c>
      <c r="M87" s="12">
        <v>141.26437731620251</v>
      </c>
      <c r="N87" s="12">
        <v>145.92655127088582</v>
      </c>
      <c r="O87" s="12">
        <v>149.27642012697103</v>
      </c>
      <c r="P87" s="12">
        <v>132.83002648588413</v>
      </c>
      <c r="Q87" s="12">
        <v>121.46850739273498</v>
      </c>
      <c r="R87" s="12">
        <v>130.4803999716635</v>
      </c>
      <c r="S87" s="12">
        <v>132.80846148983616</v>
      </c>
      <c r="T87" s="12">
        <v>144.69903926718553</v>
      </c>
    </row>
    <row r="88" spans="1:21">
      <c r="A88" t="s">
        <v>222</v>
      </c>
      <c r="B88" t="s">
        <v>318</v>
      </c>
      <c r="C88" t="s">
        <v>319</v>
      </c>
      <c r="D88" s="12">
        <v>100</v>
      </c>
      <c r="E88" s="12">
        <v>113.99898537821372</v>
      </c>
      <c r="F88" s="12">
        <v>116.44056981006212</v>
      </c>
      <c r="G88" s="12">
        <v>124.79932066522646</v>
      </c>
      <c r="H88" s="12">
        <v>148.16522407048001</v>
      </c>
      <c r="I88" s="12">
        <v>156.11954478722382</v>
      </c>
      <c r="J88" s="12">
        <v>150.2755567575901</v>
      </c>
      <c r="K88" s="12">
        <v>128.66682931763026</v>
      </c>
      <c r="L88" s="12">
        <v>120.3662235535802</v>
      </c>
      <c r="M88" s="12">
        <v>124.27298146599341</v>
      </c>
      <c r="N88" s="12">
        <v>126.81522837983205</v>
      </c>
      <c r="O88" s="12">
        <v>119.47063353579303</v>
      </c>
      <c r="P88" s="12">
        <v>115.03202727860541</v>
      </c>
      <c r="Q88" s="12">
        <v>121.08994565354868</v>
      </c>
      <c r="R88" s="12">
        <v>129.88497719091833</v>
      </c>
      <c r="S88" s="12">
        <v>126.78746529868063</v>
      </c>
      <c r="T88" s="12">
        <v>139.70159613943198</v>
      </c>
    </row>
    <row r="90" spans="1:21">
      <c r="A90" s="8" t="s">
        <v>438</v>
      </c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38" t="s">
        <v>439</v>
      </c>
    </row>
    <row r="91" spans="1:21">
      <c r="A91" t="s">
        <v>193</v>
      </c>
      <c r="B91" t="s">
        <v>311</v>
      </c>
      <c r="C91" t="s">
        <v>312</v>
      </c>
      <c r="D91" s="12">
        <f t="shared" ref="D91:T105" si="0">100*D33/D3</f>
        <v>100</v>
      </c>
      <c r="E91" s="12">
        <f t="shared" si="0"/>
        <v>98.717732765822902</v>
      </c>
      <c r="F91" s="12">
        <f t="shared" si="0"/>
        <v>98.48229012221779</v>
      </c>
      <c r="G91" s="12">
        <f t="shared" si="0"/>
        <v>97.159481232101641</v>
      </c>
      <c r="H91" s="12">
        <f t="shared" si="0"/>
        <v>95.341284082414745</v>
      </c>
      <c r="I91" s="12">
        <f t="shared" si="0"/>
        <v>95.112347824019821</v>
      </c>
      <c r="J91" s="12">
        <f t="shared" si="0"/>
        <v>93.650096354612742</v>
      </c>
      <c r="K91" s="12">
        <f t="shared" si="0"/>
        <v>93.659842419358355</v>
      </c>
      <c r="L91" s="12">
        <f t="shared" si="0"/>
        <v>93.900127359918329</v>
      </c>
      <c r="M91" s="12">
        <f t="shared" si="0"/>
        <v>94.440310667351952</v>
      </c>
      <c r="N91" s="12">
        <f t="shared" si="0"/>
        <v>93.877845537061987</v>
      </c>
      <c r="O91" s="12">
        <f t="shared" si="0"/>
        <v>93.319349220034113</v>
      </c>
      <c r="P91" s="12">
        <f t="shared" si="0"/>
        <v>91.733325636826464</v>
      </c>
      <c r="Q91" s="12">
        <f t="shared" si="0"/>
        <v>93.323396190117094</v>
      </c>
      <c r="R91" s="12">
        <f t="shared" si="0"/>
        <v>93.43912811802825</v>
      </c>
      <c r="S91" s="12">
        <f t="shared" si="0"/>
        <v>92.335955238201862</v>
      </c>
      <c r="T91" s="12">
        <f t="shared" si="0"/>
        <v>91.875876316258513</v>
      </c>
      <c r="U91" s="12">
        <f t="shared" ref="U91:U117" si="1">100*T91/Q91</f>
        <v>98.448920706968579</v>
      </c>
    </row>
    <row r="92" spans="1:21">
      <c r="A92" t="s">
        <v>197</v>
      </c>
      <c r="B92" t="s">
        <v>311</v>
      </c>
      <c r="C92" t="s">
        <v>312</v>
      </c>
      <c r="D92" s="12">
        <f t="shared" si="0"/>
        <v>100</v>
      </c>
      <c r="E92" s="12">
        <f t="shared" si="0"/>
        <v>99.286009542037448</v>
      </c>
      <c r="F92" s="12">
        <f t="shared" si="0"/>
        <v>99.059458947822009</v>
      </c>
      <c r="G92" s="12">
        <f t="shared" si="0"/>
        <v>98.689311522600448</v>
      </c>
      <c r="H92" s="12">
        <f t="shared" si="0"/>
        <v>99.904664489645143</v>
      </c>
      <c r="I92" s="12">
        <f t="shared" si="0"/>
        <v>101.00419650264875</v>
      </c>
      <c r="J92" s="12">
        <f t="shared" si="0"/>
        <v>100.78288260544656</v>
      </c>
      <c r="K92" s="12">
        <f t="shared" si="0"/>
        <v>100.21638818128696</v>
      </c>
      <c r="L92" s="12">
        <f t="shared" si="0"/>
        <v>98.210754187560937</v>
      </c>
      <c r="M92" s="12">
        <f t="shared" si="0"/>
        <v>99.167418330269555</v>
      </c>
      <c r="N92" s="12">
        <f t="shared" si="0"/>
        <v>99.168267385611031</v>
      </c>
      <c r="O92" s="12">
        <f t="shared" si="0"/>
        <v>97.711586480774116</v>
      </c>
      <c r="P92" s="12">
        <f t="shared" si="0"/>
        <v>99.491309247019103</v>
      </c>
      <c r="Q92" s="12">
        <f t="shared" si="0"/>
        <v>102.39941002044408</v>
      </c>
      <c r="R92" s="12">
        <f t="shared" si="0"/>
        <v>98.607325696531191</v>
      </c>
      <c r="S92" s="12">
        <f t="shared" si="0"/>
        <v>98.909970620817447</v>
      </c>
      <c r="T92" s="12">
        <f t="shared" si="0"/>
        <v>99.134918922374368</v>
      </c>
      <c r="U92" s="12">
        <f t="shared" si="1"/>
        <v>96.812002044330171</v>
      </c>
    </row>
    <row r="93" spans="1:21">
      <c r="A93" t="s">
        <v>198</v>
      </c>
      <c r="B93" t="s">
        <v>311</v>
      </c>
      <c r="C93" t="s">
        <v>312</v>
      </c>
      <c r="D93" s="12">
        <f t="shared" si="0"/>
        <v>100</v>
      </c>
      <c r="E93" s="12">
        <f t="shared" si="0"/>
        <v>95.329771916103496</v>
      </c>
      <c r="F93" s="12">
        <f t="shared" si="0"/>
        <v>95.608960854569588</v>
      </c>
      <c r="G93" s="12">
        <f t="shared" si="0"/>
        <v>95.751939678154784</v>
      </c>
      <c r="H93" s="12">
        <f t="shared" si="0"/>
        <v>80.524729932415894</v>
      </c>
      <c r="I93" s="12">
        <f t="shared" si="0"/>
        <v>70.604712793842623</v>
      </c>
      <c r="J93" s="12">
        <f t="shared" si="0"/>
        <v>68.954550399482812</v>
      </c>
      <c r="K93" s="12">
        <f t="shared" si="0"/>
        <v>72.993089287175565</v>
      </c>
      <c r="L93" s="12">
        <f t="shared" si="0"/>
        <v>77.08063616183756</v>
      </c>
      <c r="M93" s="12">
        <f t="shared" si="0"/>
        <v>78.444078161892421</v>
      </c>
      <c r="N93" s="12">
        <f t="shared" si="0"/>
        <v>76.931377609493182</v>
      </c>
      <c r="O93" s="12">
        <f t="shared" si="0"/>
        <v>76.021515576898111</v>
      </c>
      <c r="P93" s="12">
        <f t="shared" si="0"/>
        <v>73.115374951106901</v>
      </c>
      <c r="Q93" s="12">
        <f t="shared" si="0"/>
        <v>74.047011348845743</v>
      </c>
      <c r="R93" s="12">
        <f t="shared" si="0"/>
        <v>74.168126499127325</v>
      </c>
      <c r="S93" s="12">
        <f t="shared" si="0"/>
        <v>74.080791329250602</v>
      </c>
      <c r="T93" s="12">
        <f t="shared" si="0"/>
        <v>73.128473878797976</v>
      </c>
      <c r="U93" s="12">
        <f t="shared" si="1"/>
        <v>98.759521210490988</v>
      </c>
    </row>
    <row r="94" spans="1:21">
      <c r="A94" t="s">
        <v>199</v>
      </c>
      <c r="B94" t="s">
        <v>311</v>
      </c>
      <c r="C94" t="s">
        <v>312</v>
      </c>
      <c r="D94" s="12">
        <f t="shared" si="0"/>
        <v>100</v>
      </c>
      <c r="E94" s="12">
        <f t="shared" si="0"/>
        <v>99.060384331855573</v>
      </c>
      <c r="F94" s="12">
        <f t="shared" si="0"/>
        <v>98.870877432454307</v>
      </c>
      <c r="G94" s="12">
        <f t="shared" si="0"/>
        <v>99.553618561856766</v>
      </c>
      <c r="H94" s="12">
        <f t="shared" si="0"/>
        <v>95.882464308957339</v>
      </c>
      <c r="I94" s="12">
        <f t="shared" si="0"/>
        <v>96.545811614075305</v>
      </c>
      <c r="J94" s="12">
        <f t="shared" si="0"/>
        <v>98.989493714181478</v>
      </c>
      <c r="K94" s="12">
        <f t="shared" si="0"/>
        <v>100.20860656400326</v>
      </c>
      <c r="L94" s="12">
        <f t="shared" si="0"/>
        <v>98.69959544468179</v>
      </c>
      <c r="M94" s="12">
        <f t="shared" si="0"/>
        <v>99.69196978909757</v>
      </c>
      <c r="N94" s="12">
        <f t="shared" si="0"/>
        <v>97.987751956715528</v>
      </c>
      <c r="O94" s="12">
        <f t="shared" si="0"/>
        <v>97.384995482456901</v>
      </c>
      <c r="P94" s="12">
        <f t="shared" si="0"/>
        <v>95.981937680684624</v>
      </c>
      <c r="Q94" s="12">
        <f t="shared" si="0"/>
        <v>97.945339820395219</v>
      </c>
      <c r="R94" s="12">
        <f t="shared" si="0"/>
        <v>95.552307835406239</v>
      </c>
      <c r="S94" s="12">
        <f t="shared" si="0"/>
        <v>94.26084852133036</v>
      </c>
      <c r="T94" s="12">
        <f t="shared" si="0"/>
        <v>93.469187671106269</v>
      </c>
      <c r="U94" s="12">
        <f t="shared" si="1"/>
        <v>95.429948829115318</v>
      </c>
    </row>
    <row r="95" spans="1:21">
      <c r="A95" t="s">
        <v>200</v>
      </c>
      <c r="B95" t="s">
        <v>311</v>
      </c>
      <c r="C95" t="s">
        <v>312</v>
      </c>
      <c r="D95" s="12">
        <f t="shared" si="0"/>
        <v>100</v>
      </c>
      <c r="E95" s="12">
        <f t="shared" si="0"/>
        <v>97.737739582855028</v>
      </c>
      <c r="F95" s="12">
        <f t="shared" si="0"/>
        <v>97.322396849145136</v>
      </c>
      <c r="G95" s="12">
        <f t="shared" si="0"/>
        <v>96.543921624521019</v>
      </c>
      <c r="H95" s="12">
        <f t="shared" si="0"/>
        <v>96.73156862456554</v>
      </c>
      <c r="I95" s="12">
        <f t="shared" si="0"/>
        <v>96.60735982659132</v>
      </c>
      <c r="J95" s="12">
        <f t="shared" si="0"/>
        <v>96.826714113745922</v>
      </c>
      <c r="K95" s="12">
        <f t="shared" si="0"/>
        <v>96.326366022340139</v>
      </c>
      <c r="L95" s="12">
        <f t="shared" si="0"/>
        <v>95.528939675499828</v>
      </c>
      <c r="M95" s="12">
        <f t="shared" si="0"/>
        <v>93.779898748928957</v>
      </c>
      <c r="N95" s="12">
        <f t="shared" si="0"/>
        <v>93.417385524389033</v>
      </c>
      <c r="O95" s="12">
        <f t="shared" si="0"/>
        <v>92.88346535970831</v>
      </c>
      <c r="P95" s="12">
        <f t="shared" si="0"/>
        <v>94.511211821479421</v>
      </c>
      <c r="Q95" s="12">
        <f t="shared" si="0"/>
        <v>95.097926274865273</v>
      </c>
      <c r="R95" s="12">
        <f t="shared" si="0"/>
        <v>92.788917865534543</v>
      </c>
      <c r="S95" s="12">
        <f t="shared" si="0"/>
        <v>91.605150968753023</v>
      </c>
      <c r="T95" s="12">
        <f t="shared" si="0"/>
        <v>91.444583317248316</v>
      </c>
      <c r="U95" s="12">
        <f t="shared" si="1"/>
        <v>96.158335832626307</v>
      </c>
    </row>
    <row r="96" spans="1:21">
      <c r="A96" t="s">
        <v>201</v>
      </c>
      <c r="B96" t="s">
        <v>311</v>
      </c>
      <c r="C96" t="s">
        <v>312</v>
      </c>
      <c r="D96" s="12">
        <f t="shared" si="0"/>
        <v>100</v>
      </c>
      <c r="E96" s="12">
        <f t="shared" si="0"/>
        <v>99.230360097449946</v>
      </c>
      <c r="F96" s="12">
        <f t="shared" si="0"/>
        <v>99.30126484022648</v>
      </c>
      <c r="G96" s="12">
        <f t="shared" si="0"/>
        <v>99.33916875173486</v>
      </c>
      <c r="H96" s="12">
        <f t="shared" si="0"/>
        <v>98.746382452426886</v>
      </c>
      <c r="I96" s="12">
        <f t="shared" si="0"/>
        <v>98.86693151244198</v>
      </c>
      <c r="J96" s="12">
        <f t="shared" si="0"/>
        <v>99.117153016211063</v>
      </c>
      <c r="K96" s="12">
        <f t="shared" si="0"/>
        <v>99.198613039054351</v>
      </c>
      <c r="L96" s="12">
        <f t="shared" si="0"/>
        <v>98.007342882904382</v>
      </c>
      <c r="M96" s="12">
        <f t="shared" si="0"/>
        <v>97.727539107332888</v>
      </c>
      <c r="N96" s="12">
        <f t="shared" si="0"/>
        <v>96.056272626801558</v>
      </c>
      <c r="O96" s="12">
        <f t="shared" si="0"/>
        <v>95.616150018427902</v>
      </c>
      <c r="P96" s="12">
        <f t="shared" si="0"/>
        <v>95.887692638673698</v>
      </c>
      <c r="Q96" s="12">
        <f t="shared" si="0"/>
        <v>97.817548293461286</v>
      </c>
      <c r="R96" s="12">
        <f t="shared" si="0"/>
        <v>95.682411739696974</v>
      </c>
      <c r="S96" s="12">
        <f t="shared" si="0"/>
        <v>94.173426689610068</v>
      </c>
      <c r="T96" s="12">
        <f t="shared" si="0"/>
        <v>93.489041289655077</v>
      </c>
      <c r="U96" s="12">
        <f t="shared" si="1"/>
        <v>95.574917712289917</v>
      </c>
    </row>
    <row r="97" spans="1:21">
      <c r="A97" t="s">
        <v>202</v>
      </c>
      <c r="B97" t="s">
        <v>311</v>
      </c>
      <c r="C97" t="s">
        <v>312</v>
      </c>
      <c r="D97" s="12">
        <f t="shared" si="0"/>
        <v>100</v>
      </c>
      <c r="E97" s="12">
        <f t="shared" si="0"/>
        <v>89.707239636127099</v>
      </c>
      <c r="F97" s="12">
        <f t="shared" si="0"/>
        <v>94.658307653078282</v>
      </c>
      <c r="G97" s="12">
        <f t="shared" si="0"/>
        <v>103.95924182455944</v>
      </c>
      <c r="H97" s="12">
        <f t="shared" si="0"/>
        <v>101.32921484711059</v>
      </c>
      <c r="I97" s="12">
        <f t="shared" si="0"/>
        <v>94.885357539095381</v>
      </c>
      <c r="J97" s="12">
        <f t="shared" si="0"/>
        <v>88.471315278028456</v>
      </c>
      <c r="K97" s="12">
        <f t="shared" si="0"/>
        <v>94.791532289261255</v>
      </c>
      <c r="L97" s="12">
        <f t="shared" si="0"/>
        <v>103.69346662767218</v>
      </c>
      <c r="M97" s="12">
        <f t="shared" si="0"/>
        <v>95.323783100309257</v>
      </c>
      <c r="N97" s="12">
        <f t="shared" si="0"/>
        <v>89.785969832092576</v>
      </c>
      <c r="O97" s="12">
        <f t="shared" si="0"/>
        <v>93.337207128300761</v>
      </c>
      <c r="P97" s="12">
        <f t="shared" si="0"/>
        <v>103.49300190774237</v>
      </c>
      <c r="Q97" s="12">
        <f t="shared" si="0"/>
        <v>103.214058173647</v>
      </c>
      <c r="R97" s="12">
        <f t="shared" si="0"/>
        <v>94.87959688134228</v>
      </c>
      <c r="S97" s="12">
        <f t="shared" si="0"/>
        <v>100.3967816281927</v>
      </c>
      <c r="T97" s="12">
        <f t="shared" si="0"/>
        <v>94.780014613223244</v>
      </c>
      <c r="U97" s="12">
        <f t="shared" si="1"/>
        <v>91.828590300911969</v>
      </c>
    </row>
    <row r="98" spans="1:21">
      <c r="A98" t="s">
        <v>220</v>
      </c>
      <c r="B98" t="s">
        <v>311</v>
      </c>
      <c r="C98" t="s">
        <v>312</v>
      </c>
      <c r="D98" s="12">
        <f t="shared" si="0"/>
        <v>100</v>
      </c>
      <c r="E98" s="12">
        <f t="shared" si="0"/>
        <v>99.646706363374591</v>
      </c>
      <c r="F98" s="12">
        <f t="shared" si="0"/>
        <v>99.732446886809612</v>
      </c>
      <c r="G98" s="12">
        <f t="shared" si="0"/>
        <v>100.13358019400533</v>
      </c>
      <c r="H98" s="12">
        <f t="shared" si="0"/>
        <v>100.30865946054274</v>
      </c>
      <c r="I98" s="12">
        <f t="shared" si="0"/>
        <v>100.61600650664579</v>
      </c>
      <c r="J98" s="12">
        <f t="shared" si="0"/>
        <v>100.69747807542369</v>
      </c>
      <c r="K98" s="12">
        <f t="shared" si="0"/>
        <v>100.13966323736443</v>
      </c>
      <c r="L98" s="12">
        <f t="shared" si="0"/>
        <v>99.34441931115802</v>
      </c>
      <c r="M98" s="12">
        <f t="shared" si="0"/>
        <v>98.855765251661936</v>
      </c>
      <c r="N98" s="12">
        <f t="shared" si="0"/>
        <v>97.419326848155109</v>
      </c>
      <c r="O98" s="12">
        <f t="shared" si="0"/>
        <v>97.574474206525892</v>
      </c>
      <c r="P98" s="12">
        <f t="shared" si="0"/>
        <v>96.456896734466739</v>
      </c>
      <c r="Q98" s="12">
        <f t="shared" si="0"/>
        <v>97.487022999507815</v>
      </c>
      <c r="R98" s="12">
        <f t="shared" si="0"/>
        <v>95.778500968317672</v>
      </c>
      <c r="S98" s="12">
        <f t="shared" si="0"/>
        <v>94.110727657964901</v>
      </c>
      <c r="T98" s="12">
        <f t="shared" si="0"/>
        <v>93.779888585365242</v>
      </c>
      <c r="U98" s="12">
        <f t="shared" si="1"/>
        <v>96.197304728280315</v>
      </c>
    </row>
    <row r="99" spans="1:21">
      <c r="A99" t="s">
        <v>203</v>
      </c>
      <c r="B99" t="s">
        <v>311</v>
      </c>
      <c r="C99" t="s">
        <v>312</v>
      </c>
      <c r="D99" s="12">
        <f t="shared" si="0"/>
        <v>100</v>
      </c>
      <c r="E99" s="12">
        <f t="shared" si="0"/>
        <v>98.898119789705717</v>
      </c>
      <c r="F99" s="12">
        <f t="shared" si="0"/>
        <v>97.727075398151172</v>
      </c>
      <c r="G99" s="12">
        <f t="shared" si="0"/>
        <v>97.589948692684075</v>
      </c>
      <c r="H99" s="12">
        <f t="shared" si="0"/>
        <v>96.749182674255465</v>
      </c>
      <c r="I99" s="12">
        <f t="shared" si="0"/>
        <v>94.454175610166871</v>
      </c>
      <c r="J99" s="12">
        <f t="shared" si="0"/>
        <v>95.068351227903548</v>
      </c>
      <c r="K99" s="12">
        <f t="shared" si="0"/>
        <v>95.496958534712761</v>
      </c>
      <c r="L99" s="12">
        <f t="shared" si="0"/>
        <v>94.33016468272146</v>
      </c>
      <c r="M99" s="12">
        <f t="shared" si="0"/>
        <v>94.46502325719328</v>
      </c>
      <c r="N99" s="12">
        <f t="shared" si="0"/>
        <v>92.967019173927255</v>
      </c>
      <c r="O99" s="12">
        <f t="shared" si="0"/>
        <v>93.897597643236594</v>
      </c>
      <c r="P99" s="12">
        <f t="shared" si="0"/>
        <v>98.541781455921068</v>
      </c>
      <c r="Q99" s="12">
        <f t="shared" si="0"/>
        <v>104.57570661349691</v>
      </c>
      <c r="R99" s="12">
        <f t="shared" si="0"/>
        <v>103.73634317822849</v>
      </c>
      <c r="S99" s="12">
        <f t="shared" si="0"/>
        <v>103.76545232653523</v>
      </c>
      <c r="T99" s="12">
        <f t="shared" si="0"/>
        <v>104.04379443178227</v>
      </c>
      <c r="U99" s="12">
        <f t="shared" si="1"/>
        <v>99.491361618353167</v>
      </c>
    </row>
    <row r="100" spans="1:21">
      <c r="A100" t="s">
        <v>2</v>
      </c>
      <c r="B100" t="s">
        <v>311</v>
      </c>
      <c r="C100" t="s">
        <v>312</v>
      </c>
      <c r="D100" s="12">
        <f t="shared" si="0"/>
        <v>100</v>
      </c>
      <c r="E100" s="12">
        <f t="shared" si="0"/>
        <v>98.20043925000914</v>
      </c>
      <c r="F100" s="12">
        <f t="shared" si="0"/>
        <v>99.597022827667061</v>
      </c>
      <c r="G100" s="12">
        <f t="shared" si="0"/>
        <v>98.76305266007725</v>
      </c>
      <c r="H100" s="12">
        <f t="shared" si="0"/>
        <v>99.156219167997548</v>
      </c>
      <c r="I100" s="12">
        <f t="shared" si="0"/>
        <v>100.36351757366965</v>
      </c>
      <c r="J100" s="12">
        <f t="shared" si="0"/>
        <v>100.033252422256</v>
      </c>
      <c r="K100" s="12">
        <f t="shared" si="0"/>
        <v>100.55416235598075</v>
      </c>
      <c r="L100" s="12">
        <f t="shared" si="0"/>
        <v>98.969113609098869</v>
      </c>
      <c r="M100" s="12">
        <f t="shared" si="0"/>
        <v>98.709032846826176</v>
      </c>
      <c r="N100" s="12">
        <f t="shared" si="0"/>
        <v>98.939284248084903</v>
      </c>
      <c r="O100" s="12">
        <f t="shared" si="0"/>
        <v>98.608432210965717</v>
      </c>
      <c r="P100" s="12">
        <f t="shared" si="0"/>
        <v>98.243967839871686</v>
      </c>
      <c r="Q100" s="12">
        <f t="shared" si="0"/>
        <v>99.044126411776418</v>
      </c>
      <c r="R100" s="12">
        <f t="shared" si="0"/>
        <v>97.857382551632071</v>
      </c>
      <c r="S100" s="12">
        <f t="shared" si="0"/>
        <v>95.668993741678506</v>
      </c>
      <c r="T100" s="12">
        <f t="shared" si="0"/>
        <v>95.976194820054516</v>
      </c>
      <c r="U100" s="12">
        <f t="shared" si="1"/>
        <v>96.902459840004084</v>
      </c>
    </row>
    <row r="101" spans="1:21">
      <c r="A101" t="s">
        <v>5</v>
      </c>
      <c r="B101" t="s">
        <v>311</v>
      </c>
      <c r="C101" t="s">
        <v>312</v>
      </c>
      <c r="D101" s="12">
        <f t="shared" si="0"/>
        <v>100</v>
      </c>
      <c r="E101" s="12">
        <f t="shared" si="0"/>
        <v>98.541288159837961</v>
      </c>
      <c r="F101" s="12">
        <f t="shared" si="0"/>
        <v>97.209057156000227</v>
      </c>
      <c r="G101" s="12">
        <f t="shared" si="0"/>
        <v>96.14881490982107</v>
      </c>
      <c r="H101" s="12">
        <f t="shared" si="0"/>
        <v>93.336188132410342</v>
      </c>
      <c r="I101" s="12">
        <f t="shared" si="0"/>
        <v>93.135474500577047</v>
      </c>
      <c r="J101" s="12">
        <f t="shared" si="0"/>
        <v>93.143875021970729</v>
      </c>
      <c r="K101" s="12">
        <f t="shared" si="0"/>
        <v>92.486152419058357</v>
      </c>
      <c r="L101" s="12">
        <f t="shared" si="0"/>
        <v>90.530277979411863</v>
      </c>
      <c r="M101" s="12">
        <f t="shared" si="0"/>
        <v>89.986967680088298</v>
      </c>
      <c r="N101" s="12">
        <f t="shared" si="0"/>
        <v>86.663518454686368</v>
      </c>
      <c r="O101" s="12">
        <f t="shared" si="0"/>
        <v>86.600723779285715</v>
      </c>
      <c r="P101" s="12">
        <f t="shared" si="0"/>
        <v>87.157881571062816</v>
      </c>
      <c r="Q101" s="12">
        <f t="shared" si="0"/>
        <v>91.194607729886599</v>
      </c>
      <c r="R101" s="12">
        <f t="shared" si="0"/>
        <v>88.740141429833301</v>
      </c>
      <c r="S101" s="12">
        <f t="shared" si="0"/>
        <v>87.506094081744223</v>
      </c>
      <c r="T101" s="12">
        <f t="shared" si="0"/>
        <v>88.114157260059415</v>
      </c>
      <c r="U101" s="12">
        <f t="shared" si="1"/>
        <v>96.622113361185455</v>
      </c>
    </row>
    <row r="102" spans="1:21">
      <c r="A102" t="s">
        <v>204</v>
      </c>
      <c r="B102" t="s">
        <v>311</v>
      </c>
      <c r="C102" t="s">
        <v>312</v>
      </c>
      <c r="D102" s="12">
        <f t="shared" si="0"/>
        <v>100</v>
      </c>
      <c r="E102" s="12">
        <f t="shared" si="0"/>
        <v>106.1876166434256</v>
      </c>
      <c r="F102" s="12">
        <f t="shared" si="0"/>
        <v>108.86304566181293</v>
      </c>
      <c r="G102" s="12">
        <f t="shared" si="0"/>
        <v>116.84514778944661</v>
      </c>
      <c r="H102" s="12">
        <f t="shared" si="0"/>
        <v>116.40325716672525</v>
      </c>
      <c r="I102" s="12">
        <f t="shared" si="0"/>
        <v>123.92840650481351</v>
      </c>
      <c r="J102" s="12">
        <f t="shared" si="0"/>
        <v>119.11636098991956</v>
      </c>
      <c r="K102" s="12">
        <f t="shared" si="0"/>
        <v>118.70771697672139</v>
      </c>
      <c r="L102" s="12">
        <f t="shared" si="0"/>
        <v>119.91966728712734</v>
      </c>
      <c r="M102" s="12">
        <f t="shared" si="0"/>
        <v>99.514169401696961</v>
      </c>
      <c r="N102" s="12">
        <f t="shared" si="0"/>
        <v>94.051261227952452</v>
      </c>
      <c r="O102" s="12">
        <f t="shared" si="0"/>
        <v>92.357116080335118</v>
      </c>
      <c r="P102" s="12">
        <f t="shared" si="0"/>
        <v>103.84835112246439</v>
      </c>
      <c r="Q102" s="12">
        <f t="shared" si="0"/>
        <v>108.73606008079044</v>
      </c>
      <c r="R102" s="12">
        <f t="shared" si="0"/>
        <v>101.42999762710878</v>
      </c>
      <c r="S102" s="12">
        <f t="shared" si="0"/>
        <v>102.80625132066065</v>
      </c>
      <c r="T102" s="12">
        <f t="shared" si="0"/>
        <v>103.50371780893317</v>
      </c>
      <c r="U102" s="12">
        <f t="shared" si="1"/>
        <v>95.188033971462957</v>
      </c>
    </row>
    <row r="103" spans="1:21">
      <c r="A103" t="s">
        <v>205</v>
      </c>
      <c r="B103" t="s">
        <v>311</v>
      </c>
      <c r="C103" t="s">
        <v>312</v>
      </c>
      <c r="D103" s="12">
        <f t="shared" si="0"/>
        <v>100</v>
      </c>
      <c r="E103" s="12">
        <f t="shared" si="0"/>
        <v>98.99050342284842</v>
      </c>
      <c r="F103" s="12">
        <f t="shared" si="0"/>
        <v>104.00750366662029</v>
      </c>
      <c r="G103" s="12">
        <f t="shared" si="0"/>
        <v>103.58421108642699</v>
      </c>
      <c r="H103" s="12">
        <f t="shared" si="0"/>
        <v>98.944063286276929</v>
      </c>
      <c r="I103" s="12">
        <f t="shared" si="0"/>
        <v>105.7590878814021</v>
      </c>
      <c r="J103" s="12">
        <f t="shared" si="0"/>
        <v>111.98841572106699</v>
      </c>
      <c r="K103" s="12">
        <f t="shared" si="0"/>
        <v>114.70042021868352</v>
      </c>
      <c r="L103" s="12">
        <f t="shared" si="0"/>
        <v>109.60765500714926</v>
      </c>
      <c r="M103" s="12">
        <f t="shared" si="0"/>
        <v>105.5436479280922</v>
      </c>
      <c r="N103" s="12">
        <f t="shared" si="0"/>
        <v>105.90029886193628</v>
      </c>
      <c r="O103" s="12">
        <f t="shared" si="0"/>
        <v>102.73654048558498</v>
      </c>
      <c r="P103" s="12">
        <f t="shared" si="0"/>
        <v>104.63911379232292</v>
      </c>
      <c r="Q103" s="12">
        <f t="shared" si="0"/>
        <v>104.83843147206788</v>
      </c>
      <c r="R103" s="12">
        <f t="shared" si="0"/>
        <v>99.263419004018218</v>
      </c>
      <c r="S103" s="12">
        <f t="shared" si="0"/>
        <v>97.422949148663918</v>
      </c>
      <c r="T103" s="12">
        <f t="shared" si="0"/>
        <v>92.549197372973921</v>
      </c>
      <c r="U103" s="12">
        <f t="shared" si="1"/>
        <v>88.277930214581488</v>
      </c>
    </row>
    <row r="104" spans="1:21">
      <c r="A104" t="s">
        <v>206</v>
      </c>
      <c r="B104" t="s">
        <v>311</v>
      </c>
      <c r="C104" t="s">
        <v>312</v>
      </c>
      <c r="D104" s="12">
        <f t="shared" si="0"/>
        <v>100</v>
      </c>
      <c r="E104" s="12">
        <f t="shared" si="0"/>
        <v>95.839363479238457</v>
      </c>
      <c r="F104" s="12">
        <f t="shared" si="0"/>
        <v>93.107977394184701</v>
      </c>
      <c r="G104" s="12">
        <f t="shared" si="0"/>
        <v>92.947875970646265</v>
      </c>
      <c r="H104" s="12">
        <f t="shared" si="0"/>
        <v>94.553974612930332</v>
      </c>
      <c r="I104" s="12">
        <f t="shared" si="0"/>
        <v>93.142581023187631</v>
      </c>
      <c r="J104" s="12">
        <f t="shared" si="0"/>
        <v>93.900415486725024</v>
      </c>
      <c r="K104" s="12">
        <f t="shared" si="0"/>
        <v>91.263659292230201</v>
      </c>
      <c r="L104" s="12">
        <f t="shared" si="0"/>
        <v>95.110763240442296</v>
      </c>
      <c r="M104" s="12">
        <f t="shared" si="0"/>
        <v>90.900146216817689</v>
      </c>
      <c r="N104" s="12">
        <f t="shared" si="0"/>
        <v>91.284145702364611</v>
      </c>
      <c r="O104" s="12">
        <f t="shared" si="0"/>
        <v>90.41941192373136</v>
      </c>
      <c r="P104" s="12">
        <f t="shared" si="0"/>
        <v>92.527826657400198</v>
      </c>
      <c r="Q104" s="12">
        <f t="shared" si="0"/>
        <v>93.681607046778126</v>
      </c>
      <c r="R104" s="12">
        <f t="shared" si="0"/>
        <v>88.882934373824924</v>
      </c>
      <c r="S104" s="12">
        <f t="shared" si="0"/>
        <v>91.608306685096252</v>
      </c>
      <c r="T104" s="12">
        <f t="shared" si="0"/>
        <v>91.887589774346139</v>
      </c>
      <c r="U104" s="12">
        <f t="shared" si="1"/>
        <v>98.084984524725144</v>
      </c>
    </row>
    <row r="105" spans="1:21">
      <c r="A105" t="s">
        <v>207</v>
      </c>
      <c r="B105" t="s">
        <v>311</v>
      </c>
      <c r="C105" t="s">
        <v>312</v>
      </c>
      <c r="D105" s="12">
        <f t="shared" si="0"/>
        <v>100</v>
      </c>
      <c r="E105" s="12">
        <f t="shared" si="0"/>
        <v>100.01518099383348</v>
      </c>
      <c r="F105" s="12">
        <f t="shared" si="0"/>
        <v>99.282642403276697</v>
      </c>
      <c r="G105" s="12">
        <f t="shared" si="0"/>
        <v>99.370141344204697</v>
      </c>
      <c r="H105" s="12">
        <f t="shared" si="0"/>
        <v>99.146004440966323</v>
      </c>
      <c r="I105" s="12">
        <f t="shared" si="0"/>
        <v>99.288964532210557</v>
      </c>
      <c r="J105" s="12">
        <f t="shared" si="0"/>
        <v>99.611320312949189</v>
      </c>
      <c r="K105" s="12">
        <f t="shared" si="0"/>
        <v>100.39582257999783</v>
      </c>
      <c r="L105" s="12">
        <f t="shared" si="0"/>
        <v>99.277576841901904</v>
      </c>
      <c r="M105" s="12">
        <f t="shared" si="0"/>
        <v>100.25534316932801</v>
      </c>
      <c r="N105" s="12">
        <f t="shared" si="0"/>
        <v>100.14380067849645</v>
      </c>
      <c r="O105" s="12">
        <f t="shared" si="0"/>
        <v>98.843415424232035</v>
      </c>
      <c r="P105" s="12">
        <f t="shared" si="0"/>
        <v>97.857960265287971</v>
      </c>
      <c r="Q105" s="12">
        <f t="shared" si="0"/>
        <v>96.662441829600994</v>
      </c>
      <c r="R105" s="12">
        <f t="shared" si="0"/>
        <v>94.807537592777351</v>
      </c>
      <c r="S105" s="12">
        <f t="shared" si="0"/>
        <v>93.038072564403592</v>
      </c>
      <c r="T105" s="12">
        <f t="shared" si="0"/>
        <v>91.750250529020533</v>
      </c>
      <c r="U105" s="12">
        <f t="shared" si="1"/>
        <v>94.918200691391817</v>
      </c>
    </row>
    <row r="106" spans="1:21">
      <c r="A106" t="s">
        <v>209</v>
      </c>
      <c r="B106" t="s">
        <v>311</v>
      </c>
      <c r="C106" t="s">
        <v>312</v>
      </c>
      <c r="D106" s="12">
        <f t="shared" ref="D106:T117" si="2">100*D48/D18</f>
        <v>100</v>
      </c>
      <c r="E106" s="12">
        <f t="shared" si="2"/>
        <v>97.626030202636869</v>
      </c>
      <c r="F106" s="12">
        <f t="shared" si="2"/>
        <v>113.21809361082205</v>
      </c>
      <c r="G106" s="12">
        <f t="shared" si="2"/>
        <v>95.134343601569938</v>
      </c>
      <c r="H106" s="12">
        <f t="shared" si="2"/>
        <v>91.39131648445445</v>
      </c>
      <c r="I106" s="12">
        <f t="shared" si="2"/>
        <v>88.815922070804831</v>
      </c>
      <c r="J106" s="12">
        <f t="shared" si="2"/>
        <v>104.30778655910025</v>
      </c>
      <c r="K106" s="12">
        <f t="shared" si="2"/>
        <v>96.168176498684488</v>
      </c>
      <c r="L106" s="12">
        <f t="shared" si="2"/>
        <v>86.728252416494172</v>
      </c>
      <c r="M106" s="12">
        <f t="shared" si="2"/>
        <v>88.838684947507346</v>
      </c>
      <c r="N106" s="12">
        <f t="shared" si="2"/>
        <v>91.450079677995589</v>
      </c>
      <c r="O106" s="12">
        <f t="shared" si="2"/>
        <v>94.839417624162579</v>
      </c>
      <c r="P106" s="12">
        <f t="shared" si="2"/>
        <v>101.29427442633049</v>
      </c>
      <c r="Q106" s="12">
        <f t="shared" si="2"/>
        <v>105.07727428088242</v>
      </c>
      <c r="R106" s="12">
        <f t="shared" si="2"/>
        <v>93.127583062608721</v>
      </c>
      <c r="S106" s="12">
        <f t="shared" si="2"/>
        <v>91.864136476138086</v>
      </c>
      <c r="T106" s="12">
        <f t="shared" si="2"/>
        <v>95.038301925347426</v>
      </c>
      <c r="U106" s="12">
        <f t="shared" si="1"/>
        <v>90.446105093381291</v>
      </c>
    </row>
    <row r="107" spans="1:21">
      <c r="A107" t="s">
        <v>210</v>
      </c>
      <c r="B107" t="s">
        <v>311</v>
      </c>
      <c r="C107" t="s">
        <v>312</v>
      </c>
      <c r="D107" s="12">
        <f t="shared" si="2"/>
        <v>100</v>
      </c>
      <c r="E107" s="12">
        <f t="shared" si="2"/>
        <v>100.71079325783633</v>
      </c>
      <c r="F107" s="12">
        <f t="shared" si="2"/>
        <v>100.50146969577722</v>
      </c>
      <c r="G107" s="12">
        <f t="shared" si="2"/>
        <v>101.31782607238988</v>
      </c>
      <c r="H107" s="12">
        <f t="shared" si="2"/>
        <v>101.61053529171049</v>
      </c>
      <c r="I107" s="12">
        <f t="shared" si="2"/>
        <v>103.00352291695268</v>
      </c>
      <c r="J107" s="12">
        <f t="shared" si="2"/>
        <v>102.74011891624855</v>
      </c>
      <c r="K107" s="12">
        <f t="shared" si="2"/>
        <v>102.63501978117642</v>
      </c>
      <c r="L107" s="12">
        <f t="shared" si="2"/>
        <v>101.82044251282898</v>
      </c>
      <c r="M107" s="12">
        <f t="shared" si="2"/>
        <v>102.3948333034043</v>
      </c>
      <c r="N107" s="12">
        <f t="shared" si="2"/>
        <v>101.57903232576786</v>
      </c>
      <c r="O107" s="12">
        <f t="shared" si="2"/>
        <v>101.95319376901574</v>
      </c>
      <c r="P107" s="12">
        <f t="shared" si="2"/>
        <v>101.48970694638784</v>
      </c>
      <c r="Q107" s="12">
        <f t="shared" si="2"/>
        <v>102.76236101130539</v>
      </c>
      <c r="R107" s="12">
        <f t="shared" si="2"/>
        <v>101.69028561432187</v>
      </c>
      <c r="S107" s="12">
        <f t="shared" si="2"/>
        <v>101.15100733425946</v>
      </c>
      <c r="T107" s="12">
        <f t="shared" si="2"/>
        <v>100.62237903718346</v>
      </c>
      <c r="U107" s="12">
        <f t="shared" si="1"/>
        <v>97.917543005958663</v>
      </c>
    </row>
    <row r="108" spans="1:21">
      <c r="A108" t="s">
        <v>211</v>
      </c>
      <c r="B108" t="s">
        <v>311</v>
      </c>
      <c r="C108" t="s">
        <v>312</v>
      </c>
      <c r="D108" s="12">
        <f t="shared" si="2"/>
        <v>100</v>
      </c>
      <c r="E108" s="12">
        <f t="shared" si="2"/>
        <v>100.6848990068892</v>
      </c>
      <c r="F108" s="12">
        <f t="shared" si="2"/>
        <v>101.88738815713039</v>
      </c>
      <c r="G108" s="12">
        <f t="shared" si="2"/>
        <v>100.9112982575993</v>
      </c>
      <c r="H108" s="12">
        <f t="shared" si="2"/>
        <v>101.57546739525564</v>
      </c>
      <c r="I108" s="12">
        <f t="shared" si="2"/>
        <v>101.7619286448399</v>
      </c>
      <c r="J108" s="12">
        <f t="shared" si="2"/>
        <v>101.18980302420563</v>
      </c>
      <c r="K108" s="12">
        <f t="shared" si="2"/>
        <v>102.9316020583116</v>
      </c>
      <c r="L108" s="12">
        <f t="shared" si="2"/>
        <v>100.00939871405313</v>
      </c>
      <c r="M108" s="12">
        <f t="shared" si="2"/>
        <v>99.03276461464678</v>
      </c>
      <c r="N108" s="12">
        <f t="shared" si="2"/>
        <v>98.178969640752186</v>
      </c>
      <c r="O108" s="12">
        <f t="shared" si="2"/>
        <v>99.358251157082265</v>
      </c>
      <c r="P108" s="12">
        <f t="shared" si="2"/>
        <v>101.12607280238664</v>
      </c>
      <c r="Q108" s="12">
        <f t="shared" si="2"/>
        <v>104.17909735356019</v>
      </c>
      <c r="R108" s="12">
        <f t="shared" si="2"/>
        <v>104.92470264143699</v>
      </c>
      <c r="S108" s="12">
        <f t="shared" si="2"/>
        <v>105.21731691148572</v>
      </c>
      <c r="T108" s="12">
        <f t="shared" si="2"/>
        <v>105.40754178894387</v>
      </c>
      <c r="U108" s="12">
        <f t="shared" si="1"/>
        <v>101.17916594267909</v>
      </c>
    </row>
    <row r="109" spans="1:21">
      <c r="A109" t="s">
        <v>212</v>
      </c>
      <c r="B109" t="s">
        <v>311</v>
      </c>
      <c r="C109" t="s">
        <v>312</v>
      </c>
      <c r="D109" s="12">
        <f t="shared" si="2"/>
        <v>100</v>
      </c>
      <c r="E109" s="12">
        <f t="shared" si="2"/>
        <v>98.9163250540429</v>
      </c>
      <c r="F109" s="12">
        <f t="shared" si="2"/>
        <v>98.571685716479635</v>
      </c>
      <c r="G109" s="12">
        <f t="shared" si="2"/>
        <v>99.193554810239362</v>
      </c>
      <c r="H109" s="12">
        <f t="shared" si="2"/>
        <v>107.21695735145158</v>
      </c>
      <c r="I109" s="12">
        <f t="shared" si="2"/>
        <v>116.24359619426629</v>
      </c>
      <c r="J109" s="12">
        <f t="shared" si="2"/>
        <v>114.34081941230035</v>
      </c>
      <c r="K109" s="12">
        <f t="shared" si="2"/>
        <v>113.84616048045228</v>
      </c>
      <c r="L109" s="12">
        <f t="shared" si="2"/>
        <v>112.89844360683523</v>
      </c>
      <c r="M109" s="12">
        <f t="shared" si="2"/>
        <v>115.76550174753964</v>
      </c>
      <c r="N109" s="12">
        <f t="shared" si="2"/>
        <v>114.79800856343451</v>
      </c>
      <c r="O109" s="12">
        <f t="shared" si="2"/>
        <v>114.90744219619879</v>
      </c>
      <c r="P109" s="12">
        <f t="shared" si="2"/>
        <v>115.08539421021233</v>
      </c>
      <c r="Q109" s="12">
        <f t="shared" si="2"/>
        <v>117.09434402244884</v>
      </c>
      <c r="R109" s="12">
        <f t="shared" si="2"/>
        <v>112.64360600303111</v>
      </c>
      <c r="S109" s="12">
        <f t="shared" si="2"/>
        <v>113.13041700536893</v>
      </c>
      <c r="T109" s="12">
        <f t="shared" si="2"/>
        <v>109.66284139259733</v>
      </c>
      <c r="U109" s="12">
        <f t="shared" si="1"/>
        <v>93.65340598481275</v>
      </c>
    </row>
    <row r="110" spans="1:21">
      <c r="A110" t="s">
        <v>213</v>
      </c>
      <c r="B110" t="s">
        <v>311</v>
      </c>
      <c r="C110" t="s">
        <v>312</v>
      </c>
      <c r="D110" s="12">
        <f t="shared" si="2"/>
        <v>100</v>
      </c>
      <c r="E110" s="12">
        <f t="shared" si="2"/>
        <v>100.36024517182722</v>
      </c>
      <c r="F110" s="12">
        <f t="shared" si="2"/>
        <v>101.41904814274656</v>
      </c>
      <c r="G110" s="12">
        <f t="shared" si="2"/>
        <v>101.60960272361967</v>
      </c>
      <c r="H110" s="12">
        <f t="shared" si="2"/>
        <v>104.06542636720053</v>
      </c>
      <c r="I110" s="12">
        <f t="shared" si="2"/>
        <v>102.64953623914576</v>
      </c>
      <c r="J110" s="12">
        <f t="shared" si="2"/>
        <v>101.93307275168577</v>
      </c>
      <c r="K110" s="12">
        <f t="shared" si="2"/>
        <v>103.40198421577151</v>
      </c>
      <c r="L110" s="12">
        <f t="shared" si="2"/>
        <v>102.02972952984416</v>
      </c>
      <c r="M110" s="12">
        <f t="shared" si="2"/>
        <v>102.10292968616939</v>
      </c>
      <c r="N110" s="12">
        <f t="shared" si="2"/>
        <v>98.828321776272375</v>
      </c>
      <c r="O110" s="12">
        <f t="shared" si="2"/>
        <v>98.309085136850811</v>
      </c>
      <c r="P110" s="12">
        <f t="shared" si="2"/>
        <v>97.10801714806982</v>
      </c>
      <c r="Q110" s="12">
        <f t="shared" si="2"/>
        <v>99.255754489689139</v>
      </c>
      <c r="R110" s="12">
        <f t="shared" si="2"/>
        <v>96.322073988985451</v>
      </c>
      <c r="S110" s="12">
        <f t="shared" si="2"/>
        <v>93.820548565706915</v>
      </c>
      <c r="T110" s="12">
        <f t="shared" si="2"/>
        <v>89.847925840695623</v>
      </c>
      <c r="U110" s="12">
        <f t="shared" si="1"/>
        <v>90.521629000391286</v>
      </c>
    </row>
    <row r="111" spans="1:21">
      <c r="A111" t="s">
        <v>214</v>
      </c>
      <c r="B111" t="s">
        <v>311</v>
      </c>
      <c r="C111" t="s">
        <v>312</v>
      </c>
      <c r="D111" s="12">
        <f t="shared" si="2"/>
        <v>100</v>
      </c>
      <c r="E111" s="12">
        <f t="shared" si="2"/>
        <v>111.87881725115986</v>
      </c>
      <c r="F111" s="12">
        <f t="shared" si="2"/>
        <v>103.98296128615327</v>
      </c>
      <c r="G111" s="12">
        <f t="shared" si="2"/>
        <v>144.90392603611605</v>
      </c>
      <c r="H111" s="12">
        <f t="shared" si="2"/>
        <v>140.1555180489413</v>
      </c>
      <c r="I111" s="12">
        <f t="shared" si="2"/>
        <v>115.36301095633148</v>
      </c>
      <c r="J111" s="12">
        <f t="shared" si="2"/>
        <v>122.71340371728276</v>
      </c>
      <c r="K111" s="12">
        <f t="shared" si="2"/>
        <v>128.81388665153406</v>
      </c>
      <c r="L111" s="12">
        <f t="shared" si="2"/>
        <v>126.39349441771483</v>
      </c>
      <c r="M111" s="12">
        <f t="shared" si="2"/>
        <v>121.67868661424107</v>
      </c>
      <c r="N111" s="12">
        <f t="shared" si="2"/>
        <v>122.74297335122561</v>
      </c>
      <c r="O111" s="12">
        <f t="shared" si="2"/>
        <v>112.94159701257304</v>
      </c>
      <c r="P111" s="12">
        <f t="shared" si="2"/>
        <v>106.25055868982973</v>
      </c>
      <c r="Q111" s="12">
        <f t="shared" si="2"/>
        <v>152.73981643779618</v>
      </c>
      <c r="R111" s="12">
        <f t="shared" si="2"/>
        <v>133.38231952990253</v>
      </c>
      <c r="S111" s="12">
        <f t="shared" si="2"/>
        <v>129.12073859405902</v>
      </c>
      <c r="T111" s="12"/>
      <c r="U111" s="12">
        <f t="shared" si="1"/>
        <v>0</v>
      </c>
    </row>
    <row r="112" spans="1:21">
      <c r="A112" t="s">
        <v>216</v>
      </c>
      <c r="B112" t="s">
        <v>311</v>
      </c>
      <c r="C112" t="s">
        <v>312</v>
      </c>
      <c r="D112" s="12">
        <f t="shared" si="2"/>
        <v>100</v>
      </c>
      <c r="E112" s="12">
        <f t="shared" si="2"/>
        <v>105.77827932199312</v>
      </c>
      <c r="F112" s="12">
        <f t="shared" si="2"/>
        <v>105.3325549677222</v>
      </c>
      <c r="G112" s="12">
        <f t="shared" si="2"/>
        <v>104.403918691386</v>
      </c>
      <c r="H112" s="12">
        <f t="shared" si="2"/>
        <v>100.10002938822012</v>
      </c>
      <c r="I112" s="12">
        <f t="shared" si="2"/>
        <v>95.753539757523953</v>
      </c>
      <c r="J112" s="12">
        <f t="shared" si="2"/>
        <v>98.807306951556384</v>
      </c>
      <c r="K112" s="12">
        <f t="shared" si="2"/>
        <v>95.924045567195137</v>
      </c>
      <c r="L112" s="12">
        <f t="shared" si="2"/>
        <v>95.91923461793381</v>
      </c>
      <c r="M112" s="12">
        <f t="shared" si="2"/>
        <v>99.678941885425161</v>
      </c>
      <c r="N112" s="12">
        <f t="shared" si="2"/>
        <v>97.683707450343846</v>
      </c>
      <c r="O112" s="12">
        <f t="shared" si="2"/>
        <v>99.234402457471418</v>
      </c>
      <c r="P112" s="12">
        <f t="shared" si="2"/>
        <v>96.695773972195497</v>
      </c>
      <c r="Q112" s="12">
        <f t="shared" si="2"/>
        <v>100.4430993108874</v>
      </c>
      <c r="R112" s="12">
        <f t="shared" si="2"/>
        <v>98.098602055970218</v>
      </c>
      <c r="S112" s="12">
        <f t="shared" si="2"/>
        <v>96.530623113443554</v>
      </c>
      <c r="T112" s="12">
        <f>100*T54/T24</f>
        <v>92.773469544629606</v>
      </c>
      <c r="U112" s="12">
        <f t="shared" si="1"/>
        <v>92.364204391464398</v>
      </c>
    </row>
    <row r="113" spans="1:27">
      <c r="A113" t="s">
        <v>217</v>
      </c>
      <c r="B113" t="s">
        <v>311</v>
      </c>
      <c r="C113" t="s">
        <v>312</v>
      </c>
      <c r="D113" s="12">
        <f t="shared" si="2"/>
        <v>100</v>
      </c>
      <c r="E113" s="12">
        <f t="shared" si="2"/>
        <v>103.10135541482015</v>
      </c>
      <c r="F113" s="12">
        <f t="shared" si="2"/>
        <v>100.94862786452039</v>
      </c>
      <c r="G113" s="12">
        <f t="shared" si="2"/>
        <v>101.81491214675367</v>
      </c>
      <c r="H113" s="12">
        <f t="shared" si="2"/>
        <v>101.54411862661449</v>
      </c>
      <c r="I113" s="12">
        <f t="shared" si="2"/>
        <v>102.2766808521002</v>
      </c>
      <c r="J113" s="12">
        <f t="shared" si="2"/>
        <v>97.308624451895042</v>
      </c>
      <c r="K113" s="12">
        <f t="shared" si="2"/>
        <v>96.619704177588019</v>
      </c>
      <c r="L113" s="12">
        <f t="shared" si="2"/>
        <v>95.437384116651046</v>
      </c>
      <c r="M113" s="12">
        <f t="shared" si="2"/>
        <v>94.843134709667027</v>
      </c>
      <c r="N113" s="12">
        <f t="shared" si="2"/>
        <v>93.694811188227561</v>
      </c>
      <c r="O113" s="12">
        <f t="shared" si="2"/>
        <v>91.945175282508018</v>
      </c>
      <c r="P113" s="12">
        <f t="shared" si="2"/>
        <v>94.733332867621144</v>
      </c>
      <c r="Q113" s="12">
        <f t="shared" si="2"/>
        <v>96.078231783124536</v>
      </c>
      <c r="R113" s="12">
        <f t="shared" si="2"/>
        <v>90.216238546386322</v>
      </c>
      <c r="S113" s="12">
        <f t="shared" si="2"/>
        <v>88.751235594113282</v>
      </c>
      <c r="T113" s="12">
        <f>100*T55/T25</f>
        <v>84.553061365828214</v>
      </c>
      <c r="U113" s="12">
        <f t="shared" si="1"/>
        <v>88.004389544437231</v>
      </c>
    </row>
    <row r="114" spans="1:27">
      <c r="A114" t="s">
        <v>218</v>
      </c>
      <c r="B114" t="s">
        <v>311</v>
      </c>
      <c r="C114" t="s">
        <v>312</v>
      </c>
      <c r="D114" s="12">
        <f t="shared" si="2"/>
        <v>100</v>
      </c>
      <c r="E114" s="12">
        <f t="shared" si="2"/>
        <v>98.292839409995466</v>
      </c>
      <c r="F114" s="12">
        <f t="shared" si="2"/>
        <v>100.27349705280383</v>
      </c>
      <c r="G114" s="12">
        <f t="shared" si="2"/>
        <v>103.06439981163003</v>
      </c>
      <c r="H114" s="12">
        <f t="shared" si="2"/>
        <v>106.54836240887074</v>
      </c>
      <c r="I114" s="12">
        <f t="shared" si="2"/>
        <v>104.39053277784562</v>
      </c>
      <c r="J114" s="12">
        <f t="shared" si="2"/>
        <v>104.26155096584866</v>
      </c>
      <c r="K114" s="12">
        <f t="shared" si="2"/>
        <v>103.38014658295575</v>
      </c>
      <c r="L114" s="12">
        <f t="shared" si="2"/>
        <v>102.53051423517388</v>
      </c>
      <c r="M114" s="12">
        <f t="shared" si="2"/>
        <v>100.68342749687169</v>
      </c>
      <c r="N114" s="12">
        <f t="shared" si="2"/>
        <v>97.08063589350003</v>
      </c>
      <c r="O114" s="12">
        <f t="shared" si="2"/>
        <v>94.711451703140909</v>
      </c>
      <c r="P114" s="12">
        <f t="shared" si="2"/>
        <v>95.297937904678079</v>
      </c>
      <c r="Q114" s="12">
        <f t="shared" si="2"/>
        <v>96.901385989126368</v>
      </c>
      <c r="R114" s="12">
        <f t="shared" si="2"/>
        <v>96.525411712252193</v>
      </c>
      <c r="S114" s="12">
        <f t="shared" si="2"/>
        <v>95.633091889157157</v>
      </c>
      <c r="T114" s="12">
        <f>100*T56/T26</f>
        <v>93.180896557362601</v>
      </c>
      <c r="U114" s="12">
        <f t="shared" si="1"/>
        <v>96.160540539449798</v>
      </c>
    </row>
    <row r="115" spans="1:27">
      <c r="A115" t="s">
        <v>219</v>
      </c>
      <c r="B115" t="s">
        <v>311</v>
      </c>
      <c r="C115" t="s">
        <v>312</v>
      </c>
      <c r="D115" s="12">
        <f t="shared" si="2"/>
        <v>100</v>
      </c>
      <c r="E115" s="12">
        <f t="shared" si="2"/>
        <v>100.59382452406288</v>
      </c>
      <c r="F115" s="12">
        <f t="shared" si="2"/>
        <v>100.26574431218418</v>
      </c>
      <c r="G115" s="12">
        <f t="shared" si="2"/>
        <v>100.6692810057519</v>
      </c>
      <c r="H115" s="12">
        <f t="shared" si="2"/>
        <v>100.07468269514941</v>
      </c>
      <c r="I115" s="12">
        <f t="shared" si="2"/>
        <v>100.62439194348313</v>
      </c>
      <c r="J115" s="12">
        <f t="shared" si="2"/>
        <v>99.886607185831465</v>
      </c>
      <c r="K115" s="12">
        <f t="shared" si="2"/>
        <v>99.042129584395823</v>
      </c>
      <c r="L115" s="12">
        <f t="shared" si="2"/>
        <v>96.584108051398303</v>
      </c>
      <c r="M115" s="12">
        <f t="shared" si="2"/>
        <v>96.635555372893862</v>
      </c>
      <c r="N115" s="12">
        <f t="shared" si="2"/>
        <v>97.243061443984615</v>
      </c>
      <c r="O115" s="12">
        <f t="shared" si="2"/>
        <v>97.558709923334504</v>
      </c>
      <c r="P115" s="12">
        <f t="shared" si="2"/>
        <v>98.551295412977964</v>
      </c>
      <c r="Q115" s="12">
        <f t="shared" si="2"/>
        <v>98.634836211628652</v>
      </c>
      <c r="R115" s="12">
        <f t="shared" si="2"/>
        <v>99.739794969835955</v>
      </c>
      <c r="S115" s="12">
        <f t="shared" si="2"/>
        <v>99.380189313377258</v>
      </c>
      <c r="T115" s="12">
        <f>100*T57/T27</f>
        <v>99.221880697500168</v>
      </c>
      <c r="U115" s="12">
        <f t="shared" si="1"/>
        <v>100.59516952470217</v>
      </c>
    </row>
    <row r="116" spans="1:27">
      <c r="A116" t="s">
        <v>221</v>
      </c>
      <c r="B116" t="s">
        <v>311</v>
      </c>
      <c r="C116" t="s">
        <v>312</v>
      </c>
      <c r="D116" s="12">
        <f t="shared" si="2"/>
        <v>100</v>
      </c>
      <c r="E116" s="12">
        <f t="shared" si="2"/>
        <v>99.399269795592545</v>
      </c>
      <c r="F116" s="12">
        <f t="shared" si="2"/>
        <v>98.305178187437292</v>
      </c>
      <c r="G116" s="12">
        <f t="shared" si="2"/>
        <v>99.242607570306106</v>
      </c>
      <c r="H116" s="12">
        <f t="shared" si="2"/>
        <v>100.09560479860886</v>
      </c>
      <c r="I116" s="12">
        <f t="shared" si="2"/>
        <v>100.10485395455673</v>
      </c>
      <c r="J116" s="12">
        <f t="shared" si="2"/>
        <v>98.96463016818457</v>
      </c>
      <c r="K116" s="12">
        <f t="shared" si="2"/>
        <v>96.778238408774271</v>
      </c>
      <c r="L116" s="12">
        <f t="shared" si="2"/>
        <v>96.321712564330241</v>
      </c>
      <c r="M116" s="12">
        <f t="shared" si="2"/>
        <v>94.017420472142675</v>
      </c>
      <c r="N116" s="12">
        <f t="shared" si="2"/>
        <v>91.864185382291495</v>
      </c>
      <c r="O116" s="12">
        <f t="shared" si="2"/>
        <v>93.899914714207696</v>
      </c>
      <c r="P116" s="12">
        <f t="shared" si="2"/>
        <v>90.799194031661415</v>
      </c>
      <c r="Q116" s="12">
        <f t="shared" si="2"/>
        <v>90.514262963660343</v>
      </c>
      <c r="R116" s="12">
        <f t="shared" si="2"/>
        <v>88.869236644781623</v>
      </c>
      <c r="S116" s="12">
        <f t="shared" si="2"/>
        <v>86.298384822356581</v>
      </c>
      <c r="T116" s="12">
        <f>100*T58/T28</f>
        <v>85.750421649024787</v>
      </c>
      <c r="U116" s="12">
        <f t="shared" si="1"/>
        <v>94.73691641664459</v>
      </c>
    </row>
    <row r="117" spans="1:27">
      <c r="A117" t="s">
        <v>222</v>
      </c>
      <c r="B117" t="s">
        <v>311</v>
      </c>
      <c r="C117" t="s">
        <v>312</v>
      </c>
      <c r="D117" s="12">
        <f t="shared" si="2"/>
        <v>100</v>
      </c>
      <c r="E117" s="12">
        <f t="shared" si="2"/>
        <v>100.51618430272059</v>
      </c>
      <c r="F117" s="12">
        <f t="shared" si="2"/>
        <v>102.13044464520446</v>
      </c>
      <c r="G117" s="12">
        <f t="shared" si="2"/>
        <v>100.41229490458079</v>
      </c>
      <c r="H117" s="12">
        <f t="shared" si="2"/>
        <v>100.05088081585066</v>
      </c>
      <c r="I117" s="12">
        <f t="shared" si="2"/>
        <v>101.51784339594109</v>
      </c>
      <c r="J117" s="12">
        <f t="shared" si="2"/>
        <v>99.645731693817538</v>
      </c>
      <c r="K117" s="12">
        <f t="shared" si="2"/>
        <v>96.62195186285382</v>
      </c>
      <c r="L117" s="12">
        <f t="shared" si="2"/>
        <v>99.100011780777606</v>
      </c>
      <c r="M117" s="12">
        <f t="shared" si="2"/>
        <v>100.30804794459507</v>
      </c>
      <c r="N117" s="12">
        <f t="shared" si="2"/>
        <v>101.07713621025225</v>
      </c>
      <c r="O117" s="12">
        <f t="shared" si="2"/>
        <v>100.94577867087861</v>
      </c>
      <c r="P117" s="12">
        <f t="shared" si="2"/>
        <v>100.10437754238259</v>
      </c>
      <c r="Q117" s="12">
        <f t="shared" si="2"/>
        <v>98.897578586475319</v>
      </c>
      <c r="R117" s="12">
        <f t="shared" si="2"/>
        <v>97.983024767268233</v>
      </c>
      <c r="S117" s="12">
        <f t="shared" si="2"/>
        <v>97.81208678242119</v>
      </c>
      <c r="T117" s="12"/>
      <c r="U117" s="12">
        <f t="shared" si="1"/>
        <v>0</v>
      </c>
      <c r="Z117" t="s">
        <v>69</v>
      </c>
      <c r="AA117" t="s">
        <v>69</v>
      </c>
    </row>
    <row r="118" spans="1:27">
      <c r="W118" t="s">
        <v>374</v>
      </c>
      <c r="X118" t="s">
        <v>440</v>
      </c>
      <c r="Y118" t="s">
        <v>440</v>
      </c>
      <c r="Z118" t="s">
        <v>440</v>
      </c>
      <c r="AA118" t="s">
        <v>440</v>
      </c>
    </row>
    <row r="119" spans="1:27">
      <c r="A119" s="8" t="s">
        <v>441</v>
      </c>
      <c r="W119" s="38" t="s">
        <v>442</v>
      </c>
      <c r="X119" s="38" t="s">
        <v>443</v>
      </c>
      <c r="Y119" s="38" t="s">
        <v>444</v>
      </c>
      <c r="Z119" s="38" t="s">
        <v>443</v>
      </c>
      <c r="AA119" s="38" t="s">
        <v>444</v>
      </c>
    </row>
    <row r="120" spans="1:27">
      <c r="A120" t="s">
        <v>193</v>
      </c>
      <c r="B120" t="s">
        <v>389</v>
      </c>
      <c r="C120" s="12">
        <v>-1.551079293031421</v>
      </c>
      <c r="D120" s="12">
        <v>95.070445699999993</v>
      </c>
      <c r="E120" s="12">
        <v>94.666975800000003</v>
      </c>
      <c r="F120" s="12">
        <v>96.834740499999995</v>
      </c>
      <c r="G120" s="12">
        <v>98.834015500000007</v>
      </c>
      <c r="H120" s="12">
        <v>98.9339528</v>
      </c>
      <c r="I120" s="12">
        <v>99.241447600000001</v>
      </c>
      <c r="J120" s="12">
        <v>101.10690700000001</v>
      </c>
      <c r="K120" s="12">
        <v>101.13071979999999</v>
      </c>
      <c r="L120" s="12">
        <v>99.903638999999998</v>
      </c>
      <c r="M120" s="12">
        <v>100</v>
      </c>
      <c r="N120" s="12">
        <v>101.6846003</v>
      </c>
      <c r="O120" s="12">
        <v>101.8835062</v>
      </c>
      <c r="P120" s="12">
        <v>102.7643364</v>
      </c>
      <c r="Q120" s="12">
        <v>104.93646339999999</v>
      </c>
      <c r="R120" s="12">
        <v>104.3332314</v>
      </c>
      <c r="S120" s="12">
        <v>103.12799699999999</v>
      </c>
      <c r="T120" s="12">
        <v>103.0965142</v>
      </c>
      <c r="U120" s="12">
        <v>103.0522564</v>
      </c>
      <c r="V120" s="12">
        <v>103.4865195</v>
      </c>
      <c r="W120" s="9">
        <f t="shared" ref="W120:W130" si="3">100*U120/Q120-100</f>
        <v>-1.795569374982378</v>
      </c>
      <c r="X120" s="9">
        <f>100*T91/Q91-100</f>
        <v>-1.551079293031421</v>
      </c>
      <c r="Y120" s="9">
        <f>100*O91/J91-100</f>
        <v>-0.3531732987505336</v>
      </c>
      <c r="Z120" s="9">
        <f t="shared" ref="Z120:Z130" si="4">100*((U120/Q120)^(1/3))-100</f>
        <v>-0.60214159259662381</v>
      </c>
      <c r="AA120" s="9">
        <f>100*((O91/J91)^(1/5))-100</f>
        <v>-7.0734656826019204E-2</v>
      </c>
    </row>
    <row r="121" spans="1:27">
      <c r="A121" t="s">
        <v>197</v>
      </c>
      <c r="B121" t="s">
        <v>396</v>
      </c>
      <c r="C121" s="12">
        <v>-3.1879979556698288</v>
      </c>
      <c r="D121" s="12">
        <v>93.354319000000004</v>
      </c>
      <c r="E121" s="12">
        <v>94.919438600000007</v>
      </c>
      <c r="F121" s="12">
        <v>95.211905700000003</v>
      </c>
      <c r="G121" s="12">
        <v>98.249688300000003</v>
      </c>
      <c r="H121" s="12">
        <v>96.922455099999993</v>
      </c>
      <c r="I121" s="12">
        <v>98.619631299999995</v>
      </c>
      <c r="J121" s="12">
        <v>101.2154549</v>
      </c>
      <c r="K121" s="12">
        <v>101.7210946</v>
      </c>
      <c r="L121" s="12">
        <v>100.9384263</v>
      </c>
      <c r="M121" s="12">
        <v>100</v>
      </c>
      <c r="N121" s="12">
        <v>100.5380456</v>
      </c>
      <c r="O121" s="12">
        <v>101.071961</v>
      </c>
      <c r="P121" s="12">
        <v>101.3620779</v>
      </c>
      <c r="Q121" s="12">
        <v>103.3239066</v>
      </c>
      <c r="R121" s="12">
        <v>102.7224508</v>
      </c>
      <c r="S121" s="12">
        <v>102.7330948</v>
      </c>
      <c r="T121" s="12">
        <v>104.01710970000001</v>
      </c>
      <c r="U121" s="12">
        <v>104.97876909999999</v>
      </c>
      <c r="V121" s="12">
        <v>104.8075343</v>
      </c>
      <c r="W121" s="9">
        <f t="shared" si="3"/>
        <v>1.6016259493618321</v>
      </c>
      <c r="X121" s="9">
        <f>100*T92/Q92-100</f>
        <v>-3.1879979556698288</v>
      </c>
      <c r="Y121" s="9">
        <f>100*O92/J92-100</f>
        <v>-3.0474382606183354</v>
      </c>
      <c r="Z121" s="9">
        <f t="shared" si="4"/>
        <v>0.53105018137777904</v>
      </c>
      <c r="AA121" s="9">
        <f>100*((O92/J92)^(1/5))-100</f>
        <v>-0.61705596847843935</v>
      </c>
    </row>
    <row r="122" spans="1:27">
      <c r="A122" t="s">
        <v>203</v>
      </c>
      <c r="B122" t="s">
        <v>388</v>
      </c>
      <c r="C122" s="12">
        <v>-0.50863838164683273</v>
      </c>
      <c r="D122" s="12">
        <v>87.613905399999993</v>
      </c>
      <c r="E122" s="12">
        <v>87.389188000000004</v>
      </c>
      <c r="F122" s="12">
        <v>89.4272931</v>
      </c>
      <c r="G122" s="12">
        <v>90.0594301</v>
      </c>
      <c r="H122" s="12">
        <v>89.626116600000003</v>
      </c>
      <c r="I122" s="12">
        <v>91.541798299999996</v>
      </c>
      <c r="J122" s="12">
        <v>91.132862900000006</v>
      </c>
      <c r="K122" s="12">
        <v>94.123260700000003</v>
      </c>
      <c r="L122" s="12">
        <v>97.185235899999995</v>
      </c>
      <c r="M122" s="12">
        <v>100</v>
      </c>
      <c r="N122" s="12">
        <v>101.4243951</v>
      </c>
      <c r="O122" s="12">
        <v>102.8563599</v>
      </c>
      <c r="P122" s="12">
        <v>103.75362010000001</v>
      </c>
      <c r="Q122" s="12">
        <v>104.68382680000001</v>
      </c>
      <c r="R122" s="12">
        <v>104.5559859</v>
      </c>
      <c r="S122" s="12">
        <v>104.2788525</v>
      </c>
      <c r="T122" s="12">
        <v>104.81919980000001</v>
      </c>
      <c r="U122" s="12">
        <v>105.3028575</v>
      </c>
      <c r="V122" s="12">
        <v>105.3879337</v>
      </c>
      <c r="W122" s="9">
        <f t="shared" si="3"/>
        <v>0.59133365575435448</v>
      </c>
      <c r="X122" s="9">
        <f>100*T99/Q99-100</f>
        <v>-0.50863838164683273</v>
      </c>
      <c r="Y122" s="9">
        <f>100*O97/J97-100</f>
        <v>5.4999655368305866</v>
      </c>
      <c r="Z122" s="9">
        <f t="shared" si="4"/>
        <v>0.19672396163797146</v>
      </c>
      <c r="AA122" s="9">
        <f>100*((O97/J97)^(1/5))-100</f>
        <v>1.0765624813621031</v>
      </c>
    </row>
    <row r="123" spans="1:27">
      <c r="A123" t="s">
        <v>2</v>
      </c>
      <c r="B123" t="s">
        <v>51</v>
      </c>
      <c r="C123" s="12">
        <v>-3.0975401599959156</v>
      </c>
      <c r="D123" s="12">
        <v>90.334719699999994</v>
      </c>
      <c r="E123" s="12">
        <v>91.056033999999997</v>
      </c>
      <c r="F123" s="12">
        <v>92.402764500000004</v>
      </c>
      <c r="G123" s="12">
        <v>94.757907399999993</v>
      </c>
      <c r="H123" s="12">
        <v>94.683013000000003</v>
      </c>
      <c r="I123" s="12">
        <v>94.914132300000006</v>
      </c>
      <c r="J123" s="12">
        <v>96.898411800000005</v>
      </c>
      <c r="K123" s="12">
        <v>97.637752300000002</v>
      </c>
      <c r="L123" s="12">
        <v>98.841018300000002</v>
      </c>
      <c r="M123" s="12">
        <v>100</v>
      </c>
      <c r="N123" s="12">
        <v>101.02385820000001</v>
      </c>
      <c r="O123" s="12">
        <v>101.5556572</v>
      </c>
      <c r="P123" s="12">
        <v>101.41674519999999</v>
      </c>
      <c r="Q123" s="12">
        <v>104.14117640000001</v>
      </c>
      <c r="R123" s="12">
        <v>105.53366490000001</v>
      </c>
      <c r="S123" s="12">
        <v>105.96243010000001</v>
      </c>
      <c r="T123" s="12">
        <v>106.34256259999999</v>
      </c>
      <c r="U123" s="12">
        <v>107.4413297</v>
      </c>
      <c r="V123" s="12">
        <v>107.6205475</v>
      </c>
      <c r="W123" s="9">
        <f t="shared" si="3"/>
        <v>3.1689226241542627</v>
      </c>
      <c r="X123" s="9">
        <f>100*T100/Q100-100</f>
        <v>-3.0975401599959156</v>
      </c>
      <c r="Y123" s="9">
        <f>100*O98/J98-100</f>
        <v>-3.1013724758415862</v>
      </c>
      <c r="Z123" s="9">
        <f t="shared" si="4"/>
        <v>1.0453420648224778</v>
      </c>
      <c r="AA123" s="9">
        <f>100*((O98/J98)^(1/5))-100</f>
        <v>-0.62811567463296569</v>
      </c>
    </row>
    <row r="124" spans="1:27">
      <c r="A124" t="s">
        <v>5</v>
      </c>
      <c r="B124" t="s">
        <v>391</v>
      </c>
      <c r="C124" s="12">
        <v>-3.3778866388145445</v>
      </c>
      <c r="D124" s="12">
        <v>101.5308337</v>
      </c>
      <c r="E124" s="12">
        <v>100.8939524</v>
      </c>
      <c r="F124" s="12">
        <v>101.2612074</v>
      </c>
      <c r="G124" s="12">
        <v>101.7948176</v>
      </c>
      <c r="H124" s="12">
        <v>102.8557757</v>
      </c>
      <c r="I124" s="12">
        <v>102.65886980000001</v>
      </c>
      <c r="J124" s="12">
        <v>102.79528120000001</v>
      </c>
      <c r="K124" s="12">
        <v>102.5616382</v>
      </c>
      <c r="L124" s="12">
        <v>101.7452705</v>
      </c>
      <c r="M124" s="12">
        <v>100</v>
      </c>
      <c r="N124" s="12">
        <v>100.03594289999999</v>
      </c>
      <c r="O124" s="12">
        <v>99.345466200000004</v>
      </c>
      <c r="P124" s="12">
        <v>99.800005900000002</v>
      </c>
      <c r="Q124" s="12">
        <v>99.930451599999998</v>
      </c>
      <c r="R124" s="12">
        <v>100.2934769</v>
      </c>
      <c r="S124" s="12">
        <v>101.1812352</v>
      </c>
      <c r="T124" s="12">
        <v>102.2132711</v>
      </c>
      <c r="U124" s="12">
        <v>102.5493487</v>
      </c>
      <c r="V124" s="12">
        <v>104.25457590000001</v>
      </c>
      <c r="W124" s="9">
        <f t="shared" si="3"/>
        <v>2.620719768667584</v>
      </c>
      <c r="X124" s="9">
        <f>100*T101/Q101-100</f>
        <v>-3.3778866388145445</v>
      </c>
      <c r="Y124" s="9">
        <f>100*O99/J99-100</f>
        <v>-1.2314861565868114</v>
      </c>
      <c r="Z124" s="9">
        <f t="shared" si="4"/>
        <v>0.86605115758038664</v>
      </c>
      <c r="AA124" s="9">
        <f>100*((O99/J99)^(1/5))-100</f>
        <v>-0.24751952042699088</v>
      </c>
    </row>
    <row r="125" spans="1:27" s="13" customFormat="1">
      <c r="A125" s="13" t="s">
        <v>204</v>
      </c>
      <c r="B125" s="13" t="s">
        <v>384</v>
      </c>
      <c r="C125" s="14">
        <v>-4.8119660285370429</v>
      </c>
      <c r="D125" s="14">
        <v>79.228271100000001</v>
      </c>
      <c r="E125" s="14">
        <v>85.354722899999999</v>
      </c>
      <c r="F125" s="14">
        <v>86.053619299999994</v>
      </c>
      <c r="G125" s="14">
        <v>89.5887946</v>
      </c>
      <c r="H125" s="14">
        <v>88.277196099999998</v>
      </c>
      <c r="I125" s="14">
        <v>89.165780900000001</v>
      </c>
      <c r="J125" s="14">
        <v>96.835911300000006</v>
      </c>
      <c r="K125" s="14">
        <v>99.575400400000007</v>
      </c>
      <c r="L125" s="14">
        <v>100.79143190000001</v>
      </c>
      <c r="M125" s="14">
        <v>100</v>
      </c>
      <c r="N125" s="14">
        <v>98.998615299999997</v>
      </c>
      <c r="O125" s="14">
        <v>100.5444632</v>
      </c>
      <c r="P125" s="14">
        <v>99.948632200000006</v>
      </c>
      <c r="Q125" s="14">
        <v>102.7827966</v>
      </c>
      <c r="R125" s="14">
        <v>96.261626000000007</v>
      </c>
      <c r="S125" s="14">
        <v>89.965297500000005</v>
      </c>
      <c r="T125" s="14">
        <v>85.862103599999998</v>
      </c>
      <c r="U125" s="14">
        <v>81.392228399999993</v>
      </c>
      <c r="V125" s="14">
        <v>79.837822500000001</v>
      </c>
      <c r="W125" s="9">
        <f t="shared" si="3"/>
        <v>-20.811428475959573</v>
      </c>
      <c r="X125" s="9">
        <f>100*T102/Q102-100</f>
        <v>-4.8119660285370429</v>
      </c>
      <c r="Y125" s="9">
        <f>100*O100/J100-100</f>
        <v>-1.4243465815505942</v>
      </c>
      <c r="Z125" s="9">
        <f t="shared" si="4"/>
        <v>-7.4831502722309153</v>
      </c>
      <c r="AA125" s="9">
        <f>100*((O100/J100)^(1/5))-100</f>
        <v>-0.28650633704263839</v>
      </c>
    </row>
    <row r="126" spans="1:27">
      <c r="A126" t="s">
        <v>206</v>
      </c>
      <c r="B126" t="s">
        <v>387</v>
      </c>
      <c r="C126" s="12">
        <v>-1.9150154752748563</v>
      </c>
      <c r="D126" s="12">
        <v>82.248689600000006</v>
      </c>
      <c r="E126" s="12">
        <v>84.028402400000004</v>
      </c>
      <c r="F126" s="12">
        <v>83.8783952</v>
      </c>
      <c r="G126" s="12">
        <v>85.520053799999999</v>
      </c>
      <c r="H126" s="12">
        <v>87.837696600000001</v>
      </c>
      <c r="I126" s="12">
        <v>90.706942400000003</v>
      </c>
      <c r="J126" s="12">
        <v>90.814299099999999</v>
      </c>
      <c r="K126" s="12">
        <v>92.9793892</v>
      </c>
      <c r="L126" s="12">
        <v>96.132169599999997</v>
      </c>
      <c r="M126" s="12">
        <v>100</v>
      </c>
      <c r="N126" s="12">
        <v>101.8793282</v>
      </c>
      <c r="O126" s="12">
        <v>104.3665773</v>
      </c>
      <c r="P126" s="12">
        <v>108.1783312</v>
      </c>
      <c r="Q126" s="12">
        <v>115.0477516</v>
      </c>
      <c r="R126" s="12">
        <v>113.0662596</v>
      </c>
      <c r="S126" s="12">
        <v>111.0303229</v>
      </c>
      <c r="T126" s="12">
        <v>111.39059760000001</v>
      </c>
      <c r="U126" s="12">
        <v>107.56214319999999</v>
      </c>
      <c r="V126" s="12">
        <v>106.59748810000001</v>
      </c>
      <c r="W126" s="9">
        <f t="shared" si="3"/>
        <v>-6.5065229836269225</v>
      </c>
      <c r="X126" s="9">
        <f>100*T104/Q104-100</f>
        <v>-1.9150154752748563</v>
      </c>
      <c r="Y126" s="9">
        <f>100*O102/J102-100</f>
        <v>-22.464793826138632</v>
      </c>
      <c r="Z126" s="9">
        <f t="shared" si="4"/>
        <v>-2.2176574938035287</v>
      </c>
      <c r="AA126" s="9">
        <f>100*((O102/J102)^(1/5))-100</f>
        <v>-4.9614527266135866</v>
      </c>
    </row>
    <row r="127" spans="1:27">
      <c r="A127" t="s">
        <v>207</v>
      </c>
      <c r="B127" t="s">
        <v>386</v>
      </c>
      <c r="C127" s="12">
        <v>-5.0817993086081827</v>
      </c>
      <c r="D127" s="12">
        <v>99.3426312</v>
      </c>
      <c r="E127" s="12">
        <v>101.22273610000001</v>
      </c>
      <c r="F127" s="12">
        <v>97.968115499999996</v>
      </c>
      <c r="G127" s="12">
        <v>98.379733799999997</v>
      </c>
      <c r="H127" s="12">
        <v>97.452914399999997</v>
      </c>
      <c r="I127" s="12">
        <v>97.768893500000004</v>
      </c>
      <c r="J127" s="12">
        <v>97.590015100000002</v>
      </c>
      <c r="K127" s="12">
        <v>98.516168300000004</v>
      </c>
      <c r="L127" s="12">
        <v>99.231616299999999</v>
      </c>
      <c r="M127" s="12">
        <v>100</v>
      </c>
      <c r="N127" s="12">
        <v>100.1097565</v>
      </c>
      <c r="O127" s="12">
        <v>100.1519823</v>
      </c>
      <c r="P127" s="12">
        <v>100.82295980000001</v>
      </c>
      <c r="Q127" s="12">
        <v>102.64082999999999</v>
      </c>
      <c r="R127" s="12">
        <v>103.9849591</v>
      </c>
      <c r="S127" s="12">
        <v>102.41657960000001</v>
      </c>
      <c r="T127" s="12">
        <v>100.73302529999999</v>
      </c>
      <c r="U127" s="12">
        <v>100.8173795</v>
      </c>
      <c r="V127" s="12">
        <v>101.208049</v>
      </c>
      <c r="W127" s="9">
        <f t="shared" si="3"/>
        <v>-1.776535224822311</v>
      </c>
      <c r="X127" s="9">
        <f>100*T105/Q105-100</f>
        <v>-5.0817993086081827</v>
      </c>
      <c r="Y127" s="9">
        <f>100*O103/J103-100</f>
        <v>-8.2614573801329101</v>
      </c>
      <c r="Z127" s="9">
        <f t="shared" si="4"/>
        <v>-0.59572018665892301</v>
      </c>
      <c r="AA127" s="9">
        <f>100*((O103/J103)^(1/5))-100</f>
        <v>-1.7097663817121287</v>
      </c>
    </row>
    <row r="128" spans="1:27">
      <c r="A128" t="s">
        <v>210</v>
      </c>
      <c r="B128" t="s">
        <v>390</v>
      </c>
      <c r="C128" s="12">
        <v>-2.0824569940413369</v>
      </c>
      <c r="D128" s="12">
        <v>88.682257000000007</v>
      </c>
      <c r="E128" s="12">
        <v>88.833978799999997</v>
      </c>
      <c r="F128" s="12">
        <v>90.3918228</v>
      </c>
      <c r="G128" s="12">
        <v>92.232573700000003</v>
      </c>
      <c r="H128" s="12">
        <v>93.328233699999998</v>
      </c>
      <c r="I128" s="12">
        <v>94.152161899999996</v>
      </c>
      <c r="J128" s="12">
        <v>96.166374200000007</v>
      </c>
      <c r="K128" s="12">
        <v>97.914828</v>
      </c>
      <c r="L128" s="12">
        <v>100.3908201</v>
      </c>
      <c r="M128" s="12">
        <v>100</v>
      </c>
      <c r="N128" s="12">
        <v>100.2803775</v>
      </c>
      <c r="O128" s="12">
        <v>101.86704</v>
      </c>
      <c r="P128" s="12">
        <v>104.05689099999999</v>
      </c>
      <c r="Q128" s="12">
        <v>107.2141869</v>
      </c>
      <c r="R128" s="12">
        <v>107.237329</v>
      </c>
      <c r="S128" s="12">
        <v>106.3667161</v>
      </c>
      <c r="T128" s="12">
        <v>105.97703730000001</v>
      </c>
      <c r="U128" s="12">
        <v>106.1349774</v>
      </c>
      <c r="V128" s="12">
        <v>107.1539401</v>
      </c>
      <c r="W128" s="9">
        <f t="shared" si="3"/>
        <v>-1.0065920669683379</v>
      </c>
      <c r="X128" s="9">
        <f>100*T107/Q107-100</f>
        <v>-2.0824569940413369</v>
      </c>
      <c r="Y128" s="9">
        <f>100*O104/J104-100</f>
        <v>-3.7071226415241796</v>
      </c>
      <c r="Z128" s="9">
        <f t="shared" si="4"/>
        <v>-0.33666283570578059</v>
      </c>
      <c r="AA128" s="9">
        <f>100*((O104/J104)^(1/5))-100</f>
        <v>-0.75266980623065649</v>
      </c>
    </row>
    <row r="129" spans="1:27">
      <c r="A129" t="s">
        <v>213</v>
      </c>
      <c r="B129" t="s">
        <v>383</v>
      </c>
      <c r="C129" s="12">
        <v>-9.478370999608714</v>
      </c>
      <c r="D129" s="12">
        <v>86.302618600000002</v>
      </c>
      <c r="E129" s="12">
        <v>88.575308800000002</v>
      </c>
      <c r="F129" s="12">
        <v>91.397266299999998</v>
      </c>
      <c r="G129" s="12">
        <v>93.924050800000003</v>
      </c>
      <c r="H129" s="12">
        <v>96.461923900000002</v>
      </c>
      <c r="I129" s="12">
        <v>96.959728799999993</v>
      </c>
      <c r="J129" s="12">
        <v>97.508694300000002</v>
      </c>
      <c r="K129" s="12">
        <v>98.025041400000006</v>
      </c>
      <c r="L129" s="12">
        <v>98.114756799999995</v>
      </c>
      <c r="M129" s="12">
        <v>100</v>
      </c>
      <c r="N129" s="12">
        <v>98.839410799999996</v>
      </c>
      <c r="O129" s="12">
        <v>99.379944800000004</v>
      </c>
      <c r="P129" s="12">
        <v>99.826743899999997</v>
      </c>
      <c r="Q129" s="12">
        <v>104.96012570000001</v>
      </c>
      <c r="R129" s="12">
        <v>105.71769930000001</v>
      </c>
      <c r="S129" s="12">
        <v>102.56691360000001</v>
      </c>
      <c r="T129" s="12">
        <v>99.059753200000003</v>
      </c>
      <c r="U129" s="12">
        <v>102.23354759999999</v>
      </c>
      <c r="V129" s="12">
        <v>101.0080612</v>
      </c>
      <c r="W129" s="9">
        <f t="shared" si="3"/>
        <v>-2.5977275482626538</v>
      </c>
      <c r="X129" s="9">
        <f>100*T110/Q110-100</f>
        <v>-9.478370999608714</v>
      </c>
      <c r="Y129" s="9">
        <f>100*O107/J107-100</f>
        <v>-0.7659375476042527</v>
      </c>
      <c r="Z129" s="9">
        <f t="shared" si="4"/>
        <v>-0.87351728991052369</v>
      </c>
      <c r="AA129" s="9">
        <f>100*((O107/J107)^(1/5))-100</f>
        <v>-0.15365900627099904</v>
      </c>
    </row>
    <row r="130" spans="1:27">
      <c r="A130" t="s">
        <v>218</v>
      </c>
      <c r="B130" t="s">
        <v>385</v>
      </c>
      <c r="C130" s="12">
        <v>-3.8394594605502022</v>
      </c>
      <c r="D130" s="12">
        <v>101.3253436</v>
      </c>
      <c r="E130" s="12">
        <v>100.8669809</v>
      </c>
      <c r="F130" s="12">
        <v>100.9207547</v>
      </c>
      <c r="G130" s="12">
        <v>100.69228699999999</v>
      </c>
      <c r="H130" s="12">
        <v>99.8582483</v>
      </c>
      <c r="I130" s="12">
        <v>99.927717999999999</v>
      </c>
      <c r="J130" s="12">
        <v>100.41112219999999</v>
      </c>
      <c r="K130" s="12">
        <v>100.6841373</v>
      </c>
      <c r="L130" s="12">
        <v>99.995749399999994</v>
      </c>
      <c r="M130" s="12">
        <v>100</v>
      </c>
      <c r="N130" s="12">
        <v>100.2384892</v>
      </c>
      <c r="O130" s="12">
        <v>101.7118218</v>
      </c>
      <c r="P130" s="12">
        <v>104.9522261</v>
      </c>
      <c r="Q130" s="12">
        <v>110.4894973</v>
      </c>
      <c r="R130" s="12">
        <v>108.8641531</v>
      </c>
      <c r="S130" s="12">
        <v>107.61738699999999</v>
      </c>
      <c r="T130" s="12">
        <v>105.2365501</v>
      </c>
      <c r="U130" s="12">
        <v>104.5380914</v>
      </c>
      <c r="V130" s="12">
        <v>104.56425110000001</v>
      </c>
      <c r="W130" s="9">
        <f t="shared" si="3"/>
        <v>-5.3863996537524343</v>
      </c>
      <c r="X130" s="9">
        <f>100*T114/Q114-100</f>
        <v>-3.8394594605502022</v>
      </c>
      <c r="Y130" s="9">
        <f>100*O111/J111-100</f>
        <v>-7.9631127559812569</v>
      </c>
      <c r="Z130" s="9">
        <f t="shared" si="4"/>
        <v>-1.8287042959834565</v>
      </c>
      <c r="AA130" s="9">
        <f>100*((O111/J111)^(1/5))-100</f>
        <v>-1.6459190832643174</v>
      </c>
    </row>
    <row r="131" spans="1:27">
      <c r="A131" t="s">
        <v>201</v>
      </c>
      <c r="B131" t="s">
        <v>455</v>
      </c>
      <c r="C131" s="12">
        <v>-4.4250822877100831</v>
      </c>
      <c r="D131">
        <v>96.796855600000001</v>
      </c>
      <c r="E131">
        <v>97.150774600000005</v>
      </c>
      <c r="F131">
        <v>97.207861199999996</v>
      </c>
      <c r="G131">
        <v>98.290813</v>
      </c>
      <c r="H131">
        <v>98.306079199999999</v>
      </c>
      <c r="I131">
        <v>98.592191499999998</v>
      </c>
      <c r="J131">
        <v>99.461590099999995</v>
      </c>
      <c r="K131">
        <v>99.957256000000001</v>
      </c>
      <c r="L131">
        <v>100.11560849999999</v>
      </c>
      <c r="M131">
        <v>100</v>
      </c>
      <c r="N131">
        <v>100.30071599999999</v>
      </c>
      <c r="O131">
        <v>100.63813879999999</v>
      </c>
      <c r="P131">
        <v>101.4695048</v>
      </c>
      <c r="Q131">
        <v>103.6721309</v>
      </c>
      <c r="R131">
        <v>103.8444136</v>
      </c>
      <c r="S131">
        <v>103.5078931</v>
      </c>
      <c r="T131">
        <v>103.36451889999999</v>
      </c>
      <c r="U131">
        <v>103.7197529</v>
      </c>
      <c r="V131">
        <v>104.38817210000001</v>
      </c>
      <c r="W131" s="9">
        <v>4.5935199350665812E-2</v>
      </c>
      <c r="X131" s="9">
        <v>-4.4250822877100831</v>
      </c>
      <c r="Y131" s="9"/>
    </row>
    <row r="132" spans="1:27">
      <c r="W132" s="9"/>
      <c r="X132" s="9"/>
      <c r="Y132" s="9"/>
    </row>
    <row r="133" spans="1:27">
      <c r="A133" t="s">
        <v>220</v>
      </c>
      <c r="D133" s="12">
        <v>92.018719500000003</v>
      </c>
      <c r="E133" s="12">
        <v>92.763694000000001</v>
      </c>
      <c r="F133" s="12">
        <v>93.595395199999999</v>
      </c>
      <c r="G133" s="12">
        <v>95.050578400000006</v>
      </c>
      <c r="H133" s="12">
        <v>96.038952699999996</v>
      </c>
      <c r="I133" s="12">
        <v>97.065459500000003</v>
      </c>
      <c r="J133" s="12">
        <v>98.140780399999997</v>
      </c>
      <c r="K133" s="12">
        <v>99.180808600000006</v>
      </c>
      <c r="L133" s="12">
        <v>99.804648299999997</v>
      </c>
      <c r="M133" s="12">
        <v>100</v>
      </c>
      <c r="N133" s="12">
        <v>100.7379779</v>
      </c>
      <c r="O133" s="12">
        <v>101.5011385</v>
      </c>
      <c r="P133" s="12">
        <v>101.8508229</v>
      </c>
      <c r="Q133" s="12">
        <v>103.70008989999999</v>
      </c>
      <c r="R133" s="12">
        <v>103.7398211</v>
      </c>
      <c r="S133" s="12">
        <v>103.09130399999999</v>
      </c>
      <c r="T133" s="12">
        <v>102.95239840000001</v>
      </c>
      <c r="U133" s="12">
        <v>103.19453009999999</v>
      </c>
      <c r="V133" s="12">
        <v>103.7907933</v>
      </c>
      <c r="W133" s="9">
        <f>100*U133/Q133-100</f>
        <v>-0.4875210816958031</v>
      </c>
      <c r="X133" s="9">
        <f>100*T120/Q120-100</f>
        <v>-1.753393568245599</v>
      </c>
      <c r="Y133" s="9"/>
    </row>
    <row r="134" spans="1:27">
      <c r="A134" t="s">
        <v>209</v>
      </c>
      <c r="D134" s="12">
        <v>52.4973721</v>
      </c>
      <c r="E134" s="12">
        <v>59.115938999999997</v>
      </c>
      <c r="F134" s="12">
        <v>64.564847499999999</v>
      </c>
      <c r="G134" s="12">
        <v>67.070431099999993</v>
      </c>
      <c r="H134" s="12">
        <v>67.721029599999994</v>
      </c>
      <c r="I134" s="12">
        <v>70.817263600000004</v>
      </c>
      <c r="J134" s="12">
        <v>74.639562799999993</v>
      </c>
      <c r="K134" s="12">
        <v>82.576112100000003</v>
      </c>
      <c r="L134" s="12">
        <v>91.7528358</v>
      </c>
      <c r="M134" s="12">
        <v>100</v>
      </c>
      <c r="N134" s="12">
        <v>111.446057</v>
      </c>
      <c r="O134" s="12">
        <v>119.8322275</v>
      </c>
      <c r="P134" s="12">
        <v>123.55179320000001</v>
      </c>
      <c r="Q134" s="12">
        <v>106.4634082</v>
      </c>
      <c r="R134" s="12">
        <v>112.7156253</v>
      </c>
      <c r="S134" s="12">
        <v>115.07798200000001</v>
      </c>
      <c r="T134" s="12">
        <v>115.7812137</v>
      </c>
      <c r="U134" s="12">
        <v>120.0373099</v>
      </c>
      <c r="V134" s="12">
        <v>122.76503959999999</v>
      </c>
      <c r="W134" s="9">
        <f>100*U134/Q134-100</f>
        <v>12.749828255075528</v>
      </c>
      <c r="X134" s="9">
        <f>100*T121/Q121-100</f>
        <v>0.67090291376962341</v>
      </c>
      <c r="Y134" s="9"/>
    </row>
    <row r="135" spans="1:27">
      <c r="A135" t="s">
        <v>222</v>
      </c>
      <c r="D135">
        <v>82.121593599999997</v>
      </c>
      <c r="E135">
        <v>83.877139400000004</v>
      </c>
      <c r="F135">
        <v>87.7417564</v>
      </c>
      <c r="G135">
        <v>90.178301200000007</v>
      </c>
      <c r="H135">
        <v>93.189127600000006</v>
      </c>
      <c r="I135">
        <v>94.156543499999998</v>
      </c>
      <c r="J135">
        <v>95.275159000000002</v>
      </c>
      <c r="K135">
        <v>97.242634899999999</v>
      </c>
      <c r="L135">
        <v>99.592431399999995</v>
      </c>
      <c r="M135">
        <v>100</v>
      </c>
      <c r="N135">
        <v>101.25388909999999</v>
      </c>
      <c r="O135">
        <v>102.8279082</v>
      </c>
      <c r="P135">
        <v>102.6030791</v>
      </c>
      <c r="Q135">
        <v>104.3140594</v>
      </c>
      <c r="R135">
        <v>105.7917116</v>
      </c>
      <c r="S135">
        <v>106.4931704</v>
      </c>
      <c r="T135">
        <v>106.7103906</v>
      </c>
      <c r="U135">
        <v>107.2743121</v>
      </c>
      <c r="V135">
        <v>108.03549</v>
      </c>
      <c r="W135" s="9">
        <v>2.8378271510350288</v>
      </c>
      <c r="X135" s="9">
        <v>-1.097591892105811</v>
      </c>
      <c r="Y135" s="9"/>
    </row>
    <row r="138" spans="1:27">
      <c r="B138" t="s">
        <v>383</v>
      </c>
      <c r="C138" s="12">
        <v>-9.478370999608714</v>
      </c>
      <c r="F138" s="12"/>
    </row>
    <row r="139" spans="1:27">
      <c r="B139" t="s">
        <v>386</v>
      </c>
      <c r="C139" s="12">
        <v>-5.0817993086081827</v>
      </c>
      <c r="F139" s="12"/>
    </row>
    <row r="140" spans="1:27">
      <c r="B140" s="13" t="s">
        <v>384</v>
      </c>
      <c r="C140" s="14">
        <v>-4.8119660285370429</v>
      </c>
      <c r="F140" s="12"/>
    </row>
    <row r="141" spans="1:27">
      <c r="B141" t="s">
        <v>455</v>
      </c>
      <c r="C141" s="12">
        <v>-4.4250822877100831</v>
      </c>
      <c r="F141" s="12"/>
    </row>
    <row r="142" spans="1:27">
      <c r="B142" t="s">
        <v>385</v>
      </c>
      <c r="C142" s="12">
        <v>-3.8394594605502022</v>
      </c>
      <c r="F142" s="12"/>
    </row>
    <row r="143" spans="1:27">
      <c r="B143" t="s">
        <v>391</v>
      </c>
      <c r="C143" s="12">
        <v>-3.3778866388145445</v>
      </c>
      <c r="E143" s="13"/>
      <c r="F143" s="14"/>
    </row>
    <row r="144" spans="1:27">
      <c r="B144" t="s">
        <v>396</v>
      </c>
      <c r="C144" s="12">
        <v>-3.1879979556698288</v>
      </c>
      <c r="F144" s="12"/>
    </row>
    <row r="145" spans="2:6">
      <c r="B145" t="s">
        <v>51</v>
      </c>
      <c r="C145" s="12">
        <v>-3.0975401599959156</v>
      </c>
      <c r="F145" s="12"/>
    </row>
    <row r="146" spans="2:6">
      <c r="B146" t="s">
        <v>390</v>
      </c>
      <c r="C146" s="12">
        <v>-2.0824569940413369</v>
      </c>
      <c r="F146" s="12"/>
    </row>
    <row r="147" spans="2:6">
      <c r="B147" t="s">
        <v>387</v>
      </c>
      <c r="C147" s="12">
        <v>-1.9150154752748563</v>
      </c>
      <c r="F147" s="12"/>
    </row>
    <row r="148" spans="2:6">
      <c r="B148" t="s">
        <v>389</v>
      </c>
      <c r="C148" s="12">
        <v>-1.551079293031421</v>
      </c>
      <c r="F148" s="12"/>
    </row>
    <row r="149" spans="2:6">
      <c r="B149" t="s">
        <v>388</v>
      </c>
      <c r="C149" s="12">
        <v>-0.50863838164683273</v>
      </c>
      <c r="F149" s="12"/>
    </row>
  </sheetData>
  <phoneticPr fontId="59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5"/>
  <dimension ref="A1:AA147"/>
  <sheetViews>
    <sheetView workbookViewId="0">
      <pane xSplit="3" ySplit="1" topLeftCell="D120" activePane="bottomRight" state="frozen"/>
      <selection activeCell="U54" sqref="S54:U62"/>
      <selection pane="topRight" activeCell="U54" sqref="S54:U62"/>
      <selection pane="bottomLeft" activeCell="U54" sqref="S54:U62"/>
      <selection pane="bottomRight" activeCell="U54" sqref="S54:U62"/>
    </sheetView>
  </sheetViews>
  <sheetFormatPr baseColWidth="10" defaultRowHeight="13.2"/>
  <cols>
    <col min="1" max="1" width="17.6640625" customWidth="1"/>
    <col min="2" max="2" width="9.33203125" customWidth="1"/>
    <col min="3" max="3" width="7.5546875" customWidth="1"/>
    <col min="4" max="19" width="6.6640625" customWidth="1"/>
    <col min="20" max="20" width="8.109375" customWidth="1"/>
    <col min="21" max="21" width="7.88671875" customWidth="1"/>
    <col min="22" max="22" width="8" customWidth="1"/>
  </cols>
  <sheetData>
    <row r="1" spans="1:22">
      <c r="A1" t="s">
        <v>264</v>
      </c>
      <c r="C1" t="s">
        <v>308</v>
      </c>
      <c r="D1">
        <v>1996</v>
      </c>
      <c r="E1">
        <v>1997</v>
      </c>
      <c r="F1">
        <v>1998</v>
      </c>
      <c r="G1">
        <v>1999</v>
      </c>
      <c r="H1">
        <v>2000</v>
      </c>
      <c r="I1">
        <v>2001</v>
      </c>
      <c r="J1">
        <v>2002</v>
      </c>
      <c r="K1">
        <v>2003</v>
      </c>
      <c r="L1">
        <v>2004</v>
      </c>
      <c r="M1">
        <v>2005</v>
      </c>
      <c r="N1">
        <v>2006</v>
      </c>
      <c r="O1">
        <v>2007</v>
      </c>
      <c r="P1">
        <v>2008</v>
      </c>
      <c r="Q1">
        <v>2009</v>
      </c>
      <c r="R1">
        <v>2010</v>
      </c>
      <c r="S1">
        <v>2011</v>
      </c>
      <c r="T1">
        <v>2012</v>
      </c>
      <c r="U1">
        <v>2013</v>
      </c>
      <c r="V1">
        <v>2014</v>
      </c>
    </row>
    <row r="2" spans="1:22">
      <c r="A2" s="8" t="s">
        <v>15</v>
      </c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</row>
    <row r="3" spans="1:22">
      <c r="A3" t="s">
        <v>193</v>
      </c>
      <c r="B3" t="s">
        <v>311</v>
      </c>
      <c r="C3" t="s">
        <v>196</v>
      </c>
      <c r="D3" s="12">
        <v>100</v>
      </c>
      <c r="E3" s="12">
        <v>102.87884841324286</v>
      </c>
      <c r="F3" s="12">
        <v>105.31450710536249</v>
      </c>
      <c r="G3" s="12">
        <v>108.22318994061597</v>
      </c>
      <c r="H3" s="12">
        <v>110.04166202128881</v>
      </c>
      <c r="I3" s="12">
        <v>110.71322635907069</v>
      </c>
      <c r="J3" s="12">
        <v>114.14848787610852</v>
      </c>
      <c r="K3" s="12">
        <v>114.10729623021075</v>
      </c>
      <c r="L3" s="12">
        <v>112.54170521624977</v>
      </c>
      <c r="M3" s="12">
        <v>112.36651846036823</v>
      </c>
      <c r="N3" s="12">
        <v>114.75335973166641</v>
      </c>
      <c r="O3" s="12">
        <v>115.76684805633121</v>
      </c>
      <c r="P3" s="12">
        <v>118.39590414592352</v>
      </c>
      <c r="Q3" s="12">
        <v>118.96980493589695</v>
      </c>
      <c r="R3" s="12">
        <v>118.2769538915617</v>
      </c>
      <c r="S3" s="12">
        <v>118.67396824242982</v>
      </c>
      <c r="T3" s="12">
        <v>119.06606965056646</v>
      </c>
    </row>
    <row r="4" spans="1:22">
      <c r="A4" t="s">
        <v>197</v>
      </c>
      <c r="B4" t="s">
        <v>311</v>
      </c>
      <c r="C4" t="s">
        <v>196</v>
      </c>
      <c r="D4" s="12">
        <v>100</v>
      </c>
      <c r="E4" s="12">
        <v>102.1800829959587</v>
      </c>
      <c r="F4" s="12">
        <v>102.84419417936678</v>
      </c>
      <c r="G4" s="12">
        <v>105.84268153286966</v>
      </c>
      <c r="H4" s="12">
        <v>104.18516254145746</v>
      </c>
      <c r="I4" s="12">
        <v>104.900632169901</v>
      </c>
      <c r="J4" s="12">
        <v>107.13581017695076</v>
      </c>
      <c r="K4" s="12">
        <v>107.74994348226018</v>
      </c>
      <c r="L4" s="12">
        <v>108.56956312758426</v>
      </c>
      <c r="M4" s="12">
        <v>106.50003060964497</v>
      </c>
      <c r="N4" s="12">
        <v>107.17532346303018</v>
      </c>
      <c r="O4" s="12">
        <v>109.26489431869861</v>
      </c>
      <c r="P4" s="12">
        <v>107.63831161280267</v>
      </c>
      <c r="Q4" s="12">
        <v>106.13938010932534</v>
      </c>
      <c r="R4" s="12">
        <v>109.08650407761758</v>
      </c>
      <c r="S4" s="12">
        <v>108.375092153629</v>
      </c>
      <c r="T4" s="12">
        <v>109.72928588878766</v>
      </c>
    </row>
    <row r="5" spans="1:22">
      <c r="A5" t="s">
        <v>198</v>
      </c>
      <c r="B5" t="s">
        <v>311</v>
      </c>
      <c r="C5" t="s">
        <v>196</v>
      </c>
      <c r="D5" s="12">
        <v>100</v>
      </c>
      <c r="E5" s="12">
        <v>106.58452212310563</v>
      </c>
      <c r="F5" s="12">
        <v>106.77192355276208</v>
      </c>
      <c r="G5" s="12">
        <v>107.92911083208861</v>
      </c>
      <c r="H5" s="12">
        <v>129.13295989932419</v>
      </c>
      <c r="I5" s="12">
        <v>145.44291058378482</v>
      </c>
      <c r="J5" s="12">
        <v>152.39280753810974</v>
      </c>
      <c r="K5" s="12">
        <v>148.64326963269332</v>
      </c>
      <c r="L5" s="12">
        <v>142.11457096242259</v>
      </c>
      <c r="M5" s="12">
        <v>138.32277028945541</v>
      </c>
      <c r="N5" s="12">
        <v>140.09520044605961</v>
      </c>
      <c r="O5" s="12">
        <v>141.29024437071541</v>
      </c>
      <c r="P5" s="12">
        <v>143.89176370465239</v>
      </c>
      <c r="Q5" s="12">
        <v>144.54141814672244</v>
      </c>
      <c r="R5" s="12">
        <v>144.80991705476362</v>
      </c>
      <c r="S5" s="12">
        <v>143.17708561146867</v>
      </c>
      <c r="T5" s="12">
        <v>141.32397127181321</v>
      </c>
    </row>
    <row r="6" spans="1:22">
      <c r="A6" t="s">
        <v>199</v>
      </c>
      <c r="B6" t="s">
        <v>311</v>
      </c>
      <c r="C6" t="s">
        <v>196</v>
      </c>
      <c r="D6" s="12">
        <v>100</v>
      </c>
      <c r="E6" s="12">
        <v>101.74936042598976</v>
      </c>
      <c r="F6" s="12">
        <v>102.23484245924092</v>
      </c>
      <c r="G6" s="12">
        <v>105.37924544823822</v>
      </c>
      <c r="H6" s="12">
        <v>112.62894096688368</v>
      </c>
      <c r="I6" s="12">
        <v>118.01983491936193</v>
      </c>
      <c r="J6" s="12">
        <v>122.69295259749445</v>
      </c>
      <c r="K6" s="12">
        <v>130.53077472976497</v>
      </c>
      <c r="L6" s="12">
        <v>136.87886325930012</v>
      </c>
      <c r="M6" s="12">
        <v>138.82760714933806</v>
      </c>
      <c r="N6" s="12">
        <v>145.26173383445163</v>
      </c>
      <c r="O6" s="12">
        <v>149.34814553164688</v>
      </c>
      <c r="P6" s="12">
        <v>150.73279604827044</v>
      </c>
      <c r="Q6" s="12">
        <v>146.35238410985974</v>
      </c>
      <c r="R6" s="12">
        <v>153.9900542483575</v>
      </c>
      <c r="S6" s="12">
        <v>158.06957943798989</v>
      </c>
      <c r="T6" s="12">
        <v>158.22668844635672</v>
      </c>
    </row>
    <row r="7" spans="1:22">
      <c r="A7" t="s">
        <v>200</v>
      </c>
      <c r="B7" t="s">
        <v>311</v>
      </c>
      <c r="C7" t="s">
        <v>196</v>
      </c>
      <c r="D7" s="12">
        <v>100</v>
      </c>
      <c r="E7" s="12">
        <v>102.6707417221462</v>
      </c>
      <c r="F7" s="12">
        <v>105.39058520597443</v>
      </c>
      <c r="G7" s="12">
        <v>107.97321327696109</v>
      </c>
      <c r="H7" s="12">
        <v>109.09153904315619</v>
      </c>
      <c r="I7" s="12">
        <v>111.01433758200884</v>
      </c>
      <c r="J7" s="12">
        <v>112.65424311920559</v>
      </c>
      <c r="K7" s="12">
        <v>115.75510931038492</v>
      </c>
      <c r="L7" s="12">
        <v>118.26237133820884</v>
      </c>
      <c r="M7" s="12">
        <v>122.48704985900328</v>
      </c>
      <c r="N7" s="12">
        <v>124.51353774021692</v>
      </c>
      <c r="O7" s="12">
        <v>127.36550444274661</v>
      </c>
      <c r="P7" s="12">
        <v>126.0215568954287</v>
      </c>
      <c r="Q7" s="12">
        <v>126.45535775185608</v>
      </c>
      <c r="R7" s="12">
        <v>130.28643059234449</v>
      </c>
      <c r="S7" s="12">
        <v>130.65517323379387</v>
      </c>
      <c r="T7" s="12">
        <v>129.61232998309245</v>
      </c>
    </row>
    <row r="8" spans="1:22">
      <c r="A8" t="s">
        <v>201</v>
      </c>
      <c r="B8" t="s">
        <v>311</v>
      </c>
      <c r="C8" t="s">
        <v>196</v>
      </c>
      <c r="D8" s="12">
        <v>100</v>
      </c>
      <c r="E8" s="12">
        <v>99.250047541156306</v>
      </c>
      <c r="F8" s="12">
        <v>98.844064757570408</v>
      </c>
      <c r="G8" s="12">
        <v>100.2520224235392</v>
      </c>
      <c r="H8" s="12">
        <v>100.77631848844362</v>
      </c>
      <c r="I8" s="12">
        <v>100.85317544004553</v>
      </c>
      <c r="J8" s="12">
        <v>101.18482839582406</v>
      </c>
      <c r="K8" s="12">
        <v>101.45903551548068</v>
      </c>
      <c r="L8" s="12">
        <v>102.54322862152152</v>
      </c>
      <c r="M8" s="12">
        <v>102.7059852981166</v>
      </c>
      <c r="N8" s="12">
        <v>104.45853283306091</v>
      </c>
      <c r="O8" s="12">
        <v>105.33626516138857</v>
      </c>
      <c r="P8" s="12">
        <v>105.75252378091062</v>
      </c>
      <c r="Q8" s="12">
        <v>105.51956806877651</v>
      </c>
      <c r="R8" s="12">
        <v>108.05583478542422</v>
      </c>
      <c r="S8" s="12">
        <v>109.59028104750686</v>
      </c>
      <c r="T8" s="12">
        <v>110.45918159435675</v>
      </c>
    </row>
    <row r="9" spans="1:22">
      <c r="A9" t="s">
        <v>202</v>
      </c>
      <c r="B9" t="s">
        <v>311</v>
      </c>
      <c r="C9" t="s">
        <v>196</v>
      </c>
      <c r="D9" s="12">
        <v>100</v>
      </c>
      <c r="E9" s="12">
        <v>119.62002433317076</v>
      </c>
      <c r="F9" s="12">
        <v>122.65771900972064</v>
      </c>
      <c r="G9" s="12">
        <v>116.95156634765218</v>
      </c>
      <c r="H9" s="12">
        <v>131.436101776002</v>
      </c>
      <c r="I9" s="12">
        <v>140.07338605515039</v>
      </c>
      <c r="J9" s="12">
        <v>155.046425431871</v>
      </c>
      <c r="K9" s="12">
        <v>160.69801746139785</v>
      </c>
      <c r="L9" s="12">
        <v>164.92134828777105</v>
      </c>
      <c r="M9" s="12">
        <v>180.15272840292835</v>
      </c>
      <c r="N9" s="12">
        <v>202.53860911813288</v>
      </c>
      <c r="O9" s="12">
        <v>225.82496355354613</v>
      </c>
      <c r="P9" s="12">
        <v>208.60905493900671</v>
      </c>
      <c r="Q9" s="12">
        <v>202.37685586036238</v>
      </c>
      <c r="R9" s="12">
        <v>215.88799050606943</v>
      </c>
      <c r="S9" s="12">
        <v>199.35802665532367</v>
      </c>
      <c r="T9" s="12">
        <v>211.13488225431135</v>
      </c>
    </row>
    <row r="10" spans="1:22">
      <c r="A10" t="s">
        <v>220</v>
      </c>
      <c r="B10" t="s">
        <v>311</v>
      </c>
      <c r="C10" t="s">
        <v>196</v>
      </c>
      <c r="D10" s="12">
        <v>100</v>
      </c>
      <c r="E10" s="12">
        <v>102.20865355217572</v>
      </c>
      <c r="F10" s="12">
        <v>103.23338195406009</v>
      </c>
      <c r="G10" s="12">
        <v>105.27749809518025</v>
      </c>
      <c r="H10" s="12">
        <v>107.98440235131085</v>
      </c>
      <c r="I10" s="12">
        <v>107.97515612988694</v>
      </c>
      <c r="J10" s="12">
        <v>108.35023986202748</v>
      </c>
      <c r="K10" s="12">
        <v>107.66502165837679</v>
      </c>
      <c r="L10" s="12">
        <v>109.32927507369504</v>
      </c>
      <c r="M10" s="12">
        <v>109.72277336044915</v>
      </c>
      <c r="N10" s="12">
        <v>111.86783530671512</v>
      </c>
      <c r="O10" s="12">
        <v>112.50878760801284</v>
      </c>
      <c r="P10" s="12">
        <v>110.41198278622207</v>
      </c>
      <c r="Q10" s="12">
        <v>108.35467404483754</v>
      </c>
      <c r="R10" s="12">
        <v>111.49578200599655</v>
      </c>
      <c r="S10" s="12">
        <v>112.93270153722706</v>
      </c>
      <c r="T10" s="12">
        <v>114.91924954136124</v>
      </c>
    </row>
    <row r="11" spans="1:22">
      <c r="A11" t="s">
        <v>203</v>
      </c>
      <c r="B11" t="s">
        <v>311</v>
      </c>
      <c r="C11" t="s">
        <v>196</v>
      </c>
      <c r="D11" s="12">
        <v>100</v>
      </c>
      <c r="E11" s="12">
        <v>100.72743472132007</v>
      </c>
      <c r="F11" s="12">
        <v>103.5103410875292</v>
      </c>
      <c r="G11" s="12">
        <v>104.3250933674679</v>
      </c>
      <c r="H11" s="12">
        <v>104.80088024936329</v>
      </c>
      <c r="I11" s="12">
        <v>108.23887070889644</v>
      </c>
      <c r="J11" s="12">
        <v>106.97279017050772</v>
      </c>
      <c r="K11" s="12">
        <v>109.22004663946801</v>
      </c>
      <c r="L11" s="12">
        <v>113.00144324556608</v>
      </c>
      <c r="M11" s="12">
        <v>115.67920628372674</v>
      </c>
      <c r="N11" s="12">
        <v>118.08353112617876</v>
      </c>
      <c r="O11" s="12">
        <v>118.17112034250481</v>
      </c>
      <c r="P11" s="12">
        <v>113.76578967990805</v>
      </c>
      <c r="Q11" s="12">
        <v>109.37257085396502</v>
      </c>
      <c r="R11" s="12">
        <v>109.95560145308718</v>
      </c>
      <c r="S11" s="12">
        <v>109.41112221106502</v>
      </c>
      <c r="T11" s="12">
        <v>109.4056934158891</v>
      </c>
    </row>
    <row r="12" spans="1:22">
      <c r="A12" t="s">
        <v>2</v>
      </c>
      <c r="B12" t="s">
        <v>311</v>
      </c>
      <c r="C12" t="s">
        <v>196</v>
      </c>
      <c r="D12" s="12">
        <v>100</v>
      </c>
      <c r="E12" s="12">
        <v>102.14721092437746</v>
      </c>
      <c r="F12" s="12">
        <v>102.23689606371686</v>
      </c>
      <c r="G12" s="12">
        <v>104.94106617431815</v>
      </c>
      <c r="H12" s="12">
        <v>104.51058426332629</v>
      </c>
      <c r="I12" s="12">
        <v>103.76300522288159</v>
      </c>
      <c r="J12" s="12">
        <v>105.33680166009697</v>
      </c>
      <c r="K12" s="12">
        <v>105.37162187289012</v>
      </c>
      <c r="L12" s="12">
        <v>108.18445307880425</v>
      </c>
      <c r="M12" s="12">
        <v>109.66060080071006</v>
      </c>
      <c r="N12" s="12">
        <v>110.60206539924843</v>
      </c>
      <c r="O12" s="12">
        <v>111.63137447416125</v>
      </c>
      <c r="P12" s="12">
        <v>112.11685588680429</v>
      </c>
      <c r="Q12" s="12">
        <v>113.77985353199709</v>
      </c>
      <c r="R12" s="12">
        <v>116.40907439223186</v>
      </c>
      <c r="S12" s="12">
        <v>119.42256756579141</v>
      </c>
      <c r="T12" s="12">
        <v>119.75933059334142</v>
      </c>
    </row>
    <row r="13" spans="1:22">
      <c r="A13" t="s">
        <v>5</v>
      </c>
      <c r="B13" t="s">
        <v>311</v>
      </c>
      <c r="C13" t="s">
        <v>196</v>
      </c>
      <c r="D13" s="12">
        <v>100</v>
      </c>
      <c r="E13" s="12">
        <v>101.06886559152976</v>
      </c>
      <c r="F13" s="12">
        <v>102.89991364537993</v>
      </c>
      <c r="G13" s="12">
        <v>104.13073708301206</v>
      </c>
      <c r="H13" s="12">
        <v>107.78274568595803</v>
      </c>
      <c r="I13" s="12">
        <v>107.78027660047725</v>
      </c>
      <c r="J13" s="12">
        <v>108.06741707732618</v>
      </c>
      <c r="K13" s="12">
        <v>108.67713817311588</v>
      </c>
      <c r="L13" s="12">
        <v>109.85341815975751</v>
      </c>
      <c r="M13" s="12">
        <v>108.9046870655684</v>
      </c>
      <c r="N13" s="12">
        <v>112.04411388830299</v>
      </c>
      <c r="O13" s="12">
        <v>111.5456509818441</v>
      </c>
      <c r="P13" s="12">
        <v>111.68735558953432</v>
      </c>
      <c r="Q13" s="12">
        <v>107.65879815717773</v>
      </c>
      <c r="R13" s="12">
        <v>110.73702485295983</v>
      </c>
      <c r="S13" s="12">
        <v>113.02057879897409</v>
      </c>
      <c r="T13" s="12">
        <v>113.52422757515338</v>
      </c>
    </row>
    <row r="14" spans="1:22">
      <c r="A14" t="s">
        <v>204</v>
      </c>
      <c r="B14" t="s">
        <v>311</v>
      </c>
      <c r="C14" t="s">
        <v>196</v>
      </c>
      <c r="D14" s="12">
        <v>100</v>
      </c>
      <c r="E14" s="12">
        <v>101.96410323281347</v>
      </c>
      <c r="F14" s="12">
        <v>100.03097732859136</v>
      </c>
      <c r="G14" s="12">
        <v>97.2489395033721</v>
      </c>
      <c r="H14" s="12">
        <v>96.010884696068231</v>
      </c>
      <c r="I14" s="12">
        <v>91.038652338674922</v>
      </c>
      <c r="J14" s="12">
        <v>100.6761769856075</v>
      </c>
      <c r="K14" s="12">
        <v>103.81497468431627</v>
      </c>
      <c r="L14" s="12">
        <v>103.22171310072275</v>
      </c>
      <c r="M14" s="12">
        <v>120.21580711106543</v>
      </c>
      <c r="N14" s="12">
        <v>125.14036016817083</v>
      </c>
      <c r="O14" s="12">
        <v>129.31133260010267</v>
      </c>
      <c r="P14" s="12">
        <v>115.57440923233922</v>
      </c>
      <c r="Q14" s="12">
        <v>112.69530894463254</v>
      </c>
      <c r="R14" s="12">
        <v>114.97136800748777</v>
      </c>
      <c r="S14" s="12">
        <v>107.43663677448164</v>
      </c>
      <c r="T14" s="12">
        <v>101.72085197544236</v>
      </c>
    </row>
    <row r="15" spans="1:22">
      <c r="A15" t="s">
        <v>205</v>
      </c>
      <c r="B15" t="s">
        <v>311</v>
      </c>
      <c r="C15" t="s">
        <v>196</v>
      </c>
      <c r="D15" s="12">
        <v>100</v>
      </c>
      <c r="E15" s="12">
        <v>103.1067349058242</v>
      </c>
      <c r="F15" s="12">
        <v>100.09094056069226</v>
      </c>
      <c r="G15" s="12">
        <v>97.556158062404876</v>
      </c>
      <c r="H15" s="12">
        <v>102.96633178167529</v>
      </c>
      <c r="I15" s="12">
        <v>102.58192356695096</v>
      </c>
      <c r="J15" s="12">
        <v>104.18837401234768</v>
      </c>
      <c r="K15" s="12">
        <v>106.59689136704372</v>
      </c>
      <c r="L15" s="12">
        <v>115.22891785928786</v>
      </c>
      <c r="M15" s="12">
        <v>121.95566608420296</v>
      </c>
      <c r="N15" s="12">
        <v>123.10205432251897</v>
      </c>
      <c r="O15" s="12">
        <v>124.60347869416067</v>
      </c>
      <c r="P15" s="12">
        <v>124.88224531583957</v>
      </c>
      <c r="Q15" s="12">
        <v>118.9209867332124</v>
      </c>
      <c r="R15" s="12">
        <v>119.06236853371132</v>
      </c>
      <c r="S15" s="12">
        <v>121.14718222125319</v>
      </c>
      <c r="T15" s="12">
        <v>121.61069172881643</v>
      </c>
    </row>
    <row r="16" spans="1:22">
      <c r="A16" t="s">
        <v>206</v>
      </c>
      <c r="B16" t="s">
        <v>311</v>
      </c>
      <c r="C16" t="s">
        <v>196</v>
      </c>
      <c r="D16" s="12">
        <v>100</v>
      </c>
      <c r="E16" s="12">
        <v>106.87611100342914</v>
      </c>
      <c r="F16" s="12">
        <v>110.13552904827461</v>
      </c>
      <c r="G16" s="12">
        <v>111.14234595515973</v>
      </c>
      <c r="H16" s="12">
        <v>111.59790909661079</v>
      </c>
      <c r="I16" s="12">
        <v>115.83841750671671</v>
      </c>
      <c r="J16" s="12">
        <v>114.58736530885925</v>
      </c>
      <c r="K16" s="12">
        <v>119.59947836546579</v>
      </c>
      <c r="L16" s="12">
        <v>118.18454073817578</v>
      </c>
      <c r="M16" s="12">
        <v>126.82027828617093</v>
      </c>
      <c r="N16" s="12">
        <v>127.92007411802474</v>
      </c>
      <c r="O16" s="12">
        <v>131.91622935055668</v>
      </c>
      <c r="P16" s="12">
        <v>134.24586932496223</v>
      </c>
      <c r="Q16" s="12">
        <v>137.70716925409394</v>
      </c>
      <c r="R16" s="12">
        <v>142.73466915784286</v>
      </c>
      <c r="S16" s="12">
        <v>137.06372120450143</v>
      </c>
      <c r="T16" s="12">
        <v>136.68752007487328</v>
      </c>
    </row>
    <row r="17" spans="1:20">
      <c r="A17" t="s">
        <v>207</v>
      </c>
      <c r="B17" t="s">
        <v>311</v>
      </c>
      <c r="C17" t="s">
        <v>196</v>
      </c>
      <c r="D17" s="12">
        <v>100</v>
      </c>
      <c r="E17" s="12">
        <v>101.53812139607524</v>
      </c>
      <c r="F17" s="12">
        <v>98.487498811306253</v>
      </c>
      <c r="G17" s="12">
        <v>98.692965795456701</v>
      </c>
      <c r="H17" s="12">
        <v>97.78576831500574</v>
      </c>
      <c r="I17" s="12">
        <v>98.026936104868938</v>
      </c>
      <c r="J17" s="12">
        <v>97.713794335811727</v>
      </c>
      <c r="K17" s="12">
        <v>97.705130058098547</v>
      </c>
      <c r="L17" s="12">
        <v>99.376958402401158</v>
      </c>
      <c r="M17" s="12">
        <v>99.393223666536585</v>
      </c>
      <c r="N17" s="12">
        <v>99.699620912672515</v>
      </c>
      <c r="O17" s="12">
        <v>100.99176125351426</v>
      </c>
      <c r="P17" s="12">
        <v>102.34643430675295</v>
      </c>
      <c r="Q17" s="12">
        <v>104.39834780006385</v>
      </c>
      <c r="R17" s="12">
        <v>107.5395375163495</v>
      </c>
      <c r="S17" s="12">
        <v>108.13880983768891</v>
      </c>
      <c r="T17" s="12">
        <v>107.90318401501916</v>
      </c>
    </row>
    <row r="18" spans="1:20">
      <c r="A18" t="s">
        <v>209</v>
      </c>
      <c r="B18" t="s">
        <v>311</v>
      </c>
      <c r="C18" t="s">
        <v>196</v>
      </c>
      <c r="D18" s="12">
        <v>100</v>
      </c>
      <c r="E18" s="12">
        <v>111.59218504060081</v>
      </c>
      <c r="F18" s="12">
        <v>109.83247598667984</v>
      </c>
      <c r="G18" s="12">
        <v>134.01774368829984</v>
      </c>
      <c r="H18" s="12">
        <v>138.04674645637638</v>
      </c>
      <c r="I18" s="12">
        <v>147.03845766259056</v>
      </c>
      <c r="J18" s="12">
        <v>137.74807373654852</v>
      </c>
      <c r="K18" s="12">
        <v>162.44993351843175</v>
      </c>
      <c r="L18" s="12">
        <v>193.41003627629451</v>
      </c>
      <c r="M18" s="12">
        <v>204.05765732806557</v>
      </c>
      <c r="N18" s="12">
        <v>216.17791090416307</v>
      </c>
      <c r="O18" s="12">
        <v>222.16302174409705</v>
      </c>
      <c r="P18" s="12">
        <v>213.98435346812272</v>
      </c>
      <c r="Q18" s="12">
        <v>186.25151062830022</v>
      </c>
      <c r="R18" s="12">
        <v>213.40850625249627</v>
      </c>
      <c r="S18" s="12">
        <v>218.50260096794401</v>
      </c>
      <c r="T18" s="12">
        <v>218.7293969574111</v>
      </c>
    </row>
    <row r="19" spans="1:20">
      <c r="A19" t="s">
        <v>210</v>
      </c>
      <c r="B19" t="s">
        <v>311</v>
      </c>
      <c r="C19" t="s">
        <v>196</v>
      </c>
      <c r="D19" s="12">
        <v>100</v>
      </c>
      <c r="E19" s="12">
        <v>99.674484397736904</v>
      </c>
      <c r="F19" s="12">
        <v>101.26759610655459</v>
      </c>
      <c r="G19" s="12">
        <v>102.12701111934624</v>
      </c>
      <c r="H19" s="12">
        <v>102.8807107788182</v>
      </c>
      <c r="I19" s="12">
        <v>102.28190579516806</v>
      </c>
      <c r="J19" s="12">
        <v>103.88058216994277</v>
      </c>
      <c r="K19" s="12">
        <v>105.64481925926057</v>
      </c>
      <c r="L19" s="12">
        <v>108.66058264464259</v>
      </c>
      <c r="M19" s="12">
        <v>107.89569104742431</v>
      </c>
      <c r="N19" s="12">
        <v>109.06552999388784</v>
      </c>
      <c r="O19" s="12">
        <v>110.20743760788854</v>
      </c>
      <c r="P19" s="12">
        <v>111.90131672451729</v>
      </c>
      <c r="Q19" s="12">
        <v>112.92044285715328</v>
      </c>
      <c r="R19" s="12">
        <v>114.089163952193</v>
      </c>
      <c r="S19" s="12">
        <v>114.66886884753572</v>
      </c>
      <c r="T19" s="12">
        <v>114.49183761668023</v>
      </c>
    </row>
    <row r="20" spans="1:20">
      <c r="A20" t="s">
        <v>211</v>
      </c>
      <c r="B20" t="s">
        <v>311</v>
      </c>
      <c r="C20" t="s">
        <v>196</v>
      </c>
      <c r="D20" s="12">
        <v>100</v>
      </c>
      <c r="E20" s="12">
        <v>101.6123183318534</v>
      </c>
      <c r="F20" s="12">
        <v>104.18789066910253</v>
      </c>
      <c r="G20" s="12">
        <v>108.12667239162491</v>
      </c>
      <c r="H20" s="12">
        <v>109.41721624732726</v>
      </c>
      <c r="I20" s="12">
        <v>111.45724112692342</v>
      </c>
      <c r="J20" s="12">
        <v>114.16251208681197</v>
      </c>
      <c r="K20" s="12">
        <v>113.73624288418947</v>
      </c>
      <c r="L20" s="12">
        <v>120.02339955947866</v>
      </c>
      <c r="M20" s="12">
        <v>124.60096544591845</v>
      </c>
      <c r="N20" s="12">
        <v>128.85391344235327</v>
      </c>
      <c r="O20" s="12">
        <v>132.10343059760004</v>
      </c>
      <c r="P20" s="12">
        <v>131.52533131211231</v>
      </c>
      <c r="Q20" s="12">
        <v>128.20315387756588</v>
      </c>
      <c r="R20" s="12">
        <v>128.01702708576255</v>
      </c>
      <c r="S20" s="12">
        <v>130.80975733374191</v>
      </c>
      <c r="T20" s="12">
        <v>133.43153769888343</v>
      </c>
    </row>
    <row r="21" spans="1:20">
      <c r="A21" t="s">
        <v>212</v>
      </c>
      <c r="B21" t="s">
        <v>311</v>
      </c>
      <c r="C21" t="s">
        <v>196</v>
      </c>
      <c r="D21" s="12">
        <v>100</v>
      </c>
      <c r="E21" s="12">
        <v>107.54594974302124</v>
      </c>
      <c r="F21" s="12">
        <v>113.69959266834198</v>
      </c>
      <c r="G21" s="12">
        <v>117.52374876034661</v>
      </c>
      <c r="H21" s="12">
        <v>112.92719985266352</v>
      </c>
      <c r="I21" s="12">
        <v>109.61626875203952</v>
      </c>
      <c r="J21" s="12">
        <v>110.03060185577657</v>
      </c>
      <c r="K21" s="12">
        <v>111.58856063781157</v>
      </c>
      <c r="L21" s="12">
        <v>110.64578539376917</v>
      </c>
      <c r="M21" s="12">
        <v>107.62516462353776</v>
      </c>
      <c r="N21" s="12">
        <v>109.13267305774305</v>
      </c>
      <c r="O21" s="12">
        <v>111.30085761684886</v>
      </c>
      <c r="P21" s="12">
        <v>116.61576151191873</v>
      </c>
      <c r="Q21" s="12">
        <v>114.98971300375885</v>
      </c>
      <c r="R21" s="12">
        <v>124.19891094423835</v>
      </c>
      <c r="S21" s="12">
        <v>124.35980702479105</v>
      </c>
      <c r="T21" s="12">
        <v>126.07545521325324</v>
      </c>
    </row>
    <row r="22" spans="1:20">
      <c r="A22" t="s">
        <v>213</v>
      </c>
      <c r="B22" t="s">
        <v>311</v>
      </c>
      <c r="C22" t="s">
        <v>196</v>
      </c>
      <c r="D22" s="12">
        <v>100</v>
      </c>
      <c r="E22" s="12">
        <v>101.67818439106449</v>
      </c>
      <c r="F22" s="12">
        <v>103.80549504449056</v>
      </c>
      <c r="G22" s="12">
        <v>105.45079784215481</v>
      </c>
      <c r="H22" s="12">
        <v>105.49223287801658</v>
      </c>
      <c r="I22" s="12">
        <v>106.31382945650172</v>
      </c>
      <c r="J22" s="12">
        <v>106.99442585433295</v>
      </c>
      <c r="K22" s="12">
        <v>105.85453217756466</v>
      </c>
      <c r="L22" s="12">
        <v>106.50845376884962</v>
      </c>
      <c r="M22" s="12">
        <v>107.79946588435708</v>
      </c>
      <c r="N22" s="12">
        <v>109.36748695065208</v>
      </c>
      <c r="O22" s="12">
        <v>110.30920696179601</v>
      </c>
      <c r="P22" s="12">
        <v>111.7448708599066</v>
      </c>
      <c r="Q22" s="12">
        <v>113.48822488504342</v>
      </c>
      <c r="R22" s="12">
        <v>117.29815495649046</v>
      </c>
      <c r="S22" s="12">
        <v>117.72419632358401</v>
      </c>
      <c r="T22" s="12">
        <v>119.60037145831149</v>
      </c>
    </row>
    <row r="23" spans="1:20">
      <c r="A23" t="s">
        <v>214</v>
      </c>
      <c r="B23" t="s">
        <v>311</v>
      </c>
      <c r="C23" t="s">
        <v>196</v>
      </c>
      <c r="D23" s="12">
        <v>100</v>
      </c>
      <c r="E23" s="12">
        <v>84.29256590968977</v>
      </c>
      <c r="F23" s="12">
        <v>104.72344337913502</v>
      </c>
      <c r="G23" s="12">
        <v>85.50102022279502</v>
      </c>
      <c r="H23" s="12">
        <v>107.3841123531503</v>
      </c>
      <c r="I23" s="12">
        <v>133.10651444215955</v>
      </c>
      <c r="J23" s="12">
        <v>123.40306620229413</v>
      </c>
      <c r="K23" s="12">
        <v>125.83411202430149</v>
      </c>
      <c r="L23" s="12">
        <v>128.9497951951291</v>
      </c>
      <c r="M23" s="12">
        <v>157.0518109148349</v>
      </c>
      <c r="N23" s="12">
        <v>163.73961072850236</v>
      </c>
      <c r="O23" s="12">
        <v>196.83718503906582</v>
      </c>
      <c r="P23" s="12">
        <v>238.88781969936488</v>
      </c>
      <c r="Q23" s="12">
        <v>163.39754381819034</v>
      </c>
      <c r="R23" s="12">
        <v>168.46690165098153</v>
      </c>
      <c r="S23" s="12">
        <v>168.7815426516469</v>
      </c>
      <c r="T23" s="12">
        <v>0</v>
      </c>
    </row>
    <row r="24" spans="1:20">
      <c r="A24" t="s">
        <v>216</v>
      </c>
      <c r="B24" t="s">
        <v>311</v>
      </c>
      <c r="C24" t="s">
        <v>196</v>
      </c>
      <c r="D24" s="12">
        <v>100</v>
      </c>
      <c r="E24" s="12">
        <v>106.69053732418759</v>
      </c>
      <c r="F24" s="12">
        <v>111.18248761864062</v>
      </c>
      <c r="G24" s="12">
        <v>110.21248722155049</v>
      </c>
      <c r="H24" s="12">
        <v>119.11999566573047</v>
      </c>
      <c r="I24" s="12">
        <v>122.00344113881249</v>
      </c>
      <c r="J24" s="12">
        <v>126.82661033458881</v>
      </c>
      <c r="K24" s="12">
        <v>129.9353548718943</v>
      </c>
      <c r="L24" s="12">
        <v>130.2813211374947</v>
      </c>
      <c r="M24" s="12">
        <v>136.14279449819401</v>
      </c>
      <c r="N24" s="12">
        <v>141.25798714955758</v>
      </c>
      <c r="O24" s="12">
        <v>148.78300464335658</v>
      </c>
      <c r="P24" s="12">
        <v>154.97254521781204</v>
      </c>
      <c r="Q24" s="12">
        <v>153.91427819365583</v>
      </c>
      <c r="R24" s="12">
        <v>162.89570631006518</v>
      </c>
      <c r="S24" s="12">
        <v>162.09057552993477</v>
      </c>
      <c r="T24" s="12">
        <v>166.61354850708148</v>
      </c>
    </row>
    <row r="25" spans="1:20">
      <c r="A25" t="s">
        <v>217</v>
      </c>
      <c r="B25" t="s">
        <v>311</v>
      </c>
      <c r="C25" t="s">
        <v>196</v>
      </c>
      <c r="D25" s="12">
        <v>100</v>
      </c>
      <c r="E25" s="12">
        <v>101.43642512368636</v>
      </c>
      <c r="F25" s="12">
        <v>104.57627037986684</v>
      </c>
      <c r="G25" s="12">
        <v>105.19361637516569</v>
      </c>
      <c r="H25" s="12">
        <v>108.20047506666634</v>
      </c>
      <c r="I25" s="12">
        <v>110.87836810728615</v>
      </c>
      <c r="J25" s="12">
        <v>115.26417792489141</v>
      </c>
      <c r="K25" s="12">
        <v>118.16974563654892</v>
      </c>
      <c r="L25" s="12">
        <v>123.85773059607628</v>
      </c>
      <c r="M25" s="12">
        <v>128.74527548938227</v>
      </c>
      <c r="N25" s="12">
        <v>133.49728211034213</v>
      </c>
      <c r="O25" s="12">
        <v>138.42894292861092</v>
      </c>
      <c r="P25" s="12">
        <v>137.4026133102835</v>
      </c>
      <c r="Q25" s="12">
        <v>136.77185071008026</v>
      </c>
      <c r="R25" s="12">
        <v>146.15881835802989</v>
      </c>
      <c r="S25" s="12">
        <v>146.60262099617307</v>
      </c>
      <c r="T25" s="12">
        <v>149.00199300780577</v>
      </c>
    </row>
    <row r="26" spans="1:20">
      <c r="A26" t="s">
        <v>218</v>
      </c>
      <c r="B26" t="s">
        <v>311</v>
      </c>
      <c r="C26" t="s">
        <v>196</v>
      </c>
      <c r="D26" s="12">
        <v>100</v>
      </c>
      <c r="E26" s="12">
        <v>101.96899283734408</v>
      </c>
      <c r="F26" s="12">
        <v>100.36371577833718</v>
      </c>
      <c r="G26" s="12">
        <v>98.192247551239504</v>
      </c>
      <c r="H26" s="12">
        <v>94.822995231252364</v>
      </c>
      <c r="I26" s="12">
        <v>96.382786987824005</v>
      </c>
      <c r="J26" s="12">
        <v>96.671103281203699</v>
      </c>
      <c r="K26" s="12">
        <v>97.672161454308849</v>
      </c>
      <c r="L26" s="12">
        <v>97.019702147489298</v>
      </c>
      <c r="M26" s="12">
        <v>98.321953328993203</v>
      </c>
      <c r="N26" s="12">
        <v>101.28328193333812</v>
      </c>
      <c r="O26" s="12">
        <v>105.22316935556036</v>
      </c>
      <c r="P26" s="12">
        <v>106.98450236907244</v>
      </c>
      <c r="Q26" s="12">
        <v>109.57763894341743</v>
      </c>
      <c r="R26" s="12">
        <v>109.41116233660277</v>
      </c>
      <c r="S26" s="12">
        <v>109.58653997651723</v>
      </c>
      <c r="T26" s="12">
        <v>110.57863780668633</v>
      </c>
    </row>
    <row r="27" spans="1:20">
      <c r="A27" t="s">
        <v>219</v>
      </c>
      <c r="B27" t="s">
        <v>311</v>
      </c>
      <c r="C27" t="s">
        <v>196</v>
      </c>
      <c r="D27" s="12">
        <v>100</v>
      </c>
      <c r="E27" s="12">
        <v>102.19268042161441</v>
      </c>
      <c r="F27" s="12">
        <v>104.15783581831329</v>
      </c>
      <c r="G27" s="12">
        <v>103.24572450628587</v>
      </c>
      <c r="H27" s="12">
        <v>109.52449935386738</v>
      </c>
      <c r="I27" s="12">
        <v>110.40720881553794</v>
      </c>
      <c r="J27" s="12">
        <v>111.39484045522163</v>
      </c>
      <c r="K27" s="12">
        <v>113.00583855168159</v>
      </c>
      <c r="L27" s="12">
        <v>118.57986623027443</v>
      </c>
      <c r="M27" s="12">
        <v>120.20051592617725</v>
      </c>
      <c r="N27" s="12">
        <v>119.78756764628395</v>
      </c>
      <c r="O27" s="12">
        <v>122.95490830589571</v>
      </c>
      <c r="P27" s="12">
        <v>120.14665418447844</v>
      </c>
      <c r="Q27" s="12">
        <v>120.48580304946806</v>
      </c>
      <c r="R27" s="12">
        <v>121.47641140922234</v>
      </c>
      <c r="S27" s="12">
        <v>120.56295152687564</v>
      </c>
      <c r="T27" s="12">
        <v>122.25366181624661</v>
      </c>
    </row>
    <row r="28" spans="1:20">
      <c r="A28" t="s">
        <v>221</v>
      </c>
      <c r="B28" t="s">
        <v>311</v>
      </c>
      <c r="C28" t="s">
        <v>196</v>
      </c>
      <c r="D28" s="12">
        <v>100</v>
      </c>
      <c r="E28" s="12">
        <v>103.37652565851334</v>
      </c>
      <c r="F28" s="12">
        <v>109.94063313812197</v>
      </c>
      <c r="G28" s="12">
        <v>112.8293109850603</v>
      </c>
      <c r="H28" s="12">
        <v>116.92562477509198</v>
      </c>
      <c r="I28" s="12">
        <v>121.49711047608636</v>
      </c>
      <c r="J28" s="12">
        <v>123.79003343550629</v>
      </c>
      <c r="K28" s="12">
        <v>129.22332417555623</v>
      </c>
      <c r="L28" s="12">
        <v>132.08120922363074</v>
      </c>
      <c r="M28" s="12">
        <v>135.88580822309558</v>
      </c>
      <c r="N28" s="12">
        <v>141.68833644493972</v>
      </c>
      <c r="O28" s="12">
        <v>141.34571270012287</v>
      </c>
      <c r="P28" s="12">
        <v>143.32311480472268</v>
      </c>
      <c r="Q28" s="12">
        <v>144.10543300730379</v>
      </c>
      <c r="R28" s="12">
        <v>145.74215847215532</v>
      </c>
      <c r="S28" s="12">
        <v>147.76640830477973</v>
      </c>
      <c r="T28" s="12">
        <v>148.55674077260591</v>
      </c>
    </row>
    <row r="29" spans="1:20">
      <c r="A29" t="s">
        <v>222</v>
      </c>
      <c r="B29" t="s">
        <v>311</v>
      </c>
      <c r="C29" t="s">
        <v>196</v>
      </c>
      <c r="D29" s="12">
        <v>100</v>
      </c>
      <c r="E29" s="12">
        <v>101.35682638361263</v>
      </c>
      <c r="F29" s="12">
        <v>104.37273437312925</v>
      </c>
      <c r="G29" s="12">
        <v>108.37300886390224</v>
      </c>
      <c r="H29" s="12">
        <v>111.8560876056236</v>
      </c>
      <c r="I29" s="12">
        <v>111.47186940591344</v>
      </c>
      <c r="J29" s="12">
        <v>115.23636515162103</v>
      </c>
      <c r="K29" s="12">
        <v>121.45288766022243</v>
      </c>
      <c r="L29" s="12">
        <v>120.18745853261652</v>
      </c>
      <c r="M29" s="12">
        <v>119.39681244586551</v>
      </c>
      <c r="N29" s="12">
        <v>119.65260682820397</v>
      </c>
      <c r="O29" s="12">
        <v>121.09039667536892</v>
      </c>
      <c r="P29" s="12">
        <v>121.67952305466395</v>
      </c>
      <c r="Q29" s="12">
        <v>125.71962596441652</v>
      </c>
      <c r="R29" s="12">
        <v>128.15933773246223</v>
      </c>
      <c r="S29" s="12">
        <v>129.35593646886696</v>
      </c>
      <c r="T29" s="12">
        <v>0</v>
      </c>
    </row>
    <row r="30" spans="1:20"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</row>
    <row r="31" spans="1:20"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</row>
    <row r="32" spans="1:20">
      <c r="A32" s="8" t="s">
        <v>273</v>
      </c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</row>
    <row r="33" spans="1:20">
      <c r="A33" t="s">
        <v>193</v>
      </c>
      <c r="B33" t="s">
        <v>311</v>
      </c>
      <c r="C33" t="s">
        <v>312</v>
      </c>
      <c r="D33" s="12">
        <v>100</v>
      </c>
      <c r="E33" s="12">
        <v>101.55966664914114</v>
      </c>
      <c r="F33" s="12">
        <v>103.71613842828675</v>
      </c>
      <c r="G33" s="12">
        <v>105.14908991913448</v>
      </c>
      <c r="H33" s="12">
        <v>104.91513359672767</v>
      </c>
      <c r="I33" s="12">
        <v>105.30194894183371</v>
      </c>
      <c r="J33" s="12">
        <v>106.90016888330906</v>
      </c>
      <c r="K33" s="12">
        <v>106.87271383820581</v>
      </c>
      <c r="L33" s="12">
        <v>105.67680453108238</v>
      </c>
      <c r="M33" s="12">
        <v>106.11928912005914</v>
      </c>
      <c r="N33" s="12">
        <v>107.72798179748288</v>
      </c>
      <c r="O33" s="12">
        <v>108.032869218714</v>
      </c>
      <c r="P33" s="12">
        <v>108.60850029084494</v>
      </c>
      <c r="Q33" s="12">
        <v>111.02666240693659</v>
      </c>
      <c r="R33" s="12">
        <v>110.51695448083754</v>
      </c>
      <c r="S33" s="12">
        <v>109.5787421957279</v>
      </c>
      <c r="T33" s="12">
        <v>109.39299488678465</v>
      </c>
    </row>
    <row r="34" spans="1:20">
      <c r="A34" t="s">
        <v>197</v>
      </c>
      <c r="B34" t="s">
        <v>311</v>
      </c>
      <c r="C34" t="s">
        <v>312</v>
      </c>
      <c r="D34" s="12">
        <v>100</v>
      </c>
      <c r="E34" s="12">
        <v>101.45052695342935</v>
      </c>
      <c r="F34" s="12">
        <v>101.87690231332819</v>
      </c>
      <c r="G34" s="12">
        <v>104.45541370184763</v>
      </c>
      <c r="H34" s="12">
        <v>104.08583708503453</v>
      </c>
      <c r="I34" s="12">
        <v>105.95404064940757</v>
      </c>
      <c r="J34" s="12">
        <v>107.97455779903035</v>
      </c>
      <c r="K34" s="12">
        <v>107.98310162529917</v>
      </c>
      <c r="L34" s="12">
        <v>106.62698676574057</v>
      </c>
      <c r="M34" s="12">
        <v>105.61333087653175</v>
      </c>
      <c r="N34" s="12">
        <v>106.2839113432113</v>
      </c>
      <c r="O34" s="12">
        <v>106.76446170534165</v>
      </c>
      <c r="P34" s="12">
        <v>107.09076547496358</v>
      </c>
      <c r="Q34" s="12">
        <v>108.68609903130573</v>
      </c>
      <c r="R34" s="12">
        <v>107.56728436677615</v>
      </c>
      <c r="S34" s="12">
        <v>107.19377180943827</v>
      </c>
      <c r="T34" s="12">
        <v>108.78003859995002</v>
      </c>
    </row>
    <row r="35" spans="1:20">
      <c r="A35" t="s">
        <v>198</v>
      </c>
      <c r="B35" t="s">
        <v>311</v>
      </c>
      <c r="C35" t="s">
        <v>312</v>
      </c>
      <c r="D35" s="12">
        <v>100</v>
      </c>
      <c r="E35" s="12">
        <v>101.60678183782548</v>
      </c>
      <c r="F35" s="12">
        <v>102.08352659323126</v>
      </c>
      <c r="G35" s="12">
        <v>103.3442170991103</v>
      </c>
      <c r="H35" s="12">
        <v>103.98396721266572</v>
      </c>
      <c r="I35" s="12">
        <v>102.68954929668662</v>
      </c>
      <c r="J35" s="12">
        <v>105.08177527905272</v>
      </c>
      <c r="K35" s="12">
        <v>108.49931452236895</v>
      </c>
      <c r="L35" s="12">
        <v>109.54281537650139</v>
      </c>
      <c r="M35" s="12">
        <v>108.5060220415553</v>
      </c>
      <c r="N35" s="12">
        <v>107.77716766793451</v>
      </c>
      <c r="O35" s="12">
        <v>107.41098513292083</v>
      </c>
      <c r="P35" s="12">
        <v>105.20700255641734</v>
      </c>
      <c r="Q35" s="12">
        <v>107.02860029888615</v>
      </c>
      <c r="R35" s="12">
        <v>107.40280246445843</v>
      </c>
      <c r="S35" s="12">
        <v>106.0667180231346</v>
      </c>
      <c r="T35" s="12">
        <v>103.34806341598787</v>
      </c>
    </row>
    <row r="36" spans="1:20">
      <c r="A36" t="s">
        <v>199</v>
      </c>
      <c r="B36" t="s">
        <v>311</v>
      </c>
      <c r="C36" t="s">
        <v>312</v>
      </c>
      <c r="D36" s="12">
        <v>100</v>
      </c>
      <c r="E36" s="12">
        <v>100.79330749319043</v>
      </c>
      <c r="F36" s="12">
        <v>101.08048578113885</v>
      </c>
      <c r="G36" s="12">
        <v>104.90885205690188</v>
      </c>
      <c r="H36" s="12">
        <v>107.99140412412888</v>
      </c>
      <c r="I36" s="12">
        <v>113.94320748848982</v>
      </c>
      <c r="J36" s="12">
        <v>121.45313259924043</v>
      </c>
      <c r="K36" s="12">
        <v>130.80307049389558</v>
      </c>
      <c r="L36" s="12">
        <v>135.0988842862084</v>
      </c>
      <c r="M36" s="12">
        <v>138.39997617824517</v>
      </c>
      <c r="N36" s="12">
        <v>142.33870743772678</v>
      </c>
      <c r="O36" s="12">
        <v>145.44268477912746</v>
      </c>
      <c r="P36" s="12">
        <v>144.67625836740439</v>
      </c>
      <c r="Q36" s="12">
        <v>143.34533995165222</v>
      </c>
      <c r="R36" s="12">
        <v>147.14105067129961</v>
      </c>
      <c r="S36" s="12">
        <v>148.99772683234761</v>
      </c>
      <c r="T36" s="12">
        <v>147.89320036970179</v>
      </c>
    </row>
    <row r="37" spans="1:20">
      <c r="A37" t="s">
        <v>200</v>
      </c>
      <c r="B37" t="s">
        <v>311</v>
      </c>
      <c r="C37" t="s">
        <v>312</v>
      </c>
      <c r="D37" s="12">
        <v>100</v>
      </c>
      <c r="E37" s="12">
        <v>100.34806217217694</v>
      </c>
      <c r="F37" s="12">
        <v>102.56864357579488</v>
      </c>
      <c r="G37" s="12">
        <v>104.24157440158623</v>
      </c>
      <c r="H37" s="12">
        <v>105.52595695312533</v>
      </c>
      <c r="I37" s="12">
        <v>107.24802056695808</v>
      </c>
      <c r="J37" s="12">
        <v>109.07940192203749</v>
      </c>
      <c r="K37" s="12">
        <v>111.50269028388131</v>
      </c>
      <c r="L37" s="12">
        <v>112.97478937449311</v>
      </c>
      <c r="M37" s="12">
        <v>114.86823133832341</v>
      </c>
      <c r="N37" s="12">
        <v>116.31729158083408</v>
      </c>
      <c r="O37" s="12">
        <v>118.3014941992963</v>
      </c>
      <c r="P37" s="12">
        <v>119.10450057816482</v>
      </c>
      <c r="Q37" s="12">
        <v>120.25642288547722</v>
      </c>
      <c r="R37" s="12">
        <v>120.89136907226718</v>
      </c>
      <c r="S37" s="12">
        <v>119.68686868930267</v>
      </c>
      <c r="T37" s="12">
        <v>118.52345508081581</v>
      </c>
    </row>
    <row r="38" spans="1:20">
      <c r="A38" t="s">
        <v>201</v>
      </c>
      <c r="B38" t="s">
        <v>311</v>
      </c>
      <c r="C38" t="s">
        <v>312</v>
      </c>
      <c r="D38" s="12">
        <v>100</v>
      </c>
      <c r="E38" s="12">
        <v>98.486179571979662</v>
      </c>
      <c r="F38" s="12">
        <v>98.153406523759955</v>
      </c>
      <c r="G38" s="12">
        <v>99.589525732346686</v>
      </c>
      <c r="H38" s="12">
        <v>99.512968876074325</v>
      </c>
      <c r="I38" s="12">
        <v>99.710439890432767</v>
      </c>
      <c r="J38" s="12">
        <v>100.29152119027951</v>
      </c>
      <c r="K38" s="12">
        <v>100.6459560341584</v>
      </c>
      <c r="L38" s="12">
        <v>100.49989367829514</v>
      </c>
      <c r="M38" s="12">
        <v>100.37203194778847</v>
      </c>
      <c r="N38" s="12">
        <v>100.33897308008201</v>
      </c>
      <c r="O38" s="12">
        <v>100.7184813205223</v>
      </c>
      <c r="P38" s="12">
        <v>101.40365496067989</v>
      </c>
      <c r="Q38" s="12">
        <v>103.21665445472721</v>
      </c>
      <c r="R38" s="12">
        <v>103.39042874815631</v>
      </c>
      <c r="S38" s="12">
        <v>103.20492298121151</v>
      </c>
      <c r="T38" s="12">
        <v>103.26722988896326</v>
      </c>
    </row>
    <row r="39" spans="1:20">
      <c r="A39" t="s">
        <v>202</v>
      </c>
      <c r="B39" t="s">
        <v>311</v>
      </c>
      <c r="C39" t="s">
        <v>312</v>
      </c>
      <c r="D39" s="12">
        <v>100</v>
      </c>
      <c r="E39" s="12">
        <v>107.30782188135105</v>
      </c>
      <c r="F39" s="12">
        <v>116.10572102046964</v>
      </c>
      <c r="G39" s="12">
        <v>121.5819616769658</v>
      </c>
      <c r="H39" s="12">
        <v>133.18316995527201</v>
      </c>
      <c r="I39" s="12">
        <v>132.90913317554683</v>
      </c>
      <c r="J39" s="12">
        <v>137.17161187114388</v>
      </c>
      <c r="K39" s="12">
        <v>152.32811311012364</v>
      </c>
      <c r="L39" s="12">
        <v>171.01266324868686</v>
      </c>
      <c r="M39" s="12">
        <v>171.72839607209667</v>
      </c>
      <c r="N39" s="12">
        <v>181.85125448114667</v>
      </c>
      <c r="O39" s="12">
        <v>210.77871397938307</v>
      </c>
      <c r="P39" s="12">
        <v>215.89577320774956</v>
      </c>
      <c r="Q39" s="12">
        <v>208.88136573771217</v>
      </c>
      <c r="R39" s="12">
        <v>204.83365510738918</v>
      </c>
      <c r="S39" s="12">
        <v>200.14904267941949</v>
      </c>
      <c r="T39" s="12">
        <v>200.11367225424797</v>
      </c>
    </row>
    <row r="40" spans="1:20">
      <c r="A40" t="s">
        <v>220</v>
      </c>
      <c r="B40" t="s">
        <v>311</v>
      </c>
      <c r="C40" t="s">
        <v>312</v>
      </c>
      <c r="D40" s="12">
        <v>100</v>
      </c>
      <c r="E40" s="12">
        <v>101.84755688309536</v>
      </c>
      <c r="F40" s="12">
        <v>102.95717782679029</v>
      </c>
      <c r="G40" s="12">
        <v>105.41812798137974</v>
      </c>
      <c r="H40" s="12">
        <v>108.3177064250787</v>
      </c>
      <c r="I40" s="12">
        <v>108.64029011720798</v>
      </c>
      <c r="J40" s="12">
        <v>109.10595902973409</v>
      </c>
      <c r="K40" s="12">
        <v>107.815390113134</v>
      </c>
      <c r="L40" s="12">
        <v>108.61253345906097</v>
      </c>
      <c r="M40" s="12">
        <v>108.46728726081867</v>
      </c>
      <c r="N40" s="12">
        <v>108.98089211540466</v>
      </c>
      <c r="O40" s="12">
        <v>109.77985794465549</v>
      </c>
      <c r="P40" s="12">
        <v>106.49997221858341</v>
      </c>
      <c r="Q40" s="12">
        <v>105.63174600713249</v>
      </c>
      <c r="R40" s="12">
        <v>106.78898864824676</v>
      </c>
      <c r="S40" s="12">
        <v>106.2817871804821</v>
      </c>
      <c r="T40" s="12">
        <v>107.77114418302642</v>
      </c>
    </row>
    <row r="41" spans="1:20">
      <c r="A41" t="s">
        <v>203</v>
      </c>
      <c r="B41" t="s">
        <v>311</v>
      </c>
      <c r="C41" t="s">
        <v>312</v>
      </c>
      <c r="D41" s="12">
        <v>100</v>
      </c>
      <c r="E41" s="12">
        <v>99.617539051788754</v>
      </c>
      <c r="F41" s="12">
        <v>101.15762907949311</v>
      </c>
      <c r="G41" s="12">
        <v>101.81080509090668</v>
      </c>
      <c r="H41" s="12">
        <v>101.39399507668421</v>
      </c>
      <c r="I41" s="12">
        <v>102.23613301784252</v>
      </c>
      <c r="J41" s="12">
        <v>101.69726787758657</v>
      </c>
      <c r="K41" s="12">
        <v>104.30182265088669</v>
      </c>
      <c r="L41" s="12">
        <v>106.59444750739451</v>
      </c>
      <c r="M41" s="12">
        <v>109.27638911965904</v>
      </c>
      <c r="N41" s="12">
        <v>109.77873902332496</v>
      </c>
      <c r="O41" s="12">
        <v>110.95984310971006</v>
      </c>
      <c r="P41" s="12">
        <v>112.1068358379778</v>
      </c>
      <c r="Q41" s="12">
        <v>114.37713881188149</v>
      </c>
      <c r="R41" s="12">
        <v>114.06392006705971</v>
      </c>
      <c r="S41" s="12">
        <v>113.53094585784987</v>
      </c>
      <c r="T41" s="12">
        <v>113.8298347542936</v>
      </c>
    </row>
    <row r="42" spans="1:20">
      <c r="A42" t="s">
        <v>2</v>
      </c>
      <c r="B42" t="s">
        <v>311</v>
      </c>
      <c r="C42" t="s">
        <v>312</v>
      </c>
      <c r="D42" s="12">
        <v>100</v>
      </c>
      <c r="E42" s="12">
        <v>100.30900980937199</v>
      </c>
      <c r="F42" s="12">
        <v>101.82490471087833</v>
      </c>
      <c r="G42" s="12">
        <v>103.64300044778835</v>
      </c>
      <c r="H42" s="12">
        <v>103.62874398589858</v>
      </c>
      <c r="I42" s="12">
        <v>104.14020198183452</v>
      </c>
      <c r="J42" s="12">
        <v>105.37182869817595</v>
      </c>
      <c r="K42" s="12">
        <v>105.95555173519605</v>
      </c>
      <c r="L42" s="12">
        <v>107.06919427494404</v>
      </c>
      <c r="M42" s="12">
        <v>108.24491846439982</v>
      </c>
      <c r="N42" s="12">
        <v>109.42889186961517</v>
      </c>
      <c r="O42" s="12">
        <v>110.07794822452259</v>
      </c>
      <c r="P42" s="12">
        <v>110.1480478405073</v>
      </c>
      <c r="Q42" s="12">
        <v>112.69226196336525</v>
      </c>
      <c r="R42" s="12">
        <v>113.91487325282029</v>
      </c>
      <c r="S42" s="12">
        <v>114.25036869066876</v>
      </c>
      <c r="T42" s="12">
        <v>114.94044844545851</v>
      </c>
    </row>
    <row r="43" spans="1:20">
      <c r="A43" t="s">
        <v>5</v>
      </c>
      <c r="B43" t="s">
        <v>311</v>
      </c>
      <c r="C43" t="s">
        <v>312</v>
      </c>
      <c r="D43" s="12">
        <v>100</v>
      </c>
      <c r="E43" s="12">
        <v>99.594562082428652</v>
      </c>
      <c r="F43" s="12">
        <v>100.02803586901226</v>
      </c>
      <c r="G43" s="12">
        <v>100.12046966217768</v>
      </c>
      <c r="H43" s="12">
        <v>100.60030628772317</v>
      </c>
      <c r="I43" s="12">
        <v>100.3816720298889</v>
      </c>
      <c r="J43" s="12">
        <v>100.65817990197654</v>
      </c>
      <c r="K43" s="12">
        <v>100.5113036554586</v>
      </c>
      <c r="L43" s="12">
        <v>99.450604829914184</v>
      </c>
      <c r="M43" s="12">
        <v>98.000025551794337</v>
      </c>
      <c r="N43" s="12">
        <v>97.101371316979282</v>
      </c>
      <c r="O43" s="12">
        <v>96.599341094592916</v>
      </c>
      <c r="P43" s="12">
        <v>97.344333114578134</v>
      </c>
      <c r="Q43" s="12">
        <v>98.179018666148608</v>
      </c>
      <c r="R43" s="12">
        <v>98.268192469706207</v>
      </c>
      <c r="S43" s="12">
        <v>98.899894015562126</v>
      </c>
      <c r="T43" s="12">
        <v>100.03091641383838</v>
      </c>
    </row>
    <row r="44" spans="1:20">
      <c r="A44" t="s">
        <v>204</v>
      </c>
      <c r="B44" t="s">
        <v>311</v>
      </c>
      <c r="C44" t="s">
        <v>312</v>
      </c>
      <c r="D44" s="12">
        <v>100</v>
      </c>
      <c r="E44" s="12">
        <v>108.2732510547667</v>
      </c>
      <c r="F44" s="12">
        <v>108.89676852518217</v>
      </c>
      <c r="G44" s="12">
        <v>113.63066708638466</v>
      </c>
      <c r="H44" s="12">
        <v>111.75979702081237</v>
      </c>
      <c r="I44" s="12">
        <v>112.82275114677697</v>
      </c>
      <c r="J44" s="12">
        <v>119.92179840902654</v>
      </c>
      <c r="K44" s="12">
        <v>123.23638632771312</v>
      </c>
      <c r="L44" s="12">
        <v>123.78313491845985</v>
      </c>
      <c r="M44" s="12">
        <v>119.63176193612291</v>
      </c>
      <c r="N44" s="12">
        <v>117.6960870433669</v>
      </c>
      <c r="O44" s="12">
        <v>119.42821755450504</v>
      </c>
      <c r="P44" s="12">
        <v>120.02211830731355</v>
      </c>
      <c r="Q44" s="12">
        <v>122.54043884226805</v>
      </c>
      <c r="R44" s="12">
        <v>116.61545584184934</v>
      </c>
      <c r="S44" s="12">
        <v>110.45157881283892</v>
      </c>
      <c r="T44" s="12">
        <v>105.2848635815045</v>
      </c>
    </row>
    <row r="45" spans="1:20">
      <c r="A45" t="s">
        <v>205</v>
      </c>
      <c r="B45" t="s">
        <v>311</v>
      </c>
      <c r="C45" t="s">
        <v>312</v>
      </c>
      <c r="D45" s="12">
        <v>100</v>
      </c>
      <c r="E45" s="12">
        <v>102.06587594613715</v>
      </c>
      <c r="F45" s="12">
        <v>104.10208867361675</v>
      </c>
      <c r="G45" s="12">
        <v>101.05277669516983</v>
      </c>
      <c r="H45" s="12">
        <v>101.87907248161868</v>
      </c>
      <c r="I45" s="12">
        <v>108.4897066956044</v>
      </c>
      <c r="J45" s="12">
        <v>116.67890942196803</v>
      </c>
      <c r="K45" s="12">
        <v>122.26708233805273</v>
      </c>
      <c r="L45" s="12">
        <v>126.29971475567963</v>
      </c>
      <c r="M45" s="12">
        <v>128.71645884027092</v>
      </c>
      <c r="N45" s="12">
        <v>130.36544343273073</v>
      </c>
      <c r="O45" s="12">
        <v>128.01330333507363</v>
      </c>
      <c r="P45" s="12">
        <v>130.67567478244922</v>
      </c>
      <c r="Q45" s="12">
        <v>124.67489718220583</v>
      </c>
      <c r="R45" s="12">
        <v>118.1853777537262</v>
      </c>
      <c r="S45" s="12">
        <v>118.0251577304507</v>
      </c>
      <c r="T45" s="12">
        <v>112.54971911474121</v>
      </c>
    </row>
    <row r="46" spans="1:20">
      <c r="A46" t="s">
        <v>206</v>
      </c>
      <c r="B46" t="s">
        <v>311</v>
      </c>
      <c r="C46" t="s">
        <v>312</v>
      </c>
      <c r="D46" s="12">
        <v>100</v>
      </c>
      <c r="E46" s="12">
        <v>102.42938449705083</v>
      </c>
      <c r="F46" s="12">
        <v>102.54496348923325</v>
      </c>
      <c r="G46" s="12">
        <v>103.30444986926845</v>
      </c>
      <c r="H46" s="12">
        <v>105.52025863577045</v>
      </c>
      <c r="I46" s="12">
        <v>107.89489188217198</v>
      </c>
      <c r="J46" s="12">
        <v>107.59801212031026</v>
      </c>
      <c r="K46" s="12">
        <v>109.15086045074325</v>
      </c>
      <c r="L46" s="12">
        <v>112.40621872829044</v>
      </c>
      <c r="M46" s="12">
        <v>115.27981839470448</v>
      </c>
      <c r="N46" s="12">
        <v>116.77074684047051</v>
      </c>
      <c r="O46" s="12">
        <v>119.27787881073405</v>
      </c>
      <c r="P46" s="12">
        <v>124.21478526372104</v>
      </c>
      <c r="Q46" s="12">
        <v>129.00628917586195</v>
      </c>
      <c r="R46" s="12">
        <v>126.86676231626159</v>
      </c>
      <c r="S46" s="12">
        <v>125.56175407502498</v>
      </c>
      <c r="T46" s="12">
        <v>125.59886771912657</v>
      </c>
    </row>
    <row r="47" spans="1:20">
      <c r="A47" t="s">
        <v>207</v>
      </c>
      <c r="B47" t="s">
        <v>311</v>
      </c>
      <c r="C47" t="s">
        <v>312</v>
      </c>
      <c r="D47" s="12">
        <v>100</v>
      </c>
      <c r="E47" s="12">
        <v>101.55353589202301</v>
      </c>
      <c r="F47" s="12">
        <v>97.780991256760572</v>
      </c>
      <c r="G47" s="12">
        <v>98.071339607732924</v>
      </c>
      <c r="H47" s="12">
        <v>96.950682196228627</v>
      </c>
      <c r="I47" s="12">
        <v>97.329929821176023</v>
      </c>
      <c r="J47" s="12">
        <v>97.334000665781829</v>
      </c>
      <c r="K47" s="12">
        <v>98.09186902468474</v>
      </c>
      <c r="L47" s="12">
        <v>98.659036241088714</v>
      </c>
      <c r="M47" s="12">
        <v>99.64701747394399</v>
      </c>
      <c r="N47" s="12">
        <v>99.842989644003325</v>
      </c>
      <c r="O47" s="12">
        <v>99.823706120059697</v>
      </c>
      <c r="P47" s="12">
        <v>100.15413301684137</v>
      </c>
      <c r="Q47" s="12">
        <v>100.91399221330124</v>
      </c>
      <c r="R47" s="12">
        <v>101.95558745791195</v>
      </c>
      <c r="S47" s="12">
        <v>100.61026436707141</v>
      </c>
      <c r="T47" s="12">
        <v>99.001441662570116</v>
      </c>
    </row>
    <row r="48" spans="1:20">
      <c r="A48" t="s">
        <v>209</v>
      </c>
      <c r="B48" t="s">
        <v>311</v>
      </c>
      <c r="C48" t="s">
        <v>312</v>
      </c>
      <c r="D48" s="12">
        <v>100</v>
      </c>
      <c r="E48" s="12">
        <v>108.94302027151936</v>
      </c>
      <c r="F48" s="12">
        <v>124.35023547768283</v>
      </c>
      <c r="G48" s="12">
        <v>127.49690076749847</v>
      </c>
      <c r="H48" s="12">
        <v>126.16273895043935</v>
      </c>
      <c r="I48" s="12">
        <v>130.59356197171979</v>
      </c>
      <c r="J48" s="12">
        <v>143.68196674239107</v>
      </c>
      <c r="K48" s="12">
        <v>156.22513878800106</v>
      </c>
      <c r="L48" s="12">
        <v>167.74114446053764</v>
      </c>
      <c r="M48" s="12">
        <v>181.28213930494431</v>
      </c>
      <c r="N48" s="12">
        <v>197.69487176808343</v>
      </c>
      <c r="O48" s="12">
        <v>210.6981159983433</v>
      </c>
      <c r="P48" s="12">
        <v>216.75389823140927</v>
      </c>
      <c r="Q48" s="12">
        <v>195.7080106751859</v>
      </c>
      <c r="R48" s="12">
        <v>198.74218392296601</v>
      </c>
      <c r="S48" s="12">
        <v>200.72552755710348</v>
      </c>
      <c r="T48" s="12">
        <v>207.87670467987607</v>
      </c>
    </row>
    <row r="49" spans="1:24">
      <c r="A49" t="s">
        <v>210</v>
      </c>
      <c r="B49" t="s">
        <v>311</v>
      </c>
      <c r="C49" t="s">
        <v>312</v>
      </c>
      <c r="D49" s="12">
        <v>100</v>
      </c>
      <c r="E49" s="12">
        <v>100.38296391261915</v>
      </c>
      <c r="F49" s="12">
        <v>101.77542241267103</v>
      </c>
      <c r="G49" s="12">
        <v>103.47286749882949</v>
      </c>
      <c r="H49" s="12">
        <v>104.53764093427367</v>
      </c>
      <c r="I49" s="12">
        <v>105.35396627562187</v>
      </c>
      <c r="J49" s="12">
        <v>106.72703365229049</v>
      </c>
      <c r="K49" s="12">
        <v>108.42858114453017</v>
      </c>
      <c r="L49" s="12">
        <v>110.63868608579332</v>
      </c>
      <c r="M49" s="12">
        <v>110.47961298956623</v>
      </c>
      <c r="N49" s="12">
        <v>110.78770996876136</v>
      </c>
      <c r="O49" s="12">
        <v>112.36000241223772</v>
      </c>
      <c r="P49" s="12">
        <v>113.56831841286188</v>
      </c>
      <c r="Q49" s="12">
        <v>116.03971314443267</v>
      </c>
      <c r="R49" s="12">
        <v>116.01759667797702</v>
      </c>
      <c r="S49" s="12">
        <v>115.98871593808322</v>
      </c>
      <c r="T49" s="12">
        <v>115.20441081329258</v>
      </c>
    </row>
    <row r="50" spans="1:24">
      <c r="A50" t="s">
        <v>211</v>
      </c>
      <c r="B50" t="s">
        <v>311</v>
      </c>
      <c r="C50" t="s">
        <v>312</v>
      </c>
      <c r="D50" s="12">
        <v>100</v>
      </c>
      <c r="E50" s="12">
        <v>102.30826009098536</v>
      </c>
      <c r="F50" s="12">
        <v>106.15432057875512</v>
      </c>
      <c r="G50" s="12">
        <v>109.1120288731299</v>
      </c>
      <c r="H50" s="12">
        <v>111.14104881410027</v>
      </c>
      <c r="I50" s="12">
        <v>113.42103818508696</v>
      </c>
      <c r="J50" s="12">
        <v>115.52082110812999</v>
      </c>
      <c r="K50" s="12">
        <v>117.07053692162864</v>
      </c>
      <c r="L50" s="12">
        <v>120.0346802156001</v>
      </c>
      <c r="M50" s="12">
        <v>123.39578081763378</v>
      </c>
      <c r="N50" s="12">
        <v>126.50744455948913</v>
      </c>
      <c r="O50" s="12">
        <v>131.25565836028531</v>
      </c>
      <c r="P50" s="12">
        <v>133.00640229626694</v>
      </c>
      <c r="Q50" s="12">
        <v>133.56088848844394</v>
      </c>
      <c r="R50" s="12">
        <v>134.32148500014421</v>
      </c>
      <c r="S50" s="12">
        <v>137.63451692498867</v>
      </c>
      <c r="T50" s="12">
        <v>140.64690385958096</v>
      </c>
    </row>
    <row r="51" spans="1:24">
      <c r="A51" t="s">
        <v>212</v>
      </c>
      <c r="B51" t="s">
        <v>311</v>
      </c>
      <c r="C51" t="s">
        <v>312</v>
      </c>
      <c r="D51" s="12">
        <v>100</v>
      </c>
      <c r="E51" s="12">
        <v>106.38050123026451</v>
      </c>
      <c r="F51" s="12">
        <v>112.07560514595558</v>
      </c>
      <c r="G51" s="12">
        <v>116.57598414164242</v>
      </c>
      <c r="H51" s="12">
        <v>121.07710770421875</v>
      </c>
      <c r="I51" s="12">
        <v>127.42189281134252</v>
      </c>
      <c r="J51" s="12">
        <v>125.80989176618068</v>
      </c>
      <c r="K51" s="12">
        <v>127.03929182154975</v>
      </c>
      <c r="L51" s="12">
        <v>124.91736962612443</v>
      </c>
      <c r="M51" s="12">
        <v>124.59281183305403</v>
      </c>
      <c r="N51" s="12">
        <v>125.28213536233285</v>
      </c>
      <c r="O51" s="12">
        <v>127.89296862995411</v>
      </c>
      <c r="P51" s="12">
        <v>134.20770884723274</v>
      </c>
      <c r="Q51" s="12">
        <v>134.64645013504798</v>
      </c>
      <c r="R51" s="12">
        <v>139.90213190408332</v>
      </c>
      <c r="S51" s="12">
        <v>140.68876827421821</v>
      </c>
      <c r="T51" s="12">
        <v>138.25792648550498</v>
      </c>
    </row>
    <row r="52" spans="1:24">
      <c r="A52" t="s">
        <v>213</v>
      </c>
      <c r="B52" t="s">
        <v>311</v>
      </c>
      <c r="C52" t="s">
        <v>312</v>
      </c>
      <c r="D52" s="12">
        <v>100</v>
      </c>
      <c r="E52" s="12">
        <v>102.04447514113488</v>
      </c>
      <c r="F52" s="12">
        <v>105.27854499398826</v>
      </c>
      <c r="G52" s="12">
        <v>107.14813675630081</v>
      </c>
      <c r="H52" s="12">
        <v>109.78094192878805</v>
      </c>
      <c r="I52" s="12">
        <v>109.13065289517534</v>
      </c>
      <c r="J52" s="12">
        <v>109.06270594634569</v>
      </c>
      <c r="K52" s="12">
        <v>109.45568665392419</v>
      </c>
      <c r="L52" s="12">
        <v>108.67028730677637</v>
      </c>
      <c r="M52" s="12">
        <v>110.06641285397127</v>
      </c>
      <c r="N52" s="12">
        <v>108.08605192221314</v>
      </c>
      <c r="O52" s="12">
        <v>108.44397218585699</v>
      </c>
      <c r="P52" s="12">
        <v>108.51322835672657</v>
      </c>
      <c r="Q52" s="12">
        <v>112.64359386660499</v>
      </c>
      <c r="R52" s="12">
        <v>112.98401560490555</v>
      </c>
      <c r="S52" s="12">
        <v>110.44948678535629</v>
      </c>
      <c r="T52" s="12">
        <v>107.4584530530602</v>
      </c>
    </row>
    <row r="53" spans="1:24">
      <c r="A53" t="s">
        <v>214</v>
      </c>
      <c r="B53" t="s">
        <v>311</v>
      </c>
      <c r="C53" t="s">
        <v>312</v>
      </c>
      <c r="D53" s="12">
        <v>100</v>
      </c>
      <c r="E53" s="12">
        <v>94.305525770415301</v>
      </c>
      <c r="F53" s="12">
        <v>108.8945375864526</v>
      </c>
      <c r="G53" s="12">
        <v>123.89433510376352</v>
      </c>
      <c r="H53" s="12">
        <v>150.50475897081498</v>
      </c>
      <c r="I53" s="12">
        <v>153.55568283949947</v>
      </c>
      <c r="J53" s="12">
        <v>151.43210282832689</v>
      </c>
      <c r="K53" s="12">
        <v>162.09181043194812</v>
      </c>
      <c r="L53" s="12">
        <v>162.98415219161021</v>
      </c>
      <c r="M53" s="12">
        <v>191.09858082505241</v>
      </c>
      <c r="N53" s="12">
        <v>200.9788667618862</v>
      </c>
      <c r="O53" s="12">
        <v>222.31106029771442</v>
      </c>
      <c r="P53" s="12">
        <v>253.81964307252829</v>
      </c>
      <c r="Q53" s="12">
        <v>249.57310849177151</v>
      </c>
      <c r="R53" s="12">
        <v>224.70506106223883</v>
      </c>
      <c r="S53" s="12">
        <v>217.93197448225325</v>
      </c>
      <c r="T53" s="12">
        <v>212.39533044246258</v>
      </c>
    </row>
    <row r="54" spans="1:24">
      <c r="A54" t="s">
        <v>216</v>
      </c>
      <c r="B54" t="s">
        <v>311</v>
      </c>
      <c r="C54" t="s">
        <v>312</v>
      </c>
      <c r="D54" s="12">
        <v>100</v>
      </c>
      <c r="E54" s="12">
        <v>112.85541458091448</v>
      </c>
      <c r="F54" s="12">
        <v>117.11135488538558</v>
      </c>
      <c r="G54" s="12">
        <v>115.06615554654175</v>
      </c>
      <c r="H54" s="12">
        <v>119.23915066864275</v>
      </c>
      <c r="I54" s="12">
        <v>116.82261351640017</v>
      </c>
      <c r="J54" s="12">
        <v>125.3139581695515</v>
      </c>
      <c r="K54" s="12">
        <v>124.63924901521258</v>
      </c>
      <c r="L54" s="12">
        <v>124.96484608521735</v>
      </c>
      <c r="M54" s="12">
        <v>135.70569700904861</v>
      </c>
      <c r="N54" s="12">
        <v>137.98603891741814</v>
      </c>
      <c r="O54" s="12">
        <v>147.64392561610686</v>
      </c>
      <c r="P54" s="12">
        <v>149.85190204277399</v>
      </c>
      <c r="Q54" s="12">
        <v>154.59627129968925</v>
      </c>
      <c r="R54" s="12">
        <v>159.79841069937282</v>
      </c>
      <c r="S54" s="12">
        <v>156.4670425672129</v>
      </c>
      <c r="T54" s="12">
        <v>154.57316968144391</v>
      </c>
    </row>
    <row r="55" spans="1:24">
      <c r="A55" t="s">
        <v>217</v>
      </c>
      <c r="B55" t="s">
        <v>311</v>
      </c>
      <c r="C55" t="s">
        <v>312</v>
      </c>
      <c r="D55" s="12">
        <v>100</v>
      </c>
      <c r="E55" s="12">
        <v>104.58232918685979</v>
      </c>
      <c r="F55" s="12">
        <v>105.56831002036644</v>
      </c>
      <c r="G55" s="12">
        <v>107.10278809636802</v>
      </c>
      <c r="H55" s="12">
        <v>109.87121875625611</v>
      </c>
      <c r="I55" s="12">
        <v>113.40271468310591</v>
      </c>
      <c r="J55" s="12">
        <v>112.1619860244967</v>
      </c>
      <c r="K55" s="12">
        <v>114.1752586614418</v>
      </c>
      <c r="L55" s="12">
        <v>118.20657810714414</v>
      </c>
      <c r="M55" s="12">
        <v>122.10605506472675</v>
      </c>
      <c r="N55" s="12">
        <v>125.08002641470055</v>
      </c>
      <c r="O55" s="12">
        <v>127.27873421743431</v>
      </c>
      <c r="P55" s="12">
        <v>130.16607503604118</v>
      </c>
      <c r="Q55" s="12">
        <v>131.40797573929999</v>
      </c>
      <c r="R55" s="12">
        <v>131.85898822645973</v>
      </c>
      <c r="S55" s="12">
        <v>130.11163754745854</v>
      </c>
      <c r="T55" s="12">
        <v>125.98574658419707</v>
      </c>
    </row>
    <row r="56" spans="1:24">
      <c r="A56" t="s">
        <v>218</v>
      </c>
      <c r="B56" t="s">
        <v>311</v>
      </c>
      <c r="C56" t="s">
        <v>312</v>
      </c>
      <c r="D56" s="12">
        <v>100</v>
      </c>
      <c r="E56" s="12">
        <v>100.22821837760038</v>
      </c>
      <c r="F56" s="12">
        <v>100.63820758307534</v>
      </c>
      <c r="G56" s="12">
        <v>101.20125060023499</v>
      </c>
      <c r="H56" s="12">
        <v>101.032348605941</v>
      </c>
      <c r="I56" s="12">
        <v>100.61450484272554</v>
      </c>
      <c r="J56" s="12">
        <v>100.7907916167804</v>
      </c>
      <c r="K56" s="12">
        <v>100.97362368220568</v>
      </c>
      <c r="L56" s="12">
        <v>99.474799521254809</v>
      </c>
      <c r="M56" s="12">
        <v>98.993912593504888</v>
      </c>
      <c r="N56" s="12">
        <v>98.326454154691078</v>
      </c>
      <c r="O56" s="12">
        <v>99.658391224705724</v>
      </c>
      <c r="P56" s="12">
        <v>101.9540246353075</v>
      </c>
      <c r="Q56" s="12">
        <v>106.18225087033217</v>
      </c>
      <c r="R56" s="12">
        <v>105.60957490456643</v>
      </c>
      <c r="S56" s="12">
        <v>104.80099647389066</v>
      </c>
      <c r="T56" s="12">
        <v>103.03816610918905</v>
      </c>
    </row>
    <row r="57" spans="1:24">
      <c r="A57" t="s">
        <v>219</v>
      </c>
      <c r="B57" t="s">
        <v>311</v>
      </c>
      <c r="C57" t="s">
        <v>312</v>
      </c>
      <c r="D57" s="12">
        <v>100</v>
      </c>
      <c r="E57" s="12">
        <v>102.79952561975517</v>
      </c>
      <c r="F57" s="12">
        <v>104.43462934269459</v>
      </c>
      <c r="G57" s="12">
        <v>103.93672852965737</v>
      </c>
      <c r="H57" s="12">
        <v>109.60629520183375</v>
      </c>
      <c r="I57" s="12">
        <v>111.09658253240676</v>
      </c>
      <c r="J57" s="12">
        <v>111.26852671079091</v>
      </c>
      <c r="K57" s="12">
        <v>111.92338905628962</v>
      </c>
      <c r="L57" s="12">
        <v>114.52930612705183</v>
      </c>
      <c r="M57" s="12">
        <v>116.15643612634513</v>
      </c>
      <c r="N57" s="12">
        <v>116.48509800853053</v>
      </c>
      <c r="O57" s="12">
        <v>119.95322233065072</v>
      </c>
      <c r="P57" s="12">
        <v>118.40608409415439</v>
      </c>
      <c r="Q57" s="12">
        <v>118.8409744961083</v>
      </c>
      <c r="R57" s="12">
        <v>121.16032367627277</v>
      </c>
      <c r="S57" s="12">
        <v>119.81568946920426</v>
      </c>
      <c r="T57" s="12">
        <v>121.30238247564152</v>
      </c>
    </row>
    <row r="58" spans="1:24">
      <c r="A58" t="s">
        <v>221</v>
      </c>
      <c r="B58" t="s">
        <v>311</v>
      </c>
      <c r="C58" t="s">
        <v>312</v>
      </c>
      <c r="D58" s="12">
        <v>100</v>
      </c>
      <c r="E58" s="12">
        <v>102.75551164461564</v>
      </c>
      <c r="F58" s="12">
        <v>108.07733530682754</v>
      </c>
      <c r="G58" s="12">
        <v>111.97475032518366</v>
      </c>
      <c r="H58" s="12">
        <v>117.03741128318035</v>
      </c>
      <c r="I58" s="12">
        <v>121.6245050010927</v>
      </c>
      <c r="J58" s="12">
        <v>122.50834877452083</v>
      </c>
      <c r="K58" s="12">
        <v>125.06005675036306</v>
      </c>
      <c r="L58" s="12">
        <v>127.22288269987725</v>
      </c>
      <c r="M58" s="12">
        <v>127.75633167907719</v>
      </c>
      <c r="N58" s="12">
        <v>130.16083605686433</v>
      </c>
      <c r="O58" s="12">
        <v>132.72350367760441</v>
      </c>
      <c r="P58" s="12">
        <v>130.13623310376099</v>
      </c>
      <c r="Q58" s="12">
        <v>130.43597057715235</v>
      </c>
      <c r="R58" s="12">
        <v>129.51994370383235</v>
      </c>
      <c r="S58" s="12">
        <v>127.52002367703348</v>
      </c>
      <c r="T58" s="12">
        <v>127.38803160055828</v>
      </c>
    </row>
    <row r="59" spans="1:24">
      <c r="A59" t="s">
        <v>222</v>
      </c>
      <c r="B59" t="s">
        <v>311</v>
      </c>
      <c r="C59" t="s">
        <v>312</v>
      </c>
      <c r="D59" s="12">
        <v>100</v>
      </c>
      <c r="E59" s="12">
        <v>101.88001441114059</v>
      </c>
      <c r="F59" s="12">
        <v>106.59633770363506</v>
      </c>
      <c r="G59" s="12">
        <v>108.819825257389</v>
      </c>
      <c r="H59" s="12">
        <v>111.91300089557596</v>
      </c>
      <c r="I59" s="12">
        <v>113.16383781402317</v>
      </c>
      <c r="J59" s="12">
        <v>114.82811923269216</v>
      </c>
      <c r="K59" s="12">
        <v>117.35015065110605</v>
      </c>
      <c r="L59" s="12">
        <v>119.10578556484018</v>
      </c>
      <c r="M59" s="12">
        <v>119.76461187251704</v>
      </c>
      <c r="N59" s="12">
        <v>120.9414283828613</v>
      </c>
      <c r="O59" s="12">
        <v>122.23564381960686</v>
      </c>
      <c r="P59" s="12">
        <v>121.80652915041127</v>
      </c>
      <c r="Q59" s="12">
        <v>124.33366588678166</v>
      </c>
      <c r="R59" s="12">
        <v>125.57439563196542</v>
      </c>
      <c r="S59" s="12">
        <v>126.52574083714177</v>
      </c>
      <c r="T59" s="12">
        <v>0</v>
      </c>
    </row>
    <row r="60" spans="1:24"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</row>
    <row r="61" spans="1:24">
      <c r="A61" s="8" t="s">
        <v>7</v>
      </c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</row>
    <row r="62" spans="1:24">
      <c r="A62" t="s">
        <v>193</v>
      </c>
      <c r="B62" t="s">
        <v>318</v>
      </c>
      <c r="C62" t="s">
        <v>319</v>
      </c>
      <c r="D62" s="12">
        <v>100</v>
      </c>
      <c r="E62" s="12">
        <v>96.828678434955279</v>
      </c>
      <c r="F62" s="12">
        <v>97.198723918766504</v>
      </c>
      <c r="G62" s="12">
        <v>98.636701314188514</v>
      </c>
      <c r="H62" s="12">
        <v>100.75288160299533</v>
      </c>
      <c r="I62" s="12">
        <v>102.43525396241088</v>
      </c>
      <c r="J62" s="12">
        <v>103.21097335823808</v>
      </c>
      <c r="K62" s="12">
        <v>105.00472422284949</v>
      </c>
      <c r="L62" s="12">
        <v>107.04049892229413</v>
      </c>
      <c r="M62" s="12">
        <v>109.80499955229757</v>
      </c>
      <c r="N62" s="12">
        <v>112.198911163742</v>
      </c>
      <c r="O62" s="12">
        <v>114.85120184509294</v>
      </c>
      <c r="P62" s="12">
        <v>117.53617104333566</v>
      </c>
      <c r="Q62" s="12">
        <v>118.6923305034517</v>
      </c>
      <c r="R62" s="12">
        <v>120.72964071601007</v>
      </c>
      <c r="S62" s="12">
        <v>124.54384222374362</v>
      </c>
      <c r="T62" s="12">
        <v>127.77336263465105</v>
      </c>
    </row>
    <row r="63" spans="1:24">
      <c r="A63" t="s">
        <v>197</v>
      </c>
      <c r="B63" t="s">
        <v>318</v>
      </c>
      <c r="C63" t="s">
        <v>319</v>
      </c>
      <c r="D63" s="12">
        <v>100</v>
      </c>
      <c r="E63" s="12">
        <v>98.330246626072835</v>
      </c>
      <c r="F63" s="12">
        <v>99.26366838421707</v>
      </c>
      <c r="G63" s="12">
        <v>100.80307634590797</v>
      </c>
      <c r="H63" s="12">
        <v>103.82421976401193</v>
      </c>
      <c r="I63" s="12">
        <v>106.21836692870922</v>
      </c>
      <c r="J63" s="12">
        <v>108.24789065731335</v>
      </c>
      <c r="K63" s="12">
        <v>110.40017900012346</v>
      </c>
      <c r="L63" s="12">
        <v>113.07274604002112</v>
      </c>
      <c r="M63" s="12">
        <v>116.55414323766183</v>
      </c>
      <c r="N63" s="12">
        <v>120.03525231346046</v>
      </c>
      <c r="O63" s="12">
        <v>123.32859417970708</v>
      </c>
      <c r="P63" s="12">
        <v>127.788211186662</v>
      </c>
      <c r="Q63" s="12">
        <v>128.35526469318884</v>
      </c>
      <c r="R63" s="12">
        <v>130.8323331375511</v>
      </c>
      <c r="S63" s="12">
        <v>135.23648354294309</v>
      </c>
      <c r="T63" s="12">
        <v>138.54040735985427</v>
      </c>
    </row>
    <row r="64" spans="1:24">
      <c r="A64" t="s">
        <v>198</v>
      </c>
      <c r="B64" t="s">
        <v>318</v>
      </c>
      <c r="C64" t="s">
        <v>319</v>
      </c>
      <c r="D64" s="12">
        <v>100</v>
      </c>
      <c r="E64" s="12">
        <v>103.96483310220636</v>
      </c>
      <c r="F64" s="12">
        <v>106.62233813663664</v>
      </c>
      <c r="G64" s="12">
        <v>109.57507252518525</v>
      </c>
      <c r="H64" s="12">
        <v>114.49308382537383</v>
      </c>
      <c r="I64" s="12">
        <v>117.67178218935143</v>
      </c>
      <c r="J64" s="12">
        <v>120.46955846254187</v>
      </c>
      <c r="K64" s="12">
        <v>124.48162363184386</v>
      </c>
      <c r="L64" s="12">
        <v>127.46157987906138</v>
      </c>
      <c r="M64" s="12">
        <v>133.18651526701976</v>
      </c>
      <c r="N64" s="12">
        <v>137.22738854638749</v>
      </c>
      <c r="O64" s="12">
        <v>139.91242136891228</v>
      </c>
      <c r="P64" s="12">
        <v>145.71287431014616</v>
      </c>
      <c r="Q64" s="12">
        <v>147.51990339950083</v>
      </c>
      <c r="R64" s="12">
        <v>150.45311664050678</v>
      </c>
      <c r="S64" s="12">
        <v>155.42579088303731</v>
      </c>
      <c r="T64" s="12">
        <v>157.93433345946718</v>
      </c>
    </row>
    <row r="65" spans="1:20">
      <c r="A65" t="s">
        <v>199</v>
      </c>
      <c r="B65" t="s">
        <v>318</v>
      </c>
      <c r="C65" t="s">
        <v>319</v>
      </c>
      <c r="D65" s="12">
        <v>100</v>
      </c>
      <c r="E65" s="12">
        <v>104.2908972705057</v>
      </c>
      <c r="F65" s="12">
        <v>112.40687061364625</v>
      </c>
      <c r="G65" s="12">
        <v>113.15361578737698</v>
      </c>
      <c r="H65" s="12">
        <v>121.58896734450698</v>
      </c>
      <c r="I65" s="12">
        <v>131.93666873634484</v>
      </c>
      <c r="J65" s="12">
        <v>148.8077725325748</v>
      </c>
      <c r="K65" s="12">
        <v>145.13333190512617</v>
      </c>
      <c r="L65" s="12">
        <v>151.47365171768206</v>
      </c>
      <c r="M65" s="12">
        <v>165.16157047070203</v>
      </c>
      <c r="N65" s="12">
        <v>177.71667557578456</v>
      </c>
      <c r="O65" s="12">
        <v>187.36756244890697</v>
      </c>
      <c r="P65" s="12">
        <v>217.69665151910996</v>
      </c>
      <c r="Q65" s="12">
        <v>208.06210094208438</v>
      </c>
      <c r="R65" s="12">
        <v>216.98909390088164</v>
      </c>
      <c r="S65" s="12">
        <v>224.39833526848466</v>
      </c>
      <c r="T65" s="12">
        <v>224.50343319126858</v>
      </c>
    </row>
    <row r="66" spans="1:20">
      <c r="A66" t="s">
        <v>200</v>
      </c>
      <c r="B66" t="s">
        <v>318</v>
      </c>
      <c r="C66" t="s">
        <v>319</v>
      </c>
      <c r="D66" s="12">
        <v>100</v>
      </c>
      <c r="E66" s="12">
        <v>100.53324211479072</v>
      </c>
      <c r="F66" s="12">
        <v>102.10377142769271</v>
      </c>
      <c r="G66" s="12">
        <v>105.09948400931907</v>
      </c>
      <c r="H66" s="12">
        <v>107.33124741946799</v>
      </c>
      <c r="I66" s="12">
        <v>110.24351857975527</v>
      </c>
      <c r="J66" s="12">
        <v>112.86308159507635</v>
      </c>
      <c r="K66" s="12">
        <v>114.70478320250737</v>
      </c>
      <c r="L66" s="12">
        <v>116.68263025529694</v>
      </c>
      <c r="M66" s="12">
        <v>118.50791270992991</v>
      </c>
      <c r="N66" s="12">
        <v>120.78570174918544</v>
      </c>
      <c r="O66" s="12">
        <v>123.04305078067259</v>
      </c>
      <c r="P66" s="12">
        <v>126.75938698895298</v>
      </c>
      <c r="Q66" s="12">
        <v>130.18174275131628</v>
      </c>
      <c r="R66" s="12">
        <v>133.5790729607368</v>
      </c>
      <c r="S66" s="12">
        <v>136.3926744329018</v>
      </c>
      <c r="T66" s="12">
        <v>139.82479252159041</v>
      </c>
    </row>
    <row r="67" spans="1:20">
      <c r="A67" t="s">
        <v>320</v>
      </c>
      <c r="B67" t="s">
        <v>318</v>
      </c>
      <c r="C67" t="s">
        <v>319</v>
      </c>
      <c r="D67" s="12">
        <v>100</v>
      </c>
      <c r="E67" s="12">
        <v>101.62610533001596</v>
      </c>
      <c r="F67" s="12">
        <v>102.85656788399605</v>
      </c>
      <c r="G67" s="12">
        <v>104.13883724640296</v>
      </c>
      <c r="H67" s="12">
        <v>106.74966780405094</v>
      </c>
      <c r="I67" s="12">
        <v>109.44534878749933</v>
      </c>
      <c r="J67" s="12">
        <v>111.81233102902169</v>
      </c>
      <c r="K67" s="12">
        <v>114.32557499921425</v>
      </c>
      <c r="L67" s="12">
        <v>116.61502106919089</v>
      </c>
      <c r="M67" s="12">
        <v>119.16541902955557</v>
      </c>
      <c r="N67" s="12">
        <v>121.65480167373789</v>
      </c>
      <c r="O67" s="12">
        <v>124.15194925578963</v>
      </c>
      <c r="P67" s="12">
        <v>127.39855651948795</v>
      </c>
      <c r="Q67" s="12">
        <v>127.71002477598019</v>
      </c>
      <c r="R67" s="12">
        <v>129.49342095169376</v>
      </c>
      <c r="S67" s="12">
        <v>132.02608519106016</v>
      </c>
      <c r="T67" s="12">
        <v>134.36962151722307</v>
      </c>
    </row>
    <row r="68" spans="1:20">
      <c r="A68" t="s">
        <v>202</v>
      </c>
      <c r="B68" t="s">
        <v>318</v>
      </c>
      <c r="C68" t="s">
        <v>319</v>
      </c>
      <c r="D68" s="12">
        <v>100</v>
      </c>
      <c r="E68" s="12">
        <v>107.56961539133792</v>
      </c>
      <c r="F68" s="12">
        <v>115.3394974934097</v>
      </c>
      <c r="G68" s="12">
        <v>123.72915392862564</v>
      </c>
      <c r="H68" s="12">
        <v>128.69088599545833</v>
      </c>
      <c r="I68" s="12">
        <v>136.35102859223363</v>
      </c>
      <c r="J68" s="12">
        <v>141.81144267059835</v>
      </c>
      <c r="K68" s="12">
        <v>145.18649528816036</v>
      </c>
      <c r="L68" s="12">
        <v>150.85212606179161</v>
      </c>
      <c r="M68" s="12">
        <v>158.52124936290707</v>
      </c>
      <c r="N68" s="12">
        <v>167.58123065543398</v>
      </c>
      <c r="O68" s="12">
        <v>183.24581702766591</v>
      </c>
      <c r="P68" s="12">
        <v>200.04422108772232</v>
      </c>
      <c r="Q68" s="12">
        <v>199.27115623088048</v>
      </c>
      <c r="R68" s="12">
        <v>202.18928069990761</v>
      </c>
      <c r="S68" s="12">
        <v>211.10935922233051</v>
      </c>
      <c r="T68" s="12">
        <v>218.67400624067091</v>
      </c>
    </row>
    <row r="69" spans="1:20">
      <c r="A69" t="s">
        <v>220</v>
      </c>
      <c r="B69" t="s">
        <v>318</v>
      </c>
      <c r="C69" t="s">
        <v>319</v>
      </c>
      <c r="D69" s="12">
        <v>100</v>
      </c>
      <c r="E69" s="12">
        <v>101.63717795813221</v>
      </c>
      <c r="F69" s="12">
        <v>102.97844631772692</v>
      </c>
      <c r="G69" s="12">
        <v>104.39459960380437</v>
      </c>
      <c r="H69" s="12">
        <v>106.74084055919015</v>
      </c>
      <c r="I69" s="12">
        <v>109.23056994573409</v>
      </c>
      <c r="J69" s="12">
        <v>111.53182333717884</v>
      </c>
      <c r="K69" s="12">
        <v>114.04801776173468</v>
      </c>
      <c r="L69" s="12">
        <v>116.40173671929897</v>
      </c>
      <c r="M69" s="12">
        <v>119.07457171868302</v>
      </c>
      <c r="N69" s="12">
        <v>121.76932525078161</v>
      </c>
      <c r="O69" s="12">
        <v>124.41560007157096</v>
      </c>
      <c r="P69" s="12">
        <v>127.92730292588311</v>
      </c>
      <c r="Q69" s="12">
        <v>128.79725388793807</v>
      </c>
      <c r="R69" s="12">
        <v>131.04222513509055</v>
      </c>
      <c r="S69" s="12">
        <v>133.83769563126054</v>
      </c>
      <c r="T69" s="12">
        <v>136.23876721190933</v>
      </c>
    </row>
    <row r="70" spans="1:20">
      <c r="A70" t="s">
        <v>203</v>
      </c>
      <c r="B70" t="s">
        <v>318</v>
      </c>
      <c r="C70" t="s">
        <v>319</v>
      </c>
      <c r="D70" s="12">
        <v>100</v>
      </c>
      <c r="E70" s="12">
        <v>100.68320079049256</v>
      </c>
      <c r="F70" s="12">
        <v>101.29758588469684</v>
      </c>
      <c r="G70" s="12">
        <v>103.53300650051449</v>
      </c>
      <c r="H70" s="12">
        <v>107.75350446041051</v>
      </c>
      <c r="I70" s="12">
        <v>111.04190249714436</v>
      </c>
      <c r="J70" s="12">
        <v>113.97516615649083</v>
      </c>
      <c r="K70" s="12">
        <v>114.55212899744488</v>
      </c>
      <c r="L70" s="12">
        <v>116.02620596378681</v>
      </c>
      <c r="M70" s="12">
        <v>117.60090143819293</v>
      </c>
      <c r="N70" s="12">
        <v>119.97005215428281</v>
      </c>
      <c r="O70" s="12">
        <v>123.26315904871116</v>
      </c>
      <c r="P70" s="12">
        <v>128.35860089445504</v>
      </c>
      <c r="Q70" s="12">
        <v>130.72140327868351</v>
      </c>
      <c r="R70" s="12">
        <v>133.4019188454572</v>
      </c>
      <c r="S70" s="12">
        <v>138.21741856617976</v>
      </c>
      <c r="T70" s="12">
        <v>142.79796873795951</v>
      </c>
    </row>
    <row r="71" spans="1:20">
      <c r="A71" t="s">
        <v>2</v>
      </c>
      <c r="B71" t="s">
        <v>318</v>
      </c>
      <c r="C71" t="s">
        <v>319</v>
      </c>
      <c r="D71" s="12">
        <v>100</v>
      </c>
      <c r="E71" s="12">
        <v>99.362639378610012</v>
      </c>
      <c r="F71" s="12">
        <v>100.30035184985677</v>
      </c>
      <c r="G71" s="12">
        <v>101.2338270701209</v>
      </c>
      <c r="H71" s="12">
        <v>103.637764191405</v>
      </c>
      <c r="I71" s="12">
        <v>105.74141061171284</v>
      </c>
      <c r="J71" s="12">
        <v>107.76932002113961</v>
      </c>
      <c r="K71" s="12">
        <v>110.02178346419464</v>
      </c>
      <c r="L71" s="12">
        <v>112.26923269904964</v>
      </c>
      <c r="M71" s="12">
        <v>114.51101215016003</v>
      </c>
      <c r="N71" s="12">
        <v>116.83243297962176</v>
      </c>
      <c r="O71" s="12">
        <v>119.13922227901701</v>
      </c>
      <c r="P71" s="12">
        <v>122.28265067576264</v>
      </c>
      <c r="Q71" s="12">
        <v>122.20039512551494</v>
      </c>
      <c r="R71" s="12">
        <v>123.62964371168498</v>
      </c>
      <c r="S71" s="12">
        <v>125.89496697042648</v>
      </c>
      <c r="T71" s="12">
        <v>127.93579058827052</v>
      </c>
    </row>
    <row r="72" spans="1:20">
      <c r="A72" t="s">
        <v>5</v>
      </c>
      <c r="B72" t="s">
        <v>318</v>
      </c>
      <c r="C72" t="s">
        <v>319</v>
      </c>
      <c r="D72" s="12">
        <v>100</v>
      </c>
      <c r="E72" s="12">
        <v>97.972021145079125</v>
      </c>
      <c r="F72" s="12">
        <v>97.9488938953711</v>
      </c>
      <c r="G72" s="12">
        <v>99.343492670997222</v>
      </c>
      <c r="H72" s="12">
        <v>99.90057975001163</v>
      </c>
      <c r="I72" s="12">
        <v>101.78678491089546</v>
      </c>
      <c r="J72" s="12">
        <v>103.08870454153579</v>
      </c>
      <c r="K72" s="12">
        <v>104.58383583074892</v>
      </c>
      <c r="L72" s="12">
        <v>105.56798986262794</v>
      </c>
      <c r="M72" s="12">
        <v>107.01015957665325</v>
      </c>
      <c r="N72" s="12">
        <v>108.02040996212793</v>
      </c>
      <c r="O72" s="12">
        <v>109.42948068472505</v>
      </c>
      <c r="P72" s="12">
        <v>111.034107444471</v>
      </c>
      <c r="Q72" s="12">
        <v>111.62334733108263</v>
      </c>
      <c r="R72" s="12">
        <v>113.62755815945992</v>
      </c>
      <c r="S72" s="12">
        <v>115.81645011751908</v>
      </c>
      <c r="T72" s="12">
        <v>117.7746024890927</v>
      </c>
    </row>
    <row r="73" spans="1:20">
      <c r="A73" t="s">
        <v>204</v>
      </c>
      <c r="B73" t="s">
        <v>318</v>
      </c>
      <c r="C73" t="s">
        <v>319</v>
      </c>
      <c r="D73" s="12">
        <v>100</v>
      </c>
      <c r="E73" s="12">
        <v>105.29957462567741</v>
      </c>
      <c r="F73" s="12">
        <v>103.50345563484888</v>
      </c>
      <c r="G73" s="12">
        <v>108.08602908186947</v>
      </c>
      <c r="H73" s="12">
        <v>112.61822978506795</v>
      </c>
      <c r="I73" s="12">
        <v>114.50797938680689</v>
      </c>
      <c r="J73" s="12">
        <v>118.05781749057448</v>
      </c>
      <c r="K73" s="12">
        <v>122.07572764262804</v>
      </c>
      <c r="L73" s="12">
        <v>126.05623842579016</v>
      </c>
      <c r="M73" s="12">
        <v>130.23515465295682</v>
      </c>
      <c r="N73" s="12">
        <v>133.52116290136911</v>
      </c>
      <c r="O73" s="12">
        <v>137.94770512594914</v>
      </c>
      <c r="P73" s="12">
        <v>145.04828868180681</v>
      </c>
      <c r="Q73" s="12">
        <v>147.96682203173629</v>
      </c>
      <c r="R73" s="12">
        <v>150.70890836614666</v>
      </c>
      <c r="S73" s="12">
        <v>152.86028593748122</v>
      </c>
      <c r="T73" s="12">
        <v>153.71638008459954</v>
      </c>
    </row>
    <row r="74" spans="1:20">
      <c r="A74" t="s">
        <v>205</v>
      </c>
      <c r="B74" t="s">
        <v>318</v>
      </c>
      <c r="C74" t="s">
        <v>319</v>
      </c>
      <c r="D74" s="12">
        <v>100</v>
      </c>
      <c r="E74" s="12">
        <v>109.24320942056578</v>
      </c>
      <c r="F74" s="12">
        <v>109.88767298765379</v>
      </c>
      <c r="G74" s="12">
        <v>114.80071457868594</v>
      </c>
      <c r="H74" s="12">
        <v>124.52163809225657</v>
      </c>
      <c r="I74" s="12">
        <v>138.69831264416817</v>
      </c>
      <c r="J74" s="12">
        <v>157.33114688344298</v>
      </c>
      <c r="K74" s="12">
        <v>159.5610898850845</v>
      </c>
      <c r="L74" s="12">
        <v>169.00279526624109</v>
      </c>
      <c r="M74" s="12">
        <v>178.21588406380948</v>
      </c>
      <c r="N74" s="12">
        <v>174.22822025284799</v>
      </c>
      <c r="O74" s="12">
        <v>195.87196230936505</v>
      </c>
      <c r="P74" s="12">
        <v>206.48810591110507</v>
      </c>
      <c r="Q74" s="12">
        <v>190.08894294976642</v>
      </c>
      <c r="R74" s="12">
        <v>199.69165052096102</v>
      </c>
      <c r="S74" s="12">
        <v>202.73020853261585</v>
      </c>
      <c r="T74" s="12">
        <v>204.0874246074633</v>
      </c>
    </row>
    <row r="75" spans="1:20">
      <c r="A75" t="s">
        <v>206</v>
      </c>
      <c r="B75" t="s">
        <v>318</v>
      </c>
      <c r="C75" t="s">
        <v>319</v>
      </c>
      <c r="D75" s="12">
        <v>100</v>
      </c>
      <c r="E75" s="12">
        <v>109.63185656617772</v>
      </c>
      <c r="F75" s="12">
        <v>108.39494452092832</v>
      </c>
      <c r="G75" s="12">
        <v>112.20078002329942</v>
      </c>
      <c r="H75" s="12">
        <v>118.08288305634953</v>
      </c>
      <c r="I75" s="12">
        <v>123.79455498332244</v>
      </c>
      <c r="J75" s="12">
        <v>130.824471371474</v>
      </c>
      <c r="K75" s="12">
        <v>136.57690144218208</v>
      </c>
      <c r="L75" s="12">
        <v>140.63395603441833</v>
      </c>
      <c r="M75" s="12">
        <v>143.64964151226414</v>
      </c>
      <c r="N75" s="12">
        <v>148.11867781767123</v>
      </c>
      <c r="O75" s="12">
        <v>152.9444611125912</v>
      </c>
      <c r="P75" s="12">
        <v>156.48279842947275</v>
      </c>
      <c r="Q75" s="12">
        <v>148.4336086838392</v>
      </c>
      <c r="R75" s="12">
        <v>144.49248754033289</v>
      </c>
      <c r="S75" s="12">
        <v>146.8003108233483</v>
      </c>
      <c r="T75" s="12">
        <v>147.95581532390597</v>
      </c>
    </row>
    <row r="76" spans="1:20">
      <c r="A76" t="s">
        <v>207</v>
      </c>
      <c r="B76" t="s">
        <v>318</v>
      </c>
      <c r="C76" t="s">
        <v>319</v>
      </c>
      <c r="D76" s="12">
        <v>100</v>
      </c>
      <c r="E76" s="12">
        <v>104.30318379474417</v>
      </c>
      <c r="F76" s="12">
        <v>105.61154980955679</v>
      </c>
      <c r="G76" s="12">
        <v>108.11496371096989</v>
      </c>
      <c r="H76" s="12">
        <v>112.08622720931646</v>
      </c>
      <c r="I76" s="12">
        <v>115.2258061565541</v>
      </c>
      <c r="J76" s="12">
        <v>118.33813333403025</v>
      </c>
      <c r="K76" s="12">
        <v>121.85019592233705</v>
      </c>
      <c r="L76" s="12">
        <v>124.98795075721641</v>
      </c>
      <c r="M76" s="12">
        <v>128.10677422921373</v>
      </c>
      <c r="N76" s="12">
        <v>131.37920925312156</v>
      </c>
      <c r="O76" s="12">
        <v>133.81283378660393</v>
      </c>
      <c r="P76" s="12">
        <v>138.07920097550235</v>
      </c>
      <c r="Q76" s="12">
        <v>138.74734019110676</v>
      </c>
      <c r="R76" s="12">
        <v>140.64211765519588</v>
      </c>
      <c r="S76" s="12">
        <v>143.46539277802802</v>
      </c>
      <c r="T76" s="12">
        <v>146.63471939930938</v>
      </c>
    </row>
    <row r="77" spans="1:20">
      <c r="A77" t="s">
        <v>209</v>
      </c>
      <c r="B77" t="s">
        <v>318</v>
      </c>
      <c r="C77" t="s">
        <v>319</v>
      </c>
      <c r="D77" s="12">
        <v>100</v>
      </c>
      <c r="E77" s="12">
        <v>124.3374674817923</v>
      </c>
      <c r="F77" s="12">
        <v>135.6725898924162</v>
      </c>
      <c r="G77" s="12">
        <v>138.73763372252679</v>
      </c>
      <c r="H77" s="12">
        <v>157.84849927893228</v>
      </c>
      <c r="I77" s="12">
        <v>165.20632778025237</v>
      </c>
      <c r="J77" s="12">
        <v>171.35009162933389</v>
      </c>
      <c r="K77" s="12">
        <v>169.96148598028344</v>
      </c>
      <c r="L77" s="12">
        <v>170.93309878443438</v>
      </c>
      <c r="M77" s="12">
        <v>176.79316494004775</v>
      </c>
      <c r="N77" s="12">
        <v>189.23519695846738</v>
      </c>
      <c r="O77" s="12">
        <v>201.64233990654506</v>
      </c>
      <c r="P77" s="12">
        <v>228.10775515823363</v>
      </c>
      <c r="Q77" s="12">
        <v>232.7279745607789</v>
      </c>
      <c r="R77" s="12">
        <v>235.08563693840156</v>
      </c>
      <c r="S77" s="12">
        <v>243.67426515616023</v>
      </c>
      <c r="T77" s="12">
        <v>249.45367844672114</v>
      </c>
    </row>
    <row r="78" spans="1:20">
      <c r="A78" t="s">
        <v>210</v>
      </c>
      <c r="B78" t="s">
        <v>318</v>
      </c>
      <c r="C78" t="s">
        <v>319</v>
      </c>
      <c r="D78" s="12">
        <v>100</v>
      </c>
      <c r="E78" s="12">
        <v>99.092565006614734</v>
      </c>
      <c r="F78" s="12">
        <v>100.90066846447796</v>
      </c>
      <c r="G78" s="12">
        <v>104.1186006778761</v>
      </c>
      <c r="H78" s="12">
        <v>108.44660450362402</v>
      </c>
      <c r="I78" s="12">
        <v>113.64419451499116</v>
      </c>
      <c r="J78" s="12">
        <v>117.85583574577423</v>
      </c>
      <c r="K78" s="12">
        <v>120.86338246649048</v>
      </c>
      <c r="L78" s="12">
        <v>122.41249465479304</v>
      </c>
      <c r="M78" s="12">
        <v>124.86904920375477</v>
      </c>
      <c r="N78" s="12">
        <v>127.33040209567025</v>
      </c>
      <c r="O78" s="12">
        <v>130.00824532808321</v>
      </c>
      <c r="P78" s="12">
        <v>132.46290473948517</v>
      </c>
      <c r="Q78" s="12">
        <v>133.22228986850345</v>
      </c>
      <c r="R78" s="12">
        <v>135.06145287905846</v>
      </c>
      <c r="S78" s="12">
        <v>137.09680551956762</v>
      </c>
      <c r="T78" s="12">
        <v>140.40469589339313</v>
      </c>
    </row>
    <row r="79" spans="1:20">
      <c r="A79" t="s">
        <v>211</v>
      </c>
      <c r="B79" t="s">
        <v>318</v>
      </c>
      <c r="C79" t="s">
        <v>319</v>
      </c>
      <c r="D79" s="12">
        <v>100</v>
      </c>
      <c r="E79" s="12">
        <v>104.90401923254097</v>
      </c>
      <c r="F79" s="12">
        <v>102.71372847861035</v>
      </c>
      <c r="G79" s="12">
        <v>107.19394294035941</v>
      </c>
      <c r="H79" s="12">
        <v>113.64175087957646</v>
      </c>
      <c r="I79" s="12">
        <v>118.39730785146031</v>
      </c>
      <c r="J79" s="12">
        <v>129.65771026888234</v>
      </c>
      <c r="K79" s="12">
        <v>125.55612582124978</v>
      </c>
      <c r="L79" s="12">
        <v>122.07066417183646</v>
      </c>
      <c r="M79" s="12">
        <v>129.5158980020081</v>
      </c>
      <c r="N79" s="12">
        <v>132.41899556056413</v>
      </c>
      <c r="O79" s="12">
        <v>136.1658140753824</v>
      </c>
      <c r="P79" s="12">
        <v>138.84098062003756</v>
      </c>
      <c r="Q79" s="12">
        <v>134.80012747213712</v>
      </c>
      <c r="R79" s="12">
        <v>151.07592074940334</v>
      </c>
      <c r="S79" s="12">
        <v>158.75426480472106</v>
      </c>
      <c r="T79" s="12">
        <v>168.41552743565379</v>
      </c>
    </row>
    <row r="80" spans="1:20">
      <c r="A80" t="s">
        <v>212</v>
      </c>
      <c r="B80" t="s">
        <v>318</v>
      </c>
      <c r="C80" t="s">
        <v>319</v>
      </c>
      <c r="D80" s="12">
        <v>100</v>
      </c>
      <c r="E80" s="12">
        <v>105.66720221814764</v>
      </c>
      <c r="F80" s="12">
        <v>111.02538263453422</v>
      </c>
      <c r="G80" s="12">
        <v>109.70365532241503</v>
      </c>
      <c r="H80" s="12">
        <v>127.16800358799956</v>
      </c>
      <c r="I80" s="12">
        <v>144.35483476453032</v>
      </c>
      <c r="J80" s="12">
        <v>141.63661338140878</v>
      </c>
      <c r="K80" s="12">
        <v>124.78001004415952</v>
      </c>
      <c r="L80" s="12">
        <v>124.93858825222624</v>
      </c>
      <c r="M80" s="12">
        <v>144.13619385139617</v>
      </c>
      <c r="N80" s="12">
        <v>151.14282431522128</v>
      </c>
      <c r="O80" s="12">
        <v>160.33440582865092</v>
      </c>
      <c r="P80" s="12">
        <v>180.14055804166628</v>
      </c>
      <c r="Q80" s="12">
        <v>150.0820898864842</v>
      </c>
      <c r="R80" s="12">
        <v>167.05172194422786</v>
      </c>
      <c r="S80" s="12">
        <v>169.54610644856308</v>
      </c>
      <c r="T80" s="12">
        <v>172.9652046320426</v>
      </c>
    </row>
    <row r="81" spans="1:21">
      <c r="A81" t="s">
        <v>213</v>
      </c>
      <c r="B81" t="s">
        <v>318</v>
      </c>
      <c r="C81" t="s">
        <v>319</v>
      </c>
      <c r="D81" s="12">
        <v>100</v>
      </c>
      <c r="E81" s="12">
        <v>102.10159514079967</v>
      </c>
      <c r="F81" s="12">
        <v>103.09588474343774</v>
      </c>
      <c r="G81" s="12">
        <v>106.70891702704766</v>
      </c>
      <c r="H81" s="12">
        <v>111.47682467662054</v>
      </c>
      <c r="I81" s="12">
        <v>115.54459114516321</v>
      </c>
      <c r="J81" s="12">
        <v>119.08896679010849</v>
      </c>
      <c r="K81" s="12">
        <v>122.73802005436085</v>
      </c>
      <c r="L81" s="12">
        <v>126.01323703349041</v>
      </c>
      <c r="M81" s="12">
        <v>129.86008746913191</v>
      </c>
      <c r="N81" s="12">
        <v>133.40350734383338</v>
      </c>
      <c r="O81" s="12">
        <v>136.88052235378692</v>
      </c>
      <c r="P81" s="12">
        <v>140.35946890268144</v>
      </c>
      <c r="Q81" s="12">
        <v>138.91648568693935</v>
      </c>
      <c r="R81" s="12">
        <v>140.35099371393289</v>
      </c>
      <c r="S81" s="12">
        <v>141.63573929645176</v>
      </c>
      <c r="T81" s="12">
        <v>140.81146381892916</v>
      </c>
    </row>
    <row r="82" spans="1:21">
      <c r="A82" t="s">
        <v>214</v>
      </c>
      <c r="B82" t="s">
        <v>318</v>
      </c>
      <c r="C82" t="s">
        <v>319</v>
      </c>
      <c r="D82" s="12">
        <v>100</v>
      </c>
      <c r="E82" s="12">
        <v>113.71540449448436</v>
      </c>
      <c r="F82" s="12">
        <v>134.80137951724868</v>
      </c>
      <c r="G82" s="12">
        <v>123.52364072911472</v>
      </c>
      <c r="H82" s="12">
        <v>141.75089316410086</v>
      </c>
      <c r="I82" s="12">
        <v>147.47481799949512</v>
      </c>
      <c r="J82" s="12">
        <v>148.53002380589345</v>
      </c>
      <c r="K82" s="12">
        <v>151.30010188896048</v>
      </c>
      <c r="L82" s="12">
        <v>158.9217508838797</v>
      </c>
      <c r="M82" s="12">
        <v>194.23440761101622</v>
      </c>
      <c r="N82" s="12">
        <v>214.22200026667994</v>
      </c>
      <c r="O82" s="12">
        <v>241.81337895573253</v>
      </c>
      <c r="P82" s="12">
        <v>245.95419178450183</v>
      </c>
      <c r="Q82" s="12">
        <v>221.4777671887006</v>
      </c>
      <c r="R82" s="12">
        <v>234.57284175937826</v>
      </c>
      <c r="S82" s="12">
        <v>240.54920819848439</v>
      </c>
      <c r="T82" s="12">
        <v>238.72641578872762</v>
      </c>
    </row>
    <row r="83" spans="1:21">
      <c r="A83" t="s">
        <v>216</v>
      </c>
      <c r="B83" t="s">
        <v>318</v>
      </c>
      <c r="C83" t="s">
        <v>319</v>
      </c>
      <c r="D83" s="12">
        <v>100</v>
      </c>
      <c r="E83" s="12">
        <v>107.65426179045615</v>
      </c>
      <c r="F83" s="12">
        <v>109.73254549008362</v>
      </c>
      <c r="G83" s="12">
        <v>106.75651303960974</v>
      </c>
      <c r="H83" s="12">
        <v>119.06241207887214</v>
      </c>
      <c r="I83" s="12">
        <v>123.74968827304049</v>
      </c>
      <c r="J83" s="12">
        <v>129.36831715583051</v>
      </c>
      <c r="K83" s="12">
        <v>141.82965712801871</v>
      </c>
      <c r="L83" s="12">
        <v>157.48250947232046</v>
      </c>
      <c r="M83" s="12">
        <v>167.06408232542418</v>
      </c>
      <c r="N83" s="12">
        <v>181.7009623527656</v>
      </c>
      <c r="O83" s="12">
        <v>205.34473650834201</v>
      </c>
      <c r="P83" s="12">
        <v>231.90151935878359</v>
      </c>
      <c r="Q83" s="12">
        <v>241.18614549527067</v>
      </c>
      <c r="R83" s="12">
        <v>243.53470145774619</v>
      </c>
      <c r="S83" s="12">
        <v>251.81391439553224</v>
      </c>
      <c r="T83" s="12">
        <v>259.578738527415</v>
      </c>
    </row>
    <row r="84" spans="1:21">
      <c r="A84" t="s">
        <v>217</v>
      </c>
      <c r="B84" t="s">
        <v>318</v>
      </c>
      <c r="C84" t="s">
        <v>319</v>
      </c>
      <c r="D84" s="12">
        <v>100</v>
      </c>
      <c r="E84" s="12">
        <v>103.16323171315484</v>
      </c>
      <c r="F84" s="12">
        <v>107.0569016462678</v>
      </c>
      <c r="G84" s="12">
        <v>109.45022187888175</v>
      </c>
      <c r="H84" s="12">
        <v>110.90431494026768</v>
      </c>
      <c r="I84" s="12">
        <v>114.0182113354233</v>
      </c>
      <c r="J84" s="12">
        <v>118.08735976927461</v>
      </c>
      <c r="K84" s="12">
        <v>120.17261137027624</v>
      </c>
      <c r="L84" s="12">
        <v>121.22438733404169</v>
      </c>
      <c r="M84" s="12">
        <v>123.91543111850105</v>
      </c>
      <c r="N84" s="12">
        <v>126.9599244633341</v>
      </c>
      <c r="O84" s="12">
        <v>131.54129269722722</v>
      </c>
      <c r="P84" s="12">
        <v>139.09045954600208</v>
      </c>
      <c r="Q84" s="12">
        <v>140.92735897254795</v>
      </c>
      <c r="R84" s="12">
        <v>143.09001905638414</v>
      </c>
      <c r="S84" s="12">
        <v>146.28862168585917</v>
      </c>
      <c r="T84" s="12">
        <v>147.42591738874933</v>
      </c>
    </row>
    <row r="85" spans="1:21">
      <c r="A85" t="s">
        <v>218</v>
      </c>
      <c r="B85" t="s">
        <v>318</v>
      </c>
      <c r="C85" t="s">
        <v>319</v>
      </c>
      <c r="D85" s="12">
        <v>100</v>
      </c>
      <c r="E85" s="12">
        <v>99.126483790241622</v>
      </c>
      <c r="F85" s="12">
        <v>100.36497102726148</v>
      </c>
      <c r="G85" s="12">
        <v>103.19130213473082</v>
      </c>
      <c r="H85" s="12">
        <v>106.9327179893734</v>
      </c>
      <c r="I85" s="12">
        <v>110.54069948190218</v>
      </c>
      <c r="J85" s="12">
        <v>113.82312535764864</v>
      </c>
      <c r="K85" s="12">
        <v>117.49721987475955</v>
      </c>
      <c r="L85" s="12">
        <v>121.7669995640706</v>
      </c>
      <c r="M85" s="12">
        <v>126.07605900602132</v>
      </c>
      <c r="N85" s="12">
        <v>130.6554110197342</v>
      </c>
      <c r="O85" s="12">
        <v>134.82255546738597</v>
      </c>
      <c r="P85" s="12">
        <v>139.66808757789221</v>
      </c>
      <c r="Q85" s="12">
        <v>139.20700687970958</v>
      </c>
      <c r="R85" s="12">
        <v>140.73219926985297</v>
      </c>
      <c r="S85" s="12">
        <v>143.08763201034878</v>
      </c>
      <c r="T85" s="12">
        <v>145.00207099468707</v>
      </c>
    </row>
    <row r="86" spans="1:21">
      <c r="A86" t="s">
        <v>219</v>
      </c>
      <c r="B86" t="s">
        <v>318</v>
      </c>
      <c r="C86" t="s">
        <v>319</v>
      </c>
      <c r="D86" s="12">
        <v>100</v>
      </c>
      <c r="E86" s="12">
        <v>100.33055599431106</v>
      </c>
      <c r="F86" s="12">
        <v>98.165909529568509</v>
      </c>
      <c r="G86" s="12">
        <v>101.46824266951779</v>
      </c>
      <c r="H86" s="12">
        <v>107.74479793034065</v>
      </c>
      <c r="I86" s="12">
        <v>101.2708477912324</v>
      </c>
      <c r="J86" s="12">
        <v>104.97349836753268</v>
      </c>
      <c r="K86" s="12">
        <v>108.11690560256305</v>
      </c>
      <c r="L86" s="12">
        <v>109.4213312140472</v>
      </c>
      <c r="M86" s="12">
        <v>109.33127198403834</v>
      </c>
      <c r="N86" s="12">
        <v>111.98269166574742</v>
      </c>
      <c r="O86" s="12">
        <v>114.39790496092954</v>
      </c>
      <c r="P86" s="12">
        <v>113.66117902727817</v>
      </c>
      <c r="Q86" s="12">
        <v>104.58320234490301</v>
      </c>
      <c r="R86" s="12">
        <v>118.10951359499983</v>
      </c>
      <c r="S86" s="12">
        <v>127.42997238824512</v>
      </c>
      <c r="T86" s="12">
        <v>134.65559579518529</v>
      </c>
    </row>
    <row r="87" spans="1:21">
      <c r="A87" t="s">
        <v>221</v>
      </c>
      <c r="B87" t="s">
        <v>318</v>
      </c>
      <c r="C87" t="s">
        <v>319</v>
      </c>
      <c r="D87" s="12">
        <v>100</v>
      </c>
      <c r="E87" s="12">
        <v>119.37872073771285</v>
      </c>
      <c r="F87" s="12">
        <v>124.42750195471757</v>
      </c>
      <c r="G87" s="12">
        <v>129.98996353327908</v>
      </c>
      <c r="H87" s="12">
        <v>142.24103062602094</v>
      </c>
      <c r="I87" s="12">
        <v>141.47010924601514</v>
      </c>
      <c r="J87" s="12">
        <v>142.46812935796012</v>
      </c>
      <c r="K87" s="12">
        <v>132.44109175168208</v>
      </c>
      <c r="L87" s="12">
        <v>138.3632473271918</v>
      </c>
      <c r="M87" s="12">
        <v>141.26437731620251</v>
      </c>
      <c r="N87" s="12">
        <v>145.92655127088582</v>
      </c>
      <c r="O87" s="12">
        <v>149.27642012697103</v>
      </c>
      <c r="P87" s="12">
        <v>132.83002648588413</v>
      </c>
      <c r="Q87" s="12">
        <v>121.46850739273498</v>
      </c>
      <c r="R87" s="12">
        <v>130.4803999716635</v>
      </c>
      <c r="S87" s="12">
        <v>132.80846148983616</v>
      </c>
      <c r="T87" s="12">
        <v>144.69903926718553</v>
      </c>
    </row>
    <row r="88" spans="1:21">
      <c r="A88" t="s">
        <v>222</v>
      </c>
      <c r="B88" t="s">
        <v>318</v>
      </c>
      <c r="C88" t="s">
        <v>319</v>
      </c>
      <c r="D88" s="12">
        <v>100</v>
      </c>
      <c r="E88" s="12">
        <v>113.99898537821372</v>
      </c>
      <c r="F88" s="12">
        <v>116.44056981006212</v>
      </c>
      <c r="G88" s="12">
        <v>124.79932066522646</v>
      </c>
      <c r="H88" s="12">
        <v>148.16522407048001</v>
      </c>
      <c r="I88" s="12">
        <v>156.11954478722382</v>
      </c>
      <c r="J88" s="12">
        <v>150.2755567575901</v>
      </c>
      <c r="K88" s="12">
        <v>128.66682931763026</v>
      </c>
      <c r="L88" s="12">
        <v>120.3662235535802</v>
      </c>
      <c r="M88" s="12">
        <v>124.27298146599341</v>
      </c>
      <c r="N88" s="12">
        <v>126.81522837983205</v>
      </c>
      <c r="O88" s="12">
        <v>119.47063353579303</v>
      </c>
      <c r="P88" s="12">
        <v>115.03202727860541</v>
      </c>
      <c r="Q88" s="12">
        <v>121.08994565354868</v>
      </c>
      <c r="R88" s="12">
        <v>129.88497719091833</v>
      </c>
      <c r="S88" s="12">
        <v>126.78746529868063</v>
      </c>
      <c r="T88" s="12">
        <v>139.70159613943198</v>
      </c>
    </row>
    <row r="90" spans="1:21">
      <c r="A90" s="8" t="s">
        <v>438</v>
      </c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38" t="s">
        <v>439</v>
      </c>
    </row>
    <row r="91" spans="1:21">
      <c r="A91" t="s">
        <v>193</v>
      </c>
      <c r="B91" t="s">
        <v>311</v>
      </c>
      <c r="C91" t="s">
        <v>312</v>
      </c>
      <c r="D91" s="12">
        <f t="shared" ref="D91:T91" si="0">100*D33/D3</f>
        <v>100</v>
      </c>
      <c r="E91" s="12">
        <f t="shared" si="0"/>
        <v>98.717732765822902</v>
      </c>
      <c r="F91" s="12">
        <f t="shared" si="0"/>
        <v>98.48229012221779</v>
      </c>
      <c r="G91" s="12">
        <f t="shared" si="0"/>
        <v>97.159481232101641</v>
      </c>
      <c r="H91" s="12">
        <f t="shared" si="0"/>
        <v>95.341284082414745</v>
      </c>
      <c r="I91" s="12">
        <f t="shared" si="0"/>
        <v>95.112347824019821</v>
      </c>
      <c r="J91" s="12">
        <f t="shared" si="0"/>
        <v>93.650096354612742</v>
      </c>
      <c r="K91" s="12">
        <f t="shared" si="0"/>
        <v>93.659842419358355</v>
      </c>
      <c r="L91" s="12">
        <f t="shared" si="0"/>
        <v>93.900127359918329</v>
      </c>
      <c r="M91" s="12">
        <f t="shared" si="0"/>
        <v>94.440310667351952</v>
      </c>
      <c r="N91" s="12">
        <f t="shared" si="0"/>
        <v>93.877845537061987</v>
      </c>
      <c r="O91" s="12">
        <f t="shared" si="0"/>
        <v>93.319349220034113</v>
      </c>
      <c r="P91" s="12">
        <f t="shared" si="0"/>
        <v>91.733325636826464</v>
      </c>
      <c r="Q91" s="12">
        <f t="shared" si="0"/>
        <v>93.323396190117094</v>
      </c>
      <c r="R91" s="12">
        <f t="shared" si="0"/>
        <v>93.43912811802825</v>
      </c>
      <c r="S91" s="12">
        <f t="shared" si="0"/>
        <v>92.335955238201862</v>
      </c>
      <c r="T91" s="12">
        <f t="shared" si="0"/>
        <v>91.875876316258513</v>
      </c>
      <c r="U91" s="12">
        <f t="shared" ref="U91:U117" si="1">100*T91/Q91</f>
        <v>98.448920706968579</v>
      </c>
    </row>
    <row r="92" spans="1:21">
      <c r="A92" t="s">
        <v>197</v>
      </c>
      <c r="B92" t="s">
        <v>311</v>
      </c>
      <c r="C92" t="s">
        <v>312</v>
      </c>
      <c r="D92" s="12">
        <f t="shared" ref="D92:T92" si="2">100*D34/D4</f>
        <v>100</v>
      </c>
      <c r="E92" s="12">
        <f t="shared" si="2"/>
        <v>99.286009542037448</v>
      </c>
      <c r="F92" s="12">
        <f t="shared" si="2"/>
        <v>99.059458947822009</v>
      </c>
      <c r="G92" s="12">
        <f t="shared" si="2"/>
        <v>98.689311522600448</v>
      </c>
      <c r="H92" s="12">
        <f t="shared" si="2"/>
        <v>99.904664489645143</v>
      </c>
      <c r="I92" s="12">
        <f t="shared" si="2"/>
        <v>101.00419650264875</v>
      </c>
      <c r="J92" s="12">
        <f t="shared" si="2"/>
        <v>100.78288260544656</v>
      </c>
      <c r="K92" s="12">
        <f t="shared" si="2"/>
        <v>100.21638818128696</v>
      </c>
      <c r="L92" s="12">
        <f t="shared" si="2"/>
        <v>98.210754187560937</v>
      </c>
      <c r="M92" s="12">
        <f t="shared" si="2"/>
        <v>99.167418330269555</v>
      </c>
      <c r="N92" s="12">
        <f t="shared" si="2"/>
        <v>99.168267385611031</v>
      </c>
      <c r="O92" s="12">
        <f t="shared" si="2"/>
        <v>97.711586480774116</v>
      </c>
      <c r="P92" s="12">
        <f t="shared" si="2"/>
        <v>99.491309247019103</v>
      </c>
      <c r="Q92" s="12">
        <f t="shared" si="2"/>
        <v>102.39941002044408</v>
      </c>
      <c r="R92" s="12">
        <f t="shared" si="2"/>
        <v>98.607325696531191</v>
      </c>
      <c r="S92" s="12">
        <f t="shared" si="2"/>
        <v>98.909970620817447</v>
      </c>
      <c r="T92" s="12">
        <f t="shared" si="2"/>
        <v>99.134918922374368</v>
      </c>
      <c r="U92" s="12">
        <f t="shared" si="1"/>
        <v>96.812002044330171</v>
      </c>
    </row>
    <row r="93" spans="1:21">
      <c r="A93" t="s">
        <v>198</v>
      </c>
      <c r="B93" t="s">
        <v>311</v>
      </c>
      <c r="C93" t="s">
        <v>312</v>
      </c>
      <c r="D93" s="12">
        <f t="shared" ref="D93:T93" si="3">100*D35/D5</f>
        <v>100</v>
      </c>
      <c r="E93" s="12">
        <f t="shared" si="3"/>
        <v>95.329771916103496</v>
      </c>
      <c r="F93" s="12">
        <f t="shared" si="3"/>
        <v>95.608960854569588</v>
      </c>
      <c r="G93" s="12">
        <f t="shared" si="3"/>
        <v>95.751939678154784</v>
      </c>
      <c r="H93" s="12">
        <f t="shared" si="3"/>
        <v>80.524729932415894</v>
      </c>
      <c r="I93" s="12">
        <f t="shared" si="3"/>
        <v>70.604712793842623</v>
      </c>
      <c r="J93" s="12">
        <f t="shared" si="3"/>
        <v>68.954550399482812</v>
      </c>
      <c r="K93" s="12">
        <f t="shared" si="3"/>
        <v>72.993089287175565</v>
      </c>
      <c r="L93" s="12">
        <f t="shared" si="3"/>
        <v>77.08063616183756</v>
      </c>
      <c r="M93" s="12">
        <f t="shared" si="3"/>
        <v>78.444078161892421</v>
      </c>
      <c r="N93" s="12">
        <f t="shared" si="3"/>
        <v>76.931377609493182</v>
      </c>
      <c r="O93" s="12">
        <f t="shared" si="3"/>
        <v>76.021515576898111</v>
      </c>
      <c r="P93" s="12">
        <f t="shared" si="3"/>
        <v>73.115374951106901</v>
      </c>
      <c r="Q93" s="12">
        <f t="shared" si="3"/>
        <v>74.047011348845743</v>
      </c>
      <c r="R93" s="12">
        <f t="shared" si="3"/>
        <v>74.168126499127325</v>
      </c>
      <c r="S93" s="12">
        <f t="shared" si="3"/>
        <v>74.080791329250602</v>
      </c>
      <c r="T93" s="12">
        <f t="shared" si="3"/>
        <v>73.128473878797976</v>
      </c>
      <c r="U93" s="12">
        <f t="shared" si="1"/>
        <v>98.759521210490988</v>
      </c>
    </row>
    <row r="94" spans="1:21">
      <c r="A94" t="s">
        <v>199</v>
      </c>
      <c r="B94" t="s">
        <v>311</v>
      </c>
      <c r="C94" t="s">
        <v>312</v>
      </c>
      <c r="D94" s="12">
        <f t="shared" ref="D94:T94" si="4">100*D36/D6</f>
        <v>100</v>
      </c>
      <c r="E94" s="12">
        <f t="shared" si="4"/>
        <v>99.060384331855573</v>
      </c>
      <c r="F94" s="12">
        <f t="shared" si="4"/>
        <v>98.870877432454307</v>
      </c>
      <c r="G94" s="12">
        <f t="shared" si="4"/>
        <v>99.553618561856766</v>
      </c>
      <c r="H94" s="12">
        <f t="shared" si="4"/>
        <v>95.882464308957339</v>
      </c>
      <c r="I94" s="12">
        <f t="shared" si="4"/>
        <v>96.545811614075305</v>
      </c>
      <c r="J94" s="12">
        <f t="shared" si="4"/>
        <v>98.989493714181478</v>
      </c>
      <c r="K94" s="12">
        <f t="shared" si="4"/>
        <v>100.20860656400326</v>
      </c>
      <c r="L94" s="12">
        <f t="shared" si="4"/>
        <v>98.69959544468179</v>
      </c>
      <c r="M94" s="12">
        <f t="shared" si="4"/>
        <v>99.69196978909757</v>
      </c>
      <c r="N94" s="12">
        <f t="shared" si="4"/>
        <v>97.987751956715528</v>
      </c>
      <c r="O94" s="12">
        <f t="shared" si="4"/>
        <v>97.384995482456901</v>
      </c>
      <c r="P94" s="12">
        <f t="shared" si="4"/>
        <v>95.981937680684624</v>
      </c>
      <c r="Q94" s="12">
        <f t="shared" si="4"/>
        <v>97.945339820395219</v>
      </c>
      <c r="R94" s="12">
        <f t="shared" si="4"/>
        <v>95.552307835406239</v>
      </c>
      <c r="S94" s="12">
        <f t="shared" si="4"/>
        <v>94.26084852133036</v>
      </c>
      <c r="T94" s="12">
        <f t="shared" si="4"/>
        <v>93.469187671106269</v>
      </c>
      <c r="U94" s="12">
        <f t="shared" si="1"/>
        <v>95.429948829115318</v>
      </c>
    </row>
    <row r="95" spans="1:21">
      <c r="A95" t="s">
        <v>200</v>
      </c>
      <c r="B95" t="s">
        <v>311</v>
      </c>
      <c r="C95" t="s">
        <v>312</v>
      </c>
      <c r="D95" s="12">
        <f t="shared" ref="D95:T95" si="5">100*D37/D7</f>
        <v>100</v>
      </c>
      <c r="E95" s="12">
        <f t="shared" si="5"/>
        <v>97.737739582855028</v>
      </c>
      <c r="F95" s="12">
        <f t="shared" si="5"/>
        <v>97.322396849145136</v>
      </c>
      <c r="G95" s="12">
        <f t="shared" si="5"/>
        <v>96.543921624521019</v>
      </c>
      <c r="H95" s="12">
        <f t="shared" si="5"/>
        <v>96.73156862456554</v>
      </c>
      <c r="I95" s="12">
        <f t="shared" si="5"/>
        <v>96.60735982659132</v>
      </c>
      <c r="J95" s="12">
        <f t="shared" si="5"/>
        <v>96.826714113745922</v>
      </c>
      <c r="K95" s="12">
        <f t="shared" si="5"/>
        <v>96.326366022340139</v>
      </c>
      <c r="L95" s="12">
        <f t="shared" si="5"/>
        <v>95.528939675499828</v>
      </c>
      <c r="M95" s="12">
        <f t="shared" si="5"/>
        <v>93.779898748928957</v>
      </c>
      <c r="N95" s="12">
        <f t="shared" si="5"/>
        <v>93.417385524389033</v>
      </c>
      <c r="O95" s="12">
        <f t="shared" si="5"/>
        <v>92.88346535970831</v>
      </c>
      <c r="P95" s="12">
        <f t="shared" si="5"/>
        <v>94.511211821479421</v>
      </c>
      <c r="Q95" s="12">
        <f t="shared" si="5"/>
        <v>95.097926274865273</v>
      </c>
      <c r="R95" s="12">
        <f t="shared" si="5"/>
        <v>92.788917865534543</v>
      </c>
      <c r="S95" s="12">
        <f t="shared" si="5"/>
        <v>91.605150968753023</v>
      </c>
      <c r="T95" s="12">
        <f t="shared" si="5"/>
        <v>91.444583317248316</v>
      </c>
      <c r="U95" s="12">
        <f t="shared" si="1"/>
        <v>96.158335832626307</v>
      </c>
    </row>
    <row r="96" spans="1:21">
      <c r="A96" t="s">
        <v>201</v>
      </c>
      <c r="B96" t="s">
        <v>311</v>
      </c>
      <c r="C96" t="s">
        <v>312</v>
      </c>
      <c r="D96" s="12">
        <f t="shared" ref="D96:T96" si="6">100*D38/D8</f>
        <v>100</v>
      </c>
      <c r="E96" s="12">
        <f t="shared" si="6"/>
        <v>99.230360097449946</v>
      </c>
      <c r="F96" s="12">
        <f t="shared" si="6"/>
        <v>99.30126484022648</v>
      </c>
      <c r="G96" s="12">
        <f t="shared" si="6"/>
        <v>99.33916875173486</v>
      </c>
      <c r="H96" s="12">
        <f t="shared" si="6"/>
        <v>98.746382452426886</v>
      </c>
      <c r="I96" s="12">
        <f t="shared" si="6"/>
        <v>98.86693151244198</v>
      </c>
      <c r="J96" s="12">
        <f t="shared" si="6"/>
        <v>99.117153016211063</v>
      </c>
      <c r="K96" s="12">
        <f t="shared" si="6"/>
        <v>99.198613039054351</v>
      </c>
      <c r="L96" s="12">
        <f t="shared" si="6"/>
        <v>98.007342882904382</v>
      </c>
      <c r="M96" s="12">
        <f t="shared" si="6"/>
        <v>97.727539107332888</v>
      </c>
      <c r="N96" s="12">
        <f t="shared" si="6"/>
        <v>96.056272626801558</v>
      </c>
      <c r="O96" s="12">
        <f t="shared" si="6"/>
        <v>95.616150018427902</v>
      </c>
      <c r="P96" s="12">
        <f t="shared" si="6"/>
        <v>95.887692638673698</v>
      </c>
      <c r="Q96" s="12">
        <f t="shared" si="6"/>
        <v>97.817548293461286</v>
      </c>
      <c r="R96" s="12">
        <f t="shared" si="6"/>
        <v>95.682411739696974</v>
      </c>
      <c r="S96" s="12">
        <f t="shared" si="6"/>
        <v>94.173426689610068</v>
      </c>
      <c r="T96" s="12">
        <f t="shared" si="6"/>
        <v>93.489041289655077</v>
      </c>
      <c r="U96" s="12">
        <f t="shared" si="1"/>
        <v>95.574917712289917</v>
      </c>
    </row>
    <row r="97" spans="1:21">
      <c r="A97" t="s">
        <v>202</v>
      </c>
      <c r="B97" t="s">
        <v>311</v>
      </c>
      <c r="C97" t="s">
        <v>312</v>
      </c>
      <c r="D97" s="12">
        <f t="shared" ref="D97:T97" si="7">100*D39/D9</f>
        <v>100</v>
      </c>
      <c r="E97" s="12">
        <f t="shared" si="7"/>
        <v>89.707239636127099</v>
      </c>
      <c r="F97" s="12">
        <f t="shared" si="7"/>
        <v>94.658307653078282</v>
      </c>
      <c r="G97" s="12">
        <f t="shared" si="7"/>
        <v>103.95924182455944</v>
      </c>
      <c r="H97" s="12">
        <f t="shared" si="7"/>
        <v>101.32921484711059</v>
      </c>
      <c r="I97" s="12">
        <f t="shared" si="7"/>
        <v>94.885357539095381</v>
      </c>
      <c r="J97" s="12">
        <f t="shared" si="7"/>
        <v>88.471315278028456</v>
      </c>
      <c r="K97" s="12">
        <f t="shared" si="7"/>
        <v>94.791532289261255</v>
      </c>
      <c r="L97" s="12">
        <f t="shared" si="7"/>
        <v>103.69346662767218</v>
      </c>
      <c r="M97" s="12">
        <f t="shared" si="7"/>
        <v>95.323783100309257</v>
      </c>
      <c r="N97" s="12">
        <f t="shared" si="7"/>
        <v>89.785969832092576</v>
      </c>
      <c r="O97" s="12">
        <f t="shared" si="7"/>
        <v>93.337207128300761</v>
      </c>
      <c r="P97" s="12">
        <f t="shared" si="7"/>
        <v>103.49300190774237</v>
      </c>
      <c r="Q97" s="12">
        <f t="shared" si="7"/>
        <v>103.214058173647</v>
      </c>
      <c r="R97" s="12">
        <f t="shared" si="7"/>
        <v>94.87959688134228</v>
      </c>
      <c r="S97" s="12">
        <f t="shared" si="7"/>
        <v>100.3967816281927</v>
      </c>
      <c r="T97" s="12">
        <f t="shared" si="7"/>
        <v>94.780014613223244</v>
      </c>
      <c r="U97" s="12">
        <f t="shared" si="1"/>
        <v>91.828590300911969</v>
      </c>
    </row>
    <row r="98" spans="1:21">
      <c r="A98" t="s">
        <v>220</v>
      </c>
      <c r="B98" t="s">
        <v>311</v>
      </c>
      <c r="C98" t="s">
        <v>312</v>
      </c>
      <c r="D98" s="12">
        <f t="shared" ref="D98:T98" si="8">100*D40/D10</f>
        <v>100</v>
      </c>
      <c r="E98" s="12">
        <f t="shared" si="8"/>
        <v>99.646706363374591</v>
      </c>
      <c r="F98" s="12">
        <f t="shared" si="8"/>
        <v>99.732446886809612</v>
      </c>
      <c r="G98" s="12">
        <f t="shared" si="8"/>
        <v>100.13358019400533</v>
      </c>
      <c r="H98" s="12">
        <f t="shared" si="8"/>
        <v>100.30865946054274</v>
      </c>
      <c r="I98" s="12">
        <f t="shared" si="8"/>
        <v>100.61600650664579</v>
      </c>
      <c r="J98" s="12">
        <f t="shared" si="8"/>
        <v>100.69747807542369</v>
      </c>
      <c r="K98" s="12">
        <f t="shared" si="8"/>
        <v>100.13966323736443</v>
      </c>
      <c r="L98" s="12">
        <f t="shared" si="8"/>
        <v>99.34441931115802</v>
      </c>
      <c r="M98" s="12">
        <f t="shared" si="8"/>
        <v>98.855765251661936</v>
      </c>
      <c r="N98" s="12">
        <f t="shared" si="8"/>
        <v>97.419326848155109</v>
      </c>
      <c r="O98" s="12">
        <f t="shared" si="8"/>
        <v>97.574474206525892</v>
      </c>
      <c r="P98" s="12">
        <f t="shared" si="8"/>
        <v>96.456896734466739</v>
      </c>
      <c r="Q98" s="12">
        <f t="shared" si="8"/>
        <v>97.487022999507815</v>
      </c>
      <c r="R98" s="12">
        <f t="shared" si="8"/>
        <v>95.778500968317672</v>
      </c>
      <c r="S98" s="12">
        <f t="shared" si="8"/>
        <v>94.110727657964901</v>
      </c>
      <c r="T98" s="12">
        <f t="shared" si="8"/>
        <v>93.779888585365242</v>
      </c>
      <c r="U98" s="12">
        <f t="shared" si="1"/>
        <v>96.197304728280315</v>
      </c>
    </row>
    <row r="99" spans="1:21">
      <c r="A99" t="s">
        <v>203</v>
      </c>
      <c r="B99" t="s">
        <v>311</v>
      </c>
      <c r="C99" t="s">
        <v>312</v>
      </c>
      <c r="D99" s="12">
        <f t="shared" ref="D99:T99" si="9">100*D41/D11</f>
        <v>100</v>
      </c>
      <c r="E99" s="12">
        <f t="shared" si="9"/>
        <v>98.898119789705717</v>
      </c>
      <c r="F99" s="12">
        <f t="shared" si="9"/>
        <v>97.727075398151172</v>
      </c>
      <c r="G99" s="12">
        <f t="shared" si="9"/>
        <v>97.589948692684075</v>
      </c>
      <c r="H99" s="12">
        <f t="shared" si="9"/>
        <v>96.749182674255465</v>
      </c>
      <c r="I99" s="12">
        <f t="shared" si="9"/>
        <v>94.454175610166871</v>
      </c>
      <c r="J99" s="12">
        <f t="shared" si="9"/>
        <v>95.068351227903548</v>
      </c>
      <c r="K99" s="12">
        <f t="shared" si="9"/>
        <v>95.496958534712761</v>
      </c>
      <c r="L99" s="12">
        <f t="shared" si="9"/>
        <v>94.33016468272146</v>
      </c>
      <c r="M99" s="12">
        <f t="shared" si="9"/>
        <v>94.46502325719328</v>
      </c>
      <c r="N99" s="12">
        <f t="shared" si="9"/>
        <v>92.967019173927255</v>
      </c>
      <c r="O99" s="12">
        <f t="shared" si="9"/>
        <v>93.897597643236594</v>
      </c>
      <c r="P99" s="12">
        <f t="shared" si="9"/>
        <v>98.541781455921068</v>
      </c>
      <c r="Q99" s="12">
        <f t="shared" si="9"/>
        <v>104.57570661349691</v>
      </c>
      <c r="R99" s="12">
        <f t="shared" si="9"/>
        <v>103.73634317822849</v>
      </c>
      <c r="S99" s="12">
        <f t="shared" si="9"/>
        <v>103.76545232653523</v>
      </c>
      <c r="T99" s="12">
        <f t="shared" si="9"/>
        <v>104.04379443178227</v>
      </c>
      <c r="U99" s="12">
        <f t="shared" si="1"/>
        <v>99.491361618353167</v>
      </c>
    </row>
    <row r="100" spans="1:21">
      <c r="A100" t="s">
        <v>2</v>
      </c>
      <c r="B100" t="s">
        <v>311</v>
      </c>
      <c r="C100" t="s">
        <v>312</v>
      </c>
      <c r="D100" s="12">
        <f t="shared" ref="D100:T100" si="10">100*D42/D12</f>
        <v>100</v>
      </c>
      <c r="E100" s="12">
        <f t="shared" si="10"/>
        <v>98.20043925000914</v>
      </c>
      <c r="F100" s="12">
        <f t="shared" si="10"/>
        <v>99.597022827667061</v>
      </c>
      <c r="G100" s="12">
        <f t="shared" si="10"/>
        <v>98.76305266007725</v>
      </c>
      <c r="H100" s="12">
        <f t="shared" si="10"/>
        <v>99.156219167997548</v>
      </c>
      <c r="I100" s="12">
        <f t="shared" si="10"/>
        <v>100.36351757366965</v>
      </c>
      <c r="J100" s="12">
        <f t="shared" si="10"/>
        <v>100.033252422256</v>
      </c>
      <c r="K100" s="12">
        <f t="shared" si="10"/>
        <v>100.55416235598075</v>
      </c>
      <c r="L100" s="12">
        <f t="shared" si="10"/>
        <v>98.969113609098869</v>
      </c>
      <c r="M100" s="12">
        <f t="shared" si="10"/>
        <v>98.709032846826176</v>
      </c>
      <c r="N100" s="12">
        <f t="shared" si="10"/>
        <v>98.939284248084903</v>
      </c>
      <c r="O100" s="12">
        <f t="shared" si="10"/>
        <v>98.608432210965717</v>
      </c>
      <c r="P100" s="12">
        <f t="shared" si="10"/>
        <v>98.243967839871686</v>
      </c>
      <c r="Q100" s="12">
        <f t="shared" si="10"/>
        <v>99.044126411776418</v>
      </c>
      <c r="R100" s="12">
        <f t="shared" si="10"/>
        <v>97.857382551632071</v>
      </c>
      <c r="S100" s="12">
        <f t="shared" si="10"/>
        <v>95.668993741678506</v>
      </c>
      <c r="T100" s="12">
        <f t="shared" si="10"/>
        <v>95.976194820054516</v>
      </c>
      <c r="U100" s="12">
        <f t="shared" si="1"/>
        <v>96.902459840004084</v>
      </c>
    </row>
    <row r="101" spans="1:21">
      <c r="A101" t="s">
        <v>5</v>
      </c>
      <c r="B101" t="s">
        <v>311</v>
      </c>
      <c r="C101" t="s">
        <v>312</v>
      </c>
      <c r="D101" s="12">
        <f t="shared" ref="D101:T101" si="11">100*D43/D13</f>
        <v>100</v>
      </c>
      <c r="E101" s="12">
        <f t="shared" si="11"/>
        <v>98.541288159837961</v>
      </c>
      <c r="F101" s="12">
        <f t="shared" si="11"/>
        <v>97.209057156000227</v>
      </c>
      <c r="G101" s="12">
        <f t="shared" si="11"/>
        <v>96.14881490982107</v>
      </c>
      <c r="H101" s="12">
        <f t="shared" si="11"/>
        <v>93.336188132410342</v>
      </c>
      <c r="I101" s="12">
        <f t="shared" si="11"/>
        <v>93.135474500577047</v>
      </c>
      <c r="J101" s="12">
        <f t="shared" si="11"/>
        <v>93.143875021970729</v>
      </c>
      <c r="K101" s="12">
        <f t="shared" si="11"/>
        <v>92.486152419058357</v>
      </c>
      <c r="L101" s="12">
        <f t="shared" si="11"/>
        <v>90.530277979411863</v>
      </c>
      <c r="M101" s="12">
        <f t="shared" si="11"/>
        <v>89.986967680088298</v>
      </c>
      <c r="N101" s="12">
        <f t="shared" si="11"/>
        <v>86.663518454686368</v>
      </c>
      <c r="O101" s="12">
        <f t="shared" si="11"/>
        <v>86.600723779285715</v>
      </c>
      <c r="P101" s="12">
        <f t="shared" si="11"/>
        <v>87.157881571062816</v>
      </c>
      <c r="Q101" s="12">
        <f t="shared" si="11"/>
        <v>91.194607729886599</v>
      </c>
      <c r="R101" s="12">
        <f t="shared" si="11"/>
        <v>88.740141429833301</v>
      </c>
      <c r="S101" s="12">
        <f t="shared" si="11"/>
        <v>87.506094081744223</v>
      </c>
      <c r="T101" s="12">
        <f t="shared" si="11"/>
        <v>88.114157260059415</v>
      </c>
      <c r="U101" s="12">
        <f t="shared" si="1"/>
        <v>96.622113361185455</v>
      </c>
    </row>
    <row r="102" spans="1:21">
      <c r="A102" t="s">
        <v>204</v>
      </c>
      <c r="B102" t="s">
        <v>311</v>
      </c>
      <c r="C102" t="s">
        <v>312</v>
      </c>
      <c r="D102" s="12">
        <f t="shared" ref="D102:T102" si="12">100*D44/D14</f>
        <v>100</v>
      </c>
      <c r="E102" s="12">
        <f t="shared" si="12"/>
        <v>106.1876166434256</v>
      </c>
      <c r="F102" s="12">
        <f t="shared" si="12"/>
        <v>108.86304566181293</v>
      </c>
      <c r="G102" s="12">
        <f t="shared" si="12"/>
        <v>116.84514778944661</v>
      </c>
      <c r="H102" s="12">
        <f t="shared" si="12"/>
        <v>116.40325716672525</v>
      </c>
      <c r="I102" s="12">
        <f t="shared" si="12"/>
        <v>123.92840650481351</v>
      </c>
      <c r="J102" s="12">
        <f t="shared" si="12"/>
        <v>119.11636098991956</v>
      </c>
      <c r="K102" s="12">
        <f t="shared" si="12"/>
        <v>118.70771697672139</v>
      </c>
      <c r="L102" s="12">
        <f t="shared" si="12"/>
        <v>119.91966728712734</v>
      </c>
      <c r="M102" s="12">
        <f t="shared" si="12"/>
        <v>99.514169401696961</v>
      </c>
      <c r="N102" s="12">
        <f t="shared" si="12"/>
        <v>94.051261227952452</v>
      </c>
      <c r="O102" s="12">
        <f t="shared" si="12"/>
        <v>92.357116080335118</v>
      </c>
      <c r="P102" s="12">
        <f t="shared" si="12"/>
        <v>103.84835112246439</v>
      </c>
      <c r="Q102" s="12">
        <f t="shared" si="12"/>
        <v>108.73606008079044</v>
      </c>
      <c r="R102" s="12">
        <f t="shared" si="12"/>
        <v>101.42999762710878</v>
      </c>
      <c r="S102" s="12">
        <f t="shared" si="12"/>
        <v>102.80625132066065</v>
      </c>
      <c r="T102" s="12">
        <f t="shared" si="12"/>
        <v>103.50371780893317</v>
      </c>
      <c r="U102" s="12">
        <f t="shared" si="1"/>
        <v>95.188033971462957</v>
      </c>
    </row>
    <row r="103" spans="1:21">
      <c r="A103" t="s">
        <v>205</v>
      </c>
      <c r="B103" t="s">
        <v>311</v>
      </c>
      <c r="C103" t="s">
        <v>312</v>
      </c>
      <c r="D103" s="12">
        <f t="shared" ref="D103:T103" si="13">100*D45/D15</f>
        <v>100</v>
      </c>
      <c r="E103" s="12">
        <f t="shared" si="13"/>
        <v>98.99050342284842</v>
      </c>
      <c r="F103" s="12">
        <f t="shared" si="13"/>
        <v>104.00750366662029</v>
      </c>
      <c r="G103" s="12">
        <f t="shared" si="13"/>
        <v>103.58421108642699</v>
      </c>
      <c r="H103" s="12">
        <f t="shared" si="13"/>
        <v>98.944063286276929</v>
      </c>
      <c r="I103" s="12">
        <f t="shared" si="13"/>
        <v>105.7590878814021</v>
      </c>
      <c r="J103" s="12">
        <f t="shared" si="13"/>
        <v>111.98841572106699</v>
      </c>
      <c r="K103" s="12">
        <f t="shared" si="13"/>
        <v>114.70042021868352</v>
      </c>
      <c r="L103" s="12">
        <f t="shared" si="13"/>
        <v>109.60765500714926</v>
      </c>
      <c r="M103" s="12">
        <f t="shared" si="13"/>
        <v>105.5436479280922</v>
      </c>
      <c r="N103" s="12">
        <f t="shared" si="13"/>
        <v>105.90029886193628</v>
      </c>
      <c r="O103" s="12">
        <f t="shared" si="13"/>
        <v>102.73654048558498</v>
      </c>
      <c r="P103" s="12">
        <f t="shared" si="13"/>
        <v>104.63911379232292</v>
      </c>
      <c r="Q103" s="12">
        <f t="shared" si="13"/>
        <v>104.83843147206788</v>
      </c>
      <c r="R103" s="12">
        <f t="shared" si="13"/>
        <v>99.263419004018218</v>
      </c>
      <c r="S103" s="12">
        <f t="shared" si="13"/>
        <v>97.422949148663918</v>
      </c>
      <c r="T103" s="12">
        <f t="shared" si="13"/>
        <v>92.549197372973921</v>
      </c>
      <c r="U103" s="12">
        <f t="shared" si="1"/>
        <v>88.277930214581488</v>
      </c>
    </row>
    <row r="104" spans="1:21">
      <c r="A104" t="s">
        <v>206</v>
      </c>
      <c r="B104" t="s">
        <v>311</v>
      </c>
      <c r="C104" t="s">
        <v>312</v>
      </c>
      <c r="D104" s="12">
        <f t="shared" ref="D104:T104" si="14">100*D46/D16</f>
        <v>100</v>
      </c>
      <c r="E104" s="12">
        <f t="shared" si="14"/>
        <v>95.839363479238457</v>
      </c>
      <c r="F104" s="12">
        <f t="shared" si="14"/>
        <v>93.107977394184701</v>
      </c>
      <c r="G104" s="12">
        <f t="shared" si="14"/>
        <v>92.947875970646265</v>
      </c>
      <c r="H104" s="12">
        <f t="shared" si="14"/>
        <v>94.553974612930332</v>
      </c>
      <c r="I104" s="12">
        <f t="shared" si="14"/>
        <v>93.142581023187631</v>
      </c>
      <c r="J104" s="12">
        <f t="shared" si="14"/>
        <v>93.900415486725024</v>
      </c>
      <c r="K104" s="12">
        <f t="shared" si="14"/>
        <v>91.263659292230201</v>
      </c>
      <c r="L104" s="12">
        <f t="shared" si="14"/>
        <v>95.110763240442296</v>
      </c>
      <c r="M104" s="12">
        <f t="shared" si="14"/>
        <v>90.900146216817689</v>
      </c>
      <c r="N104" s="12">
        <f t="shared" si="14"/>
        <v>91.284145702364611</v>
      </c>
      <c r="O104" s="12">
        <f t="shared" si="14"/>
        <v>90.41941192373136</v>
      </c>
      <c r="P104" s="12">
        <f t="shared" si="14"/>
        <v>92.527826657400198</v>
      </c>
      <c r="Q104" s="12">
        <f t="shared" si="14"/>
        <v>93.681607046778126</v>
      </c>
      <c r="R104" s="12">
        <f t="shared" si="14"/>
        <v>88.882934373824924</v>
      </c>
      <c r="S104" s="12">
        <f t="shared" si="14"/>
        <v>91.608306685096252</v>
      </c>
      <c r="T104" s="12">
        <f t="shared" si="14"/>
        <v>91.887589774346139</v>
      </c>
      <c r="U104" s="12">
        <f t="shared" si="1"/>
        <v>98.084984524725144</v>
      </c>
    </row>
    <row r="105" spans="1:21">
      <c r="A105" t="s">
        <v>207</v>
      </c>
      <c r="B105" t="s">
        <v>311</v>
      </c>
      <c r="C105" t="s">
        <v>312</v>
      </c>
      <c r="D105" s="12">
        <f t="shared" ref="D105:T105" si="15">100*D47/D17</f>
        <v>100</v>
      </c>
      <c r="E105" s="12">
        <f t="shared" si="15"/>
        <v>100.01518099383348</v>
      </c>
      <c r="F105" s="12">
        <f t="shared" si="15"/>
        <v>99.282642403276697</v>
      </c>
      <c r="G105" s="12">
        <f t="shared" si="15"/>
        <v>99.370141344204697</v>
      </c>
      <c r="H105" s="12">
        <f t="shared" si="15"/>
        <v>99.146004440966323</v>
      </c>
      <c r="I105" s="12">
        <f t="shared" si="15"/>
        <v>99.288964532210557</v>
      </c>
      <c r="J105" s="12">
        <f t="shared" si="15"/>
        <v>99.611320312949189</v>
      </c>
      <c r="K105" s="12">
        <f t="shared" si="15"/>
        <v>100.39582257999783</v>
      </c>
      <c r="L105" s="12">
        <f t="shared" si="15"/>
        <v>99.277576841901904</v>
      </c>
      <c r="M105" s="12">
        <f t="shared" si="15"/>
        <v>100.25534316932801</v>
      </c>
      <c r="N105" s="12">
        <f t="shared" si="15"/>
        <v>100.14380067849645</v>
      </c>
      <c r="O105" s="12">
        <f t="shared" si="15"/>
        <v>98.843415424232035</v>
      </c>
      <c r="P105" s="12">
        <f t="shared" si="15"/>
        <v>97.857960265287971</v>
      </c>
      <c r="Q105" s="12">
        <f t="shared" si="15"/>
        <v>96.662441829600994</v>
      </c>
      <c r="R105" s="12">
        <f t="shared" si="15"/>
        <v>94.807537592777351</v>
      </c>
      <c r="S105" s="12">
        <f t="shared" si="15"/>
        <v>93.038072564403592</v>
      </c>
      <c r="T105" s="12">
        <f t="shared" si="15"/>
        <v>91.750250529020533</v>
      </c>
      <c r="U105" s="12">
        <f t="shared" si="1"/>
        <v>94.918200691391817</v>
      </c>
    </row>
    <row r="106" spans="1:21">
      <c r="A106" t="s">
        <v>209</v>
      </c>
      <c r="B106" t="s">
        <v>311</v>
      </c>
      <c r="C106" t="s">
        <v>312</v>
      </c>
      <c r="D106" s="12">
        <f t="shared" ref="D106:T106" si="16">100*D48/D18</f>
        <v>100</v>
      </c>
      <c r="E106" s="12">
        <f t="shared" si="16"/>
        <v>97.626030202636869</v>
      </c>
      <c r="F106" s="12">
        <f t="shared" si="16"/>
        <v>113.21809361082205</v>
      </c>
      <c r="G106" s="12">
        <f t="shared" si="16"/>
        <v>95.134343601569938</v>
      </c>
      <c r="H106" s="12">
        <f t="shared" si="16"/>
        <v>91.39131648445445</v>
      </c>
      <c r="I106" s="12">
        <f t="shared" si="16"/>
        <v>88.815922070804831</v>
      </c>
      <c r="J106" s="12">
        <f t="shared" si="16"/>
        <v>104.30778655910025</v>
      </c>
      <c r="K106" s="12">
        <f t="shared" si="16"/>
        <v>96.168176498684488</v>
      </c>
      <c r="L106" s="12">
        <f t="shared" si="16"/>
        <v>86.728252416494172</v>
      </c>
      <c r="M106" s="12">
        <f t="shared" si="16"/>
        <v>88.838684947507346</v>
      </c>
      <c r="N106" s="12">
        <f t="shared" si="16"/>
        <v>91.450079677995589</v>
      </c>
      <c r="O106" s="12">
        <f t="shared" si="16"/>
        <v>94.839417624162579</v>
      </c>
      <c r="P106" s="12">
        <f t="shared" si="16"/>
        <v>101.29427442633049</v>
      </c>
      <c r="Q106" s="12">
        <f t="shared" si="16"/>
        <v>105.07727428088242</v>
      </c>
      <c r="R106" s="12">
        <f t="shared" si="16"/>
        <v>93.127583062608721</v>
      </c>
      <c r="S106" s="12">
        <f t="shared" si="16"/>
        <v>91.864136476138086</v>
      </c>
      <c r="T106" s="12">
        <f t="shared" si="16"/>
        <v>95.038301925347426</v>
      </c>
      <c r="U106" s="12">
        <f t="shared" si="1"/>
        <v>90.446105093381291</v>
      </c>
    </row>
    <row r="107" spans="1:21">
      <c r="A107" t="s">
        <v>210</v>
      </c>
      <c r="B107" t="s">
        <v>311</v>
      </c>
      <c r="C107" t="s">
        <v>312</v>
      </c>
      <c r="D107" s="12">
        <f t="shared" ref="D107:T107" si="17">100*D49/D19</f>
        <v>100</v>
      </c>
      <c r="E107" s="12">
        <f t="shared" si="17"/>
        <v>100.71079325783633</v>
      </c>
      <c r="F107" s="12">
        <f t="shared" si="17"/>
        <v>100.50146969577722</v>
      </c>
      <c r="G107" s="12">
        <f t="shared" si="17"/>
        <v>101.31782607238988</v>
      </c>
      <c r="H107" s="12">
        <f t="shared" si="17"/>
        <v>101.61053529171049</v>
      </c>
      <c r="I107" s="12">
        <f t="shared" si="17"/>
        <v>103.00352291695268</v>
      </c>
      <c r="J107" s="12">
        <f t="shared" si="17"/>
        <v>102.74011891624855</v>
      </c>
      <c r="K107" s="12">
        <f t="shared" si="17"/>
        <v>102.63501978117642</v>
      </c>
      <c r="L107" s="12">
        <f t="shared" si="17"/>
        <v>101.82044251282898</v>
      </c>
      <c r="M107" s="12">
        <f t="shared" si="17"/>
        <v>102.3948333034043</v>
      </c>
      <c r="N107" s="12">
        <f t="shared" si="17"/>
        <v>101.57903232576786</v>
      </c>
      <c r="O107" s="12">
        <f t="shared" si="17"/>
        <v>101.95319376901574</v>
      </c>
      <c r="P107" s="12">
        <f t="shared" si="17"/>
        <v>101.48970694638784</v>
      </c>
      <c r="Q107" s="12">
        <f t="shared" si="17"/>
        <v>102.76236101130539</v>
      </c>
      <c r="R107" s="12">
        <f t="shared" si="17"/>
        <v>101.69028561432187</v>
      </c>
      <c r="S107" s="12">
        <f t="shared" si="17"/>
        <v>101.15100733425946</v>
      </c>
      <c r="T107" s="12">
        <f t="shared" si="17"/>
        <v>100.62237903718346</v>
      </c>
      <c r="U107" s="12">
        <f t="shared" si="1"/>
        <v>97.917543005958663</v>
      </c>
    </row>
    <row r="108" spans="1:21">
      <c r="A108" t="s">
        <v>211</v>
      </c>
      <c r="B108" t="s">
        <v>311</v>
      </c>
      <c r="C108" t="s">
        <v>312</v>
      </c>
      <c r="D108" s="12">
        <f t="shared" ref="D108:T108" si="18">100*D50/D20</f>
        <v>100</v>
      </c>
      <c r="E108" s="12">
        <f t="shared" si="18"/>
        <v>100.6848990068892</v>
      </c>
      <c r="F108" s="12">
        <f t="shared" si="18"/>
        <v>101.88738815713039</v>
      </c>
      <c r="G108" s="12">
        <f t="shared" si="18"/>
        <v>100.9112982575993</v>
      </c>
      <c r="H108" s="12">
        <f t="shared" si="18"/>
        <v>101.57546739525564</v>
      </c>
      <c r="I108" s="12">
        <f t="shared" si="18"/>
        <v>101.7619286448399</v>
      </c>
      <c r="J108" s="12">
        <f t="shared" si="18"/>
        <v>101.18980302420563</v>
      </c>
      <c r="K108" s="12">
        <f t="shared" si="18"/>
        <v>102.9316020583116</v>
      </c>
      <c r="L108" s="12">
        <f t="shared" si="18"/>
        <v>100.00939871405313</v>
      </c>
      <c r="M108" s="12">
        <f t="shared" si="18"/>
        <v>99.03276461464678</v>
      </c>
      <c r="N108" s="12">
        <f t="shared" si="18"/>
        <v>98.178969640752186</v>
      </c>
      <c r="O108" s="12">
        <f t="shared" si="18"/>
        <v>99.358251157082265</v>
      </c>
      <c r="P108" s="12">
        <f t="shared" si="18"/>
        <v>101.12607280238664</v>
      </c>
      <c r="Q108" s="12">
        <f t="shared" si="18"/>
        <v>104.17909735356019</v>
      </c>
      <c r="R108" s="12">
        <f t="shared" si="18"/>
        <v>104.92470264143699</v>
      </c>
      <c r="S108" s="12">
        <f t="shared" si="18"/>
        <v>105.21731691148572</v>
      </c>
      <c r="T108" s="12">
        <f t="shared" si="18"/>
        <v>105.40754178894387</v>
      </c>
      <c r="U108" s="12">
        <f t="shared" si="1"/>
        <v>101.17916594267909</v>
      </c>
    </row>
    <row r="109" spans="1:21">
      <c r="A109" t="s">
        <v>212</v>
      </c>
      <c r="B109" t="s">
        <v>311</v>
      </c>
      <c r="C109" t="s">
        <v>312</v>
      </c>
      <c r="D109" s="12">
        <f t="shared" ref="D109:T109" si="19">100*D51/D21</f>
        <v>100</v>
      </c>
      <c r="E109" s="12">
        <f t="shared" si="19"/>
        <v>98.9163250540429</v>
      </c>
      <c r="F109" s="12">
        <f t="shared" si="19"/>
        <v>98.571685716479635</v>
      </c>
      <c r="G109" s="12">
        <f t="shared" si="19"/>
        <v>99.193554810239362</v>
      </c>
      <c r="H109" s="12">
        <f t="shared" si="19"/>
        <v>107.21695735145158</v>
      </c>
      <c r="I109" s="12">
        <f t="shared" si="19"/>
        <v>116.24359619426629</v>
      </c>
      <c r="J109" s="12">
        <f t="shared" si="19"/>
        <v>114.34081941230035</v>
      </c>
      <c r="K109" s="12">
        <f t="shared" si="19"/>
        <v>113.84616048045228</v>
      </c>
      <c r="L109" s="12">
        <f t="shared" si="19"/>
        <v>112.89844360683523</v>
      </c>
      <c r="M109" s="12">
        <f t="shared" si="19"/>
        <v>115.76550174753964</v>
      </c>
      <c r="N109" s="12">
        <f t="shared" si="19"/>
        <v>114.79800856343451</v>
      </c>
      <c r="O109" s="12">
        <f t="shared" si="19"/>
        <v>114.90744219619879</v>
      </c>
      <c r="P109" s="12">
        <f t="shared" si="19"/>
        <v>115.08539421021233</v>
      </c>
      <c r="Q109" s="12">
        <f t="shared" si="19"/>
        <v>117.09434402244884</v>
      </c>
      <c r="R109" s="12">
        <f t="shared" si="19"/>
        <v>112.64360600303111</v>
      </c>
      <c r="S109" s="12">
        <f t="shared" si="19"/>
        <v>113.13041700536893</v>
      </c>
      <c r="T109" s="12">
        <f t="shared" si="19"/>
        <v>109.66284139259733</v>
      </c>
      <c r="U109" s="12">
        <f t="shared" si="1"/>
        <v>93.65340598481275</v>
      </c>
    </row>
    <row r="110" spans="1:21">
      <c r="A110" t="s">
        <v>213</v>
      </c>
      <c r="B110" t="s">
        <v>311</v>
      </c>
      <c r="C110" t="s">
        <v>312</v>
      </c>
      <c r="D110" s="12">
        <f t="shared" ref="D110:T110" si="20">100*D52/D22</f>
        <v>100</v>
      </c>
      <c r="E110" s="12">
        <f t="shared" si="20"/>
        <v>100.36024517182722</v>
      </c>
      <c r="F110" s="12">
        <f t="shared" si="20"/>
        <v>101.41904814274656</v>
      </c>
      <c r="G110" s="12">
        <f t="shared" si="20"/>
        <v>101.60960272361967</v>
      </c>
      <c r="H110" s="12">
        <f t="shared" si="20"/>
        <v>104.06542636720053</v>
      </c>
      <c r="I110" s="12">
        <f t="shared" si="20"/>
        <v>102.64953623914576</v>
      </c>
      <c r="J110" s="12">
        <f t="shared" si="20"/>
        <v>101.93307275168577</v>
      </c>
      <c r="K110" s="12">
        <f t="shared" si="20"/>
        <v>103.40198421577151</v>
      </c>
      <c r="L110" s="12">
        <f t="shared" si="20"/>
        <v>102.02972952984416</v>
      </c>
      <c r="M110" s="12">
        <f t="shared" si="20"/>
        <v>102.10292968616939</v>
      </c>
      <c r="N110" s="12">
        <f t="shared" si="20"/>
        <v>98.828321776272375</v>
      </c>
      <c r="O110" s="12">
        <f t="shared" si="20"/>
        <v>98.309085136850811</v>
      </c>
      <c r="P110" s="12">
        <f t="shared" si="20"/>
        <v>97.10801714806982</v>
      </c>
      <c r="Q110" s="12">
        <f t="shared" si="20"/>
        <v>99.255754489689139</v>
      </c>
      <c r="R110" s="12">
        <f t="shared" si="20"/>
        <v>96.322073988985451</v>
      </c>
      <c r="S110" s="12">
        <f t="shared" si="20"/>
        <v>93.820548565706915</v>
      </c>
      <c r="T110" s="12">
        <f t="shared" si="20"/>
        <v>89.847925840695623</v>
      </c>
      <c r="U110" s="12">
        <f t="shared" si="1"/>
        <v>90.521629000391286</v>
      </c>
    </row>
    <row r="111" spans="1:21">
      <c r="A111" t="s">
        <v>214</v>
      </c>
      <c r="B111" t="s">
        <v>311</v>
      </c>
      <c r="C111" t="s">
        <v>312</v>
      </c>
      <c r="D111" s="12">
        <f t="shared" ref="D111:S111" si="21">100*D53/D23</f>
        <v>100</v>
      </c>
      <c r="E111" s="12">
        <f t="shared" si="21"/>
        <v>111.87881725115986</v>
      </c>
      <c r="F111" s="12">
        <f t="shared" si="21"/>
        <v>103.98296128615327</v>
      </c>
      <c r="G111" s="12">
        <f t="shared" si="21"/>
        <v>144.90392603611605</v>
      </c>
      <c r="H111" s="12">
        <f t="shared" si="21"/>
        <v>140.1555180489413</v>
      </c>
      <c r="I111" s="12">
        <f t="shared" si="21"/>
        <v>115.36301095633148</v>
      </c>
      <c r="J111" s="12">
        <f t="shared" si="21"/>
        <v>122.71340371728276</v>
      </c>
      <c r="K111" s="12">
        <f t="shared" si="21"/>
        <v>128.81388665153406</v>
      </c>
      <c r="L111" s="12">
        <f t="shared" si="21"/>
        <v>126.39349441771483</v>
      </c>
      <c r="M111" s="12">
        <f t="shared" si="21"/>
        <v>121.67868661424107</v>
      </c>
      <c r="N111" s="12">
        <f t="shared" si="21"/>
        <v>122.74297335122561</v>
      </c>
      <c r="O111" s="12">
        <f t="shared" si="21"/>
        <v>112.94159701257304</v>
      </c>
      <c r="P111" s="12">
        <f t="shared" si="21"/>
        <v>106.25055868982973</v>
      </c>
      <c r="Q111" s="12">
        <f t="shared" si="21"/>
        <v>152.73981643779618</v>
      </c>
      <c r="R111" s="12">
        <f t="shared" si="21"/>
        <v>133.38231952990253</v>
      </c>
      <c r="S111" s="12">
        <f t="shared" si="21"/>
        <v>129.12073859405902</v>
      </c>
      <c r="T111" s="12"/>
      <c r="U111" s="12">
        <f t="shared" si="1"/>
        <v>0</v>
      </c>
    </row>
    <row r="112" spans="1:21">
      <c r="A112" t="s">
        <v>216</v>
      </c>
      <c r="B112" t="s">
        <v>311</v>
      </c>
      <c r="C112" t="s">
        <v>312</v>
      </c>
      <c r="D112" s="12">
        <f t="shared" ref="D112:S112" si="22">100*D54/D24</f>
        <v>100</v>
      </c>
      <c r="E112" s="12">
        <f t="shared" si="22"/>
        <v>105.77827932199312</v>
      </c>
      <c r="F112" s="12">
        <f t="shared" si="22"/>
        <v>105.3325549677222</v>
      </c>
      <c r="G112" s="12">
        <f t="shared" si="22"/>
        <v>104.403918691386</v>
      </c>
      <c r="H112" s="12">
        <f t="shared" si="22"/>
        <v>100.10002938822012</v>
      </c>
      <c r="I112" s="12">
        <f t="shared" si="22"/>
        <v>95.753539757523953</v>
      </c>
      <c r="J112" s="12">
        <f t="shared" si="22"/>
        <v>98.807306951556384</v>
      </c>
      <c r="K112" s="12">
        <f t="shared" si="22"/>
        <v>95.924045567195137</v>
      </c>
      <c r="L112" s="12">
        <f t="shared" si="22"/>
        <v>95.91923461793381</v>
      </c>
      <c r="M112" s="12">
        <f t="shared" si="22"/>
        <v>99.678941885425161</v>
      </c>
      <c r="N112" s="12">
        <f t="shared" si="22"/>
        <v>97.683707450343846</v>
      </c>
      <c r="O112" s="12">
        <f t="shared" si="22"/>
        <v>99.234402457471418</v>
      </c>
      <c r="P112" s="12">
        <f t="shared" si="22"/>
        <v>96.695773972195497</v>
      </c>
      <c r="Q112" s="12">
        <f t="shared" si="22"/>
        <v>100.4430993108874</v>
      </c>
      <c r="R112" s="12">
        <f t="shared" si="22"/>
        <v>98.098602055970218</v>
      </c>
      <c r="S112" s="12">
        <f t="shared" si="22"/>
        <v>96.530623113443554</v>
      </c>
      <c r="T112" s="12">
        <f>100*T54/T24</f>
        <v>92.773469544629606</v>
      </c>
      <c r="U112" s="12">
        <f t="shared" si="1"/>
        <v>92.364204391464398</v>
      </c>
    </row>
    <row r="113" spans="1:27">
      <c r="A113" t="s">
        <v>217</v>
      </c>
      <c r="B113" t="s">
        <v>311</v>
      </c>
      <c r="C113" t="s">
        <v>312</v>
      </c>
      <c r="D113" s="12">
        <f t="shared" ref="D113:S113" si="23">100*D55/D25</f>
        <v>100</v>
      </c>
      <c r="E113" s="12">
        <f t="shared" si="23"/>
        <v>103.10135541482015</v>
      </c>
      <c r="F113" s="12">
        <f t="shared" si="23"/>
        <v>100.94862786452039</v>
      </c>
      <c r="G113" s="12">
        <f t="shared" si="23"/>
        <v>101.81491214675367</v>
      </c>
      <c r="H113" s="12">
        <f t="shared" si="23"/>
        <v>101.54411862661449</v>
      </c>
      <c r="I113" s="12">
        <f t="shared" si="23"/>
        <v>102.2766808521002</v>
      </c>
      <c r="J113" s="12">
        <f t="shared" si="23"/>
        <v>97.308624451895042</v>
      </c>
      <c r="K113" s="12">
        <f t="shared" si="23"/>
        <v>96.619704177588019</v>
      </c>
      <c r="L113" s="12">
        <f t="shared" si="23"/>
        <v>95.437384116651046</v>
      </c>
      <c r="M113" s="12">
        <f t="shared" si="23"/>
        <v>94.843134709667027</v>
      </c>
      <c r="N113" s="12">
        <f t="shared" si="23"/>
        <v>93.694811188227561</v>
      </c>
      <c r="O113" s="12">
        <f t="shared" si="23"/>
        <v>91.945175282508018</v>
      </c>
      <c r="P113" s="12">
        <f t="shared" si="23"/>
        <v>94.733332867621144</v>
      </c>
      <c r="Q113" s="12">
        <f t="shared" si="23"/>
        <v>96.078231783124536</v>
      </c>
      <c r="R113" s="12">
        <f t="shared" si="23"/>
        <v>90.216238546386322</v>
      </c>
      <c r="S113" s="12">
        <f t="shared" si="23"/>
        <v>88.751235594113282</v>
      </c>
      <c r="T113" s="12">
        <f>100*T55/T25</f>
        <v>84.553061365828214</v>
      </c>
      <c r="U113" s="12">
        <f t="shared" si="1"/>
        <v>88.004389544437231</v>
      </c>
    </row>
    <row r="114" spans="1:27">
      <c r="A114" t="s">
        <v>218</v>
      </c>
      <c r="B114" t="s">
        <v>311</v>
      </c>
      <c r="C114" t="s">
        <v>312</v>
      </c>
      <c r="D114" s="12">
        <f t="shared" ref="D114:S114" si="24">100*D56/D26</f>
        <v>100</v>
      </c>
      <c r="E114" s="12">
        <f t="shared" si="24"/>
        <v>98.292839409995466</v>
      </c>
      <c r="F114" s="12">
        <f t="shared" si="24"/>
        <v>100.27349705280383</v>
      </c>
      <c r="G114" s="12">
        <f t="shared" si="24"/>
        <v>103.06439981163003</v>
      </c>
      <c r="H114" s="12">
        <f t="shared" si="24"/>
        <v>106.54836240887074</v>
      </c>
      <c r="I114" s="12">
        <f t="shared" si="24"/>
        <v>104.39053277784562</v>
      </c>
      <c r="J114" s="12">
        <f t="shared" si="24"/>
        <v>104.26155096584866</v>
      </c>
      <c r="K114" s="12">
        <f t="shared" si="24"/>
        <v>103.38014658295575</v>
      </c>
      <c r="L114" s="12">
        <f t="shared" si="24"/>
        <v>102.53051423517388</v>
      </c>
      <c r="M114" s="12">
        <f t="shared" si="24"/>
        <v>100.68342749687169</v>
      </c>
      <c r="N114" s="12">
        <f t="shared" si="24"/>
        <v>97.08063589350003</v>
      </c>
      <c r="O114" s="12">
        <f t="shared" si="24"/>
        <v>94.711451703140909</v>
      </c>
      <c r="P114" s="12">
        <f t="shared" si="24"/>
        <v>95.297937904678079</v>
      </c>
      <c r="Q114" s="12">
        <f t="shared" si="24"/>
        <v>96.901385989126368</v>
      </c>
      <c r="R114" s="12">
        <f t="shared" si="24"/>
        <v>96.525411712252193</v>
      </c>
      <c r="S114" s="12">
        <f t="shared" si="24"/>
        <v>95.633091889157157</v>
      </c>
      <c r="T114" s="12">
        <f>100*T56/T26</f>
        <v>93.180896557362601</v>
      </c>
      <c r="U114" s="12">
        <f t="shared" si="1"/>
        <v>96.160540539449798</v>
      </c>
    </row>
    <row r="115" spans="1:27">
      <c r="A115" t="s">
        <v>219</v>
      </c>
      <c r="B115" t="s">
        <v>311</v>
      </c>
      <c r="C115" t="s">
        <v>312</v>
      </c>
      <c r="D115" s="12">
        <f t="shared" ref="D115:S115" si="25">100*D57/D27</f>
        <v>100</v>
      </c>
      <c r="E115" s="12">
        <f t="shared" si="25"/>
        <v>100.59382452406288</v>
      </c>
      <c r="F115" s="12">
        <f t="shared" si="25"/>
        <v>100.26574431218418</v>
      </c>
      <c r="G115" s="12">
        <f t="shared" si="25"/>
        <v>100.6692810057519</v>
      </c>
      <c r="H115" s="12">
        <f t="shared" si="25"/>
        <v>100.07468269514941</v>
      </c>
      <c r="I115" s="12">
        <f t="shared" si="25"/>
        <v>100.62439194348313</v>
      </c>
      <c r="J115" s="12">
        <f t="shared" si="25"/>
        <v>99.886607185831465</v>
      </c>
      <c r="K115" s="12">
        <f t="shared" si="25"/>
        <v>99.042129584395823</v>
      </c>
      <c r="L115" s="12">
        <f t="shared" si="25"/>
        <v>96.584108051398303</v>
      </c>
      <c r="M115" s="12">
        <f t="shared" si="25"/>
        <v>96.635555372893862</v>
      </c>
      <c r="N115" s="12">
        <f t="shared" si="25"/>
        <v>97.243061443984615</v>
      </c>
      <c r="O115" s="12">
        <f t="shared" si="25"/>
        <v>97.558709923334504</v>
      </c>
      <c r="P115" s="12">
        <f t="shared" si="25"/>
        <v>98.551295412977964</v>
      </c>
      <c r="Q115" s="12">
        <f t="shared" si="25"/>
        <v>98.634836211628652</v>
      </c>
      <c r="R115" s="12">
        <f t="shared" si="25"/>
        <v>99.739794969835955</v>
      </c>
      <c r="S115" s="12">
        <f t="shared" si="25"/>
        <v>99.380189313377258</v>
      </c>
      <c r="T115" s="12">
        <f>100*T57/T27</f>
        <v>99.221880697500168</v>
      </c>
      <c r="U115" s="12">
        <f t="shared" si="1"/>
        <v>100.59516952470217</v>
      </c>
    </row>
    <row r="116" spans="1:27">
      <c r="A116" t="s">
        <v>221</v>
      </c>
      <c r="B116" t="s">
        <v>311</v>
      </c>
      <c r="C116" t="s">
        <v>312</v>
      </c>
      <c r="D116" s="12">
        <f t="shared" ref="D116:S116" si="26">100*D58/D28</f>
        <v>100</v>
      </c>
      <c r="E116" s="12">
        <f t="shared" si="26"/>
        <v>99.399269795592545</v>
      </c>
      <c r="F116" s="12">
        <f t="shared" si="26"/>
        <v>98.305178187437292</v>
      </c>
      <c r="G116" s="12">
        <f t="shared" si="26"/>
        <v>99.242607570306106</v>
      </c>
      <c r="H116" s="12">
        <f t="shared" si="26"/>
        <v>100.09560479860886</v>
      </c>
      <c r="I116" s="12">
        <f t="shared" si="26"/>
        <v>100.10485395455673</v>
      </c>
      <c r="J116" s="12">
        <f t="shared" si="26"/>
        <v>98.96463016818457</v>
      </c>
      <c r="K116" s="12">
        <f t="shared" si="26"/>
        <v>96.778238408774271</v>
      </c>
      <c r="L116" s="12">
        <f t="shared" si="26"/>
        <v>96.321712564330241</v>
      </c>
      <c r="M116" s="12">
        <f t="shared" si="26"/>
        <v>94.017420472142675</v>
      </c>
      <c r="N116" s="12">
        <f t="shared" si="26"/>
        <v>91.864185382291495</v>
      </c>
      <c r="O116" s="12">
        <f t="shared" si="26"/>
        <v>93.899914714207696</v>
      </c>
      <c r="P116" s="12">
        <f t="shared" si="26"/>
        <v>90.799194031661415</v>
      </c>
      <c r="Q116" s="12">
        <f t="shared" si="26"/>
        <v>90.514262963660343</v>
      </c>
      <c r="R116" s="12">
        <f t="shared" si="26"/>
        <v>88.869236644781623</v>
      </c>
      <c r="S116" s="12">
        <f t="shared" si="26"/>
        <v>86.298384822356581</v>
      </c>
      <c r="T116" s="12">
        <f>100*T58/T28</f>
        <v>85.750421649024787</v>
      </c>
      <c r="U116" s="12">
        <f t="shared" si="1"/>
        <v>94.73691641664459</v>
      </c>
    </row>
    <row r="117" spans="1:27">
      <c r="A117" t="s">
        <v>222</v>
      </c>
      <c r="B117" t="s">
        <v>311</v>
      </c>
      <c r="C117" t="s">
        <v>312</v>
      </c>
      <c r="D117" s="12">
        <f t="shared" ref="D117:S117" si="27">100*D59/D29</f>
        <v>100</v>
      </c>
      <c r="E117" s="12">
        <f t="shared" si="27"/>
        <v>100.51618430272059</v>
      </c>
      <c r="F117" s="12">
        <f t="shared" si="27"/>
        <v>102.13044464520446</v>
      </c>
      <c r="G117" s="12">
        <f t="shared" si="27"/>
        <v>100.41229490458079</v>
      </c>
      <c r="H117" s="12">
        <f t="shared" si="27"/>
        <v>100.05088081585066</v>
      </c>
      <c r="I117" s="12">
        <f t="shared" si="27"/>
        <v>101.51784339594109</v>
      </c>
      <c r="J117" s="12">
        <f t="shared" si="27"/>
        <v>99.645731693817538</v>
      </c>
      <c r="K117" s="12">
        <f t="shared" si="27"/>
        <v>96.62195186285382</v>
      </c>
      <c r="L117" s="12">
        <f t="shared" si="27"/>
        <v>99.100011780777606</v>
      </c>
      <c r="M117" s="12">
        <f t="shared" si="27"/>
        <v>100.30804794459507</v>
      </c>
      <c r="N117" s="12">
        <f t="shared" si="27"/>
        <v>101.07713621025225</v>
      </c>
      <c r="O117" s="12">
        <f t="shared" si="27"/>
        <v>100.94577867087861</v>
      </c>
      <c r="P117" s="12">
        <f t="shared" si="27"/>
        <v>100.10437754238259</v>
      </c>
      <c r="Q117" s="12">
        <f t="shared" si="27"/>
        <v>98.897578586475319</v>
      </c>
      <c r="R117" s="12">
        <f t="shared" si="27"/>
        <v>97.983024767268233</v>
      </c>
      <c r="S117" s="12">
        <f t="shared" si="27"/>
        <v>97.81208678242119</v>
      </c>
      <c r="T117" s="12"/>
      <c r="U117" s="12">
        <f t="shared" si="1"/>
        <v>0</v>
      </c>
      <c r="Z117" t="s">
        <v>69</v>
      </c>
      <c r="AA117" t="s">
        <v>69</v>
      </c>
    </row>
    <row r="118" spans="1:27">
      <c r="W118" t="s">
        <v>374</v>
      </c>
      <c r="X118" t="s">
        <v>440</v>
      </c>
      <c r="Y118" t="s">
        <v>440</v>
      </c>
      <c r="Z118" t="s">
        <v>440</v>
      </c>
      <c r="AA118" t="s">
        <v>440</v>
      </c>
    </row>
    <row r="119" spans="1:27">
      <c r="A119" s="8" t="s">
        <v>441</v>
      </c>
      <c r="W119" s="38" t="s">
        <v>442</v>
      </c>
      <c r="X119" s="38" t="s">
        <v>443</v>
      </c>
      <c r="Y119" s="38" t="s">
        <v>444</v>
      </c>
      <c r="Z119" s="38" t="s">
        <v>443</v>
      </c>
      <c r="AA119" s="38" t="s">
        <v>444</v>
      </c>
    </row>
    <row r="120" spans="1:27">
      <c r="A120" t="s">
        <v>193</v>
      </c>
      <c r="B120" t="s">
        <v>389</v>
      </c>
      <c r="D120" s="12">
        <v>95.070445699999993</v>
      </c>
      <c r="E120" s="12">
        <v>94.666975800000003</v>
      </c>
      <c r="F120" s="12">
        <v>96.834740499999995</v>
      </c>
      <c r="G120" s="12">
        <v>98.834015500000007</v>
      </c>
      <c r="H120" s="12">
        <v>98.9339528</v>
      </c>
      <c r="I120" s="12">
        <v>99.241447600000001</v>
      </c>
      <c r="J120" s="12">
        <v>101.10690700000001</v>
      </c>
      <c r="K120" s="12">
        <v>101.13071979999999</v>
      </c>
      <c r="L120" s="12">
        <v>99.903638999999998</v>
      </c>
      <c r="M120" s="12">
        <v>100</v>
      </c>
      <c r="N120" s="12">
        <v>101.6846003</v>
      </c>
      <c r="O120" s="12">
        <v>101.8835062</v>
      </c>
      <c r="P120" s="12">
        <v>102.7643364</v>
      </c>
      <c r="Q120" s="12">
        <v>104.93646339999999</v>
      </c>
      <c r="R120" s="12">
        <v>104.3332314</v>
      </c>
      <c r="S120" s="12">
        <v>103.12799699999999</v>
      </c>
      <c r="T120" s="12">
        <v>103.0965142</v>
      </c>
      <c r="U120" s="12">
        <v>103.0522564</v>
      </c>
      <c r="V120" s="12">
        <v>103.4865195</v>
      </c>
      <c r="W120" s="9">
        <f t="shared" ref="W120:W142" si="28">100*U120/Q120-100</f>
        <v>-1.795569374982378</v>
      </c>
      <c r="X120" s="9">
        <f>100*T91/Q91-100</f>
        <v>-1.551079293031421</v>
      </c>
      <c r="Y120" s="9">
        <f t="shared" ref="Y120:Y142" si="29">100*O91/J91-100</f>
        <v>-0.3531732987505336</v>
      </c>
      <c r="Z120" s="9">
        <f t="shared" ref="Z120:Z142" si="30">100*((U120/Q120)^(1/3))-100</f>
        <v>-0.60214159259662381</v>
      </c>
      <c r="AA120" s="9">
        <f t="shared" ref="AA120:AA142" si="31">100*((O91/J91)^(1/5))-100</f>
        <v>-7.0734656826019204E-2</v>
      </c>
    </row>
    <row r="121" spans="1:27">
      <c r="A121" t="s">
        <v>197</v>
      </c>
      <c r="B121" t="s">
        <v>396</v>
      </c>
      <c r="D121" s="12">
        <v>93.354319000000004</v>
      </c>
      <c r="E121" s="12">
        <v>94.919438600000007</v>
      </c>
      <c r="F121" s="12">
        <v>95.211905700000003</v>
      </c>
      <c r="G121" s="12">
        <v>98.249688300000003</v>
      </c>
      <c r="H121" s="12">
        <v>96.922455099999993</v>
      </c>
      <c r="I121" s="12">
        <v>98.619631299999995</v>
      </c>
      <c r="J121" s="12">
        <v>101.2154549</v>
      </c>
      <c r="K121" s="12">
        <v>101.7210946</v>
      </c>
      <c r="L121" s="12">
        <v>100.9384263</v>
      </c>
      <c r="M121" s="12">
        <v>100</v>
      </c>
      <c r="N121" s="12">
        <v>100.5380456</v>
      </c>
      <c r="O121" s="12">
        <v>101.071961</v>
      </c>
      <c r="P121" s="12">
        <v>101.3620779</v>
      </c>
      <c r="Q121" s="12">
        <v>103.3239066</v>
      </c>
      <c r="R121" s="12">
        <v>102.7224508</v>
      </c>
      <c r="S121" s="12">
        <v>102.7330948</v>
      </c>
      <c r="T121" s="12">
        <v>104.01710970000001</v>
      </c>
      <c r="U121" s="12">
        <v>104.97876909999999</v>
      </c>
      <c r="V121" s="12">
        <v>104.8075343</v>
      </c>
      <c r="W121" s="9">
        <f t="shared" si="28"/>
        <v>1.6016259493618321</v>
      </c>
      <c r="X121" s="9">
        <f>100*T92/Q92-100</f>
        <v>-3.1879979556698288</v>
      </c>
      <c r="Y121" s="9">
        <f t="shared" si="29"/>
        <v>-3.0474382606183354</v>
      </c>
      <c r="Z121" s="9">
        <f t="shared" si="30"/>
        <v>0.53105018137777904</v>
      </c>
      <c r="AA121" s="9">
        <f t="shared" si="31"/>
        <v>-0.61705596847843935</v>
      </c>
    </row>
    <row r="122" spans="1:27">
      <c r="A122" t="s">
        <v>198</v>
      </c>
      <c r="B122" t="s">
        <v>445</v>
      </c>
      <c r="D122" s="12">
        <v>85.427838600000001</v>
      </c>
      <c r="E122" s="12">
        <v>88.630255199999993</v>
      </c>
      <c r="F122" s="12">
        <v>89.465172800000005</v>
      </c>
      <c r="G122" s="12">
        <v>91.120219800000001</v>
      </c>
      <c r="H122" s="12">
        <v>94.019972499999994</v>
      </c>
      <c r="I122" s="12">
        <v>94.609295000000003</v>
      </c>
      <c r="J122" s="12">
        <v>96.999484899999999</v>
      </c>
      <c r="K122" s="12">
        <v>101.0339038</v>
      </c>
      <c r="L122" s="12">
        <v>101.429849</v>
      </c>
      <c r="M122" s="12">
        <v>100</v>
      </c>
      <c r="N122" s="12">
        <v>100.3739111</v>
      </c>
      <c r="O122" s="12">
        <v>99.882928699999994</v>
      </c>
      <c r="P122" s="12">
        <v>98.858283200000002</v>
      </c>
      <c r="Q122" s="12">
        <v>100.68329230000001</v>
      </c>
      <c r="R122" s="12">
        <v>101.13336150000001</v>
      </c>
      <c r="S122" s="12">
        <v>100.2984783</v>
      </c>
      <c r="T122" s="12">
        <v>96.808714300000005</v>
      </c>
      <c r="U122" s="12">
        <v>91.345074299999993</v>
      </c>
      <c r="V122" s="12">
        <v>88.047579299999995</v>
      </c>
      <c r="W122" s="9">
        <f t="shared" si="28"/>
        <v>-9.2748437071122822</v>
      </c>
      <c r="X122" s="9">
        <f>100*T93/Q93-100</f>
        <v>-1.2404787895090124</v>
      </c>
      <c r="Y122" s="9">
        <f t="shared" si="29"/>
        <v>10.248729252055711</v>
      </c>
      <c r="Z122" s="9">
        <f t="shared" si="30"/>
        <v>-3.1924472100791377</v>
      </c>
      <c r="AA122" s="9">
        <f t="shared" si="31"/>
        <v>1.970539836192259</v>
      </c>
    </row>
    <row r="123" spans="1:27">
      <c r="A123" t="s">
        <v>199</v>
      </c>
      <c r="B123" t="s">
        <v>399</v>
      </c>
      <c r="D123" s="12">
        <v>70.052592599999997</v>
      </c>
      <c r="E123" s="12">
        <v>71.051129399999994</v>
      </c>
      <c r="F123" s="12">
        <v>71.207150999999996</v>
      </c>
      <c r="G123" s="12">
        <v>74.158182699999998</v>
      </c>
      <c r="H123" s="12">
        <v>77.357007300000006</v>
      </c>
      <c r="I123" s="12">
        <v>80.875208700000002</v>
      </c>
      <c r="J123" s="12">
        <v>86.075715599999995</v>
      </c>
      <c r="K123" s="12">
        <v>93.028703199999995</v>
      </c>
      <c r="L123" s="12">
        <v>97.1409989</v>
      </c>
      <c r="M123" s="12">
        <v>100</v>
      </c>
      <c r="N123" s="12">
        <v>104.48223779999999</v>
      </c>
      <c r="O123" s="12">
        <v>107.8520554</v>
      </c>
      <c r="P123" s="12">
        <v>107.2553082</v>
      </c>
      <c r="Q123" s="12">
        <v>105.7383426</v>
      </c>
      <c r="R123" s="12">
        <v>109.22948270000001</v>
      </c>
      <c r="S123" s="12">
        <v>111.2809115</v>
      </c>
      <c r="T123" s="12">
        <v>110.4115417</v>
      </c>
      <c r="U123" s="12">
        <v>107.05672989999999</v>
      </c>
      <c r="V123" s="12">
        <v>108.22187700000001</v>
      </c>
      <c r="W123" s="9">
        <f t="shared" si="28"/>
        <v>1.2468393844486059</v>
      </c>
      <c r="X123" s="9">
        <f>100*T94/Q94-100</f>
        <v>-4.5700511708846818</v>
      </c>
      <c r="Y123" s="9">
        <f t="shared" si="29"/>
        <v>-1.6208772987134807</v>
      </c>
      <c r="Z123" s="9">
        <f t="shared" si="30"/>
        <v>0.41389765197538964</v>
      </c>
      <c r="AA123" s="9">
        <f t="shared" si="31"/>
        <v>-0.32629792963872717</v>
      </c>
    </row>
    <row r="124" spans="1:27">
      <c r="A124" t="s">
        <v>200</v>
      </c>
      <c r="B124" t="s">
        <v>397</v>
      </c>
      <c r="D124" s="12">
        <v>84.525744799999998</v>
      </c>
      <c r="E124" s="12">
        <v>85.466053099999996</v>
      </c>
      <c r="F124" s="12">
        <v>87.719775999999996</v>
      </c>
      <c r="G124" s="12">
        <v>89.432777200000004</v>
      </c>
      <c r="H124" s="12">
        <v>90.139348200000001</v>
      </c>
      <c r="I124" s="12">
        <v>91.782394499999995</v>
      </c>
      <c r="J124" s="12">
        <v>93.657821900000002</v>
      </c>
      <c r="K124" s="12">
        <v>95.949470500000004</v>
      </c>
      <c r="L124" s="12">
        <v>97.923365899999993</v>
      </c>
      <c r="M124" s="12">
        <v>100</v>
      </c>
      <c r="N124" s="12">
        <v>101.5333842</v>
      </c>
      <c r="O124" s="12">
        <v>103.8732057</v>
      </c>
      <c r="P124" s="12">
        <v>104.6968715</v>
      </c>
      <c r="Q124" s="12">
        <v>106.4907548</v>
      </c>
      <c r="R124" s="12">
        <v>107.3167854</v>
      </c>
      <c r="S124" s="12">
        <v>105.8124569</v>
      </c>
      <c r="T124" s="12">
        <v>104.416444</v>
      </c>
      <c r="U124" s="12">
        <v>104.62751660000001</v>
      </c>
      <c r="V124" s="12">
        <v>104.6903423</v>
      </c>
      <c r="W124" s="9">
        <f t="shared" si="28"/>
        <v>-1.7496713245195252</v>
      </c>
      <c r="X124" s="9">
        <f>100*T95/Q95-100</f>
        <v>-3.8416641673736933</v>
      </c>
      <c r="Y124" s="9">
        <f t="shared" si="29"/>
        <v>-4.0724801932298647</v>
      </c>
      <c r="Z124" s="9">
        <f t="shared" si="30"/>
        <v>-0.58665872917049455</v>
      </c>
      <c r="AA124" s="9">
        <f t="shared" si="31"/>
        <v>-0.82809785633990884</v>
      </c>
    </row>
    <row r="125" spans="1:27">
      <c r="A125" t="s">
        <v>202</v>
      </c>
      <c r="B125" t="s">
        <v>446</v>
      </c>
      <c r="D125" s="12">
        <v>53.845021299999999</v>
      </c>
      <c r="E125" s="12">
        <v>58.938219699999998</v>
      </c>
      <c r="F125" s="12">
        <v>62.642639600000003</v>
      </c>
      <c r="G125" s="12">
        <v>65.203199900000001</v>
      </c>
      <c r="H125" s="12">
        <v>72.2009817</v>
      </c>
      <c r="I125" s="12">
        <v>74.466904400000004</v>
      </c>
      <c r="J125" s="12">
        <v>78.540669600000001</v>
      </c>
      <c r="K125" s="12">
        <v>86.290538799999993</v>
      </c>
      <c r="L125" s="12">
        <v>93.781554999999997</v>
      </c>
      <c r="M125" s="12">
        <v>100</v>
      </c>
      <c r="N125" s="12">
        <v>108.35512660000001</v>
      </c>
      <c r="O125" s="12">
        <v>125.5176242</v>
      </c>
      <c r="P125" s="12">
        <v>127.6691675</v>
      </c>
      <c r="Q125" s="12">
        <v>124.19713609999999</v>
      </c>
      <c r="R125" s="12">
        <v>124.06249870000001</v>
      </c>
      <c r="S125" s="12">
        <v>118.8829247</v>
      </c>
      <c r="T125" s="12">
        <v>121.525515</v>
      </c>
      <c r="U125" s="12">
        <v>126.2126062</v>
      </c>
      <c r="V125" s="12">
        <v>131.77164529999999</v>
      </c>
      <c r="W125" s="9">
        <f t="shared" si="28"/>
        <v>1.6227991749964303</v>
      </c>
      <c r="X125" s="9">
        <f>100*T97/Q97-100</f>
        <v>-8.1714096990880307</v>
      </c>
      <c r="Y125" s="9">
        <f t="shared" si="29"/>
        <v>-3.5321868024302034</v>
      </c>
      <c r="Z125" s="9">
        <f t="shared" si="30"/>
        <v>0.53803307082611695</v>
      </c>
      <c r="AA125" s="9">
        <f t="shared" si="31"/>
        <v>-0.71663534013362096</v>
      </c>
    </row>
    <row r="126" spans="1:27">
      <c r="A126" t="s">
        <v>203</v>
      </c>
      <c r="B126" t="s">
        <v>388</v>
      </c>
      <c r="D126" s="12">
        <v>87.613905399999993</v>
      </c>
      <c r="E126" s="12">
        <v>87.389188000000004</v>
      </c>
      <c r="F126" s="12">
        <v>89.4272931</v>
      </c>
      <c r="G126" s="12">
        <v>90.0594301</v>
      </c>
      <c r="H126" s="12">
        <v>89.626116600000003</v>
      </c>
      <c r="I126" s="12">
        <v>91.541798299999996</v>
      </c>
      <c r="J126" s="12">
        <v>91.132862900000006</v>
      </c>
      <c r="K126" s="12">
        <v>94.123260700000003</v>
      </c>
      <c r="L126" s="12">
        <v>97.185235899999995</v>
      </c>
      <c r="M126" s="12">
        <v>100</v>
      </c>
      <c r="N126" s="12">
        <v>101.4243951</v>
      </c>
      <c r="O126" s="12">
        <v>102.8563599</v>
      </c>
      <c r="P126" s="12">
        <v>103.75362010000001</v>
      </c>
      <c r="Q126" s="12">
        <v>104.68382680000001</v>
      </c>
      <c r="R126" s="12">
        <v>104.5559859</v>
      </c>
      <c r="S126" s="12">
        <v>104.2788525</v>
      </c>
      <c r="T126" s="12">
        <v>104.81919980000001</v>
      </c>
      <c r="U126" s="12">
        <v>105.3028575</v>
      </c>
      <c r="V126" s="12">
        <v>105.3879337</v>
      </c>
      <c r="W126" s="9">
        <f t="shared" si="28"/>
        <v>0.59133365575435448</v>
      </c>
      <c r="X126" s="9">
        <f t="shared" ref="X126:X132" si="32">100*T99/Q99-100</f>
        <v>-0.50863838164683273</v>
      </c>
      <c r="Y126" s="9">
        <f t="shared" si="29"/>
        <v>5.4999655368305866</v>
      </c>
      <c r="Z126" s="9">
        <f t="shared" si="30"/>
        <v>0.19672396163797146</v>
      </c>
      <c r="AA126" s="9">
        <f t="shared" si="31"/>
        <v>1.0765624813621031</v>
      </c>
    </row>
    <row r="127" spans="1:27">
      <c r="A127" t="s">
        <v>2</v>
      </c>
      <c r="B127" t="s">
        <v>51</v>
      </c>
      <c r="D127" s="12">
        <v>90.334719699999994</v>
      </c>
      <c r="E127" s="12">
        <v>91.056033999999997</v>
      </c>
      <c r="F127" s="12">
        <v>92.402764500000004</v>
      </c>
      <c r="G127" s="12">
        <v>94.757907399999993</v>
      </c>
      <c r="H127" s="12">
        <v>94.683013000000003</v>
      </c>
      <c r="I127" s="12">
        <v>94.914132300000006</v>
      </c>
      <c r="J127" s="12">
        <v>96.898411800000005</v>
      </c>
      <c r="K127" s="12">
        <v>97.637752300000002</v>
      </c>
      <c r="L127" s="12">
        <v>98.841018300000002</v>
      </c>
      <c r="M127" s="12">
        <v>100</v>
      </c>
      <c r="N127" s="12">
        <v>101.02385820000001</v>
      </c>
      <c r="O127" s="12">
        <v>101.5556572</v>
      </c>
      <c r="P127" s="12">
        <v>101.41674519999999</v>
      </c>
      <c r="Q127" s="12">
        <v>104.14117640000001</v>
      </c>
      <c r="R127" s="12">
        <v>105.53366490000001</v>
      </c>
      <c r="S127" s="12">
        <v>105.96243010000001</v>
      </c>
      <c r="T127" s="12">
        <v>106.34256259999999</v>
      </c>
      <c r="U127" s="12">
        <v>107.4413297</v>
      </c>
      <c r="V127" s="12">
        <v>107.6205475</v>
      </c>
      <c r="W127" s="9">
        <f t="shared" si="28"/>
        <v>3.1689226241542627</v>
      </c>
      <c r="X127" s="9">
        <f t="shared" si="32"/>
        <v>-3.0975401599959156</v>
      </c>
      <c r="Y127" s="9">
        <f t="shared" si="29"/>
        <v>-3.1013724758415862</v>
      </c>
      <c r="Z127" s="9">
        <f t="shared" si="30"/>
        <v>1.0453420648224778</v>
      </c>
      <c r="AA127" s="9">
        <f t="shared" si="31"/>
        <v>-0.62811567463296569</v>
      </c>
    </row>
    <row r="128" spans="1:27">
      <c r="A128" t="s">
        <v>5</v>
      </c>
      <c r="B128" t="s">
        <v>391</v>
      </c>
      <c r="D128" s="12">
        <v>101.5308337</v>
      </c>
      <c r="E128" s="12">
        <v>100.8939524</v>
      </c>
      <c r="F128" s="12">
        <v>101.2612074</v>
      </c>
      <c r="G128" s="12">
        <v>101.7948176</v>
      </c>
      <c r="H128" s="12">
        <v>102.8557757</v>
      </c>
      <c r="I128" s="12">
        <v>102.65886980000001</v>
      </c>
      <c r="J128" s="12">
        <v>102.79528120000001</v>
      </c>
      <c r="K128" s="12">
        <v>102.5616382</v>
      </c>
      <c r="L128" s="12">
        <v>101.7452705</v>
      </c>
      <c r="M128" s="12">
        <v>100</v>
      </c>
      <c r="N128" s="12">
        <v>100.03594289999999</v>
      </c>
      <c r="O128" s="12">
        <v>99.345466200000004</v>
      </c>
      <c r="P128" s="12">
        <v>99.800005900000002</v>
      </c>
      <c r="Q128" s="12">
        <v>99.930451599999998</v>
      </c>
      <c r="R128" s="12">
        <v>100.2934769</v>
      </c>
      <c r="S128" s="12">
        <v>101.1812352</v>
      </c>
      <c r="T128" s="12">
        <v>102.2132711</v>
      </c>
      <c r="U128" s="12">
        <v>102.5493487</v>
      </c>
      <c r="V128" s="12">
        <v>104.25457590000001</v>
      </c>
      <c r="W128" s="9">
        <f t="shared" si="28"/>
        <v>2.620719768667584</v>
      </c>
      <c r="X128" s="9">
        <f t="shared" si="32"/>
        <v>-3.3778866388145445</v>
      </c>
      <c r="Y128" s="9">
        <f t="shared" si="29"/>
        <v>-1.2314861565868114</v>
      </c>
      <c r="Z128" s="9">
        <f t="shared" si="30"/>
        <v>0.86605115758038664</v>
      </c>
      <c r="AA128" s="9">
        <f t="shared" si="31"/>
        <v>-0.24751952042699088</v>
      </c>
    </row>
    <row r="129" spans="1:27" s="13" customFormat="1">
      <c r="A129" s="13" t="s">
        <v>204</v>
      </c>
      <c r="B129" s="13" t="s">
        <v>384</v>
      </c>
      <c r="D129" s="14">
        <v>79.228271100000001</v>
      </c>
      <c r="E129" s="14">
        <v>85.354722899999999</v>
      </c>
      <c r="F129" s="14">
        <v>86.053619299999994</v>
      </c>
      <c r="G129" s="14">
        <v>89.5887946</v>
      </c>
      <c r="H129" s="14">
        <v>88.277196099999998</v>
      </c>
      <c r="I129" s="14">
        <v>89.165780900000001</v>
      </c>
      <c r="J129" s="14">
        <v>96.835911300000006</v>
      </c>
      <c r="K129" s="14">
        <v>99.575400400000007</v>
      </c>
      <c r="L129" s="14">
        <v>100.79143190000001</v>
      </c>
      <c r="M129" s="14">
        <v>100</v>
      </c>
      <c r="N129" s="14">
        <v>98.998615299999997</v>
      </c>
      <c r="O129" s="14">
        <v>100.5444632</v>
      </c>
      <c r="P129" s="14">
        <v>99.948632200000006</v>
      </c>
      <c r="Q129" s="14">
        <v>102.7827966</v>
      </c>
      <c r="R129" s="14">
        <v>96.261626000000007</v>
      </c>
      <c r="S129" s="14">
        <v>89.965297500000005</v>
      </c>
      <c r="T129" s="14">
        <v>85.862103599999998</v>
      </c>
      <c r="U129" s="14">
        <v>81.392228399999993</v>
      </c>
      <c r="V129" s="14">
        <v>79.837822500000001</v>
      </c>
      <c r="W129" s="9">
        <f t="shared" si="28"/>
        <v>-20.811428475959573</v>
      </c>
      <c r="X129" s="9">
        <f t="shared" si="32"/>
        <v>-4.8119660285370429</v>
      </c>
      <c r="Y129" s="9">
        <f t="shared" si="29"/>
        <v>-1.4243465815505942</v>
      </c>
      <c r="Z129" s="9">
        <f t="shared" si="30"/>
        <v>-7.4831502722309153</v>
      </c>
      <c r="AA129" s="9">
        <f t="shared" si="31"/>
        <v>-0.28650633704263839</v>
      </c>
    </row>
    <row r="130" spans="1:27">
      <c r="A130" t="s">
        <v>205</v>
      </c>
      <c r="B130" t="s">
        <v>447</v>
      </c>
      <c r="D130" s="12">
        <v>73.857776999999999</v>
      </c>
      <c r="E130" s="12">
        <v>76.518024199999999</v>
      </c>
      <c r="F130" s="12">
        <v>77.0720989</v>
      </c>
      <c r="G130" s="12">
        <v>75.181977900000007</v>
      </c>
      <c r="H130" s="12">
        <v>77.712385999999995</v>
      </c>
      <c r="I130" s="12">
        <v>81.800315900000001</v>
      </c>
      <c r="J130" s="12">
        <v>87.817056500000007</v>
      </c>
      <c r="K130" s="12">
        <v>92.597510400000004</v>
      </c>
      <c r="L130" s="12">
        <v>96.717303000000001</v>
      </c>
      <c r="M130" s="12">
        <v>100</v>
      </c>
      <c r="N130" s="12">
        <v>102.0173961</v>
      </c>
      <c r="O130" s="12">
        <v>100.7396129</v>
      </c>
      <c r="P130" s="12">
        <v>102.6103322</v>
      </c>
      <c r="Q130" s="12">
        <v>97.070235600000004</v>
      </c>
      <c r="R130" s="12">
        <v>92.975176599999998</v>
      </c>
      <c r="S130" s="12">
        <v>92.415881499999998</v>
      </c>
      <c r="T130" s="12">
        <v>87.854813800000002</v>
      </c>
      <c r="U130" s="12">
        <v>90.391830200000001</v>
      </c>
      <c r="V130" s="12">
        <v>92.681675900000002</v>
      </c>
      <c r="W130" s="9">
        <f t="shared" si="28"/>
        <v>-6.8799723815649259</v>
      </c>
      <c r="X130" s="9">
        <f t="shared" si="32"/>
        <v>-11.722069785418512</v>
      </c>
      <c r="Y130" s="9">
        <f t="shared" si="29"/>
        <v>-7.0247788608125035</v>
      </c>
      <c r="Z130" s="9">
        <f t="shared" si="30"/>
        <v>-2.3480248271151396</v>
      </c>
      <c r="AA130" s="9">
        <f t="shared" si="31"/>
        <v>-1.4461841835176017</v>
      </c>
    </row>
    <row r="131" spans="1:27">
      <c r="A131" t="s">
        <v>206</v>
      </c>
      <c r="B131" t="s">
        <v>387</v>
      </c>
      <c r="D131" s="12">
        <v>82.248689600000006</v>
      </c>
      <c r="E131" s="12">
        <v>84.028402400000004</v>
      </c>
      <c r="F131" s="12">
        <v>83.8783952</v>
      </c>
      <c r="G131" s="12">
        <v>85.520053799999999</v>
      </c>
      <c r="H131" s="12">
        <v>87.837696600000001</v>
      </c>
      <c r="I131" s="12">
        <v>90.706942400000003</v>
      </c>
      <c r="J131" s="12">
        <v>90.814299099999999</v>
      </c>
      <c r="K131" s="12">
        <v>92.9793892</v>
      </c>
      <c r="L131" s="12">
        <v>96.132169599999997</v>
      </c>
      <c r="M131" s="12">
        <v>100</v>
      </c>
      <c r="N131" s="12">
        <v>101.8793282</v>
      </c>
      <c r="O131" s="12">
        <v>104.3665773</v>
      </c>
      <c r="P131" s="12">
        <v>108.1783312</v>
      </c>
      <c r="Q131" s="12">
        <v>115.0477516</v>
      </c>
      <c r="R131" s="12">
        <v>113.0662596</v>
      </c>
      <c r="S131" s="12">
        <v>111.0303229</v>
      </c>
      <c r="T131" s="12">
        <v>111.39059760000001</v>
      </c>
      <c r="U131" s="12">
        <v>107.56214319999999</v>
      </c>
      <c r="V131" s="12">
        <v>106.59748810000001</v>
      </c>
      <c r="W131" s="9">
        <f t="shared" si="28"/>
        <v>-6.5065229836269225</v>
      </c>
      <c r="X131" s="9">
        <f t="shared" si="32"/>
        <v>-1.9150154752748563</v>
      </c>
      <c r="Y131" s="9">
        <f t="shared" si="29"/>
        <v>-22.464793826138632</v>
      </c>
      <c r="Z131" s="9">
        <f t="shared" si="30"/>
        <v>-2.2176574938035287</v>
      </c>
      <c r="AA131" s="9">
        <f t="shared" si="31"/>
        <v>-4.9614527266135866</v>
      </c>
    </row>
    <row r="132" spans="1:27">
      <c r="A132" t="s">
        <v>207</v>
      </c>
      <c r="B132" t="s">
        <v>386</v>
      </c>
      <c r="D132" s="12">
        <v>99.3426312</v>
      </c>
      <c r="E132" s="12">
        <v>101.22273610000001</v>
      </c>
      <c r="F132" s="12">
        <v>97.968115499999996</v>
      </c>
      <c r="G132" s="12">
        <v>98.379733799999997</v>
      </c>
      <c r="H132" s="12">
        <v>97.452914399999997</v>
      </c>
      <c r="I132" s="12">
        <v>97.768893500000004</v>
      </c>
      <c r="J132" s="12">
        <v>97.590015100000002</v>
      </c>
      <c r="K132" s="12">
        <v>98.516168300000004</v>
      </c>
      <c r="L132" s="12">
        <v>99.231616299999999</v>
      </c>
      <c r="M132" s="12">
        <v>100</v>
      </c>
      <c r="N132" s="12">
        <v>100.1097565</v>
      </c>
      <c r="O132" s="12">
        <v>100.1519823</v>
      </c>
      <c r="P132" s="12">
        <v>100.82295980000001</v>
      </c>
      <c r="Q132" s="12">
        <v>102.64082999999999</v>
      </c>
      <c r="R132" s="12">
        <v>103.9849591</v>
      </c>
      <c r="S132" s="12">
        <v>102.41657960000001</v>
      </c>
      <c r="T132" s="12">
        <v>100.73302529999999</v>
      </c>
      <c r="U132" s="12">
        <v>100.8173795</v>
      </c>
      <c r="V132" s="12">
        <v>101.208049</v>
      </c>
      <c r="W132" s="9">
        <f t="shared" si="28"/>
        <v>-1.776535224822311</v>
      </c>
      <c r="X132" s="9">
        <f t="shared" si="32"/>
        <v>-5.0817993086081827</v>
      </c>
      <c r="Y132" s="9">
        <f t="shared" si="29"/>
        <v>-8.2614573801329101</v>
      </c>
      <c r="Z132" s="9">
        <f t="shared" si="30"/>
        <v>-0.59572018665892301</v>
      </c>
      <c r="AA132" s="9">
        <f t="shared" si="31"/>
        <v>-1.7097663817121287</v>
      </c>
    </row>
    <row r="133" spans="1:27">
      <c r="A133" t="s">
        <v>210</v>
      </c>
      <c r="B133" t="s">
        <v>390</v>
      </c>
      <c r="D133" s="12">
        <v>88.682257000000007</v>
      </c>
      <c r="E133" s="12">
        <v>88.833978799999997</v>
      </c>
      <c r="F133" s="12">
        <v>90.3918228</v>
      </c>
      <c r="G133" s="12">
        <v>92.232573700000003</v>
      </c>
      <c r="H133" s="12">
        <v>93.328233699999998</v>
      </c>
      <c r="I133" s="12">
        <v>94.152161899999996</v>
      </c>
      <c r="J133" s="12">
        <v>96.166374200000007</v>
      </c>
      <c r="K133" s="12">
        <v>97.914828</v>
      </c>
      <c r="L133" s="12">
        <v>100.3908201</v>
      </c>
      <c r="M133" s="12">
        <v>100</v>
      </c>
      <c r="N133" s="12">
        <v>100.2803775</v>
      </c>
      <c r="O133" s="12">
        <v>101.86704</v>
      </c>
      <c r="P133" s="12">
        <v>104.05689099999999</v>
      </c>
      <c r="Q133" s="12">
        <v>107.2141869</v>
      </c>
      <c r="R133" s="12">
        <v>107.237329</v>
      </c>
      <c r="S133" s="12">
        <v>106.3667161</v>
      </c>
      <c r="T133" s="12">
        <v>105.97703730000001</v>
      </c>
      <c r="U133" s="12">
        <v>106.1349774</v>
      </c>
      <c r="V133" s="12">
        <v>107.1539401</v>
      </c>
      <c r="W133" s="9">
        <f t="shared" si="28"/>
        <v>-1.0065920669683379</v>
      </c>
      <c r="X133" s="9">
        <f>100*T107/Q107-100</f>
        <v>-2.0824569940413369</v>
      </c>
      <c r="Y133" s="9">
        <f t="shared" si="29"/>
        <v>-3.7071226415241796</v>
      </c>
      <c r="Z133" s="9">
        <f t="shared" si="30"/>
        <v>-0.33666283570578059</v>
      </c>
      <c r="AA133" s="9">
        <f t="shared" si="31"/>
        <v>-0.75266980623065649</v>
      </c>
    </row>
    <row r="134" spans="1:27">
      <c r="A134" t="s">
        <v>211</v>
      </c>
      <c r="B134" t="s">
        <v>448</v>
      </c>
      <c r="D134" s="12">
        <v>77.109080399999996</v>
      </c>
      <c r="E134" s="12">
        <v>79.034039300000003</v>
      </c>
      <c r="F134" s="12">
        <v>82.486779100000007</v>
      </c>
      <c r="G134" s="12">
        <v>85.334850099999997</v>
      </c>
      <c r="H134" s="12">
        <v>86.987355699999995</v>
      </c>
      <c r="I134" s="12">
        <v>89.955994000000004</v>
      </c>
      <c r="J134" s="12">
        <v>92.528202399999998</v>
      </c>
      <c r="K134" s="12">
        <v>93.700924499999999</v>
      </c>
      <c r="L134" s="12">
        <v>96.697164099999995</v>
      </c>
      <c r="M134" s="12">
        <v>100</v>
      </c>
      <c r="N134" s="12">
        <v>103.54538650000001</v>
      </c>
      <c r="O134" s="12">
        <v>108.6324497</v>
      </c>
      <c r="P134" s="12">
        <v>111.4992072</v>
      </c>
      <c r="Q134" s="12">
        <v>112.4668942</v>
      </c>
      <c r="R134" s="12">
        <v>113.4517486</v>
      </c>
      <c r="S134" s="12">
        <v>117.8450634</v>
      </c>
      <c r="T134" s="12">
        <v>121.3334681</v>
      </c>
      <c r="U134" s="12">
        <v>123.1515888</v>
      </c>
      <c r="V134" s="12">
        <v>125.49456859999999</v>
      </c>
      <c r="W134" s="9">
        <f t="shared" si="28"/>
        <v>9.5003020008709314</v>
      </c>
      <c r="X134" s="9">
        <f>100*T108/Q108-100</f>
        <v>1.1791659426790915</v>
      </c>
      <c r="Y134" s="9">
        <f t="shared" si="29"/>
        <v>-0.7709012251866767</v>
      </c>
      <c r="Z134" s="9">
        <f t="shared" si="30"/>
        <v>3.0714626451965756</v>
      </c>
      <c r="AA134" s="9">
        <f t="shared" si="31"/>
        <v>-0.15465788699515315</v>
      </c>
    </row>
    <row r="135" spans="1:27">
      <c r="A135" t="s">
        <v>212</v>
      </c>
      <c r="B135" t="s">
        <v>449</v>
      </c>
      <c r="D135" s="12">
        <v>81.471444099999999</v>
      </c>
      <c r="E135" s="12">
        <v>85.646175900000003</v>
      </c>
      <c r="F135" s="12">
        <v>88.317043699999999</v>
      </c>
      <c r="G135" s="12">
        <v>94.674551699999995</v>
      </c>
      <c r="H135" s="12">
        <v>95.340218500000006</v>
      </c>
      <c r="I135" s="12">
        <v>101.2348633</v>
      </c>
      <c r="J135" s="12">
        <v>100.23827060000001</v>
      </c>
      <c r="K135" s="12">
        <v>101.4485614</v>
      </c>
      <c r="L135" s="12">
        <v>100.4320628</v>
      </c>
      <c r="M135" s="12">
        <v>100</v>
      </c>
      <c r="N135" s="12">
        <v>100.6887006</v>
      </c>
      <c r="O135" s="12">
        <v>103.1076427</v>
      </c>
      <c r="P135" s="12">
        <v>107.3401343</v>
      </c>
      <c r="Q135" s="12">
        <v>108.4708723</v>
      </c>
      <c r="R135" s="12">
        <v>114.5206353</v>
      </c>
      <c r="S135" s="12">
        <v>114.7933804</v>
      </c>
      <c r="T135" s="12">
        <v>114.57268379999999</v>
      </c>
      <c r="U135" s="12">
        <v>116.9340631</v>
      </c>
      <c r="V135" s="12">
        <v>119.7759314</v>
      </c>
      <c r="W135" s="9">
        <f t="shared" si="28"/>
        <v>7.8022704349543659</v>
      </c>
      <c r="X135" s="9">
        <f>100*T109/Q109-100</f>
        <v>-6.3465940151872502</v>
      </c>
      <c r="Y135" s="9">
        <f t="shared" si="29"/>
        <v>-9.0773366469366579</v>
      </c>
      <c r="Z135" s="9">
        <f t="shared" si="30"/>
        <v>2.5359050686421369</v>
      </c>
      <c r="AA135" s="9">
        <f t="shared" si="31"/>
        <v>-1.8852210436285048</v>
      </c>
    </row>
    <row r="136" spans="1:27">
      <c r="A136" t="s">
        <v>213</v>
      </c>
      <c r="B136" t="s">
        <v>383</v>
      </c>
      <c r="D136" s="12">
        <v>86.302618600000002</v>
      </c>
      <c r="E136" s="12">
        <v>88.575308800000002</v>
      </c>
      <c r="F136" s="12">
        <v>91.397266299999998</v>
      </c>
      <c r="G136" s="12">
        <v>93.924050800000003</v>
      </c>
      <c r="H136" s="12">
        <v>96.461923900000002</v>
      </c>
      <c r="I136" s="12">
        <v>96.959728799999993</v>
      </c>
      <c r="J136" s="12">
        <v>97.508694300000002</v>
      </c>
      <c r="K136" s="12">
        <v>98.025041400000006</v>
      </c>
      <c r="L136" s="12">
        <v>98.114756799999995</v>
      </c>
      <c r="M136" s="12">
        <v>100</v>
      </c>
      <c r="N136" s="12">
        <v>98.839410799999996</v>
      </c>
      <c r="O136" s="12">
        <v>99.379944800000004</v>
      </c>
      <c r="P136" s="12">
        <v>99.826743899999997</v>
      </c>
      <c r="Q136" s="12">
        <v>104.96012570000001</v>
      </c>
      <c r="R136" s="12">
        <v>105.71769930000001</v>
      </c>
      <c r="S136" s="12">
        <v>102.56691360000001</v>
      </c>
      <c r="T136" s="12">
        <v>99.059753200000003</v>
      </c>
      <c r="U136" s="12">
        <v>102.23354759999999</v>
      </c>
      <c r="V136" s="12">
        <v>101.0080612</v>
      </c>
      <c r="W136" s="9">
        <f t="shared" si="28"/>
        <v>-2.5977275482626538</v>
      </c>
      <c r="X136" s="9">
        <f>100*T110/Q110-100</f>
        <v>-9.478370999608714</v>
      </c>
      <c r="Y136" s="9">
        <f t="shared" si="29"/>
        <v>-0.7659375476042527</v>
      </c>
      <c r="Z136" s="9">
        <f t="shared" si="30"/>
        <v>-0.87351728991052369</v>
      </c>
      <c r="AA136" s="9">
        <f t="shared" si="31"/>
        <v>-0.15365900627099904</v>
      </c>
    </row>
    <row r="137" spans="1:27">
      <c r="A137" t="s">
        <v>214</v>
      </c>
      <c r="B137" t="s">
        <v>450</v>
      </c>
      <c r="D137" s="12">
        <v>47.7528674</v>
      </c>
      <c r="E137" s="12">
        <v>42.854892499999998</v>
      </c>
      <c r="F137" s="12">
        <v>52.167436799999997</v>
      </c>
      <c r="G137" s="12">
        <v>53.989811899999999</v>
      </c>
      <c r="H137" s="12">
        <v>66.745511500000006</v>
      </c>
      <c r="I137" s="12">
        <v>76.899467799999996</v>
      </c>
      <c r="J137" s="12">
        <v>74.605863299999996</v>
      </c>
      <c r="K137" s="12">
        <v>82.042183199999997</v>
      </c>
      <c r="L137" s="12">
        <v>82.795589699999994</v>
      </c>
      <c r="M137" s="12">
        <v>100</v>
      </c>
      <c r="N137" s="12">
        <v>107.2340559</v>
      </c>
      <c r="O137" s="12">
        <v>124.8863704</v>
      </c>
      <c r="P137" s="12">
        <v>149.74466670000001</v>
      </c>
      <c r="Q137" s="12">
        <v>141.6262672</v>
      </c>
      <c r="R137" s="12">
        <v>127.1863714</v>
      </c>
      <c r="S137" s="12">
        <v>117.0098299</v>
      </c>
      <c r="T137" s="12">
        <v>117.283272</v>
      </c>
      <c r="U137" s="12">
        <v>118.99977269999999</v>
      </c>
      <c r="V137" s="12">
        <v>121.83780849999999</v>
      </c>
      <c r="W137" s="9">
        <f t="shared" si="28"/>
        <v>-15.976199152412605</v>
      </c>
      <c r="X137" s="42">
        <f>100*S111/Q111-100</f>
        <v>-15.463602349788147</v>
      </c>
      <c r="Y137" s="9">
        <f t="shared" si="29"/>
        <v>-1.810016239171091</v>
      </c>
      <c r="Z137" s="9">
        <f t="shared" si="30"/>
        <v>-5.6372097181157272</v>
      </c>
      <c r="AA137" s="9">
        <f t="shared" si="31"/>
        <v>-0.36465300405592416</v>
      </c>
    </row>
    <row r="138" spans="1:27">
      <c r="A138" t="s">
        <v>216</v>
      </c>
      <c r="B138" t="s">
        <v>451</v>
      </c>
      <c r="D138" s="12">
        <v>76.277161000000007</v>
      </c>
      <c r="E138" s="12">
        <v>82.715884900000006</v>
      </c>
      <c r="F138" s="12">
        <v>86.018257000000006</v>
      </c>
      <c r="G138" s="12">
        <v>83.446100599999994</v>
      </c>
      <c r="H138" s="12">
        <v>87.231347400000004</v>
      </c>
      <c r="I138" s="12">
        <v>87.228829200000007</v>
      </c>
      <c r="J138" s="12">
        <v>92.297026599999995</v>
      </c>
      <c r="K138" s="12">
        <v>93.380035300000003</v>
      </c>
      <c r="L138" s="12">
        <v>94.067548700000003</v>
      </c>
      <c r="M138" s="12">
        <v>100</v>
      </c>
      <c r="N138" s="12">
        <v>102.90771719999999</v>
      </c>
      <c r="O138" s="12">
        <v>109.0269552</v>
      </c>
      <c r="P138" s="12">
        <v>111.6176435</v>
      </c>
      <c r="Q138" s="12">
        <v>114.3237034</v>
      </c>
      <c r="R138" s="12">
        <v>118.9746092</v>
      </c>
      <c r="S138" s="12">
        <v>116.8243897</v>
      </c>
      <c r="T138" s="12">
        <v>116.08580120000001</v>
      </c>
      <c r="U138" s="12">
        <v>115.4887389</v>
      </c>
      <c r="V138" s="12">
        <v>117.81008919999999</v>
      </c>
      <c r="W138" s="9">
        <f t="shared" si="28"/>
        <v>1.0190673196823781</v>
      </c>
      <c r="X138" s="9">
        <f>100*T112/Q112-100</f>
        <v>-7.6357956085356022</v>
      </c>
      <c r="Y138" s="9">
        <f t="shared" si="29"/>
        <v>0.49555599374818371</v>
      </c>
      <c r="Z138" s="9">
        <f t="shared" si="30"/>
        <v>0.33854170833032526</v>
      </c>
      <c r="AA138" s="9">
        <f t="shared" si="31"/>
        <v>9.8915320279900243E-2</v>
      </c>
    </row>
    <row r="139" spans="1:27">
      <c r="A139" t="s">
        <v>217</v>
      </c>
      <c r="B139" t="s">
        <v>452</v>
      </c>
      <c r="D139" s="12">
        <v>77.985192999999995</v>
      </c>
      <c r="E139" s="12">
        <v>80.714500299999997</v>
      </c>
      <c r="F139" s="12">
        <v>81.976111299999999</v>
      </c>
      <c r="G139" s="12">
        <v>83.542644199999998</v>
      </c>
      <c r="H139" s="12">
        <v>86.097088799999995</v>
      </c>
      <c r="I139" s="12">
        <v>89.326279900000003</v>
      </c>
      <c r="J139" s="12">
        <v>89.979197299999996</v>
      </c>
      <c r="K139" s="12">
        <v>92.212381800000003</v>
      </c>
      <c r="L139" s="12">
        <v>96.444919799999994</v>
      </c>
      <c r="M139" s="12">
        <v>100</v>
      </c>
      <c r="N139" s="12">
        <v>102.90931209999999</v>
      </c>
      <c r="O139" s="12">
        <v>104.9317471</v>
      </c>
      <c r="P139" s="12">
        <v>106.6701518</v>
      </c>
      <c r="Q139" s="12">
        <v>107.9443225</v>
      </c>
      <c r="R139" s="12">
        <v>110.50846919999999</v>
      </c>
      <c r="S139" s="12">
        <v>110.4723561</v>
      </c>
      <c r="T139" s="12">
        <v>107.6795463</v>
      </c>
      <c r="U139" s="12">
        <v>106.72917440000001</v>
      </c>
      <c r="V139" s="12">
        <v>107.49931979999999</v>
      </c>
      <c r="W139" s="9">
        <f t="shared" si="28"/>
        <v>-1.1257174734687823</v>
      </c>
      <c r="X139" s="9">
        <f>100*T113/Q113-100</f>
        <v>-11.995610455562769</v>
      </c>
      <c r="Y139" s="9">
        <f t="shared" si="29"/>
        <v>-3.555261817391866</v>
      </c>
      <c r="Z139" s="9">
        <f t="shared" si="30"/>
        <v>-0.37665607460424155</v>
      </c>
      <c r="AA139" s="9">
        <f t="shared" si="31"/>
        <v>-0.72138549312084876</v>
      </c>
    </row>
    <row r="140" spans="1:27">
      <c r="A140" t="s">
        <v>218</v>
      </c>
      <c r="B140" t="s">
        <v>385</v>
      </c>
      <c r="D140" s="12">
        <v>101.3253436</v>
      </c>
      <c r="E140" s="12">
        <v>100.8669809</v>
      </c>
      <c r="F140" s="12">
        <v>100.9207547</v>
      </c>
      <c r="G140" s="12">
        <v>100.69228699999999</v>
      </c>
      <c r="H140" s="12">
        <v>99.8582483</v>
      </c>
      <c r="I140" s="12">
        <v>99.927717999999999</v>
      </c>
      <c r="J140" s="12">
        <v>100.41112219999999</v>
      </c>
      <c r="K140" s="12">
        <v>100.6841373</v>
      </c>
      <c r="L140" s="12">
        <v>99.995749399999994</v>
      </c>
      <c r="M140" s="12">
        <v>100</v>
      </c>
      <c r="N140" s="12">
        <v>100.2384892</v>
      </c>
      <c r="O140" s="12">
        <v>101.7118218</v>
      </c>
      <c r="P140" s="12">
        <v>104.9522261</v>
      </c>
      <c r="Q140" s="12">
        <v>110.4894973</v>
      </c>
      <c r="R140" s="12">
        <v>108.8641531</v>
      </c>
      <c r="S140" s="12">
        <v>107.61738699999999</v>
      </c>
      <c r="T140" s="12">
        <v>105.2365501</v>
      </c>
      <c r="U140" s="12">
        <v>104.5380914</v>
      </c>
      <c r="V140" s="12">
        <v>104.56425110000001</v>
      </c>
      <c r="W140" s="9">
        <f t="shared" si="28"/>
        <v>-5.3863996537524343</v>
      </c>
      <c r="X140" s="9">
        <f>100*T114/Q114-100</f>
        <v>-3.8394594605502022</v>
      </c>
      <c r="Y140" s="9">
        <f t="shared" si="29"/>
        <v>-7.9631127559812569</v>
      </c>
      <c r="Z140" s="9">
        <f t="shared" si="30"/>
        <v>-1.8287042959834565</v>
      </c>
      <c r="AA140" s="9">
        <f t="shared" si="31"/>
        <v>-1.6459190832643174</v>
      </c>
    </row>
    <row r="141" spans="1:27">
      <c r="A141" t="s">
        <v>219</v>
      </c>
      <c r="B141" t="s">
        <v>393</v>
      </c>
      <c r="D141" s="12">
        <v>80.835925799999998</v>
      </c>
      <c r="E141" s="12">
        <v>83.519691199999997</v>
      </c>
      <c r="F141" s="12">
        <v>85.242094899999998</v>
      </c>
      <c r="G141" s="12">
        <v>85.123199</v>
      </c>
      <c r="H141" s="12">
        <v>90.5012282</v>
      </c>
      <c r="I141" s="12">
        <v>92.387710600000005</v>
      </c>
      <c r="J141" s="12">
        <v>93.614734100000007</v>
      </c>
      <c r="K141" s="12">
        <v>95.000121699999994</v>
      </c>
      <c r="L141" s="12">
        <v>98.033669399999994</v>
      </c>
      <c r="M141" s="12">
        <v>100</v>
      </c>
      <c r="N141" s="12">
        <v>100.8364165</v>
      </c>
      <c r="O141" s="12">
        <v>104.65342529999999</v>
      </c>
      <c r="P141" s="12">
        <v>103.0957341</v>
      </c>
      <c r="Q141" s="12">
        <v>102.62593510000001</v>
      </c>
      <c r="R141" s="12">
        <v>104.300529</v>
      </c>
      <c r="S141" s="12">
        <v>103.5340552</v>
      </c>
      <c r="T141" s="12">
        <v>105.5066947</v>
      </c>
      <c r="U141" s="12">
        <v>106.0752167</v>
      </c>
      <c r="V141" s="12">
        <v>108.28671300000001</v>
      </c>
      <c r="W141" s="9">
        <f t="shared" si="28"/>
        <v>3.3610233092044126</v>
      </c>
      <c r="X141" s="9">
        <f>100*T115/Q115-100</f>
        <v>0.59516952470217177</v>
      </c>
      <c r="Y141" s="9">
        <f t="shared" si="29"/>
        <v>0.43225093274168103</v>
      </c>
      <c r="Z141" s="9">
        <f t="shared" si="30"/>
        <v>1.1080187045517107</v>
      </c>
      <c r="AA141" s="9">
        <f t="shared" si="31"/>
        <v>8.6301100342396353E-2</v>
      </c>
    </row>
    <row r="142" spans="1:27">
      <c r="A142" t="s">
        <v>221</v>
      </c>
      <c r="B142" t="s">
        <v>398</v>
      </c>
      <c r="D142" s="12">
        <v>75.471331399999997</v>
      </c>
      <c r="E142" s="12">
        <v>77.436565099999996</v>
      </c>
      <c r="F142" s="12">
        <v>80.977930099999995</v>
      </c>
      <c r="G142" s="12">
        <v>84.032328100000001</v>
      </c>
      <c r="H142" s="12">
        <v>88.163986399999999</v>
      </c>
      <c r="I142" s="12">
        <v>91.941919400000003</v>
      </c>
      <c r="J142" s="12">
        <v>93.7213718</v>
      </c>
      <c r="K142" s="12">
        <v>96.820621599999996</v>
      </c>
      <c r="L142" s="12">
        <v>98.915662900000001</v>
      </c>
      <c r="M142" s="12">
        <v>100</v>
      </c>
      <c r="N142" s="12">
        <v>102.6016302</v>
      </c>
      <c r="O142" s="12">
        <v>104.7612508</v>
      </c>
      <c r="P142" s="12">
        <v>103.20793380000001</v>
      </c>
      <c r="Q142" s="12">
        <v>103.70622400000001</v>
      </c>
      <c r="R142" s="12">
        <v>102.8381479</v>
      </c>
      <c r="S142" s="12">
        <v>100.906006</v>
      </c>
      <c r="T142" s="12">
        <v>100.6818483</v>
      </c>
      <c r="U142" s="12">
        <v>100.5646141</v>
      </c>
      <c r="V142" s="12">
        <v>100.7417501</v>
      </c>
      <c r="W142" s="9">
        <f t="shared" si="28"/>
        <v>-3.029335924910356</v>
      </c>
      <c r="X142" s="9">
        <f>100*T116/Q116-100</f>
        <v>-5.2630835833554102</v>
      </c>
      <c r="Y142" s="9">
        <f t="shared" si="29"/>
        <v>-5.511792196834989</v>
      </c>
      <c r="Z142" s="9">
        <f t="shared" si="30"/>
        <v>-1.0201503191315169</v>
      </c>
      <c r="AA142" s="9">
        <f t="shared" si="31"/>
        <v>-1.1274984393259189</v>
      </c>
    </row>
    <row r="143" spans="1:27">
      <c r="Y143" s="9"/>
    </row>
    <row r="144" spans="1:27">
      <c r="A144" t="s">
        <v>201</v>
      </c>
      <c r="D144">
        <v>96.796855600000001</v>
      </c>
      <c r="E144">
        <v>97.150774600000005</v>
      </c>
      <c r="F144">
        <v>97.207861199999996</v>
      </c>
      <c r="G144">
        <v>98.290813</v>
      </c>
      <c r="H144">
        <v>98.306079199999999</v>
      </c>
      <c r="I144">
        <v>98.592191499999998</v>
      </c>
      <c r="J144">
        <v>99.461590099999995</v>
      </c>
      <c r="K144">
        <v>99.957256000000001</v>
      </c>
      <c r="L144">
        <v>100.11560849999999</v>
      </c>
      <c r="M144">
        <v>100</v>
      </c>
      <c r="N144">
        <v>100.30071599999999</v>
      </c>
      <c r="O144">
        <v>100.63813879999999</v>
      </c>
      <c r="P144">
        <v>101.4695048</v>
      </c>
      <c r="Q144">
        <v>103.6721309</v>
      </c>
      <c r="R144">
        <v>103.8444136</v>
      </c>
      <c r="S144">
        <v>103.5078931</v>
      </c>
      <c r="T144">
        <v>103.36451889999999</v>
      </c>
      <c r="U144">
        <v>103.7197529</v>
      </c>
      <c r="V144">
        <v>104.38817210000001</v>
      </c>
      <c r="W144" s="9">
        <v>4.5935199350665812E-2</v>
      </c>
      <c r="X144" s="9">
        <v>-4.4250822877100831</v>
      </c>
      <c r="Y144" s="9"/>
    </row>
    <row r="145" spans="1:25">
      <c r="A145" t="s">
        <v>220</v>
      </c>
      <c r="D145" s="12">
        <v>92.018719500000003</v>
      </c>
      <c r="E145" s="12">
        <v>92.763694000000001</v>
      </c>
      <c r="F145" s="12">
        <v>93.595395199999999</v>
      </c>
      <c r="G145" s="12">
        <v>95.050578400000006</v>
      </c>
      <c r="H145" s="12">
        <v>96.038952699999996</v>
      </c>
      <c r="I145" s="12">
        <v>97.065459500000003</v>
      </c>
      <c r="J145" s="12">
        <v>98.140780399999997</v>
      </c>
      <c r="K145" s="12">
        <v>99.180808600000006</v>
      </c>
      <c r="L145" s="12">
        <v>99.804648299999997</v>
      </c>
      <c r="M145" s="12">
        <v>100</v>
      </c>
      <c r="N145" s="12">
        <v>100.7379779</v>
      </c>
      <c r="O145" s="12">
        <v>101.5011385</v>
      </c>
      <c r="P145" s="12">
        <v>101.8508229</v>
      </c>
      <c r="Q145" s="12">
        <v>103.70008989999999</v>
      </c>
      <c r="R145" s="12">
        <v>103.7398211</v>
      </c>
      <c r="S145" s="12">
        <v>103.09130399999999</v>
      </c>
      <c r="T145" s="12">
        <v>102.95239840000001</v>
      </c>
      <c r="U145" s="12">
        <v>103.19453009999999</v>
      </c>
      <c r="V145" s="12">
        <v>103.7907933</v>
      </c>
      <c r="W145" s="9">
        <f>100*U145/Q145-100</f>
        <v>-0.4875210816958031</v>
      </c>
      <c r="X145" s="9">
        <f>100*T120/Q120-100</f>
        <v>-1.753393568245599</v>
      </c>
      <c r="Y145" s="9"/>
    </row>
    <row r="146" spans="1:25">
      <c r="A146" t="s">
        <v>209</v>
      </c>
      <c r="D146" s="12">
        <v>52.4973721</v>
      </c>
      <c r="E146" s="12">
        <v>59.115938999999997</v>
      </c>
      <c r="F146" s="12">
        <v>64.564847499999999</v>
      </c>
      <c r="G146" s="12">
        <v>67.070431099999993</v>
      </c>
      <c r="H146" s="12">
        <v>67.721029599999994</v>
      </c>
      <c r="I146" s="12">
        <v>70.817263600000004</v>
      </c>
      <c r="J146" s="12">
        <v>74.639562799999993</v>
      </c>
      <c r="K146" s="12">
        <v>82.576112100000003</v>
      </c>
      <c r="L146" s="12">
        <v>91.7528358</v>
      </c>
      <c r="M146" s="12">
        <v>100</v>
      </c>
      <c r="N146" s="12">
        <v>111.446057</v>
      </c>
      <c r="O146" s="12">
        <v>119.8322275</v>
      </c>
      <c r="P146" s="12">
        <v>123.55179320000001</v>
      </c>
      <c r="Q146" s="12">
        <v>106.4634082</v>
      </c>
      <c r="R146" s="12">
        <v>112.7156253</v>
      </c>
      <c r="S146" s="12">
        <v>115.07798200000001</v>
      </c>
      <c r="T146" s="12">
        <v>115.7812137</v>
      </c>
      <c r="U146" s="12">
        <v>120.0373099</v>
      </c>
      <c r="V146" s="12">
        <v>122.76503959999999</v>
      </c>
      <c r="W146" s="9">
        <f>100*U146/Q146-100</f>
        <v>12.749828255075528</v>
      </c>
      <c r="X146" s="9">
        <f>100*T121/Q121-100</f>
        <v>0.67090291376962341</v>
      </c>
      <c r="Y146" s="9"/>
    </row>
    <row r="147" spans="1:25">
      <c r="A147" t="s">
        <v>222</v>
      </c>
      <c r="D147">
        <v>82.121593599999997</v>
      </c>
      <c r="E147">
        <v>83.877139400000004</v>
      </c>
      <c r="F147">
        <v>87.7417564</v>
      </c>
      <c r="G147">
        <v>90.178301200000007</v>
      </c>
      <c r="H147">
        <v>93.189127600000006</v>
      </c>
      <c r="I147">
        <v>94.156543499999998</v>
      </c>
      <c r="J147">
        <v>95.275159000000002</v>
      </c>
      <c r="K147">
        <v>97.242634899999999</v>
      </c>
      <c r="L147">
        <v>99.592431399999995</v>
      </c>
      <c r="M147">
        <v>100</v>
      </c>
      <c r="N147">
        <v>101.25388909999999</v>
      </c>
      <c r="O147">
        <v>102.8279082</v>
      </c>
      <c r="P147">
        <v>102.6030791</v>
      </c>
      <c r="Q147">
        <v>104.3140594</v>
      </c>
      <c r="R147">
        <v>105.7917116</v>
      </c>
      <c r="S147">
        <v>106.4931704</v>
      </c>
      <c r="T147">
        <v>106.7103906</v>
      </c>
      <c r="U147">
        <v>107.2743121</v>
      </c>
      <c r="V147">
        <v>108.03549</v>
      </c>
      <c r="W147" s="9">
        <v>2.8378271510350288</v>
      </c>
      <c r="X147" s="9">
        <v>-1.097591892105811</v>
      </c>
      <c r="Y147" s="9"/>
    </row>
  </sheetData>
  <phoneticPr fontId="59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6"/>
  <dimension ref="A4"/>
  <sheetViews>
    <sheetView showGridLines="0" workbookViewId="0">
      <selection activeCell="U54" sqref="S54:U62"/>
    </sheetView>
  </sheetViews>
  <sheetFormatPr baseColWidth="10" defaultRowHeight="13.2"/>
  <sheetData>
    <row r="4" spans="1:1">
      <c r="A4" s="68"/>
    </row>
  </sheetData>
  <phoneticPr fontId="59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7"/>
  <dimension ref="A1:BB32"/>
  <sheetViews>
    <sheetView workbookViewId="0">
      <pane xSplit="1" ySplit="1" topLeftCell="B2" activePane="bottomRight" state="frozen"/>
      <selection activeCell="U54" sqref="S54:U62"/>
      <selection pane="topRight" activeCell="U54" sqref="S54:U62"/>
      <selection pane="bottomLeft" activeCell="U54" sqref="S54:U62"/>
      <selection pane="bottomRight" activeCell="U54" sqref="S54:U62"/>
    </sheetView>
  </sheetViews>
  <sheetFormatPr baseColWidth="10" defaultRowHeight="13.2"/>
  <cols>
    <col min="1" max="1" width="17.6640625" customWidth="1"/>
    <col min="2" max="2" width="8.33203125" customWidth="1"/>
    <col min="3" max="4" width="6.6640625" customWidth="1"/>
    <col min="10" max="12" width="11.5546875" style="2" customWidth="1"/>
    <col min="48" max="48" width="12.5546875" bestFit="1" customWidth="1"/>
  </cols>
  <sheetData>
    <row r="1" spans="1:54">
      <c r="C1" s="12" t="s">
        <v>274</v>
      </c>
      <c r="D1" s="12" t="s">
        <v>275</v>
      </c>
      <c r="E1" s="12" t="s">
        <v>4</v>
      </c>
      <c r="F1" s="12" t="s">
        <v>3</v>
      </c>
      <c r="G1" s="12" t="s">
        <v>364</v>
      </c>
      <c r="H1" s="12" t="s">
        <v>365</v>
      </c>
      <c r="I1" s="12" t="s">
        <v>366</v>
      </c>
      <c r="J1" s="7" t="s">
        <v>367</v>
      </c>
      <c r="K1" s="7" t="s">
        <v>368</v>
      </c>
      <c r="L1" s="7" t="s">
        <v>369</v>
      </c>
      <c r="M1" s="12" t="s">
        <v>368</v>
      </c>
      <c r="N1" t="s">
        <v>370</v>
      </c>
      <c r="O1" s="12" t="s">
        <v>371</v>
      </c>
      <c r="P1" s="12" t="s">
        <v>367</v>
      </c>
      <c r="Q1" s="12" t="s">
        <v>372</v>
      </c>
      <c r="R1" s="12" t="s">
        <v>373</v>
      </c>
      <c r="S1" s="12"/>
      <c r="T1" s="12" t="s">
        <v>374</v>
      </c>
      <c r="U1" s="12"/>
      <c r="V1" t="s">
        <v>370</v>
      </c>
      <c r="W1" s="12" t="s">
        <v>375</v>
      </c>
      <c r="X1" s="12" t="s">
        <v>368</v>
      </c>
      <c r="Y1" t="s">
        <v>376</v>
      </c>
      <c r="Z1" t="s">
        <v>370</v>
      </c>
      <c r="AA1" s="12" t="s">
        <v>377</v>
      </c>
      <c r="AB1" s="12" t="s">
        <v>378</v>
      </c>
      <c r="AC1" s="12" t="s">
        <v>256</v>
      </c>
      <c r="AD1" s="12" t="s">
        <v>364</v>
      </c>
      <c r="AE1" s="12" t="s">
        <v>379</v>
      </c>
      <c r="AF1" s="12" t="s">
        <v>380</v>
      </c>
      <c r="AG1" t="s">
        <v>376</v>
      </c>
      <c r="AH1" t="s">
        <v>370</v>
      </c>
      <c r="AI1" t="s">
        <v>376</v>
      </c>
      <c r="AJ1" s="12" t="s">
        <v>375</v>
      </c>
      <c r="AK1" t="s">
        <v>370</v>
      </c>
      <c r="AL1" t="s">
        <v>376</v>
      </c>
      <c r="AM1" s="12" t="s">
        <v>371</v>
      </c>
      <c r="AN1" t="s">
        <v>370</v>
      </c>
      <c r="AQ1" s="12"/>
      <c r="AR1" s="12" t="s">
        <v>276</v>
      </c>
      <c r="AS1" s="12" t="s">
        <v>277</v>
      </c>
      <c r="AT1" s="12" t="s">
        <v>381</v>
      </c>
      <c r="AU1" s="42" t="s">
        <v>280</v>
      </c>
      <c r="AV1" s="42" t="s">
        <v>260</v>
      </c>
      <c r="AW1" s="42" t="s">
        <v>261</v>
      </c>
      <c r="AX1" s="42" t="s">
        <v>281</v>
      </c>
      <c r="AY1" s="42" t="s">
        <v>282</v>
      </c>
      <c r="AZ1" s="42" t="s">
        <v>283</v>
      </c>
      <c r="BA1" s="42" t="s">
        <v>284</v>
      </c>
    </row>
    <row r="2" spans="1:54">
      <c r="A2" t="s">
        <v>389</v>
      </c>
      <c r="B2" t="s">
        <v>285</v>
      </c>
      <c r="C2" s="12">
        <v>112.08460395032353</v>
      </c>
      <c r="D2" s="12">
        <v>100.78507084144779</v>
      </c>
      <c r="E2" s="12">
        <v>155.85488561123458</v>
      </c>
      <c r="F2" s="12">
        <v>116.463406625665</v>
      </c>
      <c r="G2" s="12">
        <v>123.67374460938326</v>
      </c>
      <c r="H2" s="59">
        <f t="shared" ref="H2:H17" si="0">+-20.317+1.4014*M2+2.03153*N2</f>
        <v>114.79279321799693</v>
      </c>
      <c r="I2" s="9">
        <v>113.9604170628154</v>
      </c>
      <c r="J2" s="7">
        <v>144.57288312418015</v>
      </c>
      <c r="K2" s="7">
        <v>87.811145189469045</v>
      </c>
      <c r="L2" s="7">
        <f t="shared" ref="L2:L17" si="1">0.4*M2+0.6*N2</f>
        <v>38.68372257578762</v>
      </c>
      <c r="M2" s="60">
        <f t="shared" ref="M2:M17" si="2">100*$AS2/AB2</f>
        <v>87.811145189469045</v>
      </c>
      <c r="N2" s="60">
        <v>5.9321074999999999</v>
      </c>
      <c r="O2" s="12">
        <f t="shared" ref="O2:O17" si="3">100*$AS2/AC2</f>
        <v>85.529077309373989</v>
      </c>
      <c r="P2" s="12">
        <f t="shared" ref="P2:P17" si="4">+AS2*E2/F2</f>
        <v>144.57288312418015</v>
      </c>
      <c r="Q2" s="12">
        <f t="shared" ref="Q2:Q17" si="5">+T2*E2/F2</f>
        <v>143.41325196161668</v>
      </c>
      <c r="R2" s="12">
        <f t="shared" ref="R2:R17" si="6">+T2*G2/F2</f>
        <v>113.80107737491169</v>
      </c>
      <c r="S2" s="12"/>
      <c r="T2" s="12">
        <v>107.1663285575614</v>
      </c>
      <c r="U2" s="12"/>
      <c r="V2" s="12">
        <v>5.9321074999999999</v>
      </c>
      <c r="W2" s="12">
        <f t="shared" ref="W2:W17" si="7">100*$AS2/AD2</f>
        <v>87.353115699641748</v>
      </c>
      <c r="X2" s="12">
        <v>87.811145189469045</v>
      </c>
      <c r="Y2" s="61">
        <v>0.26704453</v>
      </c>
      <c r="Z2" s="12">
        <v>5.9321074999999999</v>
      </c>
      <c r="AA2" s="12">
        <v>0.10000000000000053</v>
      </c>
      <c r="AB2" s="12">
        <f t="shared" ref="AB2:AB17" si="8">+(E2+5*F2)/6</f>
        <v>123.02865312325991</v>
      </c>
      <c r="AC2" s="12">
        <v>126.31127637205739</v>
      </c>
      <c r="AD2" s="12">
        <v>123.67374460938326</v>
      </c>
      <c r="AE2" s="12">
        <f t="shared" ref="AE2:AE17" si="9">100*AS2/F2</f>
        <v>92.761213456473669</v>
      </c>
      <c r="AF2" s="12">
        <f t="shared" ref="AF2:AF17" si="10">100*AS2/E2</f>
        <v>69.316318699300766</v>
      </c>
      <c r="AG2" s="61">
        <v>0.26704453</v>
      </c>
      <c r="AH2" s="12">
        <v>5.9321074999999999</v>
      </c>
      <c r="AI2" s="61">
        <v>0.26704453</v>
      </c>
      <c r="AJ2" s="12">
        <f t="shared" ref="AJ2:AJ17" si="11">100*AS2/G2</f>
        <v>87.353115699641748</v>
      </c>
      <c r="AK2" s="12">
        <v>5.9321074999999999</v>
      </c>
      <c r="AL2" s="61">
        <v>0.26704453</v>
      </c>
      <c r="AM2" s="12">
        <f t="shared" ref="AM2:AM17" si="12">100*AS2/AC2</f>
        <v>85.529077309373989</v>
      </c>
      <c r="AN2" s="12">
        <v>5.9321074999999999</v>
      </c>
      <c r="AO2" s="61"/>
      <c r="AP2" s="61"/>
      <c r="AQ2" s="12"/>
      <c r="AR2" s="12">
        <v>115.76684805633121</v>
      </c>
      <c r="AS2" s="12">
        <v>108.032869218714</v>
      </c>
      <c r="AT2" s="12">
        <f t="shared" ref="AT2:AT17" si="13">100*AR2/AS2</f>
        <v>107.15891273975116</v>
      </c>
      <c r="AU2" s="12">
        <f t="shared" ref="AU2:AU17" si="14">100*D2/C2</f>
        <v>89.918746455236843</v>
      </c>
      <c r="AV2" s="12">
        <f t="shared" ref="AV2:AV17" si="15">+C2*AR2/E2</f>
        <v>83.254889726959135</v>
      </c>
      <c r="AW2" s="12">
        <f t="shared" ref="AW2:AW17" si="16">+D2*AS2/F2</f>
        <v>93.489454695493578</v>
      </c>
      <c r="AX2" s="12">
        <f t="shared" ref="AX2:AX17" si="17">100*AV2/AW2</f>
        <v>89.052706530517639</v>
      </c>
      <c r="AY2" s="12">
        <f t="shared" ref="AY2:AY17" si="18">100*AR2*F2/(E2*AS2)</f>
        <v>80.075077396702298</v>
      </c>
      <c r="AZ2" s="12">
        <f t="shared" ref="AZ2:AZ17" si="19">10000/AU2</f>
        <v>111.21151477548877</v>
      </c>
      <c r="BA2" s="12">
        <v>113.9604170628154</v>
      </c>
      <c r="BB2" s="12"/>
    </row>
    <row r="3" spans="1:54">
      <c r="A3" t="s">
        <v>396</v>
      </c>
      <c r="B3" t="s">
        <v>286</v>
      </c>
      <c r="C3" s="12">
        <v>122.5404442503624</v>
      </c>
      <c r="D3" s="12">
        <v>98.00781134928188</v>
      </c>
      <c r="E3" s="12">
        <v>139.59440473686973</v>
      </c>
      <c r="F3" s="12">
        <v>108.73373265029024</v>
      </c>
      <c r="G3" s="12">
        <v>114.95622720633698</v>
      </c>
      <c r="H3" s="59">
        <f t="shared" si="0"/>
        <v>122.40872743959757</v>
      </c>
      <c r="I3" s="9">
        <v>122.26325942413963</v>
      </c>
      <c r="J3" s="7">
        <v>137.06621777386127</v>
      </c>
      <c r="K3" s="7">
        <v>93.754045878416989</v>
      </c>
      <c r="L3" s="7">
        <f t="shared" si="1"/>
        <v>40.850466031366793</v>
      </c>
      <c r="M3" s="60">
        <f t="shared" si="2"/>
        <v>93.754045878416989</v>
      </c>
      <c r="N3" s="60">
        <v>5.5814127999999998</v>
      </c>
      <c r="O3" s="12">
        <f t="shared" si="3"/>
        <v>91.683529075231974</v>
      </c>
      <c r="P3" s="12">
        <f t="shared" si="4"/>
        <v>137.06621777386127</v>
      </c>
      <c r="Q3" s="12">
        <f t="shared" si="5"/>
        <v>138.99526023407824</v>
      </c>
      <c r="R3" s="12">
        <f t="shared" si="6"/>
        <v>114.4628307000647</v>
      </c>
      <c r="S3" s="12"/>
      <c r="T3" s="12">
        <v>108.26704332769008</v>
      </c>
      <c r="U3" s="12"/>
      <c r="V3" s="12">
        <v>5.5814127999999998</v>
      </c>
      <c r="W3" s="12">
        <f t="shared" si="7"/>
        <v>92.874013265682606</v>
      </c>
      <c r="X3" s="12">
        <v>93.754045878416989</v>
      </c>
      <c r="Y3" s="61">
        <v>0.26163803000000002</v>
      </c>
      <c r="Z3" s="12">
        <v>5.5814127999999998</v>
      </c>
      <c r="AA3" s="12">
        <v>-2</v>
      </c>
      <c r="AB3" s="12">
        <f t="shared" si="8"/>
        <v>113.87717799805348</v>
      </c>
      <c r="AC3" s="12">
        <v>116.44890067193512</v>
      </c>
      <c r="AD3" s="12">
        <v>114.95622720633698</v>
      </c>
      <c r="AE3" s="12">
        <f t="shared" si="9"/>
        <v>98.188905230281961</v>
      </c>
      <c r="AF3" s="12">
        <f t="shared" si="10"/>
        <v>76.481906210058114</v>
      </c>
      <c r="AG3" s="61">
        <v>0.26163803000000002</v>
      </c>
      <c r="AH3" s="12">
        <v>5.5814127999999998</v>
      </c>
      <c r="AI3" s="61">
        <v>0.26163803000000002</v>
      </c>
      <c r="AJ3" s="12">
        <f t="shared" si="11"/>
        <v>92.874013265682606</v>
      </c>
      <c r="AK3" s="12">
        <v>5.5814127999999998</v>
      </c>
      <c r="AL3" s="61">
        <v>0.26163803000000002</v>
      </c>
      <c r="AM3" s="12">
        <f t="shared" si="12"/>
        <v>91.683529075231974</v>
      </c>
      <c r="AN3" s="12">
        <v>5.5814127999999998</v>
      </c>
      <c r="AO3" s="61"/>
      <c r="AP3" s="61"/>
      <c r="AQ3" s="12"/>
      <c r="AR3" s="12">
        <v>109.26489431869861</v>
      </c>
      <c r="AS3" s="12">
        <v>106.76446170534165</v>
      </c>
      <c r="AT3" s="12">
        <f t="shared" si="13"/>
        <v>102.3420083550441</v>
      </c>
      <c r="AU3" s="12">
        <f t="shared" si="14"/>
        <v>79.979970652825529</v>
      </c>
      <c r="AV3" s="12">
        <f t="shared" si="15"/>
        <v>95.916227559555054</v>
      </c>
      <c r="AW3" s="12">
        <f t="shared" si="16"/>
        <v>96.232797004019929</v>
      </c>
      <c r="AX3" s="12">
        <f t="shared" si="17"/>
        <v>99.671037884878629</v>
      </c>
      <c r="AY3" s="12">
        <f t="shared" si="18"/>
        <v>79.716866849692551</v>
      </c>
      <c r="AZ3" s="12">
        <f t="shared" si="19"/>
        <v>125.03130369236663</v>
      </c>
      <c r="BA3" s="12">
        <v>122.26325942413963</v>
      </c>
      <c r="BB3" s="12"/>
    </row>
    <row r="4" spans="1:54">
      <c r="A4" t="s">
        <v>399</v>
      </c>
      <c r="B4" t="s">
        <v>287</v>
      </c>
      <c r="C4" s="12">
        <v>169.96275395227275</v>
      </c>
      <c r="D4" s="12">
        <v>92.853853454235093</v>
      </c>
      <c r="E4" s="12">
        <v>250.5072922679729</v>
      </c>
      <c r="F4" s="12">
        <v>125.13607367583982</v>
      </c>
      <c r="G4" s="12">
        <v>146.08678353931907</v>
      </c>
      <c r="H4" s="59">
        <f t="shared" si="0"/>
        <v>130.2371267212369</v>
      </c>
      <c r="I4" s="9">
        <v>143.50381960968181</v>
      </c>
      <c r="J4" s="7">
        <v>291.15867290662788</v>
      </c>
      <c r="K4" s="7">
        <v>99.596941142745763</v>
      </c>
      <c r="L4" s="7">
        <f t="shared" si="1"/>
        <v>43.081349317098308</v>
      </c>
      <c r="M4" s="60">
        <f t="shared" si="2"/>
        <v>99.596941142745763</v>
      </c>
      <c r="N4" s="60">
        <v>5.4042880999999996</v>
      </c>
      <c r="O4" s="12">
        <f t="shared" si="3"/>
        <v>92.947167270777982</v>
      </c>
      <c r="P4" s="12">
        <f t="shared" si="4"/>
        <v>291.15867290662788</v>
      </c>
      <c r="Q4" s="12">
        <f t="shared" si="5"/>
        <v>308.20669024025136</v>
      </c>
      <c r="R4" s="12">
        <f t="shared" si="6"/>
        <v>179.73498350033444</v>
      </c>
      <c r="S4" s="12"/>
      <c r="T4" s="12">
        <v>153.95869217265772</v>
      </c>
      <c r="U4" s="12"/>
      <c r="V4" s="12">
        <v>5.4042880999999996</v>
      </c>
      <c r="W4" s="12">
        <f t="shared" si="7"/>
        <v>99.559098540890076</v>
      </c>
      <c r="X4" s="12">
        <v>99.596941142745763</v>
      </c>
      <c r="Y4" s="61">
        <v>0.25636292999999999</v>
      </c>
      <c r="Z4" s="12">
        <v>5.4042880999999996</v>
      </c>
      <c r="AA4" s="12">
        <v>1.3</v>
      </c>
      <c r="AB4" s="12">
        <f t="shared" si="8"/>
        <v>146.03127677452866</v>
      </c>
      <c r="AC4" s="12">
        <v>156.47887832387309</v>
      </c>
      <c r="AD4" s="12">
        <v>146.08678353931907</v>
      </c>
      <c r="AE4" s="12">
        <f t="shared" si="9"/>
        <v>116.22762366341391</v>
      </c>
      <c r="AF4" s="12">
        <f t="shared" si="10"/>
        <v>58.059261853161694</v>
      </c>
      <c r="AG4" s="61">
        <v>0.25636292999999999</v>
      </c>
      <c r="AH4" s="12">
        <v>5.4042880999999996</v>
      </c>
      <c r="AI4" s="61">
        <v>0.25636292999999999</v>
      </c>
      <c r="AJ4" s="12">
        <f t="shared" si="11"/>
        <v>99.559098540890076</v>
      </c>
      <c r="AK4" s="12">
        <v>5.4042880999999996</v>
      </c>
      <c r="AL4" s="61">
        <v>0.25636292999999999</v>
      </c>
      <c r="AM4" s="12">
        <f t="shared" si="12"/>
        <v>92.947167270777982</v>
      </c>
      <c r="AN4" s="12">
        <v>5.4042880999999996</v>
      </c>
      <c r="AO4" s="61"/>
      <c r="AP4" s="61"/>
      <c r="AQ4" s="12"/>
      <c r="AR4" s="12">
        <v>149.34814553164688</v>
      </c>
      <c r="AS4" s="12">
        <v>145.44268477912746</v>
      </c>
      <c r="AT4" s="12">
        <f t="shared" si="13"/>
        <v>102.68522322621473</v>
      </c>
      <c r="AU4" s="12">
        <f t="shared" si="14"/>
        <v>54.631883336221641</v>
      </c>
      <c r="AV4" s="12">
        <f t="shared" si="15"/>
        <v>101.32887502959447</v>
      </c>
      <c r="AW4" s="12">
        <f t="shared" si="16"/>
        <v>107.92182734976622</v>
      </c>
      <c r="AX4" s="12">
        <f t="shared" si="17"/>
        <v>93.890992691585453</v>
      </c>
      <c r="AY4" s="12">
        <f t="shared" si="18"/>
        <v>51.294417590487356</v>
      </c>
      <c r="AZ4" s="12">
        <f t="shared" si="19"/>
        <v>183.04329613637668</v>
      </c>
      <c r="BA4" s="12">
        <v>143.50381960968181</v>
      </c>
      <c r="BB4" s="12"/>
    </row>
    <row r="5" spans="1:54">
      <c r="A5" t="s">
        <v>397</v>
      </c>
      <c r="B5" t="s">
        <v>288</v>
      </c>
      <c r="C5" s="12">
        <v>108.84763278365156</v>
      </c>
      <c r="D5" s="12">
        <v>100.31655645247422</v>
      </c>
      <c r="E5" s="12">
        <v>139.9643002509076</v>
      </c>
      <c r="F5" s="12">
        <v>110.66786119421509</v>
      </c>
      <c r="G5" s="12">
        <v>114.14913126408028</v>
      </c>
      <c r="H5" s="59">
        <f t="shared" si="0"/>
        <v>133.88970077963626</v>
      </c>
      <c r="I5" s="9">
        <v>126.66591885986212</v>
      </c>
      <c r="J5" s="7">
        <v>149.6187391313463</v>
      </c>
      <c r="K5" s="7">
        <v>102.38068269451783</v>
      </c>
      <c r="L5" s="7">
        <f t="shared" si="1"/>
        <v>44.121434857807138</v>
      </c>
      <c r="M5" s="60">
        <f t="shared" si="2"/>
        <v>102.38068269451783</v>
      </c>
      <c r="N5" s="60">
        <v>5.2819362999999999</v>
      </c>
      <c r="O5" s="12">
        <f t="shared" si="3"/>
        <v>100.26232568063233</v>
      </c>
      <c r="P5" s="12">
        <f t="shared" si="4"/>
        <v>149.6187391313463</v>
      </c>
      <c r="Q5" s="12">
        <f t="shared" si="5"/>
        <v>155.421211225115</v>
      </c>
      <c r="R5" s="12">
        <f t="shared" si="6"/>
        <v>126.75515263216526</v>
      </c>
      <c r="S5" s="12"/>
      <c r="T5" s="12">
        <v>122.88942965930541</v>
      </c>
      <c r="U5" s="12"/>
      <c r="V5" s="12">
        <v>5.2819362999999999</v>
      </c>
      <c r="W5" s="12">
        <f t="shared" si="7"/>
        <v>103.63766494692777</v>
      </c>
      <c r="X5" s="12">
        <v>102.38068269451783</v>
      </c>
      <c r="Y5" s="61">
        <v>0.25209999999999999</v>
      </c>
      <c r="Z5" s="12">
        <v>5.2819362999999999</v>
      </c>
      <c r="AA5" s="12">
        <v>-2.5</v>
      </c>
      <c r="AB5" s="12">
        <f t="shared" si="8"/>
        <v>115.55060103699718</v>
      </c>
      <c r="AC5" s="12">
        <v>117.99197095838821</v>
      </c>
      <c r="AD5" s="12">
        <v>114.14913126408028</v>
      </c>
      <c r="AE5" s="12">
        <f t="shared" si="9"/>
        <v>106.89778669498696</v>
      </c>
      <c r="AF5" s="12">
        <f t="shared" si="10"/>
        <v>84.52262040193294</v>
      </c>
      <c r="AG5" s="61">
        <v>0.25209999999999999</v>
      </c>
      <c r="AH5" s="12">
        <v>5.2819362999999999</v>
      </c>
      <c r="AI5" s="61">
        <v>0.25209999999999999</v>
      </c>
      <c r="AJ5" s="12">
        <f t="shared" si="11"/>
        <v>103.63766494692777</v>
      </c>
      <c r="AK5" s="12">
        <v>5.2819362999999999</v>
      </c>
      <c r="AL5" s="61">
        <v>0.25209999999999999</v>
      </c>
      <c r="AM5" s="12">
        <f t="shared" si="12"/>
        <v>100.26232568063233</v>
      </c>
      <c r="AN5" s="12">
        <v>5.2819362999999999</v>
      </c>
      <c r="AO5" s="61"/>
      <c r="AP5" s="61"/>
      <c r="AQ5" s="12"/>
      <c r="AR5" s="12">
        <v>127.36550444274661</v>
      </c>
      <c r="AS5" s="12">
        <v>118.3014941992963</v>
      </c>
      <c r="AT5" s="12">
        <f t="shared" si="13"/>
        <v>107.66178847088833</v>
      </c>
      <c r="AU5" s="12">
        <f t="shared" si="14"/>
        <v>92.162368521018792</v>
      </c>
      <c r="AV5" s="12">
        <f t="shared" si="15"/>
        <v>99.049783637943975</v>
      </c>
      <c r="AW5" s="12">
        <f t="shared" si="16"/>
        <v>107.23617853632207</v>
      </c>
      <c r="AX5" s="12">
        <f t="shared" si="17"/>
        <v>92.366013960852527</v>
      </c>
      <c r="AY5" s="12">
        <f t="shared" si="18"/>
        <v>85.126706174776558</v>
      </c>
      <c r="AZ5" s="12">
        <f t="shared" si="19"/>
        <v>108.50415587702017</v>
      </c>
      <c r="BA5" s="12">
        <v>126.66591885986212</v>
      </c>
      <c r="BB5" s="12"/>
    </row>
    <row r="6" spans="1:54">
      <c r="A6" t="s">
        <v>394</v>
      </c>
      <c r="B6" t="s">
        <v>201</v>
      </c>
      <c r="C6" s="12">
        <v>118.85289812304907</v>
      </c>
      <c r="D6" s="12">
        <v>100.83889573430433</v>
      </c>
      <c r="E6" s="12">
        <v>140.17161262819909</v>
      </c>
      <c r="F6" s="12">
        <v>106.08142320294145</v>
      </c>
      <c r="G6" s="12">
        <v>112.12969810514554</v>
      </c>
      <c r="H6" s="59">
        <f t="shared" si="0"/>
        <v>122.45184541000927</v>
      </c>
      <c r="I6" s="9">
        <v>122.37147731798017</v>
      </c>
      <c r="J6" s="7">
        <v>133.08524265508998</v>
      </c>
      <c r="K6" s="7">
        <v>90.117813481217468</v>
      </c>
      <c r="L6" s="7">
        <f t="shared" si="1"/>
        <v>40.913725914486989</v>
      </c>
      <c r="M6" s="60">
        <f t="shared" si="2"/>
        <v>90.117813481217468</v>
      </c>
      <c r="N6" s="60">
        <v>8.1110008700000016</v>
      </c>
      <c r="O6" s="12">
        <f t="shared" si="3"/>
        <v>87.883937030302036</v>
      </c>
      <c r="P6" s="12">
        <f t="shared" si="4"/>
        <v>133.08524265508998</v>
      </c>
      <c r="Q6" s="12">
        <f t="shared" si="5"/>
        <v>137.37954662003642</v>
      </c>
      <c r="R6" s="12">
        <f t="shared" si="6"/>
        <v>109.89619652294333</v>
      </c>
      <c r="S6" s="12"/>
      <c r="T6" s="12">
        <v>103.96839667589367</v>
      </c>
      <c r="U6" s="12"/>
      <c r="V6" s="12">
        <v>8.1110008700000016</v>
      </c>
      <c r="W6" s="12">
        <f t="shared" si="7"/>
        <v>89.823198512562854</v>
      </c>
      <c r="X6" s="12">
        <v>90.117813481217468</v>
      </c>
      <c r="Y6" s="61">
        <v>0.30036381299999992</v>
      </c>
      <c r="Z6" s="12">
        <v>8.1110008700000016</v>
      </c>
      <c r="AA6" s="12">
        <v>-3.2</v>
      </c>
      <c r="AB6" s="12">
        <f t="shared" si="8"/>
        <v>111.7631214404844</v>
      </c>
      <c r="AC6" s="12">
        <v>114.60397055925586</v>
      </c>
      <c r="AD6" s="12">
        <v>112.12969810514554</v>
      </c>
      <c r="AE6" s="12">
        <f t="shared" si="9"/>
        <v>94.944504211487185</v>
      </c>
      <c r="AF6" s="12">
        <f t="shared" si="10"/>
        <v>71.853693791534653</v>
      </c>
      <c r="AG6" s="61">
        <v>0.30036381299999992</v>
      </c>
      <c r="AH6" s="12">
        <v>8.1110008700000016</v>
      </c>
      <c r="AI6" s="61">
        <v>0.30036381299999992</v>
      </c>
      <c r="AJ6" s="12">
        <f t="shared" si="11"/>
        <v>89.823198512562854</v>
      </c>
      <c r="AK6" s="12">
        <v>8.1110008700000016</v>
      </c>
      <c r="AL6" s="61">
        <v>0.30036381299999992</v>
      </c>
      <c r="AM6" s="12">
        <f t="shared" si="12"/>
        <v>87.883937030302036</v>
      </c>
      <c r="AN6" s="12">
        <v>8.1110008700000016</v>
      </c>
      <c r="AO6" s="61"/>
      <c r="AP6" s="61"/>
      <c r="AQ6" s="12"/>
      <c r="AR6" s="12">
        <v>105.33626516138857</v>
      </c>
      <c r="AS6" s="12">
        <v>100.7184813205223</v>
      </c>
      <c r="AT6" s="12">
        <f t="shared" si="13"/>
        <v>104.58484260318701</v>
      </c>
      <c r="AU6" s="12">
        <f t="shared" si="14"/>
        <v>84.843447090289089</v>
      </c>
      <c r="AV6" s="12">
        <f t="shared" si="15"/>
        <v>89.315662116955465</v>
      </c>
      <c r="AW6" s="12">
        <f t="shared" si="16"/>
        <v>95.740989607273747</v>
      </c>
      <c r="AX6" s="12">
        <f t="shared" si="17"/>
        <v>93.288843663853115</v>
      </c>
      <c r="AY6" s="12">
        <f t="shared" si="18"/>
        <v>79.149470715083723</v>
      </c>
      <c r="AZ6" s="12">
        <f t="shared" si="19"/>
        <v>117.8641408729911</v>
      </c>
      <c r="BA6" s="12">
        <v>122.37147731798017</v>
      </c>
      <c r="BB6" s="12"/>
    </row>
    <row r="7" spans="1:54">
      <c r="A7" t="s">
        <v>395</v>
      </c>
      <c r="B7" t="s">
        <v>220</v>
      </c>
      <c r="C7" s="12">
        <v>119.59545986884098</v>
      </c>
      <c r="D7" s="12">
        <v>99.332331439199393</v>
      </c>
      <c r="E7" s="12">
        <v>143.32042767423758</v>
      </c>
      <c r="F7" s="12">
        <v>110.40750716419339</v>
      </c>
      <c r="G7" s="12">
        <v>115.12140854501558</v>
      </c>
      <c r="H7" s="59">
        <f t="shared" si="0"/>
        <v>128.45703982191858</v>
      </c>
      <c r="I7" s="9">
        <v>123.71503851806347</v>
      </c>
      <c r="J7" s="7">
        <v>142.50567370610571</v>
      </c>
      <c r="K7" s="7">
        <v>94.725189362482283</v>
      </c>
      <c r="L7" s="7">
        <f t="shared" si="1"/>
        <v>42.623304232685221</v>
      </c>
      <c r="M7" s="60">
        <f t="shared" si="2"/>
        <v>94.725189362482283</v>
      </c>
      <c r="N7" s="60">
        <v>7.8887141461538466</v>
      </c>
      <c r="O7" s="12">
        <f t="shared" si="3"/>
        <v>92.53523470311994</v>
      </c>
      <c r="P7" s="12">
        <f t="shared" si="4"/>
        <v>142.50567370610571</v>
      </c>
      <c r="Q7" s="12">
        <f t="shared" si="5"/>
        <v>143.18720747419175</v>
      </c>
      <c r="R7" s="12">
        <f t="shared" si="6"/>
        <v>115.01440009322123</v>
      </c>
      <c r="S7" s="12"/>
      <c r="T7" s="12">
        <v>110.30488041077336</v>
      </c>
      <c r="U7" s="12"/>
      <c r="V7" s="12">
        <v>7.8887141461538466</v>
      </c>
      <c r="W7" s="12">
        <f t="shared" si="7"/>
        <v>95.360071885959073</v>
      </c>
      <c r="X7" s="12">
        <v>94.725189362482283</v>
      </c>
      <c r="Y7" s="61">
        <v>0.29737274307692302</v>
      </c>
      <c r="Z7" s="12">
        <v>7.8887141461538466</v>
      </c>
      <c r="AA7" s="12">
        <v>-3.1</v>
      </c>
      <c r="AB7" s="12">
        <f t="shared" si="8"/>
        <v>115.89299391586742</v>
      </c>
      <c r="AC7" s="12">
        <v>118.63573729170444</v>
      </c>
      <c r="AD7" s="12">
        <v>115.12140854501558</v>
      </c>
      <c r="AE7" s="12">
        <f t="shared" si="9"/>
        <v>99.431515812956007</v>
      </c>
      <c r="AF7" s="12">
        <f t="shared" si="10"/>
        <v>76.597495364848712</v>
      </c>
      <c r="AG7" s="61">
        <v>0.29737274307692302</v>
      </c>
      <c r="AH7" s="12">
        <v>7.8887141461538466</v>
      </c>
      <c r="AI7" s="61">
        <v>0.29737274307692302</v>
      </c>
      <c r="AJ7" s="12">
        <f t="shared" si="11"/>
        <v>95.360071885959073</v>
      </c>
      <c r="AK7" s="12">
        <v>7.8887141461538466</v>
      </c>
      <c r="AL7" s="61">
        <v>0.29737274307692302</v>
      </c>
      <c r="AM7" s="12">
        <f t="shared" si="12"/>
        <v>92.53523470311994</v>
      </c>
      <c r="AN7" s="12">
        <v>7.8887141461538466</v>
      </c>
      <c r="AO7" s="61"/>
      <c r="AP7" s="61"/>
      <c r="AQ7" s="12"/>
      <c r="AR7" s="12">
        <v>112.50878760801284</v>
      </c>
      <c r="AS7" s="12">
        <v>109.77985794465549</v>
      </c>
      <c r="AT7" s="12">
        <f t="shared" si="13"/>
        <v>102.48581999872246</v>
      </c>
      <c r="AU7" s="12">
        <f t="shared" si="14"/>
        <v>83.056941750243752</v>
      </c>
      <c r="AV7" s="12">
        <f t="shared" si="15"/>
        <v>93.884315108590343</v>
      </c>
      <c r="AW7" s="12">
        <f t="shared" si="16"/>
        <v>98.767642842345424</v>
      </c>
      <c r="AX7" s="12">
        <f t="shared" si="17"/>
        <v>95.055741340764882</v>
      </c>
      <c r="AY7" s="12">
        <f t="shared" si="18"/>
        <v>78.950391715661453</v>
      </c>
      <c r="AZ7" s="12">
        <f t="shared" si="19"/>
        <v>120.39932833152567</v>
      </c>
      <c r="BA7" s="12">
        <v>123.71503851806347</v>
      </c>
      <c r="BB7" s="12"/>
    </row>
    <row r="8" spans="1:54">
      <c r="A8" t="s">
        <v>388</v>
      </c>
      <c r="B8" t="s">
        <v>290</v>
      </c>
      <c r="C8" s="12">
        <v>156.96704904585721</v>
      </c>
      <c r="D8" s="12">
        <v>94.006297927316069</v>
      </c>
      <c r="E8" s="12">
        <v>214.2538114042666</v>
      </c>
      <c r="F8" s="12">
        <v>108.19125970632322</v>
      </c>
      <c r="G8" s="12">
        <v>128.01828914107065</v>
      </c>
      <c r="H8" s="59">
        <f t="shared" si="0"/>
        <v>114.14068527054587</v>
      </c>
      <c r="I8" s="9">
        <v>118.65908977122463</v>
      </c>
      <c r="J8" s="7">
        <v>219.73650518171561</v>
      </c>
      <c r="K8" s="7">
        <v>88.155474867091399</v>
      </c>
      <c r="L8" s="7">
        <f t="shared" si="1"/>
        <v>38.486342026836567</v>
      </c>
      <c r="M8" s="60">
        <f t="shared" si="2"/>
        <v>88.155474867091399</v>
      </c>
      <c r="N8" s="60">
        <v>5.3735868</v>
      </c>
      <c r="O8" s="12">
        <f t="shared" si="3"/>
        <v>82.371315100595297</v>
      </c>
      <c r="P8" s="12">
        <f t="shared" si="4"/>
        <v>219.73650518171561</v>
      </c>
      <c r="Q8" s="12">
        <f t="shared" si="5"/>
        <v>232.48476053317901</v>
      </c>
      <c r="R8" s="12">
        <f t="shared" si="6"/>
        <v>138.91142052391234</v>
      </c>
      <c r="S8" s="12"/>
      <c r="T8" s="12">
        <v>117.39730061159905</v>
      </c>
      <c r="U8" s="12"/>
      <c r="V8" s="12">
        <v>5.3735868</v>
      </c>
      <c r="W8" s="12">
        <f t="shared" si="7"/>
        <v>86.674992967166659</v>
      </c>
      <c r="X8" s="12">
        <v>88.155474867091399</v>
      </c>
      <c r="Y8" s="61">
        <v>0.26027296</v>
      </c>
      <c r="Z8" s="12">
        <v>5.3735868</v>
      </c>
      <c r="AA8" s="12">
        <v>-7.7</v>
      </c>
      <c r="AB8" s="12">
        <f t="shared" si="8"/>
        <v>125.86835165598045</v>
      </c>
      <c r="AC8" s="12">
        <v>134.70689763080907</v>
      </c>
      <c r="AD8" s="12">
        <v>128.01828914107065</v>
      </c>
      <c r="AE8" s="12">
        <f t="shared" si="9"/>
        <v>102.55897140942989</v>
      </c>
      <c r="AF8" s="12">
        <f t="shared" si="10"/>
        <v>51.788970465661663</v>
      </c>
      <c r="AG8" s="61">
        <v>0.26027296</v>
      </c>
      <c r="AH8" s="12">
        <v>5.3735868</v>
      </c>
      <c r="AI8" s="61">
        <v>0.26027296</v>
      </c>
      <c r="AJ8" s="12">
        <f t="shared" si="11"/>
        <v>86.674992967166659</v>
      </c>
      <c r="AK8" s="12">
        <v>5.3735868</v>
      </c>
      <c r="AL8" s="61">
        <v>0.26027296</v>
      </c>
      <c r="AM8" s="12">
        <f t="shared" si="12"/>
        <v>82.371315100595297</v>
      </c>
      <c r="AN8" s="12">
        <v>5.3735868</v>
      </c>
      <c r="AO8" s="61"/>
      <c r="AP8" s="61"/>
      <c r="AQ8" s="12"/>
      <c r="AR8" s="12">
        <v>118.17112034250481</v>
      </c>
      <c r="AS8" s="12">
        <v>110.95984310971006</v>
      </c>
      <c r="AT8" s="12">
        <f t="shared" si="13"/>
        <v>106.49899732254009</v>
      </c>
      <c r="AU8" s="12">
        <f t="shared" si="14"/>
        <v>59.88919234880472</v>
      </c>
      <c r="AV8" s="12">
        <f t="shared" si="15"/>
        <v>86.574758792069105</v>
      </c>
      <c r="AW8" s="12">
        <f t="shared" si="16"/>
        <v>96.411892214339559</v>
      </c>
      <c r="AX8" s="12">
        <f t="shared" si="17"/>
        <v>89.796763452789733</v>
      </c>
      <c r="AY8" s="12">
        <f t="shared" si="18"/>
        <v>53.778556387242418</v>
      </c>
      <c r="AZ8" s="12">
        <f t="shared" si="19"/>
        <v>166.97503519096267</v>
      </c>
      <c r="BA8" s="12">
        <v>118.65908977122463</v>
      </c>
      <c r="BB8" s="12"/>
    </row>
    <row r="9" spans="1:54">
      <c r="A9" t="s">
        <v>51</v>
      </c>
      <c r="B9" t="s">
        <v>291</v>
      </c>
      <c r="C9" s="12">
        <v>130.10446278104601</v>
      </c>
      <c r="D9" s="12">
        <v>95.027549524077259</v>
      </c>
      <c r="E9" s="12">
        <v>146.15043031395729</v>
      </c>
      <c r="F9" s="12">
        <v>106.69544806703904</v>
      </c>
      <c r="G9" s="12">
        <v>112.96217021332626</v>
      </c>
      <c r="H9" s="59">
        <f t="shared" si="0"/>
        <v>130.48008871945052</v>
      </c>
      <c r="I9" s="9">
        <v>119.80380559291822</v>
      </c>
      <c r="J9" s="7">
        <v>150.78374750329638</v>
      </c>
      <c r="K9" s="7">
        <v>97.180812063800147</v>
      </c>
      <c r="L9" s="7">
        <f t="shared" si="1"/>
        <v>43.186678645520061</v>
      </c>
      <c r="M9" s="60">
        <f t="shared" si="2"/>
        <v>97.180812063800147</v>
      </c>
      <c r="N9" s="60">
        <v>7.1905897000000003</v>
      </c>
      <c r="O9" s="12">
        <f t="shared" si="3"/>
        <v>94.439524500411139</v>
      </c>
      <c r="P9" s="12">
        <f t="shared" si="4"/>
        <v>150.78374750329638</v>
      </c>
      <c r="Q9" s="12">
        <f t="shared" si="5"/>
        <v>153.99393848939746</v>
      </c>
      <c r="R9" s="12">
        <f t="shared" si="6"/>
        <v>119.02455199133649</v>
      </c>
      <c r="S9" s="12"/>
      <c r="T9" s="12">
        <v>112.42151139369729</v>
      </c>
      <c r="U9" s="12"/>
      <c r="V9" s="12">
        <v>7.1905897000000003</v>
      </c>
      <c r="W9" s="12">
        <f t="shared" si="7"/>
        <v>97.446736386741776</v>
      </c>
      <c r="X9" s="12">
        <v>97.180812063800147</v>
      </c>
      <c r="Y9" s="61">
        <v>0.30299999999999999</v>
      </c>
      <c r="Z9" s="12">
        <v>7.1905897000000003</v>
      </c>
      <c r="AA9" s="12">
        <v>-2.6</v>
      </c>
      <c r="AB9" s="12">
        <f t="shared" si="8"/>
        <v>113.27127844152541</v>
      </c>
      <c r="AC9" s="12">
        <v>116.55919362876861</v>
      </c>
      <c r="AD9" s="12">
        <v>112.96217021332626</v>
      </c>
      <c r="AE9" s="12">
        <f t="shared" si="9"/>
        <v>103.17023848604886</v>
      </c>
      <c r="AF9" s="12">
        <f t="shared" si="10"/>
        <v>75.318251193688212</v>
      </c>
      <c r="AG9" s="61">
        <v>0.30299999999999999</v>
      </c>
      <c r="AH9" s="12">
        <v>7.1905897000000003</v>
      </c>
      <c r="AI9" s="61">
        <v>0.30299999999999999</v>
      </c>
      <c r="AJ9" s="12">
        <f t="shared" si="11"/>
        <v>97.446736386741776</v>
      </c>
      <c r="AK9" s="12">
        <v>7.1905897000000003</v>
      </c>
      <c r="AL9" s="61">
        <v>0.30299999999999999</v>
      </c>
      <c r="AM9" s="12">
        <f t="shared" si="12"/>
        <v>94.439524500411139</v>
      </c>
      <c r="AN9" s="12">
        <v>7.1905897000000003</v>
      </c>
      <c r="AO9" s="61"/>
      <c r="AP9" s="61"/>
      <c r="AQ9" s="12"/>
      <c r="AR9" s="12">
        <v>111.63137447416125</v>
      </c>
      <c r="AS9" s="12">
        <v>110.07794822452259</v>
      </c>
      <c r="AT9" s="12">
        <f t="shared" si="13"/>
        <v>101.41120567261136</v>
      </c>
      <c r="AU9" s="12">
        <f t="shared" si="14"/>
        <v>73.039423470046515</v>
      </c>
      <c r="AV9" s="12">
        <f t="shared" si="15"/>
        <v>99.375280485120214</v>
      </c>
      <c r="AW9" s="12">
        <f t="shared" si="16"/>
        <v>98.040149471438696</v>
      </c>
      <c r="AX9" s="12">
        <f t="shared" si="17"/>
        <v>101.36182066314625</v>
      </c>
      <c r="AY9" s="12">
        <f t="shared" si="18"/>
        <v>74.034089431104505</v>
      </c>
      <c r="AZ9" s="12">
        <f t="shared" si="19"/>
        <v>136.91236218616925</v>
      </c>
      <c r="BA9" s="12">
        <v>119.80380559291822</v>
      </c>
      <c r="BB9" s="12"/>
    </row>
    <row r="10" spans="1:54">
      <c r="A10" t="s">
        <v>391</v>
      </c>
      <c r="B10" t="s">
        <v>292</v>
      </c>
      <c r="C10" s="12">
        <v>113.98870976621065</v>
      </c>
      <c r="D10" s="12">
        <v>106.12270727412658</v>
      </c>
      <c r="E10" s="12">
        <v>152.47164991441747</v>
      </c>
      <c r="F10" s="12">
        <v>106.66142110981528</v>
      </c>
      <c r="G10" s="12">
        <v>113.75017081631354</v>
      </c>
      <c r="H10" s="59">
        <f t="shared" si="0"/>
        <v>111.6464508849633</v>
      </c>
      <c r="I10" s="9">
        <v>105.35321493351925</v>
      </c>
      <c r="J10" s="7">
        <v>138.08798686616035</v>
      </c>
      <c r="K10" s="7">
        <v>84.516477355124366</v>
      </c>
      <c r="L10" s="7">
        <f t="shared" si="1"/>
        <v>37.800248782049742</v>
      </c>
      <c r="M10" s="60">
        <f t="shared" si="2"/>
        <v>84.516477355124366</v>
      </c>
      <c r="N10" s="60">
        <v>6.6560964</v>
      </c>
      <c r="O10" s="12">
        <f t="shared" si="3"/>
        <v>81.784850934637021</v>
      </c>
      <c r="P10" s="12">
        <f t="shared" si="4"/>
        <v>138.08798686616035</v>
      </c>
      <c r="Q10" s="12">
        <f t="shared" si="5"/>
        <v>139.87233789439668</v>
      </c>
      <c r="R10" s="12">
        <f t="shared" si="6"/>
        <v>104.35056180539355</v>
      </c>
      <c r="S10" s="12"/>
      <c r="T10" s="12">
        <v>97.847582433473121</v>
      </c>
      <c r="U10" s="12"/>
      <c r="V10" s="12">
        <v>6.6560964</v>
      </c>
      <c r="W10" s="12">
        <f t="shared" si="7"/>
        <v>84.922370139191969</v>
      </c>
      <c r="X10" s="12">
        <v>84.516477355124366</v>
      </c>
      <c r="Y10" s="61">
        <v>0.28567999999999999</v>
      </c>
      <c r="Z10" s="12">
        <v>6.6560964</v>
      </c>
      <c r="AA10" s="12">
        <v>-0.20000000000000107</v>
      </c>
      <c r="AB10" s="12">
        <f t="shared" si="8"/>
        <v>114.29645924391563</v>
      </c>
      <c r="AC10" s="12">
        <v>118.11397831096583</v>
      </c>
      <c r="AD10" s="12">
        <v>113.75017081631354</v>
      </c>
      <c r="AE10" s="12">
        <f t="shared" si="9"/>
        <v>90.566336065536987</v>
      </c>
      <c r="AF10" s="12">
        <f t="shared" si="10"/>
        <v>63.355608172938538</v>
      </c>
      <c r="AG10" s="61">
        <v>0.28567999999999999</v>
      </c>
      <c r="AH10" s="12">
        <v>6.6560964</v>
      </c>
      <c r="AI10" s="61">
        <v>0.28567999999999999</v>
      </c>
      <c r="AJ10" s="12">
        <f t="shared" si="11"/>
        <v>84.922370139191969</v>
      </c>
      <c r="AK10" s="12">
        <v>6.6560964</v>
      </c>
      <c r="AL10" s="61">
        <v>0.28567999999999999</v>
      </c>
      <c r="AM10" s="12">
        <f t="shared" si="12"/>
        <v>81.784850934637021</v>
      </c>
      <c r="AN10" s="12">
        <v>6.6560964</v>
      </c>
      <c r="AO10" s="61"/>
      <c r="AP10" s="61"/>
      <c r="AQ10" s="12"/>
      <c r="AR10" s="12">
        <v>111.5456509818441</v>
      </c>
      <c r="AS10" s="12">
        <v>96.599341094592916</v>
      </c>
      <c r="AT10" s="12">
        <f t="shared" si="13"/>
        <v>115.47247602094441</v>
      </c>
      <c r="AU10" s="12">
        <f t="shared" si="14"/>
        <v>93.099314389804803</v>
      </c>
      <c r="AV10" s="12">
        <f t="shared" si="15"/>
        <v>83.392190237262938</v>
      </c>
      <c r="AW10" s="12">
        <f t="shared" si="16"/>
        <v>96.111447711731543</v>
      </c>
      <c r="AX10" s="12">
        <f t="shared" si="17"/>
        <v>86.7661368366673</v>
      </c>
      <c r="AY10" s="12">
        <f t="shared" si="18"/>
        <v>80.778678517457124</v>
      </c>
      <c r="AZ10" s="12">
        <f t="shared" si="19"/>
        <v>107.41217661528867</v>
      </c>
      <c r="BA10" s="12">
        <v>105.35321493351925</v>
      </c>
      <c r="BB10" s="12"/>
    </row>
    <row r="11" spans="1:54">
      <c r="A11" t="s">
        <v>384</v>
      </c>
      <c r="B11" t="s">
        <v>293</v>
      </c>
      <c r="C11" s="12">
        <v>102.73310716364928</v>
      </c>
      <c r="D11" s="12">
        <v>102.36295881734293</v>
      </c>
      <c r="E11" s="12">
        <v>118.72554432845946</v>
      </c>
      <c r="F11" s="12">
        <v>120.50255461379982</v>
      </c>
      <c r="G11" s="12">
        <v>132.11903229721159</v>
      </c>
      <c r="H11" s="59">
        <f t="shared" si="0"/>
        <v>140.94852209245164</v>
      </c>
      <c r="I11" s="9">
        <v>148.49980817206713</v>
      </c>
      <c r="J11" s="7">
        <v>117.66705015324634</v>
      </c>
      <c r="K11" s="7">
        <v>99.352639487142596</v>
      </c>
      <c r="L11" s="7">
        <f t="shared" si="1"/>
        <v>46.248289194857037</v>
      </c>
      <c r="M11" s="60">
        <f t="shared" si="2"/>
        <v>99.352639487142596</v>
      </c>
      <c r="N11" s="60">
        <v>10.845389000000001</v>
      </c>
      <c r="O11" s="12">
        <f t="shared" si="3"/>
        <v>99.475184575126818</v>
      </c>
      <c r="P11" s="12">
        <f t="shared" si="4"/>
        <v>117.66705015324634</v>
      </c>
      <c r="Q11" s="12">
        <f t="shared" si="5"/>
        <v>125.03335834724217</v>
      </c>
      <c r="R11" s="12">
        <f t="shared" si="6"/>
        <v>139.13843396671894</v>
      </c>
      <c r="S11" s="12"/>
      <c r="T11" s="12">
        <v>126.90478007919069</v>
      </c>
      <c r="U11" s="12"/>
      <c r="V11" s="12">
        <v>10.845389000000001</v>
      </c>
      <c r="W11" s="12">
        <f t="shared" si="7"/>
        <v>90.394408343714161</v>
      </c>
      <c r="X11" s="12">
        <v>99.352639487142596</v>
      </c>
      <c r="Y11" s="61">
        <v>0.33739852999999997</v>
      </c>
      <c r="Z11" s="12">
        <v>10.845389000000001</v>
      </c>
      <c r="AA11" s="12">
        <v>-1.3</v>
      </c>
      <c r="AB11" s="12">
        <f t="shared" si="8"/>
        <v>120.20638623290976</v>
      </c>
      <c r="AC11" s="12">
        <v>120.05830204246473</v>
      </c>
      <c r="AD11" s="12">
        <v>132.11903229721159</v>
      </c>
      <c r="AE11" s="12">
        <f t="shared" si="9"/>
        <v>99.108452876590107</v>
      </c>
      <c r="AF11" s="12">
        <f t="shared" si="10"/>
        <v>100.59184670832218</v>
      </c>
      <c r="AG11" s="61">
        <v>0.33739852999999997</v>
      </c>
      <c r="AH11" s="12">
        <v>10.845389000000001</v>
      </c>
      <c r="AI11" s="61">
        <v>0.33739852999999997</v>
      </c>
      <c r="AJ11" s="12">
        <f t="shared" si="11"/>
        <v>90.394408343714161</v>
      </c>
      <c r="AK11" s="12">
        <v>10.845389000000001</v>
      </c>
      <c r="AL11" s="61">
        <v>0.33739852999999997</v>
      </c>
      <c r="AM11" s="12">
        <f t="shared" si="12"/>
        <v>99.475184575126818</v>
      </c>
      <c r="AN11" s="12">
        <v>10.845389000000001</v>
      </c>
      <c r="AO11" s="61"/>
      <c r="AP11" s="61"/>
      <c r="AQ11" s="12"/>
      <c r="AR11" s="12">
        <v>129.31133260010267</v>
      </c>
      <c r="AS11" s="12">
        <v>119.42821755450504</v>
      </c>
      <c r="AT11" s="12">
        <f t="shared" si="13"/>
        <v>108.2753600848871</v>
      </c>
      <c r="AU11" s="12">
        <f t="shared" si="14"/>
        <v>99.63969906437589</v>
      </c>
      <c r="AV11" s="12">
        <f t="shared" si="15"/>
        <v>111.89298027329599</v>
      </c>
      <c r="AW11" s="12">
        <f t="shared" si="16"/>
        <v>101.45034480256965</v>
      </c>
      <c r="AX11" s="12">
        <f t="shared" si="17"/>
        <v>110.29334645539997</v>
      </c>
      <c r="AY11" s="12">
        <f t="shared" si="18"/>
        <v>109.89595849618999</v>
      </c>
      <c r="AZ11" s="12">
        <f t="shared" si="19"/>
        <v>100.36160379748972</v>
      </c>
      <c r="BA11" s="12">
        <v>148.49980817206713</v>
      </c>
      <c r="BB11" s="12"/>
    </row>
    <row r="12" spans="1:54">
      <c r="A12" t="s">
        <v>386</v>
      </c>
      <c r="B12" t="s">
        <v>296</v>
      </c>
      <c r="C12" s="12">
        <v>111.01748917683709</v>
      </c>
      <c r="D12" s="12">
        <v>100.02339676597576</v>
      </c>
      <c r="E12" s="12">
        <v>111.0359444461386</v>
      </c>
      <c r="F12" s="12">
        <v>104.30633275552087</v>
      </c>
      <c r="G12" s="12">
        <v>106.92123172314714</v>
      </c>
      <c r="H12" s="59">
        <f t="shared" si="0"/>
        <v>133.17883777238478</v>
      </c>
      <c r="I12" s="9">
        <v>129.86489549938719</v>
      </c>
      <c r="J12" s="7">
        <v>106.26410874912044</v>
      </c>
      <c r="K12" s="7">
        <v>94.684303927954033</v>
      </c>
      <c r="L12" s="7">
        <f t="shared" si="1"/>
        <v>44.018426571181614</v>
      </c>
      <c r="M12" s="60">
        <f t="shared" si="2"/>
        <v>94.684303927954033</v>
      </c>
      <c r="N12" s="60">
        <v>10.241175</v>
      </c>
      <c r="O12" s="12">
        <f t="shared" si="3"/>
        <v>94.183316256516989</v>
      </c>
      <c r="P12" s="12">
        <f t="shared" si="4"/>
        <v>106.26410874912044</v>
      </c>
      <c r="Q12" s="12">
        <f t="shared" si="5"/>
        <v>107.31904650337482</v>
      </c>
      <c r="R12" s="12">
        <f t="shared" si="6"/>
        <v>103.34207266603376</v>
      </c>
      <c r="S12" s="12"/>
      <c r="T12" s="12">
        <v>100.81470672784032</v>
      </c>
      <c r="U12" s="12"/>
      <c r="V12" s="12">
        <v>10.241175</v>
      </c>
      <c r="W12" s="12">
        <f t="shared" si="7"/>
        <v>93.361911859128995</v>
      </c>
      <c r="X12" s="12">
        <v>94.684303927954033</v>
      </c>
      <c r="Y12" s="61">
        <v>0.31877107999999998</v>
      </c>
      <c r="Z12" s="12">
        <v>10.241175</v>
      </c>
      <c r="AA12" s="12">
        <v>-5.0999999999999996</v>
      </c>
      <c r="AB12" s="12">
        <f t="shared" si="8"/>
        <v>105.42793470395715</v>
      </c>
      <c r="AC12" s="12">
        <v>105.9887356781753</v>
      </c>
      <c r="AD12" s="12">
        <v>106.92123172314714</v>
      </c>
      <c r="AE12" s="12">
        <f t="shared" si="9"/>
        <v>95.702440573797375</v>
      </c>
      <c r="AF12" s="12">
        <f t="shared" si="10"/>
        <v>89.902154314076427</v>
      </c>
      <c r="AG12" s="61">
        <v>0.31877107999999998</v>
      </c>
      <c r="AH12" s="12">
        <v>10.241175</v>
      </c>
      <c r="AI12" s="61">
        <v>0.31877107999999998</v>
      </c>
      <c r="AJ12" s="12">
        <f t="shared" si="11"/>
        <v>93.361911859128995</v>
      </c>
      <c r="AK12" s="12">
        <v>10.241175</v>
      </c>
      <c r="AL12" s="61">
        <v>0.31877107999999998</v>
      </c>
      <c r="AM12" s="12">
        <f t="shared" si="12"/>
        <v>94.183316256516989</v>
      </c>
      <c r="AN12" s="12">
        <v>10.241175</v>
      </c>
      <c r="AO12" s="61"/>
      <c r="AP12" s="61"/>
      <c r="AQ12" s="12"/>
      <c r="AR12" s="12">
        <v>100.99176125351426</v>
      </c>
      <c r="AS12" s="12">
        <v>99.823706120059697</v>
      </c>
      <c r="AT12" s="12">
        <f t="shared" si="13"/>
        <v>101.17011797984109</v>
      </c>
      <c r="AU12" s="12">
        <f t="shared" si="14"/>
        <v>90.096972564972077</v>
      </c>
      <c r="AV12" s="12">
        <f t="shared" si="15"/>
        <v>100.97497542654206</v>
      </c>
      <c r="AW12" s="12">
        <f t="shared" si="16"/>
        <v>95.724831849851512</v>
      </c>
      <c r="AX12" s="12">
        <f t="shared" si="17"/>
        <v>105.48462031766806</v>
      </c>
      <c r="AY12" s="12">
        <f t="shared" si="18"/>
        <v>95.038449427874369</v>
      </c>
      <c r="AZ12" s="12">
        <f t="shared" si="19"/>
        <v>110.99152075047417</v>
      </c>
      <c r="BA12" s="12">
        <v>129.86489549938719</v>
      </c>
      <c r="BB12" s="12"/>
    </row>
    <row r="13" spans="1:54">
      <c r="A13" t="s">
        <v>390</v>
      </c>
      <c r="B13" t="s">
        <v>298</v>
      </c>
      <c r="C13" s="12">
        <v>121.01092469301516</v>
      </c>
      <c r="D13" s="12">
        <v>102.1471157818382</v>
      </c>
      <c r="E13" s="12">
        <v>147.83021163206217</v>
      </c>
      <c r="F13" s="12">
        <v>116.56695346643244</v>
      </c>
      <c r="G13" s="12">
        <v>118.79654954033812</v>
      </c>
      <c r="H13" s="59">
        <f t="shared" si="0"/>
        <v>123.04082013994402</v>
      </c>
      <c r="I13" s="9">
        <v>132.17733099660944</v>
      </c>
      <c r="J13" s="7">
        <v>142.49495626016619</v>
      </c>
      <c r="K13" s="7">
        <v>92.266638457080788</v>
      </c>
      <c r="L13" s="7">
        <f t="shared" si="1"/>
        <v>41.057818202832323</v>
      </c>
      <c r="M13" s="60">
        <f t="shared" si="2"/>
        <v>92.266638457080788</v>
      </c>
      <c r="N13" s="60">
        <v>6.9186047000000004</v>
      </c>
      <c r="O13" s="12">
        <f t="shared" si="3"/>
        <v>90.334058496877674</v>
      </c>
      <c r="P13" s="12">
        <f t="shared" si="4"/>
        <v>142.49495626016619</v>
      </c>
      <c r="Q13" s="12">
        <f t="shared" si="5"/>
        <v>145.67489099517579</v>
      </c>
      <c r="R13" s="12">
        <f t="shared" si="6"/>
        <v>117.06453108491941</v>
      </c>
      <c r="S13" s="12"/>
      <c r="T13" s="12">
        <v>114.86744186043887</v>
      </c>
      <c r="U13" s="12"/>
      <c r="V13" s="12">
        <v>6.9186047000000004</v>
      </c>
      <c r="W13" s="12">
        <f t="shared" si="7"/>
        <v>94.581873671410946</v>
      </c>
      <c r="X13" s="12">
        <v>92.266638457080788</v>
      </c>
      <c r="Y13" s="61">
        <v>0.28799999999999998</v>
      </c>
      <c r="Z13" s="12">
        <v>6.9186047000000004</v>
      </c>
      <c r="AA13" s="12">
        <v>-2.8</v>
      </c>
      <c r="AB13" s="12">
        <f t="shared" si="8"/>
        <v>121.77749649403739</v>
      </c>
      <c r="AC13" s="12">
        <v>124.38276800783987</v>
      </c>
      <c r="AD13" s="12">
        <v>118.79654954033812</v>
      </c>
      <c r="AE13" s="12">
        <f t="shared" si="9"/>
        <v>96.390957360478509</v>
      </c>
      <c r="AF13" s="12">
        <f t="shared" si="10"/>
        <v>76.006116186786613</v>
      </c>
      <c r="AG13" s="61">
        <v>0.28799999999999998</v>
      </c>
      <c r="AH13" s="12">
        <v>6.9186047000000004</v>
      </c>
      <c r="AI13" s="61">
        <v>0.28799999999999998</v>
      </c>
      <c r="AJ13" s="12">
        <f t="shared" si="11"/>
        <v>94.581873671410946</v>
      </c>
      <c r="AK13" s="12">
        <v>6.9186047000000004</v>
      </c>
      <c r="AL13" s="61">
        <v>0.28799999999999998</v>
      </c>
      <c r="AM13" s="12">
        <f t="shared" si="12"/>
        <v>90.334058496877674</v>
      </c>
      <c r="AN13" s="12">
        <v>6.9186047000000004</v>
      </c>
      <c r="AO13" s="61"/>
      <c r="AP13" s="61"/>
      <c r="AQ13" s="12"/>
      <c r="AR13" s="12">
        <v>110.20743760788854</v>
      </c>
      <c r="AS13" s="12">
        <v>112.36000241223772</v>
      </c>
      <c r="AT13" s="12">
        <f t="shared" si="13"/>
        <v>98.084225028358716</v>
      </c>
      <c r="AU13" s="12">
        <f t="shared" si="14"/>
        <v>84.411482716100764</v>
      </c>
      <c r="AV13" s="12">
        <f t="shared" si="15"/>
        <v>90.213656503255123</v>
      </c>
      <c r="AW13" s="12">
        <f t="shared" si="16"/>
        <v>98.460582818230264</v>
      </c>
      <c r="AX13" s="12">
        <f t="shared" si="17"/>
        <v>91.62413416727388</v>
      </c>
      <c r="AY13" s="12">
        <f t="shared" si="18"/>
        <v>77.341290176385371</v>
      </c>
      <c r="AZ13" s="12">
        <f t="shared" si="19"/>
        <v>118.46729471193835</v>
      </c>
      <c r="BA13" s="12">
        <v>132.17733099660944</v>
      </c>
      <c r="BB13" s="12"/>
    </row>
    <row r="14" spans="1:54">
      <c r="A14" t="s">
        <v>383</v>
      </c>
      <c r="B14" t="s">
        <v>301</v>
      </c>
      <c r="C14" s="12">
        <v>122.93124153569703</v>
      </c>
      <c r="D14" s="12">
        <v>96.982539832410907</v>
      </c>
      <c r="E14" s="12">
        <v>134.42664351044942</v>
      </c>
      <c r="F14" s="12">
        <v>109.92442124720993</v>
      </c>
      <c r="G14" s="12">
        <v>115.50927824387577</v>
      </c>
      <c r="H14" s="59">
        <f t="shared" si="0"/>
        <v>131.78342495823136</v>
      </c>
      <c r="I14" s="9">
        <v>141.38512669966386</v>
      </c>
      <c r="J14" s="7">
        <v>132.61620142717194</v>
      </c>
      <c r="K14" s="7">
        <v>95.119512075165801</v>
      </c>
      <c r="L14" s="7">
        <f t="shared" si="1"/>
        <v>43.600252710066322</v>
      </c>
      <c r="M14" s="60">
        <f t="shared" si="2"/>
        <v>95.119512075165801</v>
      </c>
      <c r="N14" s="60">
        <v>9.2540797999999995</v>
      </c>
      <c r="O14" s="12">
        <f t="shared" si="3"/>
        <v>93.445923182373718</v>
      </c>
      <c r="P14" s="12">
        <f t="shared" si="4"/>
        <v>132.61620142717194</v>
      </c>
      <c r="Q14" s="12">
        <f t="shared" si="5"/>
        <v>140.82052044093373</v>
      </c>
      <c r="R14" s="12">
        <f t="shared" si="6"/>
        <v>121.0033684787703</v>
      </c>
      <c r="S14" s="12"/>
      <c r="T14" s="12">
        <v>115.15287300911633</v>
      </c>
      <c r="U14" s="12"/>
      <c r="V14" s="12">
        <v>9.2540797999999995</v>
      </c>
      <c r="W14" s="12">
        <f t="shared" si="7"/>
        <v>93.883343255680529</v>
      </c>
      <c r="X14" s="12">
        <v>95.119512075165801</v>
      </c>
      <c r="Y14" s="61">
        <v>0.34421593</v>
      </c>
      <c r="Z14" s="12">
        <v>9.2540797999999995</v>
      </c>
      <c r="AA14" s="12">
        <v>1.7</v>
      </c>
      <c r="AB14" s="12">
        <f t="shared" si="8"/>
        <v>114.00812495774987</v>
      </c>
      <c r="AC14" s="12">
        <v>116.04997681301981</v>
      </c>
      <c r="AD14" s="12">
        <v>115.50927824387577</v>
      </c>
      <c r="AE14" s="12">
        <f t="shared" si="9"/>
        <v>98.653211866339021</v>
      </c>
      <c r="AF14" s="12">
        <f t="shared" si="10"/>
        <v>80.671486956696427</v>
      </c>
      <c r="AG14" s="61">
        <v>0.34421593</v>
      </c>
      <c r="AH14" s="12">
        <v>9.2540797999999995</v>
      </c>
      <c r="AI14" s="61">
        <v>0.34421593</v>
      </c>
      <c r="AJ14" s="12">
        <f t="shared" si="11"/>
        <v>93.883343255680529</v>
      </c>
      <c r="AK14" s="12">
        <v>9.2540797999999995</v>
      </c>
      <c r="AL14" s="61">
        <v>0.34421593</v>
      </c>
      <c r="AM14" s="12">
        <f t="shared" si="12"/>
        <v>93.445923182373718</v>
      </c>
      <c r="AN14" s="12">
        <v>9.2540797999999995</v>
      </c>
      <c r="AO14" s="61"/>
      <c r="AP14" s="61"/>
      <c r="AQ14" s="12"/>
      <c r="AR14" s="12">
        <v>110.30920696179601</v>
      </c>
      <c r="AS14" s="12">
        <v>108.44397218585699</v>
      </c>
      <c r="AT14" s="12">
        <f t="shared" si="13"/>
        <v>101.71999857469466</v>
      </c>
      <c r="AU14" s="12">
        <f t="shared" si="14"/>
        <v>78.891694756250331</v>
      </c>
      <c r="AV14" s="12">
        <f t="shared" si="15"/>
        <v>100.87619098796914</v>
      </c>
      <c r="AW14" s="12">
        <f t="shared" si="16"/>
        <v>95.676390494224961</v>
      </c>
      <c r="AX14" s="12">
        <f t="shared" si="17"/>
        <v>105.43477912041219</v>
      </c>
      <c r="AY14" s="12">
        <f t="shared" si="18"/>
        <v>83.179284110602339</v>
      </c>
      <c r="AZ14" s="12">
        <f t="shared" si="19"/>
        <v>126.75605500549514</v>
      </c>
      <c r="BA14" s="12">
        <v>141.38512669966386</v>
      </c>
      <c r="BB14" s="12"/>
    </row>
    <row r="15" spans="1:54">
      <c r="A15" t="s">
        <v>385</v>
      </c>
      <c r="B15" t="s">
        <v>305</v>
      </c>
      <c r="C15" s="12">
        <v>103.29510293909883</v>
      </c>
      <c r="D15" s="12">
        <v>95.030372891800894</v>
      </c>
      <c r="E15" s="12">
        <v>120.36412470108748</v>
      </c>
      <c r="F15" s="12">
        <v>97.512498959418863</v>
      </c>
      <c r="G15" s="12">
        <v>103.3673969522268</v>
      </c>
      <c r="H15" s="59">
        <f t="shared" si="0"/>
        <v>144.17076931266152</v>
      </c>
      <c r="I15" s="9">
        <v>147.29577338457815</v>
      </c>
      <c r="J15" s="7">
        <v>123.01289739146409</v>
      </c>
      <c r="K15" s="7">
        <v>98.358967705973697</v>
      </c>
      <c r="L15" s="7">
        <f t="shared" si="1"/>
        <v>47.213767282389483</v>
      </c>
      <c r="M15" s="60">
        <f t="shared" si="2"/>
        <v>98.358967705973697</v>
      </c>
      <c r="N15" s="60">
        <v>13.116967000000001</v>
      </c>
      <c r="O15" s="12">
        <f t="shared" si="3"/>
        <v>96.544441597021091</v>
      </c>
      <c r="P15" s="12">
        <f t="shared" si="4"/>
        <v>123.01289739146409</v>
      </c>
      <c r="Q15" s="12">
        <f t="shared" si="5"/>
        <v>123.90536852914137</v>
      </c>
      <c r="R15" s="12">
        <f t="shared" si="6"/>
        <v>106.40857851183284</v>
      </c>
      <c r="S15" s="12"/>
      <c r="T15" s="12">
        <v>100.38142303422696</v>
      </c>
      <c r="U15" s="12"/>
      <c r="V15" s="12">
        <v>13.116967000000001</v>
      </c>
      <c r="W15" s="12">
        <f t="shared" si="7"/>
        <v>96.411822453809819</v>
      </c>
      <c r="X15" s="12">
        <v>98.358967705973697</v>
      </c>
      <c r="Y15" s="61">
        <v>0.33761707000000002</v>
      </c>
      <c r="Z15" s="12">
        <v>13.116967000000001</v>
      </c>
      <c r="AA15" s="12">
        <v>-10.8</v>
      </c>
      <c r="AB15" s="12">
        <f t="shared" si="8"/>
        <v>101.32110324969698</v>
      </c>
      <c r="AC15" s="12">
        <v>103.22540539483602</v>
      </c>
      <c r="AD15" s="12">
        <v>103.3673969522268</v>
      </c>
      <c r="AE15" s="12">
        <f t="shared" si="9"/>
        <v>102.20063303493012</v>
      </c>
      <c r="AF15" s="12">
        <f t="shared" si="10"/>
        <v>82.797421135406907</v>
      </c>
      <c r="AG15" s="61">
        <v>0.33761707000000002</v>
      </c>
      <c r="AH15" s="12">
        <v>13.116967000000001</v>
      </c>
      <c r="AI15" s="61">
        <v>0.33761707000000002</v>
      </c>
      <c r="AJ15" s="12">
        <f t="shared" si="11"/>
        <v>96.411822453809819</v>
      </c>
      <c r="AK15" s="12">
        <v>13.116967000000001</v>
      </c>
      <c r="AL15" s="61">
        <v>0.33761707000000002</v>
      </c>
      <c r="AM15" s="12">
        <f t="shared" si="12"/>
        <v>96.544441597021091</v>
      </c>
      <c r="AN15" s="12">
        <v>13.116967000000001</v>
      </c>
      <c r="AO15" s="61"/>
      <c r="AP15" s="61"/>
      <c r="AQ15" s="12"/>
      <c r="AR15" s="12">
        <v>105.22316935556036</v>
      </c>
      <c r="AS15" s="12">
        <v>99.658391224705724</v>
      </c>
      <c r="AT15" s="12">
        <f t="shared" si="13"/>
        <v>105.5838530629171</v>
      </c>
      <c r="AU15" s="12">
        <f t="shared" si="14"/>
        <v>91.998913973520416</v>
      </c>
      <c r="AV15" s="12">
        <f t="shared" si="15"/>
        <v>90.301309772766828</v>
      </c>
      <c r="AW15" s="12">
        <f t="shared" si="16"/>
        <v>97.121642670875147</v>
      </c>
      <c r="AX15" s="12">
        <f t="shared" si="17"/>
        <v>92.97753547968604</v>
      </c>
      <c r="AY15" s="12">
        <f t="shared" si="18"/>
        <v>85.538322880655784</v>
      </c>
      <c r="AZ15" s="12">
        <f t="shared" si="19"/>
        <v>108.69693530163029</v>
      </c>
      <c r="BA15" s="12">
        <v>147.29577338457815</v>
      </c>
      <c r="BB15" s="12"/>
    </row>
    <row r="16" spans="1:54">
      <c r="A16" t="s">
        <v>393</v>
      </c>
      <c r="B16" t="s">
        <v>306</v>
      </c>
      <c r="C16" s="12">
        <v>160.66491269033327</v>
      </c>
      <c r="D16" s="12">
        <v>96.806498560108722</v>
      </c>
      <c r="E16" s="12">
        <v>212.65479820158578</v>
      </c>
      <c r="F16" s="12">
        <v>117.85726344573801</v>
      </c>
      <c r="G16" s="12">
        <v>130.33718300663409</v>
      </c>
      <c r="H16" s="59">
        <f t="shared" si="0"/>
        <v>117.90412617022164</v>
      </c>
      <c r="I16" s="9">
        <v>117.11718707702731</v>
      </c>
      <c r="J16" s="7">
        <v>216.43662463025677</v>
      </c>
      <c r="K16" s="7">
        <v>89.747154764317571</v>
      </c>
      <c r="L16" s="7">
        <f t="shared" si="1"/>
        <v>39.575735045727029</v>
      </c>
      <c r="M16" s="60">
        <f t="shared" si="2"/>
        <v>89.747154764317571</v>
      </c>
      <c r="N16" s="60">
        <v>6.1281219</v>
      </c>
      <c r="O16" s="12">
        <f t="shared" si="3"/>
        <v>84.738671590962269</v>
      </c>
      <c r="P16" s="12">
        <f t="shared" si="4"/>
        <v>216.43662463025677</v>
      </c>
      <c r="Q16" s="12">
        <f t="shared" si="5"/>
        <v>233.59732442768856</v>
      </c>
      <c r="R16" s="12">
        <f t="shared" si="6"/>
        <v>143.17296144397403</v>
      </c>
      <c r="S16" s="12"/>
      <c r="T16" s="12">
        <v>129.46400287284146</v>
      </c>
      <c r="U16" s="12"/>
      <c r="V16" s="12">
        <v>6.1281219</v>
      </c>
      <c r="W16" s="12">
        <f t="shared" si="7"/>
        <v>92.033002067065667</v>
      </c>
      <c r="X16" s="12">
        <v>89.747154764317571</v>
      </c>
      <c r="Y16" s="61">
        <v>0.26905600000000002</v>
      </c>
      <c r="Z16" s="12">
        <v>6.1281219</v>
      </c>
      <c r="AA16" s="12">
        <v>-3.5</v>
      </c>
      <c r="AB16" s="12">
        <f t="shared" si="8"/>
        <v>133.65685257171265</v>
      </c>
      <c r="AC16" s="12">
        <v>141.55664713469997</v>
      </c>
      <c r="AD16" s="12">
        <v>130.33718300663409</v>
      </c>
      <c r="AE16" s="12">
        <f t="shared" si="9"/>
        <v>101.77838753729225</v>
      </c>
      <c r="AF16" s="12">
        <f t="shared" si="10"/>
        <v>56.407484498394084</v>
      </c>
      <c r="AG16" s="61">
        <v>0.26905600000000002</v>
      </c>
      <c r="AH16" s="12">
        <v>6.1281219</v>
      </c>
      <c r="AI16" s="61">
        <v>0.26905600000000002</v>
      </c>
      <c r="AJ16" s="12">
        <f t="shared" si="11"/>
        <v>92.033002067065667</v>
      </c>
      <c r="AK16" s="12">
        <v>6.1281219</v>
      </c>
      <c r="AL16" s="61">
        <v>0.26905600000000002</v>
      </c>
      <c r="AM16" s="12">
        <f t="shared" si="12"/>
        <v>84.738671590962269</v>
      </c>
      <c r="AN16" s="12">
        <v>6.1281219</v>
      </c>
      <c r="AO16" s="61"/>
      <c r="AP16" s="61"/>
      <c r="AQ16" s="12"/>
      <c r="AR16" s="12">
        <v>122.95490830589571</v>
      </c>
      <c r="AS16" s="12">
        <v>119.95322233065072</v>
      </c>
      <c r="AT16" s="12">
        <f t="shared" si="13"/>
        <v>102.50238044207838</v>
      </c>
      <c r="AU16" s="12">
        <f t="shared" si="14"/>
        <v>60.253665183694636</v>
      </c>
      <c r="AV16" s="12">
        <f t="shared" si="15"/>
        <v>92.894868937254742</v>
      </c>
      <c r="AW16" s="12">
        <f t="shared" si="16"/>
        <v>98.528093265790702</v>
      </c>
      <c r="AX16" s="12">
        <f t="shared" si="17"/>
        <v>94.282621187705629</v>
      </c>
      <c r="AY16" s="12">
        <f t="shared" si="18"/>
        <v>56.808734896851298</v>
      </c>
      <c r="AZ16" s="12">
        <f t="shared" si="19"/>
        <v>165.96500759768088</v>
      </c>
      <c r="BA16" s="12">
        <v>117.11718707702731</v>
      </c>
      <c r="BB16" s="12"/>
    </row>
    <row r="17" spans="1:54">
      <c r="A17" t="s">
        <v>398</v>
      </c>
      <c r="B17" t="s">
        <v>307</v>
      </c>
      <c r="C17" s="12">
        <v>126.01698738834681</v>
      </c>
      <c r="D17" s="12">
        <v>99.256631432832663</v>
      </c>
      <c r="E17" s="12">
        <v>153.94742437547475</v>
      </c>
      <c r="F17" s="12">
        <v>130.15293367729697</v>
      </c>
      <c r="G17" s="12">
        <v>127.32105886299017</v>
      </c>
      <c r="H17" s="59">
        <f t="shared" si="0"/>
        <v>138.74796572573808</v>
      </c>
      <c r="I17" s="9">
        <v>125.61589928346511</v>
      </c>
      <c r="J17" s="7">
        <v>156.98794462763732</v>
      </c>
      <c r="K17" s="7">
        <v>98.959743394982226</v>
      </c>
      <c r="L17" s="7">
        <f t="shared" si="1"/>
        <v>45.603827557992894</v>
      </c>
      <c r="M17" s="60">
        <f t="shared" si="2"/>
        <v>98.959743394982226</v>
      </c>
      <c r="N17" s="60">
        <v>10.033217</v>
      </c>
      <c r="O17" s="12">
        <f t="shared" si="3"/>
        <v>97.517991149561681</v>
      </c>
      <c r="P17" s="12">
        <f t="shared" si="4"/>
        <v>156.98794462763732</v>
      </c>
      <c r="Q17" s="12">
        <f t="shared" si="5"/>
        <v>164.18638061148977</v>
      </c>
      <c r="R17" s="12">
        <f t="shared" si="6"/>
        <v>135.78911056901748</v>
      </c>
      <c r="S17" s="12"/>
      <c r="T17" s="12">
        <v>138.80933177760264</v>
      </c>
      <c r="U17" s="12"/>
      <c r="V17" s="12">
        <v>10.033217</v>
      </c>
      <c r="W17" s="12">
        <f t="shared" si="7"/>
        <v>104.24316673365701</v>
      </c>
      <c r="X17" s="12">
        <v>98.959743394982226</v>
      </c>
      <c r="Y17" s="61">
        <v>0.34105152999999999</v>
      </c>
      <c r="Z17" s="12">
        <v>10.033217</v>
      </c>
      <c r="AA17" s="12">
        <v>-2.6</v>
      </c>
      <c r="AB17" s="12">
        <f t="shared" si="8"/>
        <v>134.11868212699326</v>
      </c>
      <c r="AC17" s="12">
        <v>136.10155635184142</v>
      </c>
      <c r="AD17" s="12">
        <v>127.32105886299017</v>
      </c>
      <c r="AE17" s="12">
        <f t="shared" si="9"/>
        <v>101.97503807842008</v>
      </c>
      <c r="AF17" s="12">
        <f t="shared" si="10"/>
        <v>86.213526608859922</v>
      </c>
      <c r="AG17" s="61">
        <v>0.34105152999999999</v>
      </c>
      <c r="AH17" s="12">
        <v>10.033217</v>
      </c>
      <c r="AI17" s="61">
        <v>0.34105152999999999</v>
      </c>
      <c r="AJ17" s="12">
        <f t="shared" si="11"/>
        <v>104.24316673365701</v>
      </c>
      <c r="AK17" s="12">
        <v>10.033217</v>
      </c>
      <c r="AL17" s="61">
        <v>0.34105152999999999</v>
      </c>
      <c r="AM17" s="12">
        <f t="shared" si="12"/>
        <v>97.517991149561681</v>
      </c>
      <c r="AN17" s="12">
        <v>10.033217</v>
      </c>
      <c r="AO17" s="61"/>
      <c r="AP17" s="61"/>
      <c r="AQ17" s="12"/>
      <c r="AR17" s="12">
        <v>141.34571270012287</v>
      </c>
      <c r="AS17" s="12">
        <v>132.72350367760441</v>
      </c>
      <c r="AT17" s="12">
        <f t="shared" si="13"/>
        <v>106.49636935705259</v>
      </c>
      <c r="AU17" s="12">
        <f t="shared" si="14"/>
        <v>78.764485241147128</v>
      </c>
      <c r="AV17" s="12">
        <f t="shared" si="15"/>
        <v>115.70158427129805</v>
      </c>
      <c r="AW17" s="12">
        <f t="shared" si="16"/>
        <v>101.21698769898818</v>
      </c>
      <c r="AX17" s="12">
        <f t="shared" si="17"/>
        <v>114.31044027449818</v>
      </c>
      <c r="AY17" s="12">
        <f t="shared" si="18"/>
        <v>90.036029859097439</v>
      </c>
      <c r="AZ17" s="12">
        <f t="shared" si="19"/>
        <v>126.96077387395822</v>
      </c>
      <c r="BA17" s="12">
        <v>125.61589928346511</v>
      </c>
      <c r="BB17" s="12"/>
    </row>
    <row r="18" spans="1:54">
      <c r="C18" s="12"/>
      <c r="D18" s="12"/>
      <c r="E18" s="12"/>
      <c r="F18" s="12"/>
      <c r="G18" s="12"/>
      <c r="H18" s="12"/>
      <c r="I18" s="12"/>
      <c r="J18" s="7"/>
      <c r="K18" s="7"/>
      <c r="L18" s="7"/>
      <c r="M18" s="12"/>
      <c r="N18" s="12"/>
      <c r="O18" s="12"/>
      <c r="P18" s="12"/>
      <c r="Q18" s="12"/>
      <c r="R18" s="12"/>
      <c r="S18" s="12"/>
      <c r="U18" s="12"/>
      <c r="V18" s="12"/>
      <c r="W18" s="12"/>
      <c r="X18" s="12"/>
      <c r="Y18" s="61"/>
      <c r="Z18" s="12"/>
      <c r="AA18" s="12"/>
      <c r="AB18" s="12"/>
      <c r="AC18" s="12"/>
      <c r="AD18" s="12"/>
      <c r="AE18" s="12"/>
      <c r="AF18" s="12"/>
      <c r="AG18" s="61"/>
      <c r="AH18" s="12"/>
      <c r="AI18" s="61"/>
      <c r="AJ18" s="12"/>
      <c r="AK18" s="12"/>
      <c r="AL18" s="61"/>
      <c r="AM18" s="12"/>
      <c r="AN18" s="12"/>
      <c r="AO18" s="61"/>
      <c r="AP18" s="61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</row>
    <row r="19" spans="1:54" s="16" customFormat="1">
      <c r="A19" s="16" t="s">
        <v>206</v>
      </c>
      <c r="B19" s="16" t="s">
        <v>295</v>
      </c>
      <c r="C19" s="15">
        <v>134.58684871017078</v>
      </c>
      <c r="D19" s="15">
        <v>87.771880640613958</v>
      </c>
      <c r="E19" s="15">
        <v>243.45867927694908</v>
      </c>
      <c r="F19" s="15">
        <v>113.00392928238269</v>
      </c>
      <c r="G19" s="15">
        <v>129.88958797086019</v>
      </c>
      <c r="H19" s="15"/>
      <c r="I19" s="15">
        <v>153.64447796196978</v>
      </c>
      <c r="J19" s="7">
        <v>256.97544347906597</v>
      </c>
      <c r="K19" s="7">
        <v>88.520279409422812</v>
      </c>
      <c r="L19" s="7"/>
      <c r="M19" s="12">
        <f>100*$AS19/AB19</f>
        <v>88.520279409422812</v>
      </c>
      <c r="N19" s="12">
        <v>7.4960944999999999</v>
      </c>
      <c r="O19" s="12">
        <f>100*$AS19/AC19</f>
        <v>81.911709206243088</v>
      </c>
      <c r="P19" s="12">
        <f>+AS19*E19/F19</f>
        <v>256.97544347906597</v>
      </c>
      <c r="Q19" s="12">
        <f>+T19*E19/F19</f>
        <v>273.37838315104563</v>
      </c>
      <c r="R19" s="12"/>
      <c r="S19" s="12"/>
      <c r="T19" s="12">
        <v>126.89147730810778</v>
      </c>
      <c r="U19" s="12"/>
      <c r="V19" s="12">
        <v>7.4960944999999999</v>
      </c>
      <c r="W19" s="12">
        <f>100*$AS19/AD19</f>
        <v>91.830208005196852</v>
      </c>
      <c r="X19" s="12">
        <v>88.520279409422812</v>
      </c>
      <c r="Y19" s="61">
        <v>0.30703549000000002</v>
      </c>
      <c r="Z19" s="12">
        <v>7.4960944999999999</v>
      </c>
      <c r="AA19" s="12"/>
      <c r="AB19" s="12">
        <f>+(E19+5*F19)/6</f>
        <v>134.7463876148104</v>
      </c>
      <c r="AC19" s="12">
        <v>145.61761678102428</v>
      </c>
      <c r="AD19" s="15">
        <v>129.88958797086019</v>
      </c>
      <c r="AE19" s="12">
        <f>100*AS19/F19</f>
        <v>105.55197466866268</v>
      </c>
      <c r="AF19" s="12">
        <f>100*AS19/E19</f>
        <v>48.99306903536111</v>
      </c>
      <c r="AG19" s="61">
        <v>0.30703549000000002</v>
      </c>
      <c r="AH19" s="12">
        <v>7.4960944999999999</v>
      </c>
      <c r="AI19" s="61">
        <v>0.30703549000000002</v>
      </c>
      <c r="AJ19" s="12">
        <f>100*AS19/G19</f>
        <v>91.830208005196852</v>
      </c>
      <c r="AK19" s="12">
        <v>7.4960944999999999</v>
      </c>
      <c r="AL19" s="61">
        <v>0.30703549000000002</v>
      </c>
      <c r="AM19" s="12">
        <f>100*AS19/AC19</f>
        <v>81.911709206243088</v>
      </c>
      <c r="AN19" s="12">
        <v>7.4960944999999999</v>
      </c>
      <c r="AO19" s="61"/>
      <c r="AP19" s="61"/>
      <c r="AQ19" s="12"/>
      <c r="AR19" s="15">
        <v>131.91622935055668</v>
      </c>
      <c r="AS19" s="15">
        <v>119.27787881073405</v>
      </c>
      <c r="AT19" s="15"/>
      <c r="AU19" s="15">
        <f>100*D19/C19</f>
        <v>65.215792985560114</v>
      </c>
      <c r="AV19" s="15">
        <f t="shared" ref="AV19:AW23" si="20">+C19*AR19/E19</f>
        <v>72.924857946112041</v>
      </c>
      <c r="AW19" s="15">
        <f t="shared" si="20"/>
        <v>92.644953219989688</v>
      </c>
      <c r="AX19" s="15">
        <f>100*AV19/AW19</f>
        <v>78.714334037115464</v>
      </c>
      <c r="AY19" s="15">
        <f>100*AR19*F19/(E19*AS19)</f>
        <v>51.334177135607511</v>
      </c>
      <c r="AZ19" s="15">
        <f>10000/AU19</f>
        <v>153.33709125049157</v>
      </c>
      <c r="BA19" s="15">
        <v>153.64447796196978</v>
      </c>
    </row>
    <row r="20" spans="1:54" s="16" customFormat="1">
      <c r="A20" s="16" t="s">
        <v>202</v>
      </c>
      <c r="B20" s="16" t="s">
        <v>289</v>
      </c>
      <c r="C20" s="15">
        <v>131.83117135561889</v>
      </c>
      <c r="D20" s="15">
        <v>85.944487118395344</v>
      </c>
      <c r="E20" s="15">
        <v>302.75479051772965</v>
      </c>
      <c r="F20" s="15">
        <v>183.76755555018769</v>
      </c>
      <c r="G20" s="15">
        <v>210.44541065760328</v>
      </c>
      <c r="H20" s="15"/>
      <c r="I20" s="15">
        <v>202.35837277993676</v>
      </c>
      <c r="J20" s="7">
        <v>347.25534224672555</v>
      </c>
      <c r="K20" s="7">
        <v>103.52652076695964</v>
      </c>
      <c r="L20" s="7"/>
      <c r="M20" s="12">
        <f>100*$AS20/AB20</f>
        <v>103.52652076695964</v>
      </c>
      <c r="N20" s="12">
        <v>8.8203324999999992</v>
      </c>
      <c r="O20" s="12">
        <f>100*$AS20/AC20</f>
        <v>98.71875116142165</v>
      </c>
      <c r="P20" s="12">
        <f>+AS20*E20/F20</f>
        <v>347.25534224672555</v>
      </c>
      <c r="Q20" s="12">
        <f>+T20*E20/F20</f>
        <v>384.04431667126249</v>
      </c>
      <c r="R20" s="12"/>
      <c r="S20" s="12"/>
      <c r="T20" s="12">
        <v>233.1090622114769</v>
      </c>
      <c r="U20" s="12"/>
      <c r="V20" s="12">
        <v>8.8203324999999992</v>
      </c>
      <c r="W20" s="12">
        <f>100*$AS20/AD20</f>
        <v>100.15837994315879</v>
      </c>
      <c r="X20" s="12">
        <v>103.52652076695964</v>
      </c>
      <c r="Y20" s="61">
        <v>0.31953489000000002</v>
      </c>
      <c r="Z20" s="12">
        <v>8.8203324999999992</v>
      </c>
      <c r="AA20" s="12"/>
      <c r="AB20" s="12">
        <f>+(E20+5*F20)/6</f>
        <v>203.59876137811136</v>
      </c>
      <c r="AC20" s="12">
        <v>213.5143642920732</v>
      </c>
      <c r="AD20" s="15">
        <v>210.44541065760328</v>
      </c>
      <c r="AE20" s="12">
        <f>100*AS20/F20</f>
        <v>114.69854586046257</v>
      </c>
      <c r="AF20" s="12">
        <f>100*AS20/E20</f>
        <v>69.620273759810132</v>
      </c>
      <c r="AG20" s="61">
        <v>0.31953489000000002</v>
      </c>
      <c r="AH20" s="12">
        <v>8.8203324999999992</v>
      </c>
      <c r="AI20" s="61">
        <v>0.31953489000000002</v>
      </c>
      <c r="AJ20" s="12">
        <f>100*AS20/G20</f>
        <v>100.15837994315879</v>
      </c>
      <c r="AK20" s="12">
        <v>8.8203324999999992</v>
      </c>
      <c r="AL20" s="61">
        <v>0.31953489000000002</v>
      </c>
      <c r="AM20" s="12">
        <f>100*AS20/AC20</f>
        <v>98.71875116142165</v>
      </c>
      <c r="AN20" s="12">
        <v>8.8203324999999992</v>
      </c>
      <c r="AO20" s="61"/>
      <c r="AP20" s="61"/>
      <c r="AQ20" s="12"/>
      <c r="AR20" s="15">
        <v>225.82496355354613</v>
      </c>
      <c r="AS20" s="15">
        <v>210.77871397938307</v>
      </c>
      <c r="AT20" s="15"/>
      <c r="AU20" s="15">
        <f>100*D20/C20</f>
        <v>65.19284190122022</v>
      </c>
      <c r="AV20" s="15">
        <f t="shared" si="20"/>
        <v>98.332942694958035</v>
      </c>
      <c r="AW20" s="15">
        <f t="shared" si="20"/>
        <v>98.577076972032032</v>
      </c>
      <c r="AX20" s="15">
        <f>100*AV20/AW20</f>
        <v>99.752341736463478</v>
      </c>
      <c r="AY20" s="15">
        <f>100*AR20*F20/(E20*AS20)</f>
        <v>65.031386441017531</v>
      </c>
      <c r="AZ20" s="15">
        <f>10000/AU20</f>
        <v>153.39107344257116</v>
      </c>
      <c r="BA20" s="15">
        <v>202.35837277993676</v>
      </c>
    </row>
    <row r="21" spans="1:54" s="16" customFormat="1">
      <c r="A21" s="16" t="s">
        <v>216</v>
      </c>
      <c r="B21" s="16" t="s">
        <v>303</v>
      </c>
      <c r="C21" s="15">
        <v>178.10543515416674</v>
      </c>
      <c r="D21" s="15">
        <v>90.6206976362528</v>
      </c>
      <c r="E21" s="15">
        <v>299.69537365869695</v>
      </c>
      <c r="F21" s="15">
        <v>127.24786484982234</v>
      </c>
      <c r="G21" s="15">
        <v>166.12823489412796</v>
      </c>
      <c r="H21" s="15"/>
      <c r="I21" s="15">
        <v>169.78314948495984</v>
      </c>
      <c r="J21" s="7">
        <v>347.73236869771955</v>
      </c>
      <c r="K21" s="7">
        <v>94.650145536531923</v>
      </c>
      <c r="L21" s="7"/>
      <c r="M21" s="12">
        <f>100*$AS21/AB21</f>
        <v>94.650145536531923</v>
      </c>
      <c r="N21" s="12">
        <v>5.9088130000000003</v>
      </c>
      <c r="O21" s="12">
        <f>100*$AS21/AC21</f>
        <v>86.665971571502524</v>
      </c>
      <c r="P21" s="12">
        <f>+AS21*E21/F21</f>
        <v>347.73236869771955</v>
      </c>
      <c r="Q21" s="12">
        <f>+T21*E21/F21</f>
        <v>336.64246507831803</v>
      </c>
      <c r="R21" s="12"/>
      <c r="S21" s="12"/>
      <c r="T21" s="12">
        <v>142.93525581005827</v>
      </c>
      <c r="U21" s="12"/>
      <c r="V21" s="12">
        <v>5.9088130000000003</v>
      </c>
      <c r="W21" s="12">
        <f>100*$AS21/AD21</f>
        <v>88.873469166875225</v>
      </c>
      <c r="X21" s="12">
        <v>94.650145536531923</v>
      </c>
      <c r="Y21" s="61">
        <v>0.26063118000000002</v>
      </c>
      <c r="Z21" s="12">
        <v>5.9088130000000003</v>
      </c>
      <c r="AA21" s="12"/>
      <c r="AB21" s="12">
        <f>+(E21+5*F21)/6</f>
        <v>155.9891163179681</v>
      </c>
      <c r="AC21" s="12">
        <v>170.35974205204099</v>
      </c>
      <c r="AD21" s="15">
        <v>166.12823489412796</v>
      </c>
      <c r="AE21" s="12">
        <f>100*AS21/F21</f>
        <v>116.0286074665032</v>
      </c>
      <c r="AF21" s="12">
        <f>100*AS21/E21</f>
        <v>49.264666255492045</v>
      </c>
      <c r="AG21" s="61">
        <v>0.26063118000000002</v>
      </c>
      <c r="AH21" s="12">
        <v>5.9088130000000003</v>
      </c>
      <c r="AI21" s="61">
        <v>0.26063118000000002</v>
      </c>
      <c r="AJ21" s="12">
        <f>100*AS21/G21</f>
        <v>88.873469166875225</v>
      </c>
      <c r="AK21" s="12">
        <v>5.9088130000000003</v>
      </c>
      <c r="AL21" s="61">
        <v>0.26063118000000002</v>
      </c>
      <c r="AM21" s="12">
        <f>100*AS21/AC21</f>
        <v>86.665971571502524</v>
      </c>
      <c r="AN21" s="12">
        <v>5.9088130000000003</v>
      </c>
      <c r="AO21" s="61"/>
      <c r="AP21" s="61"/>
      <c r="AQ21" s="12"/>
      <c r="AR21" s="15">
        <v>148.78300464335658</v>
      </c>
      <c r="AS21" s="15">
        <v>147.64392561610686</v>
      </c>
      <c r="AT21" s="15"/>
      <c r="AU21" s="15">
        <f>100*D21/C21</f>
        <v>50.880366204328467</v>
      </c>
      <c r="AV21" s="15">
        <f t="shared" si="20"/>
        <v>88.419989478140721</v>
      </c>
      <c r="AW21" s="15">
        <f t="shared" si="20"/>
        <v>105.1459335437745</v>
      </c>
      <c r="AX21" s="15">
        <f>100*AV21/AW21</f>
        <v>84.092638201105117</v>
      </c>
      <c r="AY21" s="15">
        <f>100*AR21*F21/(E21*AS21)</f>
        <v>42.786642267603291</v>
      </c>
      <c r="AZ21" s="15">
        <f>10000/AU21</f>
        <v>196.5394659276113</v>
      </c>
      <c r="BA21" s="15">
        <v>169.78314948495984</v>
      </c>
    </row>
    <row r="22" spans="1:54" s="16" customFormat="1">
      <c r="A22" s="16" t="s">
        <v>212</v>
      </c>
      <c r="B22" s="16" t="s">
        <v>300</v>
      </c>
      <c r="C22" s="15">
        <v>154.26009238192799</v>
      </c>
      <c r="D22" s="15">
        <v>91.331313521083558</v>
      </c>
      <c r="E22" s="15">
        <v>226.13797114449051</v>
      </c>
      <c r="F22" s="15">
        <v>127.65596136566838</v>
      </c>
      <c r="G22" s="15">
        <v>159.71569391055098</v>
      </c>
      <c r="H22" s="15"/>
      <c r="I22" s="15">
        <v>172.20241807862106</v>
      </c>
      <c r="J22" s="7">
        <v>226.55782103883703</v>
      </c>
      <c r="K22" s="7">
        <v>88.771636971566522</v>
      </c>
      <c r="L22" s="7"/>
      <c r="M22" s="12">
        <f>100*$AS22/AB22</f>
        <v>88.771636971566522</v>
      </c>
      <c r="N22" s="12">
        <v>7.7385542999999997</v>
      </c>
      <c r="O22" s="12">
        <f>100*$AS22/AC22</f>
        <v>83.987351314656252</v>
      </c>
      <c r="P22" s="12">
        <f>+AS22*E22/F22</f>
        <v>226.55782103883703</v>
      </c>
      <c r="Q22" s="12">
        <f>+T22*E22/F22</f>
        <v>224.19082463273415</v>
      </c>
      <c r="R22" s="12"/>
      <c r="S22" s="12"/>
      <c r="T22" s="12">
        <v>126.55678788931642</v>
      </c>
      <c r="U22" s="12"/>
      <c r="V22" s="12">
        <v>7.7385542999999997</v>
      </c>
      <c r="W22" s="12">
        <f>100*$AS22/AD22</f>
        <v>80.075392404193394</v>
      </c>
      <c r="X22" s="12">
        <v>88.771636971566522</v>
      </c>
      <c r="Y22" s="61">
        <v>0.30500658000000003</v>
      </c>
      <c r="Z22" s="12">
        <v>7.7385542999999997</v>
      </c>
      <c r="AA22" s="12"/>
      <c r="AB22" s="12">
        <f>+(E22+5*F22)/6</f>
        <v>144.06962966213874</v>
      </c>
      <c r="AC22" s="12">
        <v>152.27646381037391</v>
      </c>
      <c r="AD22" s="15">
        <v>159.71569391055098</v>
      </c>
      <c r="AE22" s="12">
        <f>100*AS22/F22</f>
        <v>100.18566094505124</v>
      </c>
      <c r="AF22" s="12">
        <f>100*AS22/E22</f>
        <v>56.555282592606751</v>
      </c>
      <c r="AG22" s="61">
        <v>0.30500658000000003</v>
      </c>
      <c r="AH22" s="12">
        <v>7.7385542999999997</v>
      </c>
      <c r="AI22" s="61">
        <v>0.30500658000000003</v>
      </c>
      <c r="AJ22" s="12">
        <f>100*AS22/G22</f>
        <v>80.075392404193394</v>
      </c>
      <c r="AK22" s="12">
        <v>7.7385542999999997</v>
      </c>
      <c r="AL22" s="61">
        <v>0.30500658000000003</v>
      </c>
      <c r="AM22" s="12">
        <f>100*AS22/AC22</f>
        <v>83.987351314656252</v>
      </c>
      <c r="AN22" s="12">
        <v>7.7385542999999997</v>
      </c>
      <c r="AO22" s="61"/>
      <c r="AP22" s="61"/>
      <c r="AQ22" s="12"/>
      <c r="AR22" s="15">
        <v>111.30085761684886</v>
      </c>
      <c r="AS22" s="15">
        <v>127.89296862995411</v>
      </c>
      <c r="AT22" s="15"/>
      <c r="AU22" s="15">
        <f>100*D22/C22</f>
        <v>59.206053951373931</v>
      </c>
      <c r="AV22" s="15">
        <f t="shared" si="20"/>
        <v>75.923917116920762</v>
      </c>
      <c r="AW22" s="15">
        <f t="shared" si="20"/>
        <v>91.500880100894506</v>
      </c>
      <c r="AX22" s="15">
        <f>100*AV22/AW22</f>
        <v>82.976160484142213</v>
      </c>
      <c r="AY22" s="15">
        <f>100*AR22*F22/(E22*AS22)</f>
        <v>49.126910343019865</v>
      </c>
      <c r="AZ22" s="15">
        <f>10000/AU22</f>
        <v>168.90164658183474</v>
      </c>
      <c r="BA22" s="15">
        <v>172.20241807862106</v>
      </c>
    </row>
    <row r="23" spans="1:54" s="16" customFormat="1">
      <c r="A23" s="16" t="s">
        <v>211</v>
      </c>
      <c r="B23" s="16" t="s">
        <v>299</v>
      </c>
      <c r="C23" s="15">
        <v>88.192707623019515</v>
      </c>
      <c r="D23" s="15">
        <v>92.306912057349422</v>
      </c>
      <c r="E23" s="15">
        <v>127.73928031810198</v>
      </c>
      <c r="F23" s="15">
        <v>121.87222131794412</v>
      </c>
      <c r="G23" s="15">
        <v>114.02518894798662</v>
      </c>
      <c r="H23" s="15"/>
      <c r="I23" s="15">
        <v>167.27821247816425</v>
      </c>
      <c r="J23" s="7">
        <v>137.57444604936282</v>
      </c>
      <c r="K23" s="7">
        <v>106.84215666545242</v>
      </c>
      <c r="L23" s="7"/>
      <c r="M23" s="12">
        <f>100*$AS23/AB23</f>
        <v>106.84215666545242</v>
      </c>
      <c r="N23" s="12">
        <v>5.9878261000000004</v>
      </c>
      <c r="O23" s="12">
        <f>100*$AS23/AC23</f>
        <v>106.41862929531308</v>
      </c>
      <c r="P23" s="12">
        <f>+AS23*E23/F23</f>
        <v>137.57444604936282</v>
      </c>
      <c r="Q23" s="12">
        <f>+T23*E23/F23</f>
        <v>147.66371399085864</v>
      </c>
      <c r="R23" s="12"/>
      <c r="S23" s="12"/>
      <c r="T23" s="12">
        <v>140.88152671056883</v>
      </c>
      <c r="U23" s="12"/>
      <c r="V23" s="12">
        <v>5.9878261000000004</v>
      </c>
      <c r="W23" s="12">
        <f>100*$AS23/AD23</f>
        <v>115.11110796769518</v>
      </c>
      <c r="X23" s="12">
        <v>106.84215666545242</v>
      </c>
      <c r="Y23" s="61">
        <v>0.24864</v>
      </c>
      <c r="Z23" s="12">
        <v>5.9878261000000004</v>
      </c>
      <c r="AA23" s="12"/>
      <c r="AB23" s="12">
        <f>+(E23+5*F23)/6</f>
        <v>122.85006448463712</v>
      </c>
      <c r="AC23" s="12">
        <v>123.33898606798358</v>
      </c>
      <c r="AD23" s="15">
        <v>114.02518894798662</v>
      </c>
      <c r="AE23" s="12">
        <f>100*AS23/F23</f>
        <v>107.69940593587883</v>
      </c>
      <c r="AF23" s="12">
        <f>100*AS23/E23</f>
        <v>102.75277740208547</v>
      </c>
      <c r="AG23" s="61">
        <v>0.24864</v>
      </c>
      <c r="AH23" s="12">
        <v>5.9878261000000004</v>
      </c>
      <c r="AI23" s="61">
        <v>0.24864</v>
      </c>
      <c r="AJ23" s="12">
        <f>100*AS23/G23</f>
        <v>115.11110796769518</v>
      </c>
      <c r="AK23" s="12">
        <v>5.9878261000000004</v>
      </c>
      <c r="AL23" s="61">
        <v>0.24864</v>
      </c>
      <c r="AM23" s="12">
        <f>100*AS23/AC23</f>
        <v>106.41862929531308</v>
      </c>
      <c r="AN23" s="12">
        <v>5.9878261000000004</v>
      </c>
      <c r="AO23" s="61"/>
      <c r="AP23" s="61"/>
      <c r="AQ23" s="12"/>
      <c r="AR23" s="15">
        <v>132.10343059760004</v>
      </c>
      <c r="AS23" s="15">
        <v>131.25565836028531</v>
      </c>
      <c r="AT23" s="15"/>
      <c r="AU23" s="15">
        <f>100*D23/C23</f>
        <v>104.66501658154787</v>
      </c>
      <c r="AV23" s="15">
        <f t="shared" si="20"/>
        <v>91.20576851285881</v>
      </c>
      <c r="AW23" s="15">
        <f t="shared" si="20"/>
        <v>99.413995923519437</v>
      </c>
      <c r="AX23" s="15">
        <f>100*AV23/AW23</f>
        <v>91.743388509425444</v>
      </c>
      <c r="AY23" s="15">
        <f>100*AR23*F23/(E23*AS23)</f>
        <v>96.023232795864033</v>
      </c>
      <c r="AZ23" s="15">
        <f>10000/AU23</f>
        <v>95.54290752162332</v>
      </c>
      <c r="BA23" s="15">
        <v>167.27821247816425</v>
      </c>
    </row>
    <row r="25" spans="1:54">
      <c r="A25" t="s">
        <v>208</v>
      </c>
      <c r="C25" s="12">
        <v>122.94524694830284</v>
      </c>
      <c r="D25" s="12">
        <v>97.882633269105455</v>
      </c>
      <c r="E25" s="12">
        <v>143.28589629382589</v>
      </c>
      <c r="F25" s="12">
        <v>103.98204123894209</v>
      </c>
      <c r="G25" s="12">
        <v>114.51948225366426</v>
      </c>
      <c r="H25" s="12"/>
      <c r="I25" s="12">
        <v>89.422967343804416</v>
      </c>
      <c r="J25" s="7"/>
      <c r="K25" s="7"/>
      <c r="L25" s="7"/>
      <c r="M25" s="12"/>
      <c r="O25" s="12"/>
      <c r="P25" s="12"/>
      <c r="Q25" s="12"/>
      <c r="R25" s="12"/>
      <c r="S25" s="12"/>
      <c r="U25" s="12"/>
      <c r="W25" s="12"/>
      <c r="X25" s="12"/>
      <c r="AA25" s="12"/>
      <c r="AB25" s="12"/>
      <c r="AD25" s="12">
        <v>114.51948225366426</v>
      </c>
      <c r="AE25" s="12"/>
      <c r="AF25" s="12"/>
      <c r="AJ25" s="12"/>
      <c r="AQ25" s="12"/>
      <c r="AR25" s="12">
        <v>107.68385775374072</v>
      </c>
      <c r="AS25" s="12">
        <v>94.849606370101981</v>
      </c>
      <c r="AT25" s="12"/>
      <c r="AU25" s="12">
        <f>100*D25/C25</f>
        <v>79.614816919489428</v>
      </c>
      <c r="AV25" s="12">
        <f>+C25*AR25/E25</f>
        <v>92.397220007828778</v>
      </c>
      <c r="AW25" s="12">
        <f>+D25*AS25/F25</f>
        <v>89.285891346463785</v>
      </c>
      <c r="AX25" s="12">
        <f>100*AV25/AW25</f>
        <v>103.48468119032584</v>
      </c>
      <c r="AY25" s="12">
        <f>100*AR25*F25/(E25*AS25)</f>
        <v>82.389139469395218</v>
      </c>
      <c r="AZ25" s="12">
        <f>10000/AU25</f>
        <v>125.60476035651142</v>
      </c>
      <c r="BA25" s="12">
        <v>89.422967343804416</v>
      </c>
    </row>
    <row r="26" spans="1:54">
      <c r="A26" t="s">
        <v>222</v>
      </c>
      <c r="C26" s="12">
        <v>139.26781804179529</v>
      </c>
      <c r="D26" s="12">
        <v>96.203857371964446</v>
      </c>
      <c r="E26" s="12">
        <v>194.46810578753391</v>
      </c>
      <c r="F26" s="12">
        <v>119.49570337982583</v>
      </c>
      <c r="G26" s="12">
        <v>124.49357911389994</v>
      </c>
      <c r="H26" s="12"/>
      <c r="I26" s="12">
        <v>126.76640357255243</v>
      </c>
      <c r="J26" s="7"/>
      <c r="K26" s="7"/>
      <c r="L26" s="7"/>
      <c r="M26" s="12"/>
      <c r="O26" s="12"/>
      <c r="P26" s="12"/>
      <c r="Q26" s="12"/>
      <c r="R26" s="12"/>
      <c r="S26" s="12"/>
      <c r="T26" s="12">
        <v>125.21421430380036</v>
      </c>
      <c r="U26" s="12"/>
      <c r="W26" s="12"/>
      <c r="X26" s="12"/>
      <c r="AA26" s="12"/>
      <c r="AB26" s="12"/>
      <c r="AD26" s="12">
        <v>124.49357911389994</v>
      </c>
      <c r="AE26" s="12"/>
      <c r="AF26" s="12"/>
      <c r="AJ26" s="12"/>
      <c r="AQ26" s="12"/>
      <c r="AR26" s="12">
        <v>121.09039667536892</v>
      </c>
      <c r="AS26" s="12">
        <v>122.23564381960686</v>
      </c>
      <c r="AT26" s="12"/>
      <c r="AU26" s="12">
        <f>100*D26/C26</f>
        <v>69.07831164777275</v>
      </c>
      <c r="AV26" s="12">
        <f>+C26*AR26/E26</f>
        <v>86.718566329940231</v>
      </c>
      <c r="AW26" s="12">
        <f>+D26*AS26/F26</f>
        <v>98.409734502446057</v>
      </c>
      <c r="AX26" s="12">
        <f>100*AV26/AW26</f>
        <v>88.119906804326106</v>
      </c>
      <c r="AY26" s="12">
        <f>100*AR26*F26/(E26*AS26)</f>
        <v>60.871743846019299</v>
      </c>
      <c r="AZ26" s="12">
        <f>10000/AU26</f>
        <v>144.76323699093223</v>
      </c>
      <c r="BA26" s="12">
        <v>126.76640357255243</v>
      </c>
    </row>
    <row r="27" spans="1:54">
      <c r="A27" t="s">
        <v>205</v>
      </c>
      <c r="G27" s="12">
        <v>139.94065932648334</v>
      </c>
      <c r="H27" s="12"/>
      <c r="I27" s="12"/>
      <c r="J27" s="7"/>
      <c r="K27" s="7"/>
      <c r="L27" s="7"/>
      <c r="M27" s="12"/>
      <c r="O27" s="12"/>
      <c r="P27" s="12"/>
      <c r="Q27" s="12"/>
      <c r="R27" s="12"/>
      <c r="S27" s="12"/>
      <c r="T27" s="12">
        <v>136.39675737871178</v>
      </c>
      <c r="U27" s="12"/>
      <c r="AA27" s="12"/>
      <c r="AB27" s="12"/>
      <c r="AD27" s="12">
        <v>139.94065932648334</v>
      </c>
      <c r="AE27" s="12"/>
      <c r="AF27" s="12"/>
    </row>
    <row r="28" spans="1:54">
      <c r="A28" t="s">
        <v>214</v>
      </c>
      <c r="G28" s="12">
        <v>185.82645741252534</v>
      </c>
      <c r="H28" s="12"/>
      <c r="I28" s="12"/>
      <c r="J28" s="7"/>
      <c r="K28" s="7"/>
      <c r="L28" s="7"/>
      <c r="M28" s="12"/>
      <c r="O28" s="12"/>
      <c r="P28" s="12"/>
      <c r="Q28" s="12"/>
      <c r="R28" s="12"/>
      <c r="S28" s="12"/>
      <c r="T28" s="12">
        <v>261.52643223263277</v>
      </c>
      <c r="U28" s="12"/>
      <c r="AA28" s="12"/>
      <c r="AB28" s="12"/>
      <c r="AD28" s="12">
        <v>185.82645741252534</v>
      </c>
      <c r="AE28" s="12"/>
      <c r="AF28" s="12"/>
      <c r="AM28" t="s">
        <v>382</v>
      </c>
    </row>
    <row r="29" spans="1:54">
      <c r="A29" t="s">
        <v>209</v>
      </c>
      <c r="B29" t="s">
        <v>297</v>
      </c>
      <c r="C29" s="12">
        <v>120.55517814301093</v>
      </c>
      <c r="D29" s="12">
        <v>86.036209722675395</v>
      </c>
      <c r="E29" s="12">
        <v>264.33622289461329</v>
      </c>
      <c r="F29" s="12">
        <v>171.74056583952273</v>
      </c>
      <c r="G29" s="12">
        <v>200.81040127812923</v>
      </c>
      <c r="H29" s="12"/>
      <c r="I29" s="12">
        <v>143.20904373892114</v>
      </c>
      <c r="J29" s="7"/>
      <c r="K29" s="7"/>
      <c r="L29" s="7"/>
      <c r="M29" s="12"/>
      <c r="N29" s="12"/>
      <c r="O29" s="12"/>
      <c r="P29" s="12"/>
      <c r="Q29" s="12"/>
      <c r="R29" s="12"/>
      <c r="S29" s="12"/>
      <c r="T29" s="12">
        <v>228.26328767797506</v>
      </c>
      <c r="U29" s="12"/>
      <c r="V29" s="12"/>
      <c r="W29" s="12">
        <v>104.92390566289406</v>
      </c>
      <c r="X29" s="12"/>
      <c r="Y29" s="61"/>
      <c r="Z29" s="12"/>
      <c r="AA29" s="12"/>
      <c r="AB29" s="12"/>
      <c r="AC29" s="61"/>
      <c r="AD29" s="12">
        <v>200.81040127812923</v>
      </c>
      <c r="AE29" s="12"/>
      <c r="AF29" s="12"/>
      <c r="AG29" s="61"/>
      <c r="AH29" s="12"/>
      <c r="AI29" s="61"/>
      <c r="AJ29" s="12">
        <f>100*AS29/G29</f>
        <v>104.92390566289406</v>
      </c>
      <c r="AK29" s="12"/>
      <c r="AL29" s="61"/>
      <c r="AM29" s="61"/>
      <c r="AN29" s="12"/>
      <c r="AO29" s="61"/>
      <c r="AP29" s="61"/>
      <c r="AQ29" s="12"/>
      <c r="AR29" s="12">
        <v>222.16302174409705</v>
      </c>
      <c r="AS29" s="12">
        <v>210.6981159983433</v>
      </c>
      <c r="AT29" s="12">
        <f>100*AR29/AS29</f>
        <v>105.44138977770638</v>
      </c>
      <c r="AU29" s="12">
        <f>100*D29/C29</f>
        <v>71.366664665878773</v>
      </c>
      <c r="AV29" s="12">
        <f t="shared" ref="AV29:AW31" si="21">+C29*AR29/E29</f>
        <v>101.32134888613868</v>
      </c>
      <c r="AW29" s="12">
        <f t="shared" si="21"/>
        <v>105.55262356096374</v>
      </c>
      <c r="AX29" s="12">
        <f>100*AV29/AW29</f>
        <v>95.99131264380064</v>
      </c>
      <c r="AY29" s="12">
        <f>100*AR29*F29/(E29*AS29)</f>
        <v>68.505798202876505</v>
      </c>
      <c r="AZ29" s="12">
        <f>10000/AU29</f>
        <v>140.12144250845333</v>
      </c>
      <c r="BA29" s="12">
        <v>143.20904373892114</v>
      </c>
      <c r="BB29" s="12"/>
    </row>
    <row r="30" spans="1:54" s="16" customFormat="1">
      <c r="A30" s="16" t="s">
        <v>198</v>
      </c>
      <c r="C30" s="15">
        <v>102.16343861022477</v>
      </c>
      <c r="D30" s="15">
        <v>105.31313789738414</v>
      </c>
      <c r="E30" s="15">
        <v>112.56947360365041</v>
      </c>
      <c r="F30" s="15">
        <v>117.46920621557156</v>
      </c>
      <c r="G30" s="15">
        <v>116.99262751774236</v>
      </c>
      <c r="H30" s="15"/>
      <c r="I30" s="15">
        <v>141.38182873151416</v>
      </c>
      <c r="J30" s="7"/>
      <c r="K30" s="7"/>
      <c r="L30" s="7"/>
      <c r="M30" s="15"/>
      <c r="N30"/>
      <c r="O30" s="15"/>
      <c r="P30" s="15"/>
      <c r="Q30" s="15"/>
      <c r="R30" s="15"/>
      <c r="S30" s="15"/>
      <c r="T30" s="12">
        <v>116.92081918130138</v>
      </c>
      <c r="U30" s="15"/>
      <c r="V30"/>
      <c r="W30" s="12">
        <v>91.810045993395235</v>
      </c>
      <c r="X30" s="12"/>
      <c r="Y30"/>
      <c r="Z30"/>
      <c r="AA30" s="15"/>
      <c r="AB30" s="15"/>
      <c r="AC30"/>
      <c r="AD30" s="15">
        <v>116.99262751774236</v>
      </c>
      <c r="AE30" s="15"/>
      <c r="AF30" s="15"/>
      <c r="AG30"/>
      <c r="AH30"/>
      <c r="AI30"/>
      <c r="AJ30" s="12">
        <f>100*AS30/G30</f>
        <v>91.810045993395235</v>
      </c>
      <c r="AK30"/>
      <c r="AL30"/>
      <c r="AM30"/>
      <c r="AN30"/>
      <c r="AO30"/>
      <c r="AP30"/>
      <c r="AQ30" s="12"/>
      <c r="AR30" s="15">
        <v>141.29024437071541</v>
      </c>
      <c r="AS30" s="15">
        <v>107.41098513292083</v>
      </c>
      <c r="AT30" s="15"/>
      <c r="AU30" s="15">
        <f>100*D30/C30</f>
        <v>103.08300046475152</v>
      </c>
      <c r="AV30" s="15">
        <f t="shared" si="21"/>
        <v>128.22923253434448</v>
      </c>
      <c r="AW30" s="15">
        <f t="shared" si="21"/>
        <v>96.295771916927222</v>
      </c>
      <c r="AX30" s="15">
        <f>100*AV30/AW30</f>
        <v>133.16185122329745</v>
      </c>
      <c r="AY30" s="15">
        <f>100*AR30*F30/(E30*AS30)</f>
        <v>137.26723171538342</v>
      </c>
      <c r="AZ30" s="15">
        <f>10000/AU30</f>
        <v>97.009205736298171</v>
      </c>
      <c r="BA30" s="15">
        <v>141.38182873151416</v>
      </c>
    </row>
    <row r="31" spans="1:54" s="16" customFormat="1">
      <c r="A31" s="16" t="s">
        <v>217</v>
      </c>
      <c r="B31" s="16" t="s">
        <v>304</v>
      </c>
      <c r="C31" s="15">
        <v>124.85477488274373</v>
      </c>
      <c r="D31" s="15">
        <v>95.575065730446255</v>
      </c>
      <c r="E31" s="15">
        <v>206.06928723622642</v>
      </c>
      <c r="F31" s="15">
        <v>125.34453378398501</v>
      </c>
      <c r="G31" s="15">
        <v>149.43958260113928</v>
      </c>
      <c r="H31" s="15"/>
      <c r="I31" s="15">
        <v>179.45217264687648</v>
      </c>
      <c r="J31" s="7"/>
      <c r="K31" s="7"/>
      <c r="L31" s="7"/>
      <c r="M31" s="15"/>
      <c r="N31"/>
      <c r="O31" s="15"/>
      <c r="P31" s="15"/>
      <c r="Q31" s="15"/>
      <c r="R31" s="15"/>
      <c r="S31" s="15"/>
      <c r="T31" s="12">
        <v>134.55342362235353</v>
      </c>
      <c r="U31" s="15"/>
      <c r="V31"/>
      <c r="W31" s="12">
        <v>85.170697081740897</v>
      </c>
      <c r="X31" s="12"/>
      <c r="Y31"/>
      <c r="Z31"/>
      <c r="AA31" s="15"/>
      <c r="AB31" s="15"/>
      <c r="AC31"/>
      <c r="AD31" s="15">
        <v>149.43958260113928</v>
      </c>
      <c r="AE31" s="15"/>
      <c r="AF31" s="15"/>
      <c r="AG31"/>
      <c r="AH31"/>
      <c r="AI31"/>
      <c r="AJ31" s="12">
        <f>100*AS31/G31</f>
        <v>85.170697081740897</v>
      </c>
      <c r="AK31"/>
      <c r="AL31"/>
      <c r="AM31"/>
      <c r="AN31"/>
      <c r="AO31"/>
      <c r="AP31"/>
      <c r="AQ31" s="12"/>
      <c r="AR31" s="15">
        <v>138.42894292861092</v>
      </c>
      <c r="AS31" s="15">
        <v>127.27873421743431</v>
      </c>
      <c r="AT31" s="15"/>
      <c r="AU31" s="15">
        <f>100*D31/C31</f>
        <v>76.548987269573587</v>
      </c>
      <c r="AV31" s="15">
        <f t="shared" si="21"/>
        <v>83.872345745511467</v>
      </c>
      <c r="AW31" s="15">
        <f t="shared" si="21"/>
        <v>97.049891380852017</v>
      </c>
      <c r="AX31" s="15">
        <f>100*AV31/AW31</f>
        <v>86.421885230527437</v>
      </c>
      <c r="AY31" s="15">
        <f>100*AR31*F31/(E31*AS31)</f>
        <v>66.155077923241947</v>
      </c>
      <c r="AZ31" s="15">
        <f>10000/AU31</f>
        <v>130.63530108875474</v>
      </c>
      <c r="BA31" s="15">
        <v>179.45217264687648</v>
      </c>
    </row>
    <row r="32" spans="1:54">
      <c r="N32" s="12"/>
      <c r="V32" s="12"/>
      <c r="Y32" s="61"/>
      <c r="Z32" s="12"/>
      <c r="AC32" s="61"/>
      <c r="AG32" s="61"/>
      <c r="AH32" s="12"/>
      <c r="AI32" s="61"/>
      <c r="AK32" s="12"/>
      <c r="AL32" s="61"/>
      <c r="AM32" s="61"/>
      <c r="AN32" s="12"/>
      <c r="AO32" s="61"/>
      <c r="AP32" s="61"/>
    </row>
  </sheetData>
  <phoneticPr fontId="59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8"/>
  <dimension ref="A1:AF33"/>
  <sheetViews>
    <sheetView showGridLines="0" topLeftCell="A2" workbookViewId="0">
      <pane xSplit="1" ySplit="1" topLeftCell="B24" activePane="bottomRight" state="frozen"/>
      <selection activeCell="U54" sqref="S54:U62"/>
      <selection pane="topRight" activeCell="U54" sqref="S54:U62"/>
      <selection pane="bottomLeft" activeCell="U54" sqref="S54:U62"/>
      <selection pane="bottomRight" activeCell="U54" sqref="S54:U62"/>
    </sheetView>
  </sheetViews>
  <sheetFormatPr baseColWidth="10" defaultRowHeight="13.2"/>
  <cols>
    <col min="1" max="1" width="26.6640625" style="67" customWidth="1"/>
    <col min="2" max="20" width="7.6640625" customWidth="1"/>
  </cols>
  <sheetData>
    <row r="1" spans="1:32" ht="13.2" hidden="1" customHeight="1">
      <c r="A1" s="63" t="e">
        <f ca="1">DotStatQuery(#REF!)</f>
        <v>#NAME?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</row>
    <row r="2" spans="1:32" ht="13.8">
      <c r="A2" s="63" t="s">
        <v>414</v>
      </c>
      <c r="B2" s="64" t="s">
        <v>415</v>
      </c>
      <c r="C2" s="64" t="s">
        <v>416</v>
      </c>
      <c r="D2" s="64" t="s">
        <v>417</v>
      </c>
      <c r="E2" s="64" t="s">
        <v>418</v>
      </c>
      <c r="F2" s="64" t="s">
        <v>419</v>
      </c>
      <c r="G2" s="64" t="s">
        <v>420</v>
      </c>
      <c r="H2" s="64" t="s">
        <v>421</v>
      </c>
      <c r="I2" s="64" t="s">
        <v>422</v>
      </c>
      <c r="J2" s="64" t="s">
        <v>423</v>
      </c>
      <c r="K2" s="64" t="s">
        <v>424</v>
      </c>
      <c r="L2" s="64" t="s">
        <v>425</v>
      </c>
      <c r="M2" s="64" t="s">
        <v>426</v>
      </c>
      <c r="N2" s="64" t="s">
        <v>427</v>
      </c>
      <c r="O2" s="64" t="s">
        <v>428</v>
      </c>
      <c r="P2" s="64" t="s">
        <v>429</v>
      </c>
      <c r="Q2" s="64" t="s">
        <v>430</v>
      </c>
      <c r="R2" s="64" t="s">
        <v>431</v>
      </c>
      <c r="S2" s="64" t="s">
        <v>432</v>
      </c>
      <c r="T2" s="64" t="s">
        <v>433</v>
      </c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</row>
    <row r="3" spans="1:32" ht="13.8">
      <c r="A3" s="63" t="s">
        <v>199</v>
      </c>
      <c r="B3" s="66" t="s">
        <v>434</v>
      </c>
      <c r="C3" s="66">
        <v>0.25729999999999997</v>
      </c>
      <c r="D3" s="66" t="s">
        <v>434</v>
      </c>
      <c r="E3" s="66" t="s">
        <v>434</v>
      </c>
      <c r="F3" s="66" t="s">
        <v>434</v>
      </c>
      <c r="G3" s="66" t="s">
        <v>434</v>
      </c>
      <c r="H3" s="66" t="s">
        <v>434</v>
      </c>
      <c r="I3" s="66">
        <v>0.2596</v>
      </c>
      <c r="J3" s="66" t="s">
        <v>434</v>
      </c>
      <c r="K3" s="66">
        <v>0.2685806</v>
      </c>
      <c r="L3" s="66">
        <v>0.26142270000000001</v>
      </c>
      <c r="M3" s="66">
        <v>0.26090980000000003</v>
      </c>
      <c r="N3" s="66">
        <v>0.25678640000000003</v>
      </c>
      <c r="O3" s="66">
        <v>0.26009779999999999</v>
      </c>
      <c r="P3" s="66">
        <f>+O3-C3</f>
        <v>2.7978000000000169E-3</v>
      </c>
      <c r="Q3" s="66">
        <v>0.2580346</v>
      </c>
      <c r="R3" s="66">
        <v>0.25823479999999999</v>
      </c>
      <c r="S3" s="66">
        <v>0.25607459999999999</v>
      </c>
      <c r="T3" s="66" t="s">
        <v>434</v>
      </c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</row>
    <row r="4" spans="1:32" ht="13.8">
      <c r="A4" s="63" t="s">
        <v>200</v>
      </c>
      <c r="B4" s="66">
        <v>0.21490000000000001</v>
      </c>
      <c r="C4" s="66">
        <v>0.2157</v>
      </c>
      <c r="D4" s="66">
        <v>0.22359999999999999</v>
      </c>
      <c r="E4" s="66">
        <v>0.224</v>
      </c>
      <c r="F4" s="66">
        <v>0.22800000000000001</v>
      </c>
      <c r="G4" s="66">
        <v>0.22720000000000001</v>
      </c>
      <c r="H4" s="66" t="s">
        <v>434</v>
      </c>
      <c r="I4" s="66" t="s">
        <v>434</v>
      </c>
      <c r="J4" s="66" t="s">
        <v>434</v>
      </c>
      <c r="K4" s="66" t="s">
        <v>434</v>
      </c>
      <c r="L4" s="66">
        <v>0.2319</v>
      </c>
      <c r="M4" s="66">
        <v>0.2389</v>
      </c>
      <c r="N4" s="66">
        <v>0.246</v>
      </c>
      <c r="O4" s="66">
        <v>0.24160000000000001</v>
      </c>
      <c r="P4" s="66">
        <f>+O4-D4</f>
        <v>1.8000000000000016E-2</v>
      </c>
      <c r="Q4" s="66">
        <v>0.23749999999999999</v>
      </c>
      <c r="R4" s="66">
        <v>0.25209999999999999</v>
      </c>
      <c r="S4" s="66">
        <v>0.25269999999999998</v>
      </c>
      <c r="T4" s="66" t="s">
        <v>434</v>
      </c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</row>
    <row r="5" spans="1:32" ht="13.8">
      <c r="A5" s="63" t="s">
        <v>205</v>
      </c>
      <c r="B5" s="66">
        <v>0.29349999999999998</v>
      </c>
      <c r="C5" s="66">
        <v>0.29420000000000002</v>
      </c>
      <c r="D5" s="66">
        <v>0.28100000000000003</v>
      </c>
      <c r="E5" s="66">
        <v>0.2838</v>
      </c>
      <c r="F5" s="66">
        <v>0.29389999999999999</v>
      </c>
      <c r="G5" s="66">
        <v>0.29339999999999999</v>
      </c>
      <c r="H5" s="66" t="s">
        <v>434</v>
      </c>
      <c r="I5" s="66" t="s">
        <v>434</v>
      </c>
      <c r="J5" s="66">
        <v>0.30320000000000003</v>
      </c>
      <c r="K5" s="66" t="s">
        <v>434</v>
      </c>
      <c r="L5" s="66">
        <v>0.29070000000000001</v>
      </c>
      <c r="M5" s="66" t="s">
        <v>434</v>
      </c>
      <c r="N5" s="66">
        <v>0.27210000000000001</v>
      </c>
      <c r="O5" s="66" t="s">
        <v>434</v>
      </c>
      <c r="P5" s="66"/>
      <c r="Q5" s="66">
        <v>0.27189999999999998</v>
      </c>
      <c r="R5" s="66" t="s">
        <v>434</v>
      </c>
      <c r="S5" s="66" t="s">
        <v>434</v>
      </c>
      <c r="T5" s="66">
        <v>0.28999000000000003</v>
      </c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</row>
    <row r="6" spans="1:32" ht="13.8">
      <c r="A6" s="63" t="s">
        <v>206</v>
      </c>
      <c r="B6" s="66" t="s">
        <v>434</v>
      </c>
      <c r="C6" s="66" t="s">
        <v>434</v>
      </c>
      <c r="D6" s="66" t="s">
        <v>434</v>
      </c>
      <c r="E6" s="66" t="s">
        <v>434</v>
      </c>
      <c r="F6" s="66" t="s">
        <v>434</v>
      </c>
      <c r="G6" s="66" t="s">
        <v>434</v>
      </c>
      <c r="H6" s="66" t="s">
        <v>434</v>
      </c>
      <c r="I6" s="66" t="s">
        <v>434</v>
      </c>
      <c r="J6" s="66" t="s">
        <v>434</v>
      </c>
      <c r="K6" s="66">
        <v>0.32320549999999998</v>
      </c>
      <c r="L6" s="66">
        <v>0.32325969999999998</v>
      </c>
      <c r="M6" s="66">
        <v>0.31516470000000002</v>
      </c>
      <c r="N6" s="66">
        <v>0.30281259999999999</v>
      </c>
      <c r="O6" s="66">
        <v>0.2948905</v>
      </c>
      <c r="P6" s="66"/>
      <c r="Q6" s="66">
        <v>0.3120926</v>
      </c>
      <c r="R6" s="66">
        <v>0.313224</v>
      </c>
      <c r="S6" s="66">
        <v>0.3017415</v>
      </c>
      <c r="T6" s="66" t="s">
        <v>434</v>
      </c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</row>
    <row r="7" spans="1:32" ht="13.8">
      <c r="A7" s="63" t="s">
        <v>207</v>
      </c>
      <c r="B7" s="66">
        <v>0.32729760000000002</v>
      </c>
      <c r="C7" s="66" t="s">
        <v>434</v>
      </c>
      <c r="D7" s="66" t="s">
        <v>434</v>
      </c>
      <c r="E7" s="66" t="s">
        <v>434</v>
      </c>
      <c r="F7" s="66" t="s">
        <v>434</v>
      </c>
      <c r="G7" s="66">
        <v>0.32285350000000002</v>
      </c>
      <c r="H7" s="66" t="s">
        <v>434</v>
      </c>
      <c r="I7" s="66" t="s">
        <v>434</v>
      </c>
      <c r="J7" s="66" t="s">
        <v>434</v>
      </c>
      <c r="K7" s="66">
        <v>0.33100889999999999</v>
      </c>
      <c r="L7" s="66" t="s">
        <v>434</v>
      </c>
      <c r="M7" s="66" t="s">
        <v>434</v>
      </c>
      <c r="N7" s="66" t="s">
        <v>434</v>
      </c>
      <c r="O7" s="66">
        <v>0.31666329999999998</v>
      </c>
      <c r="P7" s="66"/>
      <c r="Q7" s="66">
        <v>0.31461060000000002</v>
      </c>
      <c r="R7" s="66">
        <v>0.32132309999999997</v>
      </c>
      <c r="S7" s="66">
        <v>0.3214053</v>
      </c>
      <c r="T7" s="66" t="s">
        <v>434</v>
      </c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</row>
    <row r="8" spans="1:32" ht="13.8">
      <c r="A8" s="63" t="s">
        <v>210</v>
      </c>
      <c r="B8" s="66">
        <v>0.29699999999999999</v>
      </c>
      <c r="C8" s="66" t="s">
        <v>434</v>
      </c>
      <c r="D8" s="66" t="s">
        <v>434</v>
      </c>
      <c r="E8" s="66" t="s">
        <v>434</v>
      </c>
      <c r="F8" s="66" t="s">
        <v>434</v>
      </c>
      <c r="G8" s="66">
        <v>0.29199999999999998</v>
      </c>
      <c r="H8" s="66" t="s">
        <v>434</v>
      </c>
      <c r="I8" s="66" t="s">
        <v>434</v>
      </c>
      <c r="J8" s="66" t="s">
        <v>434</v>
      </c>
      <c r="K8" s="66" t="s">
        <v>434</v>
      </c>
      <c r="L8" s="66">
        <v>0.28399999999999997</v>
      </c>
      <c r="M8" s="66">
        <v>0.28000000000000003</v>
      </c>
      <c r="N8" s="66">
        <v>0.29499999999999998</v>
      </c>
      <c r="O8" s="66">
        <v>0.28599999999999998</v>
      </c>
      <c r="P8" s="66"/>
      <c r="Q8" s="66">
        <v>0.28299999999999997</v>
      </c>
      <c r="R8" s="66">
        <v>0.28299999999999997</v>
      </c>
      <c r="S8" s="66" t="s">
        <v>434</v>
      </c>
      <c r="T8" s="66">
        <v>0.27800000000000002</v>
      </c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</row>
    <row r="9" spans="1:32" ht="13.8">
      <c r="A9" s="63" t="s">
        <v>211</v>
      </c>
      <c r="B9" s="66">
        <v>0.24299999999999999</v>
      </c>
      <c r="C9" s="66" t="s">
        <v>434</v>
      </c>
      <c r="D9" s="66" t="s">
        <v>434</v>
      </c>
      <c r="E9" s="66" t="s">
        <v>434</v>
      </c>
      <c r="F9" s="66" t="s">
        <v>434</v>
      </c>
      <c r="G9" s="66">
        <v>0.26100000000000001</v>
      </c>
      <c r="H9" s="66" t="s">
        <v>434</v>
      </c>
      <c r="I9" s="66" t="s">
        <v>434</v>
      </c>
      <c r="J9" s="66" t="s">
        <v>434</v>
      </c>
      <c r="K9" s="66">
        <v>0.27600000000000002</v>
      </c>
      <c r="L9" s="66" t="s">
        <v>434</v>
      </c>
      <c r="M9" s="66" t="s">
        <v>434</v>
      </c>
      <c r="N9" s="66" t="s">
        <v>434</v>
      </c>
      <c r="O9" s="66">
        <v>0.25009999999999999</v>
      </c>
      <c r="P9" s="66"/>
      <c r="Q9" s="66">
        <v>0.24490000000000001</v>
      </c>
      <c r="R9" s="66">
        <v>0.24864</v>
      </c>
      <c r="S9" s="66">
        <v>0.24959999999999999</v>
      </c>
      <c r="T9" s="66" t="s">
        <v>434</v>
      </c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</row>
    <row r="10" spans="1:32" ht="13.8">
      <c r="A10" s="63" t="s">
        <v>212</v>
      </c>
      <c r="B10" s="66" t="s">
        <v>434</v>
      </c>
      <c r="C10" s="66" t="s">
        <v>434</v>
      </c>
      <c r="D10" s="66" t="s">
        <v>434</v>
      </c>
      <c r="E10" s="66" t="s">
        <v>434</v>
      </c>
      <c r="F10" s="66" t="s">
        <v>434</v>
      </c>
      <c r="G10" s="66" t="s">
        <v>434</v>
      </c>
      <c r="H10" s="66" t="s">
        <v>434</v>
      </c>
      <c r="I10" s="66" t="s">
        <v>434</v>
      </c>
      <c r="J10" s="66" t="s">
        <v>434</v>
      </c>
      <c r="K10" s="66">
        <v>0.3805192</v>
      </c>
      <c r="L10" s="66">
        <v>0.32663720000000002</v>
      </c>
      <c r="M10" s="66">
        <v>0.3172373</v>
      </c>
      <c r="N10" s="66">
        <v>0.31722280000000003</v>
      </c>
      <c r="O10" s="66">
        <v>0.30910110000000002</v>
      </c>
      <c r="P10" s="66"/>
      <c r="Q10" s="66">
        <v>0.3054694</v>
      </c>
      <c r="R10" s="66">
        <v>0.30656070000000002</v>
      </c>
      <c r="S10" s="66">
        <v>0.30387150000000002</v>
      </c>
      <c r="T10" s="66" t="s">
        <v>434</v>
      </c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</row>
    <row r="11" spans="1:32" ht="13.8">
      <c r="A11" s="63" t="s">
        <v>213</v>
      </c>
      <c r="B11" s="66" t="s">
        <v>434</v>
      </c>
      <c r="C11" s="66" t="s">
        <v>434</v>
      </c>
      <c r="D11" s="66" t="s">
        <v>434</v>
      </c>
      <c r="E11" s="66" t="s">
        <v>434</v>
      </c>
      <c r="F11" s="66" t="s">
        <v>434</v>
      </c>
      <c r="G11" s="66" t="s">
        <v>434</v>
      </c>
      <c r="H11" s="66" t="s">
        <v>434</v>
      </c>
      <c r="I11" s="66" t="s">
        <v>434</v>
      </c>
      <c r="J11" s="66" t="s">
        <v>434</v>
      </c>
      <c r="K11" s="66">
        <v>0.38190649999999998</v>
      </c>
      <c r="L11" s="66">
        <v>0.37649100000000002</v>
      </c>
      <c r="M11" s="66">
        <v>0.36945349999999999</v>
      </c>
      <c r="N11" s="66">
        <v>0.36368200000000001</v>
      </c>
      <c r="O11" s="66">
        <v>0.3580641</v>
      </c>
      <c r="P11" s="66"/>
      <c r="Q11" s="66">
        <v>0.34036539999999998</v>
      </c>
      <c r="R11" s="66">
        <v>0.34480090000000002</v>
      </c>
      <c r="S11" s="66">
        <v>0.3413561</v>
      </c>
      <c r="T11" s="66" t="s">
        <v>434</v>
      </c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</row>
    <row r="12" spans="1:32" ht="13.8">
      <c r="A12" s="63" t="s">
        <v>435</v>
      </c>
      <c r="B12" s="66" t="s">
        <v>434</v>
      </c>
      <c r="C12" s="66" t="s">
        <v>434</v>
      </c>
      <c r="D12" s="66" t="s">
        <v>434</v>
      </c>
      <c r="E12" s="66" t="s">
        <v>434</v>
      </c>
      <c r="F12" s="66" t="s">
        <v>434</v>
      </c>
      <c r="G12" s="66" t="s">
        <v>434</v>
      </c>
      <c r="H12" s="66" t="s">
        <v>434</v>
      </c>
      <c r="I12" s="66" t="s">
        <v>434</v>
      </c>
      <c r="J12" s="66" t="s">
        <v>434</v>
      </c>
      <c r="K12" s="66">
        <v>0.26788699999999999</v>
      </c>
      <c r="L12" s="66">
        <v>0.28812529999999997</v>
      </c>
      <c r="M12" s="66">
        <v>0.2475144</v>
      </c>
      <c r="N12" s="66">
        <v>0.24563199999999999</v>
      </c>
      <c r="O12" s="66">
        <v>0.25685669999999999</v>
      </c>
      <c r="P12" s="66"/>
      <c r="Q12" s="66">
        <v>0.265652</v>
      </c>
      <c r="R12" s="66">
        <v>0.26343309999999998</v>
      </c>
      <c r="S12" s="66">
        <v>0.26146979999999997</v>
      </c>
      <c r="T12" s="66" t="s">
        <v>434</v>
      </c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</row>
    <row r="13" spans="1:32" ht="13.8">
      <c r="A13" s="63" t="s">
        <v>217</v>
      </c>
      <c r="B13" s="66" t="s">
        <v>434</v>
      </c>
      <c r="C13" s="66" t="s">
        <v>434</v>
      </c>
      <c r="D13" s="66" t="s">
        <v>434</v>
      </c>
      <c r="E13" s="66" t="s">
        <v>434</v>
      </c>
      <c r="F13" s="66" t="s">
        <v>434</v>
      </c>
      <c r="G13" s="66" t="s">
        <v>434</v>
      </c>
      <c r="H13" s="66" t="s">
        <v>434</v>
      </c>
      <c r="I13" s="66" t="s">
        <v>434</v>
      </c>
      <c r="J13" s="66" t="s">
        <v>434</v>
      </c>
      <c r="K13" s="66">
        <v>0.2470183</v>
      </c>
      <c r="L13" s="66">
        <v>0.24597669999999999</v>
      </c>
      <c r="M13" s="66">
        <v>0.24228640000000001</v>
      </c>
      <c r="N13" s="66">
        <v>0.24135819999999999</v>
      </c>
      <c r="O13" s="66">
        <v>0.2358614</v>
      </c>
      <c r="P13" s="66"/>
      <c r="Q13" s="66">
        <v>0.2472345</v>
      </c>
      <c r="R13" s="66">
        <v>0.2463979</v>
      </c>
      <c r="S13" s="66">
        <v>0.2450242</v>
      </c>
      <c r="T13" s="66" t="s">
        <v>434</v>
      </c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</row>
    <row r="14" spans="1:32" ht="13.8">
      <c r="A14" s="63" t="s">
        <v>218</v>
      </c>
      <c r="B14" s="66" t="s">
        <v>434</v>
      </c>
      <c r="C14" s="66" t="s">
        <v>434</v>
      </c>
      <c r="D14" s="66" t="s">
        <v>434</v>
      </c>
      <c r="E14" s="66" t="s">
        <v>434</v>
      </c>
      <c r="F14" s="66" t="s">
        <v>434</v>
      </c>
      <c r="G14" s="66" t="s">
        <v>434</v>
      </c>
      <c r="H14" s="66" t="s">
        <v>434</v>
      </c>
      <c r="I14" s="66" t="s">
        <v>434</v>
      </c>
      <c r="J14" s="66" t="s">
        <v>434</v>
      </c>
      <c r="K14" s="66">
        <v>0.33120529999999998</v>
      </c>
      <c r="L14" s="66">
        <v>0.3229824</v>
      </c>
      <c r="M14" s="66">
        <v>0.31475399999999998</v>
      </c>
      <c r="N14" s="66">
        <v>0.30624760000000001</v>
      </c>
      <c r="O14" s="66">
        <v>0.31506440000000002</v>
      </c>
      <c r="P14" s="66"/>
      <c r="Q14" s="66">
        <v>0.32857619999999998</v>
      </c>
      <c r="R14" s="66">
        <v>0.33410139999999999</v>
      </c>
      <c r="S14" s="66">
        <v>0.34392529999999999</v>
      </c>
      <c r="T14" s="66" t="s">
        <v>434</v>
      </c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</row>
    <row r="15" spans="1:32" ht="13.8">
      <c r="A15" s="63" t="s">
        <v>219</v>
      </c>
      <c r="B15" s="66">
        <v>0.2113244</v>
      </c>
      <c r="C15" s="66" t="s">
        <v>434</v>
      </c>
      <c r="D15" s="66" t="s">
        <v>434</v>
      </c>
      <c r="E15" s="66" t="s">
        <v>434</v>
      </c>
      <c r="F15" s="66" t="s">
        <v>434</v>
      </c>
      <c r="G15" s="66">
        <v>0.24263989999999999</v>
      </c>
      <c r="H15" s="66" t="s">
        <v>434</v>
      </c>
      <c r="I15" s="66" t="s">
        <v>434</v>
      </c>
      <c r="J15" s="66" t="s">
        <v>434</v>
      </c>
      <c r="K15" s="66">
        <v>0.2341434</v>
      </c>
      <c r="L15" s="66" t="s">
        <v>434</v>
      </c>
      <c r="M15" s="66" t="s">
        <v>434</v>
      </c>
      <c r="N15" s="66" t="s">
        <v>434</v>
      </c>
      <c r="O15" s="66">
        <v>0.259326</v>
      </c>
      <c r="P15" s="66">
        <f>+O15-B15</f>
        <v>4.8001600000000005E-2</v>
      </c>
      <c r="Q15" s="66">
        <v>0.26905699999999999</v>
      </c>
      <c r="R15" s="66">
        <v>0.26905600000000002</v>
      </c>
      <c r="S15" s="66">
        <v>0.27342</v>
      </c>
      <c r="T15" s="66" t="s">
        <v>434</v>
      </c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</row>
    <row r="16" spans="1:32" ht="13.8">
      <c r="A16" s="63" t="s">
        <v>221</v>
      </c>
      <c r="B16" s="66" t="s">
        <v>434</v>
      </c>
      <c r="C16" s="66" t="s">
        <v>434</v>
      </c>
      <c r="D16" s="66" t="s">
        <v>434</v>
      </c>
      <c r="E16" s="66" t="s">
        <v>434</v>
      </c>
      <c r="F16" s="66">
        <v>0.33986539999999998</v>
      </c>
      <c r="G16" s="66">
        <v>0.35199999999999998</v>
      </c>
      <c r="H16" s="66">
        <v>0.34038990000000002</v>
      </c>
      <c r="I16" s="66">
        <v>0.33526810000000001</v>
      </c>
      <c r="J16" s="66">
        <v>0.33457229999999999</v>
      </c>
      <c r="K16" s="66">
        <v>0.3310554</v>
      </c>
      <c r="L16" s="66">
        <v>0.33452850000000001</v>
      </c>
      <c r="M16" s="66">
        <v>0.33937689999999998</v>
      </c>
      <c r="N16" s="66">
        <v>0.3413428</v>
      </c>
      <c r="O16" s="66">
        <v>0.34235650000000001</v>
      </c>
      <c r="P16" s="66">
        <f>+O16-F16</f>
        <v>2.4911000000000239E-3</v>
      </c>
      <c r="Q16" s="66">
        <v>0.34460980000000002</v>
      </c>
      <c r="R16" s="66">
        <v>0.34105150000000001</v>
      </c>
      <c r="S16" s="66">
        <v>0.34438980000000002</v>
      </c>
      <c r="T16" s="66" t="s">
        <v>434</v>
      </c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</row>
    <row r="18" spans="1:1">
      <c r="A18" t="s">
        <v>193</v>
      </c>
    </row>
    <row r="19" spans="1:1">
      <c r="A19" t="s">
        <v>197</v>
      </c>
    </row>
    <row r="20" spans="1:1">
      <c r="A20" t="s">
        <v>199</v>
      </c>
    </row>
    <row r="21" spans="1:1">
      <c r="A21" t="s">
        <v>200</v>
      </c>
    </row>
    <row r="22" spans="1:1">
      <c r="A22" s="2" t="s">
        <v>201</v>
      </c>
    </row>
    <row r="23" spans="1:1">
      <c r="A23" s="2" t="s">
        <v>220</v>
      </c>
    </row>
    <row r="24" spans="1:1">
      <c r="A24" t="s">
        <v>203</v>
      </c>
    </row>
    <row r="25" spans="1:1">
      <c r="A25" t="s">
        <v>2</v>
      </c>
    </row>
    <row r="26" spans="1:1">
      <c r="A26" s="2" t="s">
        <v>5</v>
      </c>
    </row>
    <row r="27" spans="1:1">
      <c r="A27" t="s">
        <v>204</v>
      </c>
    </row>
    <row r="28" spans="1:1">
      <c r="A28" t="s">
        <v>207</v>
      </c>
    </row>
    <row r="29" spans="1:1">
      <c r="A29" t="s">
        <v>210</v>
      </c>
    </row>
    <row r="30" spans="1:1">
      <c r="A30" t="s">
        <v>213</v>
      </c>
    </row>
    <row r="31" spans="1:1">
      <c r="A31" t="s">
        <v>218</v>
      </c>
    </row>
    <row r="32" spans="1:1">
      <c r="A32" t="s">
        <v>219</v>
      </c>
    </row>
    <row r="33" spans="1:1">
      <c r="A33" t="s">
        <v>221</v>
      </c>
    </row>
  </sheetData>
  <phoneticPr fontId="59" type="noConversion"/>
  <pageMargins left="0.78740157499999996" right="0.78740157499999996" top="0.984251969" bottom="0.984251969" header="0.4921259845" footer="0.4921259845"/>
  <pageSetup orientation="portrait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9"/>
  <dimension ref="B2:L13"/>
  <sheetViews>
    <sheetView workbookViewId="0">
      <selection activeCell="F24" sqref="F24"/>
    </sheetView>
  </sheetViews>
  <sheetFormatPr baseColWidth="10" defaultRowHeight="13.2"/>
  <sheetData>
    <row r="2" spans="2:12">
      <c r="D2" s="62" t="s">
        <v>400</v>
      </c>
      <c r="E2" s="1" t="s">
        <v>401</v>
      </c>
      <c r="F2" s="1"/>
      <c r="G2" s="1"/>
      <c r="H2" s="1" t="s">
        <v>402</v>
      </c>
      <c r="I2" s="1" t="s">
        <v>401</v>
      </c>
      <c r="L2" s="56">
        <v>212113.47415671058</v>
      </c>
    </row>
    <row r="3" spans="2:12">
      <c r="B3" t="s">
        <v>383</v>
      </c>
      <c r="C3" t="s">
        <v>383</v>
      </c>
      <c r="D3" s="12">
        <v>9.33826</v>
      </c>
      <c r="E3" s="12">
        <v>-1.0389600000000001</v>
      </c>
      <c r="F3" s="12">
        <f t="shared" ref="F3:F13" si="0">LN(100+E3)</f>
        <v>4.5947262373256956</v>
      </c>
      <c r="G3" t="s">
        <v>383</v>
      </c>
      <c r="H3" s="12">
        <v>-1.4156809488494027</v>
      </c>
      <c r="I3" s="12">
        <v>-1.0389600000000001</v>
      </c>
      <c r="J3" s="12">
        <f t="shared" ref="J3:J13" si="1">LN(100+I3)</f>
        <v>4.5947262373256956</v>
      </c>
      <c r="K3">
        <f t="shared" ref="K3:K13" si="2">212113+462.66*I3-46060*J3</f>
        <v>-0.77572482154937461</v>
      </c>
      <c r="L3" s="56">
        <v>462.6612343832856</v>
      </c>
    </row>
    <row r="4" spans="2:12" ht="13.8" thickBot="1">
      <c r="B4" t="s">
        <v>384</v>
      </c>
      <c r="C4" t="s">
        <v>384</v>
      </c>
      <c r="D4" s="12">
        <v>10.014799999999999</v>
      </c>
      <c r="E4" s="12">
        <v>-0.10302600000000001</v>
      </c>
      <c r="F4" s="12">
        <f t="shared" si="0"/>
        <v>4.6041393949054576</v>
      </c>
      <c r="G4" t="s">
        <v>385</v>
      </c>
      <c r="H4" s="12">
        <v>-2.2023899415151096</v>
      </c>
      <c r="I4" s="12">
        <v>-0.606626</v>
      </c>
      <c r="J4" s="12">
        <f t="shared" si="1"/>
        <v>4.5990854514808959</v>
      </c>
      <c r="K4">
        <f t="shared" si="2"/>
        <v>-1.5374803700833581</v>
      </c>
      <c r="L4" s="57">
        <v>-46060.087328375143</v>
      </c>
    </row>
    <row r="5" spans="2:12">
      <c r="B5" t="s">
        <v>385</v>
      </c>
      <c r="C5" t="s">
        <v>385</v>
      </c>
      <c r="D5" s="12">
        <v>17.416899999999998</v>
      </c>
      <c r="E5" s="12">
        <v>-0.606626</v>
      </c>
      <c r="F5" s="12">
        <f t="shared" si="0"/>
        <v>4.5990854514808959</v>
      </c>
      <c r="G5" t="s">
        <v>386</v>
      </c>
      <c r="H5" s="12">
        <v>-1.1182463754526211</v>
      </c>
      <c r="I5" s="12">
        <v>-0.184863</v>
      </c>
      <c r="J5" s="12">
        <f t="shared" si="1"/>
        <v>4.6033198451628721</v>
      </c>
      <c r="K5">
        <f t="shared" si="2"/>
        <v>-1.4407837819017004</v>
      </c>
    </row>
    <row r="6" spans="2:12">
      <c r="B6" t="s">
        <v>386</v>
      </c>
      <c r="C6" t="s">
        <v>386</v>
      </c>
      <c r="D6" s="12">
        <v>21.088000000000001</v>
      </c>
      <c r="E6" s="12">
        <v>-0.184863</v>
      </c>
      <c r="F6" s="12">
        <f t="shared" si="0"/>
        <v>4.6033198451628721</v>
      </c>
      <c r="G6" t="s">
        <v>387</v>
      </c>
      <c r="H6" s="12">
        <v>2.7378143488340747</v>
      </c>
      <c r="I6" s="12">
        <v>-0.136653</v>
      </c>
      <c r="J6" s="12">
        <f t="shared" si="1"/>
        <v>4.6038027214344766</v>
      </c>
      <c r="K6">
        <f t="shared" si="2"/>
        <v>-1.3772262519632932</v>
      </c>
    </row>
    <row r="7" spans="2:12">
      <c r="B7" t="s">
        <v>387</v>
      </c>
      <c r="C7" t="s">
        <v>387</v>
      </c>
      <c r="D7" s="12">
        <v>22.384799999999998</v>
      </c>
      <c r="E7" s="12">
        <v>-0.136653</v>
      </c>
      <c r="F7" s="12">
        <f t="shared" si="0"/>
        <v>4.6038027214344766</v>
      </c>
      <c r="G7" t="s">
        <v>384</v>
      </c>
      <c r="H7" s="12">
        <v>-2.4678182262922252</v>
      </c>
      <c r="I7" s="12">
        <v>-0.10302600000000001</v>
      </c>
      <c r="J7" s="12">
        <f t="shared" si="1"/>
        <v>4.6041393949054576</v>
      </c>
      <c r="K7">
        <f t="shared" si="2"/>
        <v>-1.3265385053819045</v>
      </c>
    </row>
    <row r="8" spans="2:12">
      <c r="B8" t="s">
        <v>388</v>
      </c>
      <c r="C8" t="s">
        <v>388</v>
      </c>
      <c r="D8" s="12">
        <v>25.1051</v>
      </c>
      <c r="E8" s="12">
        <v>1.4282600000000001</v>
      </c>
      <c r="F8" s="12">
        <f t="shared" si="0"/>
        <v>4.6193517505527986</v>
      </c>
      <c r="G8" t="s">
        <v>392</v>
      </c>
      <c r="H8" s="12">
        <v>-0.67613534641236939</v>
      </c>
      <c r="I8" s="12">
        <v>-9.6576400000000007E-2</v>
      </c>
      <c r="J8" s="12">
        <f t="shared" si="1"/>
        <v>4.6042039553375655</v>
      </c>
      <c r="K8">
        <f t="shared" si="2"/>
        <v>-1.3162200722726993</v>
      </c>
    </row>
    <row r="9" spans="2:12">
      <c r="B9" t="s">
        <v>389</v>
      </c>
      <c r="C9" t="s">
        <v>389</v>
      </c>
      <c r="D9" s="12">
        <v>26.026599999999998</v>
      </c>
      <c r="E9" s="12">
        <v>1.0084900000000001</v>
      </c>
      <c r="F9" s="12">
        <f t="shared" si="0"/>
        <v>4.615204572714406</v>
      </c>
      <c r="G9" t="s">
        <v>51</v>
      </c>
      <c r="H9" s="12">
        <v>3.242303773872024E-2</v>
      </c>
      <c r="I9" s="12">
        <v>0.65943399999999996</v>
      </c>
      <c r="J9" s="12">
        <f t="shared" si="1"/>
        <v>4.6117428784434722</v>
      </c>
      <c r="K9">
        <f t="shared" si="2"/>
        <v>1.2167533336614724</v>
      </c>
    </row>
    <row r="10" spans="2:12">
      <c r="B10" t="s">
        <v>390</v>
      </c>
      <c r="C10" t="s">
        <v>390</v>
      </c>
      <c r="D10" s="12">
        <v>27.876200000000001</v>
      </c>
      <c r="E10" s="12">
        <v>0.79703800000000002</v>
      </c>
      <c r="F10" s="12">
        <f t="shared" si="0"/>
        <v>4.6131089702848884</v>
      </c>
      <c r="G10" t="s">
        <v>390</v>
      </c>
      <c r="H10" s="12">
        <v>-0.2188941984819941</v>
      </c>
      <c r="I10" s="12">
        <v>0.79703800000000002</v>
      </c>
      <c r="J10" s="12">
        <f t="shared" si="1"/>
        <v>4.6131089702848884</v>
      </c>
      <c r="K10">
        <f t="shared" si="2"/>
        <v>1.9584297580295242</v>
      </c>
    </row>
    <row r="11" spans="2:12">
      <c r="B11" t="s">
        <v>51</v>
      </c>
      <c r="C11" t="s">
        <v>51</v>
      </c>
      <c r="D11" s="12">
        <v>30.208100000000002</v>
      </c>
      <c r="E11" s="12">
        <v>0.65943399999999996</v>
      </c>
      <c r="F11" s="12">
        <f t="shared" si="0"/>
        <v>4.6117428784434722</v>
      </c>
      <c r="G11" t="s">
        <v>391</v>
      </c>
      <c r="H11" s="12">
        <v>2.8898501766414562</v>
      </c>
      <c r="I11" s="12">
        <v>0.84162199999999998</v>
      </c>
      <c r="J11" s="12">
        <f t="shared" si="1"/>
        <v>4.6135511870773085</v>
      </c>
      <c r="K11">
        <f t="shared" si="2"/>
        <v>2.2171577391563915</v>
      </c>
    </row>
    <row r="12" spans="2:12">
      <c r="B12" t="s">
        <v>391</v>
      </c>
      <c r="C12" t="s">
        <v>391</v>
      </c>
      <c r="D12" s="12">
        <v>30.802600000000002</v>
      </c>
      <c r="E12" s="12">
        <v>0.84162199999999998</v>
      </c>
      <c r="F12" s="12">
        <f t="shared" si="0"/>
        <v>4.6135511870773085</v>
      </c>
      <c r="G12" t="s">
        <v>389</v>
      </c>
      <c r="H12" s="12">
        <v>2.2626851170172131</v>
      </c>
      <c r="I12" s="12">
        <v>1.0084900000000001</v>
      </c>
      <c r="J12" s="12">
        <f t="shared" si="1"/>
        <v>4.615204572714406</v>
      </c>
      <c r="K12">
        <f t="shared" si="2"/>
        <v>3.2653641744691413</v>
      </c>
    </row>
    <row r="13" spans="2:12">
      <c r="B13" t="s">
        <v>392</v>
      </c>
      <c r="C13" t="s">
        <v>392</v>
      </c>
      <c r="D13" s="12">
        <v>34.903799999999997</v>
      </c>
      <c r="E13" s="12">
        <v>-9.6576400000000007E-2</v>
      </c>
      <c r="F13" s="12">
        <f t="shared" si="0"/>
        <v>4.6042039553375655</v>
      </c>
      <c r="G13" t="s">
        <v>388</v>
      </c>
      <c r="H13" s="12">
        <v>8.3101611791526331</v>
      </c>
      <c r="I13" s="12">
        <v>1.4282600000000001</v>
      </c>
      <c r="J13" s="12">
        <f t="shared" si="1"/>
        <v>4.6193517505527986</v>
      </c>
      <c r="K13">
        <f t="shared" si="2"/>
        <v>6.4571411381184589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0"/>
  <dimension ref="A1:AQ259"/>
  <sheetViews>
    <sheetView workbookViewId="0">
      <pane xSplit="2" ySplit="1" topLeftCell="G44" activePane="bottomRight" state="frozen"/>
      <selection activeCell="U54" sqref="S54:U62"/>
      <selection pane="topRight" activeCell="U54" sqref="S54:U62"/>
      <selection pane="bottomLeft" activeCell="U54" sqref="S54:U62"/>
      <selection pane="bottomRight" activeCell="U54" sqref="S54:U62"/>
    </sheetView>
  </sheetViews>
  <sheetFormatPr baseColWidth="10" defaultRowHeight="13.2"/>
  <cols>
    <col min="2" max="2" width="8.6640625" customWidth="1"/>
  </cols>
  <sheetData>
    <row r="1" spans="1:21">
      <c r="A1" t="s">
        <v>0</v>
      </c>
      <c r="C1">
        <v>1996</v>
      </c>
      <c r="D1">
        <v>1997</v>
      </c>
      <c r="E1">
        <v>1998</v>
      </c>
      <c r="F1">
        <v>1999</v>
      </c>
      <c r="G1">
        <v>2000</v>
      </c>
      <c r="H1">
        <v>2001</v>
      </c>
      <c r="I1">
        <v>2002</v>
      </c>
      <c r="J1">
        <v>2003</v>
      </c>
      <c r="K1">
        <v>2004</v>
      </c>
      <c r="L1">
        <v>2005</v>
      </c>
      <c r="M1">
        <v>2006</v>
      </c>
      <c r="N1">
        <v>2007</v>
      </c>
      <c r="O1">
        <v>2008</v>
      </c>
      <c r="P1">
        <v>2009</v>
      </c>
      <c r="Q1">
        <v>2010</v>
      </c>
      <c r="R1">
        <v>2011</v>
      </c>
      <c r="S1">
        <v>2012</v>
      </c>
    </row>
    <row r="2" spans="1:21">
      <c r="A2" s="1" t="s">
        <v>1</v>
      </c>
    </row>
    <row r="3" spans="1:21" s="2" customFormat="1" ht="13.8">
      <c r="A3" s="2" t="s">
        <v>2</v>
      </c>
      <c r="B3" s="2" t="s">
        <v>3</v>
      </c>
      <c r="C3" s="3">
        <v>100</v>
      </c>
      <c r="D3" s="3">
        <v>101.43554903685671</v>
      </c>
      <c r="E3" s="3">
        <v>102.4411182129553</v>
      </c>
      <c r="F3" s="3">
        <v>102.40952887108315</v>
      </c>
      <c r="G3" s="3">
        <v>102.4711653979801</v>
      </c>
      <c r="H3" s="3">
        <v>102.01896521275545</v>
      </c>
      <c r="I3" s="3">
        <v>101.51837778365531</v>
      </c>
      <c r="J3" s="3">
        <v>101.99951413768144</v>
      </c>
      <c r="K3" s="3">
        <v>103.65322033027029</v>
      </c>
      <c r="L3" s="3">
        <v>104.52239982820704</v>
      </c>
      <c r="M3" s="3">
        <v>105.93856411931651</v>
      </c>
      <c r="N3" s="3">
        <v>106.69544806703904</v>
      </c>
      <c r="O3" s="3">
        <v>107.15865892050681</v>
      </c>
      <c r="P3" s="3">
        <v>106.11088771025361</v>
      </c>
      <c r="Q3" s="3">
        <v>107.2202125357453</v>
      </c>
      <c r="R3" s="3">
        <v>108.5026237394319</v>
      </c>
      <c r="S3" s="3">
        <v>108.99548380196384</v>
      </c>
    </row>
    <row r="4" spans="1:21" s="2" customFormat="1" ht="13.8">
      <c r="A4" s="2" t="s">
        <v>2</v>
      </c>
      <c r="B4" s="2" t="s">
        <v>4</v>
      </c>
      <c r="C4" s="3">
        <v>100</v>
      </c>
      <c r="D4" s="3">
        <v>105.07889579848906</v>
      </c>
      <c r="E4" s="3">
        <v>110.198710258288</v>
      </c>
      <c r="F4" s="3">
        <v>114.87654882907411</v>
      </c>
      <c r="G4" s="3">
        <v>118.6936689071162</v>
      </c>
      <c r="H4" s="3">
        <v>118.49489524415105</v>
      </c>
      <c r="I4" s="3">
        <v>119.85666919832485</v>
      </c>
      <c r="J4" s="3">
        <v>124.352377833906</v>
      </c>
      <c r="K4" s="3">
        <v>131.44348899634474</v>
      </c>
      <c r="L4" s="3">
        <v>137.25237642994529</v>
      </c>
      <c r="M4" s="3">
        <v>141.16059544238121</v>
      </c>
      <c r="N4" s="3">
        <v>146.15043031395729</v>
      </c>
      <c r="O4" s="3">
        <v>141.93451746096872</v>
      </c>
      <c r="P4" s="3">
        <v>138.51852254421229</v>
      </c>
      <c r="Q4" s="3">
        <v>149.94608337986782</v>
      </c>
      <c r="R4" s="3">
        <v>154.5878265737154</v>
      </c>
      <c r="S4" s="4">
        <v>152.50763233801578</v>
      </c>
      <c r="U4" s="2">
        <f>+S26*T17/S4</f>
        <v>112.33964259511667</v>
      </c>
    </row>
    <row r="5" spans="1:21" s="2" customFormat="1" ht="13.8">
      <c r="A5" s="2" t="s">
        <v>5</v>
      </c>
      <c r="B5" s="2" t="s">
        <v>6</v>
      </c>
      <c r="C5" s="3">
        <v>100</v>
      </c>
      <c r="D5" s="3">
        <v>100.91720409743192</v>
      </c>
      <c r="E5" s="3">
        <v>101.74145842262821</v>
      </c>
      <c r="F5" s="3">
        <v>101.07290950230755</v>
      </c>
      <c r="G5" s="3">
        <v>101.24281902787328</v>
      </c>
      <c r="H5" s="3">
        <v>102.89446338327201</v>
      </c>
      <c r="I5" s="3">
        <v>103.83316055806411</v>
      </c>
      <c r="J5" s="3">
        <v>103.36176649422364</v>
      </c>
      <c r="K5" s="3">
        <v>102.87041605613868</v>
      </c>
      <c r="L5" s="3">
        <v>103.17069615143086</v>
      </c>
      <c r="M5" s="3">
        <v>105.09458615339121</v>
      </c>
      <c r="N5" s="3">
        <v>106.66142110981528</v>
      </c>
      <c r="O5" s="3">
        <v>107.99600623320006</v>
      </c>
      <c r="P5" s="3">
        <v>105.45276257687668</v>
      </c>
      <c r="Q5" s="3">
        <v>104.64748861178393</v>
      </c>
      <c r="R5" s="3">
        <v>106.20460495931474</v>
      </c>
      <c r="S5" s="3">
        <v>106.62373035096638</v>
      </c>
    </row>
    <row r="6" spans="1:21" s="2" customFormat="1" ht="13.8">
      <c r="A6" s="2" t="s">
        <v>5</v>
      </c>
      <c r="B6" s="2" t="s">
        <v>4</v>
      </c>
      <c r="C6" s="3">
        <v>100</v>
      </c>
      <c r="D6" s="3">
        <v>106.02028449792287</v>
      </c>
      <c r="E6" s="3">
        <v>106.85303666184114</v>
      </c>
      <c r="F6" s="3">
        <v>108.64845328474343</v>
      </c>
      <c r="G6" s="3">
        <v>115.6671313847359</v>
      </c>
      <c r="H6" s="3">
        <v>117.31952270388065</v>
      </c>
      <c r="I6" s="3">
        <v>116.97764938772254</v>
      </c>
      <c r="J6" s="3">
        <v>121.73886758840462</v>
      </c>
      <c r="K6" s="3">
        <v>128.60762681290609</v>
      </c>
      <c r="L6" s="3">
        <v>134.0459372832847</v>
      </c>
      <c r="M6" s="3">
        <v>147.25982698222265</v>
      </c>
      <c r="N6" s="3">
        <v>152.47164991441747</v>
      </c>
      <c r="O6" s="3">
        <v>145.43079060569269</v>
      </c>
      <c r="P6" s="3">
        <v>118.57935012102892</v>
      </c>
      <c r="Q6" s="3">
        <v>145.13802039670873</v>
      </c>
      <c r="R6" s="3">
        <v>155.41405249161301</v>
      </c>
      <c r="S6" s="4">
        <v>151.96450484692031</v>
      </c>
    </row>
    <row r="7" spans="1:21" s="2" customFormat="1" ht="13.8">
      <c r="A7" s="5" t="s">
        <v>7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21">
      <c r="A8" s="2" t="s">
        <v>2</v>
      </c>
      <c r="B8" s="6" t="s">
        <v>8</v>
      </c>
      <c r="C8" s="7">
        <v>100</v>
      </c>
      <c r="D8" s="7">
        <v>99.362639378610012</v>
      </c>
      <c r="E8" s="7">
        <v>100.30035184985677</v>
      </c>
      <c r="F8" s="7">
        <v>101.2338270701209</v>
      </c>
      <c r="G8" s="7">
        <v>103.637764191405</v>
      </c>
      <c r="H8" s="7">
        <v>105.74141061171284</v>
      </c>
      <c r="I8" s="7">
        <v>107.76932002113961</v>
      </c>
      <c r="J8" s="7">
        <v>110.02178346419464</v>
      </c>
      <c r="K8" s="7">
        <v>112.26923269904964</v>
      </c>
      <c r="L8" s="7">
        <v>114.51101215016003</v>
      </c>
      <c r="M8" s="7">
        <v>116.83243297962176</v>
      </c>
      <c r="N8" s="7">
        <v>119.13922227901701</v>
      </c>
      <c r="O8" s="7">
        <v>122.28265067576264</v>
      </c>
      <c r="P8" s="7">
        <v>122.20039512551494</v>
      </c>
      <c r="Q8" s="7">
        <v>123.62964371168498</v>
      </c>
      <c r="R8" s="7">
        <v>125.89496697042648</v>
      </c>
      <c r="S8" s="7">
        <v>127.93579058827052</v>
      </c>
      <c r="T8" s="2"/>
    </row>
    <row r="9" spans="1:21" s="2" customFormat="1">
      <c r="A9" s="2" t="s">
        <v>5</v>
      </c>
      <c r="B9" s="6" t="s">
        <v>9</v>
      </c>
      <c r="C9" s="7">
        <v>100</v>
      </c>
      <c r="D9" s="7">
        <v>97.972021145079125</v>
      </c>
      <c r="E9" s="7">
        <v>97.9488938953711</v>
      </c>
      <c r="F9" s="7">
        <v>99.343492670997222</v>
      </c>
      <c r="G9" s="7">
        <v>99.90057975001163</v>
      </c>
      <c r="H9" s="7">
        <v>101.78678491089546</v>
      </c>
      <c r="I9" s="7">
        <v>103.08870454153579</v>
      </c>
      <c r="J9" s="7">
        <v>104.58383583074892</v>
      </c>
      <c r="K9" s="7">
        <v>105.56798986262794</v>
      </c>
      <c r="L9" s="7">
        <v>107.01015957665325</v>
      </c>
      <c r="M9" s="7">
        <v>108.02040996212793</v>
      </c>
      <c r="N9" s="7">
        <v>109.42948068472505</v>
      </c>
      <c r="O9" s="7">
        <v>111.034107444471</v>
      </c>
      <c r="P9" s="7">
        <v>111.62334733108263</v>
      </c>
      <c r="Q9" s="7">
        <v>113.62755815945992</v>
      </c>
      <c r="R9" s="7">
        <v>115.81645011751908</v>
      </c>
      <c r="S9" s="7">
        <v>117.7746024890927</v>
      </c>
    </row>
    <row r="10" spans="1:21" s="2" customFormat="1">
      <c r="A10" s="5" t="s">
        <v>10</v>
      </c>
    </row>
    <row r="11" spans="1:21" s="2" customFormat="1">
      <c r="A11" s="2" t="s">
        <v>2</v>
      </c>
      <c r="C11" s="7">
        <v>100</v>
      </c>
      <c r="D11" s="7">
        <v>98.114208579172598</v>
      </c>
      <c r="E11" s="7">
        <v>97.794259936417674</v>
      </c>
      <c r="F11" s="7">
        <v>96.587177411694725</v>
      </c>
      <c r="G11" s="7">
        <v>97.662438241705289</v>
      </c>
      <c r="H11" s="7">
        <v>97.819680083790402</v>
      </c>
      <c r="I11" s="7">
        <v>97.259731892642847</v>
      </c>
      <c r="J11" s="7">
        <v>94.279737966094274</v>
      </c>
      <c r="K11" s="7">
        <v>93.208649627150393</v>
      </c>
      <c r="L11" s="7">
        <v>91.67086445889197</v>
      </c>
      <c r="M11" s="7">
        <v>89.599747551639894</v>
      </c>
      <c r="N11" s="7">
        <v>91.571972038743596</v>
      </c>
      <c r="O11" s="7">
        <v>93.04496662344495</v>
      </c>
      <c r="P11" s="7">
        <v>92.411694666322163</v>
      </c>
      <c r="Q11" s="7">
        <v>88.346476661859299</v>
      </c>
      <c r="R11" s="7">
        <v>88.576039849016752</v>
      </c>
      <c r="S11" s="7">
        <v>89.428675876259064</v>
      </c>
    </row>
    <row r="12" spans="1:21" s="2" customFormat="1">
      <c r="A12" s="2" t="s">
        <v>5</v>
      </c>
      <c r="C12" s="7">
        <v>100</v>
      </c>
      <c r="D12" s="7">
        <v>96.181686572880764</v>
      </c>
      <c r="E12" s="7">
        <v>98.372075737779099</v>
      </c>
      <c r="F12" s="7">
        <v>97.987025057941921</v>
      </c>
      <c r="G12" s="7">
        <v>96.239722217169017</v>
      </c>
      <c r="H12" s="7">
        <v>96.208674464883472</v>
      </c>
      <c r="I12" s="7">
        <v>97.576577908047312</v>
      </c>
      <c r="J12" s="7">
        <v>97.469028470941495</v>
      </c>
      <c r="K12" s="7">
        <v>97.353071773247621</v>
      </c>
      <c r="L12" s="7">
        <v>96.619631186712951</v>
      </c>
      <c r="M12" s="7">
        <v>95.287153621182611</v>
      </c>
      <c r="N12" s="7">
        <v>96.000280123499508</v>
      </c>
      <c r="O12" s="7">
        <v>96.585195370440232</v>
      </c>
      <c r="P12" s="7">
        <v>102.20762108288122</v>
      </c>
      <c r="Q12" s="7">
        <v>100.7745624812855</v>
      </c>
      <c r="R12" s="7">
        <v>100.0068055969619</v>
      </c>
      <c r="S12" s="7">
        <v>101.57080495851484</v>
      </c>
    </row>
    <row r="13" spans="1:21" s="2" customFormat="1">
      <c r="A13" s="5" t="s">
        <v>11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</row>
    <row r="14" spans="1:21" s="2" customFormat="1">
      <c r="A14" s="2" t="s">
        <v>2</v>
      </c>
      <c r="C14" s="7">
        <v>100</v>
      </c>
      <c r="D14" s="7">
        <v>99.182752022808586</v>
      </c>
      <c r="E14" s="7">
        <v>100.71334251460354</v>
      </c>
      <c r="F14" s="7">
        <v>102.47727690636678</v>
      </c>
      <c r="G14" s="7">
        <v>105.18666171958479</v>
      </c>
      <c r="H14" s="7">
        <v>108.15280553604848</v>
      </c>
      <c r="I14" s="7">
        <v>111.59948290640357</v>
      </c>
      <c r="J14" s="7">
        <v>114.74417779821381</v>
      </c>
      <c r="K14" s="7">
        <v>116.90637273207597</v>
      </c>
      <c r="L14" s="7">
        <v>119.59294794111203</v>
      </c>
      <c r="M14" s="7">
        <v>121.98905185162145</v>
      </c>
      <c r="N14" s="7">
        <v>125.37335001870225</v>
      </c>
      <c r="O14" s="7">
        <v>128.27691012795066</v>
      </c>
      <c r="P14" s="7">
        <v>130.12242664304611</v>
      </c>
      <c r="Q14" s="7">
        <v>131.19078680326024</v>
      </c>
      <c r="R14" s="7">
        <v>131.9187747898616</v>
      </c>
      <c r="S14" s="7">
        <v>133.20926342338603</v>
      </c>
    </row>
    <row r="15" spans="1:21" s="2" customFormat="1">
      <c r="A15" s="2" t="s">
        <v>5</v>
      </c>
      <c r="C15" s="7">
        <v>100</v>
      </c>
      <c r="D15" s="7">
        <v>97.73220809015325</v>
      </c>
      <c r="E15" s="7">
        <v>97.182158163749165</v>
      </c>
      <c r="F15" s="7">
        <v>98.159292798708663</v>
      </c>
      <c r="G15" s="7">
        <v>97.36145718894096</v>
      </c>
      <c r="H15" s="7">
        <v>98.282655746220854</v>
      </c>
      <c r="I15" s="7">
        <v>99.774505822979094</v>
      </c>
      <c r="J15" s="7">
        <v>101.01173371628393</v>
      </c>
      <c r="K15" s="7">
        <v>102.39252007653275</v>
      </c>
      <c r="L15" s="7">
        <v>103.01208585485846</v>
      </c>
      <c r="M15" s="7">
        <v>102.68929429045758</v>
      </c>
      <c r="N15" s="7">
        <v>103.11599043742515</v>
      </c>
      <c r="O15" s="7">
        <v>102.89689238382708</v>
      </c>
      <c r="P15" s="7">
        <v>103.56477052138244</v>
      </c>
      <c r="Q15" s="7">
        <v>105.14973538579872</v>
      </c>
      <c r="R15" s="7">
        <v>106.21527849524979</v>
      </c>
      <c r="S15" s="7">
        <v>107.28404433780683</v>
      </c>
    </row>
    <row r="16" spans="1:21" s="2" customFormat="1">
      <c r="A16" s="5" t="s">
        <v>12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</row>
    <row r="17" spans="1:20" s="2" customFormat="1">
      <c r="A17" s="2" t="s">
        <v>2</v>
      </c>
      <c r="C17" s="7">
        <f t="shared" ref="C17:S17" si="0">100*C11/C$8</f>
        <v>100</v>
      </c>
      <c r="D17" s="7">
        <f t="shared" si="0"/>
        <v>98.743561154127136</v>
      </c>
      <c r="E17" s="7">
        <f t="shared" si="0"/>
        <v>97.501412639917206</v>
      </c>
      <c r="F17" s="7">
        <f t="shared" si="0"/>
        <v>95.409983211236678</v>
      </c>
      <c r="G17" s="7">
        <f t="shared" si="0"/>
        <v>94.234412526823633</v>
      </c>
      <c r="H17" s="7">
        <f t="shared" si="0"/>
        <v>92.508393370113652</v>
      </c>
      <c r="I17" s="7">
        <f t="shared" si="0"/>
        <v>90.248070483848991</v>
      </c>
      <c r="J17" s="7">
        <f t="shared" si="0"/>
        <v>85.691883004947428</v>
      </c>
      <c r="K17" s="7">
        <f t="shared" si="0"/>
        <v>83.022434006480395</v>
      </c>
      <c r="L17" s="7">
        <f t="shared" si="0"/>
        <v>80.054191066517319</v>
      </c>
      <c r="M17" s="7">
        <f t="shared" si="0"/>
        <v>76.69081715286039</v>
      </c>
      <c r="N17" s="7">
        <f t="shared" si="0"/>
        <v>76.861314256599272</v>
      </c>
      <c r="O17" s="7">
        <f t="shared" si="0"/>
        <v>76.090079916698414</v>
      </c>
      <c r="P17" s="7">
        <f t="shared" si="0"/>
        <v>75.623073535403805</v>
      </c>
      <c r="Q17" s="7">
        <f t="shared" si="0"/>
        <v>71.460593114618149</v>
      </c>
      <c r="R17" s="7">
        <f t="shared" si="0"/>
        <v>70.357093679387361</v>
      </c>
      <c r="S17" s="7">
        <f t="shared" si="0"/>
        <v>69.901217997755595</v>
      </c>
      <c r="T17" s="7">
        <f>10000/S17</f>
        <v>143.0590236685301</v>
      </c>
    </row>
    <row r="18" spans="1:20" s="2" customFormat="1">
      <c r="A18" s="2" t="s">
        <v>5</v>
      </c>
      <c r="C18" s="7">
        <f t="shared" ref="C18:S18" si="1">100*C12/C9</f>
        <v>100</v>
      </c>
      <c r="D18" s="7">
        <f t="shared" si="1"/>
        <v>98.172606269347867</v>
      </c>
      <c r="E18" s="7">
        <f t="shared" si="1"/>
        <v>100.43204351328362</v>
      </c>
      <c r="F18" s="7">
        <f t="shared" si="1"/>
        <v>98.634568227284291</v>
      </c>
      <c r="G18" s="7">
        <f t="shared" si="1"/>
        <v>96.335499211312452</v>
      </c>
      <c r="H18" s="7">
        <f t="shared" si="1"/>
        <v>94.519808783728578</v>
      </c>
      <c r="I18" s="7">
        <f t="shared" si="1"/>
        <v>94.6530256074102</v>
      </c>
      <c r="J18" s="7">
        <f t="shared" si="1"/>
        <v>93.197029633411489</v>
      </c>
      <c r="K18" s="7">
        <f t="shared" si="1"/>
        <v>92.218362687335315</v>
      </c>
      <c r="L18" s="7">
        <f t="shared" si="1"/>
        <v>90.290147747609538</v>
      </c>
      <c r="M18" s="7">
        <f t="shared" si="1"/>
        <v>88.212175508860213</v>
      </c>
      <c r="N18" s="7">
        <f t="shared" si="1"/>
        <v>87.727986574371002</v>
      </c>
      <c r="O18" s="7">
        <f t="shared" si="1"/>
        <v>86.986960667687825</v>
      </c>
      <c r="P18" s="7">
        <f t="shared" si="1"/>
        <v>91.564734015480013</v>
      </c>
      <c r="Q18" s="7">
        <f t="shared" si="1"/>
        <v>88.688487294484418</v>
      </c>
      <c r="R18" s="7">
        <f t="shared" si="1"/>
        <v>86.349396390137045</v>
      </c>
      <c r="S18" s="7">
        <f t="shared" si="1"/>
        <v>86.24168777637901</v>
      </c>
      <c r="T18" s="7">
        <f>10000/S18</f>
        <v>115.95320381402519</v>
      </c>
    </row>
    <row r="19" spans="1:20" s="2" customFormat="1">
      <c r="A19" s="8" t="s">
        <v>13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</row>
    <row r="20" spans="1:20" s="2" customFormat="1">
      <c r="A20" s="2" t="s">
        <v>2</v>
      </c>
      <c r="C20" s="7">
        <f t="shared" ref="C20:S20" si="2">100*C14/C$8</f>
        <v>100</v>
      </c>
      <c r="D20" s="7">
        <f t="shared" si="2"/>
        <v>99.818958758617526</v>
      </c>
      <c r="E20" s="7">
        <f t="shared" si="2"/>
        <v>100.41175395412868</v>
      </c>
      <c r="F20" s="7">
        <f t="shared" si="2"/>
        <v>101.22829480247211</v>
      </c>
      <c r="G20" s="7">
        <f t="shared" si="2"/>
        <v>101.49453004921949</v>
      </c>
      <c r="H20" s="7">
        <f t="shared" si="2"/>
        <v>102.28046411560594</v>
      </c>
      <c r="I20" s="7">
        <f t="shared" si="2"/>
        <v>103.55403827778876</v>
      </c>
      <c r="J20" s="7">
        <f t="shared" si="2"/>
        <v>104.2922357603447</v>
      </c>
      <c r="K20" s="7">
        <f t="shared" si="2"/>
        <v>104.13037474430479</v>
      </c>
      <c r="L20" s="7">
        <f t="shared" si="2"/>
        <v>104.43794504609565</v>
      </c>
      <c r="M20" s="7">
        <f t="shared" si="2"/>
        <v>104.41368782664925</v>
      </c>
      <c r="N20" s="7">
        <f t="shared" si="2"/>
        <v>105.23264095604493</v>
      </c>
      <c r="O20" s="7">
        <f t="shared" si="2"/>
        <v>104.90197049136761</v>
      </c>
      <c r="P20" s="7">
        <f t="shared" si="2"/>
        <v>106.48281988727963</v>
      </c>
      <c r="Q20" s="7">
        <f t="shared" si="2"/>
        <v>106.11596285855882</v>
      </c>
      <c r="R20" s="7">
        <f t="shared" si="2"/>
        <v>104.78478843467201</v>
      </c>
      <c r="S20" s="7">
        <f t="shared" si="2"/>
        <v>104.12196838028451</v>
      </c>
    </row>
    <row r="21" spans="1:20" s="2" customFormat="1">
      <c r="A21" s="2" t="s">
        <v>5</v>
      </c>
      <c r="C21" s="7">
        <f t="shared" ref="C21:S21" si="3">100*C15/C9</f>
        <v>100</v>
      </c>
      <c r="D21" s="7">
        <f t="shared" si="3"/>
        <v>99.755222917601387</v>
      </c>
      <c r="E21" s="7">
        <f t="shared" si="3"/>
        <v>99.217208381708772</v>
      </c>
      <c r="F21" s="7">
        <f t="shared" si="3"/>
        <v>98.807974392232865</v>
      </c>
      <c r="G21" s="7">
        <f t="shared" si="3"/>
        <v>97.458350524667139</v>
      </c>
      <c r="H21" s="7">
        <f t="shared" si="3"/>
        <v>96.557382996484137</v>
      </c>
      <c r="I21" s="7">
        <f t="shared" si="3"/>
        <v>96.785100042438344</v>
      </c>
      <c r="J21" s="7">
        <f t="shared" si="3"/>
        <v>96.584460604174211</v>
      </c>
      <c r="K21" s="7">
        <f t="shared" si="3"/>
        <v>96.992014539419259</v>
      </c>
      <c r="L21" s="7">
        <f t="shared" si="3"/>
        <v>96.263837249087629</v>
      </c>
      <c r="M21" s="7">
        <f t="shared" si="3"/>
        <v>95.064714461332414</v>
      </c>
      <c r="N21" s="7">
        <f t="shared" si="3"/>
        <v>94.230539880300114</v>
      </c>
      <c r="O21" s="7">
        <f t="shared" si="3"/>
        <v>92.671427502838782</v>
      </c>
      <c r="P21" s="7">
        <f t="shared" si="3"/>
        <v>92.780563383574318</v>
      </c>
      <c r="Q21" s="7">
        <f t="shared" si="3"/>
        <v>92.538937814923557</v>
      </c>
      <c r="R21" s="7">
        <f t="shared" si="3"/>
        <v>91.710010441066899</v>
      </c>
      <c r="S21" s="7">
        <f t="shared" si="3"/>
        <v>91.092682183106987</v>
      </c>
    </row>
    <row r="22" spans="1:20" s="2" customFormat="1">
      <c r="A22" s="5" t="s">
        <v>14</v>
      </c>
    </row>
    <row r="23" spans="1:20" s="2" customFormat="1">
      <c r="A23" s="2" t="s">
        <v>2</v>
      </c>
      <c r="C23" s="7">
        <f t="shared" ref="C23:S23" si="4">100*C11/C14</f>
        <v>100</v>
      </c>
      <c r="D23" s="7">
        <f t="shared" si="4"/>
        <v>98.922651951228104</v>
      </c>
      <c r="E23" s="7">
        <f t="shared" si="4"/>
        <v>97.101592991253767</v>
      </c>
      <c r="F23" s="7">
        <f t="shared" si="4"/>
        <v>94.252287265542947</v>
      </c>
      <c r="G23" s="7">
        <f t="shared" si="4"/>
        <v>92.846789360101397</v>
      </c>
      <c r="H23" s="7">
        <f t="shared" si="4"/>
        <v>90.445809148414625</v>
      </c>
      <c r="I23" s="7">
        <f t="shared" si="4"/>
        <v>87.150701203707911</v>
      </c>
      <c r="J23" s="7">
        <f t="shared" si="4"/>
        <v>82.165160599165404</v>
      </c>
      <c r="K23" s="7">
        <f t="shared" si="4"/>
        <v>79.729314535114682</v>
      </c>
      <c r="L23" s="7">
        <f t="shared" si="4"/>
        <v>76.652399691686682</v>
      </c>
      <c r="M23" s="7">
        <f t="shared" si="4"/>
        <v>73.449007260604375</v>
      </c>
      <c r="N23" s="7">
        <f t="shared" si="4"/>
        <v>73.039423470046515</v>
      </c>
      <c r="O23" s="7">
        <f t="shared" si="4"/>
        <v>72.534461993695217</v>
      </c>
      <c r="P23" s="7">
        <f t="shared" si="4"/>
        <v>71.019037263904849</v>
      </c>
      <c r="Q23" s="7">
        <f t="shared" si="4"/>
        <v>67.341982478043803</v>
      </c>
      <c r="R23" s="7">
        <f t="shared" si="4"/>
        <v>67.144377280726616</v>
      </c>
      <c r="S23" s="7">
        <f t="shared" si="4"/>
        <v>67.133976705526237</v>
      </c>
    </row>
    <row r="24" spans="1:20" s="2" customFormat="1">
      <c r="A24" s="2" t="s">
        <v>5</v>
      </c>
      <c r="C24" s="7">
        <f t="shared" ref="C24:S24" si="5">100*C12/C15</f>
        <v>100</v>
      </c>
      <c r="D24" s="7">
        <f t="shared" si="5"/>
        <v>98.413499963244263</v>
      </c>
      <c r="E24" s="7">
        <f t="shared" si="5"/>
        <v>101.2244197870405</v>
      </c>
      <c r="F24" s="7">
        <f t="shared" si="5"/>
        <v>99.824501852188348</v>
      </c>
      <c r="G24" s="7">
        <f t="shared" si="5"/>
        <v>98.847865465288706</v>
      </c>
      <c r="H24" s="7">
        <f t="shared" si="5"/>
        <v>97.88977895887075</v>
      </c>
      <c r="I24" s="7">
        <f t="shared" si="5"/>
        <v>97.797104684405681</v>
      </c>
      <c r="J24" s="7">
        <f t="shared" si="5"/>
        <v>96.492778497107096</v>
      </c>
      <c r="K24" s="7">
        <f t="shared" si="5"/>
        <v>95.078304255507703</v>
      </c>
      <c r="L24" s="7">
        <f t="shared" si="5"/>
        <v>93.794461479838091</v>
      </c>
      <c r="M24" s="7">
        <f t="shared" si="5"/>
        <v>92.79171142384331</v>
      </c>
      <c r="N24" s="7">
        <f t="shared" si="5"/>
        <v>93.099314389804803</v>
      </c>
      <c r="O24" s="7">
        <f t="shared" si="5"/>
        <v>93.865998411455536</v>
      </c>
      <c r="P24" s="7">
        <f t="shared" si="5"/>
        <v>98.68956457715413</v>
      </c>
      <c r="Q24" s="7">
        <f t="shared" si="5"/>
        <v>95.839102315892163</v>
      </c>
      <c r="R24" s="7">
        <f t="shared" si="5"/>
        <v>94.154821240180098</v>
      </c>
      <c r="S24" s="7">
        <f t="shared" si="5"/>
        <v>94.674660696699092</v>
      </c>
    </row>
    <row r="25" spans="1:20" s="2" customFormat="1" ht="13.8">
      <c r="A25" s="5" t="s">
        <v>15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spans="1:20" s="2" customFormat="1" ht="13.8">
      <c r="A26" s="2" t="s">
        <v>2</v>
      </c>
      <c r="B26" s="2" t="s">
        <v>16</v>
      </c>
      <c r="C26" s="3">
        <v>100</v>
      </c>
      <c r="D26" s="3">
        <v>102.14721092437746</v>
      </c>
      <c r="E26" s="3">
        <v>102.23689606371686</v>
      </c>
      <c r="F26" s="3">
        <v>104.94106617431815</v>
      </c>
      <c r="G26" s="3">
        <v>104.51058426332629</v>
      </c>
      <c r="H26" s="3">
        <v>103.76300522288159</v>
      </c>
      <c r="I26" s="3">
        <v>105.33680166009697</v>
      </c>
      <c r="J26" s="3">
        <v>105.37162187289012</v>
      </c>
      <c r="K26" s="3">
        <v>108.18445307880425</v>
      </c>
      <c r="L26" s="3">
        <v>109.66060080071006</v>
      </c>
      <c r="M26" s="3">
        <v>110.60206539924843</v>
      </c>
      <c r="N26" s="3">
        <v>111.63137447416125</v>
      </c>
      <c r="O26" s="3">
        <v>112.11685588680429</v>
      </c>
      <c r="P26" s="3">
        <v>113.77985353199709</v>
      </c>
      <c r="Q26" s="3">
        <v>116.40907439223186</v>
      </c>
      <c r="R26" s="3">
        <v>119.42256756579141</v>
      </c>
      <c r="S26" s="4">
        <v>119.75933059334142</v>
      </c>
    </row>
    <row r="27" spans="1:20" s="2" customFormat="1" ht="13.8">
      <c r="A27" s="2" t="s">
        <v>5</v>
      </c>
      <c r="B27" s="2" t="s">
        <v>17</v>
      </c>
      <c r="C27" s="3">
        <v>100</v>
      </c>
      <c r="D27" s="3">
        <v>101.06886559152976</v>
      </c>
      <c r="E27" s="3">
        <v>102.89991364537993</v>
      </c>
      <c r="F27" s="3">
        <v>104.13073708301206</v>
      </c>
      <c r="G27" s="3">
        <v>107.78274568595803</v>
      </c>
      <c r="H27" s="3">
        <v>107.78027660047725</v>
      </c>
      <c r="I27" s="3">
        <v>108.06741707732618</v>
      </c>
      <c r="J27" s="3">
        <v>108.67713817311588</v>
      </c>
      <c r="K27" s="3">
        <v>109.85341815975751</v>
      </c>
      <c r="L27" s="3">
        <v>108.9046870655684</v>
      </c>
      <c r="M27" s="3">
        <v>112.04411388830299</v>
      </c>
      <c r="N27" s="3">
        <v>111.5456509818441</v>
      </c>
      <c r="O27" s="3">
        <v>111.68735558953432</v>
      </c>
      <c r="P27" s="3">
        <v>107.65879815717773</v>
      </c>
      <c r="Q27" s="3">
        <v>110.73702485295983</v>
      </c>
      <c r="R27" s="3">
        <v>113.02057879897409</v>
      </c>
      <c r="S27" s="4">
        <v>113.52422757515338</v>
      </c>
    </row>
    <row r="28" spans="1:20" s="2" customFormat="1" ht="13.8">
      <c r="A28" s="5" t="s">
        <v>18</v>
      </c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</row>
    <row r="29" spans="1:20" s="2" customFormat="1" ht="13.8">
      <c r="A29" s="2" t="s">
        <v>2</v>
      </c>
      <c r="B29" s="2" t="s">
        <v>19</v>
      </c>
      <c r="C29" s="3">
        <v>100</v>
      </c>
      <c r="D29" s="3">
        <v>100.30900980937199</v>
      </c>
      <c r="E29" s="3">
        <v>101.82490471087833</v>
      </c>
      <c r="F29" s="3">
        <v>103.64300044778835</v>
      </c>
      <c r="G29" s="3">
        <v>103.62874398589858</v>
      </c>
      <c r="H29" s="3">
        <v>104.14020198183452</v>
      </c>
      <c r="I29" s="3">
        <v>105.37182869817595</v>
      </c>
      <c r="J29" s="3">
        <v>105.95555173519605</v>
      </c>
      <c r="K29" s="3">
        <v>107.06919427494404</v>
      </c>
      <c r="L29" s="3">
        <v>108.24491846439982</v>
      </c>
      <c r="M29" s="3">
        <v>109.42889186961517</v>
      </c>
      <c r="N29" s="3">
        <v>110.07794822452259</v>
      </c>
      <c r="O29" s="3">
        <v>110.1480478405073</v>
      </c>
      <c r="P29" s="3">
        <v>112.69226196336525</v>
      </c>
      <c r="Q29" s="3">
        <v>113.91487325282029</v>
      </c>
      <c r="R29" s="3">
        <v>114.25036869066876</v>
      </c>
      <c r="S29" s="3">
        <v>114.94044844545851</v>
      </c>
    </row>
    <row r="30" spans="1:20" s="2" customFormat="1" ht="13.8">
      <c r="A30" s="2" t="s">
        <v>5</v>
      </c>
      <c r="B30" s="2" t="s">
        <v>20</v>
      </c>
      <c r="C30" s="3">
        <v>100</v>
      </c>
      <c r="D30" s="3">
        <v>99.594562082428652</v>
      </c>
      <c r="E30" s="3">
        <v>100.02803586901226</v>
      </c>
      <c r="F30" s="3">
        <v>100.12046966217768</v>
      </c>
      <c r="G30" s="3">
        <v>100.60030628772317</v>
      </c>
      <c r="H30" s="3">
        <v>100.3816720298889</v>
      </c>
      <c r="I30" s="3">
        <v>100.65817990197654</v>
      </c>
      <c r="J30" s="3">
        <v>100.5113036554586</v>
      </c>
      <c r="K30" s="3">
        <v>99.450604829914184</v>
      </c>
      <c r="L30" s="3">
        <v>98.000025551794337</v>
      </c>
      <c r="M30" s="3">
        <v>97.101371316979282</v>
      </c>
      <c r="N30" s="3">
        <v>96.599341094592916</v>
      </c>
      <c r="O30" s="3">
        <v>97.344333114578134</v>
      </c>
      <c r="P30" s="3">
        <v>98.179018666148608</v>
      </c>
      <c r="Q30" s="3">
        <v>98.268192469706207</v>
      </c>
      <c r="R30" s="3">
        <v>98.899894015562126</v>
      </c>
      <c r="S30" s="3">
        <v>100.03091641383838</v>
      </c>
    </row>
    <row r="31" spans="1:20" s="2" customFormat="1">
      <c r="A31" s="5" t="s">
        <v>21</v>
      </c>
    </row>
    <row r="32" spans="1:20" s="2" customFormat="1">
      <c r="A32" s="2" t="s">
        <v>2</v>
      </c>
      <c r="B32" s="2" t="s">
        <v>22</v>
      </c>
      <c r="C32" s="7">
        <f t="shared" ref="C32:S32" si="6">10000*C29/(C20*C3)</f>
        <v>100</v>
      </c>
      <c r="D32" s="7">
        <f t="shared" si="6"/>
        <v>99.068759235332521</v>
      </c>
      <c r="E32" s="7">
        <f t="shared" si="6"/>
        <v>98.990871714541768</v>
      </c>
      <c r="F32" s="7">
        <f t="shared" si="6"/>
        <v>99.976444534161629</v>
      </c>
      <c r="G32" s="7">
        <f t="shared" si="6"/>
        <v>99.640505457598039</v>
      </c>
      <c r="H32" s="7">
        <f t="shared" si="6"/>
        <v>99.803279316739406</v>
      </c>
      <c r="I32" s="7">
        <f t="shared" si="6"/>
        <v>100.23347984548862</v>
      </c>
      <c r="J32" s="7">
        <f t="shared" si="6"/>
        <v>99.603279141675699</v>
      </c>
      <c r="K32" s="7">
        <f t="shared" si="6"/>
        <v>99.19831694628364</v>
      </c>
      <c r="L32" s="7">
        <f t="shared" si="6"/>
        <v>99.160755545616311</v>
      </c>
      <c r="M32" s="7">
        <f t="shared" si="6"/>
        <v>98.928285856809509</v>
      </c>
      <c r="N32" s="7">
        <f t="shared" si="6"/>
        <v>98.040149471438696</v>
      </c>
      <c r="O32" s="7">
        <f t="shared" si="6"/>
        <v>97.986419522953867</v>
      </c>
      <c r="P32" s="7">
        <f t="shared" si="6"/>
        <v>99.736610467872239</v>
      </c>
      <c r="Q32" s="7">
        <f t="shared" si="6"/>
        <v>100.12050891177923</v>
      </c>
      <c r="R32" s="7">
        <f t="shared" si="6"/>
        <v>100.48913993892174</v>
      </c>
      <c r="S32" s="7">
        <f t="shared" si="6"/>
        <v>101.27960855199204</v>
      </c>
    </row>
    <row r="33" spans="1:20" s="2" customFormat="1">
      <c r="A33" s="2" t="s">
        <v>2</v>
      </c>
      <c r="B33" s="2" t="s">
        <v>23</v>
      </c>
      <c r="C33" s="7">
        <f t="shared" ref="C33:S33" si="7">10000*C26/(C17*C4)</f>
        <v>100</v>
      </c>
      <c r="D33" s="7">
        <f t="shared" si="7"/>
        <v>98.446941140986851</v>
      </c>
      <c r="E33" s="7">
        <f t="shared" si="7"/>
        <v>95.152507194597845</v>
      </c>
      <c r="F33" s="7">
        <f t="shared" si="7"/>
        <v>95.745919207675115</v>
      </c>
      <c r="G33" s="7">
        <f t="shared" si="7"/>
        <v>93.437926813630796</v>
      </c>
      <c r="H33" s="7">
        <f t="shared" si="7"/>
        <v>94.658967191372071</v>
      </c>
      <c r="I33" s="7">
        <f t="shared" si="7"/>
        <v>97.382293316693492</v>
      </c>
      <c r="J33" s="7">
        <f t="shared" si="7"/>
        <v>98.88487853320197</v>
      </c>
      <c r="K33" s="7">
        <f t="shared" si="7"/>
        <v>99.135753954015726</v>
      </c>
      <c r="L33" s="7">
        <f t="shared" si="7"/>
        <v>99.803707524043787</v>
      </c>
      <c r="M33" s="7">
        <f t="shared" si="7"/>
        <v>102.16599999844264</v>
      </c>
      <c r="N33" s="7">
        <f t="shared" si="7"/>
        <v>99.375280485120214</v>
      </c>
      <c r="O33" s="7">
        <f t="shared" si="7"/>
        <v>103.81374171209286</v>
      </c>
      <c r="P33" s="7">
        <f t="shared" si="7"/>
        <v>108.61834853437091</v>
      </c>
      <c r="Q33" s="7">
        <f t="shared" si="7"/>
        <v>108.63883334962171</v>
      </c>
      <c r="R33" s="7">
        <f t="shared" si="7"/>
        <v>109.80022288209577</v>
      </c>
      <c r="S33" s="9">
        <f t="shared" si="7"/>
        <v>112.33964259511669</v>
      </c>
    </row>
    <row r="34" spans="1:20" s="2" customFormat="1">
      <c r="A34" s="2" t="s">
        <v>5</v>
      </c>
      <c r="B34" s="2" t="s">
        <v>24</v>
      </c>
      <c r="C34" s="7">
        <f t="shared" ref="C34:S34" si="8">10000*C30/(C21*C5)</f>
        <v>100</v>
      </c>
      <c r="D34" s="7">
        <f t="shared" si="8"/>
        <v>98.931540793140542</v>
      </c>
      <c r="E34" s="7">
        <f t="shared" si="8"/>
        <v>99.091585884884651</v>
      </c>
      <c r="F34" s="7">
        <f t="shared" si="8"/>
        <v>100.25270845991317</v>
      </c>
      <c r="G34" s="7">
        <f t="shared" si="8"/>
        <v>101.95675790869478</v>
      </c>
      <c r="H34" s="7">
        <f t="shared" si="8"/>
        <v>101.03618332298568</v>
      </c>
      <c r="I34" s="7">
        <f t="shared" si="8"/>
        <v>100.16234791048927</v>
      </c>
      <c r="J34" s="7">
        <f t="shared" si="8"/>
        <v>100.68104723010013</v>
      </c>
      <c r="K34" s="7">
        <f t="shared" si="8"/>
        <v>99.673785501504383</v>
      </c>
      <c r="L34" s="7">
        <f t="shared" si="8"/>
        <v>98.674891720448542</v>
      </c>
      <c r="M34" s="7">
        <f t="shared" si="8"/>
        <v>97.190915016532998</v>
      </c>
      <c r="N34" s="7">
        <f t="shared" si="8"/>
        <v>96.111447711731543</v>
      </c>
      <c r="O34" s="7">
        <f t="shared" si="8"/>
        <v>97.265119795676128</v>
      </c>
      <c r="P34" s="7">
        <f t="shared" si="8"/>
        <v>100.34684443785783</v>
      </c>
      <c r="Q34" s="7">
        <f t="shared" si="8"/>
        <v>101.47513719666226</v>
      </c>
      <c r="R34" s="7">
        <f t="shared" si="8"/>
        <v>101.53966714902681</v>
      </c>
      <c r="S34" s="7">
        <f t="shared" si="8"/>
        <v>102.9904332090572</v>
      </c>
    </row>
    <row r="35" spans="1:20" s="2" customFormat="1">
      <c r="A35" s="2" t="s">
        <v>5</v>
      </c>
      <c r="B35" s="2" t="s">
        <v>25</v>
      </c>
      <c r="C35" s="7">
        <f t="shared" ref="C35:S35" si="9">10000*C27/(C18*C6)</f>
        <v>100</v>
      </c>
      <c r="D35" s="7">
        <f t="shared" si="9"/>
        <v>97.104220236217998</v>
      </c>
      <c r="E35" s="7">
        <f t="shared" si="9"/>
        <v>95.886141309219298</v>
      </c>
      <c r="F35" s="7">
        <f t="shared" si="9"/>
        <v>97.16866737913189</v>
      </c>
      <c r="G35" s="7">
        <f t="shared" si="9"/>
        <v>96.728159778966699</v>
      </c>
      <c r="H35" s="7">
        <f t="shared" si="9"/>
        <v>97.195503076908139</v>
      </c>
      <c r="I35" s="7">
        <f t="shared" si="9"/>
        <v>97.601699624920471</v>
      </c>
      <c r="J35" s="7">
        <f t="shared" si="9"/>
        <v>95.787064728966811</v>
      </c>
      <c r="K35" s="7">
        <f t="shared" si="9"/>
        <v>92.625260702296941</v>
      </c>
      <c r="L35" s="7">
        <f t="shared" si="9"/>
        <v>89.981359808580265</v>
      </c>
      <c r="M35" s="7">
        <f t="shared" si="9"/>
        <v>86.253400816965438</v>
      </c>
      <c r="N35" s="7">
        <f t="shared" si="9"/>
        <v>83.392190237262938</v>
      </c>
      <c r="O35" s="7">
        <f t="shared" si="9"/>
        <v>88.286334579833436</v>
      </c>
      <c r="P35" s="7">
        <f t="shared" si="9"/>
        <v>99.154453054577573</v>
      </c>
      <c r="Q35" s="7">
        <f t="shared" si="9"/>
        <v>86.028907657235024</v>
      </c>
      <c r="R35" s="7">
        <f t="shared" si="9"/>
        <v>84.218584157691993</v>
      </c>
      <c r="S35" s="9">
        <f t="shared" si="9"/>
        <v>86.622187932054487</v>
      </c>
    </row>
    <row r="36" spans="1:20" s="2" customFormat="1"/>
    <row r="37" spans="1:20" s="2" customFormat="1"/>
    <row r="38" spans="1:20" s="2" customFormat="1">
      <c r="A38" s="2" t="s">
        <v>2</v>
      </c>
      <c r="B38" s="2" t="s">
        <v>22</v>
      </c>
    </row>
    <row r="39" spans="1:20" s="2" customFormat="1">
      <c r="A39" s="2" t="s">
        <v>2</v>
      </c>
      <c r="B39" s="2" t="s">
        <v>23</v>
      </c>
    </row>
    <row r="40" spans="1:20" s="2" customFormat="1">
      <c r="A40" s="2" t="s">
        <v>5</v>
      </c>
      <c r="B40" s="2" t="s">
        <v>24</v>
      </c>
    </row>
    <row r="41" spans="1:20" s="2" customFormat="1">
      <c r="A41" s="2" t="s">
        <v>5</v>
      </c>
      <c r="B41" s="2" t="s">
        <v>25</v>
      </c>
    </row>
    <row r="42" spans="1:20" s="2" customFormat="1"/>
    <row r="43" spans="1:20" s="2" customFormat="1">
      <c r="A43" s="2" t="s">
        <v>2</v>
      </c>
      <c r="B43" s="2" t="s">
        <v>23</v>
      </c>
      <c r="C43" s="7">
        <v>65.884410323026813</v>
      </c>
      <c r="D43" s="7">
        <v>64.929627711211197</v>
      </c>
      <c r="E43" s="7">
        <v>62.813393521547532</v>
      </c>
      <c r="F43" s="7">
        <v>63.222187644118833</v>
      </c>
      <c r="G43" s="7">
        <v>61.694977114949275</v>
      </c>
      <c r="H43" s="7">
        <v>62.523445404903413</v>
      </c>
      <c r="I43" s="7">
        <v>64.260636084853132</v>
      </c>
      <c r="J43" s="7">
        <v>65.242941391367879</v>
      </c>
      <c r="K43" s="7">
        <v>65.362986081595224</v>
      </c>
      <c r="L43" s="7">
        <v>65.729274126022943</v>
      </c>
      <c r="M43" s="7">
        <v>67.176745479543911</v>
      </c>
      <c r="N43" s="7">
        <v>65.309755288423048</v>
      </c>
      <c r="O43" s="7">
        <v>68.192405052946413</v>
      </c>
      <c r="P43" s="7">
        <v>71.207292859509863</v>
      </c>
      <c r="Q43" s="7">
        <v>71.06686772562928</v>
      </c>
      <c r="R43" s="7">
        <v>71.71146896267193</v>
      </c>
      <c r="S43" s="7">
        <v>73.278369017146318</v>
      </c>
      <c r="T43" s="7">
        <f>100*S43/D43</f>
        <v>112.85813826481184</v>
      </c>
    </row>
    <row r="44" spans="1:20" s="2" customFormat="1">
      <c r="A44" s="2" t="s">
        <v>5</v>
      </c>
      <c r="B44" s="2" t="s">
        <v>25</v>
      </c>
      <c r="C44" s="7">
        <v>74.229831792406102</v>
      </c>
      <c r="D44" s="7">
        <v>72.045923629152711</v>
      </c>
      <c r="E44" s="7">
        <v>71.214893055462127</v>
      </c>
      <c r="F44" s="7">
        <v>72.278728103970835</v>
      </c>
      <c r="G44" s="7">
        <v>72.01063103481907</v>
      </c>
      <c r="H44" s="7">
        <v>72.350362865560115</v>
      </c>
      <c r="I44" s="7">
        <v>72.571041293508259</v>
      </c>
      <c r="J44" s="7">
        <v>71.185751852737269</v>
      </c>
      <c r="K44" s="7">
        <v>68.735917597829584</v>
      </c>
      <c r="L44" s="7">
        <v>66.702883788310928</v>
      </c>
      <c r="M44" s="7">
        <v>63.955960676167827</v>
      </c>
      <c r="N44" s="7">
        <v>61.978026352454123</v>
      </c>
      <c r="O44" s="7">
        <v>65.706157285104638</v>
      </c>
      <c r="P44" s="7">
        <v>73.789697908597972</v>
      </c>
      <c r="Q44" s="7">
        <v>63.993460044962191</v>
      </c>
      <c r="R44" s="7">
        <v>62.692765057853116</v>
      </c>
      <c r="S44" s="7">
        <v>64.538887641290515</v>
      </c>
      <c r="T44" s="7">
        <f>100*S44/D44</f>
        <v>89.58020716549666</v>
      </c>
    </row>
    <row r="45" spans="1:20" s="2" customFormat="1">
      <c r="A45" s="2" t="s">
        <v>2</v>
      </c>
      <c r="B45" s="2" t="s">
        <v>22</v>
      </c>
      <c r="C45" s="7">
        <v>58.553374563054589</v>
      </c>
      <c r="D45" s="7">
        <v>58.131880504857897</v>
      </c>
      <c r="E45" s="7">
        <v>58.234274275985463</v>
      </c>
      <c r="F45" s="7">
        <v>58.955775756513738</v>
      </c>
      <c r="G45" s="7">
        <v>58.867415935672518</v>
      </c>
      <c r="H45" s="7">
        <v>59.104528548596555</v>
      </c>
      <c r="I45" s="7">
        <v>59.426166109108642</v>
      </c>
      <c r="J45" s="7">
        <v>59.050726018312588</v>
      </c>
      <c r="K45" s="7">
        <v>58.714710559196</v>
      </c>
      <c r="L45" s="7">
        <v>58.626505435281771</v>
      </c>
      <c r="M45" s="7">
        <v>58.476325622968709</v>
      </c>
      <c r="N45" s="7">
        <v>57.952367252466985</v>
      </c>
      <c r="O45" s="7">
        <v>57.863485705170248</v>
      </c>
      <c r="P45" s="7">
        <v>58.752956929256868</v>
      </c>
      <c r="Q45" s="7">
        <v>58.862460695810931</v>
      </c>
      <c r="R45" s="7">
        <v>58.920070342995984</v>
      </c>
      <c r="S45" s="7">
        <v>59.258526049323926</v>
      </c>
    </row>
    <row r="46" spans="1:20" s="2" customFormat="1">
      <c r="A46" s="2" t="s">
        <v>5</v>
      </c>
      <c r="B46" s="2" t="s">
        <v>24</v>
      </c>
      <c r="C46" s="7">
        <v>54.796739168412955</v>
      </c>
      <c r="D46" s="7">
        <v>54.102736839225535</v>
      </c>
      <c r="E46" s="7">
        <v>54.201423514316645</v>
      </c>
      <c r="F46" s="7">
        <v>54.94600887547562</v>
      </c>
      <c r="G46" s="7">
        <v>56.007973569681369</v>
      </c>
      <c r="H46" s="7">
        <v>55.509541707173319</v>
      </c>
      <c r="I46" s="7">
        <v>54.962019477572525</v>
      </c>
      <c r="J46" s="7">
        <v>55.070517125587642</v>
      </c>
      <c r="K46" s="7">
        <v>54.279323300106412</v>
      </c>
      <c r="L46" s="7">
        <v>53.487775139575177</v>
      </c>
      <c r="M46" s="7">
        <v>52.6380104006832</v>
      </c>
      <c r="N46" s="7">
        <v>52.10192020667823</v>
      </c>
      <c r="O46" s="7">
        <v>52.838216427093968</v>
      </c>
      <c r="P46" s="7">
        <v>54.552668121404487</v>
      </c>
      <c r="Q46" s="7">
        <v>55.206860315771728</v>
      </c>
      <c r="R46" s="7">
        <v>55.217105880146299</v>
      </c>
      <c r="S46" s="7">
        <v>56.072747246040706</v>
      </c>
    </row>
    <row r="47" spans="1:20" s="2" customFormat="1"/>
    <row r="48" spans="1:20" s="2" customFormat="1">
      <c r="A48" s="2" t="s">
        <v>2</v>
      </c>
      <c r="B48" s="2" t="s">
        <v>26</v>
      </c>
      <c r="C48" s="7">
        <f t="shared" ref="C48:S48" si="10">100-C43</f>
        <v>34.115589676973187</v>
      </c>
      <c r="D48" s="7">
        <f t="shared" si="10"/>
        <v>35.070372288788803</v>
      </c>
      <c r="E48" s="7">
        <f t="shared" si="10"/>
        <v>37.186606478452468</v>
      </c>
      <c r="F48" s="7">
        <f t="shared" si="10"/>
        <v>36.777812355881167</v>
      </c>
      <c r="G48" s="7">
        <f t="shared" si="10"/>
        <v>38.305022885050725</v>
      </c>
      <c r="H48" s="7">
        <f t="shared" si="10"/>
        <v>37.476554595096587</v>
      </c>
      <c r="I48" s="7">
        <f t="shared" si="10"/>
        <v>35.739363915146868</v>
      </c>
      <c r="J48" s="7">
        <f t="shared" si="10"/>
        <v>34.757058608632121</v>
      </c>
      <c r="K48" s="7">
        <f t="shared" si="10"/>
        <v>34.637013918404776</v>
      </c>
      <c r="L48" s="7">
        <f t="shared" si="10"/>
        <v>34.270725873977057</v>
      </c>
      <c r="M48" s="7">
        <f t="shared" si="10"/>
        <v>32.823254520456089</v>
      </c>
      <c r="N48" s="7">
        <f t="shared" si="10"/>
        <v>34.690244711576952</v>
      </c>
      <c r="O48" s="7">
        <f t="shared" si="10"/>
        <v>31.807594947053587</v>
      </c>
      <c r="P48" s="7">
        <f t="shared" si="10"/>
        <v>28.792707140490137</v>
      </c>
      <c r="Q48" s="7">
        <f t="shared" si="10"/>
        <v>28.93313227437072</v>
      </c>
      <c r="R48" s="7">
        <f t="shared" si="10"/>
        <v>28.28853103732807</v>
      </c>
      <c r="S48" s="7">
        <f t="shared" si="10"/>
        <v>26.721630982853682</v>
      </c>
    </row>
    <row r="49" spans="1:20" s="2" customFormat="1">
      <c r="A49" s="2" t="s">
        <v>5</v>
      </c>
      <c r="B49" s="2" t="s">
        <v>27</v>
      </c>
      <c r="C49" s="7">
        <f t="shared" ref="C49:S49" si="11">100-C44</f>
        <v>25.770168207593898</v>
      </c>
      <c r="D49" s="7">
        <f t="shared" si="11"/>
        <v>27.954076370847289</v>
      </c>
      <c r="E49" s="7">
        <f t="shared" si="11"/>
        <v>28.785106944537873</v>
      </c>
      <c r="F49" s="7">
        <f t="shared" si="11"/>
        <v>27.721271896029165</v>
      </c>
      <c r="G49" s="7">
        <f t="shared" si="11"/>
        <v>27.98936896518093</v>
      </c>
      <c r="H49" s="7">
        <f t="shared" si="11"/>
        <v>27.649637134439885</v>
      </c>
      <c r="I49" s="7">
        <f t="shared" si="11"/>
        <v>27.428958706491741</v>
      </c>
      <c r="J49" s="7">
        <f t="shared" si="11"/>
        <v>28.814248147262731</v>
      </c>
      <c r="K49" s="7">
        <f t="shared" si="11"/>
        <v>31.264082402170416</v>
      </c>
      <c r="L49" s="7">
        <f t="shared" si="11"/>
        <v>33.297116211689072</v>
      </c>
      <c r="M49" s="7">
        <f t="shared" si="11"/>
        <v>36.044039323832173</v>
      </c>
      <c r="N49" s="7">
        <f t="shared" si="11"/>
        <v>38.021973647545877</v>
      </c>
      <c r="O49" s="7">
        <f t="shared" si="11"/>
        <v>34.293842714895362</v>
      </c>
      <c r="P49" s="7">
        <f t="shared" si="11"/>
        <v>26.210302091402028</v>
      </c>
      <c r="Q49" s="7">
        <f t="shared" si="11"/>
        <v>36.006539955037809</v>
      </c>
      <c r="R49" s="7">
        <f t="shared" si="11"/>
        <v>37.307234942146884</v>
      </c>
      <c r="S49" s="7">
        <f t="shared" si="11"/>
        <v>35.461112358709485</v>
      </c>
    </row>
    <row r="50" spans="1:20" s="2" customFormat="1">
      <c r="A50" s="2" t="s">
        <v>2</v>
      </c>
      <c r="B50" s="2" t="s">
        <v>28</v>
      </c>
      <c r="C50" s="7">
        <f t="shared" ref="C50:S50" si="12">100-C45</f>
        <v>41.446625436945411</v>
      </c>
      <c r="D50" s="7">
        <f t="shared" si="12"/>
        <v>41.868119495142103</v>
      </c>
      <c r="E50" s="7">
        <f t="shared" si="12"/>
        <v>41.765725724014537</v>
      </c>
      <c r="F50" s="7">
        <f t="shared" si="12"/>
        <v>41.044224243486262</v>
      </c>
      <c r="G50" s="7">
        <f t="shared" si="12"/>
        <v>41.132584064327482</v>
      </c>
      <c r="H50" s="7">
        <f t="shared" si="12"/>
        <v>40.895471451403445</v>
      </c>
      <c r="I50" s="7">
        <f t="shared" si="12"/>
        <v>40.573833890891358</v>
      </c>
      <c r="J50" s="7">
        <f t="shared" si="12"/>
        <v>40.949273981687412</v>
      </c>
      <c r="K50" s="7">
        <f t="shared" si="12"/>
        <v>41.285289440804</v>
      </c>
      <c r="L50" s="7">
        <f t="shared" si="12"/>
        <v>41.373494564718229</v>
      </c>
      <c r="M50" s="7">
        <f t="shared" si="12"/>
        <v>41.523674377031291</v>
      </c>
      <c r="N50" s="7">
        <f t="shared" si="12"/>
        <v>42.047632747533015</v>
      </c>
      <c r="O50" s="7">
        <f t="shared" si="12"/>
        <v>42.136514294829752</v>
      </c>
      <c r="P50" s="7">
        <f t="shared" si="12"/>
        <v>41.247043070743132</v>
      </c>
      <c r="Q50" s="7">
        <f t="shared" si="12"/>
        <v>41.137539304189069</v>
      </c>
      <c r="R50" s="7">
        <f t="shared" si="12"/>
        <v>41.079929657004016</v>
      </c>
      <c r="S50" s="7">
        <f t="shared" si="12"/>
        <v>40.741473950676074</v>
      </c>
    </row>
    <row r="51" spans="1:20" s="2" customFormat="1">
      <c r="A51" s="2" t="s">
        <v>5</v>
      </c>
      <c r="B51" s="2" t="s">
        <v>29</v>
      </c>
      <c r="C51" s="7">
        <f t="shared" ref="C51:S51" si="13">100-C46</f>
        <v>45.203260831587045</v>
      </c>
      <c r="D51" s="7">
        <f t="shared" si="13"/>
        <v>45.897263160774465</v>
      </c>
      <c r="E51" s="7">
        <f t="shared" si="13"/>
        <v>45.798576485683355</v>
      </c>
      <c r="F51" s="7">
        <f t="shared" si="13"/>
        <v>45.05399112452438</v>
      </c>
      <c r="G51" s="7">
        <f t="shared" si="13"/>
        <v>43.992026430318631</v>
      </c>
      <c r="H51" s="7">
        <f t="shared" si="13"/>
        <v>44.490458292826681</v>
      </c>
      <c r="I51" s="7">
        <f t="shared" si="13"/>
        <v>45.037980522427475</v>
      </c>
      <c r="J51" s="7">
        <f t="shared" si="13"/>
        <v>44.929482874412358</v>
      </c>
      <c r="K51" s="7">
        <f t="shared" si="13"/>
        <v>45.720676699893588</v>
      </c>
      <c r="L51" s="7">
        <f t="shared" si="13"/>
        <v>46.512224860424823</v>
      </c>
      <c r="M51" s="7">
        <f t="shared" si="13"/>
        <v>47.3619895993168</v>
      </c>
      <c r="N51" s="7">
        <f t="shared" si="13"/>
        <v>47.89807979332177</v>
      </c>
      <c r="O51" s="7">
        <f t="shared" si="13"/>
        <v>47.161783572906032</v>
      </c>
      <c r="P51" s="7">
        <f t="shared" si="13"/>
        <v>45.447331878595513</v>
      </c>
      <c r="Q51" s="7">
        <f t="shared" si="13"/>
        <v>44.793139684228272</v>
      </c>
      <c r="R51" s="7">
        <f t="shared" si="13"/>
        <v>44.782894119853701</v>
      </c>
      <c r="S51" s="7">
        <f t="shared" si="13"/>
        <v>43.927252753959294</v>
      </c>
    </row>
    <row r="52" spans="1:20" s="2" customFormat="1">
      <c r="A52" s="2" t="s">
        <v>30</v>
      </c>
    </row>
    <row r="53" spans="1:20" s="2" customFormat="1">
      <c r="A53" s="2" t="s">
        <v>2</v>
      </c>
      <c r="B53" s="2" t="s">
        <v>26</v>
      </c>
      <c r="C53" s="7">
        <f t="shared" ref="C53:S53" si="14">100*C48/$C48</f>
        <v>100</v>
      </c>
      <c r="D53" s="7">
        <f t="shared" si="14"/>
        <v>102.79866952573903</v>
      </c>
      <c r="E53" s="7">
        <f t="shared" si="14"/>
        <v>109.00179897389289</v>
      </c>
      <c r="F53" s="7">
        <f t="shared" si="14"/>
        <v>107.80353704601181</v>
      </c>
      <c r="G53" s="7">
        <f t="shared" si="14"/>
        <v>112.28011371852458</v>
      </c>
      <c r="H53" s="7">
        <f t="shared" si="14"/>
        <v>109.85169815309372</v>
      </c>
      <c r="I53" s="7">
        <f t="shared" si="14"/>
        <v>104.75962530194714</v>
      </c>
      <c r="J53" s="7">
        <f t="shared" si="14"/>
        <v>101.88028094408671</v>
      </c>
      <c r="K53" s="7">
        <f t="shared" si="14"/>
        <v>101.52840459850979</v>
      </c>
      <c r="L53" s="7">
        <f t="shared" si="14"/>
        <v>100.45473696475069</v>
      </c>
      <c r="M53" s="7">
        <f t="shared" si="14"/>
        <v>96.211892660353527</v>
      </c>
      <c r="N53" s="7">
        <f t="shared" si="14"/>
        <v>101.68443529789442</v>
      </c>
      <c r="O53" s="7">
        <f t="shared" si="14"/>
        <v>93.23477990041188</v>
      </c>
      <c r="P53" s="7">
        <f t="shared" si="14"/>
        <v>84.397506867437187</v>
      </c>
      <c r="Q53" s="7">
        <f t="shared" si="14"/>
        <v>84.80912259857422</v>
      </c>
      <c r="R53" s="7">
        <f t="shared" si="14"/>
        <v>82.919660205732356</v>
      </c>
      <c r="S53" s="7">
        <f t="shared" si="14"/>
        <v>78.326745150443159</v>
      </c>
    </row>
    <row r="54" spans="1:20" s="2" customFormat="1">
      <c r="A54" s="2" t="s">
        <v>5</v>
      </c>
      <c r="B54" s="2" t="s">
        <v>27</v>
      </c>
      <c r="C54" s="7">
        <f t="shared" ref="C54:S54" si="15">100*C49/$C49</f>
        <v>100</v>
      </c>
      <c r="D54" s="7">
        <f t="shared" si="15"/>
        <v>108.47455920993887</v>
      </c>
      <c r="E54" s="7">
        <f t="shared" si="15"/>
        <v>111.69933666189863</v>
      </c>
      <c r="F54" s="7">
        <f t="shared" si="15"/>
        <v>107.5711717235137</v>
      </c>
      <c r="G54" s="7">
        <f t="shared" si="15"/>
        <v>108.61151056411452</v>
      </c>
      <c r="H54" s="7">
        <f t="shared" si="15"/>
        <v>107.2931961937763</v>
      </c>
      <c r="I54" s="7">
        <f t="shared" si="15"/>
        <v>106.43686329687608</v>
      </c>
      <c r="J54" s="7">
        <f t="shared" si="15"/>
        <v>111.81241781251475</v>
      </c>
      <c r="K54" s="7">
        <f t="shared" si="15"/>
        <v>121.3188914807222</v>
      </c>
      <c r="L54" s="7">
        <f t="shared" si="15"/>
        <v>129.20798942195941</v>
      </c>
      <c r="M54" s="7">
        <f t="shared" si="15"/>
        <v>139.86730328446515</v>
      </c>
      <c r="N54" s="7">
        <f t="shared" si="15"/>
        <v>147.54259010362861</v>
      </c>
      <c r="O54" s="7">
        <f t="shared" si="15"/>
        <v>133.07574261307974</v>
      </c>
      <c r="P54" s="7">
        <f t="shared" si="15"/>
        <v>101.70792010460542</v>
      </c>
      <c r="Q54" s="7">
        <f t="shared" si="15"/>
        <v>139.72178863942176</v>
      </c>
      <c r="R54" s="7">
        <f t="shared" si="15"/>
        <v>144.7690781123938</v>
      </c>
      <c r="S54" s="7">
        <f t="shared" si="15"/>
        <v>137.60528093200369</v>
      </c>
    </row>
    <row r="55" spans="1:20" s="2" customFormat="1">
      <c r="A55" s="2" t="s">
        <v>2</v>
      </c>
      <c r="B55" s="2" t="s">
        <v>28</v>
      </c>
      <c r="C55" s="7">
        <f t="shared" ref="C55:S55" si="16">100*C50/$C50</f>
        <v>100.00000000000001</v>
      </c>
      <c r="D55" s="7">
        <f t="shared" si="16"/>
        <v>101.01695627509633</v>
      </c>
      <c r="E55" s="7">
        <f t="shared" si="16"/>
        <v>100.76990655742188</v>
      </c>
      <c r="F55" s="7">
        <f t="shared" si="16"/>
        <v>99.029109875130018</v>
      </c>
      <c r="G55" s="7">
        <f t="shared" si="16"/>
        <v>99.24229929624623</v>
      </c>
      <c r="H55" s="7">
        <f t="shared" si="16"/>
        <v>98.670207816121334</v>
      </c>
      <c r="I55" s="7">
        <f t="shared" si="16"/>
        <v>97.894179473352125</v>
      </c>
      <c r="J55" s="7">
        <f t="shared" si="16"/>
        <v>98.80001942253503</v>
      </c>
      <c r="K55" s="7">
        <f t="shared" si="16"/>
        <v>99.610737920299783</v>
      </c>
      <c r="L55" s="7">
        <f t="shared" si="16"/>
        <v>99.823554097695023</v>
      </c>
      <c r="M55" s="7">
        <f t="shared" si="16"/>
        <v>100.18589918786778</v>
      </c>
      <c r="N55" s="7">
        <f t="shared" si="16"/>
        <v>101.45007537827644</v>
      </c>
      <c r="O55" s="7">
        <f t="shared" si="16"/>
        <v>101.66452359054875</v>
      </c>
      <c r="P55" s="7">
        <f t="shared" si="16"/>
        <v>99.518459309779232</v>
      </c>
      <c r="Q55" s="7">
        <f t="shared" si="16"/>
        <v>99.254255009912526</v>
      </c>
      <c r="R55" s="7">
        <f t="shared" si="16"/>
        <v>99.115257813934051</v>
      </c>
      <c r="S55" s="7">
        <f t="shared" si="16"/>
        <v>98.298651630053413</v>
      </c>
    </row>
    <row r="56" spans="1:20" s="2" customFormat="1">
      <c r="A56" s="2" t="s">
        <v>5</v>
      </c>
      <c r="B56" s="2" t="s">
        <v>29</v>
      </c>
      <c r="C56" s="7">
        <f t="shared" ref="C56:S56" si="17">100*C51/$C51</f>
        <v>100.00000000000001</v>
      </c>
      <c r="D56" s="7">
        <f t="shared" si="17"/>
        <v>101.53529262362963</v>
      </c>
      <c r="E56" s="7">
        <f t="shared" si="17"/>
        <v>101.31697502159028</v>
      </c>
      <c r="F56" s="7">
        <f t="shared" si="17"/>
        <v>99.669781108007243</v>
      </c>
      <c r="G56" s="7">
        <f t="shared" si="17"/>
        <v>97.320471180649804</v>
      </c>
      <c r="H56" s="7">
        <f t="shared" si="17"/>
        <v>98.423116992785012</v>
      </c>
      <c r="I56" s="7">
        <f t="shared" si="17"/>
        <v>99.634361977169419</v>
      </c>
      <c r="J56" s="7">
        <f t="shared" si="17"/>
        <v>99.394340248605744</v>
      </c>
      <c r="K56" s="7">
        <f t="shared" si="17"/>
        <v>101.14464279520512</v>
      </c>
      <c r="L56" s="7">
        <f t="shared" si="17"/>
        <v>102.89572921235607</v>
      </c>
      <c r="M56" s="7">
        <f t="shared" si="17"/>
        <v>104.77560407814934</v>
      </c>
      <c r="N56" s="7">
        <f t="shared" si="17"/>
        <v>105.96155877288314</v>
      </c>
      <c r="O56" s="7">
        <f t="shared" si="17"/>
        <v>104.33270234334603</v>
      </c>
      <c r="P56" s="7">
        <f t="shared" si="17"/>
        <v>100.53994123989816</v>
      </c>
      <c r="Q56" s="7">
        <f t="shared" si="17"/>
        <v>99.092717782270725</v>
      </c>
      <c r="R56" s="7">
        <f t="shared" si="17"/>
        <v>99.070052239595071</v>
      </c>
      <c r="S56" s="7">
        <f t="shared" si="17"/>
        <v>97.177176924510491</v>
      </c>
    </row>
    <row r="57" spans="1:20" s="2" customFormat="1"/>
    <row r="58" spans="1:20" s="2" customFormat="1"/>
    <row r="59" spans="1:20" s="2" customFormat="1">
      <c r="A59" s="2" t="s">
        <v>2</v>
      </c>
      <c r="B59" s="2" t="s">
        <v>23</v>
      </c>
      <c r="C59" s="7">
        <v>65.884410323026813</v>
      </c>
      <c r="D59" s="7">
        <v>64.929627711211197</v>
      </c>
      <c r="E59" s="7">
        <v>62.813393521547532</v>
      </c>
      <c r="F59" s="7">
        <v>63.222187644118833</v>
      </c>
      <c r="G59" s="7">
        <v>61.694977114949275</v>
      </c>
      <c r="H59" s="7">
        <v>62.523445404903413</v>
      </c>
      <c r="I59" s="7">
        <v>64.260636084853132</v>
      </c>
      <c r="J59" s="7">
        <v>65.242941391367879</v>
      </c>
      <c r="K59" s="7">
        <v>65.362986081595224</v>
      </c>
      <c r="L59" s="7">
        <v>65.729274126022943</v>
      </c>
      <c r="M59" s="7">
        <v>67.176745479543911</v>
      </c>
      <c r="N59" s="7">
        <v>65.309755288423048</v>
      </c>
      <c r="O59" s="7">
        <v>68.192405052946413</v>
      </c>
      <c r="P59" s="7">
        <v>71.207292859509863</v>
      </c>
      <c r="Q59" s="7">
        <v>71.06686772562928</v>
      </c>
      <c r="R59" s="7">
        <v>71.71146896267193</v>
      </c>
      <c r="S59" s="7">
        <v>73.278369017146318</v>
      </c>
      <c r="T59" s="7">
        <f>100*S59/D59</f>
        <v>112.85813826481184</v>
      </c>
    </row>
    <row r="60" spans="1:20" s="2" customFormat="1">
      <c r="A60" s="2" t="s">
        <v>5</v>
      </c>
      <c r="B60" s="2" t="s">
        <v>25</v>
      </c>
      <c r="C60" s="7">
        <v>74.229831792406102</v>
      </c>
      <c r="D60" s="7">
        <v>72.045923629152711</v>
      </c>
      <c r="E60" s="7">
        <v>71.214893055462127</v>
      </c>
      <c r="F60" s="7">
        <v>72.278728103970835</v>
      </c>
      <c r="G60" s="7">
        <v>72.01063103481907</v>
      </c>
      <c r="H60" s="7">
        <v>72.350362865560115</v>
      </c>
      <c r="I60" s="7">
        <v>72.571041293508259</v>
      </c>
      <c r="J60" s="7">
        <v>71.185751852737269</v>
      </c>
      <c r="K60" s="7">
        <v>68.735917597829584</v>
      </c>
      <c r="L60" s="7">
        <v>66.702883788310928</v>
      </c>
      <c r="M60" s="7">
        <v>63.955960676167827</v>
      </c>
      <c r="N60" s="7">
        <v>61.978026352454123</v>
      </c>
      <c r="O60" s="7">
        <v>65.706157285104638</v>
      </c>
      <c r="P60" s="7">
        <v>73.789697908597972</v>
      </c>
      <c r="Q60" s="7">
        <v>63.993460044962191</v>
      </c>
      <c r="R60" s="7">
        <v>62.692765057853116</v>
      </c>
      <c r="S60" s="7">
        <v>64.538887641290515</v>
      </c>
      <c r="T60" s="7">
        <f>100*S60/D60</f>
        <v>89.58020716549666</v>
      </c>
    </row>
    <row r="61" spans="1:20" s="2" customFormat="1">
      <c r="A61" s="2" t="s">
        <v>2</v>
      </c>
      <c r="B61" s="2" t="s">
        <v>22</v>
      </c>
      <c r="C61" s="7">
        <v>58.553374563054589</v>
      </c>
      <c r="D61" s="7">
        <v>58.131880504857897</v>
      </c>
      <c r="E61" s="7">
        <v>58.234274275985463</v>
      </c>
      <c r="F61" s="7">
        <v>58.955775756513738</v>
      </c>
      <c r="G61" s="7">
        <v>58.867415935672518</v>
      </c>
      <c r="H61" s="7">
        <v>59.104528548596555</v>
      </c>
      <c r="I61" s="7">
        <v>59.426166109108642</v>
      </c>
      <c r="J61" s="7">
        <v>59.050726018312588</v>
      </c>
      <c r="K61" s="7">
        <v>58.714710559196</v>
      </c>
      <c r="L61" s="7">
        <v>58.626505435281771</v>
      </c>
      <c r="M61" s="7">
        <v>58.476325622968709</v>
      </c>
      <c r="N61" s="7">
        <v>57.952367252466985</v>
      </c>
      <c r="O61" s="7">
        <v>57.863485705170248</v>
      </c>
      <c r="P61" s="7">
        <v>58.752956929256868</v>
      </c>
      <c r="Q61" s="7">
        <v>58.862460695810931</v>
      </c>
      <c r="R61" s="7">
        <v>58.920070342995984</v>
      </c>
      <c r="S61" s="7">
        <v>59.258526049323926</v>
      </c>
    </row>
    <row r="62" spans="1:20" s="2" customFormat="1">
      <c r="A62" s="2" t="s">
        <v>5</v>
      </c>
      <c r="B62" s="2" t="s">
        <v>24</v>
      </c>
      <c r="C62" s="7">
        <v>54.796739168412955</v>
      </c>
      <c r="D62" s="7">
        <v>54.102736839225535</v>
      </c>
      <c r="E62" s="7">
        <v>54.201423514316645</v>
      </c>
      <c r="F62" s="7">
        <v>54.94600887547562</v>
      </c>
      <c r="G62" s="7">
        <v>56.007973569681369</v>
      </c>
      <c r="H62" s="7">
        <v>55.509541707173319</v>
      </c>
      <c r="I62" s="7">
        <v>54.962019477572525</v>
      </c>
      <c r="J62" s="7">
        <v>55.070517125587642</v>
      </c>
      <c r="K62" s="7">
        <v>54.279323300106412</v>
      </c>
      <c r="L62" s="7">
        <v>53.487775139575177</v>
      </c>
      <c r="M62" s="7">
        <v>52.6380104006832</v>
      </c>
      <c r="N62" s="7">
        <v>52.10192020667823</v>
      </c>
      <c r="O62" s="7">
        <v>52.838216427093968</v>
      </c>
      <c r="P62" s="7">
        <v>54.552668121404487</v>
      </c>
      <c r="Q62" s="7">
        <v>55.206860315771728</v>
      </c>
      <c r="R62" s="7">
        <v>55.217105880146299</v>
      </c>
      <c r="S62" s="7">
        <v>56.072747246040706</v>
      </c>
    </row>
    <row r="63" spans="1:20" s="2" customFormat="1">
      <c r="A63" s="2" t="s">
        <v>2</v>
      </c>
      <c r="B63" s="2" t="s">
        <v>31</v>
      </c>
      <c r="C63" s="7">
        <v>68.411057499999998</v>
      </c>
      <c r="D63" s="7">
        <v>67.368443999999997</v>
      </c>
      <c r="E63" s="7">
        <v>65.117477800000003</v>
      </c>
      <c r="F63" s="7">
        <v>65.525257300000007</v>
      </c>
      <c r="G63" s="7">
        <v>63.936905299999999</v>
      </c>
      <c r="H63" s="7">
        <v>64.781731500000006</v>
      </c>
      <c r="I63" s="7">
        <v>66.627568499999995</v>
      </c>
      <c r="J63" s="7">
        <v>67.668406500000003</v>
      </c>
      <c r="K63" s="7">
        <v>67.848801800000004</v>
      </c>
      <c r="L63" s="7">
        <v>68.307557900000006</v>
      </c>
      <c r="M63" s="7">
        <v>69.924898600000006</v>
      </c>
      <c r="N63" s="7">
        <v>68.018952900000002</v>
      </c>
      <c r="O63" s="7">
        <v>71.024803700000007</v>
      </c>
      <c r="P63" s="7">
        <v>74.306595299999998</v>
      </c>
      <c r="Q63" s="7">
        <v>74.297947399999998</v>
      </c>
      <c r="R63" s="7">
        <v>75.097115799999997</v>
      </c>
      <c r="S63" s="7">
        <v>76.830742099999995</v>
      </c>
    </row>
    <row r="64" spans="1:20" s="2" customFormat="1">
      <c r="A64" s="2" t="s">
        <v>5</v>
      </c>
      <c r="B64" s="2" t="s">
        <v>32</v>
      </c>
      <c r="C64" s="7">
        <v>77.323160000000001</v>
      </c>
      <c r="D64" s="7">
        <v>75.084048899999999</v>
      </c>
      <c r="E64" s="7">
        <v>74.142182500000004</v>
      </c>
      <c r="F64" s="7">
        <v>75.133894299999994</v>
      </c>
      <c r="G64" s="7">
        <v>74.793277200000006</v>
      </c>
      <c r="H64" s="7">
        <v>75.154640499999999</v>
      </c>
      <c r="I64" s="7">
        <v>75.468722700000001</v>
      </c>
      <c r="J64" s="7">
        <v>74.065579999999997</v>
      </c>
      <c r="K64" s="7">
        <v>71.620765500000005</v>
      </c>
      <c r="L64" s="7">
        <v>69.576418000000004</v>
      </c>
      <c r="M64" s="7">
        <v>66.693849599999993</v>
      </c>
      <c r="N64" s="7">
        <v>64.481466499999996</v>
      </c>
      <c r="O64" s="7">
        <v>68.265776099999997</v>
      </c>
      <c r="P64" s="7">
        <v>76.669348099999993</v>
      </c>
      <c r="Q64" s="7">
        <v>66.520264800000007</v>
      </c>
      <c r="R64" s="7">
        <v>65.120461700000007</v>
      </c>
      <c r="S64" s="7">
        <v>66.979008199999996</v>
      </c>
    </row>
    <row r="65" spans="1:43" s="2" customFormat="1">
      <c r="A65" s="2" t="s">
        <v>2</v>
      </c>
      <c r="B65" s="2" t="s">
        <v>33</v>
      </c>
      <c r="C65" s="7">
        <v>67.613835600000002</v>
      </c>
      <c r="D65" s="7">
        <v>67.133365299999994</v>
      </c>
      <c r="E65" s="7">
        <v>66.3397796</v>
      </c>
      <c r="F65" s="7">
        <v>66.813439399999993</v>
      </c>
      <c r="G65" s="7">
        <v>66.341602199999997</v>
      </c>
      <c r="H65" s="7">
        <v>66.203280000000007</v>
      </c>
      <c r="I65" s="7">
        <v>66.725789700000007</v>
      </c>
      <c r="J65" s="7">
        <v>66.674703899999997</v>
      </c>
      <c r="K65" s="7">
        <v>66.520894299999995</v>
      </c>
      <c r="L65" s="7">
        <v>66.678568400000003</v>
      </c>
      <c r="M65" s="7">
        <v>66.361522100000002</v>
      </c>
      <c r="N65" s="7">
        <v>65.640084099999996</v>
      </c>
      <c r="O65" s="7">
        <v>65.948516799999993</v>
      </c>
      <c r="P65" s="7">
        <v>67.785527200000004</v>
      </c>
      <c r="Q65" s="7">
        <v>67.4810801</v>
      </c>
      <c r="R65" s="7">
        <v>67.925210500000006</v>
      </c>
      <c r="S65" s="7">
        <v>68.4573891</v>
      </c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</row>
    <row r="66" spans="1:43" s="2" customFormat="1">
      <c r="A66" s="2" t="s">
        <v>5</v>
      </c>
      <c r="B66" s="2" t="s">
        <v>33</v>
      </c>
      <c r="C66" s="7">
        <v>66.345302599999997</v>
      </c>
      <c r="D66" s="7">
        <v>65.462519799999995</v>
      </c>
      <c r="E66" s="7">
        <v>65.272316900000007</v>
      </c>
      <c r="F66" s="7">
        <v>65.922569300000006</v>
      </c>
      <c r="G66" s="7">
        <v>66.763486400000005</v>
      </c>
      <c r="H66" s="7">
        <v>66.269681000000006</v>
      </c>
      <c r="I66" s="7">
        <v>65.816341399999999</v>
      </c>
      <c r="J66" s="7">
        <v>65.866764599999996</v>
      </c>
      <c r="K66" s="7">
        <v>64.6896998</v>
      </c>
      <c r="L66" s="7">
        <v>63.747216700000003</v>
      </c>
      <c r="M66" s="7">
        <v>62.236272399999997</v>
      </c>
      <c r="N66" s="7">
        <v>61.211440000000003</v>
      </c>
      <c r="O66" s="7">
        <v>62.123731999999997</v>
      </c>
      <c r="P66" s="7">
        <v>65.072055399999996</v>
      </c>
      <c r="Q66" s="7">
        <v>63.431782800000001</v>
      </c>
      <c r="R66" s="7">
        <v>63.5193376</v>
      </c>
      <c r="S66" s="7">
        <v>64.582023199999995</v>
      </c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</row>
    <row r="67" spans="1:43" s="2" customFormat="1"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</row>
    <row r="68" spans="1:43" s="2" customFormat="1">
      <c r="A68" s="2" t="s">
        <v>2</v>
      </c>
      <c r="B68" s="2" t="s">
        <v>34</v>
      </c>
      <c r="C68" s="7">
        <f t="shared" ref="C68:S68" si="18">+C65</f>
        <v>67.613835600000002</v>
      </c>
      <c r="D68" s="7">
        <f t="shared" si="18"/>
        <v>67.133365299999994</v>
      </c>
      <c r="E68" s="7">
        <f t="shared" si="18"/>
        <v>66.3397796</v>
      </c>
      <c r="F68" s="7">
        <f t="shared" si="18"/>
        <v>66.813439399999993</v>
      </c>
      <c r="G68" s="7">
        <f t="shared" si="18"/>
        <v>66.341602199999997</v>
      </c>
      <c r="H68" s="7">
        <f t="shared" si="18"/>
        <v>66.203280000000007</v>
      </c>
      <c r="I68" s="7">
        <f t="shared" si="18"/>
        <v>66.725789700000007</v>
      </c>
      <c r="J68" s="7">
        <f t="shared" si="18"/>
        <v>66.674703899999997</v>
      </c>
      <c r="K68" s="7">
        <f t="shared" si="18"/>
        <v>66.520894299999995</v>
      </c>
      <c r="L68" s="7">
        <f t="shared" si="18"/>
        <v>66.678568400000003</v>
      </c>
      <c r="M68" s="7">
        <f t="shared" si="18"/>
        <v>66.361522100000002</v>
      </c>
      <c r="N68" s="7">
        <f t="shared" si="18"/>
        <v>65.640084099999996</v>
      </c>
      <c r="O68" s="7">
        <f t="shared" si="18"/>
        <v>65.948516799999993</v>
      </c>
      <c r="P68" s="7">
        <f t="shared" si="18"/>
        <v>67.785527200000004</v>
      </c>
      <c r="Q68" s="7">
        <f t="shared" si="18"/>
        <v>67.4810801</v>
      </c>
      <c r="R68" s="7">
        <f t="shared" si="18"/>
        <v>67.925210500000006</v>
      </c>
      <c r="S68" s="7">
        <f t="shared" si="18"/>
        <v>68.4573891</v>
      </c>
      <c r="T68" s="7">
        <f>100*S68/D68</f>
        <v>101.97222915026428</v>
      </c>
    </row>
    <row r="69" spans="1:43" s="2" customFormat="1">
      <c r="B69" s="2" t="s">
        <v>35</v>
      </c>
      <c r="C69" s="7">
        <f t="shared" ref="C69:S69" si="19">+(C59+C63)/2</f>
        <v>67.147733911513399</v>
      </c>
      <c r="D69" s="7">
        <f t="shared" si="19"/>
        <v>66.149035855605604</v>
      </c>
      <c r="E69" s="7">
        <f t="shared" si="19"/>
        <v>63.965435660773764</v>
      </c>
      <c r="F69" s="7">
        <f t="shared" si="19"/>
        <v>64.373722472059427</v>
      </c>
      <c r="G69" s="7">
        <f t="shared" si="19"/>
        <v>62.815941207474637</v>
      </c>
      <c r="H69" s="7">
        <f t="shared" si="19"/>
        <v>63.65258845245171</v>
      </c>
      <c r="I69" s="7">
        <f t="shared" si="19"/>
        <v>65.444102292426564</v>
      </c>
      <c r="J69" s="7">
        <f t="shared" si="19"/>
        <v>66.455673945683941</v>
      </c>
      <c r="K69" s="7">
        <f t="shared" si="19"/>
        <v>66.605893940797614</v>
      </c>
      <c r="L69" s="7">
        <f t="shared" si="19"/>
        <v>67.018416013011475</v>
      </c>
      <c r="M69" s="7">
        <f t="shared" si="19"/>
        <v>68.550822039771958</v>
      </c>
      <c r="N69" s="7">
        <f t="shared" si="19"/>
        <v>66.664354094211518</v>
      </c>
      <c r="O69" s="7">
        <f t="shared" si="19"/>
        <v>69.60860437647321</v>
      </c>
      <c r="P69" s="7">
        <f t="shared" si="19"/>
        <v>72.75694407975493</v>
      </c>
      <c r="Q69" s="7">
        <f t="shared" si="19"/>
        <v>72.682407562814632</v>
      </c>
      <c r="R69" s="7">
        <f t="shared" si="19"/>
        <v>73.404292381335964</v>
      </c>
      <c r="S69" s="7">
        <f t="shared" si="19"/>
        <v>75.054555558573156</v>
      </c>
      <c r="T69" s="7">
        <f>100*S69/D69</f>
        <v>113.46281104142938</v>
      </c>
    </row>
    <row r="70" spans="1:43" s="2" customFormat="1">
      <c r="B70" s="2" t="s">
        <v>22</v>
      </c>
      <c r="C70" s="7">
        <f t="shared" ref="C70:S70" si="20">+C61</f>
        <v>58.553374563054589</v>
      </c>
      <c r="D70" s="7">
        <f t="shared" si="20"/>
        <v>58.131880504857897</v>
      </c>
      <c r="E70" s="7">
        <f t="shared" si="20"/>
        <v>58.234274275985463</v>
      </c>
      <c r="F70" s="7">
        <f t="shared" si="20"/>
        <v>58.955775756513738</v>
      </c>
      <c r="G70" s="7">
        <f t="shared" si="20"/>
        <v>58.867415935672518</v>
      </c>
      <c r="H70" s="7">
        <f t="shared" si="20"/>
        <v>59.104528548596555</v>
      </c>
      <c r="I70" s="7">
        <f t="shared" si="20"/>
        <v>59.426166109108642</v>
      </c>
      <c r="J70" s="7">
        <f t="shared" si="20"/>
        <v>59.050726018312588</v>
      </c>
      <c r="K70" s="7">
        <f t="shared" si="20"/>
        <v>58.714710559196</v>
      </c>
      <c r="L70" s="7">
        <f t="shared" si="20"/>
        <v>58.626505435281771</v>
      </c>
      <c r="M70" s="7">
        <f t="shared" si="20"/>
        <v>58.476325622968709</v>
      </c>
      <c r="N70" s="7">
        <f t="shared" si="20"/>
        <v>57.952367252466985</v>
      </c>
      <c r="O70" s="7">
        <f t="shared" si="20"/>
        <v>57.863485705170248</v>
      </c>
      <c r="P70" s="7">
        <f t="shared" si="20"/>
        <v>58.752956929256868</v>
      </c>
      <c r="Q70" s="7">
        <f t="shared" si="20"/>
        <v>58.862460695810931</v>
      </c>
      <c r="R70" s="7">
        <f t="shared" si="20"/>
        <v>58.920070342995984</v>
      </c>
      <c r="S70" s="7">
        <f t="shared" si="20"/>
        <v>59.258526049323926</v>
      </c>
      <c r="T70" s="7">
        <f>100*S70/D70</f>
        <v>101.93808549574081</v>
      </c>
    </row>
    <row r="71" spans="1:43" s="2" customFormat="1"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</row>
    <row r="72" spans="1:43" s="2" customFormat="1">
      <c r="A72" s="2" t="s">
        <v>5</v>
      </c>
      <c r="B72" s="2" t="s">
        <v>36</v>
      </c>
      <c r="C72" s="7">
        <f t="shared" ref="C72:S72" si="21">+C66</f>
        <v>66.345302599999997</v>
      </c>
      <c r="D72" s="7">
        <f t="shared" si="21"/>
        <v>65.462519799999995</v>
      </c>
      <c r="E72" s="7">
        <f t="shared" si="21"/>
        <v>65.272316900000007</v>
      </c>
      <c r="F72" s="7">
        <f t="shared" si="21"/>
        <v>65.922569300000006</v>
      </c>
      <c r="G72" s="7">
        <f t="shared" si="21"/>
        <v>66.763486400000005</v>
      </c>
      <c r="H72" s="7">
        <f t="shared" si="21"/>
        <v>66.269681000000006</v>
      </c>
      <c r="I72" s="7">
        <f t="shared" si="21"/>
        <v>65.816341399999999</v>
      </c>
      <c r="J72" s="7">
        <f t="shared" si="21"/>
        <v>65.866764599999996</v>
      </c>
      <c r="K72" s="7">
        <f t="shared" si="21"/>
        <v>64.6896998</v>
      </c>
      <c r="L72" s="7">
        <f t="shared" si="21"/>
        <v>63.747216700000003</v>
      </c>
      <c r="M72" s="7">
        <f t="shared" si="21"/>
        <v>62.236272399999997</v>
      </c>
      <c r="N72" s="7">
        <f t="shared" si="21"/>
        <v>61.211440000000003</v>
      </c>
      <c r="O72" s="7">
        <f t="shared" si="21"/>
        <v>62.123731999999997</v>
      </c>
      <c r="P72" s="7">
        <f t="shared" si="21"/>
        <v>65.072055399999996</v>
      </c>
      <c r="Q72" s="7">
        <f t="shared" si="21"/>
        <v>63.431782800000001</v>
      </c>
      <c r="R72" s="7">
        <f t="shared" si="21"/>
        <v>63.5193376</v>
      </c>
      <c r="S72" s="7">
        <f t="shared" si="21"/>
        <v>64.582023199999995</v>
      </c>
    </row>
    <row r="73" spans="1:43" s="2" customFormat="1">
      <c r="B73" s="2" t="s">
        <v>37</v>
      </c>
      <c r="C73" s="7">
        <f t="shared" ref="C73:S73" si="22">+(C60+C64)/2</f>
        <v>75.776495896203045</v>
      </c>
      <c r="D73" s="7">
        <f t="shared" si="22"/>
        <v>73.564986264576362</v>
      </c>
      <c r="E73" s="7">
        <f t="shared" si="22"/>
        <v>72.678537777731066</v>
      </c>
      <c r="F73" s="7">
        <f t="shared" si="22"/>
        <v>73.706311201985415</v>
      </c>
      <c r="G73" s="7">
        <f t="shared" si="22"/>
        <v>73.401954117409531</v>
      </c>
      <c r="H73" s="7">
        <f t="shared" si="22"/>
        <v>73.752501682780064</v>
      </c>
      <c r="I73" s="7">
        <f t="shared" si="22"/>
        <v>74.019881996754123</v>
      </c>
      <c r="J73" s="7">
        <f t="shared" si="22"/>
        <v>72.62566592636864</v>
      </c>
      <c r="K73" s="7">
        <f t="shared" si="22"/>
        <v>70.178341548914801</v>
      </c>
      <c r="L73" s="7">
        <f t="shared" si="22"/>
        <v>68.139650894155466</v>
      </c>
      <c r="M73" s="7">
        <f t="shared" si="22"/>
        <v>65.324905138083906</v>
      </c>
      <c r="N73" s="7">
        <f t="shared" si="22"/>
        <v>63.229746426227059</v>
      </c>
      <c r="O73" s="7">
        <f t="shared" si="22"/>
        <v>66.985966692552324</v>
      </c>
      <c r="P73" s="7">
        <f t="shared" si="22"/>
        <v>75.229523004298983</v>
      </c>
      <c r="Q73" s="7">
        <f t="shared" si="22"/>
        <v>65.256862422481106</v>
      </c>
      <c r="R73" s="7">
        <f t="shared" si="22"/>
        <v>63.906613378926565</v>
      </c>
      <c r="S73" s="7">
        <f t="shared" si="22"/>
        <v>65.758947920645255</v>
      </c>
    </row>
    <row r="74" spans="1:43" s="2" customFormat="1">
      <c r="B74" s="2" t="s">
        <v>24</v>
      </c>
      <c r="C74" s="7">
        <f t="shared" ref="C74:S74" si="23">+C62</f>
        <v>54.796739168412955</v>
      </c>
      <c r="D74" s="7">
        <f t="shared" si="23"/>
        <v>54.102736839225535</v>
      </c>
      <c r="E74" s="7">
        <f t="shared" si="23"/>
        <v>54.201423514316645</v>
      </c>
      <c r="F74" s="7">
        <f t="shared" si="23"/>
        <v>54.94600887547562</v>
      </c>
      <c r="G74" s="7">
        <f t="shared" si="23"/>
        <v>56.007973569681369</v>
      </c>
      <c r="H74" s="7">
        <f t="shared" si="23"/>
        <v>55.509541707173319</v>
      </c>
      <c r="I74" s="7">
        <f t="shared" si="23"/>
        <v>54.962019477572525</v>
      </c>
      <c r="J74" s="7">
        <f t="shared" si="23"/>
        <v>55.070517125587642</v>
      </c>
      <c r="K74" s="7">
        <f t="shared" si="23"/>
        <v>54.279323300106412</v>
      </c>
      <c r="L74" s="7">
        <f t="shared" si="23"/>
        <v>53.487775139575177</v>
      </c>
      <c r="M74" s="7">
        <f t="shared" si="23"/>
        <v>52.6380104006832</v>
      </c>
      <c r="N74" s="7">
        <f t="shared" si="23"/>
        <v>52.10192020667823</v>
      </c>
      <c r="O74" s="7">
        <f t="shared" si="23"/>
        <v>52.838216427093968</v>
      </c>
      <c r="P74" s="7">
        <f t="shared" si="23"/>
        <v>54.552668121404487</v>
      </c>
      <c r="Q74" s="7">
        <f t="shared" si="23"/>
        <v>55.206860315771728</v>
      </c>
      <c r="R74" s="7">
        <f t="shared" si="23"/>
        <v>55.217105880146299</v>
      </c>
      <c r="S74" s="7">
        <f t="shared" si="23"/>
        <v>56.072747246040706</v>
      </c>
    </row>
    <row r="75" spans="1:43" s="2" customFormat="1"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</row>
    <row r="76" spans="1:43" s="2" customFormat="1">
      <c r="A76" s="2" t="s">
        <v>2</v>
      </c>
      <c r="B76" s="2" t="s">
        <v>38</v>
      </c>
      <c r="C76" s="7">
        <f t="shared" ref="C76:S76" si="24">100-C68</f>
        <v>32.386164399999998</v>
      </c>
      <c r="D76" s="7">
        <f t="shared" si="24"/>
        <v>32.866634700000006</v>
      </c>
      <c r="E76" s="7">
        <f t="shared" si="24"/>
        <v>33.6602204</v>
      </c>
      <c r="F76" s="7">
        <f t="shared" si="24"/>
        <v>33.186560600000007</v>
      </c>
      <c r="G76" s="7">
        <f t="shared" si="24"/>
        <v>33.658397800000003</v>
      </c>
      <c r="H76" s="7">
        <f t="shared" si="24"/>
        <v>33.796719999999993</v>
      </c>
      <c r="I76" s="7">
        <f t="shared" si="24"/>
        <v>33.274210299999993</v>
      </c>
      <c r="J76" s="7">
        <f t="shared" si="24"/>
        <v>33.325296100000003</v>
      </c>
      <c r="K76" s="7">
        <f t="shared" si="24"/>
        <v>33.479105700000005</v>
      </c>
      <c r="L76" s="7">
        <f t="shared" si="24"/>
        <v>33.321431599999997</v>
      </c>
      <c r="M76" s="7">
        <f t="shared" si="24"/>
        <v>33.638477899999998</v>
      </c>
      <c r="N76" s="7">
        <f t="shared" si="24"/>
        <v>34.359915900000004</v>
      </c>
      <c r="O76" s="7">
        <f t="shared" si="24"/>
        <v>34.051483200000007</v>
      </c>
      <c r="P76" s="7">
        <f t="shared" si="24"/>
        <v>32.214472799999996</v>
      </c>
      <c r="Q76" s="7">
        <f t="shared" si="24"/>
        <v>32.5189199</v>
      </c>
      <c r="R76" s="7">
        <f t="shared" si="24"/>
        <v>32.074789499999994</v>
      </c>
      <c r="S76" s="7">
        <f t="shared" si="24"/>
        <v>31.5426109</v>
      </c>
    </row>
    <row r="77" spans="1:43" s="2" customFormat="1">
      <c r="B77" s="2" t="s">
        <v>39</v>
      </c>
      <c r="C77" s="7">
        <f t="shared" ref="C77:S77" si="25">100-C69</f>
        <v>32.852266088486601</v>
      </c>
      <c r="D77" s="7">
        <f t="shared" si="25"/>
        <v>33.850964144394396</v>
      </c>
      <c r="E77" s="7">
        <f t="shared" si="25"/>
        <v>36.034564339226236</v>
      </c>
      <c r="F77" s="7">
        <f t="shared" si="25"/>
        <v>35.626277527940573</v>
      </c>
      <c r="G77" s="7">
        <f t="shared" si="25"/>
        <v>37.184058792525363</v>
      </c>
      <c r="H77" s="7">
        <f t="shared" si="25"/>
        <v>36.34741154754829</v>
      </c>
      <c r="I77" s="7">
        <f t="shared" si="25"/>
        <v>34.555897707573436</v>
      </c>
      <c r="J77" s="7">
        <f t="shared" si="25"/>
        <v>33.544326054316059</v>
      </c>
      <c r="K77" s="7">
        <f t="shared" si="25"/>
        <v>33.394106059202386</v>
      </c>
      <c r="L77" s="7">
        <f t="shared" si="25"/>
        <v>32.981583986988525</v>
      </c>
      <c r="M77" s="7">
        <f t="shared" si="25"/>
        <v>31.449177960228042</v>
      </c>
      <c r="N77" s="7">
        <f t="shared" si="25"/>
        <v>33.335645905788482</v>
      </c>
      <c r="O77" s="7">
        <f t="shared" si="25"/>
        <v>30.39139562352679</v>
      </c>
      <c r="P77" s="7">
        <f t="shared" si="25"/>
        <v>27.24305592024507</v>
      </c>
      <c r="Q77" s="7">
        <f t="shared" si="25"/>
        <v>27.317592437185368</v>
      </c>
      <c r="R77" s="7">
        <f t="shared" si="25"/>
        <v>26.595707618664036</v>
      </c>
      <c r="S77" s="7">
        <f t="shared" si="25"/>
        <v>24.945444441426844</v>
      </c>
    </row>
    <row r="78" spans="1:43" s="2" customFormat="1">
      <c r="B78" s="2" t="s">
        <v>28</v>
      </c>
      <c r="C78" s="7">
        <f t="shared" ref="C78:S78" si="26">100-C70</f>
        <v>41.446625436945411</v>
      </c>
      <c r="D78" s="7">
        <f t="shared" si="26"/>
        <v>41.868119495142103</v>
      </c>
      <c r="E78" s="7">
        <f t="shared" si="26"/>
        <v>41.765725724014537</v>
      </c>
      <c r="F78" s="7">
        <f t="shared" si="26"/>
        <v>41.044224243486262</v>
      </c>
      <c r="G78" s="7">
        <f t="shared" si="26"/>
        <v>41.132584064327482</v>
      </c>
      <c r="H78" s="7">
        <f t="shared" si="26"/>
        <v>40.895471451403445</v>
      </c>
      <c r="I78" s="7">
        <f t="shared" si="26"/>
        <v>40.573833890891358</v>
      </c>
      <c r="J78" s="7">
        <f t="shared" si="26"/>
        <v>40.949273981687412</v>
      </c>
      <c r="K78" s="7">
        <f t="shared" si="26"/>
        <v>41.285289440804</v>
      </c>
      <c r="L78" s="7">
        <f t="shared" si="26"/>
        <v>41.373494564718229</v>
      </c>
      <c r="M78" s="7">
        <f t="shared" si="26"/>
        <v>41.523674377031291</v>
      </c>
      <c r="N78" s="7">
        <f t="shared" si="26"/>
        <v>42.047632747533015</v>
      </c>
      <c r="O78" s="7">
        <f t="shared" si="26"/>
        <v>42.136514294829752</v>
      </c>
      <c r="P78" s="7">
        <f t="shared" si="26"/>
        <v>41.247043070743132</v>
      </c>
      <c r="Q78" s="7">
        <f t="shared" si="26"/>
        <v>41.137539304189069</v>
      </c>
      <c r="R78" s="7">
        <f t="shared" si="26"/>
        <v>41.079929657004016</v>
      </c>
      <c r="S78" s="7">
        <f t="shared" si="26"/>
        <v>40.741473950676074</v>
      </c>
    </row>
    <row r="79" spans="1:43" s="2" customFormat="1"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</row>
    <row r="80" spans="1:43" s="2" customFormat="1">
      <c r="A80" s="2" t="s">
        <v>5</v>
      </c>
      <c r="B80" s="2" t="s">
        <v>40</v>
      </c>
      <c r="C80" s="7">
        <f t="shared" ref="C80:S80" si="27">100-C72</f>
        <v>33.654697400000003</v>
      </c>
      <c r="D80" s="7">
        <f t="shared" si="27"/>
        <v>34.537480200000005</v>
      </c>
      <c r="E80" s="7">
        <f t="shared" si="27"/>
        <v>34.727683099999993</v>
      </c>
      <c r="F80" s="7">
        <f t="shared" si="27"/>
        <v>34.077430699999994</v>
      </c>
      <c r="G80" s="7">
        <f t="shared" si="27"/>
        <v>33.236513599999995</v>
      </c>
      <c r="H80" s="7">
        <f t="shared" si="27"/>
        <v>33.730318999999994</v>
      </c>
      <c r="I80" s="7">
        <f t="shared" si="27"/>
        <v>34.183658600000001</v>
      </c>
      <c r="J80" s="7">
        <f t="shared" si="27"/>
        <v>34.133235400000004</v>
      </c>
      <c r="K80" s="7">
        <f t="shared" si="27"/>
        <v>35.3103002</v>
      </c>
      <c r="L80" s="7">
        <f t="shared" si="27"/>
        <v>36.252783299999997</v>
      </c>
      <c r="M80" s="7">
        <f t="shared" si="27"/>
        <v>37.763727600000003</v>
      </c>
      <c r="N80" s="7">
        <f t="shared" si="27"/>
        <v>38.788559999999997</v>
      </c>
      <c r="O80" s="7">
        <f t="shared" si="27"/>
        <v>37.876268000000003</v>
      </c>
      <c r="P80" s="7">
        <f t="shared" si="27"/>
        <v>34.927944600000004</v>
      </c>
      <c r="Q80" s="7">
        <f t="shared" si="27"/>
        <v>36.568217199999999</v>
      </c>
      <c r="R80" s="7">
        <f t="shared" si="27"/>
        <v>36.4806624</v>
      </c>
      <c r="S80" s="7">
        <f t="shared" si="27"/>
        <v>35.417976800000005</v>
      </c>
    </row>
    <row r="81" spans="1:20" s="2" customFormat="1">
      <c r="B81" s="2" t="s">
        <v>41</v>
      </c>
      <c r="C81" s="7">
        <f t="shared" ref="C81:S81" si="28">100-C73</f>
        <v>24.223504103796955</v>
      </c>
      <c r="D81" s="7">
        <f t="shared" si="28"/>
        <v>26.435013735423638</v>
      </c>
      <c r="E81" s="7">
        <f t="shared" si="28"/>
        <v>27.321462222268934</v>
      </c>
      <c r="F81" s="7">
        <f t="shared" si="28"/>
        <v>26.293688798014585</v>
      </c>
      <c r="G81" s="7">
        <f t="shared" si="28"/>
        <v>26.598045882590469</v>
      </c>
      <c r="H81" s="7">
        <f t="shared" si="28"/>
        <v>26.247498317219936</v>
      </c>
      <c r="I81" s="7">
        <f t="shared" si="28"/>
        <v>25.980118003245877</v>
      </c>
      <c r="J81" s="7">
        <f t="shared" si="28"/>
        <v>27.37433407363136</v>
      </c>
      <c r="K81" s="7">
        <f t="shared" si="28"/>
        <v>29.821658451085199</v>
      </c>
      <c r="L81" s="7">
        <f t="shared" si="28"/>
        <v>31.860349105844534</v>
      </c>
      <c r="M81" s="7">
        <f t="shared" si="28"/>
        <v>34.675094861916094</v>
      </c>
      <c r="N81" s="7">
        <f t="shared" si="28"/>
        <v>36.770253573772941</v>
      </c>
      <c r="O81" s="7">
        <f t="shared" si="28"/>
        <v>33.014033307447676</v>
      </c>
      <c r="P81" s="7">
        <f t="shared" si="28"/>
        <v>24.770476995701017</v>
      </c>
      <c r="Q81" s="7">
        <f t="shared" si="28"/>
        <v>34.743137577518894</v>
      </c>
      <c r="R81" s="7">
        <f t="shared" si="28"/>
        <v>36.093386621073435</v>
      </c>
      <c r="S81" s="7">
        <f t="shared" si="28"/>
        <v>34.241052079354745</v>
      </c>
    </row>
    <row r="82" spans="1:20" s="2" customFormat="1">
      <c r="B82" s="2" t="s">
        <v>29</v>
      </c>
      <c r="C82" s="7">
        <f t="shared" ref="C82:S82" si="29">100-C74</f>
        <v>45.203260831587045</v>
      </c>
      <c r="D82" s="7">
        <f t="shared" si="29"/>
        <v>45.897263160774465</v>
      </c>
      <c r="E82" s="7">
        <f t="shared" si="29"/>
        <v>45.798576485683355</v>
      </c>
      <c r="F82" s="7">
        <f t="shared" si="29"/>
        <v>45.05399112452438</v>
      </c>
      <c r="G82" s="7">
        <f t="shared" si="29"/>
        <v>43.992026430318631</v>
      </c>
      <c r="H82" s="7">
        <f t="shared" si="29"/>
        <v>44.490458292826681</v>
      </c>
      <c r="I82" s="7">
        <f t="shared" si="29"/>
        <v>45.037980522427475</v>
      </c>
      <c r="J82" s="7">
        <f t="shared" si="29"/>
        <v>44.929482874412358</v>
      </c>
      <c r="K82" s="7">
        <f t="shared" si="29"/>
        <v>45.720676699893588</v>
      </c>
      <c r="L82" s="7">
        <f t="shared" si="29"/>
        <v>46.512224860424823</v>
      </c>
      <c r="M82" s="7">
        <f t="shared" si="29"/>
        <v>47.3619895993168</v>
      </c>
      <c r="N82" s="7">
        <f t="shared" si="29"/>
        <v>47.89807979332177</v>
      </c>
      <c r="O82" s="7">
        <f t="shared" si="29"/>
        <v>47.161783572906032</v>
      </c>
      <c r="P82" s="7">
        <f t="shared" si="29"/>
        <v>45.447331878595513</v>
      </c>
      <c r="Q82" s="7">
        <f t="shared" si="29"/>
        <v>44.793139684228272</v>
      </c>
      <c r="R82" s="7">
        <f t="shared" si="29"/>
        <v>44.782894119853701</v>
      </c>
      <c r="S82" s="7">
        <f t="shared" si="29"/>
        <v>43.927252753959294</v>
      </c>
    </row>
    <row r="83" spans="1:20" s="2" customFormat="1"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</row>
    <row r="84" spans="1:20" s="2" customFormat="1">
      <c r="A84" s="2" t="s">
        <v>5</v>
      </c>
      <c r="B84" s="2" t="s">
        <v>42</v>
      </c>
      <c r="C84" s="7">
        <f t="shared" ref="C84:S84" si="30">100*C81/C82</f>
        <v>53.587957280440492</v>
      </c>
      <c r="D84" s="7">
        <f t="shared" si="30"/>
        <v>57.596056747052401</v>
      </c>
      <c r="E84" s="7">
        <f t="shared" si="30"/>
        <v>59.655701811626457</v>
      </c>
      <c r="F84" s="7">
        <f t="shared" si="30"/>
        <v>58.360398583427738</v>
      </c>
      <c r="G84" s="7">
        <f t="shared" si="30"/>
        <v>60.461060880476971</v>
      </c>
      <c r="H84" s="7">
        <f t="shared" si="30"/>
        <v>58.995792186415599</v>
      </c>
      <c r="I84" s="7">
        <f t="shared" si="30"/>
        <v>57.684908830023168</v>
      </c>
      <c r="J84" s="7">
        <f t="shared" si="30"/>
        <v>60.927329500204927</v>
      </c>
      <c r="K84" s="7">
        <f t="shared" si="30"/>
        <v>65.22575911732865</v>
      </c>
      <c r="L84" s="7">
        <f t="shared" si="30"/>
        <v>68.498871428859729</v>
      </c>
      <c r="M84" s="7">
        <f t="shared" si="30"/>
        <v>73.212918535027683</v>
      </c>
      <c r="N84" s="7">
        <f t="shared" si="30"/>
        <v>76.767698689456992</v>
      </c>
      <c r="O84" s="7">
        <f t="shared" si="30"/>
        <v>70.001664072802171</v>
      </c>
      <c r="P84" s="7">
        <f t="shared" si="30"/>
        <v>54.503699055141354</v>
      </c>
      <c r="Q84" s="7">
        <f t="shared" si="30"/>
        <v>77.563523839682972</v>
      </c>
      <c r="R84" s="7">
        <f t="shared" si="30"/>
        <v>80.596369061087714</v>
      </c>
      <c r="S84" s="7">
        <f t="shared" si="30"/>
        <v>77.949450358623892</v>
      </c>
    </row>
    <row r="85" spans="1:20" s="2" customFormat="1">
      <c r="A85" s="2" t="s">
        <v>2</v>
      </c>
      <c r="B85" s="2" t="s">
        <v>43</v>
      </c>
      <c r="C85" s="7">
        <f t="shared" ref="C85:S85" si="31">100*C77/C78</f>
        <v>79.264031129545671</v>
      </c>
      <c r="D85" s="7">
        <f t="shared" si="31"/>
        <v>80.851408070338763</v>
      </c>
      <c r="E85" s="7">
        <f t="shared" si="31"/>
        <v>86.277835987672091</v>
      </c>
      <c r="F85" s="7">
        <f t="shared" si="31"/>
        <v>86.799734151619347</v>
      </c>
      <c r="G85" s="7">
        <f t="shared" si="31"/>
        <v>90.40049303582046</v>
      </c>
      <c r="H85" s="7">
        <f t="shared" si="31"/>
        <v>88.878817770178628</v>
      </c>
      <c r="I85" s="7">
        <f t="shared" si="31"/>
        <v>85.167938037354361</v>
      </c>
      <c r="J85" s="7">
        <f t="shared" si="31"/>
        <v>81.916778474063165</v>
      </c>
      <c r="K85" s="7">
        <f t="shared" si="31"/>
        <v>80.886210346384487</v>
      </c>
      <c r="L85" s="7">
        <f t="shared" si="31"/>
        <v>79.716698659324734</v>
      </c>
      <c r="M85" s="7">
        <f t="shared" si="31"/>
        <v>75.737945719042798</v>
      </c>
      <c r="N85" s="7">
        <f t="shared" si="31"/>
        <v>79.280672246035834</v>
      </c>
      <c r="O85" s="7">
        <f t="shared" si="31"/>
        <v>72.126031619221735</v>
      </c>
      <c r="P85" s="7">
        <f t="shared" si="31"/>
        <v>66.048506491775143</v>
      </c>
      <c r="Q85" s="7">
        <f t="shared" si="31"/>
        <v>66.405509175420207</v>
      </c>
      <c r="R85" s="7">
        <f t="shared" si="31"/>
        <v>64.741366016749112</v>
      </c>
      <c r="S85" s="7">
        <f t="shared" si="31"/>
        <v>61.228625335517329</v>
      </c>
    </row>
    <row r="86" spans="1:20" s="2" customFormat="1">
      <c r="A86" s="2" t="s">
        <v>44</v>
      </c>
      <c r="B86" s="2" t="s">
        <v>45</v>
      </c>
      <c r="C86" s="7">
        <f t="shared" ref="C86:S86" si="32">100*C84/$C84</f>
        <v>100.00000000000001</v>
      </c>
      <c r="D86" s="7">
        <f t="shared" si="32"/>
        <v>107.47947798352608</v>
      </c>
      <c r="E86" s="7">
        <f t="shared" si="32"/>
        <v>111.32296291764173</v>
      </c>
      <c r="F86" s="7">
        <f t="shared" si="32"/>
        <v>108.90580933699665</v>
      </c>
      <c r="G86" s="7">
        <f t="shared" si="32"/>
        <v>112.82583615581322</v>
      </c>
      <c r="H86" s="7">
        <f t="shared" si="32"/>
        <v>110.09151156420168</v>
      </c>
      <c r="I86" s="7">
        <f t="shared" si="32"/>
        <v>107.64528404794795</v>
      </c>
      <c r="J86" s="7">
        <f t="shared" si="32"/>
        <v>113.6959357889973</v>
      </c>
      <c r="K86" s="7">
        <f t="shared" si="32"/>
        <v>121.71719622747392</v>
      </c>
      <c r="L86" s="7">
        <f t="shared" si="32"/>
        <v>127.82512136147741</v>
      </c>
      <c r="M86" s="7">
        <f t="shared" si="32"/>
        <v>136.62196181855631</v>
      </c>
      <c r="N86" s="7">
        <f t="shared" si="32"/>
        <v>143.2555047540076</v>
      </c>
      <c r="O86" s="7">
        <f t="shared" si="32"/>
        <v>130.62946905489278</v>
      </c>
      <c r="P86" s="7">
        <f t="shared" si="32"/>
        <v>101.70885740224904</v>
      </c>
      <c r="Q86" s="7">
        <f t="shared" si="32"/>
        <v>144.74058683329122</v>
      </c>
      <c r="R86" s="7">
        <f t="shared" si="32"/>
        <v>150.40015173428759</v>
      </c>
      <c r="S86" s="7">
        <f t="shared" si="32"/>
        <v>145.46076080245606</v>
      </c>
    </row>
    <row r="87" spans="1:20" s="2" customFormat="1">
      <c r="A87" s="2" t="s">
        <v>44</v>
      </c>
      <c r="B87" s="2" t="s">
        <v>46</v>
      </c>
      <c r="C87" s="7">
        <f t="shared" ref="C87:S87" si="33">100*C85/$C85</f>
        <v>100</v>
      </c>
      <c r="D87" s="7">
        <f t="shared" si="33"/>
        <v>102.00264472822326</v>
      </c>
      <c r="E87" s="7">
        <f t="shared" si="33"/>
        <v>108.84866030427266</v>
      </c>
      <c r="F87" s="7">
        <f t="shared" si="33"/>
        <v>109.50709030904275</v>
      </c>
      <c r="G87" s="7">
        <f t="shared" si="33"/>
        <v>114.04983035504949</v>
      </c>
      <c r="H87" s="7">
        <f t="shared" si="33"/>
        <v>112.13007527325853</v>
      </c>
      <c r="I87" s="7">
        <f t="shared" si="33"/>
        <v>107.44840607230738</v>
      </c>
      <c r="J87" s="7">
        <f t="shared" si="33"/>
        <v>103.34672272746508</v>
      </c>
      <c r="K87" s="7">
        <f t="shared" si="33"/>
        <v>102.04655149848182</v>
      </c>
      <c r="L87" s="7">
        <f t="shared" si="33"/>
        <v>100.57108820145578</v>
      </c>
      <c r="M87" s="7">
        <f t="shared" si="33"/>
        <v>95.551468477877449</v>
      </c>
      <c r="N87" s="7">
        <f t="shared" si="33"/>
        <v>100.02099453718543</v>
      </c>
      <c r="O87" s="7">
        <f t="shared" si="33"/>
        <v>90.994654941712582</v>
      </c>
      <c r="P87" s="7">
        <f t="shared" si="33"/>
        <v>83.327211031985428</v>
      </c>
      <c r="Q87" s="7">
        <f t="shared" si="33"/>
        <v>83.777607862120902</v>
      </c>
      <c r="R87" s="7">
        <f t="shared" si="33"/>
        <v>81.678114390799337</v>
      </c>
      <c r="S87" s="7">
        <f t="shared" si="33"/>
        <v>77.246418663022496</v>
      </c>
    </row>
    <row r="88" spans="1:20" s="2" customFormat="1"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</row>
    <row r="90" spans="1:20">
      <c r="A90" s="1"/>
      <c r="K90" s="10"/>
    </row>
    <row r="91" spans="1:20">
      <c r="A91" t="s">
        <v>2</v>
      </c>
      <c r="B91" s="11" t="s">
        <v>47</v>
      </c>
      <c r="C91" s="12">
        <v>100</v>
      </c>
      <c r="D91" s="12">
        <v>100.91343454558498</v>
      </c>
      <c r="E91" s="12">
        <v>101.95767024083707</v>
      </c>
      <c r="F91" s="12">
        <v>102.13780028371917</v>
      </c>
      <c r="G91" s="12">
        <v>103.74421680945122</v>
      </c>
      <c r="H91" s="12">
        <v>105.83348556994702</v>
      </c>
      <c r="I91" s="12">
        <v>108.18113547910697</v>
      </c>
      <c r="J91" s="12">
        <v>110.34195076031068</v>
      </c>
      <c r="K91" s="12">
        <v>112.1893544726248</v>
      </c>
      <c r="L91" s="12">
        <v>114.33467043157016</v>
      </c>
      <c r="M91" s="12">
        <v>116.78229743492224</v>
      </c>
      <c r="N91" s="9">
        <v>119.80380559291822</v>
      </c>
      <c r="O91" s="12">
        <v>122.84930859652431</v>
      </c>
      <c r="P91" s="12">
        <v>123.72897279651193</v>
      </c>
      <c r="Q91" s="12">
        <v>124.91781623889378</v>
      </c>
      <c r="R91" s="12">
        <v>126.52502133084778</v>
      </c>
      <c r="S91" s="12">
        <v>128.46056335390418</v>
      </c>
      <c r="T91" s="12">
        <v>129.87892793044389</v>
      </c>
    </row>
    <row r="92" spans="1:20">
      <c r="A92" s="2" t="s">
        <v>2</v>
      </c>
      <c r="B92" s="6" t="s">
        <v>8</v>
      </c>
      <c r="C92" s="7">
        <v>100</v>
      </c>
      <c r="D92" s="7">
        <v>99.362639378610012</v>
      </c>
      <c r="E92" s="7">
        <v>100.30035184985677</v>
      </c>
      <c r="F92" s="7">
        <v>101.2338270701209</v>
      </c>
      <c r="G92" s="7">
        <v>103.637764191405</v>
      </c>
      <c r="H92" s="7">
        <v>105.74141061171284</v>
      </c>
      <c r="I92" s="7">
        <v>107.76932002113961</v>
      </c>
      <c r="J92" s="7">
        <v>110.02178346419464</v>
      </c>
      <c r="K92" s="7">
        <v>112.26923269904964</v>
      </c>
      <c r="L92" s="7">
        <v>114.51101215016003</v>
      </c>
      <c r="M92" s="7">
        <v>116.83243297962176</v>
      </c>
      <c r="N92" s="7">
        <v>119.13922227901701</v>
      </c>
      <c r="O92" s="7">
        <v>122.28265067576264</v>
      </c>
      <c r="P92" s="7">
        <v>122.20039512551494</v>
      </c>
      <c r="Q92" s="7">
        <v>123.62964371168498</v>
      </c>
      <c r="R92" s="7">
        <v>125.89496697042648</v>
      </c>
      <c r="S92" s="7">
        <v>127.93579058827052</v>
      </c>
      <c r="T92" s="2"/>
    </row>
    <row r="93" spans="1:20" s="13" customFormat="1">
      <c r="A93" s="2" t="s">
        <v>2</v>
      </c>
      <c r="B93" s="6" t="s">
        <v>48</v>
      </c>
      <c r="C93" s="7">
        <v>100</v>
      </c>
      <c r="D93" s="7">
        <v>98.114208579172598</v>
      </c>
      <c r="E93" s="7">
        <v>97.794259936417674</v>
      </c>
      <c r="F93" s="7">
        <v>96.587177411694725</v>
      </c>
      <c r="G93" s="7">
        <v>97.662438241705289</v>
      </c>
      <c r="H93" s="7">
        <v>97.819680083790402</v>
      </c>
      <c r="I93" s="7">
        <v>97.259731892642847</v>
      </c>
      <c r="J93" s="7">
        <v>94.279737966094274</v>
      </c>
      <c r="K93" s="7">
        <v>93.208649627150393</v>
      </c>
      <c r="L93" s="7">
        <v>91.67086445889197</v>
      </c>
      <c r="M93" s="7">
        <v>89.599747551639894</v>
      </c>
      <c r="N93" s="7">
        <v>91.571972038743596</v>
      </c>
      <c r="O93" s="7">
        <v>93.04496662344495</v>
      </c>
      <c r="P93" s="7">
        <v>92.411694666322163</v>
      </c>
      <c r="Q93" s="7">
        <v>88.346476661859299</v>
      </c>
      <c r="R93" s="7">
        <v>88.576039849016752</v>
      </c>
      <c r="S93" s="7">
        <v>89.428675876259064</v>
      </c>
      <c r="T93" s="2"/>
    </row>
    <row r="94" spans="1:20">
      <c r="A94" s="2" t="s">
        <v>2</v>
      </c>
      <c r="B94" s="6" t="s">
        <v>49</v>
      </c>
      <c r="C94" s="7">
        <f t="shared" ref="C94:S94" si="34">SUM(C96:C97)/2</f>
        <v>100</v>
      </c>
      <c r="D94" s="7">
        <f t="shared" si="34"/>
        <v>101.87699422949576</v>
      </c>
      <c r="E94" s="7">
        <f t="shared" si="34"/>
        <v>99.356721784834505</v>
      </c>
      <c r="F94" s="7">
        <f t="shared" si="34"/>
        <v>97.645692480506312</v>
      </c>
      <c r="G94" s="7">
        <f t="shared" si="34"/>
        <v>101.59217189583669</v>
      </c>
      <c r="H94" s="7">
        <f t="shared" si="34"/>
        <v>100.57129739861966</v>
      </c>
      <c r="I94" s="7">
        <f t="shared" si="34"/>
        <v>97.211807683910678</v>
      </c>
      <c r="J94" s="7">
        <f t="shared" si="34"/>
        <v>94.910544393706289</v>
      </c>
      <c r="K94" s="7">
        <f t="shared" si="34"/>
        <v>95.471183916892031</v>
      </c>
      <c r="L94" s="7">
        <f t="shared" si="34"/>
        <v>97.598074686536705</v>
      </c>
      <c r="M94" s="7">
        <f t="shared" si="34"/>
        <v>100.4959786138993</v>
      </c>
      <c r="N94" s="7">
        <f t="shared" si="34"/>
        <v>101.69751168442929</v>
      </c>
      <c r="O94" s="7">
        <f t="shared" si="34"/>
        <v>105.47451958849713</v>
      </c>
      <c r="P94" s="7">
        <f t="shared" si="34"/>
        <v>98.759410310312802</v>
      </c>
      <c r="Q94" s="7">
        <f t="shared" si="34"/>
        <v>102.22831094926796</v>
      </c>
      <c r="R94" s="7">
        <f t="shared" si="34"/>
        <v>107.52394737744905</v>
      </c>
      <c r="S94" s="7">
        <f t="shared" si="34"/>
        <v>109.19265602519368</v>
      </c>
      <c r="T94" s="2"/>
    </row>
    <row r="95" spans="1:20">
      <c r="A95" s="2" t="s">
        <v>2</v>
      </c>
      <c r="B95" s="6" t="s">
        <v>50</v>
      </c>
      <c r="C95" s="7">
        <v>100</v>
      </c>
      <c r="D95" s="7">
        <v>99.182752022808586</v>
      </c>
      <c r="E95" s="7">
        <v>100.71334251460354</v>
      </c>
      <c r="F95" s="7">
        <v>102.47727690636678</v>
      </c>
      <c r="G95" s="7">
        <v>105.18666171958479</v>
      </c>
      <c r="H95" s="7">
        <v>108.15280553604848</v>
      </c>
      <c r="I95" s="7">
        <v>111.59948290640357</v>
      </c>
      <c r="J95" s="7">
        <v>114.74417779821381</v>
      </c>
      <c r="K95" s="7">
        <v>116.90637273207597</v>
      </c>
      <c r="L95" s="7">
        <v>119.59294794111203</v>
      </c>
      <c r="M95" s="7">
        <v>121.98905185162145</v>
      </c>
      <c r="N95" s="7">
        <v>125.37335001870225</v>
      </c>
      <c r="O95" s="7">
        <v>128.27691012795066</v>
      </c>
      <c r="P95" s="7">
        <v>130.12242664304611</v>
      </c>
      <c r="Q95" s="7">
        <v>131.19078680326024</v>
      </c>
      <c r="R95" s="7">
        <v>131.9187747898616</v>
      </c>
      <c r="S95" s="7">
        <v>133.20926342338603</v>
      </c>
      <c r="T95" s="2"/>
    </row>
    <row r="96" spans="1:20" s="13" customFormat="1">
      <c r="A96" s="13" t="s">
        <v>51</v>
      </c>
      <c r="B96" s="11" t="s">
        <v>52</v>
      </c>
      <c r="C96" s="14">
        <v>100</v>
      </c>
      <c r="D96" s="14">
        <v>101.69199583799656</v>
      </c>
      <c r="E96" s="14">
        <v>98.540408774510652</v>
      </c>
      <c r="F96" s="14">
        <v>96.699112772812796</v>
      </c>
      <c r="G96" s="14">
        <v>102.29795271731986</v>
      </c>
      <c r="H96" s="14">
        <v>101.14065780798133</v>
      </c>
      <c r="I96" s="14">
        <v>96.90803480996685</v>
      </c>
      <c r="J96" s="14">
        <v>94.716300823102088</v>
      </c>
      <c r="K96" s="14">
        <v>95.379688557085672</v>
      </c>
      <c r="L96" s="14">
        <v>98.133147869534511</v>
      </c>
      <c r="M96" s="14">
        <v>101.82834134671445</v>
      </c>
      <c r="N96" s="14">
        <v>102.24537278042507</v>
      </c>
      <c r="O96" s="14">
        <v>106.39907101666772</v>
      </c>
      <c r="P96" s="14">
        <v>98.016033513804601</v>
      </c>
      <c r="Q96" s="14">
        <v>102.64005860943375</v>
      </c>
      <c r="R96" s="14">
        <v>109.36272878412494</v>
      </c>
      <c r="S96" s="14">
        <v>111.58190158419923</v>
      </c>
      <c r="T96" s="14">
        <v>110.18677314034703</v>
      </c>
    </row>
    <row r="97" spans="1:20">
      <c r="A97" s="13" t="s">
        <v>51</v>
      </c>
      <c r="B97" s="11" t="s">
        <v>53</v>
      </c>
      <c r="C97" s="14">
        <v>100</v>
      </c>
      <c r="D97" s="14">
        <v>102.06199262099497</v>
      </c>
      <c r="E97" s="14">
        <v>100.17303479515836</v>
      </c>
      <c r="F97" s="14">
        <v>98.592272188199814</v>
      </c>
      <c r="G97" s="14">
        <v>100.8863910743535</v>
      </c>
      <c r="H97" s="14">
        <v>100.00193698925801</v>
      </c>
      <c r="I97" s="14">
        <v>97.515580557854506</v>
      </c>
      <c r="J97" s="14">
        <v>95.104787964310503</v>
      </c>
      <c r="K97" s="14">
        <v>95.56267927669839</v>
      </c>
      <c r="L97" s="14">
        <v>97.063001503538885</v>
      </c>
      <c r="M97" s="14">
        <v>99.163615881084127</v>
      </c>
      <c r="N97" s="14">
        <v>101.14965058843349</v>
      </c>
      <c r="O97" s="14">
        <v>104.54996816032654</v>
      </c>
      <c r="P97" s="14">
        <v>99.502787106821003</v>
      </c>
      <c r="Q97" s="14">
        <v>101.81656328910218</v>
      </c>
      <c r="R97" s="14">
        <v>105.68516597077314</v>
      </c>
      <c r="S97" s="14">
        <v>106.80341046618814</v>
      </c>
      <c r="T97" s="14">
        <v>106.35909331749752</v>
      </c>
    </row>
    <row r="98" spans="1:20" s="2" customFormat="1">
      <c r="A98" s="15" t="s">
        <v>51</v>
      </c>
      <c r="B98" s="6" t="s">
        <v>54</v>
      </c>
      <c r="C98" s="15">
        <v>100</v>
      </c>
      <c r="D98" s="15">
        <v>101.30530544530292</v>
      </c>
      <c r="E98" s="15">
        <v>99.846834292769515</v>
      </c>
      <c r="F98" s="15">
        <v>98.365450073669095</v>
      </c>
      <c r="G98" s="15">
        <v>100.7929230707785</v>
      </c>
      <c r="H98" s="15">
        <v>100.48017307404747</v>
      </c>
      <c r="I98" s="15">
        <v>98.936179747402747</v>
      </c>
      <c r="J98" s="15">
        <v>97.218366708267936</v>
      </c>
      <c r="K98" s="15">
        <v>97.617700383695933</v>
      </c>
      <c r="L98" s="15">
        <v>99.308128511236873</v>
      </c>
      <c r="M98" s="15">
        <v>101.30237903337196</v>
      </c>
      <c r="N98" s="15">
        <v>103.23455979040867</v>
      </c>
      <c r="O98" s="15">
        <v>106.46736579926785</v>
      </c>
      <c r="P98" s="15">
        <v>102.45860688986269</v>
      </c>
      <c r="Q98" s="15">
        <v>105.03681641807106</v>
      </c>
      <c r="R98" s="15">
        <v>108.46942869325667</v>
      </c>
      <c r="S98" s="15">
        <v>109.73998503269596</v>
      </c>
      <c r="T98" s="15">
        <v>109.60552172738362</v>
      </c>
    </row>
    <row r="99" spans="1:20" s="2" customFormat="1">
      <c r="A99" t="s">
        <v>5</v>
      </c>
      <c r="B99" s="11" t="s">
        <v>55</v>
      </c>
      <c r="C99" s="12">
        <v>100</v>
      </c>
      <c r="D99" s="12">
        <v>97.46440125795958</v>
      </c>
      <c r="E99" s="12">
        <v>97.802739917403088</v>
      </c>
      <c r="F99" s="12">
        <v>98.65684653822332</v>
      </c>
      <c r="G99" s="12">
        <v>97.993548535887413</v>
      </c>
      <c r="H99" s="12">
        <v>99.0964498042229</v>
      </c>
      <c r="I99" s="12">
        <v>100.5147771305375</v>
      </c>
      <c r="J99" s="12">
        <v>101.6175566635029</v>
      </c>
      <c r="K99" s="12">
        <v>102.70578220593413</v>
      </c>
      <c r="L99" s="12">
        <v>103.34072165411516</v>
      </c>
      <c r="M99" s="12">
        <v>103.6631576232662</v>
      </c>
      <c r="N99" s="9">
        <v>105.35321493351925</v>
      </c>
      <c r="O99" s="12">
        <v>106.16840281852022</v>
      </c>
      <c r="P99" s="12">
        <v>107.42121106775367</v>
      </c>
      <c r="Q99" s="12">
        <v>108.53202368837613</v>
      </c>
      <c r="R99" s="12">
        <v>109.86788873573597</v>
      </c>
      <c r="S99" s="12">
        <v>111.4786424795324</v>
      </c>
      <c r="T99" s="12">
        <v>113.9631385113298</v>
      </c>
    </row>
    <row r="100" spans="1:20" s="2" customFormat="1">
      <c r="A100" s="2" t="s">
        <v>5</v>
      </c>
      <c r="B100" s="6" t="s">
        <v>9</v>
      </c>
      <c r="C100" s="7">
        <v>100</v>
      </c>
      <c r="D100" s="7">
        <v>97.972021145079125</v>
      </c>
      <c r="E100" s="7">
        <v>97.9488938953711</v>
      </c>
      <c r="F100" s="7">
        <v>99.343492670997222</v>
      </c>
      <c r="G100" s="7">
        <v>99.90057975001163</v>
      </c>
      <c r="H100" s="7">
        <v>101.78678491089546</v>
      </c>
      <c r="I100" s="7">
        <v>103.08870454153579</v>
      </c>
      <c r="J100" s="7">
        <v>104.58383583074892</v>
      </c>
      <c r="K100" s="7">
        <v>105.56798986262794</v>
      </c>
      <c r="L100" s="7">
        <v>107.01015957665325</v>
      </c>
      <c r="M100" s="7">
        <v>108.02040996212793</v>
      </c>
      <c r="N100" s="7">
        <v>109.42948068472505</v>
      </c>
      <c r="O100" s="7">
        <v>111.034107444471</v>
      </c>
      <c r="P100" s="7">
        <v>111.62334733108263</v>
      </c>
      <c r="Q100" s="7">
        <v>113.62755815945992</v>
      </c>
      <c r="R100" s="7">
        <v>115.81645011751908</v>
      </c>
      <c r="S100" s="7">
        <v>117.7746024890927</v>
      </c>
    </row>
    <row r="101" spans="1:20" s="2" customFormat="1">
      <c r="A101" s="2" t="s">
        <v>5</v>
      </c>
      <c r="B101" s="6" t="s">
        <v>56</v>
      </c>
      <c r="C101" s="7">
        <v>100</v>
      </c>
      <c r="D101" s="7">
        <v>96.181686572880764</v>
      </c>
      <c r="E101" s="7">
        <v>98.372075737779099</v>
      </c>
      <c r="F101" s="7">
        <v>97.987025057941921</v>
      </c>
      <c r="G101" s="7">
        <v>96.239722217169017</v>
      </c>
      <c r="H101" s="7">
        <v>96.208674464883472</v>
      </c>
      <c r="I101" s="7">
        <v>97.576577908047312</v>
      </c>
      <c r="J101" s="7">
        <v>97.469028470941495</v>
      </c>
      <c r="K101" s="7">
        <v>97.353071773247621</v>
      </c>
      <c r="L101" s="7">
        <v>96.619631186712951</v>
      </c>
      <c r="M101" s="7">
        <v>95.287153621182611</v>
      </c>
      <c r="N101" s="7">
        <v>96.000280123499508</v>
      </c>
      <c r="O101" s="7">
        <v>96.585195370440232</v>
      </c>
      <c r="P101" s="7">
        <v>102.20762108288122</v>
      </c>
      <c r="Q101" s="7">
        <v>100.7745624812855</v>
      </c>
      <c r="R101" s="7">
        <v>100.0068055969619</v>
      </c>
      <c r="S101" s="7">
        <v>101.57080495851484</v>
      </c>
    </row>
    <row r="102" spans="1:20">
      <c r="A102" s="2" t="s">
        <v>5</v>
      </c>
      <c r="B102" s="6" t="s">
        <v>57</v>
      </c>
      <c r="C102" s="7">
        <f t="shared" ref="C102:S102" si="35">SUM(C104:C105)/2</f>
        <v>100</v>
      </c>
      <c r="D102" s="7">
        <f t="shared" si="35"/>
        <v>101.91843921834557</v>
      </c>
      <c r="E102" s="7">
        <f t="shared" si="35"/>
        <v>99.787453964682769</v>
      </c>
      <c r="F102" s="7">
        <f t="shared" si="35"/>
        <v>98.170301833445052</v>
      </c>
      <c r="G102" s="7">
        <f t="shared" si="35"/>
        <v>104.05359899730288</v>
      </c>
      <c r="H102" s="7">
        <f t="shared" si="35"/>
        <v>104.37036730779906</v>
      </c>
      <c r="I102" s="7">
        <f t="shared" si="35"/>
        <v>102.11477951358225</v>
      </c>
      <c r="J102" s="7">
        <f t="shared" si="35"/>
        <v>100.04785141610802</v>
      </c>
      <c r="K102" s="7">
        <f t="shared" si="35"/>
        <v>99.982138451244452</v>
      </c>
      <c r="L102" s="7">
        <f t="shared" si="35"/>
        <v>101.57686840512667</v>
      </c>
      <c r="M102" s="7">
        <f t="shared" si="35"/>
        <v>103.92973097489167</v>
      </c>
      <c r="N102" s="7">
        <f t="shared" si="35"/>
        <v>104.31012849950453</v>
      </c>
      <c r="O102" s="7">
        <f t="shared" si="35"/>
        <v>106.22371322571362</v>
      </c>
      <c r="P102" s="7">
        <f t="shared" si="35"/>
        <v>100.61527048289335</v>
      </c>
      <c r="Q102" s="7">
        <f t="shared" si="35"/>
        <v>104.37468137902886</v>
      </c>
      <c r="R102" s="7">
        <f t="shared" si="35"/>
        <v>109.18307197663434</v>
      </c>
      <c r="S102" s="7">
        <f t="shared" si="35"/>
        <v>110.70706419195986</v>
      </c>
      <c r="T102" s="2"/>
    </row>
    <row r="103" spans="1:20" s="2" customFormat="1">
      <c r="A103" s="2" t="s">
        <v>5</v>
      </c>
      <c r="B103" s="6" t="s">
        <v>58</v>
      </c>
      <c r="C103" s="7">
        <v>100</v>
      </c>
      <c r="D103" s="7">
        <v>97.73220809015325</v>
      </c>
      <c r="E103" s="7">
        <v>97.182158163749165</v>
      </c>
      <c r="F103" s="7">
        <v>98.159292798708663</v>
      </c>
      <c r="G103" s="7">
        <v>97.36145718894096</v>
      </c>
      <c r="H103" s="7">
        <v>98.282655746220854</v>
      </c>
      <c r="I103" s="7">
        <v>99.774505822979094</v>
      </c>
      <c r="J103" s="7">
        <v>101.01173371628393</v>
      </c>
      <c r="K103" s="7">
        <v>102.39252007653275</v>
      </c>
      <c r="L103" s="7">
        <v>103.01208585485846</v>
      </c>
      <c r="M103" s="7">
        <v>102.68929429045758</v>
      </c>
      <c r="N103" s="7">
        <v>103.11599043742515</v>
      </c>
      <c r="O103" s="7">
        <v>102.89689238382708</v>
      </c>
      <c r="P103" s="7">
        <v>103.56477052138244</v>
      </c>
      <c r="Q103" s="7">
        <v>105.14973538579872</v>
      </c>
      <c r="R103" s="7">
        <v>106.21527849524979</v>
      </c>
      <c r="S103" s="7">
        <v>107.28404433780683</v>
      </c>
    </row>
    <row r="104" spans="1:20" s="2" customFormat="1">
      <c r="A104" t="s">
        <v>59</v>
      </c>
      <c r="B104" s="11" t="s">
        <v>60</v>
      </c>
      <c r="C104" s="12">
        <v>100</v>
      </c>
      <c r="D104" s="12">
        <v>102.79146824848586</v>
      </c>
      <c r="E104" s="12">
        <v>99.274674476953479</v>
      </c>
      <c r="F104" s="12">
        <v>97.220160614105765</v>
      </c>
      <c r="G104" s="12">
        <v>105.95597504743409</v>
      </c>
      <c r="H104" s="12">
        <v>106.12408986403834</v>
      </c>
      <c r="I104" s="12">
        <v>102.55376839356695</v>
      </c>
      <c r="J104" s="12">
        <v>99.472217756629803</v>
      </c>
      <c r="K104" s="12">
        <v>99.598715023501882</v>
      </c>
      <c r="L104" s="12">
        <v>102.13747829799459</v>
      </c>
      <c r="M104" s="12">
        <v>105.43631242717616</v>
      </c>
      <c r="N104" s="12">
        <v>105.50249261051431</v>
      </c>
      <c r="O104" s="12">
        <v>108.38830892465324</v>
      </c>
      <c r="P104" s="12">
        <v>99.726735058037903</v>
      </c>
      <c r="Q104" s="12">
        <v>104.78666434088733</v>
      </c>
      <c r="R104" s="12">
        <v>111.12731098901203</v>
      </c>
      <c r="S104" s="12">
        <v>112.9258057209708</v>
      </c>
      <c r="T104" s="12">
        <v>110.18006411510652</v>
      </c>
    </row>
    <row r="105" spans="1:20" s="16" customFormat="1">
      <c r="A105" t="s">
        <v>59</v>
      </c>
      <c r="B105" s="11" t="s">
        <v>61</v>
      </c>
      <c r="C105" s="12">
        <v>100</v>
      </c>
      <c r="D105" s="12">
        <v>101.04541018820528</v>
      </c>
      <c r="E105" s="12">
        <v>100.30023345241206</v>
      </c>
      <c r="F105" s="12">
        <v>99.120443052784324</v>
      </c>
      <c r="G105" s="12">
        <v>102.15122294717169</v>
      </c>
      <c r="H105" s="12">
        <v>102.61664475155978</v>
      </c>
      <c r="I105" s="12">
        <v>101.67579063359756</v>
      </c>
      <c r="J105" s="12">
        <v>100.62348507558625</v>
      </c>
      <c r="K105" s="12">
        <v>100.36556187898702</v>
      </c>
      <c r="L105" s="12">
        <v>101.01625851225877</v>
      </c>
      <c r="M105" s="12">
        <v>102.42314952260716</v>
      </c>
      <c r="N105" s="12">
        <v>103.11776438849475</v>
      </c>
      <c r="O105" s="12">
        <v>104.05911752677402</v>
      </c>
      <c r="P105" s="12">
        <v>101.5038059077488</v>
      </c>
      <c r="Q105" s="12">
        <v>103.9626984171704</v>
      </c>
      <c r="R105" s="12">
        <v>107.23883296425664</v>
      </c>
      <c r="S105" s="12">
        <v>108.4883226629489</v>
      </c>
      <c r="T105" s="12">
        <v>107.84619533990302</v>
      </c>
    </row>
    <row r="106" spans="1:20" s="16" customFormat="1">
      <c r="A106" s="15" t="s">
        <v>59</v>
      </c>
      <c r="B106" s="6" t="s">
        <v>62</v>
      </c>
      <c r="C106" s="15">
        <v>100</v>
      </c>
      <c r="D106" s="15">
        <v>101.0988568088928</v>
      </c>
      <c r="E106" s="15">
        <v>100.3846947444887</v>
      </c>
      <c r="F106" s="15">
        <v>99.643216500484101</v>
      </c>
      <c r="G106" s="15">
        <v>102.28098603497156</v>
      </c>
      <c r="H106" s="15">
        <v>102.83741437280491</v>
      </c>
      <c r="I106" s="15">
        <v>102.61141962577291</v>
      </c>
      <c r="J106" s="15">
        <v>100.94872214019028</v>
      </c>
      <c r="K106" s="15">
        <v>100.62273012788145</v>
      </c>
      <c r="L106" s="15">
        <v>101.47772378918199</v>
      </c>
      <c r="M106" s="15">
        <v>102.82152296125955</v>
      </c>
      <c r="N106" s="15">
        <v>103.56949648993071</v>
      </c>
      <c r="O106" s="15">
        <v>104.73279307411775</v>
      </c>
      <c r="P106" s="15">
        <v>101.85462301492919</v>
      </c>
      <c r="Q106" s="15">
        <v>104.25513702233117</v>
      </c>
      <c r="R106" s="15">
        <v>107.3136913463843</v>
      </c>
      <c r="S106" s="15">
        <v>108.68448927574232</v>
      </c>
      <c r="T106" s="15">
        <v>108.17960695361856</v>
      </c>
    </row>
    <row r="107" spans="1:20" s="2" customFormat="1"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</row>
    <row r="108" spans="1:20" s="2" customFormat="1"/>
    <row r="109" spans="1:20" s="2" customFormat="1">
      <c r="B109" s="2" t="s">
        <v>63</v>
      </c>
      <c r="C109" s="7">
        <v>100</v>
      </c>
      <c r="D109" s="7">
        <v>102.34653199346698</v>
      </c>
      <c r="E109" s="7">
        <v>100.36157883864259</v>
      </c>
      <c r="F109" s="7">
        <v>98.783476474065296</v>
      </c>
      <c r="G109" s="7">
        <v>101.15931369866735</v>
      </c>
      <c r="H109" s="7">
        <v>100.44050445737842</v>
      </c>
      <c r="I109" s="7">
        <v>97.931860862813849</v>
      </c>
      <c r="J109" s="7">
        <v>95.535283045802402</v>
      </c>
      <c r="K109" s="7">
        <v>95.717492820577903</v>
      </c>
      <c r="L109" s="7">
        <v>97.264166604863988</v>
      </c>
      <c r="M109" s="7">
        <v>99.012752230604576</v>
      </c>
      <c r="N109" s="7">
        <v>100.69122275277502</v>
      </c>
      <c r="O109" s="7">
        <v>103.29246290715282</v>
      </c>
      <c r="P109" s="7">
        <v>99.358324137466241</v>
      </c>
      <c r="Q109" s="7">
        <v>101.25579191578311</v>
      </c>
      <c r="R109" s="7">
        <v>104.17238777898326</v>
      </c>
      <c r="S109" s="7">
        <v>105.27745727737789</v>
      </c>
    </row>
    <row r="110" spans="1:20" s="2" customFormat="1">
      <c r="B110" s="2" t="s">
        <v>64</v>
      </c>
      <c r="C110" s="7">
        <v>100</v>
      </c>
      <c r="D110" s="7">
        <v>99.821912569062221</v>
      </c>
      <c r="E110" s="7">
        <v>99.382608315773297</v>
      </c>
      <c r="F110" s="7">
        <v>97.530689901118549</v>
      </c>
      <c r="G110" s="7">
        <v>98.575197307140016</v>
      </c>
      <c r="H110" s="7">
        <v>98.900707955827428</v>
      </c>
      <c r="I110" s="7">
        <v>98.542881212705566</v>
      </c>
      <c r="J110" s="7">
        <v>95.502075558527778</v>
      </c>
      <c r="K110" s="7">
        <v>94.431680888178576</v>
      </c>
      <c r="L110" s="7">
        <v>92.805837794841651</v>
      </c>
      <c r="M110" s="7">
        <v>90.709125588337002</v>
      </c>
      <c r="N110" s="7">
        <v>92.728660572038763</v>
      </c>
      <c r="O110" s="7">
        <v>94.213683262033797</v>
      </c>
      <c r="P110" s="7">
        <v>93.570213176260964</v>
      </c>
      <c r="Q110" s="7">
        <v>89.483244336104875</v>
      </c>
      <c r="R110" s="7">
        <v>89.825129352765543</v>
      </c>
      <c r="S110" s="7">
        <v>90.526021141112622</v>
      </c>
    </row>
    <row r="111" spans="1:20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</sheetData>
  <phoneticPr fontId="59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22:AC26"/>
  <sheetViews>
    <sheetView showGridLines="0" tabSelected="1" workbookViewId="0">
      <selection activeCell="L16" sqref="L16"/>
    </sheetView>
  </sheetViews>
  <sheetFormatPr baseColWidth="10" defaultColWidth="11.5546875" defaultRowHeight="14.4"/>
  <cols>
    <col min="1" max="1" width="13" style="106" customWidth="1"/>
    <col min="2" max="16384" width="11.5546875" style="106"/>
  </cols>
  <sheetData>
    <row r="22" spans="1:29">
      <c r="A22" s="122"/>
      <c r="B22" s="123" t="s">
        <v>575</v>
      </c>
      <c r="C22" s="123" t="s">
        <v>576</v>
      </c>
      <c r="D22" s="123" t="s">
        <v>577</v>
      </c>
      <c r="E22" s="123" t="s">
        <v>578</v>
      </c>
      <c r="F22" s="123" t="s">
        <v>579</v>
      </c>
      <c r="G22" s="123" t="s">
        <v>580</v>
      </c>
      <c r="H22" s="123" t="s">
        <v>581</v>
      </c>
      <c r="I22" s="123" t="s">
        <v>582</v>
      </c>
      <c r="J22" s="123" t="s">
        <v>583</v>
      </c>
      <c r="K22" s="123" t="s">
        <v>584</v>
      </c>
      <c r="L22" s="123" t="s">
        <v>585</v>
      </c>
      <c r="M22" s="123" t="s">
        <v>586</v>
      </c>
      <c r="N22" s="123" t="s">
        <v>587</v>
      </c>
      <c r="O22" s="123" t="s">
        <v>588</v>
      </c>
      <c r="P22" s="123" t="s">
        <v>589</v>
      </c>
      <c r="Q22" s="123" t="s">
        <v>590</v>
      </c>
      <c r="R22" s="123" t="s">
        <v>591</v>
      </c>
      <c r="S22" s="123" t="s">
        <v>592</v>
      </c>
      <c r="T22" s="123" t="s">
        <v>593</v>
      </c>
      <c r="U22" s="123" t="s">
        <v>594</v>
      </c>
      <c r="V22" s="123" t="s">
        <v>595</v>
      </c>
      <c r="W22" s="123" t="s">
        <v>596</v>
      </c>
      <c r="X22" s="123" t="s">
        <v>597</v>
      </c>
      <c r="Y22" s="123" t="s">
        <v>598</v>
      </c>
      <c r="Z22" s="123" t="s">
        <v>599</v>
      </c>
      <c r="AA22" s="123" t="s">
        <v>600</v>
      </c>
      <c r="AB22" s="123" t="s">
        <v>601</v>
      </c>
      <c r="AC22" s="123" t="s">
        <v>602</v>
      </c>
    </row>
    <row r="23" spans="1:29">
      <c r="A23" s="124" t="s">
        <v>603</v>
      </c>
      <c r="B23" s="125">
        <v>-1.7</v>
      </c>
      <c r="C23" s="125">
        <v>-1.7</v>
      </c>
      <c r="D23" s="125">
        <v>-2.2000000000000002</v>
      </c>
      <c r="E23" s="125">
        <v>-3</v>
      </c>
      <c r="F23" s="125">
        <v>-3.8</v>
      </c>
      <c r="G23" s="125">
        <v>-4.5999999999999996</v>
      </c>
      <c r="H23" s="125">
        <v>-4.7</v>
      </c>
      <c r="I23" s="125">
        <v>-4.5</v>
      </c>
      <c r="J23" s="125">
        <v>-3.8</v>
      </c>
      <c r="K23" s="125">
        <v>-3.1</v>
      </c>
      <c r="L23" s="125">
        <v>-2.5</v>
      </c>
      <c r="M23" s="125">
        <v>-1.6</v>
      </c>
      <c r="N23" s="125">
        <v>-1.1000000000000001</v>
      </c>
      <c r="O23" s="125">
        <v>-0.6</v>
      </c>
      <c r="P23" s="125">
        <v>-0.5</v>
      </c>
      <c r="Q23" s="125">
        <v>-0.6</v>
      </c>
      <c r="R23" s="125">
        <v>-0.6</v>
      </c>
      <c r="S23" s="125">
        <v>-0.5</v>
      </c>
      <c r="T23" s="125">
        <v>-0.6</v>
      </c>
      <c r="U23" s="125">
        <v>-0.9</v>
      </c>
      <c r="V23" s="125">
        <v>-1.4</v>
      </c>
      <c r="W23" s="125">
        <v>-1.7</v>
      </c>
      <c r="X23" s="125">
        <v>-1.7</v>
      </c>
      <c r="Y23" s="125">
        <v>-1.6</v>
      </c>
      <c r="Z23" s="125">
        <v>-1.2</v>
      </c>
      <c r="AA23" s="125">
        <v>-1.2</v>
      </c>
      <c r="AB23" s="125">
        <v>-1.1000000000000001</v>
      </c>
      <c r="AC23" s="125">
        <v>-1.1000000000000001</v>
      </c>
    </row>
    <row r="24" spans="1:29" ht="26.4">
      <c r="A24" s="124" t="s">
        <v>606</v>
      </c>
      <c r="B24" s="125">
        <v>0.8</v>
      </c>
      <c r="C24" s="125">
        <v>-0.1</v>
      </c>
      <c r="D24" s="125">
        <v>-1</v>
      </c>
      <c r="E24" s="125">
        <v>-2.4</v>
      </c>
      <c r="F24" s="125">
        <v>-2.1</v>
      </c>
      <c r="G24" s="125">
        <v>-1.6</v>
      </c>
      <c r="H24" s="125">
        <v>-0.5</v>
      </c>
      <c r="I24" s="125">
        <v>0.7</v>
      </c>
      <c r="J24" s="125">
        <v>1.2</v>
      </c>
      <c r="K24" s="125">
        <v>1.5</v>
      </c>
      <c r="L24" s="125">
        <v>1.4</v>
      </c>
      <c r="M24" s="125">
        <v>1.5</v>
      </c>
      <c r="N24" s="125">
        <v>1.6</v>
      </c>
      <c r="O24" s="125">
        <v>1.1000000000000001</v>
      </c>
      <c r="P24" s="125">
        <v>0.7</v>
      </c>
      <c r="Q24" s="125">
        <v>0.4</v>
      </c>
      <c r="R24" s="125">
        <v>-0.1</v>
      </c>
      <c r="S24" s="125">
        <v>-0.3</v>
      </c>
      <c r="T24" s="125">
        <v>-0.6</v>
      </c>
      <c r="U24" s="125">
        <v>-0.8</v>
      </c>
      <c r="V24" s="125">
        <v>-0.8</v>
      </c>
      <c r="W24" s="125">
        <v>-0.3</v>
      </c>
      <c r="X24" s="125">
        <v>0.1</v>
      </c>
      <c r="Y24" s="125">
        <v>0.1</v>
      </c>
      <c r="Z24" s="125">
        <v>0.6</v>
      </c>
      <c r="AA24" s="125">
        <v>0.1</v>
      </c>
      <c r="AB24" s="125">
        <v>0.3</v>
      </c>
      <c r="AC24" s="125">
        <v>0.6</v>
      </c>
    </row>
    <row r="25" spans="1:29" ht="39.6">
      <c r="A25" s="124" t="s">
        <v>604</v>
      </c>
      <c r="B25" s="125">
        <v>0.4</v>
      </c>
      <c r="C25" s="125">
        <v>-0.3</v>
      </c>
      <c r="D25" s="125">
        <v>-1.1000000000000001</v>
      </c>
      <c r="E25" s="125">
        <v>-2.4</v>
      </c>
      <c r="F25" s="125">
        <v>-2.4</v>
      </c>
      <c r="G25" s="125">
        <v>-2.4</v>
      </c>
      <c r="H25" s="125">
        <v>-1.6</v>
      </c>
      <c r="I25" s="125">
        <v>-0.7</v>
      </c>
      <c r="J25" s="125">
        <v>-0.2</v>
      </c>
      <c r="K25" s="125">
        <v>0.3</v>
      </c>
      <c r="L25" s="125">
        <v>0.4</v>
      </c>
      <c r="M25" s="125">
        <v>0.7</v>
      </c>
      <c r="N25" s="125">
        <v>0.9</v>
      </c>
      <c r="O25" s="125">
        <v>0.6</v>
      </c>
      <c r="P25" s="125">
        <v>0.3</v>
      </c>
      <c r="Q25" s="125">
        <v>0.1</v>
      </c>
      <c r="R25" s="125">
        <v>-0.3</v>
      </c>
      <c r="S25" s="125">
        <v>-0.4</v>
      </c>
      <c r="T25" s="125">
        <v>-0.7</v>
      </c>
      <c r="U25" s="125">
        <v>-0.9</v>
      </c>
      <c r="V25" s="125">
        <v>-1.1000000000000001</v>
      </c>
      <c r="W25" s="125">
        <v>-0.7</v>
      </c>
      <c r="X25" s="125">
        <v>-0.4</v>
      </c>
      <c r="Y25" s="125">
        <v>-0.4</v>
      </c>
      <c r="Z25" s="125">
        <v>0</v>
      </c>
      <c r="AA25" s="125">
        <v>-0.4</v>
      </c>
      <c r="AB25" s="125">
        <v>-0.3</v>
      </c>
      <c r="AC25" s="125">
        <v>-0.1</v>
      </c>
    </row>
    <row r="26" spans="1:29" s="128" customFormat="1" ht="125.4" customHeight="1">
      <c r="A26" s="126" t="s">
        <v>605</v>
      </c>
      <c r="B26" s="127">
        <v>0.6</v>
      </c>
      <c r="C26" s="127">
        <v>0</v>
      </c>
      <c r="D26" s="127">
        <v>-0.8</v>
      </c>
      <c r="E26" s="127">
        <v>-2</v>
      </c>
      <c r="F26" s="127">
        <v>-2</v>
      </c>
      <c r="G26" s="127">
        <v>-1.9</v>
      </c>
      <c r="H26" s="127">
        <v>-1.2</v>
      </c>
      <c r="I26" s="127">
        <v>-0.3</v>
      </c>
      <c r="J26" s="127">
        <v>0</v>
      </c>
      <c r="K26" s="127">
        <v>0.6</v>
      </c>
      <c r="L26" s="127">
        <v>0.6</v>
      </c>
      <c r="M26" s="127">
        <v>0.9</v>
      </c>
      <c r="N26" s="127">
        <v>1</v>
      </c>
      <c r="O26" s="127">
        <v>0.6</v>
      </c>
      <c r="P26" s="127">
        <v>0.4</v>
      </c>
      <c r="Q26" s="127">
        <v>0.2</v>
      </c>
      <c r="R26" s="127">
        <v>-0.1</v>
      </c>
      <c r="S26" s="127">
        <v>-0.3</v>
      </c>
      <c r="T26" s="127">
        <v>-0.5</v>
      </c>
      <c r="U26" s="127">
        <v>-0.7</v>
      </c>
      <c r="V26" s="127">
        <v>-0.9</v>
      </c>
      <c r="W26" s="127">
        <v>-0.6</v>
      </c>
      <c r="X26" s="127">
        <v>-0.2</v>
      </c>
      <c r="Y26" s="127">
        <v>-0.2</v>
      </c>
      <c r="Z26" s="127">
        <v>0.1</v>
      </c>
      <c r="AA26" s="127">
        <v>-0.2</v>
      </c>
      <c r="AB26" s="127">
        <v>-0.2</v>
      </c>
      <c r="AC26" s="127">
        <v>0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1"/>
  <dimension ref="A1:U121"/>
  <sheetViews>
    <sheetView workbookViewId="0">
      <pane xSplit="2" ySplit="3" topLeftCell="L4" activePane="bottomRight" state="frozen"/>
      <selection activeCell="U54" sqref="S54:U62"/>
      <selection pane="topRight" activeCell="U54" sqref="S54:U62"/>
      <selection pane="bottomLeft" activeCell="U54" sqref="S54:U62"/>
      <selection pane="bottomRight" activeCell="U54" sqref="S54:U62"/>
    </sheetView>
  </sheetViews>
  <sheetFormatPr baseColWidth="10" defaultRowHeight="13.2"/>
  <cols>
    <col min="1" max="1" width="10.6640625" customWidth="1"/>
    <col min="2" max="2" width="46" customWidth="1"/>
    <col min="3" max="3" width="8" customWidth="1"/>
    <col min="4" max="4" width="6.6640625" customWidth="1"/>
    <col min="5" max="5" width="8.88671875" customWidth="1"/>
    <col min="6" max="6" width="11" customWidth="1"/>
    <col min="7" max="7" width="8.44140625" customWidth="1"/>
    <col min="8" max="8" width="9.33203125" customWidth="1"/>
    <col min="11" max="11" width="8.6640625" customWidth="1"/>
    <col min="15" max="15" width="11.6640625" customWidth="1"/>
    <col min="16" max="16" width="10.6640625" customWidth="1"/>
    <col min="17" max="17" width="46" customWidth="1"/>
    <col min="18" max="20" width="11.5546875" style="13" customWidth="1"/>
  </cols>
  <sheetData>
    <row r="1" spans="1:21">
      <c r="A1" s="1"/>
      <c r="B1" s="1" t="s">
        <v>65</v>
      </c>
      <c r="P1" s="1"/>
      <c r="Q1" s="17" t="s">
        <v>66</v>
      </c>
      <c r="R1" s="13" t="s">
        <v>67</v>
      </c>
    </row>
    <row r="2" spans="1:21">
      <c r="I2" s="1" t="s">
        <v>68</v>
      </c>
      <c r="L2" s="1" t="s">
        <v>69</v>
      </c>
      <c r="R2" s="13" t="s">
        <v>69</v>
      </c>
    </row>
    <row r="3" spans="1:21">
      <c r="C3" s="18" t="s">
        <v>70</v>
      </c>
      <c r="D3" s="18" t="s">
        <v>71</v>
      </c>
      <c r="E3" s="18" t="s">
        <v>72</v>
      </c>
      <c r="F3" s="18" t="s">
        <v>73</v>
      </c>
      <c r="G3" s="19" t="s">
        <v>74</v>
      </c>
      <c r="H3" s="1" t="s">
        <v>1</v>
      </c>
      <c r="I3" s="1" t="s">
        <v>75</v>
      </c>
      <c r="J3" s="1" t="s">
        <v>76</v>
      </c>
      <c r="K3" s="1" t="s">
        <v>77</v>
      </c>
      <c r="L3" s="1" t="s">
        <v>75</v>
      </c>
      <c r="M3" s="1" t="s">
        <v>76</v>
      </c>
      <c r="N3" s="1" t="s">
        <v>77</v>
      </c>
      <c r="O3" s="1" t="s">
        <v>78</v>
      </c>
      <c r="R3" s="13" t="s">
        <v>75</v>
      </c>
      <c r="S3" s="13" t="s">
        <v>76</v>
      </c>
      <c r="T3" s="13" t="s">
        <v>77</v>
      </c>
      <c r="U3" s="13" t="s">
        <v>79</v>
      </c>
    </row>
    <row r="4" spans="1:21" s="20" customFormat="1">
      <c r="A4" t="s">
        <v>80</v>
      </c>
      <c r="B4" s="20" t="s">
        <v>81</v>
      </c>
      <c r="C4" s="21">
        <v>1.1823297548130491</v>
      </c>
      <c r="D4" s="20">
        <v>0.58345758688741356</v>
      </c>
      <c r="E4" s="20">
        <v>0.88506945795556247</v>
      </c>
      <c r="F4" s="20">
        <v>1.3890247879973905</v>
      </c>
      <c r="G4" s="20">
        <f t="shared" ref="G4:G36" si="0">+E4/F4</f>
        <v>0.63718766259859227</v>
      </c>
      <c r="H4" s="21">
        <f t="shared" ref="H4:H36" si="1">+C4/D4</f>
        <v>2.0264193685790506</v>
      </c>
      <c r="I4" s="22">
        <f t="shared" ref="I4:I36" si="2">+G4^(0.0454545454545455)</f>
        <v>0.97972245421813819</v>
      </c>
      <c r="J4" s="22">
        <f t="shared" ref="J4:J36" si="3">+H4^(0.0454545454545455)</f>
        <v>1.0326240655672765</v>
      </c>
      <c r="K4" s="23">
        <f t="shared" ref="K4:K36" si="4">1/J4</f>
        <v>0.96840663833516771</v>
      </c>
      <c r="L4" s="20">
        <f t="shared" ref="L4:L36" si="5">100*I4-100</f>
        <v>-2.0277545781861761</v>
      </c>
      <c r="M4" s="20">
        <f t="shared" ref="M4:M36" si="6">100*J4-100</f>
        <v>3.2624065567276546</v>
      </c>
      <c r="N4" s="20">
        <f t="shared" ref="N4:N36" si="7">100*K4-100</f>
        <v>-3.1593361664832287</v>
      </c>
      <c r="O4" s="20">
        <f t="shared" ref="O4:O36" si="8">+(100+L4)*(100+M4)/10000</f>
        <v>1.0116849838022839</v>
      </c>
      <c r="P4" t="s">
        <v>80</v>
      </c>
      <c r="Q4" s="24" t="s">
        <v>82</v>
      </c>
      <c r="R4" s="24">
        <v>-7.3719601088286737</v>
      </c>
      <c r="S4" s="24">
        <v>8.210776670088265</v>
      </c>
      <c r="T4" s="24">
        <v>-7.5877624417401535</v>
      </c>
      <c r="U4" s="25">
        <f t="shared" ref="U4:U36" si="9">+(100+R4)*(100+S4)/10000</f>
        <v>1.0023352138051567</v>
      </c>
    </row>
    <row r="5" spans="1:21" s="20" customFormat="1">
      <c r="A5" t="s">
        <v>83</v>
      </c>
      <c r="B5" s="20" t="s">
        <v>84</v>
      </c>
      <c r="C5" s="21">
        <v>1.1188613235669167</v>
      </c>
      <c r="D5" s="20">
        <v>0.88047876211924603</v>
      </c>
      <c r="E5" s="20">
        <v>1.266014196133078</v>
      </c>
      <c r="F5" s="20">
        <v>1.3890247879973905</v>
      </c>
      <c r="G5" s="20">
        <f t="shared" si="0"/>
        <v>0.9114410391180553</v>
      </c>
      <c r="H5" s="21">
        <f t="shared" si="1"/>
        <v>1.2707419777779783</v>
      </c>
      <c r="I5" s="22">
        <f t="shared" si="2"/>
        <v>0.99579394431057566</v>
      </c>
      <c r="J5" s="22">
        <f t="shared" si="3"/>
        <v>1.0109504752411371</v>
      </c>
      <c r="K5" s="23">
        <f t="shared" si="4"/>
        <v>0.98916813878689247</v>
      </c>
      <c r="L5" s="20">
        <f t="shared" si="5"/>
        <v>-0.42060556894243462</v>
      </c>
      <c r="M5" s="20">
        <f t="shared" si="6"/>
        <v>1.0950475241137099</v>
      </c>
      <c r="N5" s="20">
        <f t="shared" si="7"/>
        <v>-1.0831861213107459</v>
      </c>
      <c r="O5" s="20">
        <f t="shared" si="8"/>
        <v>1.0066983612430229</v>
      </c>
      <c r="P5" t="s">
        <v>83</v>
      </c>
      <c r="Q5" s="24" t="s">
        <v>85</v>
      </c>
      <c r="R5" s="24">
        <v>-6.9192095856243441</v>
      </c>
      <c r="S5" s="24">
        <v>7.8678125863986992</v>
      </c>
      <c r="T5" s="24">
        <v>-7.2939391258136794</v>
      </c>
      <c r="U5" s="25">
        <f t="shared" si="9"/>
        <v>1.0040421255811731</v>
      </c>
    </row>
    <row r="6" spans="1:21" s="20" customFormat="1">
      <c r="A6" t="s">
        <v>86</v>
      </c>
      <c r="B6" s="20" t="s">
        <v>87</v>
      </c>
      <c r="C6" s="21">
        <v>1.7259098622691762</v>
      </c>
      <c r="D6" s="20">
        <v>2.1529171977032031</v>
      </c>
      <c r="E6" s="20">
        <v>1.7306452918792001</v>
      </c>
      <c r="F6" s="20">
        <v>1.3890247879973905</v>
      </c>
      <c r="G6" s="20">
        <f t="shared" si="0"/>
        <v>1.2459426979516592</v>
      </c>
      <c r="H6" s="21">
        <f t="shared" si="1"/>
        <v>0.80166105046233493</v>
      </c>
      <c r="I6" s="22">
        <f t="shared" si="2"/>
        <v>1.0100452284332193</v>
      </c>
      <c r="J6" s="22">
        <f t="shared" si="3"/>
        <v>0.9900017099106585</v>
      </c>
      <c r="K6" s="23">
        <f t="shared" si="4"/>
        <v>1.0100992654752523</v>
      </c>
      <c r="L6" s="20">
        <f t="shared" si="5"/>
        <v>1.0045228433219364</v>
      </c>
      <c r="M6" s="20">
        <f t="shared" si="6"/>
        <v>-0.9998290089341566</v>
      </c>
      <c r="N6" s="20">
        <f t="shared" si="7"/>
        <v>1.0099265475252253</v>
      </c>
      <c r="O6" s="20">
        <f t="shared" si="8"/>
        <v>0.99994650323598866</v>
      </c>
      <c r="P6" t="s">
        <v>86</v>
      </c>
      <c r="Q6" s="20" t="s">
        <v>88</v>
      </c>
      <c r="R6" s="24">
        <v>-2.6782406774980387</v>
      </c>
      <c r="S6" s="24">
        <v>4.7221637397658327</v>
      </c>
      <c r="T6" s="24">
        <v>-4.5092304925062479</v>
      </c>
      <c r="U6" s="25">
        <f t="shared" si="9"/>
        <v>1.0191745215213133</v>
      </c>
    </row>
    <row r="7" spans="1:21" s="20" customFormat="1">
      <c r="A7" t="s">
        <v>89</v>
      </c>
      <c r="B7" s="20" t="s">
        <v>90</v>
      </c>
      <c r="C7" s="21">
        <v>1.1977282046054734</v>
      </c>
      <c r="D7" s="20">
        <v>1.0418810141498578</v>
      </c>
      <c r="E7" s="20">
        <v>1.2232013246234803</v>
      </c>
      <c r="F7" s="20">
        <v>1.3890247879973905</v>
      </c>
      <c r="G7" s="20">
        <f t="shared" si="0"/>
        <v>0.88061878750703637</v>
      </c>
      <c r="H7" s="21">
        <f t="shared" si="1"/>
        <v>1.1495825227056105</v>
      </c>
      <c r="I7" s="22">
        <f t="shared" si="2"/>
        <v>0.99423800745958735</v>
      </c>
      <c r="J7" s="22">
        <f t="shared" si="3"/>
        <v>1.0063564283759578</v>
      </c>
      <c r="K7" s="23">
        <f t="shared" si="4"/>
        <v>0.99368372060164034</v>
      </c>
      <c r="L7" s="20">
        <f t="shared" si="5"/>
        <v>-0.57619925404127059</v>
      </c>
      <c r="M7" s="20">
        <f t="shared" si="6"/>
        <v>0.63564283759578188</v>
      </c>
      <c r="N7" s="20">
        <f t="shared" si="7"/>
        <v>-0.63162793983596544</v>
      </c>
      <c r="O7" s="20">
        <f t="shared" si="8"/>
        <v>1.0005578101426593</v>
      </c>
      <c r="P7" t="s">
        <v>89</v>
      </c>
      <c r="Q7" s="20" t="s">
        <v>91</v>
      </c>
      <c r="R7" s="24">
        <v>-2.6332549471593012</v>
      </c>
      <c r="S7" s="24">
        <v>3.3615419150989396</v>
      </c>
      <c r="T7" s="24">
        <v>-3.2522172684499111</v>
      </c>
      <c r="U7" s="25">
        <f t="shared" si="9"/>
        <v>1.0063976899915945</v>
      </c>
    </row>
    <row r="8" spans="1:21" s="20" customFormat="1">
      <c r="A8" t="s">
        <v>92</v>
      </c>
      <c r="B8" s="20" t="s">
        <v>93</v>
      </c>
      <c r="C8" s="21">
        <v>1.1871873874517582</v>
      </c>
      <c r="D8" s="20">
        <v>0.60815757549883176</v>
      </c>
      <c r="E8" s="20">
        <v>0.91684173959074289</v>
      </c>
      <c r="F8" s="20">
        <v>1.3890247879973905</v>
      </c>
      <c r="G8" s="20">
        <f t="shared" si="0"/>
        <v>0.66006146723456838</v>
      </c>
      <c r="H8" s="21">
        <f t="shared" si="1"/>
        <v>1.9521049071500693</v>
      </c>
      <c r="I8" s="22">
        <f t="shared" si="2"/>
        <v>0.98129433126075682</v>
      </c>
      <c r="J8" s="22">
        <f t="shared" si="3"/>
        <v>1.0308718696213042</v>
      </c>
      <c r="K8" s="23">
        <f t="shared" si="4"/>
        <v>0.97005266073207996</v>
      </c>
      <c r="L8" s="20">
        <f t="shared" si="5"/>
        <v>-1.870566873924318</v>
      </c>
      <c r="M8" s="20">
        <f t="shared" si="6"/>
        <v>3.0871869621304171</v>
      </c>
      <c r="N8" s="20">
        <f t="shared" si="7"/>
        <v>-2.9947339267920086</v>
      </c>
      <c r="O8" s="20">
        <f t="shared" si="8"/>
        <v>1.0115887219155639</v>
      </c>
      <c r="P8" t="s">
        <v>92</v>
      </c>
      <c r="Q8" s="20" t="s">
        <v>94</v>
      </c>
      <c r="R8" s="24">
        <v>-2.4391697863318456</v>
      </c>
      <c r="S8" s="24">
        <v>3.2307121410302813</v>
      </c>
      <c r="T8" s="24">
        <v>-3.1296036557575917</v>
      </c>
      <c r="U8" s="25">
        <f t="shared" si="9"/>
        <v>1.0071273980027107</v>
      </c>
    </row>
    <row r="9" spans="1:21" s="20" customFormat="1">
      <c r="A9" t="s">
        <v>95</v>
      </c>
      <c r="B9" s="20" t="s">
        <v>96</v>
      </c>
      <c r="C9" s="21">
        <v>1.597435255295214</v>
      </c>
      <c r="D9" s="20">
        <v>0.66653502304877754</v>
      </c>
      <c r="E9" s="20">
        <v>0.90004579997285927</v>
      </c>
      <c r="F9" s="20">
        <v>1.3890247879973905</v>
      </c>
      <c r="G9" s="20">
        <f t="shared" si="0"/>
        <v>0.6479695738695127</v>
      </c>
      <c r="H9" s="21">
        <f t="shared" si="1"/>
        <v>2.3966261337452819</v>
      </c>
      <c r="I9" s="22">
        <f t="shared" si="2"/>
        <v>0.98046997915266498</v>
      </c>
      <c r="J9" s="22">
        <f t="shared" si="3"/>
        <v>1.040529886426049</v>
      </c>
      <c r="K9" s="23">
        <f t="shared" si="4"/>
        <v>0.96104880123601377</v>
      </c>
      <c r="L9" s="20">
        <f t="shared" si="5"/>
        <v>-1.9530020847334981</v>
      </c>
      <c r="M9" s="20">
        <f t="shared" si="6"/>
        <v>4.0529886426049018</v>
      </c>
      <c r="N9" s="20">
        <f t="shared" si="7"/>
        <v>-3.8951198763986241</v>
      </c>
      <c r="O9" s="20">
        <f t="shared" si="8"/>
        <v>1.0202083160518731</v>
      </c>
      <c r="P9" t="s">
        <v>95</v>
      </c>
      <c r="Q9" s="20" t="s">
        <v>97</v>
      </c>
      <c r="R9" s="24">
        <v>-2.1888500078540005</v>
      </c>
      <c r="S9" s="24">
        <v>4.1528776913990981</v>
      </c>
      <c r="T9" s="24">
        <v>-3.987290397970483</v>
      </c>
      <c r="U9" s="25">
        <f t="shared" si="9"/>
        <v>1.0187312741987073</v>
      </c>
    </row>
    <row r="10" spans="1:21" s="20" customFormat="1">
      <c r="A10" t="s">
        <v>98</v>
      </c>
      <c r="B10" s="20" t="s">
        <v>99</v>
      </c>
      <c r="C10" s="21">
        <v>1.2363112340351747</v>
      </c>
      <c r="D10" s="20">
        <v>0.63237872771233661</v>
      </c>
      <c r="E10" s="20">
        <v>1.3202604706230576</v>
      </c>
      <c r="F10" s="20">
        <v>1.3890247879973905</v>
      </c>
      <c r="G10" s="20">
        <f t="shared" si="0"/>
        <v>0.95049453546939722</v>
      </c>
      <c r="H10" s="21">
        <f t="shared" si="1"/>
        <v>1.955017112146697</v>
      </c>
      <c r="I10" s="22">
        <f t="shared" si="2"/>
        <v>0.99769480350201944</v>
      </c>
      <c r="J10" s="22">
        <f t="shared" si="3"/>
        <v>1.0309417236995346</v>
      </c>
      <c r="K10" s="23">
        <f t="shared" si="4"/>
        <v>0.96998693234715516</v>
      </c>
      <c r="L10" s="20">
        <f t="shared" si="5"/>
        <v>-0.23051964979805462</v>
      </c>
      <c r="M10" s="20">
        <f t="shared" si="6"/>
        <v>3.0941723699534691</v>
      </c>
      <c r="N10" s="20">
        <f t="shared" si="7"/>
        <v>-3.0013067652844825</v>
      </c>
      <c r="O10" s="20">
        <f t="shared" si="8"/>
        <v>1.0285652004484405</v>
      </c>
      <c r="P10" t="s">
        <v>98</v>
      </c>
      <c r="Q10" s="20" t="s">
        <v>81</v>
      </c>
      <c r="R10" s="24">
        <v>-2.0277545781861761</v>
      </c>
      <c r="S10" s="24">
        <v>3.2624065567276546</v>
      </c>
      <c r="T10" s="24">
        <v>-3.1593361664832287</v>
      </c>
      <c r="U10" s="25">
        <f t="shared" si="9"/>
        <v>1.0116849838022839</v>
      </c>
    </row>
    <row r="11" spans="1:21" s="20" customFormat="1">
      <c r="A11" t="s">
        <v>100</v>
      </c>
      <c r="B11" s="20" t="s">
        <v>101</v>
      </c>
      <c r="C11" s="21">
        <v>0.59772320645500787</v>
      </c>
      <c r="D11" s="20">
        <v>0.25009564811855028</v>
      </c>
      <c r="E11" s="20">
        <v>0.91464661214953269</v>
      </c>
      <c r="F11" s="20">
        <v>1.3890247879973905</v>
      </c>
      <c r="G11" s="20">
        <f t="shared" si="0"/>
        <v>0.65848113010870979</v>
      </c>
      <c r="H11" s="21">
        <f t="shared" si="1"/>
        <v>2.3899784380561284</v>
      </c>
      <c r="I11" s="22">
        <f t="shared" si="2"/>
        <v>0.98118741623845596</v>
      </c>
      <c r="J11" s="22">
        <f t="shared" si="3"/>
        <v>1.0403985218355825</v>
      </c>
      <c r="K11" s="23">
        <f t="shared" si="4"/>
        <v>0.96117014683536162</v>
      </c>
      <c r="L11" s="20">
        <f t="shared" si="5"/>
        <v>-1.8812583761544062</v>
      </c>
      <c r="M11" s="20">
        <f t="shared" si="6"/>
        <v>4.0398521835582528</v>
      </c>
      <c r="N11" s="20">
        <f t="shared" si="7"/>
        <v>-3.882985316463845</v>
      </c>
      <c r="O11" s="20">
        <f t="shared" si="8"/>
        <v>1.0208259374981641</v>
      </c>
      <c r="P11" t="s">
        <v>100</v>
      </c>
      <c r="Q11" s="20" t="s">
        <v>96</v>
      </c>
      <c r="R11" s="24">
        <v>-1.9530020847334981</v>
      </c>
      <c r="S11" s="24">
        <v>4.0529886426049018</v>
      </c>
      <c r="T11" s="24">
        <v>-3.8951198763986241</v>
      </c>
      <c r="U11" s="25">
        <f t="shared" si="9"/>
        <v>1.0202083160518731</v>
      </c>
    </row>
    <row r="12" spans="1:21" s="20" customFormat="1">
      <c r="A12" t="s">
        <v>102</v>
      </c>
      <c r="B12" s="20" t="s">
        <v>91</v>
      </c>
      <c r="C12" s="21">
        <v>1.2704071298802129</v>
      </c>
      <c r="D12" s="20">
        <v>0.61382613617948256</v>
      </c>
      <c r="E12" s="20">
        <v>0.77222585389769571</v>
      </c>
      <c r="F12" s="20">
        <v>1.3890247879973905</v>
      </c>
      <c r="G12" s="20">
        <f t="shared" si="0"/>
        <v>0.5559482167420805</v>
      </c>
      <c r="H12" s="21">
        <f t="shared" si="1"/>
        <v>2.0696530418000094</v>
      </c>
      <c r="I12" s="22">
        <f t="shared" si="2"/>
        <v>0.97366745052840697</v>
      </c>
      <c r="J12" s="22">
        <f t="shared" si="3"/>
        <v>1.0336154191509894</v>
      </c>
      <c r="K12" s="23">
        <f t="shared" si="4"/>
        <v>0.96747782731550092</v>
      </c>
      <c r="L12" s="20">
        <f t="shared" si="5"/>
        <v>-2.6332549471593012</v>
      </c>
      <c r="M12" s="20">
        <f t="shared" si="6"/>
        <v>3.3615419150989396</v>
      </c>
      <c r="N12" s="20">
        <f t="shared" si="7"/>
        <v>-3.2522172684499111</v>
      </c>
      <c r="O12" s="20">
        <f t="shared" si="8"/>
        <v>1.0063976899915945</v>
      </c>
      <c r="P12" t="s">
        <v>102</v>
      </c>
      <c r="Q12" s="20" t="s">
        <v>101</v>
      </c>
      <c r="R12" s="24">
        <v>-1.8812583761544062</v>
      </c>
      <c r="S12" s="24">
        <v>4.0398521835582528</v>
      </c>
      <c r="T12" s="24">
        <v>-3.882985316463845</v>
      </c>
      <c r="U12" s="25">
        <f t="shared" si="9"/>
        <v>1.0208259374981641</v>
      </c>
    </row>
    <row r="13" spans="1:21" s="20" customFormat="1">
      <c r="A13" t="s">
        <v>103</v>
      </c>
      <c r="B13" s="20" t="s">
        <v>97</v>
      </c>
      <c r="C13" s="21">
        <v>1.483635584239775</v>
      </c>
      <c r="D13" s="20">
        <v>0.60612084191524496</v>
      </c>
      <c r="E13" s="20">
        <v>0.8535992547425475</v>
      </c>
      <c r="F13" s="20">
        <v>1.3890247879973905</v>
      </c>
      <c r="G13" s="20">
        <f t="shared" si="0"/>
        <v>0.6145313331472031</v>
      </c>
      <c r="H13" s="21">
        <f t="shared" si="1"/>
        <v>2.4477554336388168</v>
      </c>
      <c r="I13" s="22">
        <f t="shared" si="2"/>
        <v>0.97811149992145996</v>
      </c>
      <c r="J13" s="22">
        <f t="shared" si="3"/>
        <v>1.0415287769139909</v>
      </c>
      <c r="K13" s="23">
        <f t="shared" si="4"/>
        <v>0.96012709602029522</v>
      </c>
      <c r="L13" s="20">
        <f t="shared" si="5"/>
        <v>-2.1888500078540005</v>
      </c>
      <c r="M13" s="20">
        <f t="shared" si="6"/>
        <v>4.1528776913990981</v>
      </c>
      <c r="N13" s="20">
        <f t="shared" si="7"/>
        <v>-3.987290397970483</v>
      </c>
      <c r="O13" s="20">
        <f t="shared" si="8"/>
        <v>1.0187312741987073</v>
      </c>
      <c r="P13" t="s">
        <v>103</v>
      </c>
      <c r="Q13" s="20" t="s">
        <v>93</v>
      </c>
      <c r="R13" s="24">
        <v>-1.870566873924318</v>
      </c>
      <c r="S13" s="24">
        <v>3.0871869621304171</v>
      </c>
      <c r="T13" s="24">
        <v>-2.9947339267920086</v>
      </c>
      <c r="U13" s="25">
        <f t="shared" si="9"/>
        <v>1.0115887219155639</v>
      </c>
    </row>
    <row r="14" spans="1:21" s="20" customFormat="1">
      <c r="A14" t="s">
        <v>104</v>
      </c>
      <c r="B14" s="20" t="s">
        <v>88</v>
      </c>
      <c r="C14" s="21">
        <v>2.4986632380091551</v>
      </c>
      <c r="D14" s="20">
        <v>0.90543728701643489</v>
      </c>
      <c r="E14" s="20">
        <v>0.76441451191288856</v>
      </c>
      <c r="F14" s="20">
        <v>1.3890247879973905</v>
      </c>
      <c r="G14" s="20">
        <f t="shared" si="0"/>
        <v>0.55032460076898548</v>
      </c>
      <c r="H14" s="21">
        <f t="shared" si="1"/>
        <v>2.7596204329541831</v>
      </c>
      <c r="I14" s="22">
        <f t="shared" si="2"/>
        <v>0.97321759322501944</v>
      </c>
      <c r="J14" s="22">
        <f t="shared" si="3"/>
        <v>1.0472216373976584</v>
      </c>
      <c r="K14" s="23">
        <f t="shared" si="4"/>
        <v>0.95490769507493756</v>
      </c>
      <c r="L14" s="20">
        <f t="shared" si="5"/>
        <v>-2.6782406774980529</v>
      </c>
      <c r="M14" s="20">
        <f t="shared" si="6"/>
        <v>4.7221637397658327</v>
      </c>
      <c r="N14" s="20">
        <f t="shared" si="7"/>
        <v>-4.5092304925062479</v>
      </c>
      <c r="O14" s="20">
        <f t="shared" si="8"/>
        <v>1.019174521521313</v>
      </c>
      <c r="P14" t="s">
        <v>104</v>
      </c>
      <c r="Q14" s="20" t="s">
        <v>105</v>
      </c>
      <c r="R14" s="24">
        <v>-1.4914517934377898</v>
      </c>
      <c r="S14" s="24">
        <v>3.5237134272090316</v>
      </c>
      <c r="T14" s="24">
        <v>-3.4037741794170415</v>
      </c>
      <c r="U14" s="25">
        <f t="shared" si="9"/>
        <v>1.0197970714666553</v>
      </c>
    </row>
    <row r="15" spans="1:21" s="20" customFormat="1">
      <c r="A15" t="s">
        <v>106</v>
      </c>
      <c r="B15" s="20" t="s">
        <v>94</v>
      </c>
      <c r="C15" s="21">
        <v>1.4489927729598528</v>
      </c>
      <c r="D15" s="20">
        <v>0.71989624075875214</v>
      </c>
      <c r="E15" s="20">
        <v>0.80680897054850043</v>
      </c>
      <c r="F15" s="20">
        <v>1.3890247879973905</v>
      </c>
      <c r="G15" s="20">
        <f t="shared" si="0"/>
        <v>0.58084562458507838</v>
      </c>
      <c r="H15" s="21">
        <f t="shared" si="1"/>
        <v>2.0127800242888498</v>
      </c>
      <c r="I15" s="22">
        <f t="shared" si="2"/>
        <v>0.97560830213668148</v>
      </c>
      <c r="J15" s="22">
        <f t="shared" si="3"/>
        <v>1.032307121410303</v>
      </c>
      <c r="K15" s="23">
        <f t="shared" si="4"/>
        <v>0.96870396344242393</v>
      </c>
      <c r="L15" s="20">
        <f t="shared" si="5"/>
        <v>-2.4391697863318456</v>
      </c>
      <c r="M15" s="20">
        <f t="shared" si="6"/>
        <v>3.2307121410302955</v>
      </c>
      <c r="N15" s="20">
        <f t="shared" si="7"/>
        <v>-3.1296036557576059</v>
      </c>
      <c r="O15" s="20">
        <f t="shared" si="8"/>
        <v>1.0071273980027109</v>
      </c>
      <c r="P15" t="s">
        <v>106</v>
      </c>
      <c r="Q15" s="20" t="s">
        <v>107</v>
      </c>
      <c r="R15" s="24">
        <v>-1.3301927906815223</v>
      </c>
      <c r="S15" s="24">
        <v>2.4401081230406731</v>
      </c>
      <c r="T15" s="24">
        <v>-2.3819851108609384</v>
      </c>
      <c r="U15" s="25">
        <f t="shared" si="9"/>
        <v>1.0107745719002164</v>
      </c>
    </row>
    <row r="16" spans="1:21" s="20" customFormat="1">
      <c r="A16" t="s">
        <v>108</v>
      </c>
      <c r="B16" s="20" t="s">
        <v>109</v>
      </c>
      <c r="C16" s="21">
        <v>1.0905991623332698</v>
      </c>
      <c r="D16" s="20">
        <v>0.70849220017101033</v>
      </c>
      <c r="E16" s="20">
        <v>1.0525961336763197</v>
      </c>
      <c r="F16" s="20">
        <v>1.3890247879973905</v>
      </c>
      <c r="G16" s="20">
        <f t="shared" si="0"/>
        <v>0.75779506800154894</v>
      </c>
      <c r="H16" s="21">
        <f t="shared" si="1"/>
        <v>1.5393241620303364</v>
      </c>
      <c r="I16" s="22">
        <f t="shared" si="2"/>
        <v>0.98747266098403264</v>
      </c>
      <c r="J16" s="22">
        <f t="shared" si="3"/>
        <v>1.0197999912955193</v>
      </c>
      <c r="K16" s="23">
        <f t="shared" si="4"/>
        <v>0.98058443668903539</v>
      </c>
      <c r="L16" s="20">
        <f t="shared" si="5"/>
        <v>-1.2527339015967414</v>
      </c>
      <c r="M16" s="20">
        <f t="shared" si="6"/>
        <v>1.9799991295519419</v>
      </c>
      <c r="N16" s="20">
        <f t="shared" si="7"/>
        <v>-1.9415563310964643</v>
      </c>
      <c r="O16" s="20">
        <f t="shared" si="8"/>
        <v>1.0070246110760799</v>
      </c>
      <c r="P16" t="s">
        <v>108</v>
      </c>
      <c r="Q16" s="20" t="s">
        <v>109</v>
      </c>
      <c r="R16" s="24">
        <v>-1.2527339015967414</v>
      </c>
      <c r="S16" s="24">
        <v>1.9799991295519419</v>
      </c>
      <c r="T16" s="24">
        <v>-1.9415563310964643</v>
      </c>
      <c r="U16" s="25">
        <f t="shared" si="9"/>
        <v>1.0070246110760799</v>
      </c>
    </row>
    <row r="17" spans="1:21" s="20" customFormat="1">
      <c r="A17" t="s">
        <v>110</v>
      </c>
      <c r="B17" s="20" t="s">
        <v>105</v>
      </c>
      <c r="C17" s="21">
        <v>1.6518571161614728</v>
      </c>
      <c r="D17" s="20">
        <v>0.77107381881101555</v>
      </c>
      <c r="E17" s="20">
        <v>0.99801301565889489</v>
      </c>
      <c r="F17" s="20">
        <v>1.3890247879973905</v>
      </c>
      <c r="G17" s="20">
        <f t="shared" si="0"/>
        <v>0.71849906803878416</v>
      </c>
      <c r="H17" s="21">
        <f t="shared" si="1"/>
        <v>2.1422814208743493</v>
      </c>
      <c r="I17" s="22">
        <f t="shared" si="2"/>
        <v>0.98508548206562208</v>
      </c>
      <c r="J17" s="22">
        <f t="shared" si="3"/>
        <v>1.0352371342720903</v>
      </c>
      <c r="K17" s="23">
        <f t="shared" si="4"/>
        <v>0.96596225820582959</v>
      </c>
      <c r="L17" s="20">
        <f t="shared" si="5"/>
        <v>-1.4914517934377898</v>
      </c>
      <c r="M17" s="20">
        <f t="shared" si="6"/>
        <v>3.5237134272090316</v>
      </c>
      <c r="N17" s="20">
        <f t="shared" si="7"/>
        <v>-3.4037741794170415</v>
      </c>
      <c r="O17" s="20">
        <f t="shared" si="8"/>
        <v>1.0197970714666553</v>
      </c>
      <c r="P17" t="s">
        <v>110</v>
      </c>
      <c r="Q17" s="20" t="s">
        <v>111</v>
      </c>
      <c r="R17" s="24">
        <v>-0.92190660127134549</v>
      </c>
      <c r="S17" s="24">
        <v>1.8213036789222343</v>
      </c>
      <c r="T17" s="24">
        <v>-1.7887255545906555</v>
      </c>
      <c r="U17" s="25">
        <f t="shared" si="9"/>
        <v>1.008826063588057</v>
      </c>
    </row>
    <row r="18" spans="1:21" s="20" customFormat="1">
      <c r="A18" t="s">
        <v>112</v>
      </c>
      <c r="B18" s="20" t="s">
        <v>113</v>
      </c>
      <c r="C18" s="21">
        <v>0.96325441286856783</v>
      </c>
      <c r="D18" s="20">
        <v>1.0609783305194103</v>
      </c>
      <c r="E18" s="20">
        <v>2.0247186051644226</v>
      </c>
      <c r="F18" s="20">
        <v>1.3890247879973905</v>
      </c>
      <c r="G18" s="20">
        <f t="shared" si="0"/>
        <v>1.4576547680502778</v>
      </c>
      <c r="H18" s="21">
        <f t="shared" si="1"/>
        <v>0.90789263565543232</v>
      </c>
      <c r="I18" s="22">
        <f t="shared" si="2"/>
        <v>1.0172761180974423</v>
      </c>
      <c r="J18" s="22">
        <f t="shared" si="3"/>
        <v>0.99561739766053337</v>
      </c>
      <c r="K18" s="23">
        <f t="shared" si="4"/>
        <v>1.004401894090807</v>
      </c>
      <c r="L18" s="20">
        <f t="shared" si="5"/>
        <v>1.7276118097442321</v>
      </c>
      <c r="M18" s="20">
        <f t="shared" si="6"/>
        <v>-0.43826023394666436</v>
      </c>
      <c r="N18" s="20">
        <f t="shared" si="7"/>
        <v>0.44018940908070192</v>
      </c>
      <c r="O18" s="20">
        <f t="shared" si="8"/>
        <v>1.012817801402385</v>
      </c>
      <c r="P18" t="s">
        <v>112</v>
      </c>
      <c r="Q18" s="20" t="s">
        <v>114</v>
      </c>
      <c r="R18" s="24">
        <v>-0.68945345780362288</v>
      </c>
      <c r="S18" s="24">
        <v>9.2280824097827008E-2</v>
      </c>
      <c r="T18" s="24">
        <v>-9.2195745104461935E-2</v>
      </c>
      <c r="U18" s="25">
        <f t="shared" si="9"/>
        <v>0.99402191132961581</v>
      </c>
    </row>
    <row r="19" spans="1:21" s="20" customFormat="1">
      <c r="A19" t="s">
        <v>115</v>
      </c>
      <c r="B19" s="20" t="s">
        <v>116</v>
      </c>
      <c r="C19" s="21">
        <v>1.46304469108741</v>
      </c>
      <c r="D19" s="20">
        <v>1.1662388557184948</v>
      </c>
      <c r="E19" s="20">
        <v>1.2254456567101892</v>
      </c>
      <c r="F19" s="20">
        <v>1.3890247879973905</v>
      </c>
      <c r="G19" s="20">
        <f t="shared" si="0"/>
        <v>0.88223454851152117</v>
      </c>
      <c r="H19" s="21">
        <f t="shared" si="1"/>
        <v>1.2544983250331334</v>
      </c>
      <c r="I19" s="22">
        <f t="shared" si="2"/>
        <v>0.99432085446822172</v>
      </c>
      <c r="J19" s="22">
        <f t="shared" si="3"/>
        <v>1.0103594620250747</v>
      </c>
      <c r="K19" s="23">
        <f t="shared" si="4"/>
        <v>0.98974675606609253</v>
      </c>
      <c r="L19" s="20">
        <f t="shared" si="5"/>
        <v>-0.56791455317782891</v>
      </c>
      <c r="M19" s="20">
        <f t="shared" si="6"/>
        <v>1.0359462025074606</v>
      </c>
      <c r="N19" s="20">
        <f t="shared" si="7"/>
        <v>-1.025324393390747</v>
      </c>
      <c r="O19" s="20">
        <f t="shared" si="8"/>
        <v>1.0046214836008249</v>
      </c>
      <c r="P19" t="s">
        <v>115</v>
      </c>
      <c r="Q19" s="20" t="s">
        <v>117</v>
      </c>
      <c r="R19" s="24">
        <v>-0.63124842805102332</v>
      </c>
      <c r="S19" s="24">
        <v>2.1025928410365822</v>
      </c>
      <c r="T19" s="24">
        <v>-2.059294267198581</v>
      </c>
      <c r="U19" s="25">
        <f t="shared" si="9"/>
        <v>1.0145807182872821</v>
      </c>
    </row>
    <row r="20" spans="1:21" s="20" customFormat="1">
      <c r="A20" t="s">
        <v>118</v>
      </c>
      <c r="B20" s="20" t="s">
        <v>107</v>
      </c>
      <c r="C20" s="21">
        <v>1.9550352623675171</v>
      </c>
      <c r="D20" s="20">
        <v>1.1503075624922783</v>
      </c>
      <c r="E20" s="20">
        <v>1.0345801654975428</v>
      </c>
      <c r="F20" s="20">
        <v>1.3890247879973905</v>
      </c>
      <c r="G20" s="20">
        <f t="shared" si="0"/>
        <v>0.7448248400153723</v>
      </c>
      <c r="H20" s="21">
        <f t="shared" si="1"/>
        <v>1.6995761186962037</v>
      </c>
      <c r="I20" s="22">
        <f t="shared" si="2"/>
        <v>0.98669807209318483</v>
      </c>
      <c r="J20" s="22">
        <f t="shared" si="3"/>
        <v>1.0244010812304067</v>
      </c>
      <c r="K20" s="23">
        <f t="shared" si="4"/>
        <v>0.9761801488913906</v>
      </c>
      <c r="L20" s="20">
        <f t="shared" si="5"/>
        <v>-1.3301927906815223</v>
      </c>
      <c r="M20" s="20">
        <f t="shared" si="6"/>
        <v>2.4401081230406731</v>
      </c>
      <c r="N20" s="20">
        <f t="shared" si="7"/>
        <v>-2.3819851108609384</v>
      </c>
      <c r="O20" s="20">
        <f t="shared" si="8"/>
        <v>1.0107745719002164</v>
      </c>
      <c r="P20" t="s">
        <v>118</v>
      </c>
      <c r="Q20" s="20" t="s">
        <v>90</v>
      </c>
      <c r="R20" s="24">
        <v>-0.57619925404127059</v>
      </c>
      <c r="S20" s="24">
        <v>0.63564283759578188</v>
      </c>
      <c r="T20" s="24">
        <v>-0.63162793983596544</v>
      </c>
      <c r="U20" s="25">
        <f t="shared" si="9"/>
        <v>1.0005578101426593</v>
      </c>
    </row>
    <row r="21" spans="1:21" s="20" customFormat="1">
      <c r="A21" t="s">
        <v>119</v>
      </c>
      <c r="B21" s="20" t="s">
        <v>120</v>
      </c>
      <c r="C21" s="21">
        <v>1.2330511231246859</v>
      </c>
      <c r="D21" s="20">
        <v>1.4833906348962373</v>
      </c>
      <c r="E21" s="20">
        <v>1.9209766342872145</v>
      </c>
      <c r="F21" s="20">
        <v>1.3890247879973905</v>
      </c>
      <c r="G21" s="20">
        <f t="shared" si="0"/>
        <v>1.382967856935627</v>
      </c>
      <c r="H21" s="21">
        <f t="shared" si="1"/>
        <v>0.83123830912613073</v>
      </c>
      <c r="I21" s="22">
        <f t="shared" si="2"/>
        <v>1.0148469465879895</v>
      </c>
      <c r="J21" s="22">
        <f t="shared" si="3"/>
        <v>0.99163343473498311</v>
      </c>
      <c r="K21" s="23">
        <f t="shared" si="4"/>
        <v>1.0084371552752787</v>
      </c>
      <c r="L21" s="20">
        <f t="shared" si="5"/>
        <v>1.4846946587989436</v>
      </c>
      <c r="M21" s="20">
        <f t="shared" si="6"/>
        <v>-0.83665652650168454</v>
      </c>
      <c r="N21" s="20">
        <f t="shared" si="7"/>
        <v>0.84371552752786272</v>
      </c>
      <c r="O21" s="20">
        <f t="shared" si="8"/>
        <v>1.0063561633753579</v>
      </c>
      <c r="P21" t="s">
        <v>119</v>
      </c>
      <c r="Q21" s="20" t="s">
        <v>116</v>
      </c>
      <c r="R21" s="24">
        <v>-0.56791455317782891</v>
      </c>
      <c r="S21" s="24">
        <v>1.0359462025074606</v>
      </c>
      <c r="T21" s="24">
        <v>-1.025324393390747</v>
      </c>
      <c r="U21" s="25">
        <f t="shared" si="9"/>
        <v>1.0046214836008249</v>
      </c>
    </row>
    <row r="22" spans="1:21" s="20" customFormat="1">
      <c r="A22" t="s">
        <v>121</v>
      </c>
      <c r="B22" s="20" t="s">
        <v>122</v>
      </c>
      <c r="C22" s="21">
        <v>1.6037738587736172</v>
      </c>
      <c r="D22" s="20">
        <v>1.2347273223476485</v>
      </c>
      <c r="E22" s="20">
        <v>1.3833812977745366</v>
      </c>
      <c r="F22" s="20">
        <v>1.3890247879973905</v>
      </c>
      <c r="G22" s="20">
        <f t="shared" si="0"/>
        <v>0.99593708458508479</v>
      </c>
      <c r="H22" s="21">
        <f t="shared" si="1"/>
        <v>1.2988890986264743</v>
      </c>
      <c r="I22" s="22">
        <f t="shared" si="2"/>
        <v>0.9998149629632832</v>
      </c>
      <c r="J22" s="22">
        <f t="shared" si="3"/>
        <v>1.0119577177102925</v>
      </c>
      <c r="K22" s="23">
        <f t="shared" si="4"/>
        <v>0.98818357970790649</v>
      </c>
      <c r="L22" s="20">
        <f t="shared" si="5"/>
        <v>-1.8503703671683525E-2</v>
      </c>
      <c r="M22" s="20">
        <f t="shared" si="6"/>
        <v>1.195771771029257</v>
      </c>
      <c r="N22" s="20">
        <f t="shared" si="7"/>
        <v>-1.1816420292093568</v>
      </c>
      <c r="O22" s="20">
        <f t="shared" si="8"/>
        <v>1.0117704680529247</v>
      </c>
      <c r="P22" t="s">
        <v>121</v>
      </c>
      <c r="Q22" s="20" t="s">
        <v>84</v>
      </c>
      <c r="R22" s="24">
        <v>-0.42060556894243462</v>
      </c>
      <c r="S22" s="24">
        <v>1.0950475241137099</v>
      </c>
      <c r="T22" s="24">
        <v>-1.0831861213107459</v>
      </c>
      <c r="U22" s="25">
        <f t="shared" si="9"/>
        <v>1.0066983612430229</v>
      </c>
    </row>
    <row r="23" spans="1:21" s="20" customFormat="1">
      <c r="A23" t="s">
        <v>123</v>
      </c>
      <c r="B23" s="20" t="s">
        <v>114</v>
      </c>
      <c r="C23" s="21">
        <v>2.1167652376414066</v>
      </c>
      <c r="D23" s="20">
        <v>2.0742438391123605</v>
      </c>
      <c r="E23" s="20">
        <v>1.1929113743569026</v>
      </c>
      <c r="F23" s="20">
        <v>1.3890247879973905</v>
      </c>
      <c r="G23" s="20">
        <f t="shared" si="0"/>
        <v>0.85881215703628155</v>
      </c>
      <c r="H23" s="21">
        <f t="shared" si="1"/>
        <v>1.0204997106546752</v>
      </c>
      <c r="I23" s="22">
        <f t="shared" si="2"/>
        <v>0.99310546542196376</v>
      </c>
      <c r="J23" s="22">
        <f t="shared" si="3"/>
        <v>1.0009228082409782</v>
      </c>
      <c r="K23" s="23">
        <f t="shared" si="4"/>
        <v>0.99907804254895538</v>
      </c>
      <c r="L23" s="20">
        <f t="shared" si="5"/>
        <v>-0.68945345780362288</v>
      </c>
      <c r="M23" s="20">
        <f t="shared" si="6"/>
        <v>9.2280824097827008E-2</v>
      </c>
      <c r="N23" s="20">
        <f t="shared" si="7"/>
        <v>-9.2195745104461935E-2</v>
      </c>
      <c r="O23" s="20">
        <f t="shared" si="8"/>
        <v>0.99402191132961581</v>
      </c>
      <c r="P23" t="s">
        <v>123</v>
      </c>
      <c r="Q23" s="20" t="s">
        <v>99</v>
      </c>
      <c r="R23" s="24">
        <v>-0.23051964979805462</v>
      </c>
      <c r="S23" s="24">
        <v>3.0941723699534691</v>
      </c>
      <c r="T23" s="24">
        <v>-3.0013067652844825</v>
      </c>
      <c r="U23" s="25">
        <f t="shared" si="9"/>
        <v>1.0285652004484405</v>
      </c>
    </row>
    <row r="24" spans="1:21" s="20" customFormat="1">
      <c r="A24" t="s">
        <v>124</v>
      </c>
      <c r="B24" s="20" t="s">
        <v>111</v>
      </c>
      <c r="C24" s="21">
        <v>1.6171715348871338</v>
      </c>
      <c r="D24" s="20">
        <v>1.0871906693277953</v>
      </c>
      <c r="E24" s="20">
        <v>1.1329691672736102</v>
      </c>
      <c r="F24" s="20">
        <v>1.3890247879973905</v>
      </c>
      <c r="G24" s="20">
        <f t="shared" si="0"/>
        <v>0.81565799045750265</v>
      </c>
      <c r="H24" s="21">
        <f t="shared" si="1"/>
        <v>1.4874773859924895</v>
      </c>
      <c r="I24" s="22">
        <f t="shared" si="2"/>
        <v>0.99078093398728651</v>
      </c>
      <c r="J24" s="22">
        <f t="shared" si="3"/>
        <v>1.0182130367892224</v>
      </c>
      <c r="K24" s="23">
        <f t="shared" si="4"/>
        <v>0.98211274445409347</v>
      </c>
      <c r="L24" s="20">
        <f t="shared" si="5"/>
        <v>-0.92190660127134549</v>
      </c>
      <c r="M24" s="20">
        <f t="shared" si="6"/>
        <v>1.8213036789222343</v>
      </c>
      <c r="N24" s="20">
        <f t="shared" si="7"/>
        <v>-1.7887255545906555</v>
      </c>
      <c r="O24" s="20">
        <f t="shared" si="8"/>
        <v>1.008826063588057</v>
      </c>
      <c r="P24" t="s">
        <v>124</v>
      </c>
      <c r="Q24" s="20" t="s">
        <v>122</v>
      </c>
      <c r="R24" s="24">
        <v>-1.8503703671683525E-2</v>
      </c>
      <c r="S24" s="24">
        <v>1.195771771029257</v>
      </c>
      <c r="T24" s="24">
        <v>-1.1816420292093568</v>
      </c>
      <c r="U24" s="25">
        <f t="shared" si="9"/>
        <v>1.0117704680529247</v>
      </c>
    </row>
    <row r="25" spans="1:21" s="20" customFormat="1">
      <c r="A25" t="s">
        <v>125</v>
      </c>
      <c r="B25" s="20" t="s">
        <v>126</v>
      </c>
      <c r="C25" s="21">
        <v>1.3687646864559315</v>
      </c>
      <c r="D25" s="20">
        <v>1.1190074989050971</v>
      </c>
      <c r="E25" s="20">
        <v>1.9220056225493822</v>
      </c>
      <c r="F25" s="20">
        <v>1.3890247879973905</v>
      </c>
      <c r="G25" s="20">
        <f t="shared" si="0"/>
        <v>1.3837086559991563</v>
      </c>
      <c r="H25" s="21">
        <f t="shared" si="1"/>
        <v>1.2231952759880622</v>
      </c>
      <c r="I25" s="22">
        <f t="shared" si="2"/>
        <v>1.0148716499010264</v>
      </c>
      <c r="J25" s="22">
        <f t="shared" si="3"/>
        <v>1.0091996276212942</v>
      </c>
      <c r="K25" s="23">
        <f t="shared" si="4"/>
        <v>0.99088423403110248</v>
      </c>
      <c r="L25" s="20">
        <f t="shared" si="5"/>
        <v>1.4871649901026416</v>
      </c>
      <c r="M25" s="20">
        <f t="shared" si="6"/>
        <v>0.91996276212941552</v>
      </c>
      <c r="N25" s="20">
        <f t="shared" si="7"/>
        <v>-0.91157659688974491</v>
      </c>
      <c r="O25" s="20">
        <f t="shared" si="8"/>
        <v>1.0242080911635243</v>
      </c>
      <c r="P25" t="s">
        <v>125</v>
      </c>
      <c r="Q25" s="20" t="s">
        <v>127</v>
      </c>
      <c r="R25" s="24">
        <v>-2.3824871704931638E-3</v>
      </c>
      <c r="S25" s="24">
        <v>-9.318815624266108E-2</v>
      </c>
      <c r="T25" s="24">
        <v>9.3275077567682274E-2</v>
      </c>
      <c r="U25" s="25">
        <f t="shared" si="9"/>
        <v>0.99904431576782715</v>
      </c>
    </row>
    <row r="26" spans="1:21" s="20" customFormat="1">
      <c r="A26" t="s">
        <v>128</v>
      </c>
      <c r="B26" s="20" t="s">
        <v>129</v>
      </c>
      <c r="C26" s="21">
        <v>1.8388211352203803</v>
      </c>
      <c r="D26" s="20">
        <v>1.7326844093666043</v>
      </c>
      <c r="E26" s="20">
        <v>1.7478833817214583</v>
      </c>
      <c r="F26" s="20">
        <v>1.3890247879973905</v>
      </c>
      <c r="G26" s="20">
        <f t="shared" si="0"/>
        <v>1.2583529083317857</v>
      </c>
      <c r="H26" s="21">
        <f t="shared" si="1"/>
        <v>1.0612556592995346</v>
      </c>
      <c r="I26" s="22">
        <f t="shared" si="2"/>
        <v>1.01050036640958</v>
      </c>
      <c r="J26" s="22">
        <f t="shared" si="3"/>
        <v>1.0027060543779482</v>
      </c>
      <c r="K26" s="23">
        <f t="shared" si="4"/>
        <v>0.99730124859011948</v>
      </c>
      <c r="L26" s="20">
        <f t="shared" si="5"/>
        <v>1.0500366409579982</v>
      </c>
      <c r="M26" s="20">
        <f t="shared" si="6"/>
        <v>0.27060543779482771</v>
      </c>
      <c r="N26" s="20">
        <f t="shared" si="7"/>
        <v>-0.26987514098804866</v>
      </c>
      <c r="O26" s="20">
        <f t="shared" si="8"/>
        <v>1.0132348353500209</v>
      </c>
      <c r="P26" t="s">
        <v>128</v>
      </c>
      <c r="Q26" s="20" t="s">
        <v>130</v>
      </c>
      <c r="R26" s="24">
        <v>0.40664218031758992</v>
      </c>
      <c r="S26" s="24">
        <v>0.23471491667739031</v>
      </c>
      <c r="T26" s="24">
        <v>-0.23416529579847634</v>
      </c>
      <c r="U26" s="25">
        <f t="shared" si="9"/>
        <v>1.0064231154684968</v>
      </c>
    </row>
    <row r="27" spans="1:21" s="20" customFormat="1">
      <c r="A27" t="s">
        <v>131</v>
      </c>
      <c r="B27" s="20" t="s">
        <v>127</v>
      </c>
      <c r="C27" s="21">
        <v>1.2278577936286439</v>
      </c>
      <c r="D27" s="20">
        <v>1.2533023811439692</v>
      </c>
      <c r="E27" s="20">
        <v>1.388296916677032</v>
      </c>
      <c r="F27" s="20">
        <v>1.3890247879973905</v>
      </c>
      <c r="G27" s="20">
        <f t="shared" si="0"/>
        <v>0.99947598392293069</v>
      </c>
      <c r="H27" s="21">
        <f t="shared" si="1"/>
        <v>0.97969796603107029</v>
      </c>
      <c r="I27" s="22">
        <f t="shared" si="2"/>
        <v>0.99997617512829506</v>
      </c>
      <c r="J27" s="22">
        <f t="shared" si="3"/>
        <v>0.99906811843757337</v>
      </c>
      <c r="K27" s="23">
        <f t="shared" si="4"/>
        <v>1.0009327507756769</v>
      </c>
      <c r="L27" s="20">
        <f t="shared" si="5"/>
        <v>-2.3824871704931638E-3</v>
      </c>
      <c r="M27" s="20">
        <f t="shared" si="6"/>
        <v>-9.318815624266108E-2</v>
      </c>
      <c r="N27" s="20">
        <f t="shared" si="7"/>
        <v>9.3275077567682274E-2</v>
      </c>
      <c r="O27" s="20">
        <f t="shared" si="8"/>
        <v>0.99904431576782715</v>
      </c>
      <c r="P27" t="s">
        <v>131</v>
      </c>
      <c r="Q27" s="20" t="s">
        <v>132</v>
      </c>
      <c r="R27" s="24">
        <v>0.52971131841313479</v>
      </c>
      <c r="S27" s="24">
        <v>1.1077609921378553</v>
      </c>
      <c r="T27" s="24">
        <v>-1.095624095784288</v>
      </c>
      <c r="U27" s="25">
        <f t="shared" si="9"/>
        <v>1.0164334024590731</v>
      </c>
    </row>
    <row r="28" spans="1:21" s="20" customFormat="1">
      <c r="A28" t="s">
        <v>133</v>
      </c>
      <c r="B28" s="20" t="s">
        <v>117</v>
      </c>
      <c r="C28" s="21">
        <v>1.7955847036402734</v>
      </c>
      <c r="D28" s="20">
        <v>1.1360486688518658</v>
      </c>
      <c r="E28" s="20">
        <v>1.2083878066144587</v>
      </c>
      <c r="F28" s="20">
        <v>1.3890247879973905</v>
      </c>
      <c r="G28" s="20">
        <f t="shared" si="0"/>
        <v>0.86995409805222912</v>
      </c>
      <c r="H28" s="21">
        <f t="shared" si="1"/>
        <v>1.580552623203159</v>
      </c>
      <c r="I28" s="22">
        <f t="shared" si="2"/>
        <v>0.99368751571948977</v>
      </c>
      <c r="J28" s="22">
        <f t="shared" si="3"/>
        <v>1.0210259284103658</v>
      </c>
      <c r="K28" s="23">
        <f t="shared" si="4"/>
        <v>0.97940705732801414</v>
      </c>
      <c r="L28" s="20">
        <f t="shared" si="5"/>
        <v>-0.63124842805102332</v>
      </c>
      <c r="M28" s="20">
        <f t="shared" si="6"/>
        <v>2.1025928410365822</v>
      </c>
      <c r="N28" s="20">
        <f t="shared" si="7"/>
        <v>-2.059294267198581</v>
      </c>
      <c r="O28" s="20">
        <f t="shared" si="8"/>
        <v>1.0145807182872821</v>
      </c>
      <c r="P28" t="s">
        <v>133</v>
      </c>
      <c r="Q28" s="20" t="s">
        <v>134</v>
      </c>
      <c r="R28" s="24">
        <v>0.55267526826578717</v>
      </c>
      <c r="S28" s="24">
        <v>1.1847710090123371</v>
      </c>
      <c r="T28" s="24">
        <v>-1.1708985425354257</v>
      </c>
      <c r="U28" s="25">
        <f t="shared" si="9"/>
        <v>1.0174399421363052</v>
      </c>
    </row>
    <row r="29" spans="1:21" s="20" customFormat="1">
      <c r="A29" t="s">
        <v>135</v>
      </c>
      <c r="B29" s="20" t="s">
        <v>136</v>
      </c>
      <c r="C29" s="21">
        <v>1.3424954647967087</v>
      </c>
      <c r="D29" s="20">
        <v>1.8524810720039762</v>
      </c>
      <c r="E29" s="20">
        <v>1.726287830006439</v>
      </c>
      <c r="F29" s="20">
        <v>1.3890247879973905</v>
      </c>
      <c r="G29" s="20">
        <f t="shared" si="0"/>
        <v>1.2428056323568519</v>
      </c>
      <c r="H29" s="21">
        <f t="shared" si="1"/>
        <v>0.72470131278827288</v>
      </c>
      <c r="I29" s="22">
        <f t="shared" si="2"/>
        <v>1.0099294930640275</v>
      </c>
      <c r="J29" s="22">
        <f t="shared" si="3"/>
        <v>0.98547042026675358</v>
      </c>
      <c r="K29" s="23">
        <f t="shared" si="4"/>
        <v>1.0147438009649377</v>
      </c>
      <c r="L29" s="20">
        <f t="shared" si="5"/>
        <v>0.9929493064027497</v>
      </c>
      <c r="M29" s="20">
        <f t="shared" si="6"/>
        <v>-1.4529579733246436</v>
      </c>
      <c r="N29" s="20">
        <f t="shared" si="7"/>
        <v>1.4743800964937606</v>
      </c>
      <c r="O29" s="20">
        <f t="shared" si="8"/>
        <v>0.99525564196959659</v>
      </c>
      <c r="P29" t="s">
        <v>135</v>
      </c>
      <c r="Q29" s="20" t="s">
        <v>136</v>
      </c>
      <c r="R29" s="24">
        <v>0.9929493064027497</v>
      </c>
      <c r="S29" s="24">
        <v>-1.4529579733246436</v>
      </c>
      <c r="T29" s="24">
        <v>1.4743800964937606</v>
      </c>
      <c r="U29" s="25">
        <f t="shared" si="9"/>
        <v>0.99525564196959659</v>
      </c>
    </row>
    <row r="30" spans="1:21" s="20" customFormat="1">
      <c r="A30" t="s">
        <v>137</v>
      </c>
      <c r="B30" s="20" t="s">
        <v>130</v>
      </c>
      <c r="C30" s="21">
        <v>1.7619115726044037</v>
      </c>
      <c r="D30" s="20">
        <v>1.6733415649551397</v>
      </c>
      <c r="E30" s="20">
        <v>1.5187411291023374</v>
      </c>
      <c r="F30" s="20">
        <v>1.3890247879973905</v>
      </c>
      <c r="G30" s="20">
        <f t="shared" si="0"/>
        <v>1.093386627960732</v>
      </c>
      <c r="H30" s="21">
        <f t="shared" si="1"/>
        <v>1.05293002307729</v>
      </c>
      <c r="I30" s="22">
        <f t="shared" si="2"/>
        <v>1.0040664218031758</v>
      </c>
      <c r="J30" s="22">
        <f t="shared" si="3"/>
        <v>1.0023471491667739</v>
      </c>
      <c r="K30" s="23">
        <f t="shared" si="4"/>
        <v>0.99765834704201528</v>
      </c>
      <c r="L30" s="20">
        <f t="shared" si="5"/>
        <v>0.40664218031758992</v>
      </c>
      <c r="M30" s="20">
        <f t="shared" si="6"/>
        <v>0.23471491667739031</v>
      </c>
      <c r="N30" s="20">
        <f t="shared" si="7"/>
        <v>-0.23416529579847634</v>
      </c>
      <c r="O30" s="20">
        <f t="shared" si="8"/>
        <v>1.0064231154684968</v>
      </c>
      <c r="P30" t="s">
        <v>137</v>
      </c>
      <c r="Q30" s="20" t="s">
        <v>87</v>
      </c>
      <c r="R30" s="24">
        <v>1.0045228433219364</v>
      </c>
      <c r="S30" s="24">
        <v>-0.9998290089341566</v>
      </c>
      <c r="T30" s="24">
        <v>1.0099265475252253</v>
      </c>
      <c r="U30" s="25">
        <f t="shared" si="9"/>
        <v>0.99994650323598866</v>
      </c>
    </row>
    <row r="31" spans="1:21" s="20" customFormat="1">
      <c r="A31" t="s">
        <v>138</v>
      </c>
      <c r="B31" s="20" t="s">
        <v>132</v>
      </c>
      <c r="C31" s="21">
        <v>1.3357766982435597</v>
      </c>
      <c r="D31" s="20">
        <v>1.0482744821638466</v>
      </c>
      <c r="E31" s="20">
        <v>1.5602262328037566</v>
      </c>
      <c r="F31" s="20">
        <v>1.3890247879973905</v>
      </c>
      <c r="G31" s="20">
        <f t="shared" si="0"/>
        <v>1.1232529802820825</v>
      </c>
      <c r="H31" s="21">
        <f t="shared" si="1"/>
        <v>1.2742623434715796</v>
      </c>
      <c r="I31" s="22">
        <f t="shared" si="2"/>
        <v>1.0052971131841313</v>
      </c>
      <c r="J31" s="22">
        <f t="shared" si="3"/>
        <v>1.0110776099213785</v>
      </c>
      <c r="K31" s="23">
        <f t="shared" si="4"/>
        <v>0.98904375904215713</v>
      </c>
      <c r="L31" s="20">
        <f t="shared" si="5"/>
        <v>0.52971131841313479</v>
      </c>
      <c r="M31" s="20">
        <f t="shared" si="6"/>
        <v>1.1077609921378553</v>
      </c>
      <c r="N31" s="20">
        <f t="shared" si="7"/>
        <v>-1.095624095784288</v>
      </c>
      <c r="O31" s="20">
        <f t="shared" si="8"/>
        <v>1.0164334024590731</v>
      </c>
      <c r="P31" t="s">
        <v>138</v>
      </c>
      <c r="Q31" s="20" t="s">
        <v>129</v>
      </c>
      <c r="R31" s="24">
        <v>1.0500366409579982</v>
      </c>
      <c r="S31" s="24">
        <v>0.27060543779482771</v>
      </c>
      <c r="T31" s="24">
        <v>-0.26987514098804866</v>
      </c>
      <c r="U31" s="25">
        <f t="shared" si="9"/>
        <v>1.0132348353500209</v>
      </c>
    </row>
    <row r="32" spans="1:21" s="20" customFormat="1">
      <c r="A32" t="s">
        <v>139</v>
      </c>
      <c r="B32" s="20" t="s">
        <v>140</v>
      </c>
      <c r="C32" s="21">
        <v>1.0369353559645558</v>
      </c>
      <c r="D32" s="20">
        <v>1.0924270913692018</v>
      </c>
      <c r="E32" s="20">
        <v>2.1572948647852965</v>
      </c>
      <c r="F32" s="20">
        <v>1.3890247879973905</v>
      </c>
      <c r="G32" s="20">
        <f t="shared" si="0"/>
        <v>1.5531003358806506</v>
      </c>
      <c r="H32" s="21">
        <f t="shared" si="1"/>
        <v>0.94920325956481444</v>
      </c>
      <c r="I32" s="22">
        <f t="shared" si="2"/>
        <v>1.0202130793590622</v>
      </c>
      <c r="J32" s="22">
        <f t="shared" si="3"/>
        <v>0.99763315447847944</v>
      </c>
      <c r="K32" s="23">
        <f t="shared" si="4"/>
        <v>1.0023724607696682</v>
      </c>
      <c r="L32" s="20">
        <f t="shared" si="5"/>
        <v>2.021307935906222</v>
      </c>
      <c r="M32" s="20">
        <f t="shared" si="6"/>
        <v>-0.23668455215205597</v>
      </c>
      <c r="N32" s="20">
        <f t="shared" si="7"/>
        <v>0.23724607696682654</v>
      </c>
      <c r="O32" s="20">
        <f t="shared" si="8"/>
        <v>1.0177983926011847</v>
      </c>
      <c r="P32" t="s">
        <v>139</v>
      </c>
      <c r="Q32" s="20" t="s">
        <v>120</v>
      </c>
      <c r="R32" s="24">
        <v>1.4846946587989436</v>
      </c>
      <c r="S32" s="24">
        <v>-0.83665652650168454</v>
      </c>
      <c r="T32" s="24">
        <v>0.84371552752786272</v>
      </c>
      <c r="U32" s="25">
        <f t="shared" si="9"/>
        <v>1.0063561633753579</v>
      </c>
    </row>
    <row r="33" spans="1:21" s="20" customFormat="1">
      <c r="A33" t="s">
        <v>141</v>
      </c>
      <c r="B33" s="20" t="s">
        <v>134</v>
      </c>
      <c r="C33" s="21">
        <v>1.5066723662737067</v>
      </c>
      <c r="D33" s="20">
        <v>1.1627476038951967</v>
      </c>
      <c r="E33" s="20">
        <v>1.568085904529682</v>
      </c>
      <c r="F33" s="20">
        <v>1.3890247879973905</v>
      </c>
      <c r="G33" s="20">
        <f t="shared" si="0"/>
        <v>1.1289113902642809</v>
      </c>
      <c r="H33" s="21">
        <f t="shared" si="1"/>
        <v>1.2957862576765278</v>
      </c>
      <c r="I33" s="22">
        <f t="shared" si="2"/>
        <v>1.0055267526826579</v>
      </c>
      <c r="J33" s="22">
        <f t="shared" si="3"/>
        <v>1.0118477100901233</v>
      </c>
      <c r="K33" s="23">
        <f t="shared" si="4"/>
        <v>0.98829101457464574</v>
      </c>
      <c r="L33" s="20">
        <f t="shared" si="5"/>
        <v>0.55267526826578717</v>
      </c>
      <c r="M33" s="20">
        <f t="shared" si="6"/>
        <v>1.1847710090123371</v>
      </c>
      <c r="N33" s="20">
        <f t="shared" si="7"/>
        <v>-1.1708985425354257</v>
      </c>
      <c r="O33" s="20">
        <f t="shared" si="8"/>
        <v>1.0174399421363052</v>
      </c>
      <c r="P33" t="s">
        <v>141</v>
      </c>
      <c r="Q33" s="20" t="s">
        <v>126</v>
      </c>
      <c r="R33" s="24">
        <v>1.4871649901026416</v>
      </c>
      <c r="S33" s="24">
        <v>0.91996276212941552</v>
      </c>
      <c r="T33" s="24">
        <v>-0.91157659688974491</v>
      </c>
      <c r="U33" s="25">
        <f t="shared" si="9"/>
        <v>1.0242080911635243</v>
      </c>
    </row>
    <row r="34" spans="1:21" s="24" customFormat="1">
      <c r="A34" s="13" t="s">
        <v>142</v>
      </c>
      <c r="B34" s="24" t="s">
        <v>82</v>
      </c>
      <c r="C34" s="26">
        <v>3.1609571756227517</v>
      </c>
      <c r="D34" s="24">
        <v>0.55701552625342754</v>
      </c>
      <c r="E34" s="24">
        <v>0.25765847042325268</v>
      </c>
      <c r="F34" s="24">
        <v>1.3890247879973905</v>
      </c>
      <c r="G34" s="24">
        <f t="shared" si="0"/>
        <v>0.18549594841624722</v>
      </c>
      <c r="H34" s="26">
        <f t="shared" si="1"/>
        <v>5.6748098152377153</v>
      </c>
      <c r="I34" s="27">
        <f t="shared" si="2"/>
        <v>0.92628039891171321</v>
      </c>
      <c r="J34" s="22">
        <f t="shared" si="3"/>
        <v>1.0821077667008827</v>
      </c>
      <c r="K34" s="23">
        <f t="shared" si="4"/>
        <v>0.92412237558259847</v>
      </c>
      <c r="L34" s="20">
        <f t="shared" si="5"/>
        <v>-7.3719601088286737</v>
      </c>
      <c r="M34" s="20">
        <f t="shared" si="6"/>
        <v>8.210776670088265</v>
      </c>
      <c r="N34" s="20">
        <f t="shared" si="7"/>
        <v>-7.5877624417401535</v>
      </c>
      <c r="O34" s="20">
        <f t="shared" si="8"/>
        <v>1.0023352138051567</v>
      </c>
      <c r="P34" s="13" t="s">
        <v>142</v>
      </c>
      <c r="Q34" s="20" t="s">
        <v>113</v>
      </c>
      <c r="R34" s="24">
        <v>1.7276118097442321</v>
      </c>
      <c r="S34" s="24">
        <v>-0.43826023394666436</v>
      </c>
      <c r="T34" s="24">
        <v>0.44018940908070192</v>
      </c>
      <c r="U34" s="25">
        <f t="shared" si="9"/>
        <v>1.012817801402385</v>
      </c>
    </row>
    <row r="35" spans="1:21" s="24" customFormat="1">
      <c r="A35" s="13" t="s">
        <v>143</v>
      </c>
      <c r="B35" s="24" t="s">
        <v>85</v>
      </c>
      <c r="C35" s="26">
        <v>4.565377332313882</v>
      </c>
      <c r="D35" s="24">
        <v>0.86269145430990857</v>
      </c>
      <c r="E35" s="24">
        <v>0.28683449030691033</v>
      </c>
      <c r="F35" s="24">
        <v>1.3890247879973905</v>
      </c>
      <c r="G35" s="24">
        <f t="shared" si="0"/>
        <v>0.20650062748012615</v>
      </c>
      <c r="H35" s="26">
        <f t="shared" si="1"/>
        <v>5.2920164092338871</v>
      </c>
      <c r="I35" s="27">
        <f t="shared" si="2"/>
        <v>0.93080790414375658</v>
      </c>
      <c r="J35" s="22">
        <f t="shared" si="3"/>
        <v>1.078678125863987</v>
      </c>
      <c r="K35" s="23">
        <f t="shared" si="4"/>
        <v>0.92706060874186325</v>
      </c>
      <c r="L35" s="20">
        <f t="shared" si="5"/>
        <v>-6.9192095856243441</v>
      </c>
      <c r="M35" s="20">
        <f t="shared" si="6"/>
        <v>7.8678125863986992</v>
      </c>
      <c r="N35" s="20">
        <f t="shared" si="7"/>
        <v>-7.2939391258136794</v>
      </c>
      <c r="O35" s="20">
        <f t="shared" si="8"/>
        <v>1.0040421255811731</v>
      </c>
      <c r="P35" s="13" t="s">
        <v>143</v>
      </c>
      <c r="Q35" s="20" t="s">
        <v>140</v>
      </c>
      <c r="R35" s="24">
        <v>2.021307935906222</v>
      </c>
      <c r="S35" s="24">
        <v>-0.23668455215205597</v>
      </c>
      <c r="T35" s="24">
        <v>0.23724607696682654</v>
      </c>
      <c r="U35" s="25">
        <f t="shared" si="9"/>
        <v>1.0177983926011847</v>
      </c>
    </row>
    <row r="36" spans="1:21" s="24" customFormat="1">
      <c r="A36" s="13" t="s">
        <v>144</v>
      </c>
      <c r="B36" s="24" t="s">
        <v>145</v>
      </c>
      <c r="C36" s="26">
        <v>1.2279499504230131</v>
      </c>
      <c r="D36" s="24">
        <v>2.1104933214123682</v>
      </c>
      <c r="E36" s="24">
        <v>2.9674648043454162</v>
      </c>
      <c r="F36" s="24">
        <v>1.3890247879973905</v>
      </c>
      <c r="G36" s="24">
        <f t="shared" si="0"/>
        <v>2.1363656213966653</v>
      </c>
      <c r="H36" s="26">
        <f t="shared" si="1"/>
        <v>0.58183076817379065</v>
      </c>
      <c r="I36" s="27">
        <f t="shared" si="2"/>
        <v>1.0351070193450411</v>
      </c>
      <c r="J36" s="22">
        <f t="shared" si="3"/>
        <v>0.97568345409698176</v>
      </c>
      <c r="K36" s="23">
        <f t="shared" si="4"/>
        <v>1.0249225768879353</v>
      </c>
      <c r="L36" s="20">
        <f t="shared" si="5"/>
        <v>3.5107019345041124</v>
      </c>
      <c r="M36" s="20">
        <f t="shared" si="6"/>
        <v>-2.4316545903018181</v>
      </c>
      <c r="N36" s="20">
        <f t="shared" si="7"/>
        <v>2.4922576887935293</v>
      </c>
      <c r="O36" s="20">
        <f t="shared" si="8"/>
        <v>1.0099367919946012</v>
      </c>
      <c r="P36" s="13" t="s">
        <v>144</v>
      </c>
      <c r="Q36" s="24" t="s">
        <v>145</v>
      </c>
      <c r="R36" s="24">
        <v>3.5107019345041124</v>
      </c>
      <c r="S36" s="24">
        <v>-2.4316545903018181</v>
      </c>
      <c r="T36" s="24">
        <v>2.4922576887935293</v>
      </c>
      <c r="U36" s="25">
        <f t="shared" si="9"/>
        <v>1.0099367919946012</v>
      </c>
    </row>
    <row r="37" spans="1:21">
      <c r="I37" s="28"/>
    </row>
    <row r="38" spans="1:21" s="24" customFormat="1">
      <c r="A38" s="13" t="s">
        <v>146</v>
      </c>
      <c r="B38" s="24" t="s">
        <v>147</v>
      </c>
      <c r="C38" s="26">
        <v>0.50390847013041862</v>
      </c>
      <c r="D38" s="24">
        <v>0.52500922356676105</v>
      </c>
      <c r="E38" s="24">
        <v>4.2269252154573254</v>
      </c>
      <c r="F38" s="24">
        <v>1.3890247879973905</v>
      </c>
      <c r="G38" s="24">
        <f>+E38/F38</f>
        <v>3.0430883969691016</v>
      </c>
      <c r="H38" s="26">
        <f>+C38/D38</f>
        <v>0.95980879479985126</v>
      </c>
      <c r="I38" s="27">
        <f>+G38^(0.0454545454545455)</f>
        <v>1.0518864094914178</v>
      </c>
      <c r="J38" s="22">
        <f>+H38^(0.0454545454545455)</f>
        <v>0.99813713790179459</v>
      </c>
      <c r="K38" s="23">
        <f>1/J38</f>
        <v>1.0018663388300744</v>
      </c>
      <c r="L38" s="20">
        <f t="shared" ref="L38:N39" si="10">100*I38-100</f>
        <v>5.1886409491417709</v>
      </c>
      <c r="M38" s="20">
        <f t="shared" si="10"/>
        <v>-0.1862862098205369</v>
      </c>
      <c r="N38" s="20">
        <f t="shared" si="10"/>
        <v>0.18663388300743122</v>
      </c>
      <c r="P38" s="13" t="s">
        <v>146</v>
      </c>
      <c r="Q38" s="24" t="s">
        <v>147</v>
      </c>
      <c r="R38" s="24">
        <v>5.1886409491417709</v>
      </c>
      <c r="S38" s="24">
        <v>-0.1862862098205369</v>
      </c>
      <c r="T38" s="24">
        <v>0.18663388300743122</v>
      </c>
    </row>
    <row r="39" spans="1:21" s="24" customFormat="1">
      <c r="A39" s="13" t="s">
        <v>148</v>
      </c>
      <c r="B39" s="24" t="s">
        <v>149</v>
      </c>
      <c r="C39" s="26">
        <v>0.35392301009422505</v>
      </c>
      <c r="D39" s="24">
        <v>0.38371486551045542</v>
      </c>
      <c r="E39" s="24">
        <v>3.1544656541730527</v>
      </c>
      <c r="F39" s="24">
        <v>1.3890247879973905</v>
      </c>
      <c r="G39" s="24">
        <f>+E39/F39</f>
        <v>2.2709930603333328</v>
      </c>
      <c r="H39" s="26">
        <f>+C39/D39</f>
        <v>0.922359392105911</v>
      </c>
      <c r="I39" s="27">
        <f>+G39^(0.0454545454545455)</f>
        <v>1.0379863146727168</v>
      </c>
      <c r="J39" s="22">
        <f>+H39^(0.0454545454545455)</f>
        <v>0.9963330880040675</v>
      </c>
      <c r="K39" s="23">
        <f>1/J39</f>
        <v>1.0036804077271773</v>
      </c>
      <c r="L39" s="20">
        <f t="shared" si="10"/>
        <v>3.7986314672716901</v>
      </c>
      <c r="M39" s="20">
        <f t="shared" si="10"/>
        <v>-0.36669119959324803</v>
      </c>
      <c r="N39" s="20">
        <f t="shared" si="10"/>
        <v>0.36804077271771973</v>
      </c>
      <c r="P39" s="13" t="s">
        <v>148</v>
      </c>
      <c r="Q39" s="24" t="s">
        <v>149</v>
      </c>
      <c r="R39" s="24">
        <v>3.7986314672716901</v>
      </c>
      <c r="S39" s="24">
        <v>-0.36669119959324803</v>
      </c>
      <c r="T39" s="24">
        <v>0.36804077271771973</v>
      </c>
    </row>
    <row r="40" spans="1:21">
      <c r="I40" s="28"/>
    </row>
    <row r="41" spans="1:21">
      <c r="I41" s="28"/>
    </row>
    <row r="42" spans="1:21">
      <c r="I42" s="28"/>
    </row>
    <row r="43" spans="1:21">
      <c r="I43" s="28"/>
    </row>
    <row r="44" spans="1:21">
      <c r="I44" s="28"/>
    </row>
    <row r="45" spans="1:21">
      <c r="I45" s="28"/>
    </row>
    <row r="46" spans="1:21">
      <c r="I46" s="28"/>
    </row>
    <row r="47" spans="1:21">
      <c r="I47" s="28"/>
    </row>
    <row r="48" spans="1:21">
      <c r="I48" s="28"/>
    </row>
    <row r="49" spans="9:9">
      <c r="I49" s="28"/>
    </row>
    <row r="50" spans="9:9">
      <c r="I50" s="28"/>
    </row>
    <row r="51" spans="9:9">
      <c r="I51" s="28"/>
    </row>
    <row r="52" spans="9:9">
      <c r="I52" s="28"/>
    </row>
    <row r="53" spans="9:9">
      <c r="I53" s="28"/>
    </row>
    <row r="54" spans="9:9">
      <c r="I54" s="28"/>
    </row>
    <row r="55" spans="9:9">
      <c r="I55" s="28"/>
    </row>
    <row r="56" spans="9:9">
      <c r="I56" s="28"/>
    </row>
    <row r="57" spans="9:9">
      <c r="I57" s="28"/>
    </row>
    <row r="58" spans="9:9">
      <c r="I58" s="28"/>
    </row>
    <row r="59" spans="9:9">
      <c r="I59" s="28"/>
    </row>
    <row r="60" spans="9:9">
      <c r="I60" s="28"/>
    </row>
    <row r="61" spans="9:9">
      <c r="I61" s="28"/>
    </row>
    <row r="62" spans="9:9">
      <c r="I62" s="28"/>
    </row>
    <row r="63" spans="9:9">
      <c r="I63" s="28"/>
    </row>
    <row r="64" spans="9:9">
      <c r="I64" s="28"/>
    </row>
    <row r="65" spans="9:9">
      <c r="I65" s="28"/>
    </row>
    <row r="66" spans="9:9">
      <c r="I66" s="28"/>
    </row>
    <row r="67" spans="9:9">
      <c r="I67" s="28"/>
    </row>
    <row r="68" spans="9:9">
      <c r="I68" s="28"/>
    </row>
    <row r="69" spans="9:9">
      <c r="I69" s="28"/>
    </row>
    <row r="70" spans="9:9">
      <c r="I70" s="28"/>
    </row>
    <row r="71" spans="9:9">
      <c r="I71" s="28"/>
    </row>
    <row r="72" spans="9:9">
      <c r="I72" s="28"/>
    </row>
    <row r="73" spans="9:9">
      <c r="I73" s="28"/>
    </row>
    <row r="74" spans="9:9">
      <c r="I74" s="28"/>
    </row>
    <row r="75" spans="9:9">
      <c r="I75" s="28"/>
    </row>
    <row r="76" spans="9:9">
      <c r="I76" s="28"/>
    </row>
    <row r="77" spans="9:9">
      <c r="I77" s="28"/>
    </row>
    <row r="78" spans="9:9">
      <c r="I78" s="28"/>
    </row>
    <row r="79" spans="9:9">
      <c r="I79" s="28"/>
    </row>
    <row r="80" spans="9:9">
      <c r="I80" s="28"/>
    </row>
    <row r="81" spans="9:9">
      <c r="I81" s="28"/>
    </row>
    <row r="82" spans="9:9">
      <c r="I82" s="28"/>
    </row>
    <row r="83" spans="9:9">
      <c r="I83" s="28"/>
    </row>
    <row r="84" spans="9:9">
      <c r="I84" s="28"/>
    </row>
    <row r="85" spans="9:9">
      <c r="I85" s="28"/>
    </row>
    <row r="86" spans="9:9">
      <c r="I86" s="28"/>
    </row>
    <row r="87" spans="9:9">
      <c r="I87" s="28"/>
    </row>
    <row r="88" spans="9:9">
      <c r="I88" s="28"/>
    </row>
    <row r="89" spans="9:9">
      <c r="I89" s="28"/>
    </row>
    <row r="90" spans="9:9">
      <c r="I90" s="28"/>
    </row>
    <row r="91" spans="9:9">
      <c r="I91" s="28"/>
    </row>
    <row r="92" spans="9:9">
      <c r="I92" s="28"/>
    </row>
    <row r="93" spans="9:9">
      <c r="I93" s="28"/>
    </row>
    <row r="94" spans="9:9">
      <c r="I94" s="28"/>
    </row>
    <row r="95" spans="9:9">
      <c r="I95" s="28"/>
    </row>
    <row r="96" spans="9:9">
      <c r="I96" s="28"/>
    </row>
    <row r="97" spans="9:9">
      <c r="I97" s="28"/>
    </row>
    <row r="98" spans="9:9">
      <c r="I98" s="28"/>
    </row>
    <row r="99" spans="9:9">
      <c r="I99" s="28"/>
    </row>
    <row r="100" spans="9:9">
      <c r="I100" s="28"/>
    </row>
    <row r="101" spans="9:9">
      <c r="I101" s="28"/>
    </row>
    <row r="102" spans="9:9">
      <c r="I102" s="28"/>
    </row>
    <row r="103" spans="9:9">
      <c r="I103" s="28"/>
    </row>
    <row r="104" spans="9:9">
      <c r="I104" s="28"/>
    </row>
    <row r="105" spans="9:9">
      <c r="I105" s="28"/>
    </row>
    <row r="106" spans="9:9">
      <c r="I106" s="28"/>
    </row>
    <row r="107" spans="9:9">
      <c r="I107" s="28"/>
    </row>
    <row r="108" spans="9:9">
      <c r="I108" s="28"/>
    </row>
    <row r="109" spans="9:9">
      <c r="I109" s="28"/>
    </row>
    <row r="110" spans="9:9">
      <c r="I110" s="28"/>
    </row>
    <row r="111" spans="9:9">
      <c r="I111" s="28"/>
    </row>
    <row r="112" spans="9:9">
      <c r="I112" s="28"/>
    </row>
    <row r="113" spans="9:9">
      <c r="I113" s="28"/>
    </row>
    <row r="114" spans="9:9">
      <c r="I114" s="28"/>
    </row>
    <row r="115" spans="9:9">
      <c r="I115" s="28"/>
    </row>
    <row r="116" spans="9:9">
      <c r="I116" s="28"/>
    </row>
    <row r="117" spans="9:9">
      <c r="I117" s="28"/>
    </row>
    <row r="118" spans="9:9">
      <c r="I118" s="28"/>
    </row>
    <row r="119" spans="9:9">
      <c r="I119" s="28"/>
    </row>
    <row r="120" spans="9:9">
      <c r="I120" s="28"/>
    </row>
    <row r="121" spans="9:9">
      <c r="I121" s="28"/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2"/>
  <dimension ref="A1:Z116"/>
  <sheetViews>
    <sheetView workbookViewId="0">
      <pane xSplit="2" ySplit="1" topLeftCell="Q90" activePane="bottomRight" state="frozen"/>
      <selection activeCell="D111" sqref="D111"/>
      <selection pane="topRight" activeCell="D111" sqref="D111"/>
      <selection pane="bottomLeft" activeCell="D111" sqref="D111"/>
      <selection pane="bottomRight" activeCell="D111" sqref="D111"/>
    </sheetView>
  </sheetViews>
  <sheetFormatPr baseColWidth="10" defaultColWidth="11.5546875" defaultRowHeight="13.2"/>
  <cols>
    <col min="1" max="1" width="8.88671875" style="29" customWidth="1"/>
    <col min="2" max="2" width="11.5546875" style="29"/>
    <col min="3" max="16" width="12" style="29" bestFit="1" customWidth="1"/>
    <col min="17" max="17" width="11" style="29" bestFit="1" customWidth="1"/>
    <col min="18" max="23" width="12" style="29" bestFit="1" customWidth="1"/>
    <col min="24" max="16384" width="11.5546875" style="29"/>
  </cols>
  <sheetData>
    <row r="1" spans="1:26">
      <c r="C1" s="29">
        <v>1991</v>
      </c>
      <c r="D1" s="29">
        <v>1992</v>
      </c>
      <c r="E1" s="29">
        <v>1993</v>
      </c>
      <c r="F1" s="29">
        <v>1994</v>
      </c>
      <c r="G1" s="29">
        <v>1995</v>
      </c>
      <c r="H1" s="29">
        <v>1996</v>
      </c>
      <c r="I1" s="29">
        <v>1997</v>
      </c>
      <c r="J1" s="29">
        <v>1998</v>
      </c>
      <c r="K1" s="29">
        <v>1999</v>
      </c>
      <c r="L1" s="29">
        <v>2000</v>
      </c>
      <c r="M1" s="29">
        <v>2001</v>
      </c>
      <c r="N1" s="29">
        <v>2002</v>
      </c>
      <c r="O1" s="29">
        <v>2003</v>
      </c>
      <c r="P1" s="29">
        <v>2004</v>
      </c>
      <c r="Q1" s="29">
        <v>2005</v>
      </c>
      <c r="R1" s="29">
        <v>2006</v>
      </c>
      <c r="S1" s="29">
        <v>2007</v>
      </c>
      <c r="T1" s="29">
        <v>2008</v>
      </c>
      <c r="U1" s="29">
        <v>2009</v>
      </c>
      <c r="V1" s="29">
        <v>2010</v>
      </c>
      <c r="W1" s="29">
        <v>2011</v>
      </c>
    </row>
    <row r="2" spans="1:26">
      <c r="A2" s="29" t="s">
        <v>2</v>
      </c>
      <c r="B2" s="29" t="s">
        <v>150</v>
      </c>
      <c r="C2" s="30">
        <v>96.479232308340642</v>
      </c>
      <c r="D2" s="30">
        <v>98.075881679179759</v>
      </c>
      <c r="E2" s="30">
        <v>99.154719094765412</v>
      </c>
      <c r="F2" s="30">
        <v>98.958999582210595</v>
      </c>
      <c r="G2" s="30">
        <v>97.374237376091912</v>
      </c>
      <c r="H2" s="30">
        <v>100</v>
      </c>
      <c r="I2" s="30">
        <v>98.387356597721492</v>
      </c>
      <c r="J2" s="30">
        <v>95.284368839778438</v>
      </c>
      <c r="K2" s="30">
        <v>96.014011702329654</v>
      </c>
      <c r="L2" s="30">
        <v>93.606789973468238</v>
      </c>
      <c r="M2" s="30">
        <v>94.845909370627012</v>
      </c>
      <c r="N2" s="30">
        <v>97.628870868895433</v>
      </c>
      <c r="O2" s="30">
        <v>99.067545890880979</v>
      </c>
      <c r="P2" s="30">
        <v>99.401182345954794</v>
      </c>
      <c r="Q2" s="30">
        <v>99.99532275607416</v>
      </c>
      <c r="R2" s="30">
        <v>102.15904627933671</v>
      </c>
      <c r="S2" s="30">
        <v>99.362800565247937</v>
      </c>
      <c r="T2" s="30">
        <v>103.86987785267128</v>
      </c>
      <c r="U2" s="30">
        <v>109.0076190837585</v>
      </c>
      <c r="V2" s="30">
        <v>108.89703223647817</v>
      </c>
      <c r="W2" s="30">
        <v>111.50020987424337</v>
      </c>
    </row>
    <row r="3" spans="1:26">
      <c r="A3" s="29" t="s">
        <v>2</v>
      </c>
      <c r="B3" s="29" t="s">
        <v>151</v>
      </c>
      <c r="C3" s="30">
        <v>100.2681090588804</v>
      </c>
      <c r="D3" s="30">
        <v>99.382461740789438</v>
      </c>
      <c r="E3" s="30">
        <v>99.154229667108751</v>
      </c>
      <c r="F3" s="30">
        <v>98.33447355279192</v>
      </c>
      <c r="G3" s="30">
        <v>99.446733265253073</v>
      </c>
      <c r="H3" s="30">
        <v>100</v>
      </c>
      <c r="I3" s="30">
        <v>99.229925907255236</v>
      </c>
      <c r="J3" s="30">
        <v>99.390627050538654</v>
      </c>
      <c r="K3" s="30">
        <v>100.47454439724237</v>
      </c>
      <c r="L3" s="30">
        <v>99.960801191302409</v>
      </c>
      <c r="M3" s="30">
        <v>99.614066199137426</v>
      </c>
      <c r="N3" s="30">
        <v>99.615295883435664</v>
      </c>
      <c r="O3" s="30">
        <v>98.923679667634957</v>
      </c>
      <c r="P3" s="30">
        <v>98.395235803635259</v>
      </c>
      <c r="Q3" s="30">
        <v>98.288361672094155</v>
      </c>
      <c r="R3" s="30">
        <v>98.044156402011581</v>
      </c>
      <c r="S3" s="30">
        <v>97.237391701709143</v>
      </c>
      <c r="T3" s="30">
        <v>97.349794594426939</v>
      </c>
      <c r="U3" s="30">
        <v>99.292545692836612</v>
      </c>
      <c r="V3" s="30">
        <v>99.686339320402851</v>
      </c>
      <c r="W3" s="30">
        <v>100.18631985738159</v>
      </c>
      <c r="X3" s="30"/>
      <c r="Y3" s="30"/>
    </row>
    <row r="4" spans="1:26">
      <c r="B4" s="29" t="s">
        <v>152</v>
      </c>
      <c r="C4" s="30">
        <v>0</v>
      </c>
      <c r="D4" s="30">
        <v>0</v>
      </c>
      <c r="E4" s="30">
        <v>0</v>
      </c>
      <c r="F4" s="30">
        <v>0</v>
      </c>
      <c r="G4" s="30">
        <v>98.273008833037622</v>
      </c>
      <c r="H4" s="30">
        <v>100</v>
      </c>
      <c r="I4" s="30">
        <v>96.531976267822799</v>
      </c>
      <c r="J4" s="30">
        <v>93.182643341947909</v>
      </c>
      <c r="K4" s="30">
        <v>92.737223823014446</v>
      </c>
      <c r="L4" s="30">
        <v>91.418673447881204</v>
      </c>
      <c r="M4" s="30">
        <v>92.777965118909123</v>
      </c>
      <c r="N4" s="30">
        <v>94.953578056902174</v>
      </c>
      <c r="O4" s="30">
        <v>93.400622675362769</v>
      </c>
      <c r="P4" s="30">
        <v>92.650499778085887</v>
      </c>
      <c r="Q4" s="30">
        <v>91.666576788952298</v>
      </c>
      <c r="R4" s="30">
        <v>91.534247567448659</v>
      </c>
      <c r="S4" s="30">
        <v>90.988475950521391</v>
      </c>
      <c r="T4" s="30">
        <v>96.645693179831042</v>
      </c>
      <c r="U4" s="30">
        <v>100.73578811071043</v>
      </c>
      <c r="V4" s="30">
        <v>96.563024112532574</v>
      </c>
      <c r="W4" s="30">
        <v>98.839422359989513</v>
      </c>
      <c r="X4" s="30"/>
      <c r="Y4" s="30"/>
    </row>
    <row r="5" spans="1:26">
      <c r="B5" s="29" t="s">
        <v>153</v>
      </c>
      <c r="C5" s="30">
        <v>0</v>
      </c>
      <c r="D5" s="30">
        <v>0</v>
      </c>
      <c r="E5" s="30">
        <v>0</v>
      </c>
      <c r="F5" s="30">
        <v>0</v>
      </c>
      <c r="G5" s="30">
        <v>97.151350047849817</v>
      </c>
      <c r="H5" s="30">
        <v>100</v>
      </c>
      <c r="I5" s="30">
        <v>98.418971345009652</v>
      </c>
      <c r="J5" s="30">
        <v>100.0996226488212</v>
      </c>
      <c r="K5" s="30">
        <v>102.96357708237247</v>
      </c>
      <c r="L5" s="30">
        <v>105.14542980128198</v>
      </c>
      <c r="M5" s="30">
        <v>107.7354073029037</v>
      </c>
      <c r="N5" s="30">
        <v>111.1701551015981</v>
      </c>
      <c r="O5" s="30">
        <v>113.50916288236652</v>
      </c>
      <c r="P5" s="30">
        <v>115.03030111920289</v>
      </c>
      <c r="Q5" s="30">
        <v>117.5459492066795</v>
      </c>
      <c r="R5" s="30">
        <v>119.60313679073477</v>
      </c>
      <c r="S5" s="30">
        <v>121.90977544724034</v>
      </c>
      <c r="T5" s="30">
        <v>124.87730852163762</v>
      </c>
      <c r="U5" s="30">
        <v>129.20186993117434</v>
      </c>
      <c r="V5" s="30">
        <v>130.78381827948496</v>
      </c>
      <c r="W5" s="30">
        <v>132.59023899499897</v>
      </c>
      <c r="X5" s="30"/>
      <c r="Y5" s="30"/>
    </row>
    <row r="6" spans="1:26">
      <c r="A6" s="29" t="s">
        <v>2</v>
      </c>
      <c r="B6" s="29" t="s">
        <v>154</v>
      </c>
      <c r="C6" s="30">
        <v>95.806672054126693</v>
      </c>
      <c r="D6" s="30">
        <v>97.998182232760797</v>
      </c>
      <c r="E6" s="30">
        <v>101.07574677726309</v>
      </c>
      <c r="F6" s="30">
        <v>99.331440902008453</v>
      </c>
      <c r="G6" s="30">
        <v>100.92300744135675</v>
      </c>
      <c r="H6" s="30">
        <v>100</v>
      </c>
      <c r="I6" s="30">
        <v>98.114208579172612</v>
      </c>
      <c r="J6" s="30">
        <v>97.794259936417674</v>
      </c>
      <c r="K6" s="30">
        <v>96.587177411694711</v>
      </c>
      <c r="L6" s="30">
        <v>97.662438241705303</v>
      </c>
      <c r="M6" s="30">
        <v>97.819680083790388</v>
      </c>
      <c r="N6" s="30">
        <v>97.259731892642833</v>
      </c>
      <c r="O6" s="30">
        <v>94.279737966094274</v>
      </c>
      <c r="P6" s="30">
        <v>93.208649627150407</v>
      </c>
      <c r="Q6" s="30">
        <v>91.670864458891955</v>
      </c>
      <c r="R6" s="30">
        <v>89.599747551639908</v>
      </c>
      <c r="S6" s="30">
        <v>91.571972038743596</v>
      </c>
      <c r="T6" s="30">
        <v>93.044966623444964</v>
      </c>
      <c r="U6" s="30">
        <v>92.411694666322148</v>
      </c>
      <c r="V6" s="30">
        <v>88.673696729253962</v>
      </c>
      <c r="W6" s="30">
        <v>88.645054992691556</v>
      </c>
      <c r="X6" s="31">
        <f t="shared" ref="X6:X11" si="0">+(W6/100)^(1/16)</f>
        <v>0.99249518182520513</v>
      </c>
    </row>
    <row r="7" spans="1:26">
      <c r="A7" s="29" t="s">
        <v>2</v>
      </c>
      <c r="B7" s="29" t="s">
        <v>155</v>
      </c>
      <c r="C7" s="30">
        <v>84.197936231138627</v>
      </c>
      <c r="D7" s="30">
        <v>88.435870802087962</v>
      </c>
      <c r="E7" s="30">
        <v>93.608983597414593</v>
      </c>
      <c r="F7" s="30">
        <v>95.635920820642511</v>
      </c>
      <c r="G7" s="30">
        <v>97.691846537300734</v>
      </c>
      <c r="H7" s="30">
        <v>100</v>
      </c>
      <c r="I7" s="30">
        <v>99.182752022808586</v>
      </c>
      <c r="J7" s="30">
        <v>100.71334251460354</v>
      </c>
      <c r="K7" s="30">
        <v>102.4772769063668</v>
      </c>
      <c r="L7" s="30">
        <v>105.18666171958479</v>
      </c>
      <c r="M7" s="30">
        <v>108.15280553604848</v>
      </c>
      <c r="N7" s="30">
        <v>111.59948290640355</v>
      </c>
      <c r="O7" s="30">
        <v>114.74417779821383</v>
      </c>
      <c r="P7" s="30">
        <v>116.90637273207597</v>
      </c>
      <c r="Q7" s="30">
        <v>119.59294794111204</v>
      </c>
      <c r="R7" s="30">
        <v>121.98905185162147</v>
      </c>
      <c r="S7" s="30">
        <v>125.37335001870225</v>
      </c>
      <c r="T7" s="30">
        <v>128.27691012795066</v>
      </c>
      <c r="U7" s="30">
        <v>130.12242664304608</v>
      </c>
      <c r="V7" s="30">
        <v>131.19532643197115</v>
      </c>
      <c r="W7" s="30">
        <v>132.34365648298632</v>
      </c>
      <c r="X7" s="31">
        <f t="shared" si="0"/>
        <v>1.0176687662628501</v>
      </c>
    </row>
    <row r="8" spans="1:26">
      <c r="A8" s="29" t="s">
        <v>2</v>
      </c>
      <c r="B8" s="29" t="s">
        <v>156</v>
      </c>
      <c r="C8" s="30">
        <v>78.569629336996357</v>
      </c>
      <c r="D8" s="30">
        <v>84.387870243182292</v>
      </c>
      <c r="E8" s="30">
        <v>90.308740862089607</v>
      </c>
      <c r="F8" s="30">
        <v>94.046238340141088</v>
      </c>
      <c r="G8" s="30">
        <v>97.431448305190216</v>
      </c>
      <c r="H8" s="30">
        <v>100</v>
      </c>
      <c r="I8" s="30">
        <v>101.4961648260973</v>
      </c>
      <c r="J8" s="30">
        <v>102.5439664722803</v>
      </c>
      <c r="K8" s="30">
        <v>106.23585745645033</v>
      </c>
      <c r="L8" s="30">
        <v>108.31243287388567</v>
      </c>
      <c r="M8" s="30">
        <v>109.72046541578021</v>
      </c>
      <c r="N8" s="30">
        <v>113.52075488110297</v>
      </c>
      <c r="O8" s="30">
        <v>115.93173764970106</v>
      </c>
      <c r="P8" s="30">
        <v>121.45785537123689</v>
      </c>
      <c r="Q8" s="30">
        <v>125.57346390683952</v>
      </c>
      <c r="R8" s="30">
        <v>129.21908393165427</v>
      </c>
      <c r="S8" s="30">
        <v>132.99675136789281</v>
      </c>
      <c r="T8" s="30">
        <v>137.0994632327091</v>
      </c>
      <c r="U8" s="30">
        <v>139.0394305893326</v>
      </c>
      <c r="V8" s="30">
        <v>143.82835407069672</v>
      </c>
      <c r="W8" s="30">
        <v>149.60684786036077</v>
      </c>
      <c r="X8" s="31">
        <f t="shared" si="0"/>
        <v>1.0254971719625232</v>
      </c>
    </row>
    <row r="9" spans="1:26">
      <c r="A9" s="29" t="s">
        <v>2</v>
      </c>
      <c r="B9" s="29" t="s">
        <v>157</v>
      </c>
      <c r="C9" s="30">
        <v>82.721658819716438</v>
      </c>
      <c r="D9" s="30">
        <v>87.0824065850056</v>
      </c>
      <c r="E9" s="30">
        <v>92.034273400446835</v>
      </c>
      <c r="F9" s="30">
        <v>93.701183351435347</v>
      </c>
      <c r="G9" s="30">
        <v>97.021736010945318</v>
      </c>
      <c r="H9" s="30">
        <v>100</v>
      </c>
      <c r="I9" s="30">
        <v>99.669679681140863</v>
      </c>
      <c r="J9" s="30">
        <v>102.13073769579236</v>
      </c>
      <c r="K9" s="30">
        <v>104.9217758435987</v>
      </c>
      <c r="L9" s="30">
        <v>107.39851332662035</v>
      </c>
      <c r="M9" s="30">
        <v>110.11931858947875</v>
      </c>
      <c r="N9" s="30">
        <v>113.55850328186426</v>
      </c>
      <c r="O9" s="30">
        <v>116.57418769839009</v>
      </c>
      <c r="P9" s="30">
        <v>120.20576286953447</v>
      </c>
      <c r="Q9" s="30">
        <v>123.95235173469969</v>
      </c>
      <c r="R9" s="30">
        <v>127.84843675391095</v>
      </c>
      <c r="S9" s="30">
        <v>131.14601141539521</v>
      </c>
      <c r="T9" s="30">
        <v>134.69195256697947</v>
      </c>
      <c r="U9" s="30">
        <v>137.71038939511271</v>
      </c>
      <c r="V9" s="30">
        <v>140.92746374857433</v>
      </c>
      <c r="W9" s="30">
        <v>144.62602457748937</v>
      </c>
      <c r="X9" s="31">
        <f t="shared" si="0"/>
        <v>1.0233292858647236</v>
      </c>
    </row>
    <row r="10" spans="1:26">
      <c r="A10" s="32" t="s">
        <v>2</v>
      </c>
      <c r="B10" s="32" t="s">
        <v>158</v>
      </c>
      <c r="C10" s="30">
        <v>85.001210484509713</v>
      </c>
      <c r="D10" s="30">
        <v>87.801065315123282</v>
      </c>
      <c r="E10" s="30">
        <v>90.109263471555764</v>
      </c>
      <c r="F10" s="30">
        <v>95.675204187512335</v>
      </c>
      <c r="G10" s="30">
        <v>99.143650390030075</v>
      </c>
      <c r="H10" s="30">
        <v>100</v>
      </c>
      <c r="I10" s="30">
        <v>105.14253281679598</v>
      </c>
      <c r="J10" s="30">
        <v>110.04620903055906</v>
      </c>
      <c r="K10" s="30">
        <v>114.55578793171286</v>
      </c>
      <c r="L10" s="30">
        <v>118.47954995281766</v>
      </c>
      <c r="M10" s="30">
        <v>118.26134069135563</v>
      </c>
      <c r="N10" s="30">
        <v>119.55395173531446</v>
      </c>
      <c r="O10" s="30">
        <v>124.12308861435626</v>
      </c>
      <c r="P10" s="30">
        <v>131.0924988663306</v>
      </c>
      <c r="Q10" s="30">
        <v>136.98936766882051</v>
      </c>
      <c r="R10" s="30">
        <v>141.17020390257412</v>
      </c>
      <c r="S10" s="30">
        <v>146.16878673758103</v>
      </c>
      <c r="T10" s="30">
        <v>141.85780940864558</v>
      </c>
      <c r="U10" s="30">
        <v>138.02386738318438</v>
      </c>
      <c r="V10" s="30">
        <v>148.94764884650061</v>
      </c>
      <c r="W10" s="30">
        <v>151.36353925204855</v>
      </c>
      <c r="X10" s="31">
        <f t="shared" si="0"/>
        <v>1.0262456508577857</v>
      </c>
    </row>
    <row r="11" spans="1:26">
      <c r="A11" s="32" t="s">
        <v>2</v>
      </c>
      <c r="B11" s="32" t="s">
        <v>159</v>
      </c>
      <c r="C11" s="30">
        <v>97.983954578178171</v>
      </c>
      <c r="D11" s="30">
        <v>99.081418570799272</v>
      </c>
      <c r="E11" s="30">
        <v>99.156414303516669</v>
      </c>
      <c r="F11" s="30">
        <v>99.636447554061789</v>
      </c>
      <c r="G11" s="30">
        <v>99.866585449568475</v>
      </c>
      <c r="H11" s="30">
        <v>100</v>
      </c>
      <c r="I11" s="30">
        <v>101.27080004905439</v>
      </c>
      <c r="J11" s="30">
        <v>102.02909361016965</v>
      </c>
      <c r="K11" s="30">
        <v>101.90183637429344</v>
      </c>
      <c r="L11" s="30">
        <v>102.14282592177001</v>
      </c>
      <c r="M11" s="30">
        <v>102.21274634426597</v>
      </c>
      <c r="N11" s="30">
        <v>102.14837172628162</v>
      </c>
      <c r="O11" s="30">
        <v>102.70024440159071</v>
      </c>
      <c r="P11" s="30">
        <v>104.49921603262464</v>
      </c>
      <c r="Q11" s="30">
        <v>105.45012616024384</v>
      </c>
      <c r="R11" s="30">
        <v>106.89388270610552</v>
      </c>
      <c r="S11" s="30">
        <v>107.5762882297754</v>
      </c>
      <c r="T11" s="30">
        <v>107.85942951648516</v>
      </c>
      <c r="U11" s="30">
        <v>106.58544606859859</v>
      </c>
      <c r="V11" s="30">
        <v>107.75604016042138</v>
      </c>
      <c r="W11" s="30">
        <v>109.07742958585686</v>
      </c>
      <c r="X11" s="31">
        <f t="shared" si="0"/>
        <v>1.0054452597785979</v>
      </c>
    </row>
    <row r="12" spans="1:26">
      <c r="A12" s="32"/>
      <c r="B12" s="32" t="s">
        <v>160</v>
      </c>
      <c r="C12" s="30" t="e">
        <v>#DIV/0!</v>
      </c>
      <c r="D12" s="30" t="e">
        <v>#DIV/0!</v>
      </c>
      <c r="E12" s="30" t="e">
        <v>#DIV/0!</v>
      </c>
      <c r="F12" s="30" t="e">
        <v>#DIV/0!</v>
      </c>
      <c r="G12" s="30" t="e">
        <v>#DIV/0!</v>
      </c>
      <c r="H12" s="30" t="e">
        <v>#DIV/0!</v>
      </c>
      <c r="I12" s="30" t="e">
        <v>#DIV/0!</v>
      </c>
      <c r="J12" s="30" t="e">
        <v>#DIV/0!</v>
      </c>
      <c r="K12" s="30" t="e">
        <v>#DIV/0!</v>
      </c>
      <c r="L12" s="30" t="e">
        <v>#DIV/0!</v>
      </c>
      <c r="M12" s="30" t="e">
        <v>#DIV/0!</v>
      </c>
      <c r="N12" s="30" t="e">
        <v>#DIV/0!</v>
      </c>
      <c r="O12" s="30" t="e">
        <v>#DIV/0!</v>
      </c>
      <c r="P12" s="30" t="e">
        <v>#DIV/0!</v>
      </c>
      <c r="Q12" s="30" t="e">
        <v>#DIV/0!</v>
      </c>
      <c r="R12" s="30" t="e">
        <v>#DIV/0!</v>
      </c>
      <c r="S12" s="30" t="e">
        <v>#DIV/0!</v>
      </c>
      <c r="T12" s="30" t="e">
        <v>#DIV/0!</v>
      </c>
      <c r="U12" s="30" t="e">
        <v>#DIV/0!</v>
      </c>
      <c r="V12" s="30" t="e">
        <v>#DIV/0!</v>
      </c>
      <c r="W12" s="30" t="e">
        <v>#DIV/0!</v>
      </c>
      <c r="X12" s="31"/>
    </row>
    <row r="13" spans="1:26">
      <c r="A13" s="32"/>
      <c r="B13" s="32" t="s">
        <v>161</v>
      </c>
      <c r="C13" s="30">
        <v>0</v>
      </c>
      <c r="D13" s="30">
        <v>0</v>
      </c>
      <c r="E13" s="30">
        <v>0</v>
      </c>
      <c r="F13" s="30">
        <v>0</v>
      </c>
      <c r="G13" s="30">
        <v>101.75734027834284</v>
      </c>
      <c r="H13" s="30">
        <v>100</v>
      </c>
      <c r="I13" s="30">
        <v>103.5926165259016</v>
      </c>
      <c r="J13" s="30">
        <v>107.31612284600553</v>
      </c>
      <c r="K13" s="30">
        <v>107.83156523085735</v>
      </c>
      <c r="L13" s="30">
        <v>109.38684212805946</v>
      </c>
      <c r="M13" s="30">
        <v>107.78421349491201</v>
      </c>
      <c r="N13" s="30">
        <v>105.31462009791112</v>
      </c>
      <c r="O13" s="30">
        <v>107.06566737523262</v>
      </c>
      <c r="P13" s="30">
        <v>107.93249927363313</v>
      </c>
      <c r="Q13" s="30">
        <v>109.09101605292199</v>
      </c>
      <c r="R13" s="30">
        <v>109.24872674166377</v>
      </c>
      <c r="S13" s="30">
        <v>109.90402790610428</v>
      </c>
      <c r="T13" s="30">
        <v>103.47072560587623</v>
      </c>
      <c r="U13" s="30">
        <v>99.269586187282528</v>
      </c>
      <c r="V13" s="30">
        <v>103.55930846103375</v>
      </c>
      <c r="W13" s="30">
        <v>101.17420520304486</v>
      </c>
      <c r="X13" s="31"/>
    </row>
    <row r="14" spans="1:26">
      <c r="A14" s="32"/>
      <c r="B14" s="32" t="s">
        <v>21</v>
      </c>
      <c r="C14" s="30">
        <v>0</v>
      </c>
      <c r="D14" s="30">
        <v>100.31266618455231</v>
      </c>
      <c r="E14" s="30">
        <v>100.46336315225992</v>
      </c>
      <c r="F14" s="30">
        <v>99.504145568691854</v>
      </c>
      <c r="G14" s="30">
        <v>99.548277808395781</v>
      </c>
      <c r="H14" s="30">
        <v>100</v>
      </c>
      <c r="I14" s="30">
        <v>99.28939055781062</v>
      </c>
      <c r="J14" s="30">
        <v>98.11568743483619</v>
      </c>
      <c r="K14" s="30">
        <v>98.816224234437584</v>
      </c>
      <c r="L14" s="30">
        <v>98.118383036977121</v>
      </c>
      <c r="M14" s="30">
        <v>97.913806268372682</v>
      </c>
      <c r="N14" s="30">
        <v>98.686591446677227</v>
      </c>
      <c r="O14" s="30">
        <v>98.611036200407469</v>
      </c>
      <c r="P14" s="30">
        <v>98.383553764845118</v>
      </c>
      <c r="Q14" s="30">
        <v>98.616751746590751</v>
      </c>
      <c r="R14" s="30">
        <v>98.147845498059567</v>
      </c>
      <c r="S14" s="30">
        <v>97.08084494469945</v>
      </c>
      <c r="T14" s="30">
        <v>97.537014746727365</v>
      </c>
      <c r="U14" s="30">
        <v>100.2539302769565</v>
      </c>
      <c r="V14" s="30">
        <v>99.596405088428384</v>
      </c>
      <c r="W14" s="30">
        <v>100.56823266509082</v>
      </c>
      <c r="X14" s="31">
        <v>68.1598367</v>
      </c>
      <c r="Y14" s="29">
        <v>68.1547324</v>
      </c>
      <c r="Z14" s="29">
        <v>67.843557700000005</v>
      </c>
    </row>
    <row r="15" spans="1:26">
      <c r="A15" s="32"/>
      <c r="B15" s="32" t="s">
        <v>160</v>
      </c>
      <c r="C15" s="30">
        <v>0</v>
      </c>
      <c r="D15" s="30">
        <v>99.347234833403149</v>
      </c>
      <c r="E15" s="30">
        <v>99.032619003193858</v>
      </c>
      <c r="F15" s="30">
        <v>101.03521428428247</v>
      </c>
      <c r="G15" s="30">
        <v>100.94307771747123</v>
      </c>
      <c r="H15" s="30">
        <v>100</v>
      </c>
      <c r="I15" s="30">
        <v>101.48356654423704</v>
      </c>
      <c r="J15" s="30">
        <v>103.9339514993631</v>
      </c>
      <c r="K15" s="30">
        <v>102.47141399677453</v>
      </c>
      <c r="L15" s="30">
        <v>103.92832378754925</v>
      </c>
      <c r="M15" s="30">
        <v>104.3554265413412</v>
      </c>
      <c r="N15" s="30">
        <v>102.74205333188513</v>
      </c>
      <c r="O15" s="30">
        <v>102.89979291280324</v>
      </c>
      <c r="P15" s="30">
        <v>103.37471670464319</v>
      </c>
      <c r="Q15" s="30">
        <v>102.88786034816768</v>
      </c>
      <c r="R15" s="30">
        <v>103.86681387932437</v>
      </c>
      <c r="S15" s="30">
        <v>106.09443179384344</v>
      </c>
      <c r="T15" s="30">
        <v>105.14206862977578</v>
      </c>
      <c r="U15" s="30">
        <v>99.469860036898979</v>
      </c>
      <c r="V15" s="30">
        <v>100.84260055198138</v>
      </c>
      <c r="W15" s="30">
        <v>98.813678905427892</v>
      </c>
      <c r="X15" s="30">
        <f>100-X14</f>
        <v>31.8401633</v>
      </c>
      <c r="Y15" s="30">
        <f>100-Y14</f>
        <v>31.8452676</v>
      </c>
      <c r="Z15" s="30">
        <f>100-Z14</f>
        <v>32.156442299999995</v>
      </c>
    </row>
    <row r="16" spans="1:26">
      <c r="A16" s="32"/>
      <c r="B16" s="32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>
      <c r="A17" s="32"/>
      <c r="B17" s="32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>
      <c r="A18" s="32"/>
      <c r="B18" s="32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>
      <c r="A19" s="32"/>
      <c r="B19" s="32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>
      <c r="A20" s="32"/>
      <c r="B20" s="32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>
      <c r="A21" s="32"/>
      <c r="B21" s="32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1"/>
    </row>
    <row r="22" spans="1:26">
      <c r="A22" s="32"/>
      <c r="B22" s="32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1"/>
    </row>
    <row r="23" spans="1:26">
      <c r="A23" s="32"/>
      <c r="B23" s="32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</row>
    <row r="24" spans="1:26">
      <c r="A24" s="29" t="s">
        <v>5</v>
      </c>
      <c r="B24" s="29" t="s">
        <v>162</v>
      </c>
      <c r="C24" s="30">
        <f t="shared" ref="C24:W24" si="1">10000*C30/(C32*C28)</f>
        <v>95.215455453780393</v>
      </c>
      <c r="D24" s="30">
        <f t="shared" si="1"/>
        <v>98.768412108617483</v>
      </c>
      <c r="E24" s="30">
        <f t="shared" si="1"/>
        <v>101.86754139316329</v>
      </c>
      <c r="F24" s="30">
        <f t="shared" si="1"/>
        <v>99.58406722286081</v>
      </c>
      <c r="G24" s="30">
        <f t="shared" si="1"/>
        <v>100</v>
      </c>
      <c r="H24" s="30">
        <f t="shared" si="1"/>
        <v>100.66357857565247</v>
      </c>
      <c r="I24" s="30">
        <f t="shared" si="1"/>
        <v>97.748584402600926</v>
      </c>
      <c r="J24" s="30">
        <f t="shared" si="1"/>
        <v>96.522414651660682</v>
      </c>
      <c r="K24" s="30">
        <f t="shared" si="1"/>
        <v>97.813463990616697</v>
      </c>
      <c r="L24" s="30">
        <f t="shared" si="1"/>
        <v>97.370031525984743</v>
      </c>
      <c r="M24" s="30">
        <f t="shared" si="1"/>
        <v>97.840472436096988</v>
      </c>
      <c r="N24" s="30">
        <f t="shared" si="1"/>
        <v>98.249368452617972</v>
      </c>
      <c r="O24" s="30">
        <f t="shared" si="1"/>
        <v>96.422676082817347</v>
      </c>
      <c r="P24" s="30">
        <f t="shared" si="1"/>
        <v>93.239896135343045</v>
      </c>
      <c r="Q24" s="30">
        <f t="shared" si="1"/>
        <v>90.578448464507048</v>
      </c>
      <c r="R24" s="30">
        <f t="shared" si="1"/>
        <v>86.82575708673987</v>
      </c>
      <c r="S24" s="30">
        <f t="shared" si="1"/>
        <v>83.945557952372297</v>
      </c>
      <c r="T24" s="30">
        <f t="shared" si="1"/>
        <v>88.872174683118985</v>
      </c>
      <c r="U24" s="30">
        <f t="shared" si="1"/>
        <v>100.05421000912503</v>
      </c>
      <c r="V24" s="30">
        <f t="shared" si="1"/>
        <v>88.133182750483812</v>
      </c>
      <c r="W24" s="30">
        <f t="shared" si="1"/>
        <v>85.725858032288812</v>
      </c>
    </row>
    <row r="25" spans="1:26">
      <c r="A25" s="29" t="s">
        <v>5</v>
      </c>
      <c r="B25" s="29" t="s">
        <v>163</v>
      </c>
      <c r="C25" s="30">
        <f t="shared" ref="C25:W25" si="2">10000*C31/(C33*C29)</f>
        <v>101.42461067752403</v>
      </c>
      <c r="D25" s="30">
        <f t="shared" si="2"/>
        <v>102.50083113617677</v>
      </c>
      <c r="E25" s="30">
        <f t="shared" si="2"/>
        <v>101.62308185925464</v>
      </c>
      <c r="F25" s="30">
        <f t="shared" si="2"/>
        <v>100.15791904850285</v>
      </c>
      <c r="G25" s="30">
        <f t="shared" si="2"/>
        <v>100</v>
      </c>
      <c r="H25" s="30">
        <f t="shared" si="2"/>
        <v>99.337958688314373</v>
      </c>
      <c r="I25" s="30">
        <f t="shared" si="2"/>
        <v>98.276566921592874</v>
      </c>
      <c r="J25" s="30">
        <f t="shared" si="2"/>
        <v>98.435553028704447</v>
      </c>
      <c r="K25" s="30">
        <f t="shared" si="2"/>
        <v>99.58902422911649</v>
      </c>
      <c r="L25" s="30">
        <f t="shared" si="2"/>
        <v>101.28178839319997</v>
      </c>
      <c r="M25" s="30">
        <f t="shared" si="2"/>
        <v>100.3673092982651</v>
      </c>
      <c r="N25" s="30">
        <f t="shared" si="2"/>
        <v>99.499255651151572</v>
      </c>
      <c r="O25" s="30">
        <f t="shared" si="2"/>
        <v>100.01451583476366</v>
      </c>
      <c r="P25" s="30">
        <f t="shared" si="2"/>
        <v>99.013921907042658</v>
      </c>
      <c r="Q25" s="30">
        <f t="shared" si="2"/>
        <v>98.021652308348123</v>
      </c>
      <c r="R25" s="30">
        <f t="shared" si="2"/>
        <v>96.54750261871655</v>
      </c>
      <c r="S25" s="30">
        <f t="shared" si="2"/>
        <v>95.475170918773017</v>
      </c>
      <c r="T25" s="30">
        <f t="shared" si="2"/>
        <v>96.621211331975815</v>
      </c>
      <c r="U25" s="30">
        <f t="shared" si="2"/>
        <v>99.559520048981483</v>
      </c>
      <c r="V25" s="30">
        <f t="shared" si="2"/>
        <v>100.01351800105049</v>
      </c>
      <c r="W25" s="30">
        <f t="shared" si="2"/>
        <v>102.1354776556222</v>
      </c>
    </row>
    <row r="26" spans="1:26">
      <c r="B26" s="29" t="s">
        <v>152</v>
      </c>
      <c r="C26" s="30"/>
      <c r="D26" s="30"/>
      <c r="E26" s="30"/>
      <c r="F26" s="30"/>
      <c r="G26" s="30">
        <f t="shared" ref="G26:W26" si="3">100*G30/G32</f>
        <v>100</v>
      </c>
      <c r="H26" s="30">
        <f t="shared" si="3"/>
        <v>100.19484084736618</v>
      </c>
      <c r="I26" s="30">
        <f t="shared" si="3"/>
        <v>93.890208031377469</v>
      </c>
      <c r="J26" s="30">
        <f t="shared" si="3"/>
        <v>94.738638206183495</v>
      </c>
      <c r="K26" s="30">
        <f t="shared" si="3"/>
        <v>95.669085003496747</v>
      </c>
      <c r="L26" s="30">
        <f t="shared" si="3"/>
        <v>93.299161837689397</v>
      </c>
      <c r="M26" s="30">
        <f t="shared" si="3"/>
        <v>94.152702596057281</v>
      </c>
      <c r="N26" s="30">
        <f t="shared" si="3"/>
        <v>95.848752610547095</v>
      </c>
      <c r="O26" s="30">
        <f t="shared" si="3"/>
        <v>94.213655673965022</v>
      </c>
      <c r="P26" s="30">
        <f t="shared" si="3"/>
        <v>91.442473929595607</v>
      </c>
      <c r="Q26" s="30">
        <f t="shared" si="3"/>
        <v>88.851870737954982</v>
      </c>
      <c r="R26" s="30">
        <f t="shared" si="3"/>
        <v>85.76986723818591</v>
      </c>
      <c r="S26" s="30">
        <f t="shared" si="3"/>
        <v>83.445404422500971</v>
      </c>
      <c r="T26" s="30">
        <f t="shared" si="3"/>
        <v>89.98097952233644</v>
      </c>
      <c r="U26" s="30">
        <f t="shared" si="3"/>
        <v>105.74009733696204</v>
      </c>
      <c r="V26" s="30">
        <f t="shared" si="3"/>
        <v>91.988112714447567</v>
      </c>
      <c r="W26" s="30">
        <f t="shared" si="3"/>
        <v>90.592552088790356</v>
      </c>
      <c r="X26" s="30"/>
      <c r="Y26" s="30"/>
    </row>
    <row r="27" spans="1:26">
      <c r="B27" s="29" t="s">
        <v>153</v>
      </c>
      <c r="C27" s="30"/>
      <c r="D27" s="30"/>
      <c r="E27" s="30"/>
      <c r="F27" s="30"/>
      <c r="G27" s="30">
        <f t="shared" ref="G27:W27" si="4">100*G31/G33</f>
        <v>100</v>
      </c>
      <c r="H27" s="30">
        <f t="shared" si="4"/>
        <v>99.462039595549413</v>
      </c>
      <c r="I27" s="30">
        <f t="shared" si="4"/>
        <v>98.929670122565895</v>
      </c>
      <c r="J27" s="30">
        <f t="shared" si="4"/>
        <v>98.770279531847407</v>
      </c>
      <c r="K27" s="30">
        <f t="shared" si="4"/>
        <v>100.25069006051483</v>
      </c>
      <c r="L27" s="30">
        <f t="shared" si="4"/>
        <v>101.12601632174193</v>
      </c>
      <c r="M27" s="30">
        <f t="shared" si="4"/>
        <v>101.1611219832735</v>
      </c>
      <c r="N27" s="30">
        <f t="shared" si="4"/>
        <v>101.80846511153298</v>
      </c>
      <c r="O27" s="30">
        <f t="shared" si="4"/>
        <v>103.60467072715998</v>
      </c>
      <c r="P27" s="30">
        <f t="shared" si="4"/>
        <v>103.97022115856817</v>
      </c>
      <c r="Q27" s="30">
        <f t="shared" si="4"/>
        <v>103.55108954166387</v>
      </c>
      <c r="R27" s="30">
        <f t="shared" si="4"/>
        <v>101.6741818498805</v>
      </c>
      <c r="S27" s="30">
        <f t="shared" si="4"/>
        <v>100.96269502573735</v>
      </c>
      <c r="T27" s="30">
        <f t="shared" si="4"/>
        <v>101.95750735212113</v>
      </c>
      <c r="U27" s="30">
        <f t="shared" si="4"/>
        <v>105.36382865572578</v>
      </c>
      <c r="V27" s="30">
        <f t="shared" si="4"/>
        <v>107.55109753985337</v>
      </c>
      <c r="W27" s="30">
        <f t="shared" si="4"/>
        <v>109.86259121925166</v>
      </c>
      <c r="X27" s="30"/>
      <c r="Y27" s="30"/>
    </row>
    <row r="28" spans="1:26">
      <c r="A28" s="29" t="s">
        <v>5</v>
      </c>
      <c r="B28" s="29" t="s">
        <v>164</v>
      </c>
      <c r="C28" s="30">
        <v>84.352946875837617</v>
      </c>
      <c r="D28" s="30">
        <v>89.307052440723055</v>
      </c>
      <c r="E28" s="30">
        <v>94.650572762231619</v>
      </c>
      <c r="F28" s="30">
        <v>94.990067469839857</v>
      </c>
      <c r="G28" s="30">
        <v>100</v>
      </c>
      <c r="H28" s="30">
        <v>99.534352210681618</v>
      </c>
      <c r="I28" s="30">
        <v>96.052754733171582</v>
      </c>
      <c r="J28" s="30">
        <v>98.151956256052401</v>
      </c>
      <c r="K28" s="30">
        <v>97.807685261687851</v>
      </c>
      <c r="L28" s="30">
        <v>95.819175957431028</v>
      </c>
      <c r="M28" s="30">
        <v>96.230833980847436</v>
      </c>
      <c r="N28" s="30">
        <v>97.556609391104018</v>
      </c>
      <c r="O28" s="30">
        <v>97.709023957232844</v>
      </c>
      <c r="P28" s="30">
        <v>98.07226060919416</v>
      </c>
      <c r="Q28" s="30">
        <v>98.09383163895923</v>
      </c>
      <c r="R28" s="30">
        <v>98.783897907738236</v>
      </c>
      <c r="S28" s="30">
        <v>99.404192976887373</v>
      </c>
      <c r="T28" s="30">
        <v>101.24764004388436</v>
      </c>
      <c r="U28" s="30">
        <v>105.68280667781842</v>
      </c>
      <c r="V28" s="30">
        <v>104.37398247023206</v>
      </c>
      <c r="W28" s="30">
        <v>105.67704327283431</v>
      </c>
    </row>
    <row r="29" spans="1:26">
      <c r="A29" s="29" t="s">
        <v>5</v>
      </c>
      <c r="B29" s="29" t="s">
        <v>165</v>
      </c>
      <c r="C29" s="30">
        <v>86.856751992551565</v>
      </c>
      <c r="D29" s="30">
        <v>91.437142605016945</v>
      </c>
      <c r="E29" s="30">
        <v>95.579911526138957</v>
      </c>
      <c r="F29" s="30">
        <v>98.284779064934924</v>
      </c>
      <c r="G29" s="30">
        <v>100</v>
      </c>
      <c r="H29" s="30">
        <v>100.1249078487956</v>
      </c>
      <c r="I29" s="30">
        <v>100.66455638554619</v>
      </c>
      <c r="J29" s="30">
        <v>100.34004634793422</v>
      </c>
      <c r="K29" s="30">
        <v>100.66439633937581</v>
      </c>
      <c r="L29" s="30">
        <v>99.846199327708064</v>
      </c>
      <c r="M29" s="30">
        <v>100.7909076078242</v>
      </c>
      <c r="N29" s="30">
        <v>102.32083088990896</v>
      </c>
      <c r="O29" s="30">
        <v>103.58963382708137</v>
      </c>
      <c r="P29" s="30">
        <v>105.00565895791769</v>
      </c>
      <c r="Q29" s="30">
        <v>105.6410365496816</v>
      </c>
      <c r="R29" s="30">
        <v>105.31000708678104</v>
      </c>
      <c r="S29" s="30">
        <v>105.74759286017193</v>
      </c>
      <c r="T29" s="30">
        <v>105.52290324927785</v>
      </c>
      <c r="U29" s="30">
        <v>105.82998853739821</v>
      </c>
      <c r="V29" s="30">
        <v>107.53656074644201</v>
      </c>
      <c r="W29" s="30">
        <v>107.56555287251267</v>
      </c>
    </row>
    <row r="30" spans="1:26" s="32" customFormat="1">
      <c r="A30" s="29" t="s">
        <v>5</v>
      </c>
      <c r="B30" s="29" t="s">
        <v>166</v>
      </c>
      <c r="C30" s="30">
        <v>69.894029813287759</v>
      </c>
      <c r="D30" s="30">
        <v>80.538242126845574</v>
      </c>
      <c r="E30" s="30">
        <v>87.030232301838524</v>
      </c>
      <c r="F30" s="30">
        <v>92.509987047663941</v>
      </c>
      <c r="G30" s="30">
        <v>100</v>
      </c>
      <c r="H30" s="30">
        <v>100.39140715619295</v>
      </c>
      <c r="I30" s="30">
        <v>99.406778643812913</v>
      </c>
      <c r="J30" s="30">
        <v>101.18382387441797</v>
      </c>
      <c r="K30" s="30">
        <v>103.85201055828168</v>
      </c>
      <c r="L30" s="30">
        <v>108.09703776691687</v>
      </c>
      <c r="M30" s="30">
        <v>110.13547576101793</v>
      </c>
      <c r="N30" s="30">
        <v>111.84134861425279</v>
      </c>
      <c r="O30" s="30">
        <v>114.10358813535463</v>
      </c>
      <c r="P30" s="30">
        <v>116.42396040317007</v>
      </c>
      <c r="Q30" s="30">
        <v>116.99522171191254</v>
      </c>
      <c r="R30" s="30">
        <v>121.50423324243785</v>
      </c>
      <c r="S30" s="30">
        <v>122.54159314824693</v>
      </c>
      <c r="T30" s="30">
        <v>124.49644656424826</v>
      </c>
      <c r="U30" s="30">
        <v>120.62686796801087</v>
      </c>
      <c r="V30" s="30">
        <v>126.3370531744135</v>
      </c>
      <c r="W30" s="30">
        <v>131.31620067718785</v>
      </c>
    </row>
    <row r="31" spans="1:26" s="32" customFormat="1">
      <c r="A31" s="29" t="s">
        <v>5</v>
      </c>
      <c r="B31" s="29" t="s">
        <v>167</v>
      </c>
      <c r="C31" s="30">
        <v>76.062015674927977</v>
      </c>
      <c r="D31" s="30">
        <v>84.058663066278484</v>
      </c>
      <c r="E31" s="30">
        <v>91.726186617975003</v>
      </c>
      <c r="F31" s="30">
        <v>94.144588315931287</v>
      </c>
      <c r="G31" s="30">
        <v>100</v>
      </c>
      <c r="H31" s="30">
        <v>98.886819462506907</v>
      </c>
      <c r="I31" s="30">
        <v>96.488621679283185</v>
      </c>
      <c r="J31" s="30">
        <v>96.885701006885867</v>
      </c>
      <c r="K31" s="30">
        <v>98.355966774558752</v>
      </c>
      <c r="L31" s="30">
        <v>99.38153955209367</v>
      </c>
      <c r="M31" s="30">
        <v>101.03788130579348</v>
      </c>
      <c r="N31" s="30">
        <v>102.61209724909564</v>
      </c>
      <c r="O31" s="30">
        <v>103.94841726807215</v>
      </c>
      <c r="P31" s="30">
        <v>103.81929839320266</v>
      </c>
      <c r="Q31" s="30">
        <v>103.70259147960232</v>
      </c>
      <c r="R31" s="30">
        <v>103.72169210888875</v>
      </c>
      <c r="S31" s="30">
        <v>104.53143467102096</v>
      </c>
      <c r="T31" s="30">
        <v>106.8822256577305</v>
      </c>
      <c r="U31" s="30">
        <v>108.37603967414461</v>
      </c>
      <c r="V31" s="30">
        <v>110.457077369271</v>
      </c>
      <c r="W31" s="30">
        <v>113.45522109150785</v>
      </c>
    </row>
    <row r="32" spans="1:26" s="32" customFormat="1">
      <c r="A32" s="32" t="s">
        <v>5</v>
      </c>
      <c r="B32" s="32" t="s">
        <v>168</v>
      </c>
      <c r="C32" s="30">
        <v>87.022663669553808</v>
      </c>
      <c r="D32" s="30">
        <v>91.3057900528554</v>
      </c>
      <c r="E32" s="30">
        <v>90.263271895938146</v>
      </c>
      <c r="F32" s="30">
        <v>97.795881178184445</v>
      </c>
      <c r="G32" s="30">
        <v>100</v>
      </c>
      <c r="H32" s="30">
        <v>100.19618406213772</v>
      </c>
      <c r="I32" s="30">
        <v>105.8755547869186</v>
      </c>
      <c r="J32" s="30">
        <v>106.80312255935911</v>
      </c>
      <c r="K32" s="30">
        <v>108.55336450064912</v>
      </c>
      <c r="L32" s="30">
        <v>115.86067402724478</v>
      </c>
      <c r="M32" s="30">
        <v>116.97537375377469</v>
      </c>
      <c r="N32" s="30">
        <v>116.6852416626504</v>
      </c>
      <c r="O32" s="30">
        <v>121.11151755985409</v>
      </c>
      <c r="P32" s="30">
        <v>127.3193466887264</v>
      </c>
      <c r="Q32" s="30">
        <v>131.67446080787528</v>
      </c>
      <c r="R32" s="30">
        <v>141.66307720287867</v>
      </c>
      <c r="S32" s="30">
        <v>146.85241685425126</v>
      </c>
      <c r="T32" s="30">
        <v>138.35862559525023</v>
      </c>
      <c r="U32" s="30">
        <v>114.07864282894421</v>
      </c>
      <c r="V32" s="30">
        <v>137.34062961656036</v>
      </c>
      <c r="W32" s="30">
        <v>144.95253489324816</v>
      </c>
    </row>
    <row r="33" spans="1:23" s="32" customFormat="1">
      <c r="A33" s="32" t="s">
        <v>5</v>
      </c>
      <c r="B33" s="32" t="s">
        <v>169</v>
      </c>
      <c r="C33" s="30">
        <v>86.341759777370285</v>
      </c>
      <c r="D33" s="30">
        <v>89.687608846383185</v>
      </c>
      <c r="E33" s="30">
        <v>94.435297582498322</v>
      </c>
      <c r="F33" s="30">
        <v>95.63652824345013</v>
      </c>
      <c r="G33" s="30">
        <v>100</v>
      </c>
      <c r="H33" s="30">
        <v>99.421668673413919</v>
      </c>
      <c r="I33" s="30">
        <v>97.532541612381351</v>
      </c>
      <c r="J33" s="30">
        <v>98.091957890679168</v>
      </c>
      <c r="K33" s="30">
        <v>98.110014719287861</v>
      </c>
      <c r="L33" s="30">
        <v>98.2749476019128</v>
      </c>
      <c r="M33" s="30">
        <v>99.878173872468111</v>
      </c>
      <c r="N33" s="30">
        <v>100.78935689353756</v>
      </c>
      <c r="O33" s="30">
        <v>100.33178672206527</v>
      </c>
      <c r="P33" s="30">
        <v>99.854840392100996</v>
      </c>
      <c r="Q33" s="30">
        <v>100.14630646438297</v>
      </c>
      <c r="R33" s="30">
        <v>102.01379565761478</v>
      </c>
      <c r="S33" s="30">
        <v>103.53471115680289</v>
      </c>
      <c r="T33" s="30">
        <v>104.83016742318085</v>
      </c>
      <c r="U33" s="30">
        <v>102.85886632713506</v>
      </c>
      <c r="V33" s="30">
        <v>102.7019527423612</v>
      </c>
      <c r="W33" s="30">
        <v>103.27011208491015</v>
      </c>
    </row>
    <row r="36" spans="1:23">
      <c r="A36" s="29" t="s">
        <v>2</v>
      </c>
      <c r="B36" s="29" t="s">
        <v>170</v>
      </c>
      <c r="C36" s="29">
        <v>66.464428999999996</v>
      </c>
      <c r="D36" s="29">
        <v>67.522897499999999</v>
      </c>
      <c r="E36" s="29">
        <v>68.248389099999997</v>
      </c>
      <c r="F36" s="29">
        <v>67.944948400000001</v>
      </c>
      <c r="G36" s="29">
        <v>66.703725899999995</v>
      </c>
      <c r="H36" s="29">
        <v>68.411057499999998</v>
      </c>
      <c r="I36" s="29">
        <v>67.368443999999997</v>
      </c>
      <c r="J36" s="29">
        <v>65.117477800000003</v>
      </c>
      <c r="K36" s="29">
        <v>65.525257300000007</v>
      </c>
      <c r="L36" s="29">
        <v>63.936905299999999</v>
      </c>
      <c r="M36" s="29">
        <v>64.781731500000006</v>
      </c>
      <c r="N36" s="29">
        <v>66.627568499999995</v>
      </c>
      <c r="O36" s="29">
        <v>67.668406500000003</v>
      </c>
      <c r="P36" s="29">
        <v>67.848801800000004</v>
      </c>
      <c r="Q36" s="29">
        <v>68.307557900000006</v>
      </c>
      <c r="R36" s="29">
        <v>69.924898600000006</v>
      </c>
      <c r="S36" s="29">
        <v>68.018952900000002</v>
      </c>
      <c r="T36" s="29">
        <v>71.024803700000007</v>
      </c>
      <c r="U36" s="29">
        <v>74.306595299999998</v>
      </c>
      <c r="V36" s="29">
        <v>74.253793900000005</v>
      </c>
      <c r="W36" s="29">
        <v>76.008805699999996</v>
      </c>
    </row>
    <row r="37" spans="1:23">
      <c r="A37" s="29" t="s">
        <v>2</v>
      </c>
      <c r="B37" s="29" t="s">
        <v>171</v>
      </c>
      <c r="C37" s="29">
        <v>26.013870000000001</v>
      </c>
      <c r="D37" s="29">
        <v>27.940249999999999</v>
      </c>
      <c r="E37" s="29">
        <v>29.90061</v>
      </c>
      <c r="F37" s="29">
        <v>31.138069999999999</v>
      </c>
      <c r="G37" s="29">
        <v>32.258890000000001</v>
      </c>
      <c r="H37" s="29">
        <v>33.109319999999997</v>
      </c>
      <c r="I37" s="29">
        <v>33.604689999999998</v>
      </c>
      <c r="J37" s="29">
        <v>33.951610000000002</v>
      </c>
      <c r="K37" s="29">
        <v>35.173969999999997</v>
      </c>
      <c r="L37" s="29">
        <v>35.861510000000003</v>
      </c>
      <c r="M37" s="29">
        <v>36.3277</v>
      </c>
      <c r="N37" s="29">
        <v>37.585949999999997</v>
      </c>
      <c r="O37" s="29">
        <v>38.384210000000003</v>
      </c>
      <c r="P37" s="29">
        <v>40.21387</v>
      </c>
      <c r="Q37" s="29">
        <v>41.576520000000002</v>
      </c>
      <c r="R37" s="29">
        <v>42.783560000000001</v>
      </c>
      <c r="S37" s="29">
        <v>44.034320000000001</v>
      </c>
      <c r="T37" s="29">
        <v>45.392699999999998</v>
      </c>
      <c r="U37" s="29">
        <v>46.03501</v>
      </c>
      <c r="V37" s="29">
        <v>47.62059</v>
      </c>
      <c r="W37" s="29">
        <v>49.533810000000003</v>
      </c>
    </row>
    <row r="38" spans="1:23">
      <c r="A38" s="29" t="s">
        <v>2</v>
      </c>
      <c r="B38" s="29" t="s">
        <v>172</v>
      </c>
      <c r="C38" s="29">
        <v>26.748280000000001</v>
      </c>
      <c r="D38" s="29">
        <v>28.158339999999999</v>
      </c>
      <c r="E38" s="29">
        <v>29.759540000000001</v>
      </c>
      <c r="F38" s="29">
        <v>30.298539999999999</v>
      </c>
      <c r="G38" s="29">
        <v>31.372250000000001</v>
      </c>
      <c r="H38" s="29">
        <v>32.335279999999997</v>
      </c>
      <c r="I38" s="29">
        <v>32.228470000000002</v>
      </c>
      <c r="J38" s="29">
        <v>33.024259999999998</v>
      </c>
      <c r="K38" s="29">
        <v>33.926749999999998</v>
      </c>
      <c r="L38" s="29">
        <v>34.727609999999999</v>
      </c>
      <c r="M38" s="29">
        <v>35.607390000000002</v>
      </c>
      <c r="N38" s="29">
        <v>36.719459999999998</v>
      </c>
      <c r="O38" s="29">
        <v>37.694589999999998</v>
      </c>
      <c r="P38" s="29">
        <v>38.868870000000001</v>
      </c>
      <c r="Q38" s="29">
        <v>40.08034</v>
      </c>
      <c r="R38" s="29">
        <v>41.340150000000001</v>
      </c>
      <c r="S38" s="29">
        <v>42.40643</v>
      </c>
      <c r="T38" s="29">
        <v>43.553019999999997</v>
      </c>
      <c r="U38" s="29">
        <v>44.529040000000002</v>
      </c>
      <c r="V38" s="29">
        <v>45.569290000000002</v>
      </c>
      <c r="W38" s="29">
        <v>46.765230000000003</v>
      </c>
    </row>
    <row r="39" spans="1:23">
      <c r="A39" s="29" t="s">
        <v>2</v>
      </c>
      <c r="B39" s="29" t="s">
        <v>173</v>
      </c>
      <c r="C39" s="29">
        <v>108.20211380000001</v>
      </c>
      <c r="D39" s="29">
        <v>110.4181583</v>
      </c>
      <c r="E39" s="29">
        <v>111.4952498</v>
      </c>
      <c r="F39" s="29">
        <v>108.22714689999999</v>
      </c>
      <c r="G39" s="29">
        <v>107.0013342</v>
      </c>
      <c r="H39" s="29">
        <v>108.1912306</v>
      </c>
      <c r="I39" s="29">
        <v>106.42727379999999</v>
      </c>
      <c r="J39" s="29">
        <v>102.35687110000001</v>
      </c>
      <c r="K39" s="29">
        <v>101.0791988</v>
      </c>
      <c r="L39" s="29">
        <v>99.740772000000007</v>
      </c>
      <c r="M39" s="29">
        <v>101.20688180000001</v>
      </c>
      <c r="N39" s="29">
        <v>103.5225643</v>
      </c>
      <c r="O39" s="29">
        <v>101.8990836</v>
      </c>
      <c r="P39" s="29">
        <v>100.9970055</v>
      </c>
      <c r="Q39" s="29">
        <v>100</v>
      </c>
      <c r="R39" s="29">
        <v>100.0541712</v>
      </c>
      <c r="S39" s="29">
        <v>99.463306099999997</v>
      </c>
      <c r="T39" s="29">
        <v>105.5770806</v>
      </c>
      <c r="U39" s="29">
        <v>109.71148719999999</v>
      </c>
      <c r="V39" s="29">
        <v>105.2172106</v>
      </c>
      <c r="W39" s="29">
        <v>107.66145779999999</v>
      </c>
    </row>
    <row r="40" spans="1:23">
      <c r="A40" s="29" t="s">
        <v>2</v>
      </c>
      <c r="B40" s="29" t="s">
        <v>174</v>
      </c>
      <c r="C40" s="29">
        <v>108.05016329999999</v>
      </c>
      <c r="D40" s="29">
        <v>110.263113</v>
      </c>
      <c r="E40" s="29">
        <v>111.36612220000001</v>
      </c>
      <c r="F40" s="29">
        <v>108.15336689999999</v>
      </c>
      <c r="G40" s="29">
        <v>106.9637486</v>
      </c>
      <c r="H40" s="29">
        <v>108.2337471</v>
      </c>
      <c r="I40" s="29">
        <v>106.5813634</v>
      </c>
      <c r="J40" s="29">
        <v>102.59755010000001</v>
      </c>
      <c r="K40" s="29">
        <v>101.34418429999999</v>
      </c>
      <c r="L40" s="29">
        <v>99.997054399999996</v>
      </c>
      <c r="M40" s="29">
        <v>101.50302309999999</v>
      </c>
      <c r="N40" s="29">
        <v>103.7260704</v>
      </c>
      <c r="O40" s="29">
        <v>102.0849537</v>
      </c>
      <c r="P40" s="29">
        <v>101.110891</v>
      </c>
      <c r="Q40" s="29">
        <v>100</v>
      </c>
      <c r="R40" s="29">
        <v>99.893121100000002</v>
      </c>
      <c r="S40" s="29">
        <v>99.254558200000005</v>
      </c>
      <c r="T40" s="29">
        <v>105.3025114</v>
      </c>
      <c r="U40" s="29">
        <v>109.2097143</v>
      </c>
      <c r="V40" s="29">
        <v>104.60118869999999</v>
      </c>
      <c r="W40" s="29">
        <v>107.0506408</v>
      </c>
    </row>
    <row r="41" spans="1:23">
      <c r="A41" s="29" t="s">
        <v>2</v>
      </c>
      <c r="B41" s="29" t="s">
        <v>175</v>
      </c>
      <c r="C41" s="29">
        <v>75.243709300000006</v>
      </c>
      <c r="D41" s="29">
        <v>77.158611199999996</v>
      </c>
      <c r="E41" s="29">
        <v>78.745169700000005</v>
      </c>
      <c r="F41" s="29">
        <v>79.180315800000002</v>
      </c>
      <c r="G41" s="29">
        <v>81.013519200000005</v>
      </c>
      <c r="H41" s="29">
        <v>82.665131200000005</v>
      </c>
      <c r="I41" s="29">
        <v>82.898792099999994</v>
      </c>
      <c r="J41" s="29">
        <v>84.1835521</v>
      </c>
      <c r="K41" s="29">
        <v>86.169660399999998</v>
      </c>
      <c r="L41" s="29">
        <v>88.315347799999998</v>
      </c>
      <c r="M41" s="29">
        <v>91.171505800000006</v>
      </c>
      <c r="N41" s="29">
        <v>94.588919599999997</v>
      </c>
      <c r="O41" s="29">
        <v>96.639909200000005</v>
      </c>
      <c r="P41" s="29">
        <v>97.900690900000001</v>
      </c>
      <c r="Q41" s="29">
        <v>100</v>
      </c>
      <c r="R41" s="29">
        <v>101.7422869</v>
      </c>
      <c r="S41" s="29">
        <v>103.6279655</v>
      </c>
      <c r="T41" s="29">
        <v>105.8652785</v>
      </c>
      <c r="U41" s="29">
        <v>109.0391297</v>
      </c>
      <c r="V41" s="29">
        <v>110.0188811</v>
      </c>
      <c r="W41" s="29">
        <v>111.56869020000001</v>
      </c>
    </row>
    <row r="42" spans="1:23">
      <c r="A42" s="29" t="s">
        <v>2</v>
      </c>
      <c r="B42" s="29" t="s">
        <v>176</v>
      </c>
      <c r="C42" s="29">
        <v>111.10373319999999</v>
      </c>
      <c r="D42" s="29">
        <v>111.6091515</v>
      </c>
      <c r="E42" s="29">
        <v>111.5051122</v>
      </c>
      <c r="F42" s="29">
        <v>108.7373695</v>
      </c>
      <c r="G42" s="29">
        <v>109.5135849</v>
      </c>
      <c r="H42" s="29">
        <v>107.9788518</v>
      </c>
      <c r="I42" s="29">
        <v>107.8940412</v>
      </c>
      <c r="J42" s="29">
        <v>107.3602152</v>
      </c>
      <c r="K42" s="29">
        <v>105.36300490000001</v>
      </c>
      <c r="L42" s="29">
        <v>106.535963</v>
      </c>
      <c r="M42" s="29">
        <v>106.70749170000001</v>
      </c>
      <c r="N42" s="29">
        <v>106.0966671</v>
      </c>
      <c r="O42" s="29">
        <v>102.84591349999999</v>
      </c>
      <c r="P42" s="29">
        <v>101.67750700000001</v>
      </c>
      <c r="Q42" s="29">
        <v>100</v>
      </c>
      <c r="R42" s="29">
        <v>97.740703199999999</v>
      </c>
      <c r="S42" s="29">
        <v>99.892122299999997</v>
      </c>
      <c r="T42" s="29">
        <v>101.49895189999999</v>
      </c>
      <c r="U42" s="29">
        <v>100.8081414</v>
      </c>
      <c r="V42" s="29">
        <v>96.730512200000007</v>
      </c>
      <c r="W42" s="29">
        <v>96.699268099999998</v>
      </c>
    </row>
    <row r="43" spans="1:23">
      <c r="A43" s="29" t="s">
        <v>2</v>
      </c>
      <c r="B43" s="29" t="s">
        <v>177</v>
      </c>
      <c r="C43" s="29">
        <v>74.844535800000003</v>
      </c>
      <c r="D43" s="29">
        <v>77.203323900000001</v>
      </c>
      <c r="E43" s="29">
        <v>79.157324200000005</v>
      </c>
      <c r="F43" s="29">
        <v>80.248862799999998</v>
      </c>
      <c r="G43" s="29">
        <v>81.257206100000005</v>
      </c>
      <c r="H43" s="29">
        <v>82.768381000000005</v>
      </c>
      <c r="I43" s="29">
        <v>83.604078700000002</v>
      </c>
      <c r="J43" s="29">
        <v>84.750598600000004</v>
      </c>
      <c r="K43" s="29">
        <v>85.688394400000007</v>
      </c>
      <c r="L43" s="29">
        <v>87.953899899999996</v>
      </c>
      <c r="M43" s="29">
        <v>90.434099500000002</v>
      </c>
      <c r="N43" s="29">
        <v>93.316106700000006</v>
      </c>
      <c r="O43" s="29">
        <v>95.945605299999997</v>
      </c>
      <c r="P43" s="29">
        <v>97.753567200000006</v>
      </c>
      <c r="Q43" s="29">
        <v>100</v>
      </c>
      <c r="R43" s="29">
        <v>102.00354950000001</v>
      </c>
      <c r="S43" s="29">
        <v>104.8333971</v>
      </c>
      <c r="T43" s="29">
        <v>107.2612661</v>
      </c>
      <c r="U43" s="29">
        <v>108.8044311</v>
      </c>
      <c r="V43" s="29">
        <v>109.7015574</v>
      </c>
      <c r="W43" s="29">
        <v>110.6617562</v>
      </c>
    </row>
    <row r="44" spans="1:23">
      <c r="A44" s="29" t="s">
        <v>2</v>
      </c>
      <c r="B44" s="29" t="s">
        <v>178</v>
      </c>
      <c r="C44" s="29">
        <v>3982.26</v>
      </c>
      <c r="D44" s="29">
        <v>3847.73</v>
      </c>
      <c r="E44" s="29">
        <v>3670.23</v>
      </c>
      <c r="F44" s="29">
        <v>3575.13</v>
      </c>
      <c r="G44" s="29">
        <v>3585.62</v>
      </c>
      <c r="H44" s="29">
        <v>3557.3</v>
      </c>
      <c r="I44" s="29">
        <v>3525.68</v>
      </c>
      <c r="J44" s="29">
        <v>3529.08</v>
      </c>
      <c r="K44" s="29">
        <v>3512.39</v>
      </c>
      <c r="L44" s="29">
        <v>3529.55</v>
      </c>
      <c r="M44" s="29">
        <v>3550.76</v>
      </c>
      <c r="N44" s="29">
        <v>3479.73</v>
      </c>
      <c r="O44" s="29">
        <v>3405.97</v>
      </c>
      <c r="P44" s="29">
        <v>3289.69</v>
      </c>
      <c r="Q44" s="29">
        <v>3216.25</v>
      </c>
      <c r="R44" s="29">
        <v>3152.34</v>
      </c>
      <c r="S44" s="29">
        <v>3111.69</v>
      </c>
      <c r="T44" s="29">
        <v>3072.56</v>
      </c>
      <c r="U44" s="29">
        <v>2920.16</v>
      </c>
      <c r="V44" s="29">
        <v>2805.44</v>
      </c>
      <c r="W44" s="29">
        <v>2781.7</v>
      </c>
    </row>
    <row r="45" spans="1:23">
      <c r="A45" s="29" t="s">
        <v>2</v>
      </c>
      <c r="B45" s="29" t="s">
        <v>179</v>
      </c>
      <c r="C45" s="29">
        <v>14818.6</v>
      </c>
      <c r="D45" s="29">
        <v>14987.49</v>
      </c>
      <c r="E45" s="29">
        <v>15098.58</v>
      </c>
      <c r="F45" s="29">
        <v>15414.53</v>
      </c>
      <c r="G45" s="29">
        <v>15697.46</v>
      </c>
      <c r="H45" s="29">
        <v>15948.03</v>
      </c>
      <c r="I45" s="29">
        <v>16209.27</v>
      </c>
      <c r="J45" s="29">
        <v>16650.86</v>
      </c>
      <c r="K45" s="29">
        <v>17208.57</v>
      </c>
      <c r="L45" s="29">
        <v>17796.25</v>
      </c>
      <c r="M45" s="29">
        <v>18149.330000000002</v>
      </c>
      <c r="N45" s="29">
        <v>18349.900000000001</v>
      </c>
      <c r="O45" s="29">
        <v>18453.07</v>
      </c>
      <c r="P45" s="29">
        <v>18548.650000000001</v>
      </c>
      <c r="Q45" s="29">
        <v>18702.34</v>
      </c>
      <c r="R45" s="29">
        <v>18974.63</v>
      </c>
      <c r="S45" s="29">
        <v>19307.47</v>
      </c>
      <c r="T45" s="29">
        <v>19433.88</v>
      </c>
      <c r="U45" s="29">
        <v>19213.84</v>
      </c>
      <c r="V45" s="29">
        <v>19344.53</v>
      </c>
      <c r="W45" s="29">
        <v>19508.38</v>
      </c>
    </row>
    <row r="46" spans="1:23">
      <c r="A46" s="29" t="s">
        <v>2</v>
      </c>
      <c r="B46" s="29" t="s">
        <v>180</v>
      </c>
      <c r="C46" s="29">
        <v>4140.6000000000004</v>
      </c>
      <c r="D46" s="29">
        <v>4000.98</v>
      </c>
      <c r="E46" s="29">
        <v>3815.65</v>
      </c>
      <c r="F46" s="29">
        <v>3715.6</v>
      </c>
      <c r="G46" s="29">
        <v>3725.52</v>
      </c>
      <c r="H46" s="29">
        <v>3693.72</v>
      </c>
      <c r="I46" s="29">
        <v>3658.11</v>
      </c>
      <c r="J46" s="29">
        <v>3658.53</v>
      </c>
      <c r="K46" s="29">
        <v>3640.34</v>
      </c>
      <c r="L46" s="29">
        <v>3657.81</v>
      </c>
      <c r="M46" s="29">
        <v>3679.01</v>
      </c>
      <c r="N46" s="29">
        <v>3607.9</v>
      </c>
      <c r="O46" s="29">
        <v>3532.59</v>
      </c>
      <c r="P46" s="29">
        <v>3414.8</v>
      </c>
      <c r="Q46" s="29">
        <v>3342.41</v>
      </c>
      <c r="R46" s="29">
        <v>3281.3</v>
      </c>
      <c r="S46" s="29">
        <v>3240.77</v>
      </c>
      <c r="T46" s="29">
        <v>3200.18</v>
      </c>
      <c r="U46" s="29">
        <v>3047.26</v>
      </c>
      <c r="V46" s="29">
        <v>2930.81</v>
      </c>
      <c r="W46" s="29">
        <v>2905.69</v>
      </c>
    </row>
    <row r="47" spans="1:23">
      <c r="A47" s="29" t="s">
        <v>2</v>
      </c>
      <c r="B47" s="29" t="s">
        <v>181</v>
      </c>
      <c r="C47" s="29">
        <v>16413.48</v>
      </c>
      <c r="D47" s="29">
        <v>16529.86</v>
      </c>
      <c r="E47" s="29">
        <v>16597.62</v>
      </c>
      <c r="F47" s="29">
        <v>16887.28</v>
      </c>
      <c r="G47" s="29">
        <v>17136.47</v>
      </c>
      <c r="H47" s="29">
        <v>17362.59</v>
      </c>
      <c r="I47" s="29">
        <v>17610.77</v>
      </c>
      <c r="J47" s="29">
        <v>18043.46</v>
      </c>
      <c r="K47" s="29">
        <v>18607.95</v>
      </c>
      <c r="L47" s="29">
        <v>19196.5</v>
      </c>
      <c r="M47" s="29">
        <v>19527.3</v>
      </c>
      <c r="N47" s="29">
        <v>19722.02</v>
      </c>
      <c r="O47" s="29">
        <v>19839.75</v>
      </c>
      <c r="P47" s="29">
        <v>19964.91</v>
      </c>
      <c r="Q47" s="29">
        <v>20153.5</v>
      </c>
      <c r="R47" s="29">
        <v>20450.3</v>
      </c>
      <c r="S47" s="29">
        <v>20807.23</v>
      </c>
      <c r="T47" s="29">
        <v>20958.580000000002</v>
      </c>
      <c r="U47" s="29">
        <v>20757.64</v>
      </c>
      <c r="V47" s="29">
        <v>20911.990000000002</v>
      </c>
      <c r="W47" s="29">
        <v>21087.5</v>
      </c>
    </row>
    <row r="48" spans="1:23">
      <c r="A48" s="29" t="s">
        <v>2</v>
      </c>
      <c r="B48" s="29" t="s">
        <v>173</v>
      </c>
      <c r="C48" s="29">
        <v>101.78212670000001</v>
      </c>
      <c r="D48" s="29">
        <v>105.76144739999999</v>
      </c>
      <c r="E48" s="29">
        <v>110.24964970000001</v>
      </c>
      <c r="F48" s="29">
        <v>107.84817390000001</v>
      </c>
      <c r="G48" s="29">
        <v>107.5672471</v>
      </c>
      <c r="H48" s="29">
        <v>109.3004698</v>
      </c>
      <c r="I48" s="29">
        <v>105.5737762</v>
      </c>
      <c r="J48" s="29">
        <v>101.70812909999999</v>
      </c>
      <c r="K48" s="29">
        <v>101.0791988</v>
      </c>
      <c r="L48" s="29">
        <v>99.740772000000007</v>
      </c>
      <c r="M48" s="29">
        <v>101.20688180000001</v>
      </c>
      <c r="N48" s="29">
        <v>103.5225643</v>
      </c>
      <c r="O48" s="29">
        <v>101.8990836</v>
      </c>
      <c r="P48" s="29">
        <v>100.9970055</v>
      </c>
      <c r="Q48" s="29">
        <v>100</v>
      </c>
      <c r="R48" s="29">
        <v>100.0541712</v>
      </c>
      <c r="S48" s="29">
        <v>99.463306099999997</v>
      </c>
      <c r="T48" s="29">
        <v>105.5770806</v>
      </c>
      <c r="U48" s="29">
        <v>109.71148719999999</v>
      </c>
      <c r="V48" s="29">
        <v>105.2172106</v>
      </c>
      <c r="W48" s="29">
        <v>107.66145779999999</v>
      </c>
    </row>
    <row r="49" spans="1:23">
      <c r="A49" s="29" t="s">
        <v>2</v>
      </c>
      <c r="B49" s="29" t="s">
        <v>176</v>
      </c>
      <c r="C49" s="29">
        <v>104.5115835</v>
      </c>
      <c r="D49" s="29">
        <v>106.9022124</v>
      </c>
      <c r="E49" s="29">
        <v>110.25940180000001</v>
      </c>
      <c r="F49" s="29">
        <v>108.3566098</v>
      </c>
      <c r="G49" s="29">
        <v>110.0927847</v>
      </c>
      <c r="H49" s="29">
        <v>109.0859136</v>
      </c>
      <c r="I49" s="29">
        <v>107.02878080000001</v>
      </c>
      <c r="J49" s="29">
        <v>106.6797619</v>
      </c>
      <c r="K49" s="29">
        <v>105.36300490000001</v>
      </c>
      <c r="L49" s="29">
        <v>106.535963</v>
      </c>
      <c r="M49" s="29">
        <v>106.70749170000001</v>
      </c>
      <c r="N49" s="29">
        <v>106.0966671</v>
      </c>
      <c r="O49" s="29">
        <v>102.84591349999999</v>
      </c>
      <c r="P49" s="29">
        <v>101.67750700000001</v>
      </c>
      <c r="Q49" s="29">
        <v>100</v>
      </c>
      <c r="R49" s="29">
        <v>97.740703199999999</v>
      </c>
      <c r="S49" s="29">
        <v>99.892122299999997</v>
      </c>
      <c r="T49" s="29">
        <v>101.49895189999999</v>
      </c>
      <c r="U49" s="29">
        <v>100.8081414</v>
      </c>
      <c r="V49" s="29">
        <v>96.730512200000007</v>
      </c>
      <c r="W49" s="29">
        <v>96.699268099999998</v>
      </c>
    </row>
    <row r="50" spans="1:23">
      <c r="A50" s="29" t="s">
        <v>2</v>
      </c>
      <c r="B50" s="29" t="s">
        <v>177</v>
      </c>
      <c r="C50" s="29">
        <v>70.403763499999997</v>
      </c>
      <c r="D50" s="29">
        <v>73.947395999999998</v>
      </c>
      <c r="E50" s="29">
        <v>78.272996199999994</v>
      </c>
      <c r="F50" s="29">
        <v>79.967859700000005</v>
      </c>
      <c r="G50" s="29">
        <v>81.686962500000007</v>
      </c>
      <c r="H50" s="29">
        <v>83.616970499999994</v>
      </c>
      <c r="I50" s="29">
        <v>82.933612499999995</v>
      </c>
      <c r="J50" s="29">
        <v>84.213445899999996</v>
      </c>
      <c r="K50" s="29">
        <v>85.688394400000007</v>
      </c>
      <c r="L50" s="29">
        <v>87.953899899999996</v>
      </c>
      <c r="M50" s="29">
        <v>90.434099500000002</v>
      </c>
      <c r="N50" s="29">
        <v>93.316106700000006</v>
      </c>
      <c r="O50" s="29">
        <v>95.945605299999997</v>
      </c>
      <c r="P50" s="29">
        <v>97.753567200000006</v>
      </c>
      <c r="Q50" s="29">
        <v>100</v>
      </c>
      <c r="R50" s="29">
        <v>102.00354950000001</v>
      </c>
      <c r="S50" s="29">
        <v>104.8333971</v>
      </c>
      <c r="T50" s="29">
        <v>107.2612661</v>
      </c>
      <c r="U50" s="29">
        <v>108.8044311</v>
      </c>
      <c r="V50" s="29">
        <v>109.7015574</v>
      </c>
      <c r="W50" s="29">
        <v>110.6617562</v>
      </c>
    </row>
    <row r="51" spans="1:23">
      <c r="A51" s="29" t="s">
        <v>2</v>
      </c>
      <c r="B51" s="29" t="s">
        <v>182</v>
      </c>
      <c r="C51" s="29">
        <v>99.906499999999994</v>
      </c>
      <c r="D51" s="29">
        <v>103.6161</v>
      </c>
      <c r="E51" s="29">
        <v>105.7441</v>
      </c>
      <c r="F51" s="29">
        <v>107.0013</v>
      </c>
      <c r="G51" s="29">
        <v>110.9235</v>
      </c>
      <c r="H51" s="29">
        <v>112.7978</v>
      </c>
      <c r="I51" s="29">
        <v>113.5701</v>
      </c>
      <c r="J51" s="29">
        <v>114.63079999999999</v>
      </c>
      <c r="K51" s="29">
        <v>118.0326</v>
      </c>
      <c r="L51" s="29">
        <v>121.0308</v>
      </c>
      <c r="M51" s="29">
        <v>123.33799999999999</v>
      </c>
      <c r="N51" s="29">
        <v>124.9541</v>
      </c>
      <c r="O51" s="29">
        <v>125.012</v>
      </c>
      <c r="P51" s="29">
        <v>126.4111</v>
      </c>
      <c r="Q51" s="29">
        <v>127.87649999999999</v>
      </c>
      <c r="R51" s="29">
        <v>129.23159999999999</v>
      </c>
      <c r="S51" s="29">
        <v>131.3099</v>
      </c>
      <c r="T51" s="29">
        <v>133.50899999999999</v>
      </c>
      <c r="U51" s="29">
        <v>128.28299999999999</v>
      </c>
      <c r="V51" s="29">
        <v>127.527</v>
      </c>
      <c r="W51" s="29">
        <v>131.49340000000001</v>
      </c>
    </row>
    <row r="52" spans="1:23">
      <c r="A52" s="29" t="s">
        <v>2</v>
      </c>
      <c r="B52" s="29" t="s">
        <v>183</v>
      </c>
      <c r="C52" s="29">
        <v>372.67439999999999</v>
      </c>
      <c r="D52" s="29">
        <v>396.27850000000001</v>
      </c>
      <c r="E52" s="29">
        <v>419.54579999999999</v>
      </c>
      <c r="F52" s="29">
        <v>434.64980000000003</v>
      </c>
      <c r="G52" s="29">
        <v>456.30739999999997</v>
      </c>
      <c r="H52" s="29">
        <v>474.71679999999998</v>
      </c>
      <c r="I52" s="29">
        <v>480.15480000000002</v>
      </c>
      <c r="J52" s="29">
        <v>504.17079999999999</v>
      </c>
      <c r="K52" s="29">
        <v>534.93700000000001</v>
      </c>
      <c r="L52" s="29">
        <v>566.93560000000002</v>
      </c>
      <c r="M52" s="29">
        <v>595.7636</v>
      </c>
      <c r="N52" s="29">
        <v>623.86540000000002</v>
      </c>
      <c r="O52" s="29">
        <v>644.66150000000005</v>
      </c>
      <c r="P52" s="29">
        <v>668.70360000000005</v>
      </c>
      <c r="Q52" s="29">
        <v>695.76940000000002</v>
      </c>
      <c r="R52" s="29">
        <v>728.15129999999999</v>
      </c>
      <c r="S52" s="29">
        <v>759.40840000000003</v>
      </c>
      <c r="T52" s="29">
        <v>783.50400000000002</v>
      </c>
      <c r="U52" s="29">
        <v>789.81600000000003</v>
      </c>
      <c r="V52" s="29">
        <v>811.65599999999995</v>
      </c>
      <c r="W52" s="29">
        <v>840.17529999999999</v>
      </c>
    </row>
    <row r="53" spans="1:23">
      <c r="A53" s="29" t="s">
        <v>2</v>
      </c>
      <c r="B53" s="29" t="s">
        <v>184</v>
      </c>
      <c r="C53" s="29">
        <v>156.29249999999999</v>
      </c>
      <c r="D53" s="29">
        <v>159.5652</v>
      </c>
      <c r="E53" s="29">
        <v>161.07900000000001</v>
      </c>
      <c r="F53" s="29">
        <v>163.66999999999999</v>
      </c>
      <c r="G53" s="29">
        <v>172.78100000000001</v>
      </c>
      <c r="H53" s="29">
        <v>171.2056</v>
      </c>
      <c r="I53" s="29">
        <v>174.9126</v>
      </c>
      <c r="J53" s="29">
        <v>182.49420000000001</v>
      </c>
      <c r="K53" s="29">
        <v>186.69489999999999</v>
      </c>
      <c r="L53" s="29">
        <v>196.17609999999999</v>
      </c>
      <c r="M53" s="29">
        <v>197.26679999999999</v>
      </c>
      <c r="N53" s="29">
        <v>194.44890000000001</v>
      </c>
      <c r="O53" s="29">
        <v>191.61</v>
      </c>
      <c r="P53" s="29">
        <v>193.39859999999999</v>
      </c>
      <c r="Q53" s="29">
        <v>194.55029999999999</v>
      </c>
      <c r="R53" s="29">
        <v>192.37549999999999</v>
      </c>
      <c r="S53" s="29">
        <v>201.05709999999999</v>
      </c>
      <c r="T53" s="29">
        <v>195.78280000000001</v>
      </c>
      <c r="U53" s="29">
        <v>180.15430000000001</v>
      </c>
      <c r="V53" s="29">
        <v>179.41970000000001</v>
      </c>
      <c r="W53" s="29">
        <v>180.70869999999999</v>
      </c>
    </row>
    <row r="54" spans="1:23">
      <c r="A54" s="29" t="s">
        <v>2</v>
      </c>
      <c r="B54" s="29" t="s">
        <v>185</v>
      </c>
      <c r="C54" s="29">
        <v>632.303</v>
      </c>
      <c r="D54" s="29">
        <v>676.32899999999995</v>
      </c>
      <c r="E54" s="29">
        <v>719.37</v>
      </c>
      <c r="F54" s="29">
        <v>751.39300000000003</v>
      </c>
      <c r="G54" s="29">
        <v>780.67100000000005</v>
      </c>
      <c r="H54" s="29">
        <v>810.74199999999996</v>
      </c>
      <c r="I54" s="29">
        <v>825.97500000000002</v>
      </c>
      <c r="J54" s="29">
        <v>865.76300000000003</v>
      </c>
      <c r="K54" s="29">
        <v>907.35299999999995</v>
      </c>
      <c r="L54" s="29">
        <v>963.072</v>
      </c>
      <c r="M54" s="29">
        <v>1007.9829999999999</v>
      </c>
      <c r="N54" s="29">
        <v>1049.816</v>
      </c>
      <c r="O54" s="29">
        <v>1091.7080000000001</v>
      </c>
      <c r="P54" s="29">
        <v>1138.903</v>
      </c>
      <c r="Q54" s="29">
        <v>1186.7829999999999</v>
      </c>
      <c r="R54" s="29">
        <v>1245.2070000000001</v>
      </c>
      <c r="S54" s="29">
        <v>1310.4010000000001</v>
      </c>
      <c r="T54" s="29">
        <v>1354.056</v>
      </c>
      <c r="U54" s="29">
        <v>1344.3</v>
      </c>
      <c r="V54" s="29">
        <v>1380.4590000000001</v>
      </c>
      <c r="W54" s="29">
        <v>1421.4490000000001</v>
      </c>
    </row>
    <row r="55" spans="1:23">
      <c r="A55" s="29" t="s">
        <v>2</v>
      </c>
      <c r="B55" s="29" t="s">
        <v>186</v>
      </c>
      <c r="C55" s="29">
        <v>903.15099999999995</v>
      </c>
      <c r="D55" s="29">
        <v>955.846</v>
      </c>
      <c r="E55" s="29">
        <v>997.82600000000002</v>
      </c>
      <c r="F55" s="29">
        <v>1032.885</v>
      </c>
      <c r="G55" s="29">
        <v>1075.6679999999999</v>
      </c>
      <c r="H55" s="29">
        <v>1103.807</v>
      </c>
      <c r="I55" s="29">
        <v>1118.325</v>
      </c>
      <c r="J55" s="29">
        <v>1170.3420000000001</v>
      </c>
      <c r="K55" s="29">
        <v>1219.125</v>
      </c>
      <c r="L55" s="29">
        <v>1289.067</v>
      </c>
      <c r="M55" s="29">
        <v>1343.1189999999999</v>
      </c>
      <c r="N55" s="29">
        <v>1387.057</v>
      </c>
      <c r="O55" s="29">
        <v>1428.018</v>
      </c>
      <c r="P55" s="29">
        <v>1485.7470000000001</v>
      </c>
      <c r="Q55" s="29">
        <v>1539.885</v>
      </c>
      <c r="R55" s="29">
        <v>1606.258</v>
      </c>
      <c r="S55" s="29">
        <v>1689.8309999999999</v>
      </c>
      <c r="T55" s="29">
        <v>1735.078</v>
      </c>
      <c r="U55" s="29">
        <v>1701.213</v>
      </c>
      <c r="V55" s="29">
        <v>1741.492</v>
      </c>
      <c r="W55" s="29">
        <v>1788.9949999999999</v>
      </c>
    </row>
    <row r="57" spans="1:23">
      <c r="A57" s="29" t="s">
        <v>5</v>
      </c>
      <c r="B57" s="29" t="s">
        <v>170</v>
      </c>
      <c r="C57" s="29">
        <v>73.138258199999996</v>
      </c>
      <c r="D57" s="29">
        <v>75.867415699999995</v>
      </c>
      <c r="E57" s="29">
        <v>78.247978900000007</v>
      </c>
      <c r="F57" s="29">
        <v>76.493947599999998</v>
      </c>
      <c r="G57" s="29">
        <v>76.813432500000005</v>
      </c>
      <c r="H57" s="29">
        <v>77.323160000000001</v>
      </c>
      <c r="I57" s="29">
        <v>75.084048899999999</v>
      </c>
      <c r="J57" s="29">
        <v>74.142182500000004</v>
      </c>
      <c r="K57" s="29">
        <v>75.133894299999994</v>
      </c>
      <c r="L57" s="29">
        <v>74.793277200000006</v>
      </c>
      <c r="M57" s="29">
        <v>75.154640499999999</v>
      </c>
      <c r="N57" s="29">
        <v>75.468722700000001</v>
      </c>
      <c r="O57" s="29">
        <v>74.065579999999997</v>
      </c>
      <c r="P57" s="29">
        <v>71.620765500000005</v>
      </c>
      <c r="Q57" s="29">
        <v>69.576418000000004</v>
      </c>
      <c r="R57" s="29">
        <v>66.693849599999993</v>
      </c>
      <c r="S57" s="29">
        <v>64.481466499999996</v>
      </c>
      <c r="T57" s="29">
        <v>68.265776099999997</v>
      </c>
      <c r="U57" s="29">
        <v>76.855083899999997</v>
      </c>
      <c r="V57" s="29">
        <v>67.698133400000003</v>
      </c>
      <c r="W57" s="29">
        <v>65.848982599999999</v>
      </c>
    </row>
    <row r="58" spans="1:23">
      <c r="A58" s="29" t="s">
        <v>5</v>
      </c>
      <c r="B58" s="29" t="s">
        <v>171</v>
      </c>
      <c r="C58" s="29">
        <v>25.621390000000002</v>
      </c>
      <c r="D58" s="29">
        <v>29.523289999999999</v>
      </c>
      <c r="E58" s="29">
        <v>31.903089999999999</v>
      </c>
      <c r="F58" s="29">
        <v>33.911830000000002</v>
      </c>
      <c r="G58" s="29">
        <v>36.65748</v>
      </c>
      <c r="H58" s="29">
        <v>36.800960000000003</v>
      </c>
      <c r="I58" s="29">
        <v>36.440019999999997</v>
      </c>
      <c r="J58" s="29">
        <v>37.091439999999999</v>
      </c>
      <c r="K58" s="29">
        <v>38.06953</v>
      </c>
      <c r="L58" s="29">
        <v>39.62565</v>
      </c>
      <c r="M58" s="29">
        <v>40.372889999999998</v>
      </c>
      <c r="N58" s="29">
        <v>40.998220000000003</v>
      </c>
      <c r="O58" s="29">
        <v>41.827500000000001</v>
      </c>
      <c r="P58" s="29">
        <v>42.678089999999997</v>
      </c>
      <c r="Q58" s="29">
        <v>42.887500000000003</v>
      </c>
      <c r="R58" s="29">
        <v>44.540390000000002</v>
      </c>
      <c r="S58" s="29">
        <v>44.920659999999998</v>
      </c>
      <c r="T58" s="29">
        <v>45.637259999999998</v>
      </c>
      <c r="U58" s="29">
        <v>44.218769999999999</v>
      </c>
      <c r="V58" s="29">
        <v>46.311979999999998</v>
      </c>
      <c r="W58" s="29">
        <v>48.137210000000003</v>
      </c>
    </row>
    <row r="59" spans="1:23">
      <c r="A59" s="29" t="s">
        <v>5</v>
      </c>
      <c r="B59" s="29" t="s">
        <v>172</v>
      </c>
      <c r="C59" s="29">
        <v>22.061240000000002</v>
      </c>
      <c r="D59" s="29">
        <v>24.380610000000001</v>
      </c>
      <c r="E59" s="29">
        <v>26.604520000000001</v>
      </c>
      <c r="F59" s="29">
        <v>27.305959999999999</v>
      </c>
      <c r="G59" s="29">
        <v>29.004280000000001</v>
      </c>
      <c r="H59" s="29">
        <v>28.68141</v>
      </c>
      <c r="I59" s="29">
        <v>27.98583</v>
      </c>
      <c r="J59" s="29">
        <v>28.100999999999999</v>
      </c>
      <c r="K59" s="29">
        <v>28.527439999999999</v>
      </c>
      <c r="L59" s="29">
        <v>28.8249</v>
      </c>
      <c r="M59" s="29">
        <v>29.305309999999999</v>
      </c>
      <c r="N59" s="29">
        <v>29.761900000000001</v>
      </c>
      <c r="O59" s="29">
        <v>30.14949</v>
      </c>
      <c r="P59" s="29">
        <v>30.11204</v>
      </c>
      <c r="Q59" s="29">
        <v>30.078189999999999</v>
      </c>
      <c r="R59" s="29">
        <v>30.083729999999999</v>
      </c>
      <c r="S59" s="29">
        <v>30.31859</v>
      </c>
      <c r="T59" s="29">
        <v>31.000419999999998</v>
      </c>
      <c r="U59" s="29">
        <v>31.433689999999999</v>
      </c>
      <c r="V59" s="29">
        <v>32.037280000000003</v>
      </c>
      <c r="W59" s="29">
        <v>32.906869999999998</v>
      </c>
    </row>
    <row r="60" spans="1:23">
      <c r="A60" s="29" t="s">
        <v>5</v>
      </c>
      <c r="B60" s="29" t="s">
        <v>178</v>
      </c>
      <c r="C60" s="29">
        <v>9783</v>
      </c>
      <c r="D60" s="29">
        <v>9021</v>
      </c>
      <c r="E60" s="29">
        <v>8367</v>
      </c>
      <c r="F60" s="29">
        <v>7916</v>
      </c>
      <c r="G60" s="29">
        <v>7726</v>
      </c>
      <c r="H60" s="29">
        <v>7511</v>
      </c>
      <c r="I60" s="29">
        <v>7375</v>
      </c>
      <c r="J60" s="29">
        <v>7420</v>
      </c>
      <c r="K60" s="29">
        <v>7392</v>
      </c>
      <c r="L60" s="29">
        <v>7453</v>
      </c>
      <c r="M60" s="29">
        <v>7482</v>
      </c>
      <c r="N60" s="29">
        <v>7313</v>
      </c>
      <c r="O60" s="29">
        <v>7119</v>
      </c>
      <c r="P60" s="29">
        <v>7005</v>
      </c>
      <c r="Q60" s="29">
        <v>6871</v>
      </c>
      <c r="R60" s="29">
        <v>6821</v>
      </c>
      <c r="S60" s="29">
        <v>6932</v>
      </c>
      <c r="T60" s="29">
        <v>7085</v>
      </c>
      <c r="U60" s="29">
        <v>6893</v>
      </c>
      <c r="V60" s="29">
        <v>6776</v>
      </c>
      <c r="W60" s="29">
        <v>6909</v>
      </c>
    </row>
    <row r="61" spans="1:23">
      <c r="A61" s="29" t="s">
        <v>5</v>
      </c>
      <c r="B61" s="29" t="s">
        <v>179</v>
      </c>
      <c r="C61" s="29">
        <v>21261</v>
      </c>
      <c r="D61" s="29">
        <v>21530</v>
      </c>
      <c r="E61" s="29">
        <v>21618</v>
      </c>
      <c r="F61" s="29">
        <v>21865</v>
      </c>
      <c r="G61" s="29">
        <v>22129</v>
      </c>
      <c r="H61" s="29">
        <v>22419</v>
      </c>
      <c r="I61" s="29">
        <v>22613</v>
      </c>
      <c r="J61" s="29">
        <v>23075</v>
      </c>
      <c r="K61" s="29">
        <v>23741</v>
      </c>
      <c r="L61" s="29">
        <v>24466</v>
      </c>
      <c r="M61" s="29">
        <v>24745</v>
      </c>
      <c r="N61" s="29">
        <v>24822</v>
      </c>
      <c r="O61" s="29">
        <v>24750</v>
      </c>
      <c r="P61" s="29">
        <v>24901</v>
      </c>
      <c r="Q61" s="29">
        <v>24940</v>
      </c>
      <c r="R61" s="29">
        <v>25201</v>
      </c>
      <c r="S61" s="29">
        <v>25676</v>
      </c>
      <c r="T61" s="29">
        <v>26039</v>
      </c>
      <c r="U61" s="29">
        <v>26247</v>
      </c>
      <c r="V61" s="29">
        <v>26555</v>
      </c>
      <c r="W61" s="29">
        <v>26888</v>
      </c>
    </row>
    <row r="62" spans="1:23">
      <c r="A62" s="29" t="s">
        <v>5</v>
      </c>
      <c r="B62" s="29" t="s">
        <v>180</v>
      </c>
      <c r="C62" s="29">
        <v>10088</v>
      </c>
      <c r="D62" s="29">
        <v>9328</v>
      </c>
      <c r="E62" s="29">
        <v>8676</v>
      </c>
      <c r="F62" s="29">
        <v>8233</v>
      </c>
      <c r="G62" s="29">
        <v>8042</v>
      </c>
      <c r="H62" s="29">
        <v>7824</v>
      </c>
      <c r="I62" s="29">
        <v>7686</v>
      </c>
      <c r="J62" s="29">
        <v>7725</v>
      </c>
      <c r="K62" s="29">
        <v>7684</v>
      </c>
      <c r="L62" s="29">
        <v>7741</v>
      </c>
      <c r="M62" s="29">
        <v>7772</v>
      </c>
      <c r="N62" s="29">
        <v>7605</v>
      </c>
      <c r="O62" s="29">
        <v>7407</v>
      </c>
      <c r="P62" s="29">
        <v>7299</v>
      </c>
      <c r="Q62" s="29">
        <v>7167</v>
      </c>
      <c r="R62" s="29">
        <v>7113</v>
      </c>
      <c r="S62" s="29">
        <v>7212</v>
      </c>
      <c r="T62" s="29">
        <v>7361</v>
      </c>
      <c r="U62" s="29">
        <v>7161</v>
      </c>
      <c r="V62" s="29">
        <v>7042</v>
      </c>
      <c r="W62" s="29">
        <v>7175</v>
      </c>
    </row>
    <row r="63" spans="1:23">
      <c r="A63" s="29" t="s">
        <v>5</v>
      </c>
      <c r="B63" s="29" t="s">
        <v>181</v>
      </c>
      <c r="C63" s="29">
        <v>23576</v>
      </c>
      <c r="D63" s="29">
        <v>23893</v>
      </c>
      <c r="E63" s="29">
        <v>24059</v>
      </c>
      <c r="F63" s="29">
        <v>24397</v>
      </c>
      <c r="G63" s="29">
        <v>24736</v>
      </c>
      <c r="H63" s="29">
        <v>25102</v>
      </c>
      <c r="I63" s="29">
        <v>25370</v>
      </c>
      <c r="J63" s="29">
        <v>25883</v>
      </c>
      <c r="K63" s="29">
        <v>26577</v>
      </c>
      <c r="L63" s="29">
        <v>27326</v>
      </c>
      <c r="M63" s="29">
        <v>27634</v>
      </c>
      <c r="N63" s="29">
        <v>27754</v>
      </c>
      <c r="O63" s="29">
        <v>27762</v>
      </c>
      <c r="P63" s="29">
        <v>28055</v>
      </c>
      <c r="Q63" s="29">
        <v>28229</v>
      </c>
      <c r="R63" s="29">
        <v>28549</v>
      </c>
      <c r="S63" s="29">
        <v>29060</v>
      </c>
      <c r="T63" s="29">
        <v>29409</v>
      </c>
      <c r="U63" s="29">
        <v>29620</v>
      </c>
      <c r="V63" s="29">
        <v>29953</v>
      </c>
      <c r="W63" s="29">
        <v>30334</v>
      </c>
    </row>
    <row r="64" spans="1:23">
      <c r="A64" s="29" t="s">
        <v>5</v>
      </c>
      <c r="B64" s="29" t="s">
        <v>182</v>
      </c>
      <c r="C64" s="29">
        <v>250.654</v>
      </c>
      <c r="D64" s="29">
        <v>266.32960000000003</v>
      </c>
      <c r="E64" s="29">
        <v>266.9332</v>
      </c>
      <c r="F64" s="29">
        <v>268.4461</v>
      </c>
      <c r="G64" s="29">
        <v>283.21570000000003</v>
      </c>
      <c r="H64" s="29">
        <v>276.41199999999998</v>
      </c>
      <c r="I64" s="29">
        <v>268.74520000000001</v>
      </c>
      <c r="J64" s="29">
        <v>275.21850000000001</v>
      </c>
      <c r="K64" s="29">
        <v>281.41000000000003</v>
      </c>
      <c r="L64" s="29">
        <v>295.33</v>
      </c>
      <c r="M64" s="29">
        <v>302.07</v>
      </c>
      <c r="N64" s="29">
        <v>299.82</v>
      </c>
      <c r="O64" s="29">
        <v>297.77</v>
      </c>
      <c r="P64" s="29">
        <v>298.95999999999998</v>
      </c>
      <c r="Q64" s="29">
        <v>294.68</v>
      </c>
      <c r="R64" s="29">
        <v>303.81</v>
      </c>
      <c r="S64" s="29">
        <v>311.39</v>
      </c>
      <c r="T64" s="29">
        <v>323.33999999999997</v>
      </c>
      <c r="U64" s="29">
        <v>304.8</v>
      </c>
      <c r="V64" s="29">
        <v>313.81</v>
      </c>
      <c r="W64" s="29">
        <v>332.58</v>
      </c>
    </row>
    <row r="65" spans="1:23">
      <c r="A65" s="29" t="s">
        <v>5</v>
      </c>
      <c r="B65" s="29" t="s">
        <v>183</v>
      </c>
      <c r="C65" s="29">
        <v>469.04399999999998</v>
      </c>
      <c r="D65" s="29">
        <v>524.91459999999995</v>
      </c>
      <c r="E65" s="29">
        <v>575.13660000000004</v>
      </c>
      <c r="F65" s="29">
        <v>597.04480000000001</v>
      </c>
      <c r="G65" s="29">
        <v>641.83579999999995</v>
      </c>
      <c r="H65" s="29">
        <v>643.00850000000003</v>
      </c>
      <c r="I65" s="29">
        <v>632.84349999999995</v>
      </c>
      <c r="J65" s="29">
        <v>648.43060000000003</v>
      </c>
      <c r="K65" s="29">
        <v>677.27</v>
      </c>
      <c r="L65" s="29">
        <v>705.23</v>
      </c>
      <c r="M65" s="29">
        <v>725.16</v>
      </c>
      <c r="N65" s="29">
        <v>738.75</v>
      </c>
      <c r="O65" s="29">
        <v>746.2</v>
      </c>
      <c r="P65" s="29">
        <v>749.82</v>
      </c>
      <c r="Q65" s="29">
        <v>750.15</v>
      </c>
      <c r="R65" s="29">
        <v>758.14</v>
      </c>
      <c r="S65" s="29">
        <v>778.46</v>
      </c>
      <c r="T65" s="29">
        <v>807.22</v>
      </c>
      <c r="U65" s="29">
        <v>825.04</v>
      </c>
      <c r="V65" s="29">
        <v>850.75</v>
      </c>
      <c r="W65" s="29">
        <v>884.8</v>
      </c>
    </row>
    <row r="66" spans="1:23">
      <c r="A66" s="29" t="s">
        <v>5</v>
      </c>
      <c r="B66" s="29" t="s">
        <v>184</v>
      </c>
      <c r="C66" s="29">
        <v>353.3972</v>
      </c>
      <c r="D66" s="29">
        <v>362.99279999999999</v>
      </c>
      <c r="E66" s="29">
        <v>353.73599999999999</v>
      </c>
      <c r="F66" s="29">
        <v>364.99110000000002</v>
      </c>
      <c r="G66" s="29">
        <v>383.78629999999998</v>
      </c>
      <c r="H66" s="29">
        <v>372.3732</v>
      </c>
      <c r="I66" s="29">
        <v>373.01929999999999</v>
      </c>
      <c r="J66" s="29">
        <v>386.46199999999999</v>
      </c>
      <c r="K66" s="29">
        <v>389.34</v>
      </c>
      <c r="L66" s="29">
        <v>410.12</v>
      </c>
      <c r="M66" s="29">
        <v>417.51</v>
      </c>
      <c r="N66" s="29">
        <v>413.14</v>
      </c>
      <c r="O66" s="29">
        <v>418.3</v>
      </c>
      <c r="P66" s="29">
        <v>434.94</v>
      </c>
      <c r="Q66" s="29">
        <v>441.78</v>
      </c>
      <c r="R66" s="29">
        <v>475.03</v>
      </c>
      <c r="S66" s="29">
        <v>502.42</v>
      </c>
      <c r="T66" s="29">
        <v>492.1</v>
      </c>
      <c r="U66" s="29">
        <v>412.01</v>
      </c>
      <c r="V66" s="29">
        <v>481.74</v>
      </c>
      <c r="W66" s="29">
        <v>524.51</v>
      </c>
    </row>
    <row r="67" spans="1:23">
      <c r="A67" s="29" t="s">
        <v>5</v>
      </c>
      <c r="B67" s="29" t="s">
        <v>185</v>
      </c>
      <c r="C67" s="29">
        <v>830.28099999999995</v>
      </c>
      <c r="D67" s="29">
        <v>920.14499999999998</v>
      </c>
      <c r="E67" s="29">
        <v>1019.7859999999999</v>
      </c>
      <c r="F67" s="29">
        <v>1076.904</v>
      </c>
      <c r="G67" s="29">
        <v>1161.6089999999999</v>
      </c>
      <c r="H67" s="29">
        <v>1173.443</v>
      </c>
      <c r="I67" s="29">
        <v>1169.7070000000001</v>
      </c>
      <c r="J67" s="29">
        <v>1196.335</v>
      </c>
      <c r="K67" s="29">
        <v>1232.6099999999999</v>
      </c>
      <c r="L67" s="29">
        <v>1259.1600000000001</v>
      </c>
      <c r="M67" s="29">
        <v>1306.3699999999999</v>
      </c>
      <c r="N67" s="29">
        <v>1344.11</v>
      </c>
      <c r="O67" s="29">
        <v>1354.99</v>
      </c>
      <c r="P67" s="29">
        <v>1381.41</v>
      </c>
      <c r="Q67" s="29">
        <v>1402.47</v>
      </c>
      <c r="R67" s="29">
        <v>1440.29</v>
      </c>
      <c r="S67" s="29">
        <v>1494.11</v>
      </c>
      <c r="T67" s="29">
        <v>1527.72</v>
      </c>
      <c r="U67" s="29">
        <v>1514.14</v>
      </c>
      <c r="V67" s="29">
        <v>1553.48</v>
      </c>
      <c r="W67" s="29">
        <v>1582.37</v>
      </c>
    </row>
    <row r="68" spans="1:23">
      <c r="A68" s="29" t="s">
        <v>5</v>
      </c>
      <c r="B68" s="29" t="s">
        <v>186</v>
      </c>
      <c r="C68" s="29">
        <v>1328.8989999999999</v>
      </c>
      <c r="D68" s="29">
        <v>1447.46</v>
      </c>
      <c r="E68" s="29">
        <v>1551.41</v>
      </c>
      <c r="F68" s="29">
        <v>1632.038</v>
      </c>
      <c r="G68" s="29">
        <v>1745.19</v>
      </c>
      <c r="H68" s="29">
        <v>1738.076</v>
      </c>
      <c r="I68" s="29">
        <v>1724.5409999999999</v>
      </c>
      <c r="J68" s="29">
        <v>1760.6079999999999</v>
      </c>
      <c r="K68" s="29">
        <v>1798.72</v>
      </c>
      <c r="L68" s="29">
        <v>1841.48</v>
      </c>
      <c r="M68" s="29">
        <v>1893.35</v>
      </c>
      <c r="N68" s="29">
        <v>1922.47</v>
      </c>
      <c r="O68" s="29">
        <v>1933.44</v>
      </c>
      <c r="P68" s="29">
        <v>1983.54</v>
      </c>
      <c r="Q68" s="29">
        <v>2006.36</v>
      </c>
      <c r="R68" s="29">
        <v>2086.2800000000002</v>
      </c>
      <c r="S68" s="29">
        <v>2176.9899999999998</v>
      </c>
      <c r="T68" s="29">
        <v>2217</v>
      </c>
      <c r="U68" s="29">
        <v>2117.35</v>
      </c>
      <c r="V68" s="29">
        <v>2236.63</v>
      </c>
      <c r="W68" s="29">
        <v>2317.4299999999998</v>
      </c>
    </row>
    <row r="71" spans="1:23">
      <c r="A71" s="29" t="s">
        <v>2</v>
      </c>
      <c r="B71" s="29" t="s">
        <v>176</v>
      </c>
      <c r="C71" s="29">
        <v>104.5115835</v>
      </c>
      <c r="D71" s="29">
        <v>106.9022124</v>
      </c>
      <c r="E71" s="29">
        <v>110.25940180000001</v>
      </c>
      <c r="F71" s="29">
        <v>108.3566098</v>
      </c>
      <c r="G71" s="29">
        <v>110.0927847</v>
      </c>
      <c r="H71" s="29">
        <v>109.0859136</v>
      </c>
      <c r="I71" s="29">
        <v>107.02878080000001</v>
      </c>
      <c r="J71" s="29">
        <v>106.6797619</v>
      </c>
      <c r="K71" s="29">
        <v>105.36300490000001</v>
      </c>
      <c r="L71" s="29">
        <v>106.535963</v>
      </c>
      <c r="M71" s="29">
        <v>106.70749170000001</v>
      </c>
      <c r="N71" s="29">
        <v>106.0966671</v>
      </c>
      <c r="O71" s="29">
        <v>102.84591349999999</v>
      </c>
      <c r="P71" s="29">
        <v>101.67750700000001</v>
      </c>
      <c r="Q71" s="29">
        <v>100</v>
      </c>
      <c r="R71" s="29">
        <v>97.740703199999999</v>
      </c>
      <c r="S71" s="29">
        <v>99.892122299999997</v>
      </c>
      <c r="T71" s="29">
        <v>101.49895189999999</v>
      </c>
      <c r="U71" s="29">
        <v>100.8081414</v>
      </c>
      <c r="V71" s="29">
        <v>96.730512200000007</v>
      </c>
      <c r="W71" s="29">
        <v>96.699268099999998</v>
      </c>
    </row>
    <row r="72" spans="1:23">
      <c r="A72" s="29" t="s">
        <v>2</v>
      </c>
      <c r="B72" s="29" t="s">
        <v>177</v>
      </c>
      <c r="C72" s="29">
        <v>70.403763499999997</v>
      </c>
      <c r="D72" s="29">
        <v>73.947395999999998</v>
      </c>
      <c r="E72" s="29">
        <v>78.272996199999994</v>
      </c>
      <c r="F72" s="29">
        <v>79.967859700000005</v>
      </c>
      <c r="G72" s="29">
        <v>81.686962500000007</v>
      </c>
      <c r="H72" s="29">
        <v>83.616970499999994</v>
      </c>
      <c r="I72" s="29">
        <v>82.933612499999995</v>
      </c>
      <c r="J72" s="29">
        <v>84.213445899999996</v>
      </c>
      <c r="K72" s="29">
        <v>85.688394400000007</v>
      </c>
      <c r="L72" s="29">
        <v>87.953899899999996</v>
      </c>
      <c r="M72" s="29">
        <v>90.434099500000002</v>
      </c>
      <c r="N72" s="29">
        <v>93.316106700000006</v>
      </c>
      <c r="O72" s="29">
        <v>95.945605299999997</v>
      </c>
      <c r="P72" s="29">
        <v>97.753567200000006</v>
      </c>
      <c r="Q72" s="29">
        <v>100</v>
      </c>
      <c r="R72" s="29">
        <v>102.00354950000001</v>
      </c>
      <c r="S72" s="29">
        <v>104.8333971</v>
      </c>
      <c r="T72" s="29">
        <v>107.2612661</v>
      </c>
      <c r="U72" s="29">
        <v>108.8044311</v>
      </c>
      <c r="V72" s="29">
        <v>109.7015574</v>
      </c>
      <c r="W72" s="29">
        <v>110.6617562</v>
      </c>
    </row>
    <row r="73" spans="1:23">
      <c r="A73" s="29" t="s">
        <v>5</v>
      </c>
      <c r="B73" s="29" t="s">
        <v>187</v>
      </c>
      <c r="C73" s="29">
        <v>85.992101099999999</v>
      </c>
      <c r="D73" s="29">
        <v>91.042475300000007</v>
      </c>
      <c r="E73" s="29">
        <v>96.4898314</v>
      </c>
      <c r="F73" s="29">
        <v>96.835923199999996</v>
      </c>
      <c r="G73" s="29">
        <v>101.9432092</v>
      </c>
      <c r="H73" s="29">
        <v>101.46851289999999</v>
      </c>
      <c r="I73" s="29">
        <v>97.919260699999995</v>
      </c>
      <c r="J73" s="29">
        <v>100.0592541</v>
      </c>
      <c r="K73" s="29">
        <v>99.7082932</v>
      </c>
      <c r="L73" s="29">
        <v>97.681143000000006</v>
      </c>
      <c r="M73" s="29">
        <v>98.100800399999997</v>
      </c>
      <c r="N73" s="29">
        <v>99.452338400000002</v>
      </c>
      <c r="O73" s="29">
        <v>99.607714700000002</v>
      </c>
      <c r="P73" s="29">
        <v>99.978009799999995</v>
      </c>
      <c r="Q73" s="29">
        <v>100</v>
      </c>
      <c r="R73" s="29">
        <v>100.7034757</v>
      </c>
      <c r="S73" s="29">
        <v>101.33582440000001</v>
      </c>
      <c r="T73" s="29">
        <v>103.21509349999999</v>
      </c>
      <c r="U73" s="29">
        <v>107.73644470000001</v>
      </c>
      <c r="V73" s="29">
        <v>106.40218729999999</v>
      </c>
      <c r="W73" s="29">
        <v>107.7305693</v>
      </c>
    </row>
    <row r="74" spans="1:23">
      <c r="A74" s="29" t="s">
        <v>5</v>
      </c>
      <c r="B74" s="29" t="s">
        <v>177</v>
      </c>
      <c r="C74" s="29">
        <v>82.218761599999993</v>
      </c>
      <c r="D74" s="29">
        <v>86.554567800000001</v>
      </c>
      <c r="E74" s="29">
        <v>90.476120499999993</v>
      </c>
      <c r="F74" s="29">
        <v>93.036553100000006</v>
      </c>
      <c r="G74" s="29">
        <v>94.660184400000006</v>
      </c>
      <c r="H74" s="29">
        <v>94.778422399999997</v>
      </c>
      <c r="I74" s="29">
        <v>95.289254700000001</v>
      </c>
      <c r="J74" s="29">
        <v>94.982072900000006</v>
      </c>
      <c r="K74" s="29">
        <v>95.2891032</v>
      </c>
      <c r="L74" s="29">
        <v>94.514596400000002</v>
      </c>
      <c r="M74" s="29">
        <v>95.408859000000007</v>
      </c>
      <c r="N74" s="29">
        <v>96.857087199999995</v>
      </c>
      <c r="O74" s="29">
        <v>98.058138400000004</v>
      </c>
      <c r="P74" s="29">
        <v>99.398550400000005</v>
      </c>
      <c r="Q74" s="29">
        <v>100</v>
      </c>
      <c r="R74" s="29">
        <v>99.6866469</v>
      </c>
      <c r="S74" s="29">
        <v>100.1008664</v>
      </c>
      <c r="T74" s="29">
        <v>99.888174800000002</v>
      </c>
      <c r="U74" s="29">
        <v>100.17886230000001</v>
      </c>
      <c r="V74" s="29">
        <v>101.79430670000001</v>
      </c>
      <c r="W74" s="29">
        <v>101.8217507</v>
      </c>
    </row>
    <row r="75" spans="1:23">
      <c r="A75" s="29" t="s">
        <v>2</v>
      </c>
      <c r="B75" s="29" t="s">
        <v>154</v>
      </c>
      <c r="C75" s="29">
        <v>100</v>
      </c>
      <c r="D75" s="29">
        <v>102.2874296034372</v>
      </c>
      <c r="E75" s="29">
        <v>105.49969496921842</v>
      </c>
      <c r="F75" s="29">
        <v>103.67904319428861</v>
      </c>
      <c r="G75" s="29">
        <v>105.34027043997472</v>
      </c>
      <c r="H75" s="29">
        <v>104.37686421620432</v>
      </c>
      <c r="I75" s="29">
        <v>102.40853426548647</v>
      </c>
      <c r="J75" s="29">
        <v>102.07458190507657</v>
      </c>
      <c r="K75" s="29">
        <v>100.81466701726896</v>
      </c>
      <c r="L75" s="29">
        <v>101.93699055377914</v>
      </c>
      <c r="M75" s="29">
        <v>102.10111465778337</v>
      </c>
      <c r="N75" s="29">
        <v>101.51665829462819</v>
      </c>
      <c r="O75" s="29">
        <v>98.406234080263445</v>
      </c>
      <c r="P75" s="29">
        <v>97.28826565908841</v>
      </c>
      <c r="Q75" s="29">
        <v>95.683173722078379</v>
      </c>
      <c r="R75" s="29">
        <v>93.521406840037031</v>
      </c>
      <c r="S75" s="29">
        <v>95.579952914979984</v>
      </c>
      <c r="T75" s="29">
        <v>97.11741847256576</v>
      </c>
      <c r="U75" s="29">
        <v>96.456429061760417</v>
      </c>
      <c r="V75" s="29">
        <v>92.554824030582225</v>
      </c>
      <c r="W75" s="29">
        <v>92.524928684101312</v>
      </c>
    </row>
    <row r="76" spans="1:23">
      <c r="A76" s="29" t="s">
        <v>2</v>
      </c>
      <c r="B76" s="29" t="s">
        <v>155</v>
      </c>
      <c r="C76" s="29">
        <v>100</v>
      </c>
      <c r="D76" s="29">
        <v>105.03329981784283</v>
      </c>
      <c r="E76" s="29">
        <v>111.17728983337659</v>
      </c>
      <c r="F76" s="29">
        <v>113.58463770193195</v>
      </c>
      <c r="G76" s="29">
        <v>116.02641455381858</v>
      </c>
      <c r="H76" s="29">
        <v>118.76775664130511</v>
      </c>
      <c r="I76" s="29">
        <v>117.79712955259842</v>
      </c>
      <c r="J76" s="29">
        <v>119.61497754306841</v>
      </c>
      <c r="K76" s="29">
        <v>121.70996284879007</v>
      </c>
      <c r="L76" s="29">
        <v>124.92783841022931</v>
      </c>
      <c r="M76" s="29">
        <v>128.45066087979802</v>
      </c>
      <c r="N76" s="29">
        <v>132.54420227123228</v>
      </c>
      <c r="O76" s="29">
        <v>136.27908584744904</v>
      </c>
      <c r="P76" s="29">
        <v>138.84707626460906</v>
      </c>
      <c r="Q76" s="29">
        <v>142.03786137086266</v>
      </c>
      <c r="R76" s="29">
        <v>144.88366023216929</v>
      </c>
      <c r="S76" s="29">
        <v>148.90311524326395</v>
      </c>
      <c r="T76" s="29">
        <v>152.3516084477501</v>
      </c>
      <c r="U76" s="29">
        <v>154.54348701117377</v>
      </c>
      <c r="V76" s="29">
        <v>155.81774602148934</v>
      </c>
      <c r="W76" s="29">
        <v>157.18159186191801</v>
      </c>
    </row>
    <row r="77" spans="1:23">
      <c r="A77" s="29" t="s">
        <v>5</v>
      </c>
      <c r="B77" s="29" t="s">
        <v>154</v>
      </c>
      <c r="C77" s="29">
        <v>100</v>
      </c>
      <c r="D77" s="29">
        <v>105.87306756713264</v>
      </c>
      <c r="E77" s="29">
        <v>112.20778439614148</v>
      </c>
      <c r="F77" s="29">
        <v>112.61025368759131</v>
      </c>
      <c r="G77" s="29">
        <v>118.54950384506886</v>
      </c>
      <c r="H77" s="29">
        <v>117.99748070116638</v>
      </c>
      <c r="I77" s="29">
        <v>113.87006416569579</v>
      </c>
      <c r="J77" s="29">
        <v>116.35865715577916</v>
      </c>
      <c r="K77" s="29">
        <v>115.95052560007748</v>
      </c>
      <c r="L77" s="29">
        <v>113.59315768596798</v>
      </c>
      <c r="M77" s="29">
        <v>114.08117623026656</v>
      </c>
      <c r="N77" s="29">
        <v>115.65287640122565</v>
      </c>
      <c r="O77" s="29">
        <v>115.833563113159</v>
      </c>
      <c r="P77" s="29">
        <v>116.26417836184258</v>
      </c>
      <c r="Q77" s="29">
        <v>116.28975071060334</v>
      </c>
      <c r="R77" s="29">
        <v>117.10782084844303</v>
      </c>
      <c r="S77" s="29">
        <v>117.84317757529476</v>
      </c>
      <c r="T77" s="29">
        <v>120.02857492686617</v>
      </c>
      <c r="U77" s="29">
        <v>125.28644296609704</v>
      </c>
      <c r="V77" s="29">
        <v>123.73483836179925</v>
      </c>
      <c r="W77" s="29">
        <v>125.2796104780838</v>
      </c>
    </row>
    <row r="78" spans="1:23">
      <c r="A78" s="29" t="s">
        <v>5</v>
      </c>
      <c r="B78" s="29" t="s">
        <v>155</v>
      </c>
      <c r="C78" s="29">
        <v>100</v>
      </c>
      <c r="D78" s="29">
        <v>105.2734997652896</v>
      </c>
      <c r="E78" s="29">
        <v>110.04315650018256</v>
      </c>
      <c r="F78" s="29">
        <v>113.15732722006848</v>
      </c>
      <c r="G78" s="29">
        <v>115.1320970516783</v>
      </c>
      <c r="H78" s="29">
        <v>115.27590607737882</v>
      </c>
      <c r="I78" s="29">
        <v>115.89721475444847</v>
      </c>
      <c r="J78" s="29">
        <v>115.52359954300262</v>
      </c>
      <c r="K78" s="29">
        <v>115.89703048993626</v>
      </c>
      <c r="L78" s="29">
        <v>114.955023112389</v>
      </c>
      <c r="M78" s="29">
        <v>116.04268556630755</v>
      </c>
      <c r="N78" s="29">
        <v>117.80411832425362</v>
      </c>
      <c r="O78" s="29">
        <v>119.26491775327349</v>
      </c>
      <c r="P78" s="29">
        <v>120.89521718118412</v>
      </c>
      <c r="Q78" s="29">
        <v>121.62674072677837</v>
      </c>
      <c r="R78" s="29">
        <v>121.24561956428204</v>
      </c>
      <c r="S78" s="29">
        <v>121.74942124158679</v>
      </c>
      <c r="T78" s="29">
        <v>121.49073138070716</v>
      </c>
      <c r="U78" s="29">
        <v>121.84428511265732</v>
      </c>
      <c r="V78" s="29">
        <v>123.8090974846306</v>
      </c>
      <c r="W78" s="29">
        <v>123.84247672735562</v>
      </c>
    </row>
    <row r="80" spans="1:23">
      <c r="A80" s="29" t="s">
        <v>2</v>
      </c>
      <c r="B80" s="29" t="s">
        <v>156</v>
      </c>
      <c r="C80" s="29">
        <v>26.013870000000001</v>
      </c>
      <c r="D80" s="29">
        <v>27.940249999999999</v>
      </c>
      <c r="E80" s="29">
        <v>29.90061</v>
      </c>
      <c r="F80" s="29">
        <v>31.138069999999999</v>
      </c>
      <c r="G80" s="29">
        <v>32.258890000000001</v>
      </c>
      <c r="H80" s="29">
        <v>33.109319999999997</v>
      </c>
      <c r="I80" s="29">
        <v>33.604689999999998</v>
      </c>
      <c r="J80" s="29">
        <v>33.951610000000002</v>
      </c>
      <c r="K80" s="29">
        <v>35.173969999999997</v>
      </c>
      <c r="L80" s="29">
        <v>35.861510000000003</v>
      </c>
      <c r="M80" s="29">
        <v>36.3277</v>
      </c>
      <c r="N80" s="29">
        <v>37.585949999999997</v>
      </c>
      <c r="O80" s="29">
        <v>38.384210000000003</v>
      </c>
      <c r="P80" s="29">
        <v>40.21387</v>
      </c>
      <c r="Q80" s="29">
        <v>41.576520000000002</v>
      </c>
      <c r="R80" s="29">
        <v>42.783560000000001</v>
      </c>
      <c r="S80" s="29">
        <v>44.034320000000001</v>
      </c>
      <c r="T80" s="29">
        <v>45.392699999999998</v>
      </c>
      <c r="U80" s="29">
        <v>46.03501</v>
      </c>
      <c r="V80" s="29">
        <v>47.62059</v>
      </c>
      <c r="W80" s="29">
        <v>49.533810000000003</v>
      </c>
    </row>
    <row r="81" spans="1:23">
      <c r="A81" s="29" t="s">
        <v>2</v>
      </c>
      <c r="B81" s="29" t="s">
        <v>157</v>
      </c>
      <c r="C81" s="29">
        <v>26.748280000000001</v>
      </c>
      <c r="D81" s="29">
        <v>28.158339999999999</v>
      </c>
      <c r="E81" s="29">
        <v>29.759540000000001</v>
      </c>
      <c r="F81" s="29">
        <v>30.298539999999999</v>
      </c>
      <c r="G81" s="29">
        <v>31.372250000000001</v>
      </c>
      <c r="H81" s="29">
        <v>32.335279999999997</v>
      </c>
      <c r="I81" s="29">
        <v>32.228470000000002</v>
      </c>
      <c r="J81" s="29">
        <v>33.024259999999998</v>
      </c>
      <c r="K81" s="29">
        <v>33.926749999999998</v>
      </c>
      <c r="L81" s="29">
        <v>34.727609999999999</v>
      </c>
      <c r="M81" s="29">
        <v>35.607390000000002</v>
      </c>
      <c r="N81" s="29">
        <v>36.719459999999998</v>
      </c>
      <c r="O81" s="29">
        <v>37.694589999999998</v>
      </c>
      <c r="P81" s="29">
        <v>38.868870000000001</v>
      </c>
      <c r="Q81" s="29">
        <v>40.08034</v>
      </c>
      <c r="R81" s="29">
        <v>41.340150000000001</v>
      </c>
      <c r="S81" s="29">
        <v>42.40643</v>
      </c>
      <c r="T81" s="29">
        <v>43.553019999999997</v>
      </c>
      <c r="U81" s="29">
        <v>44.529040000000002</v>
      </c>
      <c r="V81" s="29">
        <v>45.569290000000002</v>
      </c>
      <c r="W81" s="29">
        <v>46.765230000000003</v>
      </c>
    </row>
    <row r="82" spans="1:23">
      <c r="A82" s="29" t="s">
        <v>5</v>
      </c>
      <c r="B82" s="29" t="s">
        <v>156</v>
      </c>
      <c r="C82" s="29">
        <v>25.621390000000002</v>
      </c>
      <c r="D82" s="29">
        <v>29.523289999999999</v>
      </c>
      <c r="E82" s="29">
        <v>31.903089999999999</v>
      </c>
      <c r="F82" s="29">
        <v>33.911830000000002</v>
      </c>
      <c r="G82" s="29">
        <v>36.65748</v>
      </c>
      <c r="H82" s="29">
        <v>36.800960000000003</v>
      </c>
      <c r="I82" s="29">
        <v>36.440019999999997</v>
      </c>
      <c r="J82" s="29">
        <v>37.091439999999999</v>
      </c>
      <c r="K82" s="29">
        <v>38.06953</v>
      </c>
      <c r="L82" s="29">
        <v>39.62565</v>
      </c>
      <c r="M82" s="29">
        <v>40.372889999999998</v>
      </c>
      <c r="N82" s="29">
        <v>40.998220000000003</v>
      </c>
      <c r="O82" s="29">
        <v>41.827500000000001</v>
      </c>
      <c r="P82" s="29">
        <v>42.678089999999997</v>
      </c>
      <c r="Q82" s="29">
        <v>42.887500000000003</v>
      </c>
      <c r="R82" s="29">
        <v>44.540390000000002</v>
      </c>
      <c r="S82" s="29">
        <v>44.920659999999998</v>
      </c>
      <c r="T82" s="29">
        <v>45.637259999999998</v>
      </c>
      <c r="U82" s="29">
        <v>44.218769999999999</v>
      </c>
      <c r="V82" s="29">
        <v>46.311979999999998</v>
      </c>
      <c r="W82" s="29">
        <v>48.137210000000003</v>
      </c>
    </row>
    <row r="83" spans="1:23">
      <c r="A83" s="29" t="s">
        <v>5</v>
      </c>
      <c r="B83" s="29" t="s">
        <v>157</v>
      </c>
      <c r="C83" s="29">
        <v>22.061240000000002</v>
      </c>
      <c r="D83" s="29">
        <v>24.380610000000001</v>
      </c>
      <c r="E83" s="29">
        <v>26.604520000000001</v>
      </c>
      <c r="F83" s="29">
        <v>27.305959999999999</v>
      </c>
      <c r="G83" s="29">
        <v>29.004280000000001</v>
      </c>
      <c r="H83" s="29">
        <v>28.68141</v>
      </c>
      <c r="I83" s="29">
        <v>27.98583</v>
      </c>
      <c r="J83" s="29">
        <v>28.100999999999999</v>
      </c>
      <c r="K83" s="29">
        <v>28.527439999999999</v>
      </c>
      <c r="L83" s="29">
        <v>28.8249</v>
      </c>
      <c r="M83" s="29">
        <v>29.305309999999999</v>
      </c>
      <c r="N83" s="29">
        <v>29.761900000000001</v>
      </c>
      <c r="O83" s="29">
        <v>30.14949</v>
      </c>
      <c r="P83" s="29">
        <v>30.11204</v>
      </c>
      <c r="Q83" s="29">
        <v>30.078189999999999</v>
      </c>
      <c r="R83" s="29">
        <v>30.083729999999999</v>
      </c>
      <c r="S83" s="29">
        <v>30.31859</v>
      </c>
      <c r="T83" s="29">
        <v>31.000419999999998</v>
      </c>
      <c r="U83" s="29">
        <v>31.433689999999999</v>
      </c>
      <c r="V83" s="29">
        <v>32.037280000000003</v>
      </c>
      <c r="W83" s="29">
        <v>32.906869999999998</v>
      </c>
    </row>
    <row r="86" spans="1:23">
      <c r="A86" s="29" t="s">
        <v>2</v>
      </c>
      <c r="B86" s="29" t="s">
        <v>180</v>
      </c>
      <c r="C86" s="29">
        <v>4140.6000000000004</v>
      </c>
      <c r="D86" s="29">
        <v>4000.98</v>
      </c>
      <c r="E86" s="29">
        <v>3815.65</v>
      </c>
      <c r="F86" s="29">
        <v>3715.6</v>
      </c>
      <c r="G86" s="29">
        <v>3725.52</v>
      </c>
      <c r="H86" s="29">
        <v>3693.72</v>
      </c>
      <c r="I86" s="29">
        <v>3658.11</v>
      </c>
      <c r="J86" s="29">
        <v>3658.53</v>
      </c>
      <c r="K86" s="29">
        <v>3640.34</v>
      </c>
      <c r="L86" s="29">
        <v>3657.81</v>
      </c>
      <c r="M86" s="29">
        <v>3679.01</v>
      </c>
      <c r="N86" s="29">
        <v>3607.9</v>
      </c>
      <c r="O86" s="29">
        <v>3532.59</v>
      </c>
      <c r="P86" s="29">
        <v>3414.8</v>
      </c>
      <c r="Q86" s="29">
        <v>3342.41</v>
      </c>
      <c r="R86" s="29">
        <v>3281.3</v>
      </c>
      <c r="S86" s="29">
        <v>3240.77</v>
      </c>
      <c r="T86" s="29">
        <v>3200.18</v>
      </c>
      <c r="U86" s="29">
        <v>3047.26</v>
      </c>
      <c r="V86" s="29">
        <v>2930.81</v>
      </c>
      <c r="W86" s="29">
        <v>2905.69</v>
      </c>
    </row>
    <row r="87" spans="1:23">
      <c r="A87" s="29" t="s">
        <v>2</v>
      </c>
      <c r="B87" s="29" t="s">
        <v>181</v>
      </c>
      <c r="C87" s="29">
        <v>16413.48</v>
      </c>
      <c r="D87" s="29">
        <v>16529.86</v>
      </c>
      <c r="E87" s="29">
        <v>16597.62</v>
      </c>
      <c r="F87" s="29">
        <v>16887.28</v>
      </c>
      <c r="G87" s="29">
        <v>17136.47</v>
      </c>
      <c r="H87" s="29">
        <v>17362.59</v>
      </c>
      <c r="I87" s="29">
        <v>17610.77</v>
      </c>
      <c r="J87" s="29">
        <v>18043.46</v>
      </c>
      <c r="K87" s="29">
        <v>18607.95</v>
      </c>
      <c r="L87" s="29">
        <v>19196.5</v>
      </c>
      <c r="M87" s="29">
        <v>19527.3</v>
      </c>
      <c r="N87" s="29">
        <v>19722.02</v>
      </c>
      <c r="O87" s="29">
        <v>19839.75</v>
      </c>
      <c r="P87" s="29">
        <v>19964.91</v>
      </c>
      <c r="Q87" s="29">
        <v>20153.5</v>
      </c>
      <c r="R87" s="29">
        <v>20450.3</v>
      </c>
      <c r="S87" s="29">
        <v>20807.23</v>
      </c>
      <c r="T87" s="29">
        <v>20958.580000000002</v>
      </c>
      <c r="U87" s="29">
        <v>20757.64</v>
      </c>
      <c r="V87" s="29">
        <v>20911.990000000002</v>
      </c>
      <c r="W87" s="29">
        <v>21087.5</v>
      </c>
    </row>
    <row r="88" spans="1:23">
      <c r="A88" s="29" t="s">
        <v>2</v>
      </c>
      <c r="B88" s="29" t="s">
        <v>184</v>
      </c>
      <c r="C88" s="29">
        <v>156.29249999999999</v>
      </c>
      <c r="D88" s="29">
        <v>159.5652</v>
      </c>
      <c r="E88" s="29">
        <v>161.07900000000001</v>
      </c>
      <c r="F88" s="29">
        <v>163.66999999999999</v>
      </c>
      <c r="G88" s="29">
        <v>172.78100000000001</v>
      </c>
      <c r="H88" s="29">
        <v>171.2056</v>
      </c>
      <c r="I88" s="29">
        <v>174.9126</v>
      </c>
      <c r="J88" s="29">
        <v>182.49420000000001</v>
      </c>
      <c r="K88" s="29">
        <v>186.69489999999999</v>
      </c>
      <c r="L88" s="29">
        <v>196.17609999999999</v>
      </c>
      <c r="M88" s="29">
        <v>197.26679999999999</v>
      </c>
      <c r="N88" s="29">
        <v>194.44890000000001</v>
      </c>
      <c r="O88" s="29">
        <v>191.61</v>
      </c>
      <c r="P88" s="29">
        <v>193.39859999999999</v>
      </c>
      <c r="Q88" s="29">
        <v>194.55029999999999</v>
      </c>
      <c r="R88" s="29">
        <v>192.37549999999999</v>
      </c>
      <c r="S88" s="29">
        <v>201.05709999999999</v>
      </c>
      <c r="T88" s="29">
        <v>195.78280000000001</v>
      </c>
      <c r="U88" s="29">
        <v>180.15430000000001</v>
      </c>
      <c r="V88" s="29">
        <v>179.41970000000001</v>
      </c>
      <c r="W88" s="29">
        <v>180.70869999999999</v>
      </c>
    </row>
    <row r="89" spans="1:23">
      <c r="A89" s="29" t="s">
        <v>2</v>
      </c>
      <c r="B89" s="29" t="s">
        <v>185</v>
      </c>
      <c r="C89" s="29">
        <v>632.303</v>
      </c>
      <c r="D89" s="29">
        <v>676.32899999999995</v>
      </c>
      <c r="E89" s="29">
        <v>719.37</v>
      </c>
      <c r="F89" s="29">
        <v>751.39300000000003</v>
      </c>
      <c r="G89" s="29">
        <v>780.67100000000005</v>
      </c>
      <c r="H89" s="29">
        <v>810.74199999999996</v>
      </c>
      <c r="I89" s="29">
        <v>825.97500000000002</v>
      </c>
      <c r="J89" s="29">
        <v>865.76300000000003</v>
      </c>
      <c r="K89" s="29">
        <v>907.35299999999995</v>
      </c>
      <c r="L89" s="29">
        <v>963.072</v>
      </c>
      <c r="M89" s="29">
        <v>1007.9829999999999</v>
      </c>
      <c r="N89" s="29">
        <v>1049.816</v>
      </c>
      <c r="O89" s="29">
        <v>1091.7080000000001</v>
      </c>
      <c r="P89" s="29">
        <v>1138.903</v>
      </c>
      <c r="Q89" s="29">
        <v>1186.7829999999999</v>
      </c>
      <c r="R89" s="29">
        <v>1245.2070000000001</v>
      </c>
      <c r="S89" s="29">
        <v>1310.4010000000001</v>
      </c>
      <c r="T89" s="29">
        <v>1354.056</v>
      </c>
      <c r="U89" s="29">
        <v>1344.3</v>
      </c>
      <c r="V89" s="29">
        <v>1380.4590000000001</v>
      </c>
      <c r="W89" s="29">
        <v>1421.4490000000001</v>
      </c>
    </row>
    <row r="90" spans="1:23">
      <c r="A90" s="29" t="s">
        <v>2</v>
      </c>
      <c r="B90" s="29" t="s">
        <v>176</v>
      </c>
      <c r="C90" s="29">
        <v>104.5115835</v>
      </c>
      <c r="D90" s="29">
        <v>106.9022124</v>
      </c>
      <c r="E90" s="29">
        <v>110.25940180000001</v>
      </c>
      <c r="F90" s="29">
        <v>108.3566098</v>
      </c>
      <c r="G90" s="29">
        <v>110.0927847</v>
      </c>
      <c r="H90" s="29">
        <v>109.0859136</v>
      </c>
      <c r="I90" s="29">
        <v>107.02878080000001</v>
      </c>
      <c r="J90" s="29">
        <v>106.6797619</v>
      </c>
      <c r="K90" s="29">
        <v>105.36300490000001</v>
      </c>
      <c r="L90" s="29">
        <v>106.535963</v>
      </c>
      <c r="M90" s="29">
        <v>106.70749170000001</v>
      </c>
      <c r="N90" s="29">
        <v>106.0966671</v>
      </c>
      <c r="O90" s="29">
        <v>102.84591349999999</v>
      </c>
      <c r="P90" s="29">
        <v>101.67750700000001</v>
      </c>
      <c r="Q90" s="29">
        <v>100</v>
      </c>
      <c r="R90" s="29">
        <v>97.740703199999999</v>
      </c>
      <c r="S90" s="29">
        <v>99.892122299999997</v>
      </c>
      <c r="T90" s="29">
        <v>101.49895189999999</v>
      </c>
      <c r="U90" s="29">
        <v>100.8081414</v>
      </c>
      <c r="V90" s="29">
        <v>96.730512200000007</v>
      </c>
      <c r="W90" s="29">
        <v>96.699268099999998</v>
      </c>
    </row>
    <row r="91" spans="1:23">
      <c r="A91" s="29" t="s">
        <v>2</v>
      </c>
      <c r="B91" s="29" t="s">
        <v>177</v>
      </c>
      <c r="C91" s="29">
        <v>70.403763499999997</v>
      </c>
      <c r="D91" s="29">
        <v>73.947395999999998</v>
      </c>
      <c r="E91" s="29">
        <v>78.272996199999994</v>
      </c>
      <c r="F91" s="29">
        <v>79.967859700000005</v>
      </c>
      <c r="G91" s="29">
        <v>81.686962500000007</v>
      </c>
      <c r="H91" s="29">
        <v>83.616970499999994</v>
      </c>
      <c r="I91" s="29">
        <v>82.933612499999995</v>
      </c>
      <c r="J91" s="29">
        <v>84.213445899999996</v>
      </c>
      <c r="K91" s="29">
        <v>85.688394400000007</v>
      </c>
      <c r="L91" s="29">
        <v>87.953899899999996</v>
      </c>
      <c r="M91" s="29">
        <v>90.434099500000002</v>
      </c>
      <c r="N91" s="29">
        <v>93.316106700000006</v>
      </c>
      <c r="O91" s="29">
        <v>95.945605299999997</v>
      </c>
      <c r="P91" s="29">
        <v>97.753567200000006</v>
      </c>
      <c r="Q91" s="29">
        <v>100</v>
      </c>
      <c r="R91" s="29">
        <v>102.00354950000001</v>
      </c>
      <c r="S91" s="29">
        <v>104.8333971</v>
      </c>
      <c r="T91" s="29">
        <v>107.2612661</v>
      </c>
      <c r="U91" s="29">
        <v>108.8044311</v>
      </c>
      <c r="V91" s="29">
        <v>109.7015574</v>
      </c>
      <c r="W91" s="29">
        <v>110.6617562</v>
      </c>
    </row>
    <row r="92" spans="1:23">
      <c r="A92" s="29" t="s">
        <v>2</v>
      </c>
      <c r="B92" s="29" t="s">
        <v>158</v>
      </c>
      <c r="C92" s="29">
        <f t="shared" ref="C92:W92" si="5">1000000*C88/(C86*C90)</f>
        <v>361.16897137994329</v>
      </c>
      <c r="D92" s="29">
        <f t="shared" si="5"/>
        <v>373.06551595174267</v>
      </c>
      <c r="E92" s="29">
        <f t="shared" si="5"/>
        <v>382.87301809374708</v>
      </c>
      <c r="F92" s="29">
        <f t="shared" si="5"/>
        <v>406.52262345448622</v>
      </c>
      <c r="G92" s="29">
        <f t="shared" si="5"/>
        <v>421.26000354718849</v>
      </c>
      <c r="H92" s="29">
        <f t="shared" si="5"/>
        <v>424.89862123288378</v>
      </c>
      <c r="I92" s="29">
        <f t="shared" si="5"/>
        <v>446.74917226789859</v>
      </c>
      <c r="J92" s="29">
        <f t="shared" si="5"/>
        <v>467.58482488990268</v>
      </c>
      <c r="K92" s="29">
        <f t="shared" si="5"/>
        <v>486.74596346431423</v>
      </c>
      <c r="L92" s="29">
        <f t="shared" si="5"/>
        <v>503.41797419244818</v>
      </c>
      <c r="M92" s="29">
        <f t="shared" si="5"/>
        <v>502.49080604909346</v>
      </c>
      <c r="N92" s="29">
        <f t="shared" si="5"/>
        <v>507.98309255277854</v>
      </c>
      <c r="O92" s="29">
        <f t="shared" si="5"/>
        <v>527.39729215407033</v>
      </c>
      <c r="P92" s="29">
        <f t="shared" si="5"/>
        <v>557.01022022277266</v>
      </c>
      <c r="Q92" s="29">
        <f t="shared" si="5"/>
        <v>582.06593446046418</v>
      </c>
      <c r="R92" s="29">
        <f t="shared" si="5"/>
        <v>599.83024997368818</v>
      </c>
      <c r="S92" s="29">
        <f t="shared" si="5"/>
        <v>621.06915952081613</v>
      </c>
      <c r="T92" s="29">
        <f t="shared" si="5"/>
        <v>602.75187628850711</v>
      </c>
      <c r="U92" s="29">
        <f t="shared" si="5"/>
        <v>586.46150948345451</v>
      </c>
      <c r="V92" s="29">
        <f t="shared" si="5"/>
        <v>632.87650630757844</v>
      </c>
      <c r="W92" s="29">
        <f t="shared" si="5"/>
        <v>643.14159133124917</v>
      </c>
    </row>
    <row r="93" spans="1:23">
      <c r="A93" s="29" t="s">
        <v>2</v>
      </c>
      <c r="B93" s="29" t="s">
        <v>159</v>
      </c>
      <c r="C93" s="29">
        <f t="shared" ref="C93:W93" si="6">1000000*C89/(C87*C91)</f>
        <v>547.17808690406036</v>
      </c>
      <c r="D93" s="29">
        <f t="shared" si="6"/>
        <v>553.30672552161468</v>
      </c>
      <c r="E93" s="29">
        <f t="shared" si="6"/>
        <v>553.72552900562312</v>
      </c>
      <c r="F93" s="29">
        <f t="shared" si="6"/>
        <v>556.40620949881588</v>
      </c>
      <c r="G93" s="29">
        <f t="shared" si="6"/>
        <v>557.69138332068906</v>
      </c>
      <c r="H93" s="29">
        <f t="shared" si="6"/>
        <v>558.43641875822129</v>
      </c>
      <c r="I93" s="29">
        <f t="shared" si="6"/>
        <v>565.53302904173836</v>
      </c>
      <c r="J93" s="29">
        <f t="shared" si="6"/>
        <v>569.76761644810449</v>
      </c>
      <c r="K93" s="29">
        <f t="shared" si="6"/>
        <v>569.05696569746669</v>
      </c>
      <c r="L93" s="29">
        <f t="shared" si="6"/>
        <v>570.40273909597659</v>
      </c>
      <c r="M93" s="29">
        <f t="shared" si="6"/>
        <v>570.79320019934346</v>
      </c>
      <c r="N93" s="29">
        <f t="shared" si="6"/>
        <v>570.43370888808249</v>
      </c>
      <c r="O93" s="29">
        <f t="shared" si="6"/>
        <v>573.51556689218387</v>
      </c>
      <c r="P93" s="29">
        <f t="shared" si="6"/>
        <v>583.56167964300607</v>
      </c>
      <c r="Q93" s="29">
        <f t="shared" si="6"/>
        <v>588.87190810529194</v>
      </c>
      <c r="R93" s="29">
        <f t="shared" si="6"/>
        <v>596.93437045558915</v>
      </c>
      <c r="S93" s="29">
        <f t="shared" si="6"/>
        <v>600.74517142337959</v>
      </c>
      <c r="T93" s="29">
        <f t="shared" si="6"/>
        <v>602.32633548490753</v>
      </c>
      <c r="U93" s="29">
        <f t="shared" si="6"/>
        <v>595.21194794295729</v>
      </c>
      <c r="V93" s="29">
        <f t="shared" si="6"/>
        <v>601.74897166752783</v>
      </c>
      <c r="W93" s="29">
        <f t="shared" si="6"/>
        <v>609.12809145277959</v>
      </c>
    </row>
    <row r="94" spans="1:23" s="33" customFormat="1">
      <c r="B94" s="33" t="s">
        <v>158</v>
      </c>
      <c r="C94" s="33">
        <f t="shared" ref="C94:W94" si="7">100*C92/$C92</f>
        <v>99.999999999999986</v>
      </c>
      <c r="D94" s="33">
        <f t="shared" si="7"/>
        <v>103.29389995113517</v>
      </c>
      <c r="E94" s="33">
        <f t="shared" si="7"/>
        <v>106.00938852273983</v>
      </c>
      <c r="F94" s="33">
        <f t="shared" si="7"/>
        <v>112.5574608198642</v>
      </c>
      <c r="G94" s="33">
        <f t="shared" si="7"/>
        <v>116.63792765409808</v>
      </c>
      <c r="H94" s="33">
        <f t="shared" si="7"/>
        <v>117.64538343630247</v>
      </c>
      <c r="I94" s="33">
        <f t="shared" si="7"/>
        <v>123.69533588695981</v>
      </c>
      <c r="J94" s="33">
        <f t="shared" si="7"/>
        <v>129.46428457111611</v>
      </c>
      <c r="K94" s="33">
        <f t="shared" si="7"/>
        <v>134.7695959607411</v>
      </c>
      <c r="L94" s="33">
        <f t="shared" si="7"/>
        <v>139.38572083559788</v>
      </c>
      <c r="M94" s="33">
        <f t="shared" si="7"/>
        <v>139.12900771325732</v>
      </c>
      <c r="N94" s="33">
        <f t="shared" si="7"/>
        <v>140.64970493226269</v>
      </c>
      <c r="O94" s="33">
        <f t="shared" si="7"/>
        <v>146.0250835333409</v>
      </c>
      <c r="P94" s="33">
        <f t="shared" si="7"/>
        <v>154.22427294752512</v>
      </c>
      <c r="Q94" s="33">
        <f t="shared" si="7"/>
        <v>161.16166686095005</v>
      </c>
      <c r="R94" s="33">
        <f t="shared" si="7"/>
        <v>166.08022767899337</v>
      </c>
      <c r="S94" s="33">
        <f t="shared" si="7"/>
        <v>171.96082962161842</v>
      </c>
      <c r="T94" s="33">
        <f t="shared" si="7"/>
        <v>166.88916381314024</v>
      </c>
      <c r="U94" s="33">
        <f t="shared" si="7"/>
        <v>162.37870801656089</v>
      </c>
      <c r="V94" s="33">
        <f t="shared" si="7"/>
        <v>175.23003260482301</v>
      </c>
      <c r="W94" s="33">
        <f t="shared" si="7"/>
        <v>178.0722161358307</v>
      </c>
    </row>
    <row r="95" spans="1:23" s="33" customFormat="1">
      <c r="B95" s="33" t="s">
        <v>159</v>
      </c>
      <c r="C95" s="33">
        <f t="shared" ref="C95:W95" si="8">100*C93/$C93</f>
        <v>100</v>
      </c>
      <c r="D95" s="33">
        <f t="shared" si="8"/>
        <v>101.1200446005121</v>
      </c>
      <c r="E95" s="33">
        <f t="shared" si="8"/>
        <v>101.19658338999068</v>
      </c>
      <c r="F95" s="33">
        <f t="shared" si="8"/>
        <v>101.686493449869</v>
      </c>
      <c r="G95" s="33">
        <f t="shared" si="8"/>
        <v>101.9213664926008</v>
      </c>
      <c r="H95" s="33">
        <f t="shared" si="8"/>
        <v>102.05752608220492</v>
      </c>
      <c r="I95" s="33">
        <f t="shared" si="8"/>
        <v>103.35447317372127</v>
      </c>
      <c r="J95" s="33">
        <f t="shared" si="8"/>
        <v>104.12836882263615</v>
      </c>
      <c r="K95" s="33">
        <f t="shared" si="8"/>
        <v>103.99849323594029</v>
      </c>
      <c r="L95" s="33">
        <f t="shared" si="8"/>
        <v>104.24444120621159</v>
      </c>
      <c r="M95" s="33">
        <f t="shared" si="8"/>
        <v>104.31580025963717</v>
      </c>
      <c r="N95" s="33">
        <f t="shared" si="8"/>
        <v>104.25010111709749</v>
      </c>
      <c r="O95" s="33">
        <f t="shared" si="8"/>
        <v>104.81332871664164</v>
      </c>
      <c r="P95" s="33">
        <f t="shared" si="8"/>
        <v>106.64931465819555</v>
      </c>
      <c r="Q95" s="33">
        <f t="shared" si="8"/>
        <v>107.61979000970885</v>
      </c>
      <c r="R95" s="33">
        <f t="shared" si="8"/>
        <v>109.09325222306515</v>
      </c>
      <c r="S95" s="33">
        <f t="shared" si="8"/>
        <v>109.78969841837095</v>
      </c>
      <c r="T95" s="33">
        <f t="shared" si="8"/>
        <v>110.07866541090426</v>
      </c>
      <c r="U95" s="33">
        <f t="shared" si="8"/>
        <v>108.77846942129445</v>
      </c>
      <c r="V95" s="33">
        <f t="shared" si="8"/>
        <v>109.97314879187324</v>
      </c>
      <c r="W95" s="33">
        <f t="shared" si="8"/>
        <v>111.32172614938456</v>
      </c>
    </row>
    <row r="96" spans="1:23">
      <c r="A96" s="29" t="s">
        <v>5</v>
      </c>
      <c r="B96" s="29" t="s">
        <v>180</v>
      </c>
      <c r="C96" s="29">
        <v>10088</v>
      </c>
      <c r="D96" s="29">
        <v>9328</v>
      </c>
      <c r="E96" s="29">
        <v>8676</v>
      </c>
      <c r="F96" s="29">
        <v>8233</v>
      </c>
      <c r="G96" s="29">
        <v>8042</v>
      </c>
      <c r="H96" s="29">
        <v>7824</v>
      </c>
      <c r="I96" s="29">
        <v>7686</v>
      </c>
      <c r="J96" s="29">
        <v>7725</v>
      </c>
      <c r="K96" s="29">
        <v>7684</v>
      </c>
      <c r="L96" s="29">
        <v>7741</v>
      </c>
      <c r="M96" s="29">
        <v>7772</v>
      </c>
      <c r="N96" s="29">
        <v>7605</v>
      </c>
      <c r="O96" s="29">
        <v>7407</v>
      </c>
      <c r="P96" s="29">
        <v>7299</v>
      </c>
      <c r="Q96" s="29">
        <v>7167</v>
      </c>
      <c r="R96" s="29">
        <v>7113</v>
      </c>
      <c r="S96" s="29">
        <v>7212</v>
      </c>
      <c r="T96" s="29">
        <v>7361</v>
      </c>
      <c r="U96" s="29">
        <v>7161</v>
      </c>
      <c r="V96" s="29">
        <v>7042</v>
      </c>
      <c r="W96" s="29">
        <v>7175</v>
      </c>
    </row>
    <row r="97" spans="1:26">
      <c r="A97" s="29" t="s">
        <v>5</v>
      </c>
      <c r="B97" s="29" t="s">
        <v>181</v>
      </c>
      <c r="C97" s="29">
        <v>23576</v>
      </c>
      <c r="D97" s="29">
        <v>23893</v>
      </c>
      <c r="E97" s="29">
        <v>24059</v>
      </c>
      <c r="F97" s="29">
        <v>24397</v>
      </c>
      <c r="G97" s="29">
        <v>24736</v>
      </c>
      <c r="H97" s="29">
        <v>25102</v>
      </c>
      <c r="I97" s="29">
        <v>25370</v>
      </c>
      <c r="J97" s="29">
        <v>25883</v>
      </c>
      <c r="K97" s="29">
        <v>26577</v>
      </c>
      <c r="L97" s="29">
        <v>27326</v>
      </c>
      <c r="M97" s="29">
        <v>27634</v>
      </c>
      <c r="N97" s="29">
        <v>27754</v>
      </c>
      <c r="O97" s="29">
        <v>27762</v>
      </c>
      <c r="P97" s="29">
        <v>28055</v>
      </c>
      <c r="Q97" s="29">
        <v>28229</v>
      </c>
      <c r="R97" s="29">
        <v>28549</v>
      </c>
      <c r="S97" s="29">
        <v>29060</v>
      </c>
      <c r="T97" s="29">
        <v>29409</v>
      </c>
      <c r="U97" s="29">
        <v>29620</v>
      </c>
      <c r="V97" s="29">
        <v>29953</v>
      </c>
      <c r="W97" s="29">
        <v>30334</v>
      </c>
    </row>
    <row r="98" spans="1:26">
      <c r="A98" s="29" t="s">
        <v>5</v>
      </c>
      <c r="B98" s="29" t="s">
        <v>184</v>
      </c>
      <c r="C98" s="29">
        <v>353.3972</v>
      </c>
      <c r="D98" s="29">
        <v>362.99279999999999</v>
      </c>
      <c r="E98" s="29">
        <v>353.73599999999999</v>
      </c>
      <c r="F98" s="29">
        <v>364.99110000000002</v>
      </c>
      <c r="G98" s="29">
        <v>383.78629999999998</v>
      </c>
      <c r="H98" s="29">
        <v>372.3732</v>
      </c>
      <c r="I98" s="29">
        <v>373.01929999999999</v>
      </c>
      <c r="J98" s="29">
        <v>386.46199999999999</v>
      </c>
      <c r="K98" s="29">
        <v>389.34</v>
      </c>
      <c r="L98" s="29">
        <v>410.12</v>
      </c>
      <c r="M98" s="29">
        <v>417.51</v>
      </c>
      <c r="N98" s="29">
        <v>413.14</v>
      </c>
      <c r="O98" s="29">
        <v>418.3</v>
      </c>
      <c r="P98" s="29">
        <v>434.94</v>
      </c>
      <c r="Q98" s="29">
        <v>441.78</v>
      </c>
      <c r="R98" s="29">
        <v>475.03</v>
      </c>
      <c r="S98" s="29">
        <v>502.42</v>
      </c>
      <c r="T98" s="29">
        <v>492.1</v>
      </c>
      <c r="U98" s="29">
        <v>412.01</v>
      </c>
      <c r="V98" s="29">
        <v>481.74</v>
      </c>
      <c r="W98" s="29">
        <v>524.51</v>
      </c>
    </row>
    <row r="99" spans="1:26">
      <c r="A99" s="29" t="s">
        <v>5</v>
      </c>
      <c r="B99" s="29" t="s">
        <v>185</v>
      </c>
      <c r="C99" s="29">
        <v>830.28099999999995</v>
      </c>
      <c r="D99" s="29">
        <v>920.14499999999998</v>
      </c>
      <c r="E99" s="29">
        <v>1019.7859999999999</v>
      </c>
      <c r="F99" s="29">
        <v>1076.904</v>
      </c>
      <c r="G99" s="29">
        <v>1161.6089999999999</v>
      </c>
      <c r="H99" s="29">
        <v>1173.443</v>
      </c>
      <c r="I99" s="29">
        <v>1169.7070000000001</v>
      </c>
      <c r="J99" s="29">
        <v>1196.335</v>
      </c>
      <c r="K99" s="29">
        <v>1232.6099999999999</v>
      </c>
      <c r="L99" s="29">
        <v>1259.1600000000001</v>
      </c>
      <c r="M99" s="29">
        <v>1306.3699999999999</v>
      </c>
      <c r="N99" s="29">
        <v>1344.11</v>
      </c>
      <c r="O99" s="29">
        <v>1354.99</v>
      </c>
      <c r="P99" s="29">
        <v>1381.41</v>
      </c>
      <c r="Q99" s="29">
        <v>1402.47</v>
      </c>
      <c r="R99" s="29">
        <v>1440.29</v>
      </c>
      <c r="S99" s="29">
        <v>1494.11</v>
      </c>
      <c r="T99" s="29">
        <v>1527.72</v>
      </c>
      <c r="U99" s="29">
        <v>1514.14</v>
      </c>
      <c r="V99" s="29">
        <v>1553.48</v>
      </c>
      <c r="W99" s="29">
        <v>1582.37</v>
      </c>
    </row>
    <row r="100" spans="1:26">
      <c r="A100" s="29" t="s">
        <v>5</v>
      </c>
      <c r="B100" s="29" t="s">
        <v>187</v>
      </c>
      <c r="C100" s="29">
        <v>85.992101099999999</v>
      </c>
      <c r="D100" s="29">
        <v>91.042475300000007</v>
      </c>
      <c r="E100" s="29">
        <v>96.4898314</v>
      </c>
      <c r="F100" s="29">
        <v>96.835923199999996</v>
      </c>
      <c r="G100" s="29">
        <v>101.9432092</v>
      </c>
      <c r="H100" s="29">
        <v>101.46851289999999</v>
      </c>
      <c r="I100" s="29">
        <v>97.919260699999995</v>
      </c>
      <c r="J100" s="29">
        <v>100.0592541</v>
      </c>
      <c r="K100" s="29">
        <v>99.7082932</v>
      </c>
      <c r="L100" s="29">
        <v>97.681143000000006</v>
      </c>
      <c r="M100" s="29">
        <v>98.100800399999997</v>
      </c>
      <c r="N100" s="29">
        <v>99.452338400000002</v>
      </c>
      <c r="O100" s="29">
        <v>99.607714700000002</v>
      </c>
      <c r="P100" s="29">
        <v>99.978009799999995</v>
      </c>
      <c r="Q100" s="29">
        <v>100</v>
      </c>
      <c r="R100" s="29">
        <v>100.7034757</v>
      </c>
      <c r="S100" s="29">
        <v>101.33582440000001</v>
      </c>
      <c r="T100" s="29">
        <v>103.21509349999999</v>
      </c>
      <c r="U100" s="29">
        <v>107.73644470000001</v>
      </c>
      <c r="V100" s="29">
        <v>106.40218729999999</v>
      </c>
      <c r="W100" s="29">
        <v>107.7305693</v>
      </c>
    </row>
    <row r="101" spans="1:26">
      <c r="A101" s="29" t="s">
        <v>5</v>
      </c>
      <c r="B101" s="29" t="s">
        <v>177</v>
      </c>
      <c r="C101" s="29">
        <v>82.218761599999993</v>
      </c>
      <c r="D101" s="29">
        <v>86.554567800000001</v>
      </c>
      <c r="E101" s="29">
        <v>90.476120499999993</v>
      </c>
      <c r="F101" s="29">
        <v>93.036553100000006</v>
      </c>
      <c r="G101" s="29">
        <v>94.660184400000006</v>
      </c>
      <c r="H101" s="29">
        <v>94.778422399999997</v>
      </c>
      <c r="I101" s="29">
        <v>95.289254700000001</v>
      </c>
      <c r="J101" s="29">
        <v>94.982072900000006</v>
      </c>
      <c r="K101" s="29">
        <v>95.2891032</v>
      </c>
      <c r="L101" s="29">
        <v>94.514596400000002</v>
      </c>
      <c r="M101" s="29">
        <v>95.408859000000007</v>
      </c>
      <c r="N101" s="29">
        <v>96.857087199999995</v>
      </c>
      <c r="O101" s="29">
        <v>98.058138400000004</v>
      </c>
      <c r="P101" s="29">
        <v>99.398550400000005</v>
      </c>
      <c r="Q101" s="29">
        <v>100</v>
      </c>
      <c r="R101" s="29">
        <v>99.6866469</v>
      </c>
      <c r="S101" s="29">
        <v>100.1008664</v>
      </c>
      <c r="T101" s="29">
        <v>99.888174800000002</v>
      </c>
      <c r="U101" s="29">
        <v>100.17886230000001</v>
      </c>
      <c r="V101" s="29">
        <v>101.79430670000001</v>
      </c>
      <c r="W101" s="29">
        <v>101.8217507</v>
      </c>
    </row>
    <row r="102" spans="1:26">
      <c r="B102" s="29" t="s">
        <v>158</v>
      </c>
      <c r="C102" s="29">
        <f t="shared" ref="C102:W102" si="9">1000000*C98/(C96*C100)</f>
        <v>407.37978082697492</v>
      </c>
      <c r="D102" s="29">
        <f t="shared" si="9"/>
        <v>427.43040917718594</v>
      </c>
      <c r="E102" s="29">
        <f t="shared" si="9"/>
        <v>422.55006191631861</v>
      </c>
      <c r="F102" s="29">
        <f t="shared" si="9"/>
        <v>457.81251642022886</v>
      </c>
      <c r="G102" s="29">
        <f t="shared" si="9"/>
        <v>468.1306726876287</v>
      </c>
      <c r="H102" s="29">
        <f t="shared" si="9"/>
        <v>469.04907045741993</v>
      </c>
      <c r="I102" s="29">
        <f t="shared" si="9"/>
        <v>495.63594683576093</v>
      </c>
      <c r="J102" s="29">
        <f t="shared" si="9"/>
        <v>499.97817608852029</v>
      </c>
      <c r="K102" s="29">
        <f t="shared" si="9"/>
        <v>508.17159546194227</v>
      </c>
      <c r="L102" s="29">
        <f t="shared" si="9"/>
        <v>542.37935270416176</v>
      </c>
      <c r="M102" s="29">
        <f t="shared" si="9"/>
        <v>547.5976040324133</v>
      </c>
      <c r="N102" s="29">
        <f t="shared" si="9"/>
        <v>546.23940672255048</v>
      </c>
      <c r="O102" s="29">
        <f t="shared" si="9"/>
        <v>566.96016185514054</v>
      </c>
      <c r="P102" s="29">
        <f t="shared" si="9"/>
        <v>596.02091411542904</v>
      </c>
      <c r="Q102" s="29">
        <f t="shared" si="9"/>
        <v>616.40853913771457</v>
      </c>
      <c r="R102" s="29">
        <f t="shared" si="9"/>
        <v>663.16831625983082</v>
      </c>
      <c r="S102" s="29">
        <f t="shared" si="9"/>
        <v>687.46120687784696</v>
      </c>
      <c r="T102" s="29">
        <f t="shared" si="9"/>
        <v>647.69916472040256</v>
      </c>
      <c r="U102" s="29">
        <f t="shared" si="9"/>
        <v>534.03711806805381</v>
      </c>
      <c r="V102" s="29">
        <f t="shared" si="9"/>
        <v>642.93361329742868</v>
      </c>
      <c r="W102" s="29">
        <f t="shared" si="9"/>
        <v>678.56727667353232</v>
      </c>
    </row>
    <row r="103" spans="1:26">
      <c r="B103" s="29" t="s">
        <v>159</v>
      </c>
      <c r="C103" s="29">
        <f t="shared" ref="C103:W103" si="10">1000000*C99/(C97*C101)</f>
        <v>428.33547640554065</v>
      </c>
      <c r="D103" s="29">
        <f t="shared" si="10"/>
        <v>444.93400136787636</v>
      </c>
      <c r="E103" s="29">
        <f t="shared" si="10"/>
        <v>468.48695560291486</v>
      </c>
      <c r="F103" s="29">
        <f t="shared" si="10"/>
        <v>474.44617752239446</v>
      </c>
      <c r="G103" s="29">
        <f t="shared" si="10"/>
        <v>496.09305799417484</v>
      </c>
      <c r="H103" s="29">
        <f t="shared" si="10"/>
        <v>493.22399643077568</v>
      </c>
      <c r="I103" s="29">
        <f t="shared" si="10"/>
        <v>483.85216822430368</v>
      </c>
      <c r="J103" s="29">
        <f t="shared" si="10"/>
        <v>486.62739354622852</v>
      </c>
      <c r="K103" s="29">
        <f t="shared" si="10"/>
        <v>486.71697221945016</v>
      </c>
      <c r="L103" s="29">
        <f t="shared" si="10"/>
        <v>487.53519280050222</v>
      </c>
      <c r="M103" s="29">
        <f t="shared" si="10"/>
        <v>495.48868703266595</v>
      </c>
      <c r="N103" s="29">
        <f t="shared" si="10"/>
        <v>500.00900274581306</v>
      </c>
      <c r="O103" s="29">
        <f t="shared" si="10"/>
        <v>497.73902888968712</v>
      </c>
      <c r="P103" s="29">
        <f t="shared" si="10"/>
        <v>495.37293125637632</v>
      </c>
      <c r="Q103" s="29">
        <f t="shared" si="10"/>
        <v>496.81887420737542</v>
      </c>
      <c r="R103" s="29">
        <f t="shared" si="10"/>
        <v>506.08335845378986</v>
      </c>
      <c r="S103" s="29">
        <f t="shared" si="10"/>
        <v>513.62851466321956</v>
      </c>
      <c r="T103" s="29">
        <f t="shared" si="10"/>
        <v>520.0551832700711</v>
      </c>
      <c r="U103" s="29">
        <f t="shared" si="10"/>
        <v>510.27569538042485</v>
      </c>
      <c r="V103" s="29">
        <f t="shared" si="10"/>
        <v>509.49725797931188</v>
      </c>
      <c r="W103" s="29">
        <f t="shared" si="10"/>
        <v>512.31585703604264</v>
      </c>
    </row>
    <row r="104" spans="1:26" s="33" customFormat="1">
      <c r="B104" s="33" t="s">
        <v>158</v>
      </c>
      <c r="C104" s="33">
        <f t="shared" ref="C104:W104" si="11">100*C102/$C102</f>
        <v>99.999999999999986</v>
      </c>
      <c r="D104" s="33">
        <f t="shared" si="11"/>
        <v>104.92185162197018</v>
      </c>
      <c r="E104" s="33">
        <f t="shared" si="11"/>
        <v>103.7238669672187</v>
      </c>
      <c r="F104" s="33">
        <f t="shared" si="11"/>
        <v>112.37978367283625</v>
      </c>
      <c r="G104" s="33">
        <f t="shared" si="11"/>
        <v>114.91259378099973</v>
      </c>
      <c r="H104" s="33">
        <f t="shared" si="11"/>
        <v>115.13803397538712</v>
      </c>
      <c r="I104" s="33">
        <f t="shared" si="11"/>
        <v>121.66434618567158</v>
      </c>
      <c r="J104" s="33">
        <f t="shared" si="11"/>
        <v>122.7302383720596</v>
      </c>
      <c r="K104" s="33">
        <f t="shared" si="11"/>
        <v>124.74148678423889</v>
      </c>
      <c r="L104" s="33">
        <f t="shared" si="11"/>
        <v>133.13850569685607</v>
      </c>
      <c r="M104" s="33">
        <f t="shared" si="11"/>
        <v>134.41943606548128</v>
      </c>
      <c r="N104" s="33">
        <f t="shared" si="11"/>
        <v>134.0860377541793</v>
      </c>
      <c r="O104" s="33">
        <f t="shared" si="11"/>
        <v>139.17238619555928</v>
      </c>
      <c r="P104" s="33">
        <f t="shared" si="11"/>
        <v>146.30596366503889</v>
      </c>
      <c r="Q104" s="33">
        <f t="shared" si="11"/>
        <v>151.31053826147541</v>
      </c>
      <c r="R104" s="33">
        <f t="shared" si="11"/>
        <v>162.788716443808</v>
      </c>
      <c r="S104" s="33">
        <f t="shared" si="11"/>
        <v>168.75192123730611</v>
      </c>
      <c r="T104" s="33">
        <f t="shared" si="11"/>
        <v>158.99148539124423</v>
      </c>
      <c r="U104" s="33">
        <f t="shared" si="11"/>
        <v>131.09072742490224</v>
      </c>
      <c r="V104" s="33">
        <f t="shared" si="11"/>
        <v>157.82167980754542</v>
      </c>
      <c r="W104" s="33">
        <f t="shared" si="11"/>
        <v>166.56871759714014</v>
      </c>
    </row>
    <row r="105" spans="1:26" s="33" customFormat="1">
      <c r="B105" s="33" t="s">
        <v>159</v>
      </c>
      <c r="C105" s="33">
        <f t="shared" ref="C105:W105" si="12">100*C103/$C103</f>
        <v>99.999999999999986</v>
      </c>
      <c r="D105" s="33">
        <f t="shared" si="12"/>
        <v>103.87512262622406</v>
      </c>
      <c r="E105" s="33">
        <f t="shared" si="12"/>
        <v>109.37383929398356</v>
      </c>
      <c r="F105" s="33">
        <f t="shared" si="12"/>
        <v>110.76509036883907</v>
      </c>
      <c r="G105" s="33">
        <f t="shared" si="12"/>
        <v>115.81881149729527</v>
      </c>
      <c r="H105" s="33">
        <f t="shared" si="12"/>
        <v>115.14899502832674</v>
      </c>
      <c r="I105" s="33">
        <f t="shared" si="12"/>
        <v>112.96103051856502</v>
      </c>
      <c r="J105" s="33">
        <f t="shared" si="12"/>
        <v>113.60893980341196</v>
      </c>
      <c r="K105" s="33">
        <f t="shared" si="12"/>
        <v>113.62985300770066</v>
      </c>
      <c r="L105" s="33">
        <f t="shared" si="12"/>
        <v>113.82087631212509</v>
      </c>
      <c r="M105" s="33">
        <f t="shared" si="12"/>
        <v>115.67771392429466</v>
      </c>
      <c r="N105" s="33">
        <f t="shared" si="12"/>
        <v>116.73303526986244</v>
      </c>
      <c r="O105" s="33">
        <f t="shared" si="12"/>
        <v>116.20308293549712</v>
      </c>
      <c r="P105" s="33">
        <f t="shared" si="12"/>
        <v>115.65068936465252</v>
      </c>
      <c r="Q105" s="33">
        <f t="shared" si="12"/>
        <v>115.98826190548733</v>
      </c>
      <c r="R105" s="33">
        <f t="shared" si="12"/>
        <v>118.15116569392885</v>
      </c>
      <c r="S105" s="33">
        <f t="shared" si="12"/>
        <v>119.91267194896668</v>
      </c>
      <c r="T105" s="33">
        <f t="shared" si="12"/>
        <v>121.41305400015285</v>
      </c>
      <c r="U105" s="33">
        <f t="shared" si="12"/>
        <v>119.12991649967948</v>
      </c>
      <c r="V105" s="33">
        <f t="shared" si="12"/>
        <v>118.94818105071658</v>
      </c>
      <c r="W105" s="33">
        <f t="shared" si="12"/>
        <v>119.60621644866764</v>
      </c>
    </row>
    <row r="108" spans="1:26">
      <c r="A108" s="29" t="s">
        <v>51</v>
      </c>
      <c r="B108" s="29" t="s">
        <v>188</v>
      </c>
      <c r="C108" s="29">
        <f t="shared" ref="C108:W108" si="13">100*(C53-C51)/C53</f>
        <v>36.077226994257558</v>
      </c>
      <c r="D108" s="29">
        <f t="shared" si="13"/>
        <v>35.063472486482013</v>
      </c>
      <c r="E108" s="29">
        <f t="shared" si="13"/>
        <v>34.352646837887001</v>
      </c>
      <c r="F108" s="29">
        <f t="shared" si="13"/>
        <v>34.623755117003725</v>
      </c>
      <c r="G108" s="29">
        <f t="shared" si="13"/>
        <v>35.801100815483181</v>
      </c>
      <c r="H108" s="29">
        <f t="shared" si="13"/>
        <v>34.115589676973187</v>
      </c>
      <c r="I108" s="29">
        <f t="shared" si="13"/>
        <v>35.070372288788803</v>
      </c>
      <c r="J108" s="29">
        <f t="shared" si="13"/>
        <v>37.186606478452468</v>
      </c>
      <c r="K108" s="29">
        <f t="shared" si="13"/>
        <v>36.777812355881167</v>
      </c>
      <c r="L108" s="29">
        <f t="shared" si="13"/>
        <v>38.305022885050725</v>
      </c>
      <c r="M108" s="29">
        <f t="shared" si="13"/>
        <v>37.476554595096587</v>
      </c>
      <c r="N108" s="29">
        <f t="shared" si="13"/>
        <v>35.739363915146868</v>
      </c>
      <c r="O108" s="29">
        <f t="shared" si="13"/>
        <v>34.757058608632121</v>
      </c>
      <c r="P108" s="29">
        <f t="shared" si="13"/>
        <v>34.637013918404783</v>
      </c>
      <c r="Q108" s="29">
        <f t="shared" si="13"/>
        <v>34.270725873977064</v>
      </c>
      <c r="R108" s="29">
        <f t="shared" si="13"/>
        <v>32.823254520456089</v>
      </c>
      <c r="S108" s="29">
        <f t="shared" si="13"/>
        <v>34.690244711576959</v>
      </c>
      <c r="T108" s="29">
        <f t="shared" si="13"/>
        <v>31.80759494705358</v>
      </c>
      <c r="U108" s="29">
        <f t="shared" si="13"/>
        <v>28.792707140490133</v>
      </c>
      <c r="V108" s="29">
        <f t="shared" si="13"/>
        <v>28.922520771130486</v>
      </c>
      <c r="W108" s="29">
        <f t="shared" si="13"/>
        <v>27.234604642720573</v>
      </c>
    </row>
    <row r="109" spans="1:26">
      <c r="A109" s="29" t="s">
        <v>51</v>
      </c>
      <c r="B109" s="29" t="s">
        <v>189</v>
      </c>
      <c r="C109" s="29">
        <f t="shared" ref="C109:W109" si="14">100*(C54-C52)/C54</f>
        <v>41.060788893932184</v>
      </c>
      <c r="D109" s="29">
        <f t="shared" si="14"/>
        <v>41.407436321671845</v>
      </c>
      <c r="E109" s="29">
        <f t="shared" si="14"/>
        <v>41.678718879019144</v>
      </c>
      <c r="F109" s="29">
        <f t="shared" si="14"/>
        <v>42.154132391438303</v>
      </c>
      <c r="G109" s="29">
        <f t="shared" si="14"/>
        <v>41.549333842297209</v>
      </c>
      <c r="H109" s="29">
        <f t="shared" si="14"/>
        <v>41.446625436945411</v>
      </c>
      <c r="I109" s="29">
        <f t="shared" si="14"/>
        <v>41.868119495142096</v>
      </c>
      <c r="J109" s="29">
        <f t="shared" si="14"/>
        <v>41.765725724014537</v>
      </c>
      <c r="K109" s="29">
        <f t="shared" si="14"/>
        <v>41.044224243486262</v>
      </c>
      <c r="L109" s="29">
        <f t="shared" si="14"/>
        <v>41.132584064327482</v>
      </c>
      <c r="M109" s="29">
        <f t="shared" si="14"/>
        <v>40.895471451403445</v>
      </c>
      <c r="N109" s="29">
        <f t="shared" si="14"/>
        <v>40.573833890891351</v>
      </c>
      <c r="O109" s="29">
        <f t="shared" si="14"/>
        <v>40.949273981687412</v>
      </c>
      <c r="P109" s="29">
        <f t="shared" si="14"/>
        <v>41.285289440804</v>
      </c>
      <c r="Q109" s="29">
        <f t="shared" si="14"/>
        <v>41.373494564718229</v>
      </c>
      <c r="R109" s="29">
        <f t="shared" si="14"/>
        <v>41.523674377031298</v>
      </c>
      <c r="S109" s="29">
        <f t="shared" si="14"/>
        <v>42.047632747533008</v>
      </c>
      <c r="T109" s="29">
        <f t="shared" si="14"/>
        <v>42.136514294829759</v>
      </c>
      <c r="U109" s="29">
        <f t="shared" si="14"/>
        <v>41.247043070743132</v>
      </c>
      <c r="V109" s="29">
        <f t="shared" si="14"/>
        <v>41.20390391891393</v>
      </c>
      <c r="W109" s="29">
        <f t="shared" si="14"/>
        <v>40.893039426669553</v>
      </c>
    </row>
    <row r="110" spans="1:26">
      <c r="B110" s="29" t="s">
        <v>188</v>
      </c>
      <c r="C110" s="29">
        <f t="shared" ref="C110:W110" si="15">100*(C66-C64)/C66</f>
        <v>29.073009067417626</v>
      </c>
      <c r="D110" s="29">
        <f t="shared" si="15"/>
        <v>26.629508904859811</v>
      </c>
      <c r="E110" s="29">
        <f t="shared" si="15"/>
        <v>24.538865142366056</v>
      </c>
      <c r="F110" s="29">
        <f t="shared" si="15"/>
        <v>26.451329909140252</v>
      </c>
      <c r="G110" s="29">
        <f t="shared" si="15"/>
        <v>26.20484368514456</v>
      </c>
      <c r="H110" s="29">
        <f t="shared" si="15"/>
        <v>25.770168207593894</v>
      </c>
      <c r="I110" s="29">
        <f t="shared" si="15"/>
        <v>27.954076370847297</v>
      </c>
      <c r="J110" s="29">
        <f t="shared" si="15"/>
        <v>28.785106944537883</v>
      </c>
      <c r="K110" s="29">
        <f t="shared" si="15"/>
        <v>27.721271896029165</v>
      </c>
      <c r="L110" s="29">
        <f t="shared" si="15"/>
        <v>27.989368965180926</v>
      </c>
      <c r="M110" s="29">
        <f t="shared" si="15"/>
        <v>27.649637134439896</v>
      </c>
      <c r="N110" s="29">
        <f t="shared" si="15"/>
        <v>27.428958706491748</v>
      </c>
      <c r="O110" s="29">
        <f t="shared" si="15"/>
        <v>28.814248147262738</v>
      </c>
      <c r="P110" s="29">
        <f t="shared" si="15"/>
        <v>31.26408240217042</v>
      </c>
      <c r="Q110" s="29">
        <f t="shared" si="15"/>
        <v>33.297116211689072</v>
      </c>
      <c r="R110" s="29">
        <f t="shared" si="15"/>
        <v>36.044039323832173</v>
      </c>
      <c r="S110" s="29">
        <f t="shared" si="15"/>
        <v>38.021973647545884</v>
      </c>
      <c r="T110" s="29">
        <f t="shared" si="15"/>
        <v>34.293842714895355</v>
      </c>
      <c r="U110" s="29">
        <f t="shared" si="15"/>
        <v>26.021213077352488</v>
      </c>
      <c r="V110" s="29">
        <f t="shared" si="15"/>
        <v>34.859052600988086</v>
      </c>
      <c r="W110" s="29">
        <f t="shared" si="15"/>
        <v>36.592248002897946</v>
      </c>
      <c r="X110" s="34">
        <v>68.1598367</v>
      </c>
      <c r="Y110" s="34">
        <v>68.1547324</v>
      </c>
      <c r="Z110" s="34">
        <v>67.843557700000005</v>
      </c>
    </row>
    <row r="111" spans="1:26">
      <c r="B111" s="29" t="s">
        <v>189</v>
      </c>
      <c r="C111" s="29">
        <f t="shared" ref="C111:W111" si="16">100*(C67-C65)/C67</f>
        <v>43.507800371199629</v>
      </c>
      <c r="D111" s="29">
        <f t="shared" si="16"/>
        <v>42.953056311776947</v>
      </c>
      <c r="E111" s="29">
        <f t="shared" si="16"/>
        <v>43.602226349449779</v>
      </c>
      <c r="F111" s="29">
        <f t="shared" si="16"/>
        <v>44.559143619115538</v>
      </c>
      <c r="G111" s="29">
        <f t="shared" si="16"/>
        <v>44.745968738189873</v>
      </c>
      <c r="H111" s="29">
        <f t="shared" si="16"/>
        <v>45.203260831587045</v>
      </c>
      <c r="I111" s="29">
        <f t="shared" si="16"/>
        <v>45.897263160774457</v>
      </c>
      <c r="J111" s="29">
        <f t="shared" si="16"/>
        <v>45.798576485683355</v>
      </c>
      <c r="K111" s="29">
        <f t="shared" si="16"/>
        <v>45.05399112452438</v>
      </c>
      <c r="L111" s="29">
        <f t="shared" si="16"/>
        <v>43.992026430318631</v>
      </c>
      <c r="M111" s="29">
        <f t="shared" si="16"/>
        <v>44.490458292826688</v>
      </c>
      <c r="N111" s="29">
        <f t="shared" si="16"/>
        <v>45.037980522427475</v>
      </c>
      <c r="O111" s="29">
        <f t="shared" si="16"/>
        <v>44.929482874412358</v>
      </c>
      <c r="P111" s="29">
        <f t="shared" si="16"/>
        <v>45.720676699893588</v>
      </c>
      <c r="Q111" s="29">
        <f t="shared" si="16"/>
        <v>46.512224860424823</v>
      </c>
      <c r="R111" s="29">
        <f t="shared" si="16"/>
        <v>47.361989599316807</v>
      </c>
      <c r="S111" s="29">
        <f t="shared" si="16"/>
        <v>47.89807979332177</v>
      </c>
      <c r="T111" s="29">
        <f t="shared" si="16"/>
        <v>47.161783572906032</v>
      </c>
      <c r="U111" s="29">
        <f t="shared" si="16"/>
        <v>45.510983132339156</v>
      </c>
      <c r="V111" s="29">
        <f t="shared" si="16"/>
        <v>45.235857558513786</v>
      </c>
      <c r="W111" s="29">
        <f t="shared" si="16"/>
        <v>44.083874188716926</v>
      </c>
    </row>
    <row r="112" spans="1:26" s="35" customFormat="1">
      <c r="B112" s="35" t="s">
        <v>188</v>
      </c>
      <c r="C112" s="36">
        <f t="shared" ref="C112:W112" si="17">100*C108/$H108</f>
        <v>105.749973357806</v>
      </c>
      <c r="D112" s="36">
        <f t="shared" si="17"/>
        <v>102.77844474764748</v>
      </c>
      <c r="E112" s="36">
        <f t="shared" si="17"/>
        <v>100.69486461514637</v>
      </c>
      <c r="F112" s="36">
        <f t="shared" si="17"/>
        <v>101.48954025078315</v>
      </c>
      <c r="G112" s="36">
        <f t="shared" si="17"/>
        <v>104.9405891982798</v>
      </c>
      <c r="H112" s="36">
        <f t="shared" si="17"/>
        <v>100</v>
      </c>
      <c r="I112" s="36">
        <f t="shared" si="17"/>
        <v>102.79866952573903</v>
      </c>
      <c r="J112" s="36">
        <f t="shared" si="17"/>
        <v>109.00179897389289</v>
      </c>
      <c r="K112" s="36">
        <f t="shared" si="17"/>
        <v>107.80353704601181</v>
      </c>
      <c r="L112" s="36">
        <f t="shared" si="17"/>
        <v>112.28011371852458</v>
      </c>
      <c r="M112" s="36">
        <f t="shared" si="17"/>
        <v>109.85169815309372</v>
      </c>
      <c r="N112" s="36">
        <f t="shared" si="17"/>
        <v>104.75962530194714</v>
      </c>
      <c r="O112" s="36">
        <f t="shared" si="17"/>
        <v>101.88028094408671</v>
      </c>
      <c r="P112" s="36">
        <f t="shared" si="17"/>
        <v>101.52840459850981</v>
      </c>
      <c r="Q112" s="36">
        <f t="shared" si="17"/>
        <v>100.45473696475071</v>
      </c>
      <c r="R112" s="36">
        <f t="shared" si="17"/>
        <v>96.211892660353527</v>
      </c>
      <c r="S112" s="36">
        <f t="shared" si="17"/>
        <v>101.68443529789445</v>
      </c>
      <c r="T112" s="36">
        <f t="shared" si="17"/>
        <v>93.234779900411866</v>
      </c>
      <c r="U112" s="36">
        <f t="shared" si="17"/>
        <v>84.397506867437173</v>
      </c>
      <c r="V112" s="36">
        <f t="shared" si="17"/>
        <v>84.778018040978381</v>
      </c>
      <c r="W112" s="36">
        <f t="shared" si="17"/>
        <v>79.830379309266249</v>
      </c>
    </row>
    <row r="113" spans="2:23"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</row>
    <row r="114" spans="2:23">
      <c r="B114" s="29" t="s">
        <v>189</v>
      </c>
      <c r="C114" s="34">
        <f t="shared" ref="C114:W114" si="18">100*C109/$H109</f>
        <v>99.069076097400938</v>
      </c>
      <c r="D114" s="34">
        <f t="shared" si="18"/>
        <v>99.905446788826794</v>
      </c>
      <c r="E114" s="34">
        <f t="shared" si="18"/>
        <v>100.55998151749851</v>
      </c>
      <c r="F114" s="34">
        <f t="shared" si="18"/>
        <v>101.70703150626643</v>
      </c>
      <c r="G114" s="34">
        <f t="shared" si="18"/>
        <v>100.24780884877602</v>
      </c>
      <c r="H114" s="34">
        <f t="shared" si="18"/>
        <v>100.00000000000001</v>
      </c>
      <c r="I114" s="34">
        <f t="shared" si="18"/>
        <v>101.01695627509633</v>
      </c>
      <c r="J114" s="34">
        <f t="shared" si="18"/>
        <v>100.76990655742188</v>
      </c>
      <c r="K114" s="34">
        <f t="shared" si="18"/>
        <v>99.029109875130018</v>
      </c>
      <c r="L114" s="34">
        <f t="shared" si="18"/>
        <v>99.24229929624623</v>
      </c>
      <c r="M114" s="34">
        <f t="shared" si="18"/>
        <v>98.670207816121334</v>
      </c>
      <c r="N114" s="34">
        <f t="shared" si="18"/>
        <v>97.894179473352111</v>
      </c>
      <c r="O114" s="34">
        <f t="shared" si="18"/>
        <v>98.80001942253503</v>
      </c>
      <c r="P114" s="34">
        <f t="shared" si="18"/>
        <v>99.610737920299783</v>
      </c>
      <c r="Q114" s="34">
        <f t="shared" si="18"/>
        <v>99.823554097695023</v>
      </c>
      <c r="R114" s="34">
        <f t="shared" si="18"/>
        <v>100.1858991878678</v>
      </c>
      <c r="S114" s="34">
        <f t="shared" si="18"/>
        <v>101.45007537827642</v>
      </c>
      <c r="T114" s="34">
        <f t="shared" si="18"/>
        <v>101.66452359054878</v>
      </c>
      <c r="U114" s="34">
        <f t="shared" si="18"/>
        <v>99.518459309779232</v>
      </c>
      <c r="V114" s="34">
        <f t="shared" si="18"/>
        <v>99.414375680836201</v>
      </c>
      <c r="W114" s="34">
        <f t="shared" si="18"/>
        <v>98.664339968719403</v>
      </c>
    </row>
    <row r="115" spans="2:23">
      <c r="B115" s="29" t="s">
        <v>188</v>
      </c>
      <c r="C115" s="34">
        <f t="shared" ref="C115:W115" si="19">100*C110/$H110</f>
        <v>112.81652813911575</v>
      </c>
      <c r="D115" s="34">
        <f t="shared" si="19"/>
        <v>103.33463363662753</v>
      </c>
      <c r="E115" s="34">
        <f t="shared" si="19"/>
        <v>95.221982816297654</v>
      </c>
      <c r="F115" s="34">
        <f t="shared" si="19"/>
        <v>102.64321791017893</v>
      </c>
      <c r="G115" s="34">
        <f t="shared" si="19"/>
        <v>101.68673900010702</v>
      </c>
      <c r="H115" s="34">
        <f t="shared" si="19"/>
        <v>100</v>
      </c>
      <c r="I115" s="34">
        <f t="shared" si="19"/>
        <v>108.47455920993893</v>
      </c>
      <c r="J115" s="34">
        <f t="shared" si="19"/>
        <v>111.69933666189867</v>
      </c>
      <c r="K115" s="34">
        <f t="shared" si="19"/>
        <v>107.57117172351373</v>
      </c>
      <c r="L115" s="34">
        <f t="shared" si="19"/>
        <v>108.61151056411452</v>
      </c>
      <c r="M115" s="34">
        <f t="shared" si="19"/>
        <v>107.29319619377635</v>
      </c>
      <c r="N115" s="34">
        <f t="shared" si="19"/>
        <v>106.43686329687614</v>
      </c>
      <c r="O115" s="34">
        <f t="shared" si="19"/>
        <v>111.81241781251478</v>
      </c>
      <c r="P115" s="34">
        <f t="shared" si="19"/>
        <v>121.31889148072224</v>
      </c>
      <c r="Q115" s="34">
        <f t="shared" si="19"/>
        <v>129.20798942195944</v>
      </c>
      <c r="R115" s="34">
        <f t="shared" si="19"/>
        <v>139.86730328446515</v>
      </c>
      <c r="S115" s="34">
        <f t="shared" si="19"/>
        <v>147.54259010362864</v>
      </c>
      <c r="T115" s="34">
        <f t="shared" si="19"/>
        <v>133.07574261307974</v>
      </c>
      <c r="U115" s="34">
        <f t="shared" si="19"/>
        <v>100.97416853369478</v>
      </c>
      <c r="V115" s="34">
        <f t="shared" si="19"/>
        <v>135.26901462255842</v>
      </c>
      <c r="W115" s="34">
        <f t="shared" si="19"/>
        <v>141.9946028606636</v>
      </c>
    </row>
    <row r="116" spans="2:23">
      <c r="B116" s="29" t="s">
        <v>189</v>
      </c>
      <c r="C116" s="34">
        <f t="shared" ref="C116:W116" si="20">100*C111/$H111</f>
        <v>96.249251869894607</v>
      </c>
      <c r="D116" s="34">
        <f t="shared" si="20"/>
        <v>95.022030538474553</v>
      </c>
      <c r="E116" s="34">
        <f t="shared" si="20"/>
        <v>96.458143831476633</v>
      </c>
      <c r="F116" s="34">
        <f t="shared" si="20"/>
        <v>98.575064717407713</v>
      </c>
      <c r="G116" s="34">
        <f t="shared" si="20"/>
        <v>98.988364810448317</v>
      </c>
      <c r="H116" s="34">
        <f t="shared" si="20"/>
        <v>100.00000000000001</v>
      </c>
      <c r="I116" s="34">
        <f t="shared" si="20"/>
        <v>101.53529262362962</v>
      </c>
      <c r="J116" s="34">
        <f t="shared" si="20"/>
        <v>101.31697502159028</v>
      </c>
      <c r="K116" s="34">
        <f t="shared" si="20"/>
        <v>99.669781108007243</v>
      </c>
      <c r="L116" s="34">
        <f t="shared" si="20"/>
        <v>97.320471180649804</v>
      </c>
      <c r="M116" s="34">
        <f t="shared" si="20"/>
        <v>98.423116992785026</v>
      </c>
      <c r="N116" s="34">
        <f t="shared" si="20"/>
        <v>99.634361977169419</v>
      </c>
      <c r="O116" s="34">
        <f t="shared" si="20"/>
        <v>99.394340248605744</v>
      </c>
      <c r="P116" s="34">
        <f t="shared" si="20"/>
        <v>101.14464279520512</v>
      </c>
      <c r="Q116" s="34">
        <f t="shared" si="20"/>
        <v>102.89572921235607</v>
      </c>
      <c r="R116" s="34">
        <f t="shared" si="20"/>
        <v>104.77560407814934</v>
      </c>
      <c r="S116" s="34">
        <f t="shared" si="20"/>
        <v>105.96155877288314</v>
      </c>
      <c r="T116" s="34">
        <f t="shared" si="20"/>
        <v>104.33270234334603</v>
      </c>
      <c r="U116" s="34">
        <f t="shared" si="20"/>
        <v>100.68075243929543</v>
      </c>
      <c r="V116" s="34">
        <f t="shared" si="20"/>
        <v>100.07211145020752</v>
      </c>
      <c r="W116" s="34">
        <f t="shared" si="20"/>
        <v>97.523659527482778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5"/>
  <dimension ref="A1:L14"/>
  <sheetViews>
    <sheetView workbookViewId="0">
      <selection activeCell="D111" sqref="D111"/>
    </sheetView>
  </sheetViews>
  <sheetFormatPr baseColWidth="10" defaultRowHeight="13.2"/>
  <cols>
    <col min="2" max="2" width="7.6640625" customWidth="1"/>
    <col min="3" max="12" width="8.6640625" customWidth="1"/>
  </cols>
  <sheetData>
    <row r="1" spans="1:12">
      <c r="B1">
        <v>1.04</v>
      </c>
      <c r="C1" s="43">
        <v>1</v>
      </c>
      <c r="D1" s="43"/>
      <c r="J1" s="43">
        <v>1</v>
      </c>
      <c r="K1">
        <v>1.03</v>
      </c>
    </row>
    <row r="2" spans="1:12">
      <c r="B2" s="44" t="s">
        <v>4</v>
      </c>
      <c r="C2" s="44" t="s">
        <v>3</v>
      </c>
      <c r="D2" s="44" t="s">
        <v>256</v>
      </c>
      <c r="E2" s="44" t="s">
        <v>257</v>
      </c>
      <c r="F2" s="44" t="s">
        <v>258</v>
      </c>
      <c r="G2" s="44" t="s">
        <v>259</v>
      </c>
      <c r="H2" s="44" t="s">
        <v>260</v>
      </c>
      <c r="I2" s="44" t="s">
        <v>261</v>
      </c>
      <c r="J2" s="44" t="s">
        <v>262</v>
      </c>
      <c r="K2" s="44" t="s">
        <v>263</v>
      </c>
      <c r="L2" s="44" t="s">
        <v>7</v>
      </c>
    </row>
    <row r="3" spans="1:12">
      <c r="A3">
        <v>1996</v>
      </c>
      <c r="B3" s="12">
        <v>100</v>
      </c>
      <c r="C3" s="12">
        <v>100</v>
      </c>
      <c r="D3" s="12">
        <f t="shared" ref="D3:D14" si="0">0.2*B3+0.8*C3</f>
        <v>100</v>
      </c>
      <c r="E3" s="12">
        <f t="shared" ref="E3:E14" si="1">+$D3</f>
        <v>100</v>
      </c>
      <c r="F3" s="12">
        <f t="shared" ref="F3:F14" si="2">100*$E3/B3</f>
        <v>100</v>
      </c>
      <c r="G3" s="12">
        <f t="shared" ref="G3:G14" si="3">100*$E3/C3</f>
        <v>100</v>
      </c>
      <c r="H3" s="12">
        <f t="shared" ref="H3:H14" si="4">+F3*$L3/J3</f>
        <v>100</v>
      </c>
      <c r="I3" s="12">
        <f t="shared" ref="I3:I14" si="5">+G3*$L3/K3</f>
        <v>100</v>
      </c>
      <c r="J3" s="12">
        <v>100</v>
      </c>
      <c r="K3" s="12">
        <v>100</v>
      </c>
      <c r="L3" s="12">
        <f t="shared" ref="L3:L14" si="6">0.2*J3+0.8*K3</f>
        <v>100</v>
      </c>
    </row>
    <row r="4" spans="1:12">
      <c r="A4">
        <v>1997</v>
      </c>
      <c r="B4" s="12">
        <f t="shared" ref="B4:B14" si="7">+B3*$B$1</f>
        <v>104</v>
      </c>
      <c r="C4" s="12">
        <f t="shared" ref="C4:C14" si="8">+C3*$C$1</f>
        <v>100</v>
      </c>
      <c r="D4" s="12">
        <f t="shared" si="0"/>
        <v>100.8</v>
      </c>
      <c r="E4" s="12">
        <f t="shared" si="1"/>
        <v>100.8</v>
      </c>
      <c r="F4" s="12">
        <f t="shared" si="2"/>
        <v>96.92307692307692</v>
      </c>
      <c r="G4" s="12">
        <f t="shared" si="3"/>
        <v>100.8</v>
      </c>
      <c r="H4" s="12">
        <f t="shared" si="4"/>
        <v>99.249230769230778</v>
      </c>
      <c r="I4" s="12">
        <f t="shared" si="5"/>
        <v>100.21281553398059</v>
      </c>
      <c r="J4" s="12">
        <f t="shared" ref="J4:J14" si="9">+J3*$J$1</f>
        <v>100</v>
      </c>
      <c r="K4" s="12">
        <f t="shared" ref="K4:K14" si="10">+K3*$K$1</f>
        <v>103</v>
      </c>
      <c r="L4" s="12">
        <f t="shared" si="6"/>
        <v>102.4</v>
      </c>
    </row>
    <row r="5" spans="1:12">
      <c r="A5">
        <v>1998</v>
      </c>
      <c r="B5" s="12">
        <f t="shared" si="7"/>
        <v>108.16</v>
      </c>
      <c r="C5" s="12">
        <f t="shared" si="8"/>
        <v>100</v>
      </c>
      <c r="D5" s="12">
        <f t="shared" si="0"/>
        <v>101.63200000000001</v>
      </c>
      <c r="E5" s="12">
        <f t="shared" si="1"/>
        <v>101.63200000000001</v>
      </c>
      <c r="F5" s="12">
        <f t="shared" si="2"/>
        <v>93.964497041420131</v>
      </c>
      <c r="G5" s="12">
        <f t="shared" si="3"/>
        <v>101.63200000000001</v>
      </c>
      <c r="H5" s="12">
        <f t="shared" si="4"/>
        <v>98.542447337278134</v>
      </c>
      <c r="I5" s="12">
        <f t="shared" si="5"/>
        <v>100.46518148741636</v>
      </c>
      <c r="J5" s="12">
        <f t="shared" si="9"/>
        <v>100</v>
      </c>
      <c r="K5" s="12">
        <f t="shared" si="10"/>
        <v>106.09</v>
      </c>
      <c r="L5" s="12">
        <f t="shared" si="6"/>
        <v>104.87200000000001</v>
      </c>
    </row>
    <row r="6" spans="1:12">
      <c r="A6">
        <v>1999</v>
      </c>
      <c r="B6" s="12">
        <f t="shared" si="7"/>
        <v>112.4864</v>
      </c>
      <c r="C6" s="12">
        <f t="shared" si="8"/>
        <v>100</v>
      </c>
      <c r="D6" s="12">
        <f t="shared" si="0"/>
        <v>102.49728</v>
      </c>
      <c r="E6" s="12">
        <f t="shared" si="1"/>
        <v>102.49728</v>
      </c>
      <c r="F6" s="12">
        <f t="shared" si="2"/>
        <v>91.119708693673203</v>
      </c>
      <c r="G6" s="12">
        <f t="shared" si="3"/>
        <v>102.49728</v>
      </c>
      <c r="H6" s="12">
        <f t="shared" si="4"/>
        <v>97.87911447610378</v>
      </c>
      <c r="I6" s="12">
        <f t="shared" si="5"/>
        <v>100.75773017967708</v>
      </c>
      <c r="J6" s="12">
        <f t="shared" si="9"/>
        <v>100</v>
      </c>
      <c r="K6" s="12">
        <f t="shared" si="10"/>
        <v>109.2727</v>
      </c>
      <c r="L6" s="12">
        <f t="shared" si="6"/>
        <v>107.41816</v>
      </c>
    </row>
    <row r="7" spans="1:12">
      <c r="A7">
        <v>2000</v>
      </c>
      <c r="B7" s="12">
        <f t="shared" si="7"/>
        <v>116.98585600000001</v>
      </c>
      <c r="C7" s="12">
        <f t="shared" si="8"/>
        <v>100</v>
      </c>
      <c r="D7" s="12">
        <f t="shared" si="0"/>
        <v>103.3971712</v>
      </c>
      <c r="E7" s="12">
        <f t="shared" si="1"/>
        <v>103.3971712</v>
      </c>
      <c r="F7" s="12">
        <f t="shared" si="2"/>
        <v>88.384335282378075</v>
      </c>
      <c r="G7" s="12">
        <f t="shared" si="3"/>
        <v>103.39717120000002</v>
      </c>
      <c r="H7" s="12">
        <f t="shared" si="4"/>
        <v>97.258745477523917</v>
      </c>
      <c r="I7" s="12">
        <f t="shared" si="5"/>
        <v>101.09114644046424</v>
      </c>
      <c r="J7" s="12">
        <f t="shared" si="9"/>
        <v>100</v>
      </c>
      <c r="K7" s="12">
        <f t="shared" si="10"/>
        <v>112.550881</v>
      </c>
      <c r="L7" s="12">
        <f t="shared" si="6"/>
        <v>110.04070480000001</v>
      </c>
    </row>
    <row r="8" spans="1:12">
      <c r="A8">
        <v>2001</v>
      </c>
      <c r="B8" s="12">
        <f t="shared" si="7"/>
        <v>121.66529024000002</v>
      </c>
      <c r="C8" s="12">
        <f t="shared" si="8"/>
        <v>100</v>
      </c>
      <c r="D8" s="12">
        <f t="shared" si="0"/>
        <v>104.333058048</v>
      </c>
      <c r="E8" s="12">
        <f t="shared" si="1"/>
        <v>104.333058048</v>
      </c>
      <c r="F8" s="12">
        <f t="shared" si="2"/>
        <v>85.754168540748125</v>
      </c>
      <c r="G8" s="12">
        <f t="shared" si="3"/>
        <v>104.333058048</v>
      </c>
      <c r="H8" s="12">
        <f t="shared" si="4"/>
        <v>96.680901190103199</v>
      </c>
      <c r="I8" s="12">
        <f t="shared" si="5"/>
        <v>101.46616891317353</v>
      </c>
      <c r="J8" s="12">
        <f t="shared" si="9"/>
        <v>100</v>
      </c>
      <c r="K8" s="12">
        <f t="shared" si="10"/>
        <v>115.92740743</v>
      </c>
      <c r="L8" s="12">
        <f t="shared" si="6"/>
        <v>112.741925944</v>
      </c>
    </row>
    <row r="9" spans="1:12">
      <c r="A9">
        <v>2002</v>
      </c>
      <c r="B9" s="12">
        <f t="shared" si="7"/>
        <v>126.53190184960002</v>
      </c>
      <c r="C9" s="12">
        <f t="shared" si="8"/>
        <v>100</v>
      </c>
      <c r="D9" s="12">
        <f t="shared" si="0"/>
        <v>105.30638036992001</v>
      </c>
      <c r="E9" s="12">
        <f t="shared" si="1"/>
        <v>105.30638036992001</v>
      </c>
      <c r="F9" s="12">
        <f t="shared" si="2"/>
        <v>83.225162058411669</v>
      </c>
      <c r="G9" s="12">
        <f t="shared" si="3"/>
        <v>105.30638036992001</v>
      </c>
      <c r="H9" s="12">
        <f t="shared" si="4"/>
        <v>96.145189119558054</v>
      </c>
      <c r="I9" s="12">
        <f t="shared" si="5"/>
        <v>101.88359143356573</v>
      </c>
      <c r="J9" s="12">
        <f t="shared" si="9"/>
        <v>100</v>
      </c>
      <c r="K9" s="12">
        <f t="shared" si="10"/>
        <v>119.4052296529</v>
      </c>
      <c r="L9" s="12">
        <f t="shared" si="6"/>
        <v>115.52418372232</v>
      </c>
    </row>
    <row r="10" spans="1:12">
      <c r="A10">
        <v>2003</v>
      </c>
      <c r="B10" s="12">
        <f t="shared" si="7"/>
        <v>131.59317792358402</v>
      </c>
      <c r="C10" s="12">
        <f t="shared" si="8"/>
        <v>100</v>
      </c>
      <c r="D10" s="12">
        <f t="shared" si="0"/>
        <v>106.3186355847168</v>
      </c>
      <c r="E10" s="12">
        <f t="shared" si="1"/>
        <v>106.3186355847168</v>
      </c>
      <c r="F10" s="12">
        <f t="shared" si="2"/>
        <v>80.793425056165049</v>
      </c>
      <c r="G10" s="12">
        <f t="shared" si="3"/>
        <v>106.31863558471679</v>
      </c>
      <c r="H10" s="12">
        <f t="shared" si="4"/>
        <v>95.65126259102523</v>
      </c>
      <c r="I10" s="12">
        <f t="shared" si="5"/>
        <v>102.34426448608157</v>
      </c>
      <c r="J10" s="12">
        <f t="shared" si="9"/>
        <v>100</v>
      </c>
      <c r="K10" s="12">
        <f t="shared" si="10"/>
        <v>122.987386542487</v>
      </c>
      <c r="L10" s="12">
        <f t="shared" si="6"/>
        <v>118.38990923398961</v>
      </c>
    </row>
    <row r="11" spans="1:12">
      <c r="A11">
        <v>2004</v>
      </c>
      <c r="B11" s="12">
        <f t="shared" si="7"/>
        <v>136.85690504052738</v>
      </c>
      <c r="C11" s="12">
        <f t="shared" si="8"/>
        <v>100</v>
      </c>
      <c r="D11" s="12">
        <f t="shared" si="0"/>
        <v>107.37138100810547</v>
      </c>
      <c r="E11" s="12">
        <f t="shared" si="1"/>
        <v>107.37138100810547</v>
      </c>
      <c r="F11" s="12">
        <f t="shared" si="2"/>
        <v>78.455216400158719</v>
      </c>
      <c r="G11" s="12">
        <f t="shared" si="3"/>
        <v>107.37138100810547</v>
      </c>
      <c r="H11" s="12">
        <f t="shared" si="4"/>
        <v>95.198819971641427</v>
      </c>
      <c r="I11" s="12">
        <f t="shared" si="5"/>
        <v>102.84909674025205</v>
      </c>
      <c r="J11" s="12">
        <f t="shared" si="9"/>
        <v>100</v>
      </c>
      <c r="K11" s="12">
        <f t="shared" si="10"/>
        <v>126.67700813876162</v>
      </c>
      <c r="L11" s="12">
        <f t="shared" si="6"/>
        <v>121.3416065110093</v>
      </c>
    </row>
    <row r="12" spans="1:12">
      <c r="A12">
        <v>2005</v>
      </c>
      <c r="B12" s="12">
        <f t="shared" si="7"/>
        <v>142.33118124214849</v>
      </c>
      <c r="C12" s="12">
        <f t="shared" si="8"/>
        <v>100</v>
      </c>
      <c r="D12" s="12">
        <f t="shared" si="0"/>
        <v>108.46623624842969</v>
      </c>
      <c r="E12" s="12">
        <f t="shared" si="1"/>
        <v>108.46623624842969</v>
      </c>
      <c r="F12" s="12">
        <f t="shared" si="2"/>
        <v>76.206938846306443</v>
      </c>
      <c r="G12" s="12">
        <f t="shared" si="3"/>
        <v>108.46623624842968</v>
      </c>
      <c r="H12" s="12">
        <f t="shared" si="4"/>
        <v>94.787603951961941</v>
      </c>
      <c r="I12" s="12">
        <f t="shared" si="5"/>
        <v>103.39905666977042</v>
      </c>
      <c r="J12" s="12">
        <f t="shared" si="9"/>
        <v>100</v>
      </c>
      <c r="K12" s="12">
        <f t="shared" si="10"/>
        <v>130.47731838292447</v>
      </c>
      <c r="L12" s="12">
        <f t="shared" si="6"/>
        <v>124.38185470633958</v>
      </c>
    </row>
    <row r="13" spans="1:12">
      <c r="A13">
        <v>2006</v>
      </c>
      <c r="B13" s="12">
        <f t="shared" si="7"/>
        <v>148.02442849183444</v>
      </c>
      <c r="C13" s="12">
        <f t="shared" si="8"/>
        <v>100</v>
      </c>
      <c r="D13" s="12">
        <f t="shared" si="0"/>
        <v>109.60488569836689</v>
      </c>
      <c r="E13" s="12">
        <f t="shared" si="1"/>
        <v>109.60488569836689</v>
      </c>
      <c r="F13" s="12">
        <f t="shared" si="2"/>
        <v>74.045133506063891</v>
      </c>
      <c r="G13" s="12">
        <f t="shared" si="3"/>
        <v>109.60488569836689</v>
      </c>
      <c r="H13" s="12">
        <f t="shared" si="4"/>
        <v>94.417400884830002</v>
      </c>
      <c r="I13" s="12">
        <f t="shared" si="5"/>
        <v>103.99517425691468</v>
      </c>
      <c r="J13" s="12">
        <f t="shared" si="9"/>
        <v>100</v>
      </c>
      <c r="K13" s="12">
        <f t="shared" si="10"/>
        <v>134.39163793441222</v>
      </c>
      <c r="L13" s="12">
        <f t="shared" si="6"/>
        <v>127.51331034752978</v>
      </c>
    </row>
    <row r="14" spans="1:12">
      <c r="A14">
        <v>2007</v>
      </c>
      <c r="B14" s="12">
        <f t="shared" si="7"/>
        <v>153.94540563150784</v>
      </c>
      <c r="C14" s="12">
        <f t="shared" si="8"/>
        <v>100</v>
      </c>
      <c r="D14" s="12">
        <f t="shared" si="0"/>
        <v>110.78908112630157</v>
      </c>
      <c r="E14" s="12">
        <f t="shared" si="1"/>
        <v>110.78908112630157</v>
      </c>
      <c r="F14" s="12">
        <f t="shared" si="2"/>
        <v>71.966474525061429</v>
      </c>
      <c r="G14" s="12">
        <f t="shared" si="3"/>
        <v>110.78908112630157</v>
      </c>
      <c r="H14" s="12">
        <f t="shared" si="4"/>
        <v>94.088040180386685</v>
      </c>
      <c r="I14" s="12">
        <f t="shared" si="5"/>
        <v>104.63854278513456</v>
      </c>
      <c r="J14" s="12">
        <f t="shared" si="9"/>
        <v>100</v>
      </c>
      <c r="K14" s="12">
        <f t="shared" si="10"/>
        <v>138.4233870724446</v>
      </c>
      <c r="L14" s="12">
        <f t="shared" si="6"/>
        <v>130.73870965795567</v>
      </c>
    </row>
  </sheetData>
  <phoneticPr fontId="59" type="noConversion"/>
  <pageMargins left="0.78740157499999996" right="0.78740157499999996" top="0.984251969" bottom="0.984251969" header="0.4921259845" footer="0.492125984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6"/>
  <dimension ref="A1:R16"/>
  <sheetViews>
    <sheetView workbookViewId="0">
      <pane xSplit="1" ySplit="1" topLeftCell="B2" activePane="bottomRight" state="frozen"/>
      <selection activeCell="D111" sqref="D111"/>
      <selection pane="topRight" activeCell="D111" sqref="D111"/>
      <selection pane="bottomLeft" activeCell="D111" sqref="D111"/>
      <selection pane="bottomRight" activeCell="D111" sqref="D111"/>
    </sheetView>
  </sheetViews>
  <sheetFormatPr baseColWidth="10" defaultRowHeight="13.2"/>
  <cols>
    <col min="1" max="1" width="17.6640625" customWidth="1"/>
    <col min="2" max="17" width="6.6640625" customWidth="1"/>
    <col min="18" max="18" width="8.109375" customWidth="1"/>
  </cols>
  <sheetData>
    <row r="1" spans="1:18">
      <c r="A1" t="s">
        <v>264</v>
      </c>
      <c r="B1">
        <v>1996</v>
      </c>
      <c r="C1">
        <v>1997</v>
      </c>
      <c r="D1">
        <v>1998</v>
      </c>
      <c r="E1">
        <v>1999</v>
      </c>
      <c r="F1">
        <v>2000</v>
      </c>
      <c r="G1">
        <v>2001</v>
      </c>
      <c r="H1">
        <v>2002</v>
      </c>
      <c r="I1">
        <v>2003</v>
      </c>
      <c r="J1">
        <v>2004</v>
      </c>
      <c r="K1">
        <v>2005</v>
      </c>
      <c r="L1">
        <v>2006</v>
      </c>
      <c r="M1">
        <v>2007</v>
      </c>
      <c r="N1">
        <v>2008</v>
      </c>
      <c r="O1">
        <v>2009</v>
      </c>
      <c r="P1">
        <v>2010</v>
      </c>
      <c r="Q1">
        <v>2011</v>
      </c>
      <c r="R1">
        <v>2012</v>
      </c>
    </row>
    <row r="2" spans="1:18">
      <c r="A2" s="5" t="s">
        <v>265</v>
      </c>
      <c r="B2" s="12">
        <v>100</v>
      </c>
      <c r="C2" s="12">
        <v>102.07620774741427</v>
      </c>
      <c r="D2" s="12">
        <v>101.64244222967569</v>
      </c>
      <c r="E2" s="12">
        <v>103.22480968043239</v>
      </c>
      <c r="F2" s="12">
        <v>105.49585046169406</v>
      </c>
      <c r="G2" s="12">
        <v>106.96048946169422</v>
      </c>
      <c r="H2" s="12">
        <v>107.86462375168779</v>
      </c>
      <c r="I2" s="12">
        <v>110.66176194658949</v>
      </c>
      <c r="J2" s="12">
        <v>112.62551934040891</v>
      </c>
      <c r="K2" s="12">
        <v>115.33556889645523</v>
      </c>
      <c r="L2" s="12">
        <v>118.38771542385304</v>
      </c>
      <c r="M2" s="12">
        <v>118.85289812304907</v>
      </c>
      <c r="N2" s="12">
        <v>120.50478190392617</v>
      </c>
      <c r="O2" s="12">
        <v>117.85705185100716</v>
      </c>
      <c r="P2" s="12">
        <v>121.7853074204143</v>
      </c>
      <c r="Q2" s="12">
        <v>124.05899010073223</v>
      </c>
      <c r="R2" s="12" t="e">
        <v>#DIV/0!</v>
      </c>
    </row>
    <row r="3" spans="1:18">
      <c r="A3" s="5" t="s">
        <v>266</v>
      </c>
      <c r="B3" s="12">
        <v>100</v>
      </c>
      <c r="C3" s="12">
        <v>101.01379521457331</v>
      </c>
      <c r="D3" s="12">
        <v>101.02214407931761</v>
      </c>
      <c r="E3" s="12">
        <v>100.41691981907869</v>
      </c>
      <c r="F3" s="12">
        <v>101.19236226735143</v>
      </c>
      <c r="G3" s="12">
        <v>101.02359759482313</v>
      </c>
      <c r="H3" s="12">
        <v>100.2544091179842</v>
      </c>
      <c r="I3" s="12">
        <v>99.854285951622785</v>
      </c>
      <c r="J3" s="12">
        <v>99.831941245955363</v>
      </c>
      <c r="K3" s="12">
        <v>100.11556966209305</v>
      </c>
      <c r="L3" s="12">
        <v>100.94391318761748</v>
      </c>
      <c r="M3" s="12">
        <v>100.83889573430433</v>
      </c>
      <c r="N3" s="12">
        <v>101.49397585348717</v>
      </c>
      <c r="O3" s="12">
        <v>100.46430915187021</v>
      </c>
      <c r="P3" s="12">
        <v>101.02958688585203</v>
      </c>
      <c r="Q3" s="12">
        <v>102.0311360334254</v>
      </c>
      <c r="R3" s="12" t="e">
        <v>#DIV/0!</v>
      </c>
    </row>
    <row r="4" spans="1:18">
      <c r="A4" s="5" t="s">
        <v>267</v>
      </c>
      <c r="B4" s="12">
        <v>100</v>
      </c>
      <c r="C4" s="12">
        <v>98.959196705788798</v>
      </c>
      <c r="D4" s="12">
        <v>99.389725259693748</v>
      </c>
      <c r="E4" s="12">
        <v>97.279830430255586</v>
      </c>
      <c r="F4" s="12">
        <v>95.920703823412225</v>
      </c>
      <c r="G4" s="12">
        <v>94.449453347913789</v>
      </c>
      <c r="H4" s="12">
        <v>92.944661216060183</v>
      </c>
      <c r="I4" s="12">
        <v>90.233775601564261</v>
      </c>
      <c r="J4" s="12">
        <v>88.640604572232732</v>
      </c>
      <c r="K4" s="12">
        <v>86.803724661880992</v>
      </c>
      <c r="L4" s="12">
        <v>85.265530149151843</v>
      </c>
      <c r="M4" s="12">
        <v>84.843447090289089</v>
      </c>
      <c r="N4" s="12">
        <v>84.224023519999747</v>
      </c>
      <c r="O4" s="12">
        <v>85.242509950847435</v>
      </c>
      <c r="P4" s="12">
        <v>82.957122682367924</v>
      </c>
      <c r="Q4" s="12">
        <v>82.244048537376557</v>
      </c>
      <c r="R4" s="12"/>
    </row>
    <row r="5" spans="1:18">
      <c r="A5" s="5" t="s">
        <v>268</v>
      </c>
      <c r="B5" s="12">
        <v>100</v>
      </c>
      <c r="C5" s="12">
        <v>104.23672606372408</v>
      </c>
      <c r="D5" s="12">
        <v>105.71902093117956</v>
      </c>
      <c r="E5" s="12">
        <v>108.13324999163363</v>
      </c>
      <c r="F5" s="12">
        <v>113.22053754497901</v>
      </c>
      <c r="G5" s="12">
        <v>114.49366211529052</v>
      </c>
      <c r="H5" s="12">
        <v>115.20670081639976</v>
      </c>
      <c r="I5" s="12">
        <v>117.69877635488471</v>
      </c>
      <c r="J5" s="12">
        <v>122.98063518323906</v>
      </c>
      <c r="K5" s="12">
        <v>127.41691864953206</v>
      </c>
      <c r="L5" s="12">
        <v>135.03879858582641</v>
      </c>
      <c r="M5" s="12">
        <v>140.17161262819909</v>
      </c>
      <c r="N5" s="12">
        <v>135.80194562290995</v>
      </c>
      <c r="O5" s="12">
        <v>123.23497260886548</v>
      </c>
      <c r="P5" s="12">
        <v>141.1831676419188</v>
      </c>
      <c r="Q5" s="12">
        <v>147.38775204930965</v>
      </c>
      <c r="R5" s="12"/>
    </row>
    <row r="6" spans="1:18">
      <c r="A6" s="5" t="s">
        <v>269</v>
      </c>
      <c r="B6" s="12">
        <v>100</v>
      </c>
      <c r="C6" s="12">
        <v>101.1611000483377</v>
      </c>
      <c r="D6" s="12">
        <v>101.62832627914086</v>
      </c>
      <c r="E6" s="12">
        <v>101.65967115815691</v>
      </c>
      <c r="F6" s="12">
        <v>102.35693205968769</v>
      </c>
      <c r="G6" s="12">
        <v>102.83615660498603</v>
      </c>
      <c r="H6" s="12">
        <v>102.86803729389976</v>
      </c>
      <c r="I6" s="12">
        <v>102.88847461428384</v>
      </c>
      <c r="J6" s="12">
        <v>103.38916982762612</v>
      </c>
      <c r="K6" s="12">
        <v>103.84807186894702</v>
      </c>
      <c r="L6" s="12">
        <v>104.9387511878714</v>
      </c>
      <c r="M6" s="12">
        <v>106.08142320294145</v>
      </c>
      <c r="N6" s="12">
        <v>106.3235327324353</v>
      </c>
      <c r="O6" s="12">
        <v>104.90252661157265</v>
      </c>
      <c r="P6" s="12">
        <v>105.55231092895274</v>
      </c>
      <c r="Q6" s="12">
        <v>106.56214036152623</v>
      </c>
      <c r="R6" s="12"/>
    </row>
    <row r="7" spans="1:18">
      <c r="A7" s="5" t="s">
        <v>270</v>
      </c>
      <c r="B7" s="12">
        <v>100</v>
      </c>
      <c r="C7" s="12">
        <v>97.192888287361285</v>
      </c>
      <c r="D7" s="12">
        <v>95.032587829278683</v>
      </c>
      <c r="E7" s="12">
        <v>95.701330863068918</v>
      </c>
      <c r="F7" s="12">
        <v>93.900661981165243</v>
      </c>
      <c r="G7" s="12">
        <v>94.217486012203949</v>
      </c>
      <c r="H7" s="12">
        <v>94.736359664428505</v>
      </c>
      <c r="I7" s="12">
        <v>95.392968247105514</v>
      </c>
      <c r="J7" s="12">
        <v>93.908966733936239</v>
      </c>
      <c r="K7" s="12">
        <v>92.967663705723652</v>
      </c>
      <c r="L7" s="12">
        <v>91.578177443379715</v>
      </c>
      <c r="M7" s="12">
        <v>89.315662116955465</v>
      </c>
      <c r="N7" s="12">
        <v>93.840222653323494</v>
      </c>
      <c r="O7" s="12">
        <v>100.91473988190764</v>
      </c>
      <c r="P7" s="12">
        <v>93.209504204417314</v>
      </c>
      <c r="Q7" s="12">
        <v>92.244161421639632</v>
      </c>
      <c r="R7" s="12"/>
    </row>
    <row r="8" spans="1:18">
      <c r="A8" s="5" t="s">
        <v>271</v>
      </c>
      <c r="B8" s="12">
        <v>100</v>
      </c>
      <c r="C8" s="12">
        <v>98.830741177217618</v>
      </c>
      <c r="D8" s="12">
        <v>97.401438373297026</v>
      </c>
      <c r="E8" s="12">
        <v>97.285052577642574</v>
      </c>
      <c r="F8" s="12">
        <v>95.446167966127263</v>
      </c>
      <c r="G8" s="12">
        <v>96.186447781624409</v>
      </c>
      <c r="H8" s="12">
        <v>96.923579752744416</v>
      </c>
      <c r="I8" s="12">
        <v>97.660749078734256</v>
      </c>
      <c r="J8" s="12">
        <v>96.771392812952442</v>
      </c>
      <c r="K8" s="12">
        <v>96.076243822770067</v>
      </c>
      <c r="L8" s="12">
        <v>94.880747869171344</v>
      </c>
      <c r="M8" s="12">
        <v>93.288843663853115</v>
      </c>
      <c r="N8" s="12">
        <v>96.944807645709645</v>
      </c>
      <c r="O8" s="12">
        <v>102.08900550214032</v>
      </c>
      <c r="P8" s="12">
        <v>94.188749391880862</v>
      </c>
      <c r="Q8" s="12">
        <v>93.348788466036382</v>
      </c>
      <c r="R8" s="12"/>
    </row>
    <row r="9" spans="1:18">
      <c r="A9" s="5" t="s">
        <v>272</v>
      </c>
      <c r="B9" s="12">
        <v>100</v>
      </c>
      <c r="C9" s="12">
        <v>98.342769799814192</v>
      </c>
      <c r="D9" s="12">
        <v>97.567951168298393</v>
      </c>
      <c r="E9" s="12">
        <v>98.372081144418672</v>
      </c>
      <c r="F9" s="12">
        <v>98.380756380381357</v>
      </c>
      <c r="G9" s="12">
        <v>97.952973818213295</v>
      </c>
      <c r="H9" s="12">
        <v>97.743356060624691</v>
      </c>
      <c r="I9" s="12">
        <v>97.677899408901254</v>
      </c>
      <c r="J9" s="12">
        <v>97.04207411321552</v>
      </c>
      <c r="K9" s="12">
        <v>96.764465393983599</v>
      </c>
      <c r="L9" s="12">
        <v>96.519240731169759</v>
      </c>
      <c r="M9" s="12">
        <v>95.740989607273747</v>
      </c>
      <c r="N9" s="12">
        <v>96.797574756420133</v>
      </c>
      <c r="O9" s="12">
        <v>98.849762896154317</v>
      </c>
      <c r="P9" s="12">
        <v>98.960337414196573</v>
      </c>
      <c r="Q9" s="12">
        <v>98.816666972813849</v>
      </c>
      <c r="R9" s="12"/>
    </row>
    <row r="10" spans="1:18">
      <c r="A10" s="5" t="s">
        <v>15</v>
      </c>
      <c r="B10" s="12">
        <v>100</v>
      </c>
      <c r="C10" s="12">
        <v>99.250047541156306</v>
      </c>
      <c r="D10" s="12">
        <v>98.844064757570408</v>
      </c>
      <c r="E10" s="12">
        <v>100.2520224235392</v>
      </c>
      <c r="F10" s="12">
        <v>100.77631848844362</v>
      </c>
      <c r="G10" s="12">
        <v>100.85317544004553</v>
      </c>
      <c r="H10" s="12">
        <v>101.18482839582406</v>
      </c>
      <c r="I10" s="12">
        <v>101.45903551548068</v>
      </c>
      <c r="J10" s="12">
        <v>102.54322862152152</v>
      </c>
      <c r="K10" s="12">
        <v>102.7059852981166</v>
      </c>
      <c r="L10" s="12">
        <v>104.45853283306091</v>
      </c>
      <c r="M10" s="12">
        <v>105.33626516138857</v>
      </c>
      <c r="N10" s="12">
        <v>105.75252378091062</v>
      </c>
      <c r="O10" s="12">
        <v>105.51956806877651</v>
      </c>
      <c r="P10" s="12">
        <v>108.05583478542422</v>
      </c>
      <c r="Q10" s="12">
        <v>109.59028104750686</v>
      </c>
      <c r="R10" s="12">
        <v>110.45918159435675</v>
      </c>
    </row>
    <row r="11" spans="1:18">
      <c r="A11" s="5" t="s">
        <v>273</v>
      </c>
      <c r="B11" s="12">
        <v>100</v>
      </c>
      <c r="C11" s="12">
        <v>98.486179571979662</v>
      </c>
      <c r="D11" s="12">
        <v>98.153406523759955</v>
      </c>
      <c r="E11" s="12">
        <v>99.589525732346686</v>
      </c>
      <c r="F11" s="12">
        <v>99.512968876074325</v>
      </c>
      <c r="G11" s="12">
        <v>99.710439890432767</v>
      </c>
      <c r="H11" s="12">
        <v>100.29152119027951</v>
      </c>
      <c r="I11" s="12">
        <v>100.6459560341584</v>
      </c>
      <c r="J11" s="12">
        <v>100.49989367829514</v>
      </c>
      <c r="K11" s="12">
        <v>100.37203194778847</v>
      </c>
      <c r="L11" s="12">
        <v>100.33897308008201</v>
      </c>
      <c r="M11" s="12">
        <v>100.7184813205223</v>
      </c>
      <c r="N11" s="12">
        <v>101.40365496067989</v>
      </c>
      <c r="O11" s="12">
        <v>103.21665445472721</v>
      </c>
      <c r="P11" s="12">
        <v>103.39042874815631</v>
      </c>
      <c r="Q11" s="12">
        <v>103.20492298121151</v>
      </c>
      <c r="R11" s="12">
        <v>103.26722988896326</v>
      </c>
    </row>
    <row r="13" spans="1:18">
      <c r="A13" s="5" t="s">
        <v>258</v>
      </c>
      <c r="B13">
        <f t="shared" ref="B13:Q13" si="0">100*B10/B5</f>
        <v>100</v>
      </c>
      <c r="C13">
        <f t="shared" si="0"/>
        <v>95.216006190064704</v>
      </c>
      <c r="D13">
        <f t="shared" si="0"/>
        <v>93.496954367289717</v>
      </c>
      <c r="E13">
        <f t="shared" si="0"/>
        <v>92.711559516888457</v>
      </c>
      <c r="F13">
        <f t="shared" si="0"/>
        <v>89.008867713958963</v>
      </c>
      <c r="G13">
        <f t="shared" si="0"/>
        <v>88.086251742468008</v>
      </c>
      <c r="H13">
        <f t="shared" si="0"/>
        <v>87.828943697535621</v>
      </c>
      <c r="I13">
        <f t="shared" si="0"/>
        <v>86.202285748121923</v>
      </c>
      <c r="J13">
        <f t="shared" si="0"/>
        <v>83.381605948557549</v>
      </c>
      <c r="K13">
        <f t="shared" si="0"/>
        <v>80.606238470273809</v>
      </c>
      <c r="L13">
        <f t="shared" si="0"/>
        <v>77.354459553096774</v>
      </c>
      <c r="M13">
        <f t="shared" si="0"/>
        <v>75.14807255645249</v>
      </c>
      <c r="N13">
        <f t="shared" si="0"/>
        <v>77.872613161640913</v>
      </c>
      <c r="O13">
        <f t="shared" si="0"/>
        <v>85.624693895688409</v>
      </c>
      <c r="P13">
        <f t="shared" si="0"/>
        <v>76.53591896980592</v>
      </c>
      <c r="Q13">
        <f t="shared" si="0"/>
        <v>74.355080068554571</v>
      </c>
    </row>
    <row r="14" spans="1:18">
      <c r="A14" s="5" t="s">
        <v>259</v>
      </c>
      <c r="B14">
        <f t="shared" ref="B14:Q14" si="1">100*B11/B6</f>
        <v>100</v>
      </c>
      <c r="C14">
        <f t="shared" si="1"/>
        <v>97.355781545396525</v>
      </c>
      <c r="D14">
        <f t="shared" si="1"/>
        <v>96.580756682112025</v>
      </c>
      <c r="E14">
        <f t="shared" si="1"/>
        <v>97.963651266794287</v>
      </c>
      <c r="F14">
        <f t="shared" si="1"/>
        <v>97.221523617027756</v>
      </c>
      <c r="G14">
        <f t="shared" si="1"/>
        <v>96.960488589086665</v>
      </c>
      <c r="H14">
        <f t="shared" si="1"/>
        <v>97.495319079279213</v>
      </c>
      <c r="I14">
        <f t="shared" si="1"/>
        <v>97.82043752856444</v>
      </c>
      <c r="J14">
        <f t="shared" si="1"/>
        <v>97.205436358423157</v>
      </c>
      <c r="K14">
        <f t="shared" si="1"/>
        <v>96.652764121085269</v>
      </c>
      <c r="L14">
        <f t="shared" si="1"/>
        <v>95.616702070758947</v>
      </c>
      <c r="M14">
        <f t="shared" si="1"/>
        <v>94.944504211487185</v>
      </c>
      <c r="N14">
        <f t="shared" si="1"/>
        <v>95.372729211193203</v>
      </c>
      <c r="O14">
        <f t="shared" si="1"/>
        <v>98.392915584304475</v>
      </c>
      <c r="P14">
        <f t="shared" si="1"/>
        <v>97.95183813431467</v>
      </c>
      <c r="Q14">
        <f t="shared" si="1"/>
        <v>96.84952144455346</v>
      </c>
    </row>
    <row r="15" spans="1:18">
      <c r="A15" s="5" t="s">
        <v>260</v>
      </c>
      <c r="B15" s="12">
        <f t="shared" ref="B15:Q15" si="2">+B7</f>
        <v>100</v>
      </c>
      <c r="C15" s="12">
        <f t="shared" si="2"/>
        <v>97.192888287361285</v>
      </c>
      <c r="D15" s="12">
        <f t="shared" si="2"/>
        <v>95.032587829278683</v>
      </c>
      <c r="E15" s="12">
        <f t="shared" si="2"/>
        <v>95.701330863068918</v>
      </c>
      <c r="F15" s="12">
        <f t="shared" si="2"/>
        <v>93.900661981165243</v>
      </c>
      <c r="G15" s="12">
        <f t="shared" si="2"/>
        <v>94.217486012203949</v>
      </c>
      <c r="H15" s="12">
        <f t="shared" si="2"/>
        <v>94.736359664428505</v>
      </c>
      <c r="I15" s="12">
        <f t="shared" si="2"/>
        <v>95.392968247105514</v>
      </c>
      <c r="J15" s="12">
        <f t="shared" si="2"/>
        <v>93.908966733936239</v>
      </c>
      <c r="K15" s="12">
        <f t="shared" si="2"/>
        <v>92.967663705723652</v>
      </c>
      <c r="L15" s="12">
        <f t="shared" si="2"/>
        <v>91.578177443379715</v>
      </c>
      <c r="M15" s="12">
        <f t="shared" si="2"/>
        <v>89.315662116955465</v>
      </c>
      <c r="N15" s="12">
        <f t="shared" si="2"/>
        <v>93.840222653323494</v>
      </c>
      <c r="O15" s="12">
        <f t="shared" si="2"/>
        <v>100.91473988190764</v>
      </c>
      <c r="P15" s="12">
        <f t="shared" si="2"/>
        <v>93.209504204417314</v>
      </c>
      <c r="Q15" s="12">
        <f t="shared" si="2"/>
        <v>92.244161421639632</v>
      </c>
      <c r="R15" s="12"/>
    </row>
    <row r="16" spans="1:18">
      <c r="A16" s="5" t="s">
        <v>261</v>
      </c>
      <c r="B16" s="12">
        <f t="shared" ref="B16:Q16" si="3">+B9</f>
        <v>100</v>
      </c>
      <c r="C16" s="12">
        <f t="shared" si="3"/>
        <v>98.342769799814192</v>
      </c>
      <c r="D16" s="12">
        <f t="shared" si="3"/>
        <v>97.567951168298393</v>
      </c>
      <c r="E16" s="12">
        <f t="shared" si="3"/>
        <v>98.372081144418672</v>
      </c>
      <c r="F16" s="12">
        <f t="shared" si="3"/>
        <v>98.380756380381357</v>
      </c>
      <c r="G16" s="12">
        <f t="shared" si="3"/>
        <v>97.952973818213295</v>
      </c>
      <c r="H16" s="12">
        <f t="shared" si="3"/>
        <v>97.743356060624691</v>
      </c>
      <c r="I16" s="12">
        <f t="shared" si="3"/>
        <v>97.677899408901254</v>
      </c>
      <c r="J16" s="12">
        <f t="shared" si="3"/>
        <v>97.04207411321552</v>
      </c>
      <c r="K16" s="12">
        <f t="shared" si="3"/>
        <v>96.764465393983599</v>
      </c>
      <c r="L16" s="12">
        <f t="shared" si="3"/>
        <v>96.519240731169759</v>
      </c>
      <c r="M16" s="12">
        <f t="shared" si="3"/>
        <v>95.740989607273747</v>
      </c>
      <c r="N16" s="12">
        <f t="shared" si="3"/>
        <v>96.797574756420133</v>
      </c>
      <c r="O16" s="12">
        <f t="shared" si="3"/>
        <v>98.849762896154317</v>
      </c>
      <c r="P16" s="12">
        <f t="shared" si="3"/>
        <v>98.960337414196573</v>
      </c>
      <c r="Q16" s="12">
        <f t="shared" si="3"/>
        <v>98.816666972813849</v>
      </c>
      <c r="R16" s="12"/>
    </row>
  </sheetData>
  <phoneticPr fontId="59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8"/>
  <dimension ref="A1:T30"/>
  <sheetViews>
    <sheetView workbookViewId="0">
      <pane xSplit="1" ySplit="1" topLeftCell="B2" activePane="bottomRight" state="frozen"/>
      <selection activeCell="D111" sqref="D111"/>
      <selection pane="topRight" activeCell="D111" sqref="D111"/>
      <selection pane="bottomLeft" activeCell="D111" sqref="D111"/>
      <selection pane="bottomRight" activeCell="D111" sqref="D111"/>
    </sheetView>
  </sheetViews>
  <sheetFormatPr baseColWidth="10" defaultRowHeight="13.2"/>
  <cols>
    <col min="1" max="1" width="17.6640625" customWidth="1"/>
    <col min="2" max="2" width="8.33203125" customWidth="1"/>
    <col min="3" max="4" width="6.6640625" customWidth="1"/>
    <col min="13" max="13" width="12.5546875" bestFit="1" customWidth="1"/>
  </cols>
  <sheetData>
    <row r="1" spans="1:20">
      <c r="C1" s="12" t="s">
        <v>274</v>
      </c>
      <c r="D1" s="12" t="s">
        <v>275</v>
      </c>
      <c r="E1" s="12" t="s">
        <v>4</v>
      </c>
      <c r="F1" s="12" t="s">
        <v>3</v>
      </c>
      <c r="G1" s="12" t="s">
        <v>457</v>
      </c>
      <c r="H1" s="12" t="s">
        <v>276</v>
      </c>
      <c r="I1" s="12" t="s">
        <v>277</v>
      </c>
      <c r="J1" s="12" t="s">
        <v>278</v>
      </c>
      <c r="K1" s="12" t="s">
        <v>279</v>
      </c>
      <c r="L1" s="42" t="s">
        <v>280</v>
      </c>
      <c r="M1" s="42" t="s">
        <v>260</v>
      </c>
      <c r="N1" s="42" t="s">
        <v>261</v>
      </c>
      <c r="O1" s="42" t="s">
        <v>281</v>
      </c>
      <c r="P1" s="42" t="s">
        <v>282</v>
      </c>
      <c r="Q1" s="42" t="s">
        <v>283</v>
      </c>
      <c r="R1" s="42" t="s">
        <v>284</v>
      </c>
    </row>
    <row r="2" spans="1:20">
      <c r="A2" t="s">
        <v>193</v>
      </c>
      <c r="B2" t="s">
        <v>285</v>
      </c>
      <c r="C2" s="12">
        <v>112.08460395032353</v>
      </c>
      <c r="D2" s="12">
        <v>100.78507084144779</v>
      </c>
      <c r="E2" s="12">
        <v>155.85488561123458</v>
      </c>
      <c r="F2" s="12">
        <v>116.463406625665</v>
      </c>
      <c r="G2" s="12">
        <f>100*E2/F2</f>
        <v>133.82305234482888</v>
      </c>
      <c r="H2" s="12">
        <v>115.76684805633121</v>
      </c>
      <c r="I2" s="12">
        <v>108.032869218714</v>
      </c>
      <c r="J2" s="12">
        <f>+C2*H2/100</f>
        <v>129.75681314971166</v>
      </c>
      <c r="K2" s="12">
        <f>+D2*I2/100</f>
        <v>108.88100377412955</v>
      </c>
      <c r="L2" s="12">
        <f>100*D2/C2</f>
        <v>89.918746455236843</v>
      </c>
      <c r="M2" s="12">
        <f>+C2*H2/E2</f>
        <v>83.254889726959135</v>
      </c>
      <c r="N2" s="12">
        <f>+D2*I2/F2</f>
        <v>93.489454695493578</v>
      </c>
      <c r="O2" s="12">
        <f>100*M2/N2</f>
        <v>89.052706530517639</v>
      </c>
      <c r="P2" s="12">
        <f>100*H2*F2/(E2*I2)</f>
        <v>80.075077396702298</v>
      </c>
      <c r="Q2" s="12">
        <f>10000/L2</f>
        <v>111.21151477548877</v>
      </c>
      <c r="R2" s="12">
        <v>113.9604170628154</v>
      </c>
    </row>
    <row r="3" spans="1:20">
      <c r="A3" t="s">
        <v>197</v>
      </c>
      <c r="B3" t="s">
        <v>286</v>
      </c>
      <c r="C3" s="12">
        <v>122.5404442503624</v>
      </c>
      <c r="D3" s="12">
        <v>98.00781134928188</v>
      </c>
      <c r="E3" s="12">
        <v>139.59440473686973</v>
      </c>
      <c r="F3" s="12">
        <v>108.73373265029024</v>
      </c>
      <c r="G3" s="12">
        <f t="shared" ref="G3:G24" si="0">100*E3/F3</f>
        <v>128.38187500270379</v>
      </c>
      <c r="H3" s="12">
        <v>109.26489431869861</v>
      </c>
      <c r="I3" s="12">
        <v>106.76446170534165</v>
      </c>
      <c r="J3" s="12">
        <f t="shared" ref="J3:J24" si="1">+C3*H3/100</f>
        <v>133.89368690782226</v>
      </c>
      <c r="K3" s="12">
        <f t="shared" ref="K3:K24" si="2">+D3*I3/100</f>
        <v>104.63751221624754</v>
      </c>
      <c r="L3" s="12">
        <f t="shared" ref="L3:L24" si="3">100*D3/C3</f>
        <v>79.979970652825529</v>
      </c>
      <c r="M3" s="12">
        <f t="shared" ref="M3:M24" si="4">+C3*H3/E3</f>
        <v>95.916227559555054</v>
      </c>
      <c r="N3" s="12">
        <f t="shared" ref="N3:N24" si="5">+D3*I3/F3</f>
        <v>96.232797004019929</v>
      </c>
      <c r="O3" s="12">
        <f t="shared" ref="O3:O24" si="6">100*M3/N3</f>
        <v>99.671037884878629</v>
      </c>
      <c r="P3" s="12">
        <f t="shared" ref="P3:P24" si="7">100*H3*F3/(E3*I3)</f>
        <v>79.716866849692551</v>
      </c>
      <c r="Q3" s="12">
        <f t="shared" ref="Q3:Q24" si="8">10000/L3</f>
        <v>125.03130369236663</v>
      </c>
      <c r="R3" s="12">
        <v>122.26325942413963</v>
      </c>
    </row>
    <row r="4" spans="1:20">
      <c r="A4" t="s">
        <v>199</v>
      </c>
      <c r="B4" t="s">
        <v>287</v>
      </c>
      <c r="C4" s="12">
        <v>169.96275395227275</v>
      </c>
      <c r="D4" s="12">
        <v>92.853853454235093</v>
      </c>
      <c r="E4" s="12">
        <v>250.5072922679729</v>
      </c>
      <c r="F4" s="12">
        <v>125.13607367583982</v>
      </c>
      <c r="G4" s="12">
        <f t="shared" si="0"/>
        <v>200.18791137470271</v>
      </c>
      <c r="H4" s="12">
        <v>149.34814553164688</v>
      </c>
      <c r="I4" s="12">
        <v>145.44268477912746</v>
      </c>
      <c r="J4" s="12">
        <f t="shared" si="1"/>
        <v>253.83622112223523</v>
      </c>
      <c r="K4" s="12">
        <f t="shared" si="2"/>
        <v>135.04913738471612</v>
      </c>
      <c r="L4" s="12">
        <f t="shared" si="3"/>
        <v>54.631883336221641</v>
      </c>
      <c r="M4" s="12">
        <f t="shared" si="4"/>
        <v>101.32887502959447</v>
      </c>
      <c r="N4" s="12">
        <f t="shared" si="5"/>
        <v>107.92182734976622</v>
      </c>
      <c r="O4" s="12">
        <f t="shared" si="6"/>
        <v>93.890992691585453</v>
      </c>
      <c r="P4" s="12">
        <f t="shared" si="7"/>
        <v>51.294417590487356</v>
      </c>
      <c r="Q4" s="12">
        <f t="shared" si="8"/>
        <v>183.04329613637668</v>
      </c>
      <c r="R4" s="12">
        <v>143.50381960968181</v>
      </c>
    </row>
    <row r="5" spans="1:20">
      <c r="A5" t="s">
        <v>200</v>
      </c>
      <c r="B5" t="s">
        <v>288</v>
      </c>
      <c r="C5" s="12">
        <v>108.84763278365156</v>
      </c>
      <c r="D5" s="12">
        <v>100.31655645247422</v>
      </c>
      <c r="E5" s="12">
        <v>139.9643002509076</v>
      </c>
      <c r="F5" s="12">
        <v>110.66786119421509</v>
      </c>
      <c r="G5" s="12">
        <f t="shared" si="0"/>
        <v>126.4724001535361</v>
      </c>
      <c r="H5" s="12">
        <v>127.36550444274661</v>
      </c>
      <c r="I5" s="12">
        <v>118.3014941992963</v>
      </c>
      <c r="J5" s="12">
        <f t="shared" si="1"/>
        <v>138.63433656888625</v>
      </c>
      <c r="K5" s="12">
        <f t="shared" si="2"/>
        <v>118.67598521255759</v>
      </c>
      <c r="L5" s="12">
        <f t="shared" si="3"/>
        <v>92.162368521018792</v>
      </c>
      <c r="M5" s="12">
        <f t="shared" si="4"/>
        <v>99.049783637943975</v>
      </c>
      <c r="N5" s="12">
        <f t="shared" si="5"/>
        <v>107.23617853632207</v>
      </c>
      <c r="O5" s="12">
        <f t="shared" si="6"/>
        <v>92.366013960852527</v>
      </c>
      <c r="P5" s="12">
        <f t="shared" si="7"/>
        <v>85.126706174776558</v>
      </c>
      <c r="Q5" s="12">
        <f t="shared" si="8"/>
        <v>108.50415587702017</v>
      </c>
      <c r="R5" s="12">
        <v>126.66591885986212</v>
      </c>
    </row>
    <row r="6" spans="1:20" s="16" customFormat="1">
      <c r="A6" s="16" t="s">
        <v>201</v>
      </c>
      <c r="B6" s="16" t="s">
        <v>201</v>
      </c>
      <c r="C6" s="15">
        <v>118.85289812304907</v>
      </c>
      <c r="D6" s="15">
        <v>100.83889573430433</v>
      </c>
      <c r="E6" s="15">
        <v>140.17161262819909</v>
      </c>
      <c r="F6" s="15">
        <v>106.08142320294145</v>
      </c>
      <c r="G6" s="12">
        <f t="shared" si="0"/>
        <v>132.13587110350193</v>
      </c>
      <c r="H6" s="15">
        <v>105.33626516138857</v>
      </c>
      <c r="I6" s="15">
        <v>100.7184813205223</v>
      </c>
      <c r="J6" s="12">
        <f t="shared" si="1"/>
        <v>125.19520391888999</v>
      </c>
      <c r="K6" s="12">
        <f t="shared" si="2"/>
        <v>101.56340436397626</v>
      </c>
      <c r="L6" s="15">
        <f t="shared" si="3"/>
        <v>84.843447090289089</v>
      </c>
      <c r="M6" s="15">
        <f t="shared" si="4"/>
        <v>89.315662116955465</v>
      </c>
      <c r="N6" s="15">
        <f t="shared" si="5"/>
        <v>95.740989607273747</v>
      </c>
      <c r="O6" s="15">
        <f t="shared" si="6"/>
        <v>93.288843663853115</v>
      </c>
      <c r="P6" s="15">
        <f t="shared" si="7"/>
        <v>79.149470715083723</v>
      </c>
      <c r="Q6" s="15">
        <f t="shared" si="8"/>
        <v>117.8641408729911</v>
      </c>
      <c r="R6" s="15">
        <v>122.37147731798017</v>
      </c>
    </row>
    <row r="7" spans="1:20">
      <c r="A7" t="s">
        <v>202</v>
      </c>
      <c r="B7" t="s">
        <v>289</v>
      </c>
      <c r="C7" s="12">
        <v>131.83117135561889</v>
      </c>
      <c r="D7" s="12">
        <v>85.944487118395344</v>
      </c>
      <c r="E7" s="12">
        <v>302.75479051772965</v>
      </c>
      <c r="F7" s="12">
        <v>183.76755555018769</v>
      </c>
      <c r="G7" s="12">
        <f t="shared" si="0"/>
        <v>164.74877168132437</v>
      </c>
      <c r="H7" s="12">
        <v>225.82496355354613</v>
      </c>
      <c r="I7" s="12">
        <v>210.77871397938307</v>
      </c>
      <c r="J7" s="12">
        <f t="shared" si="1"/>
        <v>297.70769466603929</v>
      </c>
      <c r="K7" s="12">
        <f t="shared" si="2"/>
        <v>181.15268468433024</v>
      </c>
      <c r="L7" s="12">
        <f t="shared" si="3"/>
        <v>65.19284190122022</v>
      </c>
      <c r="M7" s="12">
        <f t="shared" si="4"/>
        <v>98.332942694958035</v>
      </c>
      <c r="N7" s="12">
        <f t="shared" si="5"/>
        <v>98.577076972032032</v>
      </c>
      <c r="O7" s="12">
        <f t="shared" si="6"/>
        <v>99.752341736463478</v>
      </c>
      <c r="P7" s="12">
        <f t="shared" si="7"/>
        <v>65.031386441017531</v>
      </c>
      <c r="Q7" s="12">
        <f t="shared" si="8"/>
        <v>153.39107344257116</v>
      </c>
      <c r="R7" s="12">
        <v>202.35837277993676</v>
      </c>
    </row>
    <row r="8" spans="1:20">
      <c r="A8" s="2" t="s">
        <v>220</v>
      </c>
      <c r="B8" t="s">
        <v>220</v>
      </c>
      <c r="C8" s="12">
        <v>119.59545986884098</v>
      </c>
      <c r="D8" s="12">
        <v>99.332331439199393</v>
      </c>
      <c r="E8" s="12">
        <v>143.32042767423758</v>
      </c>
      <c r="F8" s="12">
        <v>110.40750716419339</v>
      </c>
      <c r="G8" s="12">
        <f t="shared" si="0"/>
        <v>129.81040090063576</v>
      </c>
      <c r="H8" s="12">
        <v>112.50878760801284</v>
      </c>
      <c r="I8" s="12">
        <v>109.77985794465549</v>
      </c>
      <c r="J8" s="12">
        <f t="shared" si="1"/>
        <v>134.55540193266052</v>
      </c>
      <c r="K8" s="12">
        <f t="shared" si="2"/>
        <v>109.04689234706746</v>
      </c>
      <c r="L8" s="12">
        <f t="shared" si="3"/>
        <v>83.056941750243752</v>
      </c>
      <c r="M8" s="12">
        <f t="shared" si="4"/>
        <v>93.884315108590343</v>
      </c>
      <c r="N8" s="12">
        <f t="shared" si="5"/>
        <v>98.767642842345424</v>
      </c>
      <c r="O8" s="12">
        <f t="shared" si="6"/>
        <v>95.055741340764882</v>
      </c>
      <c r="P8" s="12">
        <f t="shared" si="7"/>
        <v>78.950391715661453</v>
      </c>
      <c r="Q8" s="12">
        <f t="shared" si="8"/>
        <v>120.39932833152567</v>
      </c>
      <c r="R8" s="12">
        <v>123.71503851806347</v>
      </c>
      <c r="T8" s="2"/>
    </row>
    <row r="9" spans="1:20">
      <c r="A9" t="s">
        <v>203</v>
      </c>
      <c r="B9" t="s">
        <v>290</v>
      </c>
      <c r="C9" s="12">
        <v>156.96704904585721</v>
      </c>
      <c r="D9" s="12">
        <v>94.006297927316069</v>
      </c>
      <c r="E9" s="12">
        <v>214.2538114042666</v>
      </c>
      <c r="F9" s="12">
        <v>108.19125970632322</v>
      </c>
      <c r="G9" s="12">
        <f t="shared" si="0"/>
        <v>198.03245843133905</v>
      </c>
      <c r="H9" s="12">
        <v>118.17112034250481</v>
      </c>
      <c r="I9" s="12">
        <v>110.95984310971006</v>
      </c>
      <c r="J9" s="12">
        <f t="shared" si="1"/>
        <v>185.48972042605845</v>
      </c>
      <c r="K9" s="12">
        <f t="shared" si="2"/>
        <v>104.30924069339653</v>
      </c>
      <c r="L9" s="12">
        <f t="shared" si="3"/>
        <v>59.88919234880472</v>
      </c>
      <c r="M9" s="12">
        <f t="shared" si="4"/>
        <v>86.574758792069105</v>
      </c>
      <c r="N9" s="12">
        <f t="shared" si="5"/>
        <v>96.411892214339559</v>
      </c>
      <c r="O9" s="12">
        <f t="shared" si="6"/>
        <v>89.796763452789733</v>
      </c>
      <c r="P9" s="12">
        <f t="shared" si="7"/>
        <v>53.778556387242418</v>
      </c>
      <c r="Q9" s="12">
        <f t="shared" si="8"/>
        <v>166.97503519096267</v>
      </c>
      <c r="R9" s="12">
        <v>118.65908977122463</v>
      </c>
    </row>
    <row r="10" spans="1:20">
      <c r="A10" t="s">
        <v>2</v>
      </c>
      <c r="B10" t="s">
        <v>291</v>
      </c>
      <c r="C10" s="12">
        <v>130.10446278104601</v>
      </c>
      <c r="D10" s="12">
        <v>95.027549524077259</v>
      </c>
      <c r="E10" s="12">
        <v>146.15043031395729</v>
      </c>
      <c r="F10" s="12">
        <v>106.69544806703904</v>
      </c>
      <c r="G10" s="12">
        <f t="shared" si="0"/>
        <v>136.97906795623356</v>
      </c>
      <c r="H10" s="12">
        <v>111.63137447416125</v>
      </c>
      <c r="I10" s="12">
        <v>110.07794822452259</v>
      </c>
      <c r="J10" s="12">
        <f t="shared" si="1"/>
        <v>145.2374000547052</v>
      </c>
      <c r="K10" s="12">
        <f t="shared" si="2"/>
        <v>104.60437676414632</v>
      </c>
      <c r="L10" s="12">
        <f t="shared" si="3"/>
        <v>73.039423470046515</v>
      </c>
      <c r="M10" s="12">
        <f t="shared" si="4"/>
        <v>99.375280485120214</v>
      </c>
      <c r="N10" s="12">
        <f t="shared" si="5"/>
        <v>98.040149471438696</v>
      </c>
      <c r="O10" s="12">
        <f t="shared" si="6"/>
        <v>101.36182066314625</v>
      </c>
      <c r="P10" s="12">
        <f t="shared" si="7"/>
        <v>74.034089431104505</v>
      </c>
      <c r="Q10" s="12">
        <f t="shared" si="8"/>
        <v>136.91236218616925</v>
      </c>
      <c r="R10" s="12">
        <v>119.80380559291822</v>
      </c>
    </row>
    <row r="11" spans="1:20">
      <c r="A11" s="2" t="s">
        <v>5</v>
      </c>
      <c r="B11" t="s">
        <v>292</v>
      </c>
      <c r="C11" s="12">
        <v>113.98870976621065</v>
      </c>
      <c r="D11" s="12">
        <v>106.12270727412658</v>
      </c>
      <c r="E11" s="12">
        <v>152.47164991441747</v>
      </c>
      <c r="F11" s="12">
        <v>106.66142110981528</v>
      </c>
      <c r="G11" s="12">
        <f t="shared" si="0"/>
        <v>142.94920162130356</v>
      </c>
      <c r="H11" s="12">
        <v>111.5456509818441</v>
      </c>
      <c r="I11" s="12">
        <v>96.599341094592916</v>
      </c>
      <c r="J11" s="12">
        <f t="shared" si="1"/>
        <v>127.14944835452458</v>
      </c>
      <c r="K11" s="12">
        <f t="shared" si="2"/>
        <v>102.51383597854991</v>
      </c>
      <c r="L11" s="12">
        <f t="shared" si="3"/>
        <v>93.099314389804803</v>
      </c>
      <c r="M11" s="12">
        <f t="shared" si="4"/>
        <v>83.392190237262938</v>
      </c>
      <c r="N11" s="12">
        <f t="shared" si="5"/>
        <v>96.111447711731543</v>
      </c>
      <c r="O11" s="12">
        <f t="shared" si="6"/>
        <v>86.7661368366673</v>
      </c>
      <c r="P11" s="12">
        <f t="shared" si="7"/>
        <v>80.778678517457124</v>
      </c>
      <c r="Q11" s="12">
        <f t="shared" si="8"/>
        <v>107.41217661528867</v>
      </c>
      <c r="R11" s="12">
        <v>105.35321493351925</v>
      </c>
      <c r="T11" s="2"/>
    </row>
    <row r="12" spans="1:20">
      <c r="A12" t="s">
        <v>204</v>
      </c>
      <c r="B12" t="s">
        <v>293</v>
      </c>
      <c r="C12" s="12">
        <v>102.73310716364928</v>
      </c>
      <c r="D12" s="12">
        <v>102.36295881734293</v>
      </c>
      <c r="E12" s="12">
        <v>118.72554432845946</v>
      </c>
      <c r="F12" s="12">
        <v>120.50255461379982</v>
      </c>
      <c r="G12" s="12">
        <f t="shared" si="0"/>
        <v>98.525333930856888</v>
      </c>
      <c r="H12" s="12">
        <v>129.31133260010267</v>
      </c>
      <c r="I12" s="12">
        <v>119.42821755450504</v>
      </c>
      <c r="J12" s="12">
        <f t="shared" si="1"/>
        <v>132.84554989480642</v>
      </c>
      <c r="K12" s="12">
        <f t="shared" si="2"/>
        <v>122.25025715160471</v>
      </c>
      <c r="L12" s="12">
        <f t="shared" si="3"/>
        <v>99.63969906437589</v>
      </c>
      <c r="M12" s="12">
        <f t="shared" si="4"/>
        <v>111.89298027329599</v>
      </c>
      <c r="N12" s="12">
        <f t="shared" si="5"/>
        <v>101.45034480256965</v>
      </c>
      <c r="O12" s="12">
        <f t="shared" si="6"/>
        <v>110.29334645539997</v>
      </c>
      <c r="P12" s="12">
        <f t="shared" si="7"/>
        <v>109.89595849618999</v>
      </c>
      <c r="Q12" s="12">
        <f t="shared" si="8"/>
        <v>100.36160379748972</v>
      </c>
      <c r="R12" s="12">
        <v>148.49980817206713</v>
      </c>
    </row>
    <row r="13" spans="1:20">
      <c r="A13" t="s">
        <v>205</v>
      </c>
      <c r="B13" t="s">
        <v>294</v>
      </c>
      <c r="C13" s="12">
        <v>143.53393206048796</v>
      </c>
      <c r="D13" s="12">
        <v>91.506921218813844</v>
      </c>
      <c r="E13" s="12">
        <v>209.3332516769012</v>
      </c>
      <c r="F13" s="12">
        <v>112.28674803716387</v>
      </c>
      <c r="G13" s="12">
        <f t="shared" si="0"/>
        <v>186.42738821469615</v>
      </c>
      <c r="H13" s="12">
        <v>124.60347869416067</v>
      </c>
      <c r="I13" s="12">
        <v>128.01330333507363</v>
      </c>
      <c r="J13" s="12">
        <f t="shared" si="1"/>
        <v>178.84827245388115</v>
      </c>
      <c r="K13" s="12">
        <f t="shared" si="2"/>
        <v>117.14103263242701</v>
      </c>
      <c r="L13" s="12">
        <f t="shared" si="3"/>
        <v>63.752814338181068</v>
      </c>
      <c r="M13" s="12">
        <f t="shared" si="4"/>
        <v>85.437106155465173</v>
      </c>
      <c r="N13" s="12">
        <f t="shared" si="5"/>
        <v>104.3231144192158</v>
      </c>
      <c r="O13" s="12">
        <f t="shared" si="6"/>
        <v>81.8966215024425</v>
      </c>
      <c r="P13" s="12">
        <f t="shared" si="7"/>
        <v>52.211401055695042</v>
      </c>
      <c r="Q13" s="12">
        <f t="shared" si="8"/>
        <v>156.85582046549868</v>
      </c>
      <c r="R13" s="12">
        <v>242.06712452682103</v>
      </c>
    </row>
    <row r="14" spans="1:20">
      <c r="A14" t="s">
        <v>206</v>
      </c>
      <c r="B14" t="s">
        <v>295</v>
      </c>
      <c r="C14" s="12">
        <v>134.58684871017078</v>
      </c>
      <c r="D14" s="12">
        <v>87.771880640613958</v>
      </c>
      <c r="E14" s="12">
        <v>243.45867927694908</v>
      </c>
      <c r="F14" s="12">
        <v>113.00392928238269</v>
      </c>
      <c r="G14" s="12">
        <f t="shared" si="0"/>
        <v>215.44266719131181</v>
      </c>
      <c r="H14" s="12">
        <v>131.91622935055668</v>
      </c>
      <c r="I14" s="12">
        <v>119.27787881073405</v>
      </c>
      <c r="J14" s="12">
        <f t="shared" si="1"/>
        <v>177.54189602019562</v>
      </c>
      <c r="K14" s="12">
        <f t="shared" si="2"/>
        <v>104.69243742041367</v>
      </c>
      <c r="L14" s="12">
        <f t="shared" si="3"/>
        <v>65.215792985560114</v>
      </c>
      <c r="M14" s="12">
        <f t="shared" si="4"/>
        <v>72.924857946112041</v>
      </c>
      <c r="N14" s="12">
        <f t="shared" si="5"/>
        <v>92.644953219989688</v>
      </c>
      <c r="O14" s="12">
        <f t="shared" si="6"/>
        <v>78.714334037115464</v>
      </c>
      <c r="P14" s="12">
        <f t="shared" si="7"/>
        <v>51.334177135607511</v>
      </c>
      <c r="Q14" s="12">
        <f t="shared" si="8"/>
        <v>153.33709125049157</v>
      </c>
      <c r="R14" s="12">
        <v>153.64447796196978</v>
      </c>
    </row>
    <row r="15" spans="1:20">
      <c r="A15" t="s">
        <v>207</v>
      </c>
      <c r="B15" t="s">
        <v>296</v>
      </c>
      <c r="C15" s="12">
        <v>111.01748917683709</v>
      </c>
      <c r="D15" s="12">
        <v>100.02339676597576</v>
      </c>
      <c r="E15" s="12">
        <v>111.0359444461386</v>
      </c>
      <c r="F15" s="12">
        <v>104.30633275552087</v>
      </c>
      <c r="G15" s="12">
        <f t="shared" si="0"/>
        <v>106.45177671655946</v>
      </c>
      <c r="H15" s="12">
        <v>100.99176125351426</v>
      </c>
      <c r="I15" s="12">
        <v>99.823706120059697</v>
      </c>
      <c r="J15" s="12">
        <f t="shared" si="1"/>
        <v>112.11851761911734</v>
      </c>
      <c r="K15" s="12">
        <f t="shared" si="2"/>
        <v>99.847061638968938</v>
      </c>
      <c r="L15" s="12">
        <f t="shared" si="3"/>
        <v>90.096972564972077</v>
      </c>
      <c r="M15" s="12">
        <f t="shared" si="4"/>
        <v>100.97497542654206</v>
      </c>
      <c r="N15" s="12">
        <f t="shared" si="5"/>
        <v>95.724831849851512</v>
      </c>
      <c r="O15" s="12">
        <f t="shared" si="6"/>
        <v>105.48462031766806</v>
      </c>
      <c r="P15" s="12">
        <f t="shared" si="7"/>
        <v>95.038449427874369</v>
      </c>
      <c r="Q15" s="12">
        <f t="shared" si="8"/>
        <v>110.99152075047417</v>
      </c>
      <c r="R15" s="12">
        <v>129.86489549938719</v>
      </c>
    </row>
    <row r="16" spans="1:20">
      <c r="A16" t="s">
        <v>209</v>
      </c>
      <c r="B16" t="s">
        <v>297</v>
      </c>
      <c r="C16" s="12">
        <v>120.55517814301093</v>
      </c>
      <c r="D16" s="12">
        <v>86.036209722675395</v>
      </c>
      <c r="E16" s="12">
        <v>264.33622289461329</v>
      </c>
      <c r="F16" s="12">
        <v>171.74056583952273</v>
      </c>
      <c r="G16" s="12">
        <f t="shared" si="0"/>
        <v>153.91600790556001</v>
      </c>
      <c r="H16" s="12">
        <v>222.16302174409705</v>
      </c>
      <c r="I16" s="12">
        <v>210.6981159983433</v>
      </c>
      <c r="J16" s="12">
        <f t="shared" si="1"/>
        <v>267.8290266314923</v>
      </c>
      <c r="K16" s="12">
        <f t="shared" si="2"/>
        <v>181.2766729620605</v>
      </c>
      <c r="L16" s="12">
        <f t="shared" si="3"/>
        <v>71.366664665878773</v>
      </c>
      <c r="M16" s="12">
        <f t="shared" si="4"/>
        <v>101.32134888613868</v>
      </c>
      <c r="N16" s="12">
        <f t="shared" si="5"/>
        <v>105.55262356096374</v>
      </c>
      <c r="O16" s="12">
        <f t="shared" si="6"/>
        <v>95.99131264380064</v>
      </c>
      <c r="P16" s="12">
        <f t="shared" si="7"/>
        <v>68.505798202876505</v>
      </c>
      <c r="Q16" s="12">
        <f t="shared" si="8"/>
        <v>140.12144250845333</v>
      </c>
      <c r="R16" s="12">
        <v>143.20904373892114</v>
      </c>
    </row>
    <row r="17" spans="1:18">
      <c r="A17" t="s">
        <v>210</v>
      </c>
      <c r="B17" t="s">
        <v>298</v>
      </c>
      <c r="C17" s="12">
        <v>121.01092469301516</v>
      </c>
      <c r="D17" s="12">
        <v>102.1471157818382</v>
      </c>
      <c r="E17" s="12">
        <v>147.83021163206217</v>
      </c>
      <c r="F17" s="12">
        <v>116.56695346643244</v>
      </c>
      <c r="G17" s="12">
        <f t="shared" si="0"/>
        <v>126.82000106885572</v>
      </c>
      <c r="H17" s="12">
        <v>110.20743760788854</v>
      </c>
      <c r="I17" s="12">
        <v>112.36000241223772</v>
      </c>
      <c r="J17" s="12">
        <f t="shared" si="1"/>
        <v>133.36303932978365</v>
      </c>
      <c r="K17" s="12">
        <f t="shared" si="2"/>
        <v>114.77250175650464</v>
      </c>
      <c r="L17" s="12">
        <f t="shared" si="3"/>
        <v>84.411482716100764</v>
      </c>
      <c r="M17" s="12">
        <f t="shared" si="4"/>
        <v>90.213656503255123</v>
      </c>
      <c r="N17" s="12">
        <f t="shared" si="5"/>
        <v>98.460582818230264</v>
      </c>
      <c r="O17" s="12">
        <f t="shared" si="6"/>
        <v>91.62413416727388</v>
      </c>
      <c r="P17" s="12">
        <f t="shared" si="7"/>
        <v>77.341290176385371</v>
      </c>
      <c r="Q17" s="12">
        <f t="shared" si="8"/>
        <v>118.46729471193835</v>
      </c>
      <c r="R17" s="12">
        <v>132.17733099660944</v>
      </c>
    </row>
    <row r="18" spans="1:18">
      <c r="A18" t="s">
        <v>212</v>
      </c>
      <c r="B18" t="s">
        <v>300</v>
      </c>
      <c r="C18" s="12">
        <v>154.26009238192799</v>
      </c>
      <c r="D18" s="12">
        <v>91.331313521083558</v>
      </c>
      <c r="E18" s="12">
        <v>226.13797114449051</v>
      </c>
      <c r="F18" s="12">
        <v>127.65596136566838</v>
      </c>
      <c r="G18" s="12">
        <f t="shared" si="0"/>
        <v>177.14642444054928</v>
      </c>
      <c r="H18" s="12">
        <v>111.30085761684886</v>
      </c>
      <c r="I18" s="12">
        <v>127.89296862995411</v>
      </c>
      <c r="J18" s="12">
        <f t="shared" si="1"/>
        <v>171.69280578162918</v>
      </c>
      <c r="K18" s="12">
        <f t="shared" si="2"/>
        <v>116.80632815084444</v>
      </c>
      <c r="L18" s="12">
        <f t="shared" si="3"/>
        <v>59.206053951373931</v>
      </c>
      <c r="M18" s="12">
        <f t="shared" si="4"/>
        <v>75.923917116920762</v>
      </c>
      <c r="N18" s="12">
        <f t="shared" si="5"/>
        <v>91.500880100894506</v>
      </c>
      <c r="O18" s="12">
        <f t="shared" si="6"/>
        <v>82.976160484142213</v>
      </c>
      <c r="P18" s="12">
        <f t="shared" si="7"/>
        <v>49.126910343019865</v>
      </c>
      <c r="Q18" s="12">
        <f t="shared" si="8"/>
        <v>168.90164658183474</v>
      </c>
      <c r="R18" s="12">
        <v>172.20241807862106</v>
      </c>
    </row>
    <row r="19" spans="1:18">
      <c r="A19" t="s">
        <v>213</v>
      </c>
      <c r="B19" t="s">
        <v>301</v>
      </c>
      <c r="C19" s="12">
        <v>122.93124153569703</v>
      </c>
      <c r="D19" s="12">
        <v>96.982539832410907</v>
      </c>
      <c r="E19" s="12">
        <v>134.42664351044942</v>
      </c>
      <c r="F19" s="12">
        <v>109.92442124720993</v>
      </c>
      <c r="G19" s="12">
        <f t="shared" si="0"/>
        <v>122.29006255865222</v>
      </c>
      <c r="H19" s="12">
        <v>110.30920696179601</v>
      </c>
      <c r="I19" s="12">
        <v>108.44397218585699</v>
      </c>
      <c r="J19" s="12">
        <f t="shared" si="1"/>
        <v>135.60447764631738</v>
      </c>
      <c r="K19" s="12">
        <f t="shared" si="2"/>
        <v>105.17171852099736</v>
      </c>
      <c r="L19" s="12">
        <f t="shared" si="3"/>
        <v>78.891694756250331</v>
      </c>
      <c r="M19" s="12">
        <f t="shared" si="4"/>
        <v>100.87619098796914</v>
      </c>
      <c r="N19" s="12">
        <f t="shared" si="5"/>
        <v>95.676390494224961</v>
      </c>
      <c r="O19" s="12">
        <f t="shared" si="6"/>
        <v>105.43477912041219</v>
      </c>
      <c r="P19" s="12">
        <f t="shared" si="7"/>
        <v>83.179284110602339</v>
      </c>
      <c r="Q19" s="12">
        <f t="shared" si="8"/>
        <v>126.75605500549514</v>
      </c>
      <c r="R19" s="12">
        <v>141.38512669966386</v>
      </c>
    </row>
    <row r="20" spans="1:18">
      <c r="A20" t="s">
        <v>214</v>
      </c>
      <c r="B20" t="s">
        <v>302</v>
      </c>
      <c r="C20" s="12">
        <v>102.38256419931929</v>
      </c>
      <c r="D20" s="12">
        <v>66.982955835701162</v>
      </c>
      <c r="E20" s="12">
        <v>209.37574068210935</v>
      </c>
      <c r="F20" s="12">
        <v>136.30152663159171</v>
      </c>
      <c r="G20" s="12">
        <f t="shared" si="0"/>
        <v>153.61217578144178</v>
      </c>
      <c r="H20" s="12">
        <v>196.83718503906582</v>
      </c>
      <c r="I20" s="12">
        <v>222.31106029771442</v>
      </c>
      <c r="J20" s="12">
        <f t="shared" si="1"/>
        <v>201.52695734075445</v>
      </c>
      <c r="K20" s="12">
        <f t="shared" si="2"/>
        <v>148.91051933709704</v>
      </c>
      <c r="L20" s="12">
        <f t="shared" si="3"/>
        <v>65.424182681436008</v>
      </c>
      <c r="M20" s="12">
        <f t="shared" si="4"/>
        <v>96.251340620558551</v>
      </c>
      <c r="N20" s="12">
        <f t="shared" si="5"/>
        <v>109.25080812894052</v>
      </c>
      <c r="O20" s="12">
        <f t="shared" si="6"/>
        <v>88.101261921065444</v>
      </c>
      <c r="P20" s="12">
        <f t="shared" si="7"/>
        <v>57.639530543888284</v>
      </c>
      <c r="Q20" s="12">
        <f t="shared" si="8"/>
        <v>152.84868056651294</v>
      </c>
      <c r="R20" s="12"/>
    </row>
    <row r="21" spans="1:18">
      <c r="A21" t="s">
        <v>217</v>
      </c>
      <c r="B21" t="s">
        <v>304</v>
      </c>
      <c r="C21" s="12">
        <v>124.85477488274373</v>
      </c>
      <c r="D21" s="12">
        <v>95.575065730446255</v>
      </c>
      <c r="E21" s="12">
        <v>206.06928723622642</v>
      </c>
      <c r="F21" s="12">
        <v>125.34453378398501</v>
      </c>
      <c r="G21" s="12">
        <f t="shared" si="0"/>
        <v>164.40229263715639</v>
      </c>
      <c r="H21" s="12">
        <v>138.42894292861092</v>
      </c>
      <c r="I21" s="12">
        <v>127.27873421743431</v>
      </c>
      <c r="J21" s="12">
        <f t="shared" si="1"/>
        <v>172.83514506607895</v>
      </c>
      <c r="K21" s="12">
        <f t="shared" si="2"/>
        <v>121.64673388919282</v>
      </c>
      <c r="L21" s="12">
        <f t="shared" si="3"/>
        <v>76.548987269573587</v>
      </c>
      <c r="M21" s="12">
        <f t="shared" si="4"/>
        <v>83.872345745511467</v>
      </c>
      <c r="N21" s="12">
        <f t="shared" si="5"/>
        <v>97.049891380852017</v>
      </c>
      <c r="O21" s="12">
        <f t="shared" si="6"/>
        <v>86.421885230527437</v>
      </c>
      <c r="P21" s="12">
        <f t="shared" si="7"/>
        <v>66.155077923241947</v>
      </c>
      <c r="Q21" s="12">
        <f t="shared" si="8"/>
        <v>130.63530108875474</v>
      </c>
      <c r="R21" s="12">
        <v>179.45217264687648</v>
      </c>
    </row>
    <row r="22" spans="1:18">
      <c r="A22" t="s">
        <v>218</v>
      </c>
      <c r="B22" t="s">
        <v>305</v>
      </c>
      <c r="C22" s="12">
        <v>103.29510293909883</v>
      </c>
      <c r="D22" s="12">
        <v>95.030372891800894</v>
      </c>
      <c r="E22" s="12">
        <v>120.36412470108748</v>
      </c>
      <c r="F22" s="12">
        <v>97.512498959418863</v>
      </c>
      <c r="G22" s="12">
        <f t="shared" si="0"/>
        <v>123.43456068250146</v>
      </c>
      <c r="H22" s="12">
        <v>105.22316935556036</v>
      </c>
      <c r="I22" s="12">
        <v>99.658391224705724</v>
      </c>
      <c r="J22" s="12">
        <f t="shared" si="1"/>
        <v>108.69038110160837</v>
      </c>
      <c r="K22" s="12">
        <f t="shared" si="2"/>
        <v>94.705740798807639</v>
      </c>
      <c r="L22" s="12">
        <f t="shared" si="3"/>
        <v>91.998913973520416</v>
      </c>
      <c r="M22" s="12">
        <f t="shared" si="4"/>
        <v>90.301309772766828</v>
      </c>
      <c r="N22" s="12">
        <f t="shared" si="5"/>
        <v>97.121642670875147</v>
      </c>
      <c r="O22" s="12">
        <f t="shared" si="6"/>
        <v>92.97753547968604</v>
      </c>
      <c r="P22" s="12">
        <f t="shared" si="7"/>
        <v>85.538322880655784</v>
      </c>
      <c r="Q22" s="12">
        <f t="shared" si="8"/>
        <v>108.69693530163029</v>
      </c>
      <c r="R22" s="12">
        <v>147.29577338457815</v>
      </c>
    </row>
    <row r="23" spans="1:18">
      <c r="A23" t="s">
        <v>219</v>
      </c>
      <c r="B23" t="s">
        <v>306</v>
      </c>
      <c r="C23" s="12">
        <v>160.66491269033327</v>
      </c>
      <c r="D23" s="12">
        <v>96.806498560108722</v>
      </c>
      <c r="E23" s="12">
        <v>212.65479820158578</v>
      </c>
      <c r="F23" s="12">
        <v>117.85726344573801</v>
      </c>
      <c r="G23" s="12">
        <f t="shared" si="0"/>
        <v>180.43418961572354</v>
      </c>
      <c r="H23" s="12">
        <v>122.95490830589571</v>
      </c>
      <c r="I23" s="12">
        <v>119.95322233065072</v>
      </c>
      <c r="J23" s="12">
        <f t="shared" si="1"/>
        <v>197.54539607814667</v>
      </c>
      <c r="K23" s="12">
        <f t="shared" si="2"/>
        <v>116.1225144483254</v>
      </c>
      <c r="L23" s="12">
        <f t="shared" si="3"/>
        <v>60.253665183694636</v>
      </c>
      <c r="M23" s="12">
        <f t="shared" si="4"/>
        <v>92.894868937254742</v>
      </c>
      <c r="N23" s="12">
        <f t="shared" si="5"/>
        <v>98.528093265790702</v>
      </c>
      <c r="O23" s="12">
        <f t="shared" si="6"/>
        <v>94.282621187705629</v>
      </c>
      <c r="P23" s="12">
        <f t="shared" si="7"/>
        <v>56.808734896851298</v>
      </c>
      <c r="Q23" s="12">
        <f t="shared" si="8"/>
        <v>165.96500759768088</v>
      </c>
      <c r="R23" s="12">
        <v>117.11718707702731</v>
      </c>
    </row>
    <row r="24" spans="1:18">
      <c r="A24" t="s">
        <v>221</v>
      </c>
      <c r="B24" t="s">
        <v>307</v>
      </c>
      <c r="C24" s="12">
        <v>126.01698738834681</v>
      </c>
      <c r="D24" s="12">
        <v>99.256631432832663</v>
      </c>
      <c r="E24" s="12">
        <v>153.94742437547475</v>
      </c>
      <c r="F24" s="12">
        <v>130.15293367729697</v>
      </c>
      <c r="G24" s="12">
        <f t="shared" si="0"/>
        <v>118.28194726457275</v>
      </c>
      <c r="H24" s="12">
        <v>141.34571270012287</v>
      </c>
      <c r="I24" s="12">
        <v>132.72350367760441</v>
      </c>
      <c r="J24" s="12">
        <f t="shared" si="1"/>
        <v>178.11960894728276</v>
      </c>
      <c r="K24" s="12">
        <f t="shared" si="2"/>
        <v>131.73687887002191</v>
      </c>
      <c r="L24" s="12">
        <f t="shared" si="3"/>
        <v>78.764485241147128</v>
      </c>
      <c r="M24" s="12">
        <f t="shared" si="4"/>
        <v>115.70158427129805</v>
      </c>
      <c r="N24" s="12">
        <f t="shared" si="5"/>
        <v>101.21698769898818</v>
      </c>
      <c r="O24" s="12">
        <f t="shared" si="6"/>
        <v>114.31044027449818</v>
      </c>
      <c r="P24" s="12">
        <f t="shared" si="7"/>
        <v>90.036029859097439</v>
      </c>
      <c r="Q24" s="12">
        <f t="shared" si="8"/>
        <v>126.96077387395822</v>
      </c>
      <c r="R24" s="12">
        <v>125.61589928346511</v>
      </c>
    </row>
    <row r="25" spans="1:18">
      <c r="A25" t="s">
        <v>211</v>
      </c>
      <c r="B25" t="s">
        <v>299</v>
      </c>
      <c r="C25" s="12">
        <v>88.192707623019515</v>
      </c>
      <c r="D25" s="12">
        <v>92.306912057349422</v>
      </c>
      <c r="E25" s="12">
        <v>127.73928031810198</v>
      </c>
      <c r="F25" s="12">
        <v>121.87222131794412</v>
      </c>
      <c r="G25" s="12">
        <f>100*E25/F25</f>
        <v>104.81410688728786</v>
      </c>
      <c r="H25" s="12">
        <v>132.10343059760004</v>
      </c>
      <c r="I25" s="12">
        <v>131.25565836028531</v>
      </c>
      <c r="J25" s="12">
        <f>+C25*H25/100</f>
        <v>116.50559230691989</v>
      </c>
      <c r="K25" s="12">
        <f>+D25*I25/100</f>
        <v>121.15804513292356</v>
      </c>
      <c r="L25" s="12">
        <f>100*D25/C25</f>
        <v>104.66501658154787</v>
      </c>
      <c r="M25" s="12">
        <f>+C25*H25/E25</f>
        <v>91.20576851285881</v>
      </c>
      <c r="N25" s="12">
        <f>+D25*I25/F25</f>
        <v>99.413995923519437</v>
      </c>
      <c r="O25" s="12">
        <f>100*M25/N25</f>
        <v>91.743388509425444</v>
      </c>
      <c r="P25" s="12">
        <f>100*H25*F25/(E25*I25)</f>
        <v>96.023232795864033</v>
      </c>
      <c r="Q25" s="12">
        <f>10000/L25</f>
        <v>95.54290752162332</v>
      </c>
      <c r="R25" s="12">
        <v>167.27821247816425</v>
      </c>
    </row>
    <row r="26" spans="1:18">
      <c r="A26" t="s">
        <v>216</v>
      </c>
      <c r="B26" t="s">
        <v>303</v>
      </c>
      <c r="C26" s="12">
        <v>178.10543515416674</v>
      </c>
      <c r="D26" s="12">
        <v>90.6206976362528</v>
      </c>
      <c r="E26" s="12">
        <v>299.69537365869695</v>
      </c>
      <c r="F26" s="12">
        <v>127.24786484982234</v>
      </c>
      <c r="G26" s="12">
        <f>100*E26/F26</f>
        <v>235.52094489946595</v>
      </c>
      <c r="H26" s="12">
        <v>148.78300464335658</v>
      </c>
      <c r="I26" s="12">
        <v>147.64392561610686</v>
      </c>
      <c r="J26" s="12">
        <f>+C26*H26/100</f>
        <v>264.99061785549435</v>
      </c>
      <c r="K26" s="12">
        <f>+D26*I26/100</f>
        <v>133.79595541086618</v>
      </c>
      <c r="L26" s="12">
        <f>100*D26/C26</f>
        <v>50.880366204328467</v>
      </c>
      <c r="M26" s="12">
        <f>+C26*H26/E26</f>
        <v>88.419989478140721</v>
      </c>
      <c r="N26" s="12">
        <f>+D26*I26/F26</f>
        <v>105.1459335437745</v>
      </c>
      <c r="O26" s="12">
        <f>100*M26/N26</f>
        <v>84.092638201105117</v>
      </c>
      <c r="P26" s="12">
        <f>100*H26*F26/(E26*I26)</f>
        <v>42.786642267603291</v>
      </c>
      <c r="Q26" s="12">
        <f>10000/L26</f>
        <v>196.5394659276113</v>
      </c>
      <c r="R26" s="12">
        <v>169.78314948495984</v>
      </c>
    </row>
    <row r="28" spans="1:18">
      <c r="A28" t="s">
        <v>198</v>
      </c>
      <c r="C28" s="12">
        <v>102.16343861022477</v>
      </c>
      <c r="D28" s="12">
        <v>105.31313789738414</v>
      </c>
      <c r="E28" s="12">
        <v>112.56947360365041</v>
      </c>
      <c r="F28" s="12">
        <v>117.46920621557156</v>
      </c>
      <c r="G28" s="12"/>
      <c r="H28" s="12">
        <v>141.29024437071541</v>
      </c>
      <c r="I28" s="12">
        <v>107.41098513292083</v>
      </c>
      <c r="J28" s="12"/>
      <c r="K28" s="12"/>
      <c r="L28" s="12">
        <f>100*D28/C28</f>
        <v>103.08300046475152</v>
      </c>
      <c r="M28" s="12">
        <f t="shared" ref="M28:N30" si="9">+C28*H28/E28</f>
        <v>128.22923253434448</v>
      </c>
      <c r="N28" s="12">
        <f t="shared" si="9"/>
        <v>96.295771916927222</v>
      </c>
      <c r="O28" s="12">
        <f>100*M28/N28</f>
        <v>133.16185122329745</v>
      </c>
      <c r="P28" s="12">
        <f>100*H28*F28/(E28*I28)</f>
        <v>137.26723171538342</v>
      </c>
      <c r="Q28" s="12">
        <f>10000/L28</f>
        <v>97.009205736298171</v>
      </c>
      <c r="R28" s="12">
        <v>141.38182873151416</v>
      </c>
    </row>
    <row r="29" spans="1:18">
      <c r="A29" t="s">
        <v>208</v>
      </c>
      <c r="C29" s="12">
        <v>122.94524694830284</v>
      </c>
      <c r="D29" s="12">
        <v>97.882633269105455</v>
      </c>
      <c r="E29" s="12">
        <v>143.28589629382589</v>
      </c>
      <c r="F29" s="12">
        <v>103.98204123894209</v>
      </c>
      <c r="G29" s="12"/>
      <c r="H29" s="12">
        <v>107.68385775374072</v>
      </c>
      <c r="I29" s="12">
        <v>94.849606370101981</v>
      </c>
      <c r="J29" s="12"/>
      <c r="K29" s="12"/>
      <c r="L29" s="12">
        <f>100*D29/C29</f>
        <v>79.614816919489428</v>
      </c>
      <c r="M29" s="12">
        <f t="shared" si="9"/>
        <v>92.397220007828778</v>
      </c>
      <c r="N29" s="12">
        <f t="shared" si="9"/>
        <v>89.285891346463785</v>
      </c>
      <c r="O29" s="12">
        <f>100*M29/N29</f>
        <v>103.48468119032584</v>
      </c>
      <c r="P29" s="12">
        <f>100*H29*F29/(E29*I29)</f>
        <v>82.389139469395218</v>
      </c>
      <c r="Q29" s="12">
        <f>10000/L29</f>
        <v>125.60476035651142</v>
      </c>
      <c r="R29" s="12">
        <v>89.422967343804416</v>
      </c>
    </row>
    <row r="30" spans="1:18">
      <c r="A30" t="s">
        <v>222</v>
      </c>
      <c r="C30" s="12">
        <v>139.26781804179529</v>
      </c>
      <c r="D30" s="12">
        <v>96.203857371964446</v>
      </c>
      <c r="E30" s="12">
        <v>194.46810578753391</v>
      </c>
      <c r="F30" s="12">
        <v>119.49570337982583</v>
      </c>
      <c r="G30" s="12"/>
      <c r="H30" s="12">
        <v>121.09039667536892</v>
      </c>
      <c r="I30" s="12">
        <v>122.23564381960686</v>
      </c>
      <c r="J30" s="12"/>
      <c r="K30" s="12"/>
      <c r="L30" s="12">
        <f>100*D30/C30</f>
        <v>69.07831164777275</v>
      </c>
      <c r="M30" s="12">
        <f t="shared" si="9"/>
        <v>86.718566329940231</v>
      </c>
      <c r="N30" s="12">
        <f t="shared" si="9"/>
        <v>98.409734502446057</v>
      </c>
      <c r="O30" s="12">
        <f>100*M30/N30</f>
        <v>88.119906804326106</v>
      </c>
      <c r="P30" s="12">
        <f>100*H30*F30/(E30*I30)</f>
        <v>60.871743846019299</v>
      </c>
      <c r="Q30" s="12">
        <f>10000/L30</f>
        <v>144.76323699093223</v>
      </c>
      <c r="R30" s="12">
        <v>126.76640357255243</v>
      </c>
    </row>
  </sheetData>
  <phoneticPr fontId="59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2"/>
  <dimension ref="A1:W366"/>
  <sheetViews>
    <sheetView workbookViewId="0">
      <pane xSplit="3" ySplit="1" topLeftCell="D2" activePane="bottomRight" state="frozen"/>
      <selection activeCell="D111" sqref="D111"/>
      <selection pane="topRight" activeCell="D111" sqref="D111"/>
      <selection pane="bottomLeft" activeCell="D111" sqref="D111"/>
      <selection pane="bottomRight" activeCell="D111" sqref="D111"/>
    </sheetView>
  </sheetViews>
  <sheetFormatPr baseColWidth="10" defaultRowHeight="13.2"/>
  <cols>
    <col min="1" max="1" width="17.6640625" customWidth="1"/>
    <col min="2" max="2" width="9.33203125" customWidth="1"/>
    <col min="3" max="3" width="7.5546875" customWidth="1"/>
    <col min="4" max="19" width="6.6640625" customWidth="1"/>
    <col min="20" max="20" width="8.109375" customWidth="1"/>
    <col min="21" max="21" width="3.33203125" customWidth="1"/>
  </cols>
  <sheetData>
    <row r="1" spans="1:22">
      <c r="A1" t="s">
        <v>264</v>
      </c>
      <c r="C1" t="s">
        <v>308</v>
      </c>
      <c r="D1">
        <v>1996</v>
      </c>
      <c r="E1">
        <v>1997</v>
      </c>
      <c r="F1">
        <v>1998</v>
      </c>
      <c r="G1">
        <v>1999</v>
      </c>
      <c r="H1">
        <v>2000</v>
      </c>
      <c r="I1">
        <v>2001</v>
      </c>
      <c r="J1">
        <v>2002</v>
      </c>
      <c r="K1">
        <v>2003</v>
      </c>
      <c r="L1">
        <v>2004</v>
      </c>
      <c r="M1">
        <v>2005</v>
      </c>
      <c r="N1">
        <v>2006</v>
      </c>
      <c r="O1">
        <v>2007</v>
      </c>
      <c r="P1">
        <v>2008</v>
      </c>
      <c r="Q1">
        <v>2009</v>
      </c>
      <c r="R1">
        <v>2010</v>
      </c>
      <c r="S1">
        <v>2011</v>
      </c>
      <c r="T1">
        <v>2012</v>
      </c>
      <c r="V1" s="38" t="s">
        <v>309</v>
      </c>
    </row>
    <row r="2" spans="1:22">
      <c r="A2" s="8" t="s">
        <v>265</v>
      </c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</row>
    <row r="3" spans="1:22">
      <c r="A3" t="s">
        <v>193</v>
      </c>
      <c r="B3" t="s">
        <v>310</v>
      </c>
      <c r="C3" t="s">
        <v>196</v>
      </c>
      <c r="D3" s="12">
        <v>100</v>
      </c>
      <c r="E3" s="12">
        <v>98.203964068882513</v>
      </c>
      <c r="F3" s="12">
        <v>98.123608736515479</v>
      </c>
      <c r="G3" s="12">
        <v>98.833716430644159</v>
      </c>
      <c r="H3" s="12">
        <v>100.72421504826833</v>
      </c>
      <c r="I3" s="12">
        <v>101.64993420975729</v>
      </c>
      <c r="J3" s="12">
        <v>101.70701444209044</v>
      </c>
      <c r="K3" s="12">
        <v>103.53414728981598</v>
      </c>
      <c r="L3" s="12">
        <v>104.72292140426696</v>
      </c>
      <c r="M3" s="12">
        <v>106.88730304970376</v>
      </c>
      <c r="N3" s="12">
        <v>109.44940328843036</v>
      </c>
      <c r="O3" s="12">
        <v>112.08460395032353</v>
      </c>
      <c r="P3" s="12">
        <v>117.08312536198645</v>
      </c>
      <c r="Q3" s="12">
        <v>113.29216982526641</v>
      </c>
      <c r="R3" s="12">
        <v>117.47833175557058</v>
      </c>
      <c r="S3" s="12">
        <v>124.0193452544972</v>
      </c>
      <c r="T3" s="12">
        <v>127.35436486109124</v>
      </c>
    </row>
    <row r="4" spans="1:22">
      <c r="A4" t="s">
        <v>197</v>
      </c>
      <c r="B4" t="s">
        <v>310</v>
      </c>
      <c r="C4" t="s">
        <v>196</v>
      </c>
      <c r="D4" s="12">
        <v>100</v>
      </c>
      <c r="E4" s="12">
        <v>102.25197262732233</v>
      </c>
      <c r="F4" s="12">
        <v>103.96763648885408</v>
      </c>
      <c r="G4" s="12">
        <v>106.39721088235949</v>
      </c>
      <c r="H4" s="12">
        <v>108.05830836925746</v>
      </c>
      <c r="I4" s="12">
        <v>111.4348048385819</v>
      </c>
      <c r="J4" s="12">
        <v>111.22171911273867</v>
      </c>
      <c r="K4" s="12">
        <v>113.86637776985205</v>
      </c>
      <c r="L4" s="12">
        <v>115.14097047491208</v>
      </c>
      <c r="M4" s="12">
        <v>117.21503192071816</v>
      </c>
      <c r="N4" s="12">
        <v>118.91237622112503</v>
      </c>
      <c r="O4" s="12">
        <v>122.5404442503624</v>
      </c>
      <c r="P4" s="12">
        <v>129.87345640706826</v>
      </c>
      <c r="Q4" s="12">
        <v>126.34369047855233</v>
      </c>
      <c r="R4" s="12">
        <v>126.71917838070425</v>
      </c>
      <c r="S4" s="12">
        <v>130.03931089761718</v>
      </c>
      <c r="T4" s="12">
        <v>132.41388743005905</v>
      </c>
    </row>
    <row r="5" spans="1:22">
      <c r="A5" t="s">
        <v>198</v>
      </c>
      <c r="B5" t="s">
        <v>310</v>
      </c>
      <c r="C5" t="s">
        <v>196</v>
      </c>
      <c r="D5" s="12">
        <v>100</v>
      </c>
      <c r="E5" s="12">
        <v>100.73501877498229</v>
      </c>
      <c r="F5" s="12">
        <v>99.086482428772968</v>
      </c>
      <c r="G5" s="12">
        <v>98.530453025039165</v>
      </c>
      <c r="H5" s="12">
        <v>98.17111994534865</v>
      </c>
      <c r="I5" s="12">
        <v>97.158316325391567</v>
      </c>
      <c r="J5" s="12">
        <v>97.3487146917155</v>
      </c>
      <c r="K5" s="12">
        <v>101.82265903622744</v>
      </c>
      <c r="L5" s="12">
        <v>97.432003887869996</v>
      </c>
      <c r="M5" s="12">
        <v>98.24111610448962</v>
      </c>
      <c r="N5" s="12">
        <v>100.01134335610008</v>
      </c>
      <c r="O5" s="12">
        <v>102.16343861022477</v>
      </c>
      <c r="P5" s="12">
        <v>107.39462465365582</v>
      </c>
      <c r="Q5" s="12">
        <v>105.65571804727847</v>
      </c>
      <c r="R5" s="12">
        <v>107.46619161113185</v>
      </c>
      <c r="S5" s="12">
        <v>107.1750249470935</v>
      </c>
      <c r="T5" s="12">
        <v>106.82597082624011</v>
      </c>
    </row>
    <row r="6" spans="1:22">
      <c r="A6" t="s">
        <v>199</v>
      </c>
      <c r="B6" t="s">
        <v>310</v>
      </c>
      <c r="C6" t="s">
        <v>196</v>
      </c>
      <c r="D6" s="12">
        <v>100</v>
      </c>
      <c r="E6" s="12">
        <v>102.7422192449505</v>
      </c>
      <c r="F6" s="12">
        <v>105.19367752465426</v>
      </c>
      <c r="G6" s="12">
        <v>112.58783833614598</v>
      </c>
      <c r="H6" s="12">
        <v>119.89345669292945</v>
      </c>
      <c r="I6" s="12">
        <v>119.09729287996326</v>
      </c>
      <c r="J6" s="12">
        <v>127.95822555485198</v>
      </c>
      <c r="K6" s="12">
        <v>131.9213352456843</v>
      </c>
      <c r="L6" s="12">
        <v>132.32486070550362</v>
      </c>
      <c r="M6" s="12">
        <v>149.48892296278524</v>
      </c>
      <c r="N6" s="12">
        <v>166.81791731930267</v>
      </c>
      <c r="O6" s="12">
        <v>169.96275395227275</v>
      </c>
      <c r="P6" s="12">
        <v>196.77820598021475</v>
      </c>
      <c r="Q6" s="12">
        <v>186.58497436723047</v>
      </c>
      <c r="R6" s="12">
        <v>203.32706124318437</v>
      </c>
      <c r="S6" s="12">
        <v>211.30395431111464</v>
      </c>
      <c r="T6" s="12">
        <v>209.2931335958437</v>
      </c>
    </row>
    <row r="7" spans="1:22">
      <c r="A7" t="s">
        <v>200</v>
      </c>
      <c r="B7" t="s">
        <v>310</v>
      </c>
      <c r="C7" t="s">
        <v>196</v>
      </c>
      <c r="D7" s="12">
        <v>100</v>
      </c>
      <c r="E7" s="12">
        <v>102.65004138607074</v>
      </c>
      <c r="F7" s="12">
        <v>103.51899399776475</v>
      </c>
      <c r="G7" s="12">
        <v>104.14020515398022</v>
      </c>
      <c r="H7" s="12">
        <v>104.29736203535819</v>
      </c>
      <c r="I7" s="12">
        <v>105.87758204595816</v>
      </c>
      <c r="J7" s="12">
        <v>102.79704734282555</v>
      </c>
      <c r="K7" s="12">
        <v>104.26352282395844</v>
      </c>
      <c r="L7" s="12">
        <v>107.25360007221042</v>
      </c>
      <c r="M7" s="12">
        <v>106.48647194076123</v>
      </c>
      <c r="N7" s="12">
        <v>107.82001796190879</v>
      </c>
      <c r="O7" s="12">
        <v>108.84763278365156</v>
      </c>
      <c r="P7" s="12">
        <v>108.83424018274781</v>
      </c>
      <c r="Q7" s="12">
        <v>110.22637308478711</v>
      </c>
      <c r="R7" s="12">
        <v>114.20652030588857</v>
      </c>
      <c r="S7" s="12">
        <v>124.53917369261291</v>
      </c>
      <c r="T7" s="12">
        <v>129.20445802521112</v>
      </c>
    </row>
    <row r="8" spans="1:22">
      <c r="A8" s="2" t="s">
        <v>201</v>
      </c>
      <c r="B8" s="2" t="s">
        <v>310</v>
      </c>
      <c r="C8" s="2" t="s">
        <v>196</v>
      </c>
      <c r="D8" s="12">
        <v>100</v>
      </c>
      <c r="E8" s="12">
        <v>102.07620774741427</v>
      </c>
      <c r="F8" s="12">
        <v>101.64244222967569</v>
      </c>
      <c r="G8" s="12">
        <v>103.22480968043239</v>
      </c>
      <c r="H8" s="12">
        <v>105.49585046169406</v>
      </c>
      <c r="I8" s="12">
        <v>106.96048946169422</v>
      </c>
      <c r="J8" s="12">
        <v>107.86462375168779</v>
      </c>
      <c r="K8" s="12">
        <v>110.66176194658949</v>
      </c>
      <c r="L8" s="12">
        <v>112.62551934040891</v>
      </c>
      <c r="M8" s="12">
        <v>115.33556889645523</v>
      </c>
      <c r="N8" s="12">
        <v>118.38771542385304</v>
      </c>
      <c r="O8" s="12">
        <v>118.85289812304907</v>
      </c>
      <c r="P8" s="12">
        <v>120.50478190392617</v>
      </c>
      <c r="Q8" s="12">
        <v>117.85705185100716</v>
      </c>
      <c r="R8" s="12">
        <v>121.7853074204143</v>
      </c>
      <c r="S8" s="12">
        <v>124.05899010073223</v>
      </c>
      <c r="T8" s="12" t="e">
        <v>#DIV/0!</v>
      </c>
    </row>
    <row r="9" spans="1:22">
      <c r="A9" t="s">
        <v>202</v>
      </c>
      <c r="B9" t="s">
        <v>310</v>
      </c>
      <c r="C9" t="s">
        <v>196</v>
      </c>
      <c r="D9" s="12">
        <v>100</v>
      </c>
      <c r="E9" s="12">
        <v>106.47594215145737</v>
      </c>
      <c r="F9" s="12">
        <v>120.68766093793495</v>
      </c>
      <c r="G9" s="12">
        <v>123.86901593006007</v>
      </c>
      <c r="H9" s="12">
        <v>127.51601139878714</v>
      </c>
      <c r="I9" s="12">
        <v>130.01742493236156</v>
      </c>
      <c r="J9" s="12">
        <v>133.06021283562481</v>
      </c>
      <c r="K9" s="12">
        <v>130.7410648678204</v>
      </c>
      <c r="L9" s="12">
        <v>132.50003075280671</v>
      </c>
      <c r="M9" s="12">
        <v>134.20713886686863</v>
      </c>
      <c r="N9" s="12">
        <v>133.36843246579429</v>
      </c>
      <c r="O9" s="12">
        <v>131.83117135561889</v>
      </c>
      <c r="P9" s="12">
        <v>137.9420446562562</v>
      </c>
      <c r="Q9" s="12">
        <v>139.12508134675761</v>
      </c>
      <c r="R9" s="12">
        <v>153.29131693437981</v>
      </c>
      <c r="S9" s="12">
        <v>161.85917632277119</v>
      </c>
      <c r="T9" s="12">
        <v>164.19453569660959</v>
      </c>
    </row>
    <row r="10" spans="1:22">
      <c r="A10" s="2" t="s">
        <v>220</v>
      </c>
      <c r="B10" s="2" t="s">
        <v>310</v>
      </c>
      <c r="C10" s="2" t="s">
        <v>196</v>
      </c>
      <c r="D10" s="12">
        <v>100</v>
      </c>
      <c r="E10" s="12">
        <v>100.52297516620072</v>
      </c>
      <c r="F10" s="12">
        <v>100.49728977757638</v>
      </c>
      <c r="G10" s="12">
        <v>102.41103600208216</v>
      </c>
      <c r="H10" s="12">
        <v>104.39602767126088</v>
      </c>
      <c r="I10" s="12">
        <v>105.917637405162</v>
      </c>
      <c r="J10" s="12">
        <v>107.15446924618314</v>
      </c>
      <c r="K10" s="12">
        <v>110.63190273141224</v>
      </c>
      <c r="L10" s="12">
        <v>113.12839185820384</v>
      </c>
      <c r="M10" s="12">
        <v>115.56507073181379</v>
      </c>
      <c r="N10" s="12">
        <v>118.66861991317096</v>
      </c>
      <c r="O10" s="12">
        <v>119.59545986884098</v>
      </c>
      <c r="P10" s="12">
        <v>122.32057969989174</v>
      </c>
      <c r="Q10" s="12">
        <v>120.77683687178019</v>
      </c>
      <c r="R10" s="12">
        <v>124.66503751719711</v>
      </c>
      <c r="S10" s="12">
        <v>127.45885897029494</v>
      </c>
      <c r="T10" s="12" t="e">
        <v>#DIV/0!</v>
      </c>
    </row>
    <row r="11" spans="1:22">
      <c r="A11" t="s">
        <v>203</v>
      </c>
      <c r="B11" t="s">
        <v>310</v>
      </c>
      <c r="C11" t="s">
        <v>196</v>
      </c>
      <c r="D11" s="12">
        <v>100</v>
      </c>
      <c r="E11" s="12">
        <v>101.87282437223961</v>
      </c>
      <c r="F11" s="12">
        <v>99.986504052356395</v>
      </c>
      <c r="G11" s="12">
        <v>106.3302428431995</v>
      </c>
      <c r="H11" s="12">
        <v>111.80179030016131</v>
      </c>
      <c r="I11" s="12">
        <v>115.68290400573473</v>
      </c>
      <c r="J11" s="12">
        <v>124.21644541020656</v>
      </c>
      <c r="K11" s="12">
        <v>132.00146182398262</v>
      </c>
      <c r="L11" s="12">
        <v>137.51032262354576</v>
      </c>
      <c r="M11" s="12">
        <v>142.75282339831</v>
      </c>
      <c r="N11" s="12">
        <v>151.92836251008055</v>
      </c>
      <c r="O11" s="12">
        <v>156.96704904585721</v>
      </c>
      <c r="P11" s="12">
        <v>163.38381525849616</v>
      </c>
      <c r="Q11" s="12">
        <v>171.376983874095</v>
      </c>
      <c r="R11" s="12">
        <v>182.05590522633065</v>
      </c>
      <c r="S11" s="12">
        <v>188.33587006874077</v>
      </c>
      <c r="T11" s="12">
        <v>189.59541907190166</v>
      </c>
    </row>
    <row r="12" spans="1:22">
      <c r="A12" t="s">
        <v>2</v>
      </c>
      <c r="B12" t="s">
        <v>310</v>
      </c>
      <c r="C12" t="s">
        <v>196</v>
      </c>
      <c r="D12" s="12">
        <v>100</v>
      </c>
      <c r="E12" s="12">
        <v>101.27242610169964</v>
      </c>
      <c r="F12" s="12">
        <v>102.56261657388528</v>
      </c>
      <c r="G12" s="12">
        <v>104.81083491923593</v>
      </c>
      <c r="H12" s="12">
        <v>106.11834606761644</v>
      </c>
      <c r="I12" s="12">
        <v>108.09829936178163</v>
      </c>
      <c r="J12" s="12">
        <v>110.80569309002152</v>
      </c>
      <c r="K12" s="12">
        <v>116.69716721504005</v>
      </c>
      <c r="L12" s="12">
        <v>120.44937154238866</v>
      </c>
      <c r="M12" s="12">
        <v>124.91538377660906</v>
      </c>
      <c r="N12" s="12">
        <v>130.39370776383782</v>
      </c>
      <c r="O12" s="12">
        <v>130.10446278104601</v>
      </c>
      <c r="P12" s="12">
        <v>131.42317646331503</v>
      </c>
      <c r="Q12" s="12">
        <v>132.23477349566318</v>
      </c>
      <c r="R12" s="12">
        <v>139.93726561939741</v>
      </c>
      <c r="S12" s="12">
        <v>142.13207904194195</v>
      </c>
      <c r="T12" s="12">
        <v>143.0590236685301</v>
      </c>
    </row>
    <row r="13" spans="1:22">
      <c r="A13" s="2" t="s">
        <v>5</v>
      </c>
      <c r="B13" s="2" t="s">
        <v>310</v>
      </c>
      <c r="C13" s="2" t="s">
        <v>196</v>
      </c>
      <c r="D13" s="12">
        <v>100</v>
      </c>
      <c r="E13" s="12">
        <v>101.86140900205753</v>
      </c>
      <c r="F13" s="12">
        <v>99.569815072789524</v>
      </c>
      <c r="G13" s="12">
        <v>101.38433390773237</v>
      </c>
      <c r="H13" s="12">
        <v>103.80389453388253</v>
      </c>
      <c r="I13" s="12">
        <v>105.79792880115816</v>
      </c>
      <c r="J13" s="12">
        <v>105.64902638692956</v>
      </c>
      <c r="K13" s="12">
        <v>107.29955707102238</v>
      </c>
      <c r="L13" s="12">
        <v>108.43827312251052</v>
      </c>
      <c r="M13" s="12">
        <v>110.75405511521886</v>
      </c>
      <c r="N13" s="12">
        <v>113.36303568429257</v>
      </c>
      <c r="O13" s="12">
        <v>113.98870976621065</v>
      </c>
      <c r="P13" s="12">
        <v>114.95975860339031</v>
      </c>
      <c r="Q13" s="12">
        <v>109.21235241407888</v>
      </c>
      <c r="R13" s="12">
        <v>112.75420638076332</v>
      </c>
      <c r="S13" s="12">
        <v>115.80856865308922</v>
      </c>
      <c r="T13" s="12">
        <v>115.95320381402517</v>
      </c>
    </row>
    <row r="14" spans="1:22">
      <c r="A14" t="s">
        <v>204</v>
      </c>
      <c r="B14" t="s">
        <v>310</v>
      </c>
      <c r="C14" t="s">
        <v>196</v>
      </c>
      <c r="D14" s="12">
        <v>100</v>
      </c>
      <c r="E14" s="12">
        <v>104.25974608028474</v>
      </c>
      <c r="F14" s="12">
        <v>104.81532559215039</v>
      </c>
      <c r="G14" s="12">
        <v>104.36837101138862</v>
      </c>
      <c r="H14" s="12">
        <v>106.50477675076235</v>
      </c>
      <c r="I14" s="12">
        <v>109.43258047888031</v>
      </c>
      <c r="J14" s="12">
        <v>101.74441704679342</v>
      </c>
      <c r="K14" s="12">
        <v>107.45941319529909</v>
      </c>
      <c r="L14" s="12">
        <v>104.77918789179245</v>
      </c>
      <c r="M14" s="12">
        <v>110.20205314835712</v>
      </c>
      <c r="N14" s="12">
        <v>101.30659009551945</v>
      </c>
      <c r="O14" s="12">
        <v>102.73310716364928</v>
      </c>
      <c r="P14" s="12">
        <v>95.504996141968675</v>
      </c>
      <c r="Q14" s="12">
        <v>104.82100361882614</v>
      </c>
      <c r="R14" s="12">
        <v>102.65764218731611</v>
      </c>
      <c r="S14" s="12">
        <v>104.51597731908348</v>
      </c>
      <c r="T14" s="12">
        <v>105.42587016678523</v>
      </c>
    </row>
    <row r="15" spans="1:22">
      <c r="A15" t="s">
        <v>205</v>
      </c>
      <c r="B15" t="s">
        <v>310</v>
      </c>
      <c r="C15" t="s">
        <v>196</v>
      </c>
      <c r="D15" s="12">
        <v>100</v>
      </c>
      <c r="E15" s="12">
        <v>99.697153896847695</v>
      </c>
      <c r="F15" s="12">
        <v>103.88550009036462</v>
      </c>
      <c r="G15" s="12">
        <v>113.38005992879921</v>
      </c>
      <c r="H15" s="12">
        <v>117.37853217282229</v>
      </c>
      <c r="I15" s="12">
        <v>116.55869302933877</v>
      </c>
      <c r="J15" s="12">
        <v>122.33199360150158</v>
      </c>
      <c r="K15" s="12">
        <v>127.82787382015388</v>
      </c>
      <c r="L15" s="12">
        <v>125.93635644188305</v>
      </c>
      <c r="M15" s="12">
        <v>128.20973222970747</v>
      </c>
      <c r="N15" s="12">
        <v>127.50305138887836</v>
      </c>
      <c r="O15" s="12">
        <v>143.53393206048796</v>
      </c>
      <c r="P15" s="12">
        <v>143.33489282223528</v>
      </c>
      <c r="Q15" s="12">
        <v>134.60933417733466</v>
      </c>
      <c r="R15" s="12">
        <v>140.21528907058365</v>
      </c>
      <c r="S15" s="12">
        <v>136.98436874957329</v>
      </c>
      <c r="T15" s="12">
        <v>139.03248199211072</v>
      </c>
    </row>
    <row r="16" spans="1:22">
      <c r="A16" t="s">
        <v>206</v>
      </c>
      <c r="B16" t="s">
        <v>310</v>
      </c>
      <c r="C16" t="s">
        <v>196</v>
      </c>
      <c r="D16" s="12">
        <v>100</v>
      </c>
      <c r="E16" s="12">
        <v>99.473977957931993</v>
      </c>
      <c r="F16" s="12">
        <v>94.490923267222129</v>
      </c>
      <c r="G16" s="12">
        <v>94.509974046272418</v>
      </c>
      <c r="H16" s="12">
        <v>93.200433371315867</v>
      </c>
      <c r="I16" s="12">
        <v>89.18790569697839</v>
      </c>
      <c r="J16" s="12">
        <v>89.948525492438065</v>
      </c>
      <c r="K16" s="12">
        <v>102.47691138488717</v>
      </c>
      <c r="L16" s="12">
        <v>115.0831564368119</v>
      </c>
      <c r="M16" s="12">
        <v>124.01786495893674</v>
      </c>
      <c r="N16" s="12">
        <v>132.22727279708585</v>
      </c>
      <c r="O16" s="12">
        <v>134.58684871017078</v>
      </c>
      <c r="P16" s="12">
        <v>145.22732908343474</v>
      </c>
      <c r="Q16" s="12">
        <v>137.71356132483908</v>
      </c>
      <c r="R16" s="12">
        <v>153.24951272899514</v>
      </c>
      <c r="S16" s="12">
        <v>147.18595395370258</v>
      </c>
      <c r="T16" s="12" t="e">
        <v>#DIV/0!</v>
      </c>
    </row>
    <row r="17" spans="1:20">
      <c r="A17" t="s">
        <v>207</v>
      </c>
      <c r="B17" t="s">
        <v>310</v>
      </c>
      <c r="C17" t="s">
        <v>196</v>
      </c>
      <c r="D17" s="12">
        <v>100</v>
      </c>
      <c r="E17" s="12">
        <v>100.4765023462825</v>
      </c>
      <c r="F17" s="12">
        <v>99.684794027500232</v>
      </c>
      <c r="G17" s="12">
        <v>101.36409460416179</v>
      </c>
      <c r="H17" s="12">
        <v>104.2252809787047</v>
      </c>
      <c r="I17" s="12">
        <v>103.5605830594052</v>
      </c>
      <c r="J17" s="12">
        <v>104.31796105477839</v>
      </c>
      <c r="K17" s="12">
        <v>105.68903098133475</v>
      </c>
      <c r="L17" s="12">
        <v>106.98207762523539</v>
      </c>
      <c r="M17" s="12">
        <v>109.6386971979186</v>
      </c>
      <c r="N17" s="12">
        <v>112.35193453586524</v>
      </c>
      <c r="O17" s="12">
        <v>111.01748917683709</v>
      </c>
      <c r="P17" s="12">
        <v>112.78069603940659</v>
      </c>
      <c r="Q17" s="12">
        <v>109.04983090298605</v>
      </c>
      <c r="R17" s="12">
        <v>112.28800342325775</v>
      </c>
      <c r="S17" s="12">
        <v>114.7725640876311</v>
      </c>
      <c r="T17" s="12">
        <v>119.96948667278204</v>
      </c>
    </row>
    <row r="18" spans="1:20">
      <c r="A18" t="s">
        <v>208</v>
      </c>
      <c r="B18" t="s">
        <v>310</v>
      </c>
      <c r="C18" t="s">
        <v>196</v>
      </c>
      <c r="D18" s="12">
        <v>100</v>
      </c>
      <c r="E18" s="12">
        <v>102.20791004581861</v>
      </c>
      <c r="F18" s="12">
        <v>101.22855540702047</v>
      </c>
      <c r="G18" s="12">
        <v>103.12738379915393</v>
      </c>
      <c r="H18" s="12">
        <v>106.51531186733197</v>
      </c>
      <c r="I18" s="12">
        <v>106.89291758965072</v>
      </c>
      <c r="J18" s="12">
        <v>107.57726434542028</v>
      </c>
      <c r="K18" s="12">
        <v>110.36183837967985</v>
      </c>
      <c r="L18" s="12">
        <v>113.45871564275387</v>
      </c>
      <c r="M18" s="12">
        <v>116.11087057759583</v>
      </c>
      <c r="N18" s="12">
        <v>120.44230662149025</v>
      </c>
      <c r="O18" s="12">
        <v>122.94524694830284</v>
      </c>
      <c r="P18" s="12">
        <v>130.41362269490247</v>
      </c>
      <c r="Q18" s="12">
        <v>124.258696259586</v>
      </c>
      <c r="R18" s="12">
        <v>129.44088771379006</v>
      </c>
      <c r="S18" s="12">
        <v>135.47827145991377</v>
      </c>
      <c r="T18" s="12" t="e">
        <v>#DIV/0!</v>
      </c>
    </row>
    <row r="19" spans="1:20">
      <c r="A19" t="s">
        <v>209</v>
      </c>
      <c r="B19" t="s">
        <v>310</v>
      </c>
      <c r="C19" t="s">
        <v>196</v>
      </c>
      <c r="D19" s="12">
        <v>100</v>
      </c>
      <c r="E19" s="12">
        <v>101.38099787737612</v>
      </c>
      <c r="F19" s="12">
        <v>114.19978596833707</v>
      </c>
      <c r="G19" s="12">
        <v>114.30884696059907</v>
      </c>
      <c r="H19" s="12">
        <v>108.74869510671282</v>
      </c>
      <c r="I19" s="12">
        <v>114.51809770101983</v>
      </c>
      <c r="J19" s="12">
        <v>119.13763103280436</v>
      </c>
      <c r="K19" s="12">
        <v>119.40766315878325</v>
      </c>
      <c r="L19" s="12">
        <v>112.98988513354973</v>
      </c>
      <c r="M19" s="12">
        <v>110.73980696311443</v>
      </c>
      <c r="N19" s="12">
        <v>117.70704339273013</v>
      </c>
      <c r="O19" s="12">
        <v>120.55517814301093</v>
      </c>
      <c r="P19" s="12">
        <v>125.40182438657177</v>
      </c>
      <c r="Q19" s="12">
        <v>135.33411568702257</v>
      </c>
      <c r="R19" s="12">
        <v>127.96523194713676</v>
      </c>
      <c r="S19" s="12">
        <v>120.29218498258111</v>
      </c>
      <c r="T19" s="12">
        <v>119.16675842890571</v>
      </c>
    </row>
    <row r="20" spans="1:20">
      <c r="A20" t="s">
        <v>210</v>
      </c>
      <c r="B20" t="s">
        <v>310</v>
      </c>
      <c r="C20" t="s">
        <v>196</v>
      </c>
      <c r="D20" s="12">
        <v>100</v>
      </c>
      <c r="E20" s="12">
        <v>100.89025737033762</v>
      </c>
      <c r="F20" s="12">
        <v>101.16867929326764</v>
      </c>
      <c r="G20" s="12">
        <v>104.743558460366</v>
      </c>
      <c r="H20" s="12">
        <v>108.13141277740159</v>
      </c>
      <c r="I20" s="12">
        <v>112.11567633180528</v>
      </c>
      <c r="J20" s="12">
        <v>115.71148820473441</v>
      </c>
      <c r="K20" s="12">
        <v>115.55167032927827</v>
      </c>
      <c r="L20" s="12">
        <v>116.61706626241065</v>
      </c>
      <c r="M20" s="12">
        <v>116.45826525993058</v>
      </c>
      <c r="N20" s="12">
        <v>120.23770789402971</v>
      </c>
      <c r="O20" s="12">
        <v>121.01092469301516</v>
      </c>
      <c r="P20" s="12">
        <v>120.97183539516318</v>
      </c>
      <c r="Q20" s="12">
        <v>124.58613603937452</v>
      </c>
      <c r="R20" s="12">
        <v>126.15579158881775</v>
      </c>
      <c r="S20" s="12">
        <v>124.07297628597111</v>
      </c>
      <c r="T20" s="12">
        <v>125.93744035871215</v>
      </c>
    </row>
    <row r="21" spans="1:20">
      <c r="A21" t="s">
        <v>211</v>
      </c>
      <c r="B21" t="s">
        <v>310</v>
      </c>
      <c r="C21" t="s">
        <v>196</v>
      </c>
      <c r="D21" s="12">
        <v>100</v>
      </c>
      <c r="E21" s="12">
        <v>99.787620631465828</v>
      </c>
      <c r="F21" s="12">
        <v>95.43531422337729</v>
      </c>
      <c r="G21" s="12">
        <v>94.172386528402427</v>
      </c>
      <c r="H21" s="12">
        <v>93.108817414370492</v>
      </c>
      <c r="I21" s="12">
        <v>90.970575051569924</v>
      </c>
      <c r="J21" s="12">
        <v>92.790494639279203</v>
      </c>
      <c r="K21" s="12">
        <v>95.760083288859605</v>
      </c>
      <c r="L21" s="12">
        <v>96.077591230241907</v>
      </c>
      <c r="M21" s="12">
        <v>94.777930908021659</v>
      </c>
      <c r="N21" s="12">
        <v>87.871607204662823</v>
      </c>
      <c r="O21" s="12">
        <v>88.192707623019515</v>
      </c>
      <c r="P21" s="12">
        <v>91.536541869219519</v>
      </c>
      <c r="Q21" s="12">
        <v>99.873751843002353</v>
      </c>
      <c r="R21" s="12">
        <v>100.0329590664021</v>
      </c>
      <c r="S21" s="12">
        <v>103.13603554539567</v>
      </c>
      <c r="T21" s="12">
        <v>103.38054986169419</v>
      </c>
    </row>
    <row r="22" spans="1:20">
      <c r="A22" t="s">
        <v>212</v>
      </c>
      <c r="B22" t="s">
        <v>310</v>
      </c>
      <c r="C22" t="s">
        <v>196</v>
      </c>
      <c r="D22" s="12">
        <v>100</v>
      </c>
      <c r="E22" s="12">
        <v>102.62308813901167</v>
      </c>
      <c r="F22" s="12">
        <v>104.53114222286996</v>
      </c>
      <c r="G22" s="12">
        <v>108.34965704358576</v>
      </c>
      <c r="H22" s="12">
        <v>118.84975779141047</v>
      </c>
      <c r="I22" s="12">
        <v>129.1656991641546</v>
      </c>
      <c r="J22" s="12">
        <v>133.82481451749692</v>
      </c>
      <c r="K22" s="12">
        <v>133.21212520416989</v>
      </c>
      <c r="L22" s="12">
        <v>130.02869158487661</v>
      </c>
      <c r="M22" s="12">
        <v>135.54741224176314</v>
      </c>
      <c r="N22" s="12">
        <v>146.45363699510213</v>
      </c>
      <c r="O22" s="12">
        <v>154.26009238192799</v>
      </c>
      <c r="P22" s="12">
        <v>163.30675455005704</v>
      </c>
      <c r="Q22" s="12">
        <v>159.47870861363467</v>
      </c>
      <c r="R22" s="12">
        <v>180.33905972381055</v>
      </c>
      <c r="S22" s="12">
        <v>185.03347482902893</v>
      </c>
      <c r="T22" s="12">
        <v>187.25720778749755</v>
      </c>
    </row>
    <row r="23" spans="1:20">
      <c r="A23" t="s">
        <v>213</v>
      </c>
      <c r="B23" t="s">
        <v>310</v>
      </c>
      <c r="C23" t="s">
        <v>196</v>
      </c>
      <c r="D23" s="12">
        <v>100</v>
      </c>
      <c r="E23" s="12">
        <v>101.66136465817738</v>
      </c>
      <c r="F23" s="12">
        <v>101.40415413197064</v>
      </c>
      <c r="G23" s="12">
        <v>100.70676895512743</v>
      </c>
      <c r="H23" s="12">
        <v>104.61768858775311</v>
      </c>
      <c r="I23" s="12">
        <v>106.75511495296101</v>
      </c>
      <c r="J23" s="12">
        <v>108.56327982368298</v>
      </c>
      <c r="K23" s="12">
        <v>113.38007833757048</v>
      </c>
      <c r="L23" s="12">
        <v>116.0397032331399</v>
      </c>
      <c r="M23" s="12">
        <v>118.83340616363191</v>
      </c>
      <c r="N23" s="12">
        <v>121.4093073179621</v>
      </c>
      <c r="O23" s="12">
        <v>122.93124153569703</v>
      </c>
      <c r="P23" s="12">
        <v>125.09030841188596</v>
      </c>
      <c r="Q23" s="12">
        <v>122.00765155232625</v>
      </c>
      <c r="R23" s="12">
        <v>122.6168700647047</v>
      </c>
      <c r="S23" s="12">
        <v>124.46774147181917</v>
      </c>
      <c r="T23" s="12">
        <v>123.81816016267275</v>
      </c>
    </row>
    <row r="24" spans="1:20">
      <c r="A24" t="s">
        <v>214</v>
      </c>
      <c r="B24" t="s">
        <v>310</v>
      </c>
      <c r="C24" t="s">
        <v>196</v>
      </c>
      <c r="D24" s="12">
        <v>100</v>
      </c>
      <c r="E24" s="12">
        <v>104.05907264097158</v>
      </c>
      <c r="F24" s="12">
        <v>109.23558313760346</v>
      </c>
      <c r="G24" s="12">
        <v>119.05382359727246</v>
      </c>
      <c r="H24" s="12">
        <v>119.29257046232864</v>
      </c>
      <c r="I24" s="12">
        <v>111.68397697710694</v>
      </c>
      <c r="J24" s="12">
        <v>111.58384594396883</v>
      </c>
      <c r="K24" s="12">
        <v>118.64999188062721</v>
      </c>
      <c r="L24" s="12">
        <v>114.02341453094705</v>
      </c>
      <c r="M24" s="12">
        <v>109.83444719676542</v>
      </c>
      <c r="N24" s="12">
        <v>107.63602512566996</v>
      </c>
      <c r="O24" s="12">
        <v>102.38256419931929</v>
      </c>
      <c r="P24" s="12">
        <v>99.805142886372977</v>
      </c>
      <c r="Q24" s="12">
        <v>101.50337634855983</v>
      </c>
      <c r="R24" s="12">
        <v>96.362042516142751</v>
      </c>
      <c r="S24" s="12">
        <v>93.484336450221235</v>
      </c>
      <c r="T24" s="12" t="e">
        <v>#DIV/0!</v>
      </c>
    </row>
    <row r="25" spans="1:20">
      <c r="A25" t="s">
        <v>216</v>
      </c>
      <c r="B25" t="s">
        <v>310</v>
      </c>
      <c r="C25" t="s">
        <v>196</v>
      </c>
      <c r="D25" s="12">
        <v>100</v>
      </c>
      <c r="E25" s="12">
        <v>106.40473898956742</v>
      </c>
      <c r="F25" s="12">
        <v>112.74165763130642</v>
      </c>
      <c r="G25" s="12">
        <v>114.39457450736757</v>
      </c>
      <c r="H25" s="12">
        <v>110.12384916576315</v>
      </c>
      <c r="I25" s="12">
        <v>117.84049034208414</v>
      </c>
      <c r="J25" s="12">
        <v>127.14823662579121</v>
      </c>
      <c r="K25" s="12">
        <v>140.2441341997077</v>
      </c>
      <c r="L25" s="12">
        <v>156.41644738819699</v>
      </c>
      <c r="M25" s="12">
        <v>163.77895191936977</v>
      </c>
      <c r="N25" s="12">
        <v>172.21245409472556</v>
      </c>
      <c r="O25" s="12">
        <v>178.10543515416674</v>
      </c>
      <c r="P25" s="12">
        <v>189.42452621921925</v>
      </c>
      <c r="Q25" s="12">
        <v>216.06203337166608</v>
      </c>
      <c r="R25" s="12">
        <v>222.85707830524146</v>
      </c>
      <c r="S25" s="12">
        <v>227.22886341040169</v>
      </c>
      <c r="T25" s="12">
        <v>229.71971451296395</v>
      </c>
    </row>
    <row r="26" spans="1:20">
      <c r="A26" t="s">
        <v>217</v>
      </c>
      <c r="B26" t="s">
        <v>310</v>
      </c>
      <c r="C26" t="s">
        <v>196</v>
      </c>
      <c r="D26" s="12">
        <v>100</v>
      </c>
      <c r="E26" s="12">
        <v>100.66141587191588</v>
      </c>
      <c r="F26" s="12">
        <v>99.162748976093013</v>
      </c>
      <c r="G26" s="12">
        <v>98.960841463455225</v>
      </c>
      <c r="H26" s="12">
        <v>107.8460905189323</v>
      </c>
      <c r="I26" s="12">
        <v>108.35000357182787</v>
      </c>
      <c r="J26" s="12">
        <v>111.96482719445788</v>
      </c>
      <c r="K26" s="12">
        <v>113.23768166872748</v>
      </c>
      <c r="L26" s="12">
        <v>115.01547503104415</v>
      </c>
      <c r="M26" s="12">
        <v>120.04369582759669</v>
      </c>
      <c r="N26" s="12">
        <v>123.15622929027822</v>
      </c>
      <c r="O26" s="12">
        <v>124.85477488274373</v>
      </c>
      <c r="P26" s="12">
        <v>130.36073098952647</v>
      </c>
      <c r="Q26" s="12">
        <v>131.06124296577821</v>
      </c>
      <c r="R26" s="12">
        <v>140.36393333308314</v>
      </c>
      <c r="S26" s="12">
        <v>138.59352961101715</v>
      </c>
      <c r="T26" s="12">
        <v>135.04820432252762</v>
      </c>
    </row>
    <row r="27" spans="1:20">
      <c r="A27" t="s">
        <v>218</v>
      </c>
      <c r="B27" t="s">
        <v>310</v>
      </c>
      <c r="C27" t="s">
        <v>196</v>
      </c>
      <c r="D27" s="12">
        <v>100</v>
      </c>
      <c r="E27" s="12">
        <v>99.85075491960248</v>
      </c>
      <c r="F27" s="12">
        <v>100.74392415702061</v>
      </c>
      <c r="G27" s="12">
        <v>101.6825995190095</v>
      </c>
      <c r="H27" s="12">
        <v>101.29681766921132</v>
      </c>
      <c r="I27" s="12">
        <v>102.58280594871003</v>
      </c>
      <c r="J27" s="12">
        <v>102.61368547398386</v>
      </c>
      <c r="K27" s="12">
        <v>103.4200792361315</v>
      </c>
      <c r="L27" s="12">
        <v>103.58166454745275</v>
      </c>
      <c r="M27" s="12">
        <v>103.4960733567296</v>
      </c>
      <c r="N27" s="12">
        <v>103.65349537777166</v>
      </c>
      <c r="O27" s="12">
        <v>103.29510293909883</v>
      </c>
      <c r="P27" s="12">
        <v>102.28811191949946</v>
      </c>
      <c r="Q27" s="12">
        <v>102.53837545715655</v>
      </c>
      <c r="R27" s="12">
        <v>104.34799752306293</v>
      </c>
      <c r="S27" s="12">
        <v>104.52772160076378</v>
      </c>
      <c r="T27" s="12">
        <v>106.52523287332289</v>
      </c>
    </row>
    <row r="28" spans="1:20">
      <c r="A28" t="s">
        <v>219</v>
      </c>
      <c r="B28" t="s">
        <v>310</v>
      </c>
      <c r="C28" t="s">
        <v>196</v>
      </c>
      <c r="D28" s="12">
        <v>100</v>
      </c>
      <c r="E28" s="12">
        <v>105.02917428934032</v>
      </c>
      <c r="F28" s="12">
        <v>108.66611006617255</v>
      </c>
      <c r="G28" s="12">
        <v>115.90437567703037</v>
      </c>
      <c r="H28" s="12">
        <v>119.31890420091854</v>
      </c>
      <c r="I28" s="12">
        <v>123.85843465549181</v>
      </c>
      <c r="J28" s="12">
        <v>132.92190922618045</v>
      </c>
      <c r="K28" s="12">
        <v>140.47917382169405</v>
      </c>
      <c r="L28" s="12">
        <v>150.08988593165262</v>
      </c>
      <c r="M28" s="12">
        <v>154.73107841149064</v>
      </c>
      <c r="N28" s="12">
        <v>160.26937606063962</v>
      </c>
      <c r="O28" s="12">
        <v>160.66491269033327</v>
      </c>
      <c r="P28" s="12">
        <v>170.42903403625172</v>
      </c>
      <c r="Q28" s="12">
        <v>157.37194107592322</v>
      </c>
      <c r="R28" s="12">
        <v>172.1138080914119</v>
      </c>
      <c r="S28" s="12">
        <v>181.42919567218163</v>
      </c>
      <c r="T28" s="12">
        <v>183.02384835577533</v>
      </c>
    </row>
    <row r="29" spans="1:20">
      <c r="A29" t="s">
        <v>221</v>
      </c>
      <c r="B29" t="s">
        <v>310</v>
      </c>
      <c r="C29" t="s">
        <v>196</v>
      </c>
      <c r="D29" s="12">
        <v>100</v>
      </c>
      <c r="E29" s="12">
        <v>98.553450259667343</v>
      </c>
      <c r="F29" s="12">
        <v>100.49586072209433</v>
      </c>
      <c r="G29" s="12">
        <v>104.84027819290063</v>
      </c>
      <c r="H29" s="12">
        <v>110.48175802424595</v>
      </c>
      <c r="I29" s="12">
        <v>110.09392301697648</v>
      </c>
      <c r="J29" s="12">
        <v>112.05034128895862</v>
      </c>
      <c r="K29" s="12">
        <v>114.10415052963286</v>
      </c>
      <c r="L29" s="12">
        <v>119.5866441971156</v>
      </c>
      <c r="M29" s="12">
        <v>119.27296217278446</v>
      </c>
      <c r="N29" s="12">
        <v>122.38802082241175</v>
      </c>
      <c r="O29" s="12">
        <v>126.01698738834681</v>
      </c>
      <c r="P29" s="12">
        <v>124.98804119340819</v>
      </c>
      <c r="Q29" s="12">
        <v>124.16993648851773</v>
      </c>
      <c r="R29" s="12">
        <v>127.71789221777004</v>
      </c>
      <c r="S29" s="12">
        <v>131.61649046610285</v>
      </c>
      <c r="T29" s="12">
        <v>132.94022234089516</v>
      </c>
    </row>
    <row r="30" spans="1:20">
      <c r="A30" t="s">
        <v>222</v>
      </c>
      <c r="B30" t="s">
        <v>310</v>
      </c>
      <c r="C30" t="s">
        <v>196</v>
      </c>
      <c r="D30" s="12">
        <v>100</v>
      </c>
      <c r="E30" s="12">
        <v>102.05351826638781</v>
      </c>
      <c r="F30" s="12">
        <v>104.71299186549479</v>
      </c>
      <c r="G30" s="12">
        <v>108.76393981999792</v>
      </c>
      <c r="H30" s="12">
        <v>114.8309199368062</v>
      </c>
      <c r="I30" s="12">
        <v>117.7224332165999</v>
      </c>
      <c r="J30" s="12">
        <v>121.41907337960097</v>
      </c>
      <c r="K30" s="12">
        <v>126.47903549204807</v>
      </c>
      <c r="L30" s="12">
        <v>130.65725701448872</v>
      </c>
      <c r="M30" s="12">
        <v>132.00681134246312</v>
      </c>
      <c r="N30" s="12">
        <v>134.75389291222046</v>
      </c>
      <c r="O30" s="12">
        <v>139.26781804179529</v>
      </c>
      <c r="P30" s="12">
        <v>141.37086110462945</v>
      </c>
      <c r="Q30" s="12">
        <v>135.60672781482839</v>
      </c>
      <c r="R30" s="12">
        <v>139.74165864215786</v>
      </c>
      <c r="S30" s="12">
        <v>138.48268137029908</v>
      </c>
      <c r="T30" s="12" t="e">
        <v>#DIV/0!</v>
      </c>
    </row>
    <row r="31" spans="1:20"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</row>
    <row r="32" spans="1:20">
      <c r="A32" s="8" t="s">
        <v>266</v>
      </c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</row>
    <row r="33" spans="1:20">
      <c r="A33" t="s">
        <v>193</v>
      </c>
      <c r="B33" t="s">
        <v>310</v>
      </c>
      <c r="C33" t="s">
        <v>194</v>
      </c>
      <c r="D33" s="12">
        <v>100</v>
      </c>
      <c r="E33" s="12">
        <v>100.67151258019034</v>
      </c>
      <c r="F33" s="12">
        <v>100.60797124462124</v>
      </c>
      <c r="G33" s="12">
        <v>100.88462940938223</v>
      </c>
      <c r="H33" s="12">
        <v>101.13366835425965</v>
      </c>
      <c r="I33" s="12">
        <v>99.720068742108012</v>
      </c>
      <c r="J33" s="12">
        <v>99.029725117676165</v>
      </c>
      <c r="K33" s="12">
        <v>99.340415324147529</v>
      </c>
      <c r="L33" s="12">
        <v>99.638102784727323</v>
      </c>
      <c r="M33" s="12">
        <v>100.04522856951061</v>
      </c>
      <c r="N33" s="12">
        <v>100.28730103455712</v>
      </c>
      <c r="O33" s="12">
        <v>100.78507084144779</v>
      </c>
      <c r="P33" s="12">
        <v>100.93615256162978</v>
      </c>
      <c r="Q33" s="12">
        <v>100.93990506391417</v>
      </c>
      <c r="R33" s="12">
        <v>100.67506555868771</v>
      </c>
      <c r="S33" s="12">
        <v>101.06432312220919</v>
      </c>
      <c r="T33" s="12">
        <v>101.38053695724992</v>
      </c>
    </row>
    <row r="34" spans="1:20">
      <c r="A34" t="s">
        <v>197</v>
      </c>
      <c r="B34" t="s">
        <v>310</v>
      </c>
      <c r="C34" t="s">
        <v>194</v>
      </c>
      <c r="D34" s="12">
        <v>100</v>
      </c>
      <c r="E34" s="12">
        <v>100.10584050016546</v>
      </c>
      <c r="F34" s="12">
        <v>98.489579159555916</v>
      </c>
      <c r="G34" s="12">
        <v>98.542332809813004</v>
      </c>
      <c r="H34" s="12">
        <v>99.024727127196513</v>
      </c>
      <c r="I34" s="12">
        <v>98.493163887720627</v>
      </c>
      <c r="J34" s="12">
        <v>98.020212001596235</v>
      </c>
      <c r="K34" s="12">
        <v>97.512488042855594</v>
      </c>
      <c r="L34" s="12">
        <v>97.247635338077018</v>
      </c>
      <c r="M34" s="12">
        <v>97.343078255857421</v>
      </c>
      <c r="N34" s="12">
        <v>97.933664534012081</v>
      </c>
      <c r="O34" s="12">
        <v>98.00781134928188</v>
      </c>
      <c r="P34" s="12">
        <v>99.190445743090294</v>
      </c>
      <c r="Q34" s="12">
        <v>98.02045528937164</v>
      </c>
      <c r="R34" s="12">
        <v>97.808134584586782</v>
      </c>
      <c r="S34" s="12">
        <v>99.127416524146966</v>
      </c>
      <c r="T34" s="12">
        <v>99.612839364253176</v>
      </c>
    </row>
    <row r="35" spans="1:20">
      <c r="A35" t="s">
        <v>198</v>
      </c>
      <c r="B35" t="s">
        <v>310</v>
      </c>
      <c r="C35" t="s">
        <v>194</v>
      </c>
      <c r="D35" s="12">
        <v>100</v>
      </c>
      <c r="E35" s="12">
        <v>99.429305183406157</v>
      </c>
      <c r="F35" s="12">
        <v>98.695334324893153</v>
      </c>
      <c r="G35" s="12">
        <v>98.054715778124034</v>
      </c>
      <c r="H35" s="12">
        <v>100.8802686771119</v>
      </c>
      <c r="I35" s="12">
        <v>101.10954930090256</v>
      </c>
      <c r="J35" s="12">
        <v>103.25187697301504</v>
      </c>
      <c r="K35" s="12">
        <v>103.98789840761989</v>
      </c>
      <c r="L35" s="12">
        <v>103.74658996467286</v>
      </c>
      <c r="M35" s="12">
        <v>104.92380917557118</v>
      </c>
      <c r="N35" s="12">
        <v>104.90613017965113</v>
      </c>
      <c r="O35" s="12">
        <v>105.31313789738414</v>
      </c>
      <c r="P35" s="12">
        <v>106.42155803481344</v>
      </c>
      <c r="Q35" s="12">
        <v>105.1357679400955</v>
      </c>
      <c r="R35" s="12">
        <v>103.89347981651505</v>
      </c>
      <c r="S35" s="12">
        <v>103.89110749663551</v>
      </c>
      <c r="T35" s="12">
        <v>104.15190706469512</v>
      </c>
    </row>
    <row r="36" spans="1:20">
      <c r="A36" t="s">
        <v>199</v>
      </c>
      <c r="B36" t="s">
        <v>310</v>
      </c>
      <c r="C36" t="s">
        <v>194</v>
      </c>
      <c r="D36" s="12">
        <v>100</v>
      </c>
      <c r="E36" s="12">
        <v>98.628700529193026</v>
      </c>
      <c r="F36" s="12">
        <v>96.468662289571327</v>
      </c>
      <c r="G36" s="12">
        <v>95.517051658594454</v>
      </c>
      <c r="H36" s="12">
        <v>95.757874792455652</v>
      </c>
      <c r="I36" s="12">
        <v>96.144143297236837</v>
      </c>
      <c r="J36" s="12">
        <v>93.331268167934439</v>
      </c>
      <c r="K36" s="12">
        <v>90.824172104723871</v>
      </c>
      <c r="L36" s="12">
        <v>92.9564562702231</v>
      </c>
      <c r="M36" s="12">
        <v>92.286232572632116</v>
      </c>
      <c r="N36" s="12">
        <v>91.835169885371968</v>
      </c>
      <c r="O36" s="12">
        <v>92.853853454235093</v>
      </c>
      <c r="P36" s="12">
        <v>92.253170711295127</v>
      </c>
      <c r="Q36" s="12">
        <v>91.762638021173302</v>
      </c>
      <c r="R36" s="12">
        <v>92.116052198871969</v>
      </c>
      <c r="S36" s="12">
        <v>94.315240887703212</v>
      </c>
      <c r="T36" s="12">
        <v>95.962174094895829</v>
      </c>
    </row>
    <row r="37" spans="1:20">
      <c r="A37" t="s">
        <v>200</v>
      </c>
      <c r="B37" t="s">
        <v>310</v>
      </c>
      <c r="C37" t="s">
        <v>194</v>
      </c>
      <c r="D37" s="12">
        <v>100</v>
      </c>
      <c r="E37" s="12">
        <v>99.686803516231464</v>
      </c>
      <c r="F37" s="12">
        <v>100.00555769925354</v>
      </c>
      <c r="G37" s="12">
        <v>101.01100630960889</v>
      </c>
      <c r="H37" s="12">
        <v>102.229929002272</v>
      </c>
      <c r="I37" s="12">
        <v>102.20211135944339</v>
      </c>
      <c r="J37" s="12">
        <v>101.82074667112113</v>
      </c>
      <c r="K37" s="12">
        <v>101.14084038983863</v>
      </c>
      <c r="L37" s="12">
        <v>100.01059130525039</v>
      </c>
      <c r="M37" s="12">
        <v>99.87913223922429</v>
      </c>
      <c r="N37" s="12">
        <v>100.8667028314869</v>
      </c>
      <c r="O37" s="12">
        <v>100.31655645247422</v>
      </c>
      <c r="P37" s="12">
        <v>99.130696292198337</v>
      </c>
      <c r="Q37" s="12">
        <v>99.033166116147086</v>
      </c>
      <c r="R37" s="12">
        <v>97.484717624048727</v>
      </c>
      <c r="S37" s="12">
        <v>99.620312887841976</v>
      </c>
      <c r="T37" s="12">
        <v>99.307238115888239</v>
      </c>
    </row>
    <row r="38" spans="1:20">
      <c r="A38" s="2" t="s">
        <v>201</v>
      </c>
      <c r="B38" s="2" t="s">
        <v>310</v>
      </c>
      <c r="C38" s="2" t="s">
        <v>194</v>
      </c>
      <c r="D38" s="12">
        <v>100</v>
      </c>
      <c r="E38" s="12">
        <v>101.01379521457331</v>
      </c>
      <c r="F38" s="12">
        <v>101.02214407931761</v>
      </c>
      <c r="G38" s="12">
        <v>100.41691981907869</v>
      </c>
      <c r="H38" s="12">
        <v>101.19236226735143</v>
      </c>
      <c r="I38" s="12">
        <v>101.02359759482313</v>
      </c>
      <c r="J38" s="12">
        <v>100.2544091179842</v>
      </c>
      <c r="K38" s="12">
        <v>99.854285951622785</v>
      </c>
      <c r="L38" s="12">
        <v>99.831941245955363</v>
      </c>
      <c r="M38" s="12">
        <v>100.11556966209305</v>
      </c>
      <c r="N38" s="12">
        <v>100.94391318761748</v>
      </c>
      <c r="O38" s="12">
        <v>100.83889573430433</v>
      </c>
      <c r="P38" s="12">
        <v>101.49397585348717</v>
      </c>
      <c r="Q38" s="12">
        <v>100.46430915187021</v>
      </c>
      <c r="R38" s="12">
        <v>101.02958688585203</v>
      </c>
      <c r="S38" s="12">
        <v>102.0311360334254</v>
      </c>
      <c r="T38" s="12" t="e">
        <v>#DIV/0!</v>
      </c>
    </row>
    <row r="39" spans="1:20">
      <c r="A39" t="s">
        <v>202</v>
      </c>
      <c r="B39" t="s">
        <v>310</v>
      </c>
      <c r="C39" t="s">
        <v>194</v>
      </c>
      <c r="D39" s="12">
        <v>100</v>
      </c>
      <c r="E39" s="12">
        <v>97.435582780005973</v>
      </c>
      <c r="F39" s="12">
        <v>95.379939167734818</v>
      </c>
      <c r="G39" s="12">
        <v>92.832176997331786</v>
      </c>
      <c r="H39" s="12">
        <v>91.410032746905145</v>
      </c>
      <c r="I39" s="12">
        <v>91.404181677579757</v>
      </c>
      <c r="J39" s="12">
        <v>90.32801325680262</v>
      </c>
      <c r="K39" s="12">
        <v>88.646096879670282</v>
      </c>
      <c r="L39" s="12">
        <v>89.157823661272062</v>
      </c>
      <c r="M39" s="12">
        <v>88.495145954112729</v>
      </c>
      <c r="N39" s="12">
        <v>87.63912343228408</v>
      </c>
      <c r="O39" s="12">
        <v>85.944487118395344</v>
      </c>
      <c r="P39" s="12">
        <v>85.428511441025407</v>
      </c>
      <c r="Q39" s="12">
        <v>86.311705097560818</v>
      </c>
      <c r="R39" s="12">
        <v>86.057611369511605</v>
      </c>
      <c r="S39" s="12">
        <v>86.138413331252096</v>
      </c>
      <c r="T39" s="12">
        <v>86.790594565468339</v>
      </c>
    </row>
    <row r="40" spans="1:20">
      <c r="A40" s="2" t="s">
        <v>220</v>
      </c>
      <c r="B40" s="2" t="s">
        <v>310</v>
      </c>
      <c r="C40" s="2" t="s">
        <v>194</v>
      </c>
      <c r="D40" s="12">
        <v>100</v>
      </c>
      <c r="E40" s="12">
        <v>99.547600039615915</v>
      </c>
      <c r="F40" s="12">
        <v>99.326502412926757</v>
      </c>
      <c r="G40" s="12">
        <v>98.452377540285838</v>
      </c>
      <c r="H40" s="12">
        <v>98.489713660585068</v>
      </c>
      <c r="I40" s="12">
        <v>98.358764553861803</v>
      </c>
      <c r="J40" s="12">
        <v>97.509568406191363</v>
      </c>
      <c r="K40" s="12">
        <v>98.124303485777375</v>
      </c>
      <c r="L40" s="12">
        <v>97.829200851911139</v>
      </c>
      <c r="M40" s="12">
        <v>98.548044324294779</v>
      </c>
      <c r="N40" s="12">
        <v>99.311867187492965</v>
      </c>
      <c r="O40" s="12">
        <v>99.332331439199393</v>
      </c>
      <c r="P40" s="12">
        <v>101.26569398093541</v>
      </c>
      <c r="Q40" s="12">
        <v>101.30991947416999</v>
      </c>
      <c r="R40" s="12">
        <v>101.47101288963424</v>
      </c>
      <c r="S40" s="12">
        <v>102.63415087025059</v>
      </c>
      <c r="T40" s="12" t="e">
        <v>#DIV/0!</v>
      </c>
    </row>
    <row r="41" spans="1:20">
      <c r="A41" t="s">
        <v>203</v>
      </c>
      <c r="B41" t="s">
        <v>310</v>
      </c>
      <c r="C41" t="s">
        <v>194</v>
      </c>
      <c r="D41" s="12">
        <v>100</v>
      </c>
      <c r="E41" s="12">
        <v>99.299865905653022</v>
      </c>
      <c r="F41" s="12">
        <v>98.612533530580237</v>
      </c>
      <c r="G41" s="12">
        <v>98.292757668406949</v>
      </c>
      <c r="H41" s="12">
        <v>98.371990387569042</v>
      </c>
      <c r="I41" s="12">
        <v>96.980701141127852</v>
      </c>
      <c r="J41" s="12">
        <v>95.700949606289853</v>
      </c>
      <c r="K41" s="12">
        <v>95.281936111806758</v>
      </c>
      <c r="L41" s="12">
        <v>94.473720793883317</v>
      </c>
      <c r="M41" s="12">
        <v>94.606996356575905</v>
      </c>
      <c r="N41" s="12">
        <v>94.476678463786854</v>
      </c>
      <c r="O41" s="12">
        <v>94.006297927316069</v>
      </c>
      <c r="P41" s="12">
        <v>94.569115211197442</v>
      </c>
      <c r="Q41" s="12">
        <v>93.271970421381283</v>
      </c>
      <c r="R41" s="12">
        <v>93.639224625703207</v>
      </c>
      <c r="S41" s="12">
        <v>94.17196581465933</v>
      </c>
      <c r="T41" s="12">
        <v>94.683728549070892</v>
      </c>
    </row>
    <row r="42" spans="1:20">
      <c r="A42" t="s">
        <v>2</v>
      </c>
      <c r="B42" t="s">
        <v>310</v>
      </c>
      <c r="C42" t="s">
        <v>194</v>
      </c>
      <c r="D42" s="12">
        <v>100</v>
      </c>
      <c r="E42" s="12">
        <v>100.18136959514904</v>
      </c>
      <c r="F42" s="12">
        <v>99.589934506754261</v>
      </c>
      <c r="G42" s="12">
        <v>98.786609213492255</v>
      </c>
      <c r="H42" s="12">
        <v>98.527477245823277</v>
      </c>
      <c r="I42" s="12">
        <v>97.770381533438908</v>
      </c>
      <c r="J42" s="12">
        <v>96.567938501582262</v>
      </c>
      <c r="K42" s="12">
        <v>95.884414856914248</v>
      </c>
      <c r="L42" s="12">
        <v>96.033458292599974</v>
      </c>
      <c r="M42" s="12">
        <v>95.750639248850717</v>
      </c>
      <c r="N42" s="12">
        <v>95.772883882832502</v>
      </c>
      <c r="O42" s="12">
        <v>95.027549524077259</v>
      </c>
      <c r="P42" s="12">
        <v>95.327093982690258</v>
      </c>
      <c r="Q42" s="12">
        <v>93.911863064725196</v>
      </c>
      <c r="R42" s="12">
        <v>94.236528893668208</v>
      </c>
      <c r="S42" s="12">
        <v>95.433699388862067</v>
      </c>
      <c r="T42" s="12">
        <v>96.041211624784268</v>
      </c>
    </row>
    <row r="43" spans="1:20">
      <c r="A43" t="s">
        <v>5</v>
      </c>
      <c r="B43" t="s">
        <v>310</v>
      </c>
      <c r="C43" t="s">
        <v>194</v>
      </c>
      <c r="D43" s="12">
        <v>100</v>
      </c>
      <c r="E43" s="12">
        <v>100.24537771079996</v>
      </c>
      <c r="F43" s="12">
        <v>100.78896759046039</v>
      </c>
      <c r="G43" s="12">
        <v>101.20640627955312</v>
      </c>
      <c r="H43" s="12">
        <v>102.60793401658238</v>
      </c>
      <c r="I43" s="12">
        <v>103.56535864651718</v>
      </c>
      <c r="J43" s="12">
        <v>103.32168893368089</v>
      </c>
      <c r="K43" s="12">
        <v>103.53632393291863</v>
      </c>
      <c r="L43" s="12">
        <v>103.10127124883898</v>
      </c>
      <c r="M43" s="12">
        <v>103.8811695624026</v>
      </c>
      <c r="N43" s="12">
        <v>105.19150093347729</v>
      </c>
      <c r="O43" s="12">
        <v>106.12270727412658</v>
      </c>
      <c r="P43" s="12">
        <v>107.90812518447146</v>
      </c>
      <c r="Q43" s="12">
        <v>107.78119506192154</v>
      </c>
      <c r="R43" s="12">
        <v>108.06261921873197</v>
      </c>
      <c r="S43" s="12">
        <v>109.03935079612739</v>
      </c>
      <c r="T43" s="12">
        <v>109.7783022778803</v>
      </c>
    </row>
    <row r="44" spans="1:20">
      <c r="A44" t="s">
        <v>204</v>
      </c>
      <c r="B44" t="s">
        <v>310</v>
      </c>
      <c r="C44" t="s">
        <v>194</v>
      </c>
      <c r="D44" s="12">
        <v>100</v>
      </c>
      <c r="E44" s="12">
        <v>99.211046456329029</v>
      </c>
      <c r="F44" s="12">
        <v>98.999675211421064</v>
      </c>
      <c r="G44" s="12">
        <v>98.165778561094314</v>
      </c>
      <c r="H44" s="12">
        <v>102.99924710129882</v>
      </c>
      <c r="I44" s="12">
        <v>101.80291667847375</v>
      </c>
      <c r="J44" s="12">
        <v>102.19642420833169</v>
      </c>
      <c r="K44" s="12">
        <v>101.2422215077095</v>
      </c>
      <c r="L44" s="12">
        <v>100.83710173230369</v>
      </c>
      <c r="M44" s="12">
        <v>101.75814906172461</v>
      </c>
      <c r="N44" s="12">
        <v>102.47788495860793</v>
      </c>
      <c r="O44" s="12">
        <v>102.36295881734293</v>
      </c>
      <c r="P44" s="12">
        <v>103.12258434593691</v>
      </c>
      <c r="Q44" s="12">
        <v>101.00822454819797</v>
      </c>
      <c r="R44" s="12">
        <v>102.98481956132267</v>
      </c>
      <c r="S44" s="12">
        <v>103.84283251168382</v>
      </c>
      <c r="T44" s="12">
        <v>105.40626756983308</v>
      </c>
    </row>
    <row r="45" spans="1:20">
      <c r="A45" t="s">
        <v>205</v>
      </c>
      <c r="B45" t="s">
        <v>310</v>
      </c>
      <c r="C45" t="s">
        <v>194</v>
      </c>
      <c r="D45" s="12">
        <v>100</v>
      </c>
      <c r="E45" s="12">
        <v>97.351602322366219</v>
      </c>
      <c r="F45" s="12">
        <v>96.242895616778924</v>
      </c>
      <c r="G45" s="12">
        <v>95.048573266845324</v>
      </c>
      <c r="H45" s="12">
        <v>96.943017864186729</v>
      </c>
      <c r="I45" s="12">
        <v>93.066943615353082</v>
      </c>
      <c r="J45" s="12">
        <v>90.327771438073583</v>
      </c>
      <c r="K45" s="12">
        <v>91.097762561633729</v>
      </c>
      <c r="L45" s="12">
        <v>90.322575819299487</v>
      </c>
      <c r="M45" s="12">
        <v>90.755197329430715</v>
      </c>
      <c r="N45" s="12">
        <v>90.558036699836251</v>
      </c>
      <c r="O45" s="12">
        <v>91.506921218813844</v>
      </c>
      <c r="P45" s="12">
        <v>90.020235334557071</v>
      </c>
      <c r="Q45" s="12">
        <v>91.123209770527083</v>
      </c>
      <c r="R45" s="12">
        <v>92.30855062196855</v>
      </c>
      <c r="S45" s="12">
        <v>93.551364989441566</v>
      </c>
      <c r="T45" s="12">
        <v>97.409204528648701</v>
      </c>
    </row>
    <row r="46" spans="1:20">
      <c r="A46" t="s">
        <v>206</v>
      </c>
      <c r="B46" t="s">
        <v>310</v>
      </c>
      <c r="C46" t="s">
        <v>194</v>
      </c>
      <c r="D46" s="12">
        <v>100</v>
      </c>
      <c r="E46" s="12">
        <v>98.735591288847928</v>
      </c>
      <c r="F46" s="12">
        <v>95.646060698178076</v>
      </c>
      <c r="G46" s="12">
        <v>94.634548640970166</v>
      </c>
      <c r="H46" s="12">
        <v>93.855108595648957</v>
      </c>
      <c r="I46" s="12">
        <v>95.352529433320584</v>
      </c>
      <c r="J46" s="12">
        <v>95.867070077351727</v>
      </c>
      <c r="K46" s="12">
        <v>90.579843327696082</v>
      </c>
      <c r="L46" s="12">
        <v>90.662275682379899</v>
      </c>
      <c r="M46" s="12">
        <v>86.545791957567957</v>
      </c>
      <c r="N46" s="12">
        <v>88.074491870323754</v>
      </c>
      <c r="O46" s="12">
        <v>87.771880640613958</v>
      </c>
      <c r="P46" s="12">
        <v>88.974886519495641</v>
      </c>
      <c r="Q46" s="12">
        <v>87.597313887952666</v>
      </c>
      <c r="R46" s="12">
        <v>82.987730123593636</v>
      </c>
      <c r="S46" s="12">
        <v>79.902753688317588</v>
      </c>
      <c r="T46" s="12" t="e">
        <v>#DIV/0!</v>
      </c>
    </row>
    <row r="47" spans="1:20">
      <c r="A47" t="s">
        <v>207</v>
      </c>
      <c r="B47" t="s">
        <v>310</v>
      </c>
      <c r="C47" t="s">
        <v>194</v>
      </c>
      <c r="D47" s="12">
        <v>100</v>
      </c>
      <c r="E47" s="12">
        <v>100.40325938049357</v>
      </c>
      <c r="F47" s="12">
        <v>99.929287981540099</v>
      </c>
      <c r="G47" s="12">
        <v>99.175595857665925</v>
      </c>
      <c r="H47" s="12">
        <v>100.53464602171991</v>
      </c>
      <c r="I47" s="12">
        <v>100.00534024552557</v>
      </c>
      <c r="J47" s="12">
        <v>99.269308808598126</v>
      </c>
      <c r="K47" s="12">
        <v>98.398492509422368</v>
      </c>
      <c r="L47" s="12">
        <v>98.494090229905737</v>
      </c>
      <c r="M47" s="12">
        <v>98.86536252817541</v>
      </c>
      <c r="N47" s="12">
        <v>100.48048180106829</v>
      </c>
      <c r="O47" s="12">
        <v>100.02339676597576</v>
      </c>
      <c r="P47" s="12">
        <v>100.13054991727645</v>
      </c>
      <c r="Q47" s="12">
        <v>98.83284741423661</v>
      </c>
      <c r="R47" s="12">
        <v>99.753667584788133</v>
      </c>
      <c r="S47" s="12">
        <v>100.65025422710561</v>
      </c>
      <c r="T47" s="12">
        <v>101.23125339577176</v>
      </c>
    </row>
    <row r="48" spans="1:20">
      <c r="A48" t="s">
        <v>208</v>
      </c>
      <c r="B48" t="s">
        <v>310</v>
      </c>
      <c r="C48" t="s">
        <v>194</v>
      </c>
      <c r="D48" s="12">
        <v>100</v>
      </c>
      <c r="E48" s="12">
        <v>100.26881667390569</v>
      </c>
      <c r="F48" s="12">
        <v>100.32732574823305</v>
      </c>
      <c r="G48" s="12">
        <v>100.23470973541004</v>
      </c>
      <c r="H48" s="12">
        <v>100.31223777043166</v>
      </c>
      <c r="I48" s="12">
        <v>100.59656921961817</v>
      </c>
      <c r="J48" s="12">
        <v>100.09093126130718</v>
      </c>
      <c r="K48" s="12">
        <v>99.648610739495183</v>
      </c>
      <c r="L48" s="12">
        <v>98.856303838205079</v>
      </c>
      <c r="M48" s="12">
        <v>97.828908040227816</v>
      </c>
      <c r="N48" s="12">
        <v>98.02024723795239</v>
      </c>
      <c r="O48" s="12">
        <v>97.882633269105455</v>
      </c>
      <c r="P48" s="12">
        <v>98.240338082770137</v>
      </c>
      <c r="Q48" s="12">
        <v>96.89734783924257</v>
      </c>
      <c r="R48" s="12">
        <v>96.432654718659919</v>
      </c>
      <c r="S48" s="12">
        <v>96.499917942272518</v>
      </c>
      <c r="T48" s="12" t="e">
        <v>#DIV/0!</v>
      </c>
    </row>
    <row r="49" spans="1:20">
      <c r="A49" t="s">
        <v>209</v>
      </c>
      <c r="B49" t="s">
        <v>310</v>
      </c>
      <c r="C49" t="s">
        <v>194</v>
      </c>
      <c r="D49" s="12">
        <v>100</v>
      </c>
      <c r="E49" s="12">
        <v>102.12806430595752</v>
      </c>
      <c r="F49" s="12">
        <v>103.08597620617827</v>
      </c>
      <c r="G49" s="12">
        <v>101.04059138609995</v>
      </c>
      <c r="H49" s="12">
        <v>96.333067194237756</v>
      </c>
      <c r="I49" s="12">
        <v>96.463503006548478</v>
      </c>
      <c r="J49" s="12">
        <v>94.960412542772048</v>
      </c>
      <c r="K49" s="12">
        <v>93.358344909742954</v>
      </c>
      <c r="L49" s="12">
        <v>91.140392874529482</v>
      </c>
      <c r="M49" s="12">
        <v>88.529483726283758</v>
      </c>
      <c r="N49" s="12">
        <v>88.06203046791039</v>
      </c>
      <c r="O49" s="12">
        <v>86.036209722675395</v>
      </c>
      <c r="P49" s="12">
        <v>88.358347054284451</v>
      </c>
      <c r="Q49" s="12">
        <v>89.887024268199283</v>
      </c>
      <c r="R49" s="12">
        <v>90.978920735687012</v>
      </c>
      <c r="S49" s="12">
        <v>91.395073466826574</v>
      </c>
      <c r="T49" s="12">
        <v>91.091032905156879</v>
      </c>
    </row>
    <row r="50" spans="1:20">
      <c r="A50" t="s">
        <v>210</v>
      </c>
      <c r="B50" t="s">
        <v>310</v>
      </c>
      <c r="C50" t="s">
        <v>194</v>
      </c>
      <c r="D50" s="12">
        <v>100</v>
      </c>
      <c r="E50" s="12">
        <v>100.03495510771512</v>
      </c>
      <c r="F50" s="12">
        <v>99.999546066104571</v>
      </c>
      <c r="G50" s="12">
        <v>99.597982141133087</v>
      </c>
      <c r="H50" s="12">
        <v>99.775837178164082</v>
      </c>
      <c r="I50" s="12">
        <v>99.983529515551439</v>
      </c>
      <c r="J50" s="12">
        <v>98.679141904303904</v>
      </c>
      <c r="K50" s="12">
        <v>99.623213992775703</v>
      </c>
      <c r="L50" s="12">
        <v>100.03560447841359</v>
      </c>
      <c r="M50" s="12">
        <v>100.51402468973774</v>
      </c>
      <c r="N50" s="12">
        <v>102.13198933295281</v>
      </c>
      <c r="O50" s="12">
        <v>102.1471157818382</v>
      </c>
      <c r="P50" s="12">
        <v>102.99473725621239</v>
      </c>
      <c r="Q50" s="12">
        <v>102.77083304659695</v>
      </c>
      <c r="R50" s="12">
        <v>102.77579132311811</v>
      </c>
      <c r="S50" s="12">
        <v>103.76966743523597</v>
      </c>
      <c r="T50" s="12">
        <v>105.01895155791848</v>
      </c>
    </row>
    <row r="51" spans="1:20">
      <c r="A51" t="s">
        <v>211</v>
      </c>
      <c r="B51" t="s">
        <v>310</v>
      </c>
      <c r="C51" t="s">
        <v>194</v>
      </c>
      <c r="D51" s="12">
        <v>100</v>
      </c>
      <c r="E51" s="12">
        <v>100.2155591637257</v>
      </c>
      <c r="F51" s="12">
        <v>99.92103620926521</v>
      </c>
      <c r="G51" s="12">
        <v>99.497470660517493</v>
      </c>
      <c r="H51" s="12">
        <v>98.71259349091153</v>
      </c>
      <c r="I51" s="12">
        <v>97.010785656949182</v>
      </c>
      <c r="J51" s="12">
        <v>96.817316175724045</v>
      </c>
      <c r="K51" s="12">
        <v>96.607386168421215</v>
      </c>
      <c r="L51" s="12">
        <v>95.575296602788484</v>
      </c>
      <c r="M51" s="12">
        <v>94.763748917190426</v>
      </c>
      <c r="N51" s="12">
        <v>95.11737382893017</v>
      </c>
      <c r="O51" s="12">
        <v>92.306912057349422</v>
      </c>
      <c r="P51" s="12">
        <v>91.025945941808644</v>
      </c>
      <c r="Q51" s="12">
        <v>90.994303249175587</v>
      </c>
      <c r="R51" s="12">
        <v>90.81362459557252</v>
      </c>
      <c r="S51" s="12">
        <v>90.865092384846832</v>
      </c>
      <c r="T51" s="12">
        <v>90.216890345917037</v>
      </c>
    </row>
    <row r="52" spans="1:20">
      <c r="A52" t="s">
        <v>212</v>
      </c>
      <c r="B52" t="s">
        <v>310</v>
      </c>
      <c r="C52" t="s">
        <v>194</v>
      </c>
      <c r="D52" s="12">
        <v>100</v>
      </c>
      <c r="E52" s="12">
        <v>97.495406456470121</v>
      </c>
      <c r="F52" s="12">
        <v>95.310737761473703</v>
      </c>
      <c r="G52" s="12">
        <v>95.14044520106124</v>
      </c>
      <c r="H52" s="12">
        <v>93.851380813969058</v>
      </c>
      <c r="I52" s="12">
        <v>92.657307880075024</v>
      </c>
      <c r="J52" s="12">
        <v>93.659940338163679</v>
      </c>
      <c r="K52" s="12">
        <v>93.956720119818883</v>
      </c>
      <c r="L52" s="12">
        <v>93.338382304531663</v>
      </c>
      <c r="M52" s="12">
        <v>92.75978818586708</v>
      </c>
      <c r="N52" s="12">
        <v>91.917890817869278</v>
      </c>
      <c r="O52" s="12">
        <v>91.331313521083558</v>
      </c>
      <c r="P52" s="12">
        <v>91.379787222174983</v>
      </c>
      <c r="Q52" s="12">
        <v>89.256170628773745</v>
      </c>
      <c r="R52" s="12">
        <v>89.528815031585935</v>
      </c>
      <c r="S52" s="12">
        <v>90.730856456014067</v>
      </c>
      <c r="T52" s="12">
        <v>90.64051080435938</v>
      </c>
    </row>
    <row r="53" spans="1:20">
      <c r="A53" t="s">
        <v>213</v>
      </c>
      <c r="B53" t="s">
        <v>310</v>
      </c>
      <c r="C53" t="s">
        <v>194</v>
      </c>
      <c r="D53" s="12">
        <v>100</v>
      </c>
      <c r="E53" s="12">
        <v>98.674293990015201</v>
      </c>
      <c r="F53" s="12">
        <v>97.403812051738072</v>
      </c>
      <c r="G53" s="12">
        <v>96.696969093578389</v>
      </c>
      <c r="H53" s="12">
        <v>96.140843694379171</v>
      </c>
      <c r="I53" s="12">
        <v>96.24182973483498</v>
      </c>
      <c r="J53" s="12">
        <v>95.751089636670855</v>
      </c>
      <c r="K53" s="12">
        <v>95.678241356886588</v>
      </c>
      <c r="L53" s="12">
        <v>95.733349076854608</v>
      </c>
      <c r="M53" s="12">
        <v>96.669815713186424</v>
      </c>
      <c r="N53" s="12">
        <v>97.345678822851767</v>
      </c>
      <c r="O53" s="12">
        <v>96.982539832410907</v>
      </c>
      <c r="P53" s="12">
        <v>97.449770377512721</v>
      </c>
      <c r="Q53" s="12">
        <v>95.276216549433272</v>
      </c>
      <c r="R53" s="12">
        <v>96.514022342929806</v>
      </c>
      <c r="S53" s="12">
        <v>98.200449933345595</v>
      </c>
      <c r="T53" s="12">
        <v>99.217645160235705</v>
      </c>
    </row>
    <row r="54" spans="1:20">
      <c r="A54" t="s">
        <v>214</v>
      </c>
      <c r="B54" t="s">
        <v>310</v>
      </c>
      <c r="C54" t="s">
        <v>194</v>
      </c>
      <c r="D54" s="12">
        <v>100</v>
      </c>
      <c r="E54" s="12">
        <v>97.679754999787292</v>
      </c>
      <c r="F54" s="12">
        <v>88.486207381119897</v>
      </c>
      <c r="G54" s="12">
        <v>84.986128733224803</v>
      </c>
      <c r="H54" s="12">
        <v>81.643165332370288</v>
      </c>
      <c r="I54" s="12">
        <v>82.26948204767487</v>
      </c>
      <c r="J54" s="12">
        <v>81.51990919695794</v>
      </c>
      <c r="K54" s="12">
        <v>79.157725670231741</v>
      </c>
      <c r="L54" s="12">
        <v>77.842147685256549</v>
      </c>
      <c r="M54" s="12">
        <v>74.869579218989685</v>
      </c>
      <c r="N54" s="12">
        <v>72.103633891017324</v>
      </c>
      <c r="O54" s="12">
        <v>66.982955835701162</v>
      </c>
      <c r="P54" s="12">
        <v>64.768448013389474</v>
      </c>
      <c r="Q54" s="12">
        <v>63.408960274010738</v>
      </c>
      <c r="R54" s="12">
        <v>65.683879866520641</v>
      </c>
      <c r="S54" s="12">
        <v>68.190583404424629</v>
      </c>
      <c r="T54" s="12">
        <v>68.632895797802107</v>
      </c>
    </row>
    <row r="55" spans="1:20">
      <c r="A55" t="s">
        <v>216</v>
      </c>
      <c r="B55" t="s">
        <v>310</v>
      </c>
      <c r="C55" t="s">
        <v>194</v>
      </c>
      <c r="D55" s="12">
        <v>100</v>
      </c>
      <c r="E55" s="12">
        <v>101.57986840169848</v>
      </c>
      <c r="F55" s="12">
        <v>99.449810155785926</v>
      </c>
      <c r="G55" s="12">
        <v>102.35412251364131</v>
      </c>
      <c r="H55" s="12">
        <v>99.863525454916797</v>
      </c>
      <c r="I55" s="12">
        <v>98.532366435091674</v>
      </c>
      <c r="J55" s="12">
        <v>93.835133597101049</v>
      </c>
      <c r="K55" s="12">
        <v>92.116467139405373</v>
      </c>
      <c r="L55" s="12">
        <v>89.323062936179497</v>
      </c>
      <c r="M55" s="12">
        <v>88.871270403580226</v>
      </c>
      <c r="N55" s="12">
        <v>90.269657486955552</v>
      </c>
      <c r="O55" s="12">
        <v>90.6206976362528</v>
      </c>
      <c r="P55" s="12">
        <v>91.565848265098197</v>
      </c>
      <c r="Q55" s="12">
        <v>90.637644987938145</v>
      </c>
      <c r="R55" s="12">
        <v>89.796680458043312</v>
      </c>
      <c r="S55" s="12">
        <v>90.872265832717773</v>
      </c>
      <c r="T55" s="12">
        <v>92.800097739807924</v>
      </c>
    </row>
    <row r="56" spans="1:20">
      <c r="A56" t="s">
        <v>217</v>
      </c>
      <c r="B56" t="s">
        <v>310</v>
      </c>
      <c r="C56" t="s">
        <v>194</v>
      </c>
      <c r="D56" s="12">
        <v>100</v>
      </c>
      <c r="E56" s="12">
        <v>98.155816956249623</v>
      </c>
      <c r="F56" s="12">
        <v>99.700873593195027</v>
      </c>
      <c r="G56" s="12">
        <v>99.410194392643916</v>
      </c>
      <c r="H56" s="12">
        <v>98.292926802020006</v>
      </c>
      <c r="I56" s="12">
        <v>98.094412251242687</v>
      </c>
      <c r="J56" s="12">
        <v>97.68999648601897</v>
      </c>
      <c r="K56" s="12">
        <v>97.207757635806971</v>
      </c>
      <c r="L56" s="12">
        <v>96.336899147994501</v>
      </c>
      <c r="M56" s="12">
        <v>96.381280564716931</v>
      </c>
      <c r="N56" s="12">
        <v>95.900108935085782</v>
      </c>
      <c r="O56" s="12">
        <v>95.575065730446255</v>
      </c>
      <c r="P56" s="12">
        <v>95.678268402132545</v>
      </c>
      <c r="Q56" s="12">
        <v>94.210732486130155</v>
      </c>
      <c r="R56" s="12">
        <v>96.352641932980944</v>
      </c>
      <c r="S56" s="12">
        <v>98.349486094195669</v>
      </c>
      <c r="T56" s="12">
        <v>101.25798537724755</v>
      </c>
    </row>
    <row r="57" spans="1:20">
      <c r="A57" t="s">
        <v>218</v>
      </c>
      <c r="B57" t="s">
        <v>310</v>
      </c>
      <c r="C57" t="s">
        <v>194</v>
      </c>
      <c r="D57" s="12">
        <v>100</v>
      </c>
      <c r="E57" s="12">
        <v>99.490288902797815</v>
      </c>
      <c r="F57" s="12">
        <v>98.431856540497336</v>
      </c>
      <c r="G57" s="12">
        <v>97.96179304086607</v>
      </c>
      <c r="H57" s="12">
        <v>98.073488622839022</v>
      </c>
      <c r="I57" s="12">
        <v>96.721289722554999</v>
      </c>
      <c r="J57" s="12">
        <v>95.268925804180924</v>
      </c>
      <c r="K57" s="12">
        <v>94.699686097740567</v>
      </c>
      <c r="L57" s="12">
        <v>94.945746276633002</v>
      </c>
      <c r="M57" s="12">
        <v>95.61524007956001</v>
      </c>
      <c r="N57" s="12">
        <v>95.715840330930405</v>
      </c>
      <c r="O57" s="12">
        <v>95.030372891800894</v>
      </c>
      <c r="P57" s="12">
        <v>94.266800956816468</v>
      </c>
      <c r="Q57" s="12">
        <v>92.517633617892386</v>
      </c>
      <c r="R57" s="12">
        <v>94.981562688352525</v>
      </c>
      <c r="S57" s="12">
        <v>96.514618367602793</v>
      </c>
      <c r="T57" s="12">
        <v>98.119614107897291</v>
      </c>
    </row>
    <row r="58" spans="1:20">
      <c r="A58" t="s">
        <v>219</v>
      </c>
      <c r="B58" t="s">
        <v>310</v>
      </c>
      <c r="C58" t="s">
        <v>194</v>
      </c>
      <c r="D58" s="12">
        <v>100</v>
      </c>
      <c r="E58" s="12">
        <v>99.080556317953778</v>
      </c>
      <c r="F58" s="12">
        <v>98.856714533203728</v>
      </c>
      <c r="G58" s="12">
        <v>98.018084992287882</v>
      </c>
      <c r="H58" s="12">
        <v>97.654922780286412</v>
      </c>
      <c r="I58" s="12">
        <v>97.83788917805613</v>
      </c>
      <c r="J58" s="12">
        <v>97.437351869437435</v>
      </c>
      <c r="K58" s="12">
        <v>97.595178065342992</v>
      </c>
      <c r="L58" s="12">
        <v>97.337767202333751</v>
      </c>
      <c r="M58" s="12">
        <v>97.214735881815329</v>
      </c>
      <c r="N58" s="12">
        <v>97.677813122630369</v>
      </c>
      <c r="O58" s="12">
        <v>96.806498560108722</v>
      </c>
      <c r="P58" s="12">
        <v>97.085145679173067</v>
      </c>
      <c r="Q58" s="12">
        <v>97.450500123091132</v>
      </c>
      <c r="R58" s="12">
        <v>97.992178585714186</v>
      </c>
      <c r="S58" s="12">
        <v>98.036552671797608</v>
      </c>
      <c r="T58" s="12">
        <v>97.821788489284998</v>
      </c>
    </row>
    <row r="59" spans="1:20">
      <c r="A59" t="s">
        <v>221</v>
      </c>
      <c r="B59" t="s">
        <v>310</v>
      </c>
      <c r="C59" t="s">
        <v>194</v>
      </c>
      <c r="D59" s="12">
        <v>100</v>
      </c>
      <c r="E59" s="12">
        <v>99.715665558713624</v>
      </c>
      <c r="F59" s="12">
        <v>99.228015521524725</v>
      </c>
      <c r="G59" s="12">
        <v>98.340166251158891</v>
      </c>
      <c r="H59" s="12">
        <v>99.53983214210308</v>
      </c>
      <c r="I59" s="12">
        <v>97.861410063167313</v>
      </c>
      <c r="J59" s="12">
        <v>96.067182559492863</v>
      </c>
      <c r="K59" s="12">
        <v>96.31248182087829</v>
      </c>
      <c r="L59" s="12">
        <v>95.88594394408986</v>
      </c>
      <c r="M59" s="12">
        <v>98.042842372173126</v>
      </c>
      <c r="N59" s="12">
        <v>98.755587357251557</v>
      </c>
      <c r="O59" s="12">
        <v>99.256631432832663</v>
      </c>
      <c r="P59" s="12">
        <v>99.455282347174943</v>
      </c>
      <c r="Q59" s="12">
        <v>98.32670016387101</v>
      </c>
      <c r="R59" s="12">
        <v>99.339043148560535</v>
      </c>
      <c r="S59" s="12">
        <v>101.22582879072796</v>
      </c>
      <c r="T59" s="12">
        <v>101.45073614642087</v>
      </c>
    </row>
    <row r="60" spans="1:20">
      <c r="A60" t="s">
        <v>222</v>
      </c>
      <c r="B60" t="s">
        <v>310</v>
      </c>
      <c r="C60" t="s">
        <v>194</v>
      </c>
      <c r="D60" s="12">
        <v>100</v>
      </c>
      <c r="E60" s="12">
        <v>99.479294377456071</v>
      </c>
      <c r="F60" s="12">
        <v>97.299827678118874</v>
      </c>
      <c r="G60" s="12">
        <v>96.91522147034749</v>
      </c>
      <c r="H60" s="12">
        <v>97.150636559524926</v>
      </c>
      <c r="I60" s="12">
        <v>97.232265639767434</v>
      </c>
      <c r="J60" s="12">
        <v>96.243811706177695</v>
      </c>
      <c r="K60" s="12">
        <v>96.209987997944296</v>
      </c>
      <c r="L60" s="12">
        <v>96.132252358902278</v>
      </c>
      <c r="M60" s="12">
        <v>96.393273973921197</v>
      </c>
      <c r="N60" s="12">
        <v>96.445349949359738</v>
      </c>
      <c r="O60" s="12">
        <v>96.203857371964446</v>
      </c>
      <c r="P60" s="12">
        <v>97.354791499609334</v>
      </c>
      <c r="Q60" s="12">
        <v>95.076688448319743</v>
      </c>
      <c r="R60" s="12">
        <v>95.566146127526395</v>
      </c>
      <c r="S60" s="12">
        <v>96.477382236062539</v>
      </c>
      <c r="T60" s="12" t="e">
        <v>#DIV/0!</v>
      </c>
    </row>
    <row r="61" spans="1:20"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</row>
    <row r="62" spans="1:20">
      <c r="A62" s="8" t="s">
        <v>268</v>
      </c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</row>
    <row r="63" spans="1:20">
      <c r="A63" t="s">
        <v>193</v>
      </c>
      <c r="B63" t="s">
        <v>76</v>
      </c>
      <c r="C63" t="s">
        <v>196</v>
      </c>
      <c r="D63" s="12">
        <v>100</v>
      </c>
      <c r="E63" s="12">
        <v>105.22762494374714</v>
      </c>
      <c r="F63" s="12">
        <v>106.40476877413919</v>
      </c>
      <c r="G63" s="12">
        <v>112.65078152013763</v>
      </c>
      <c r="H63" s="12">
        <v>120.36327784030138</v>
      </c>
      <c r="I63" s="12">
        <v>123.80481487762388</v>
      </c>
      <c r="J63" s="12">
        <v>127.52912117801746</v>
      </c>
      <c r="K63" s="12">
        <v>127.29001441100965</v>
      </c>
      <c r="L63" s="12">
        <v>130.90060367667948</v>
      </c>
      <c r="M63" s="12">
        <v>136.65287599851121</v>
      </c>
      <c r="N63" s="12">
        <v>147.48330400476306</v>
      </c>
      <c r="O63" s="12">
        <v>155.85488561123458</v>
      </c>
      <c r="P63" s="12">
        <v>154.6778519006308</v>
      </c>
      <c r="Q63" s="12">
        <v>141.60191623114289</v>
      </c>
      <c r="R63" s="12">
        <v>154.10814717583125</v>
      </c>
      <c r="S63" s="12">
        <v>164.41110139609867</v>
      </c>
      <c r="T63" s="12">
        <v>164.20515903866894</v>
      </c>
    </row>
    <row r="64" spans="1:20">
      <c r="A64" t="s">
        <v>197</v>
      </c>
      <c r="B64" t="s">
        <v>76</v>
      </c>
      <c r="C64" t="s">
        <v>196</v>
      </c>
      <c r="D64" s="12">
        <v>100</v>
      </c>
      <c r="E64" s="12">
        <v>107.84020952809622</v>
      </c>
      <c r="F64" s="12">
        <v>110.83873606406435</v>
      </c>
      <c r="G64" s="12">
        <v>112.99849315595543</v>
      </c>
      <c r="H64" s="12">
        <v>116.80274292348122</v>
      </c>
      <c r="I64" s="12">
        <v>116.12012166487557</v>
      </c>
      <c r="J64" s="12">
        <v>119.55866704122555</v>
      </c>
      <c r="K64" s="12">
        <v>121.92859523379099</v>
      </c>
      <c r="L64" s="12">
        <v>129.10041392972519</v>
      </c>
      <c r="M64" s="12">
        <v>131.64607910465671</v>
      </c>
      <c r="N64" s="12">
        <v>133.92885032736126</v>
      </c>
      <c r="O64" s="12">
        <v>139.59440473686973</v>
      </c>
      <c r="P64" s="12">
        <v>139.37233981063696</v>
      </c>
      <c r="Q64" s="12">
        <v>125.23358542270253</v>
      </c>
      <c r="R64" s="12">
        <v>136.52574503749014</v>
      </c>
      <c r="S64" s="12">
        <v>135.62845516071684</v>
      </c>
      <c r="T64" s="12">
        <v>133.93120449667421</v>
      </c>
    </row>
    <row r="65" spans="1:20">
      <c r="A65" t="s">
        <v>198</v>
      </c>
      <c r="B65" t="s">
        <v>76</v>
      </c>
      <c r="C65" t="s">
        <v>196</v>
      </c>
      <c r="D65" s="12">
        <v>100</v>
      </c>
      <c r="E65" s="12">
        <v>105.64327334178638</v>
      </c>
      <c r="F65" s="12">
        <v>108.87144047971177</v>
      </c>
      <c r="G65" s="12">
        <v>114.08481002446962</v>
      </c>
      <c r="H65" s="12">
        <v>117.21290621503054</v>
      </c>
      <c r="I65" s="12">
        <v>120.64071882297704</v>
      </c>
      <c r="J65" s="12">
        <v>124.42893576884811</v>
      </c>
      <c r="K65" s="12">
        <v>123.68260258926855</v>
      </c>
      <c r="L65" s="12">
        <v>119.87622477283402</v>
      </c>
      <c r="M65" s="12">
        <v>117.28306757374496</v>
      </c>
      <c r="N65" s="12">
        <v>111.96011227472147</v>
      </c>
      <c r="O65" s="12">
        <v>112.56947360365041</v>
      </c>
      <c r="P65" s="12">
        <v>116.16809767983504</v>
      </c>
      <c r="Q65" s="12">
        <v>111.84386615562504</v>
      </c>
      <c r="R65" s="12">
        <v>113.29557747638364</v>
      </c>
      <c r="S65" s="12">
        <v>111.52346537541085</v>
      </c>
      <c r="T65" s="12">
        <v>110.28331371766262</v>
      </c>
    </row>
    <row r="66" spans="1:20">
      <c r="A66" t="s">
        <v>199</v>
      </c>
      <c r="B66" t="s">
        <v>76</v>
      </c>
      <c r="C66" t="s">
        <v>196</v>
      </c>
      <c r="D66" s="12">
        <v>100</v>
      </c>
      <c r="E66" s="12">
        <v>104.48225551240161</v>
      </c>
      <c r="F66" s="12">
        <v>106.97722555684457</v>
      </c>
      <c r="G66" s="12">
        <v>121.26745539358816</v>
      </c>
      <c r="H66" s="12">
        <v>139.28241168855186</v>
      </c>
      <c r="I66" s="12">
        <v>143.30966405314473</v>
      </c>
      <c r="J66" s="12">
        <v>151.08133302695904</v>
      </c>
      <c r="K66" s="12">
        <v>161.12783092624034</v>
      </c>
      <c r="L66" s="12">
        <v>175.50825435789369</v>
      </c>
      <c r="M66" s="12">
        <v>203.11268781769982</v>
      </c>
      <c r="N66" s="12">
        <v>238.87571853172003</v>
      </c>
      <c r="O66" s="12">
        <v>250.5072922679729</v>
      </c>
      <c r="P66" s="12">
        <v>274.27184738078017</v>
      </c>
      <c r="Q66" s="12">
        <v>254.1780669651948</v>
      </c>
      <c r="R66" s="12">
        <v>294.48003243083684</v>
      </c>
      <c r="S66" s="12">
        <v>311.56787030654237</v>
      </c>
      <c r="T66" s="12">
        <v>308.79888210755604</v>
      </c>
    </row>
    <row r="67" spans="1:20">
      <c r="A67" t="s">
        <v>200</v>
      </c>
      <c r="B67" t="s">
        <v>76</v>
      </c>
      <c r="C67" t="s">
        <v>196</v>
      </c>
      <c r="D67" s="12">
        <v>100</v>
      </c>
      <c r="E67" s="12">
        <v>109.75887309913104</v>
      </c>
      <c r="F67" s="12">
        <v>111.29964530642654</v>
      </c>
      <c r="G67" s="12">
        <v>114.91772820576399</v>
      </c>
      <c r="H67" s="12">
        <v>120.65003933116181</v>
      </c>
      <c r="I67" s="12">
        <v>120.62809726042276</v>
      </c>
      <c r="J67" s="12">
        <v>120.97310889520577</v>
      </c>
      <c r="K67" s="12">
        <v>122.62095840770783</v>
      </c>
      <c r="L67" s="12">
        <v>129.64327129944235</v>
      </c>
      <c r="M67" s="12">
        <v>132.18602816703623</v>
      </c>
      <c r="N67" s="12">
        <v>139.4260886832673</v>
      </c>
      <c r="O67" s="12">
        <v>139.9643002509076</v>
      </c>
      <c r="P67" s="12">
        <v>132.30391194208173</v>
      </c>
      <c r="Q67" s="12">
        <v>130.09110896322622</v>
      </c>
      <c r="R67" s="12">
        <v>145.44394843174538</v>
      </c>
      <c r="S67" s="12">
        <v>155.97216538616402</v>
      </c>
      <c r="T67" s="12">
        <v>162.23418552679075</v>
      </c>
    </row>
    <row r="68" spans="1:20">
      <c r="A68" t="s">
        <v>201</v>
      </c>
      <c r="B68" t="s">
        <v>76</v>
      </c>
      <c r="C68" t="s">
        <v>196</v>
      </c>
      <c r="D68" s="12">
        <v>100</v>
      </c>
      <c r="E68" s="12">
        <v>104.23672606372408</v>
      </c>
      <c r="F68" s="12">
        <v>105.71902093117956</v>
      </c>
      <c r="G68" s="12">
        <v>108.13324999163363</v>
      </c>
      <c r="H68" s="12">
        <v>113.22053754497901</v>
      </c>
      <c r="I68" s="12">
        <v>114.49366211529052</v>
      </c>
      <c r="J68" s="12">
        <v>115.20670081639976</v>
      </c>
      <c r="K68" s="12">
        <v>117.69877635488471</v>
      </c>
      <c r="L68" s="12">
        <v>122.98063518323906</v>
      </c>
      <c r="M68" s="12">
        <v>127.41691864953206</v>
      </c>
      <c r="N68" s="12">
        <v>135.03879858582641</v>
      </c>
      <c r="O68" s="12">
        <v>140.17161262819909</v>
      </c>
      <c r="P68" s="12">
        <v>135.80194562290995</v>
      </c>
      <c r="Q68" s="12">
        <v>123.23497260886548</v>
      </c>
      <c r="R68" s="12">
        <v>141.1831676419188</v>
      </c>
      <c r="S68" s="12">
        <v>147.38775204930965</v>
      </c>
      <c r="T68" s="12"/>
    </row>
    <row r="69" spans="1:20">
      <c r="A69" t="s">
        <v>202</v>
      </c>
      <c r="B69" t="s">
        <v>76</v>
      </c>
      <c r="C69" t="s">
        <v>196</v>
      </c>
      <c r="D69" s="12">
        <v>100</v>
      </c>
      <c r="E69" s="12">
        <v>134.24369017603911</v>
      </c>
      <c r="F69" s="12">
        <v>145.11971437860785</v>
      </c>
      <c r="G69" s="12">
        <v>152.61870730146265</v>
      </c>
      <c r="H69" s="12">
        <v>176.50289649700736</v>
      </c>
      <c r="I69" s="12">
        <v>195.78070460638105</v>
      </c>
      <c r="J69" s="12">
        <v>216.80683953631507</v>
      </c>
      <c r="K69" s="12">
        <v>226.75573931731412</v>
      </c>
      <c r="L69" s="12">
        <v>221.58396365116076</v>
      </c>
      <c r="M69" s="12">
        <v>248.49879048501242</v>
      </c>
      <c r="N69" s="12">
        <v>282.51652731172766</v>
      </c>
      <c r="O69" s="12">
        <v>302.75479051772965</v>
      </c>
      <c r="P69" s="12">
        <v>283.68903093618297</v>
      </c>
      <c r="Q69" s="12">
        <v>258.47549990900518</v>
      </c>
      <c r="R69" s="12">
        <v>345.36693392551507</v>
      </c>
      <c r="S69" s="12">
        <v>361.20697940246077</v>
      </c>
      <c r="T69" s="12">
        <v>368.54340860340375</v>
      </c>
    </row>
    <row r="70" spans="1:20">
      <c r="A70" t="s">
        <v>220</v>
      </c>
      <c r="B70" t="s">
        <v>76</v>
      </c>
      <c r="C70" t="s">
        <v>196</v>
      </c>
      <c r="D70" s="12">
        <v>100</v>
      </c>
      <c r="E70" s="12">
        <v>104.1186167707431</v>
      </c>
      <c r="F70" s="12">
        <v>105.71368116050833</v>
      </c>
      <c r="G70" s="12">
        <v>108.72801055332566</v>
      </c>
      <c r="H70" s="12">
        <v>114.11371011780436</v>
      </c>
      <c r="I70" s="12">
        <v>115.43354613370943</v>
      </c>
      <c r="J70" s="12">
        <v>116.78578035890961</v>
      </c>
      <c r="K70" s="12">
        <v>119.95378898174884</v>
      </c>
      <c r="L70" s="12">
        <v>125.98763148087076</v>
      </c>
      <c r="M70" s="12">
        <v>130.71010618568954</v>
      </c>
      <c r="N70" s="12">
        <v>138.23860096935442</v>
      </c>
      <c r="O70" s="12">
        <v>143.32042767423758</v>
      </c>
      <c r="P70" s="12">
        <v>139.1976103080824</v>
      </c>
      <c r="Q70" s="12">
        <v>127.18535976312215</v>
      </c>
      <c r="R70" s="12">
        <v>145.13128648150081</v>
      </c>
      <c r="S70" s="12">
        <v>151.39777046695426</v>
      </c>
      <c r="T70" s="12"/>
    </row>
    <row r="71" spans="1:20">
      <c r="A71" t="s">
        <v>203</v>
      </c>
      <c r="B71" t="s">
        <v>76</v>
      </c>
      <c r="C71" t="s">
        <v>196</v>
      </c>
      <c r="D71" s="12">
        <v>100</v>
      </c>
      <c r="E71" s="12">
        <v>105.96481197134719</v>
      </c>
      <c r="F71" s="12">
        <v>112.98560664275655</v>
      </c>
      <c r="G71" s="12">
        <v>119.99043314934822</v>
      </c>
      <c r="H71" s="12">
        <v>134.2722239626429</v>
      </c>
      <c r="I71" s="12">
        <v>138.9331720595514</v>
      </c>
      <c r="J71" s="12">
        <v>147.40255087920897</v>
      </c>
      <c r="K71" s="12">
        <v>155.89087140757266</v>
      </c>
      <c r="L71" s="12">
        <v>167.60836694374467</v>
      </c>
      <c r="M71" s="12">
        <v>174.40249328142971</v>
      </c>
      <c r="N71" s="12">
        <v>195.7006067434356</v>
      </c>
      <c r="O71" s="12">
        <v>214.2538114042666</v>
      </c>
      <c r="P71" s="12">
        <v>200.07017095301839</v>
      </c>
      <c r="Q71" s="12">
        <v>160.3162305390918</v>
      </c>
      <c r="R71" s="12">
        <v>186.48840388124736</v>
      </c>
      <c r="S71" s="12">
        <v>184.16803285789408</v>
      </c>
      <c r="T71" s="12">
        <v>171.81501841021699</v>
      </c>
    </row>
    <row r="72" spans="1:20">
      <c r="A72" t="s">
        <v>2</v>
      </c>
      <c r="B72" t="s">
        <v>76</v>
      </c>
      <c r="C72" t="s">
        <v>196</v>
      </c>
      <c r="D72" s="12">
        <v>100</v>
      </c>
      <c r="E72" s="12">
        <v>105.07889579848906</v>
      </c>
      <c r="F72" s="12">
        <v>110.198710258288</v>
      </c>
      <c r="G72" s="12">
        <v>114.87654882907411</v>
      </c>
      <c r="H72" s="12">
        <v>118.6936689071162</v>
      </c>
      <c r="I72" s="12">
        <v>118.49489524415105</v>
      </c>
      <c r="J72" s="12">
        <v>119.85666919832485</v>
      </c>
      <c r="K72" s="12">
        <v>124.352377833906</v>
      </c>
      <c r="L72" s="12">
        <v>131.44348899634474</v>
      </c>
      <c r="M72" s="12">
        <v>137.25237642994529</v>
      </c>
      <c r="N72" s="12">
        <v>141.16059544238121</v>
      </c>
      <c r="O72" s="12">
        <v>146.15043031395729</v>
      </c>
      <c r="P72" s="12">
        <v>141.93451746096872</v>
      </c>
      <c r="Q72" s="12">
        <v>138.51852254421229</v>
      </c>
      <c r="R72" s="12">
        <v>149.94608337986782</v>
      </c>
      <c r="S72" s="12">
        <v>154.5878265737154</v>
      </c>
      <c r="T72" s="12">
        <v>152.50763233801578</v>
      </c>
    </row>
    <row r="73" spans="1:20">
      <c r="A73" t="s">
        <v>5</v>
      </c>
      <c r="B73" t="s">
        <v>76</v>
      </c>
      <c r="C73" t="s">
        <v>196</v>
      </c>
      <c r="D73" s="12">
        <v>100</v>
      </c>
      <c r="E73" s="12">
        <v>106.02028449792287</v>
      </c>
      <c r="F73" s="12">
        <v>106.85303666184114</v>
      </c>
      <c r="G73" s="12">
        <v>108.64845328474343</v>
      </c>
      <c r="H73" s="12">
        <v>115.6671313847359</v>
      </c>
      <c r="I73" s="12">
        <v>117.31952270388065</v>
      </c>
      <c r="J73" s="12">
        <v>116.97764938772254</v>
      </c>
      <c r="K73" s="12">
        <v>121.73886758840462</v>
      </c>
      <c r="L73" s="12">
        <v>128.60762681290609</v>
      </c>
      <c r="M73" s="12">
        <v>134.0459372832847</v>
      </c>
      <c r="N73" s="12">
        <v>147.25982698222265</v>
      </c>
      <c r="O73" s="12">
        <v>152.47164991441747</v>
      </c>
      <c r="P73" s="12">
        <v>145.43079060569269</v>
      </c>
      <c r="Q73" s="12">
        <v>118.57935012102892</v>
      </c>
      <c r="R73" s="12">
        <v>145.13802039670873</v>
      </c>
      <c r="S73" s="12">
        <v>155.41405249161301</v>
      </c>
      <c r="T73" s="12">
        <v>151.96450484692031</v>
      </c>
    </row>
    <row r="74" spans="1:20">
      <c r="A74" t="s">
        <v>204</v>
      </c>
      <c r="B74" t="s">
        <v>76</v>
      </c>
      <c r="C74" t="s">
        <v>196</v>
      </c>
      <c r="D74" s="12">
        <v>100</v>
      </c>
      <c r="E74" s="12">
        <v>99.557155893089515</v>
      </c>
      <c r="F74" s="12">
        <v>102.12351271994015</v>
      </c>
      <c r="G74" s="12">
        <v>104.76828721385981</v>
      </c>
      <c r="H74" s="12">
        <v>111.66751924278189</v>
      </c>
      <c r="I74" s="12">
        <v>108.54386404414014</v>
      </c>
      <c r="J74" s="12">
        <v>101.70717037661149</v>
      </c>
      <c r="K74" s="12">
        <v>110.53530299564191</v>
      </c>
      <c r="L74" s="12">
        <v>109.62768103768001</v>
      </c>
      <c r="M74" s="12">
        <v>122.18299123339062</v>
      </c>
      <c r="N74" s="12">
        <v>117.13435088987558</v>
      </c>
      <c r="O74" s="12">
        <v>118.72554432845946</v>
      </c>
      <c r="P74" s="12">
        <v>99.346011883376306</v>
      </c>
      <c r="Q74" s="12">
        <v>111.94131037625617</v>
      </c>
      <c r="R74" s="12">
        <v>120.48202031173471</v>
      </c>
      <c r="S74" s="12">
        <v>114.47489347632443</v>
      </c>
      <c r="T74" s="12">
        <v>130.81810690398132</v>
      </c>
    </row>
    <row r="75" spans="1:20">
      <c r="A75" t="s">
        <v>205</v>
      </c>
      <c r="B75" t="s">
        <v>76</v>
      </c>
      <c r="C75" t="s">
        <v>196</v>
      </c>
      <c r="D75" s="12">
        <v>100</v>
      </c>
      <c r="E75" s="12">
        <v>111.13157756301088</v>
      </c>
      <c r="F75" s="12">
        <v>114.9951045398621</v>
      </c>
      <c r="G75" s="12">
        <v>120.68074769026146</v>
      </c>
      <c r="H75" s="12">
        <v>128.55859123810779</v>
      </c>
      <c r="I75" s="12">
        <v>128.77992727866595</v>
      </c>
      <c r="J75" s="12">
        <v>137.36704330695989</v>
      </c>
      <c r="K75" s="12">
        <v>154.27624528021897</v>
      </c>
      <c r="L75" s="12">
        <v>170.20372494658963</v>
      </c>
      <c r="M75" s="12">
        <v>186.38975714277868</v>
      </c>
      <c r="N75" s="12">
        <v>197.10213884891127</v>
      </c>
      <c r="O75" s="12">
        <v>209.3332516769012</v>
      </c>
      <c r="P75" s="12">
        <v>206.10319017547499</v>
      </c>
      <c r="Q75" s="12">
        <v>179.74154954072179</v>
      </c>
      <c r="R75" s="12">
        <v>206.13243731102227</v>
      </c>
      <c r="S75" s="12">
        <v>200.62879378531738</v>
      </c>
      <c r="T75" s="12">
        <v>204.68448818297946</v>
      </c>
    </row>
    <row r="76" spans="1:20">
      <c r="A76" t="s">
        <v>206</v>
      </c>
      <c r="B76" t="s">
        <v>76</v>
      </c>
      <c r="C76" t="s">
        <v>196</v>
      </c>
      <c r="D76" s="12">
        <v>100</v>
      </c>
      <c r="E76" s="12">
        <v>116.8754010642394</v>
      </c>
      <c r="F76" s="12">
        <v>127.86846080183231</v>
      </c>
      <c r="G76" s="12">
        <v>140.98901207388468</v>
      </c>
      <c r="H76" s="12">
        <v>149.5110224793421</v>
      </c>
      <c r="I76" s="12">
        <v>159.80334277788199</v>
      </c>
      <c r="J76" s="12">
        <v>187.26190358662487</v>
      </c>
      <c r="K76" s="12">
        <v>194.01577601611166</v>
      </c>
      <c r="L76" s="12">
        <v>204.53338335324258</v>
      </c>
      <c r="M76" s="12">
        <v>213.94272062235297</v>
      </c>
      <c r="N76" s="12">
        <v>230.19655849861292</v>
      </c>
      <c r="O76" s="12">
        <v>243.45867927694908</v>
      </c>
      <c r="P76" s="12">
        <v>250.53873416721788</v>
      </c>
      <c r="Q76" s="12">
        <v>292.44449270926913</v>
      </c>
      <c r="R76" s="12">
        <v>349.99239829010884</v>
      </c>
      <c r="S76" s="12">
        <v>372.24368909993774</v>
      </c>
      <c r="T76" s="12"/>
    </row>
    <row r="77" spans="1:20">
      <c r="A77" t="s">
        <v>207</v>
      </c>
      <c r="B77" t="s">
        <v>76</v>
      </c>
      <c r="C77" t="s">
        <v>196</v>
      </c>
      <c r="D77" s="12">
        <v>100</v>
      </c>
      <c r="E77" s="12">
        <v>101.07467195913534</v>
      </c>
      <c r="F77" s="12">
        <v>100.15057263877006</v>
      </c>
      <c r="G77" s="12">
        <v>100.82869328922848</v>
      </c>
      <c r="H77" s="12">
        <v>104.93390349490163</v>
      </c>
      <c r="I77" s="12">
        <v>104.7013166416139</v>
      </c>
      <c r="J77" s="12">
        <v>103.32684285151016</v>
      </c>
      <c r="K77" s="12">
        <v>100.64214613670616</v>
      </c>
      <c r="L77" s="12">
        <v>103.11511140690631</v>
      </c>
      <c r="M77" s="12">
        <v>105.22784107496199</v>
      </c>
      <c r="N77" s="12">
        <v>108.54060972429278</v>
      </c>
      <c r="O77" s="12">
        <v>111.0359444461386</v>
      </c>
      <c r="P77" s="12">
        <v>108.59240705322246</v>
      </c>
      <c r="Q77" s="12">
        <v>100.84106152750731</v>
      </c>
      <c r="R77" s="12">
        <v>112.39259091348184</v>
      </c>
      <c r="S77" s="12">
        <v>113.92439722431146</v>
      </c>
      <c r="T77" s="12">
        <v>111.92050805310922</v>
      </c>
    </row>
    <row r="78" spans="1:20">
      <c r="A78" t="s">
        <v>208</v>
      </c>
      <c r="B78" t="s">
        <v>76</v>
      </c>
      <c r="C78" t="s">
        <v>196</v>
      </c>
      <c r="D78" s="12">
        <v>100</v>
      </c>
      <c r="E78" s="12">
        <v>102.77074437974206</v>
      </c>
      <c r="F78" s="12">
        <v>101.63389371353176</v>
      </c>
      <c r="G78" s="12">
        <v>104.1528985157458</v>
      </c>
      <c r="H78" s="12">
        <v>111.64745342232716</v>
      </c>
      <c r="I78" s="12">
        <v>108.45821576466082</v>
      </c>
      <c r="J78" s="12">
        <v>111.38591340802144</v>
      </c>
      <c r="K78" s="12">
        <v>118.37172325321841</v>
      </c>
      <c r="L78" s="12">
        <v>127.0579820169299</v>
      </c>
      <c r="M78" s="12">
        <v>131.58373595575469</v>
      </c>
      <c r="N78" s="12">
        <v>135.67841695153757</v>
      </c>
      <c r="O78" s="12">
        <v>143.28589629382589</v>
      </c>
      <c r="P78" s="12">
        <v>147.29222708343391</v>
      </c>
      <c r="Q78" s="12">
        <v>129.44636308716687</v>
      </c>
      <c r="R78" s="12">
        <v>157.69824308886365</v>
      </c>
      <c r="S78" s="12">
        <v>154.65849866085077</v>
      </c>
      <c r="T78" s="12"/>
    </row>
    <row r="79" spans="1:20">
      <c r="A79" t="s">
        <v>209</v>
      </c>
      <c r="B79" t="s">
        <v>76</v>
      </c>
      <c r="C79" t="s">
        <v>196</v>
      </c>
      <c r="D79" s="12">
        <v>100</v>
      </c>
      <c r="E79" s="12">
        <v>108.66836884385749</v>
      </c>
      <c r="F79" s="12">
        <v>119.70289598119388</v>
      </c>
      <c r="G79" s="12">
        <v>125.95047726360468</v>
      </c>
      <c r="H79" s="12">
        <v>147.23888199898127</v>
      </c>
      <c r="I79" s="12">
        <v>176.26205308848864</v>
      </c>
      <c r="J79" s="12">
        <v>171.80733778167377</v>
      </c>
      <c r="K79" s="12">
        <v>191.22624256834962</v>
      </c>
      <c r="L79" s="12">
        <v>221.87087693024921</v>
      </c>
      <c r="M79" s="12">
        <v>231.96631165142395</v>
      </c>
      <c r="N79" s="12">
        <v>254.31337220081258</v>
      </c>
      <c r="O79" s="12">
        <v>264.33622289461329</v>
      </c>
      <c r="P79" s="12">
        <v>266.9202232690082</v>
      </c>
      <c r="Q79" s="12">
        <v>258.00669771025076</v>
      </c>
      <c r="R79" s="12">
        <v>330.87062133367419</v>
      </c>
      <c r="S79" s="12">
        <v>358.44823179369411</v>
      </c>
      <c r="T79" s="12">
        <v>366.66269171993105</v>
      </c>
    </row>
    <row r="80" spans="1:20">
      <c r="A80" t="s">
        <v>210</v>
      </c>
      <c r="B80" t="s">
        <v>76</v>
      </c>
      <c r="C80" t="s">
        <v>196</v>
      </c>
      <c r="D80" s="12">
        <v>100</v>
      </c>
      <c r="E80" s="12">
        <v>100.42659516226726</v>
      </c>
      <c r="F80" s="12">
        <v>102.6403592298598</v>
      </c>
      <c r="G80" s="12">
        <v>106.45979650675039</v>
      </c>
      <c r="H80" s="12">
        <v>114.29345209330508</v>
      </c>
      <c r="I80" s="12">
        <v>114.39728238115579</v>
      </c>
      <c r="J80" s="12">
        <v>117.17176528956124</v>
      </c>
      <c r="K80" s="12">
        <v>120.35846414449931</v>
      </c>
      <c r="L80" s="12">
        <v>128.71160639128794</v>
      </c>
      <c r="M80" s="12">
        <v>134.74891860358235</v>
      </c>
      <c r="N80" s="12">
        <v>140.10252116170656</v>
      </c>
      <c r="O80" s="12">
        <v>147.83021163206217</v>
      </c>
      <c r="P80" s="12">
        <v>144.75360640434391</v>
      </c>
      <c r="Q80" s="12">
        <v>134.93119060082716</v>
      </c>
      <c r="R80" s="12">
        <v>147.35578572886658</v>
      </c>
      <c r="S80" s="12">
        <v>153.48967686991116</v>
      </c>
      <c r="T80" s="12">
        <v>152.75409617983937</v>
      </c>
    </row>
    <row r="81" spans="1:20">
      <c r="A81" t="s">
        <v>211</v>
      </c>
      <c r="B81" t="s">
        <v>76</v>
      </c>
      <c r="C81" t="s">
        <v>196</v>
      </c>
      <c r="D81" s="12">
        <v>100</v>
      </c>
      <c r="E81" s="12">
        <v>100.66335218544056</v>
      </c>
      <c r="F81" s="12">
        <v>98.085847282211802</v>
      </c>
      <c r="G81" s="12">
        <v>102.50748065197274</v>
      </c>
      <c r="H81" s="12">
        <v>105.13400253108067</v>
      </c>
      <c r="I81" s="12">
        <v>106.90165553253851</v>
      </c>
      <c r="J81" s="12">
        <v>108.05268681827157</v>
      </c>
      <c r="K81" s="12">
        <v>116.46037413365404</v>
      </c>
      <c r="L81" s="12">
        <v>127.47831238696341</v>
      </c>
      <c r="M81" s="12">
        <v>130.55333653308094</v>
      </c>
      <c r="N81" s="12">
        <v>126.54527496563605</v>
      </c>
      <c r="O81" s="12">
        <v>127.73928031810198</v>
      </c>
      <c r="P81" s="12">
        <v>129.04544696397915</v>
      </c>
      <c r="Q81" s="12">
        <v>125.69612373918069</v>
      </c>
      <c r="R81" s="12">
        <v>134.0173321250237</v>
      </c>
      <c r="S81" s="12">
        <v>136.66920972426573</v>
      </c>
      <c r="T81" s="12">
        <v>139.22035856091381</v>
      </c>
    </row>
    <row r="82" spans="1:20">
      <c r="A82" t="s">
        <v>212</v>
      </c>
      <c r="B82" t="s">
        <v>76</v>
      </c>
      <c r="C82" t="s">
        <v>196</v>
      </c>
      <c r="D82" s="12">
        <v>100</v>
      </c>
      <c r="E82" s="12">
        <v>108.74679838941836</v>
      </c>
      <c r="F82" s="12">
        <v>116.3103207165142</v>
      </c>
      <c r="G82" s="12">
        <v>124.77701794759182</v>
      </c>
      <c r="H82" s="12">
        <v>143.16288687166838</v>
      </c>
      <c r="I82" s="12">
        <v>142.19071848492243</v>
      </c>
      <c r="J82" s="12">
        <v>158.95028789129987</v>
      </c>
      <c r="K82" s="12">
        <v>176.96824889656861</v>
      </c>
      <c r="L82" s="12">
        <v>190.67277588020866</v>
      </c>
      <c r="M82" s="12">
        <v>191.51538372379773</v>
      </c>
      <c r="N82" s="12">
        <v>211.81501354590392</v>
      </c>
      <c r="O82" s="12">
        <v>226.13797114449051</v>
      </c>
      <c r="P82" s="12">
        <v>233.09427515742794</v>
      </c>
      <c r="Q82" s="12">
        <v>255.183367549194</v>
      </c>
      <c r="R82" s="12">
        <v>291.98065981294718</v>
      </c>
      <c r="S82" s="12">
        <v>314.77712456762998</v>
      </c>
      <c r="T82" s="12">
        <v>322.40159228428632</v>
      </c>
    </row>
    <row r="83" spans="1:20">
      <c r="A83" t="s">
        <v>213</v>
      </c>
      <c r="B83" t="s">
        <v>76</v>
      </c>
      <c r="C83" t="s">
        <v>196</v>
      </c>
      <c r="D83" s="12">
        <v>100</v>
      </c>
      <c r="E83" s="12">
        <v>104.63184608874431</v>
      </c>
      <c r="F83" s="12">
        <v>105.90285801129599</v>
      </c>
      <c r="G83" s="12">
        <v>108.4361813258366</v>
      </c>
      <c r="H83" s="12">
        <v>112.82576848566138</v>
      </c>
      <c r="I83" s="12">
        <v>115.68773456828137</v>
      </c>
      <c r="J83" s="12">
        <v>117.3345077166362</v>
      </c>
      <c r="K83" s="12">
        <v>119.76811391141392</v>
      </c>
      <c r="L83" s="12">
        <v>123.3090038626966</v>
      </c>
      <c r="M83" s="12">
        <v>125.53334534835174</v>
      </c>
      <c r="N83" s="12">
        <v>128.53723177365967</v>
      </c>
      <c r="O83" s="12">
        <v>134.42664351044942</v>
      </c>
      <c r="P83" s="12">
        <v>135.31957783217808</v>
      </c>
      <c r="Q83" s="12">
        <v>131.89213375992301</v>
      </c>
      <c r="R83" s="12">
        <v>146.49066359624567</v>
      </c>
      <c r="S83" s="12">
        <v>150.28104408626635</v>
      </c>
      <c r="T83" s="12">
        <v>154.65046183433174</v>
      </c>
    </row>
    <row r="84" spans="1:20">
      <c r="A84" t="s">
        <v>214</v>
      </c>
      <c r="B84" t="s">
        <v>76</v>
      </c>
      <c r="C84" t="s">
        <v>196</v>
      </c>
      <c r="D84" s="12">
        <v>100</v>
      </c>
      <c r="E84" s="12">
        <v>102.72494936294756</v>
      </c>
      <c r="F84" s="12">
        <v>101.4743707164799</v>
      </c>
      <c r="G84" s="12">
        <v>112.82186935435634</v>
      </c>
      <c r="H84" s="12">
        <v>126.9434181780727</v>
      </c>
      <c r="I84" s="12">
        <v>141.72288291472785</v>
      </c>
      <c r="J84" s="12">
        <v>140.08195565241769</v>
      </c>
      <c r="K84" s="12">
        <v>151.08475363852313</v>
      </c>
      <c r="L84" s="12">
        <v>158.2396038224903</v>
      </c>
      <c r="M84" s="12">
        <v>175.16861948266811</v>
      </c>
      <c r="N84" s="12">
        <v>188.63172568616793</v>
      </c>
      <c r="O84" s="12">
        <v>209.37574068210935</v>
      </c>
      <c r="P84" s="12">
        <v>219.44655940175417</v>
      </c>
      <c r="Q84" s="12">
        <v>234.21309054858909</v>
      </c>
      <c r="R84" s="12">
        <v>258.16925913939548</v>
      </c>
      <c r="S84" s="12">
        <v>254.72406683564216</v>
      </c>
      <c r="T84" s="12"/>
    </row>
    <row r="85" spans="1:20">
      <c r="A85" t="s">
        <v>216</v>
      </c>
      <c r="B85" t="s">
        <v>76</v>
      </c>
      <c r="C85" t="s">
        <v>196</v>
      </c>
      <c r="D85" s="12">
        <v>100</v>
      </c>
      <c r="E85" s="12">
        <v>102.03350294082956</v>
      </c>
      <c r="F85" s="12">
        <v>120.11784762487953</v>
      </c>
      <c r="G85" s="12">
        <v>114.56571387044623</v>
      </c>
      <c r="H85" s="12">
        <v>136.20014081671309</v>
      </c>
      <c r="I85" s="12">
        <v>154.43173546472494</v>
      </c>
      <c r="J85" s="12">
        <v>159.45002853265885</v>
      </c>
      <c r="K85" s="12">
        <v>183.20635605184245</v>
      </c>
      <c r="L85" s="12">
        <v>221.33099194771435</v>
      </c>
      <c r="M85" s="12">
        <v>245.51191402317636</v>
      </c>
      <c r="N85" s="12">
        <v>272.70073827510248</v>
      </c>
      <c r="O85" s="12">
        <v>299.69537365869695</v>
      </c>
      <c r="P85" s="12">
        <v>309.99679528800112</v>
      </c>
      <c r="Q85" s="12">
        <v>295.88748482527171</v>
      </c>
      <c r="R85" s="12">
        <v>387.85402239009562</v>
      </c>
      <c r="S85" s="12">
        <v>393.3782787241671</v>
      </c>
      <c r="T85" s="12">
        <v>408.79306257289517</v>
      </c>
    </row>
    <row r="86" spans="1:20">
      <c r="A86" t="s">
        <v>217</v>
      </c>
      <c r="B86" t="s">
        <v>76</v>
      </c>
      <c r="C86" t="s">
        <v>196</v>
      </c>
      <c r="D86" s="12">
        <v>100</v>
      </c>
      <c r="E86" s="12">
        <v>111.33435267967748</v>
      </c>
      <c r="F86" s="12">
        <v>115.25812822527556</v>
      </c>
      <c r="G86" s="12">
        <v>119.43157283725144</v>
      </c>
      <c r="H86" s="12">
        <v>130.83204145341799</v>
      </c>
      <c r="I86" s="12">
        <v>136.51100398536107</v>
      </c>
      <c r="J86" s="12">
        <v>146.56246681815284</v>
      </c>
      <c r="K86" s="12">
        <v>158.02791876375937</v>
      </c>
      <c r="L86" s="12">
        <v>166.13264244303338</v>
      </c>
      <c r="M86" s="12">
        <v>175.52471560944878</v>
      </c>
      <c r="N86" s="12">
        <v>191.64199706937927</v>
      </c>
      <c r="O86" s="12">
        <v>206.06928723622642</v>
      </c>
      <c r="P86" s="12">
        <v>207.39847239624257</v>
      </c>
      <c r="Q86" s="12">
        <v>190.2641098062534</v>
      </c>
      <c r="R86" s="12">
        <v>218.26831460992304</v>
      </c>
      <c r="S86" s="12">
        <v>226.00529493795437</v>
      </c>
      <c r="T86" s="12">
        <v>223.02682155068061</v>
      </c>
    </row>
    <row r="87" spans="1:20">
      <c r="A87" t="s">
        <v>218</v>
      </c>
      <c r="B87" t="s">
        <v>76</v>
      </c>
      <c r="C87" t="s">
        <v>196</v>
      </c>
      <c r="D87" s="12">
        <v>100</v>
      </c>
      <c r="E87" s="12">
        <v>102.48437996295473</v>
      </c>
      <c r="F87" s="12">
        <v>102.97520774759728</v>
      </c>
      <c r="G87" s="12">
        <v>103.59176167311496</v>
      </c>
      <c r="H87" s="12">
        <v>101.75245843452542</v>
      </c>
      <c r="I87" s="12">
        <v>105.49490983408175</v>
      </c>
      <c r="J87" s="12">
        <v>106.81498522067369</v>
      </c>
      <c r="K87" s="12">
        <v>108.3171205031795</v>
      </c>
      <c r="L87" s="12">
        <v>110.0435844076021</v>
      </c>
      <c r="M87" s="12">
        <v>112.07412785774144</v>
      </c>
      <c r="N87" s="12">
        <v>116.96242501719469</v>
      </c>
      <c r="O87" s="12">
        <v>120.36412470108748</v>
      </c>
      <c r="P87" s="12">
        <v>118.0293789737389</v>
      </c>
      <c r="Q87" s="12">
        <v>119.12883222948628</v>
      </c>
      <c r="R87" s="12">
        <v>129.65862971761447</v>
      </c>
      <c r="S87" s="12">
        <v>134.04657512861036</v>
      </c>
      <c r="T87" s="12">
        <v>141.0250141509411</v>
      </c>
    </row>
    <row r="88" spans="1:20">
      <c r="A88" t="s">
        <v>219</v>
      </c>
      <c r="B88" t="s">
        <v>76</v>
      </c>
      <c r="C88" t="s">
        <v>196</v>
      </c>
      <c r="D88" s="12">
        <v>100</v>
      </c>
      <c r="E88" s="12">
        <v>108.34488232275498</v>
      </c>
      <c r="F88" s="12">
        <v>115.2753613024811</v>
      </c>
      <c r="G88" s="12">
        <v>126.74353562710175</v>
      </c>
      <c r="H88" s="12">
        <v>137.35666730116537</v>
      </c>
      <c r="I88" s="12">
        <v>132.61982841819474</v>
      </c>
      <c r="J88" s="12">
        <v>146.21566054097133</v>
      </c>
      <c r="K88" s="12">
        <v>158.1640501944126</v>
      </c>
      <c r="L88" s="12">
        <v>182.11565241493545</v>
      </c>
      <c r="M88" s="12">
        <v>193.64596865131179</v>
      </c>
      <c r="N88" s="12">
        <v>209.55822193428597</v>
      </c>
      <c r="O88" s="12">
        <v>212.65479820158578</v>
      </c>
      <c r="P88" s="12">
        <v>200.58476846919953</v>
      </c>
      <c r="Q88" s="12">
        <v>175.36761963918175</v>
      </c>
      <c r="R88" s="12">
        <v>227.1200605111388</v>
      </c>
      <c r="S88" s="12">
        <v>234.78814422489299</v>
      </c>
      <c r="T88" s="12">
        <v>231.01952808881197</v>
      </c>
    </row>
    <row r="89" spans="1:20">
      <c r="A89" t="s">
        <v>221</v>
      </c>
      <c r="B89" t="s">
        <v>76</v>
      </c>
      <c r="C89" t="s">
        <v>196</v>
      </c>
      <c r="D89" s="12">
        <v>100</v>
      </c>
      <c r="E89" s="12">
        <v>101.78156429384467</v>
      </c>
      <c r="F89" s="12">
        <v>103.00834335162544</v>
      </c>
      <c r="G89" s="12">
        <v>107.77285994225865</v>
      </c>
      <c r="H89" s="12">
        <v>114.24863429959025</v>
      </c>
      <c r="I89" s="12">
        <v>117.80778971488456</v>
      </c>
      <c r="J89" s="12">
        <v>121.29595571402722</v>
      </c>
      <c r="K89" s="12">
        <v>127.92739772417931</v>
      </c>
      <c r="L89" s="12">
        <v>135.97931094636931</v>
      </c>
      <c r="M89" s="12">
        <v>142.12332540871685</v>
      </c>
      <c r="N89" s="12">
        <v>147.78143330331727</v>
      </c>
      <c r="O89" s="12">
        <v>153.94742437547475</v>
      </c>
      <c r="P89" s="12">
        <v>154.30131608231548</v>
      </c>
      <c r="Q89" s="12">
        <v>148.76975993657825</v>
      </c>
      <c r="R89" s="12">
        <v>158.93148978134204</v>
      </c>
      <c r="S89" s="12">
        <v>164.48812657782281</v>
      </c>
      <c r="T89" s="12">
        <v>159.93195321465345</v>
      </c>
    </row>
    <row r="90" spans="1:20">
      <c r="A90" t="s">
        <v>222</v>
      </c>
      <c r="B90" t="s">
        <v>76</v>
      </c>
      <c r="C90" t="s">
        <v>196</v>
      </c>
      <c r="D90" s="12">
        <v>100</v>
      </c>
      <c r="E90" s="12">
        <v>104.93928961969948</v>
      </c>
      <c r="F90" s="12">
        <v>113.06046737677697</v>
      </c>
      <c r="G90" s="12">
        <v>122.47750192377787</v>
      </c>
      <c r="H90" s="12">
        <v>127.49520068040987</v>
      </c>
      <c r="I90" s="12">
        <v>127.4179255599206</v>
      </c>
      <c r="J90" s="12">
        <v>142.27807703211695</v>
      </c>
      <c r="K90" s="12">
        <v>154.7558219594184</v>
      </c>
      <c r="L90" s="12">
        <v>170.54392288688186</v>
      </c>
      <c r="M90" s="12">
        <v>177.52006804098656</v>
      </c>
      <c r="N90" s="12">
        <v>182.82677898829536</v>
      </c>
      <c r="O90" s="12">
        <v>194.46810578753391</v>
      </c>
      <c r="P90" s="12">
        <v>189.0875217690656</v>
      </c>
      <c r="Q90" s="12">
        <v>192.18030861447488</v>
      </c>
      <c r="R90" s="12">
        <v>212.16605240775985</v>
      </c>
      <c r="S90" s="12">
        <v>214.09323235186909</v>
      </c>
      <c r="T90" s="12"/>
    </row>
    <row r="91" spans="1:20"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</row>
    <row r="92" spans="1:20">
      <c r="A92" s="8" t="s">
        <v>269</v>
      </c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</row>
    <row r="93" spans="1:20">
      <c r="A93" t="s">
        <v>193</v>
      </c>
      <c r="B93" t="s">
        <v>76</v>
      </c>
      <c r="C93" t="s">
        <v>194</v>
      </c>
      <c r="D93" s="12">
        <v>100</v>
      </c>
      <c r="E93" s="12">
        <v>102.35702502964936</v>
      </c>
      <c r="F93" s="12">
        <v>105.28885475209576</v>
      </c>
      <c r="G93" s="12">
        <v>106.19884704743745</v>
      </c>
      <c r="H93" s="12">
        <v>107.40830953451891</v>
      </c>
      <c r="I93" s="12">
        <v>107.52688997382943</v>
      </c>
      <c r="J93" s="12">
        <v>109.72864490292594</v>
      </c>
      <c r="K93" s="12">
        <v>109.93587070229063</v>
      </c>
      <c r="L93" s="12">
        <v>110.62802772858247</v>
      </c>
      <c r="M93" s="12">
        <v>112.38725519544197</v>
      </c>
      <c r="N93" s="12">
        <v>115.21954011872033</v>
      </c>
      <c r="O93" s="12">
        <v>116.463406625665</v>
      </c>
      <c r="P93" s="12">
        <v>116.58355631129551</v>
      </c>
      <c r="Q93" s="12">
        <v>116.08907315024663</v>
      </c>
      <c r="R93" s="12">
        <v>115.89029057836451</v>
      </c>
      <c r="S93" s="12">
        <v>116.50836894413776</v>
      </c>
      <c r="T93" s="12">
        <v>115.22235452788118</v>
      </c>
    </row>
    <row r="94" spans="1:20">
      <c r="A94" t="s">
        <v>197</v>
      </c>
      <c r="B94" t="s">
        <v>76</v>
      </c>
      <c r="C94" t="s">
        <v>194</v>
      </c>
      <c r="D94" s="12">
        <v>100</v>
      </c>
      <c r="E94" s="12">
        <v>101.21945897299072</v>
      </c>
      <c r="F94" s="12">
        <v>100.85865490728128</v>
      </c>
      <c r="G94" s="12">
        <v>102.76745116469763</v>
      </c>
      <c r="H94" s="12">
        <v>103.2865666861578</v>
      </c>
      <c r="I94" s="12">
        <v>103.70346221328977</v>
      </c>
      <c r="J94" s="12">
        <v>104.71561229150656</v>
      </c>
      <c r="K94" s="12">
        <v>105.75013983743909</v>
      </c>
      <c r="L94" s="12">
        <v>106.25885774763744</v>
      </c>
      <c r="M94" s="12">
        <v>106.49661182187533</v>
      </c>
      <c r="N94" s="12">
        <v>107.76325995366976</v>
      </c>
      <c r="O94" s="12">
        <v>108.73373265029024</v>
      </c>
      <c r="P94" s="12">
        <v>108.57799451639021</v>
      </c>
      <c r="Q94" s="12">
        <v>106.44469331480539</v>
      </c>
      <c r="R94" s="12">
        <v>106.60989014523791</v>
      </c>
      <c r="S94" s="12">
        <v>107.35142413369032</v>
      </c>
      <c r="T94" s="12">
        <v>107.00492982394825</v>
      </c>
    </row>
    <row r="95" spans="1:20">
      <c r="A95" t="s">
        <v>198</v>
      </c>
      <c r="B95" t="s">
        <v>76</v>
      </c>
      <c r="C95" t="s">
        <v>194</v>
      </c>
      <c r="D95" s="12">
        <v>100</v>
      </c>
      <c r="E95" s="12">
        <v>101.74504597453389</v>
      </c>
      <c r="F95" s="12">
        <v>104.98801613279268</v>
      </c>
      <c r="G95" s="12">
        <v>107.65695177656642</v>
      </c>
      <c r="H95" s="12">
        <v>112.72445429668083</v>
      </c>
      <c r="I95" s="12">
        <v>114.38700226683402</v>
      </c>
      <c r="J95" s="12">
        <v>113.77486572079331</v>
      </c>
      <c r="K95" s="12">
        <v>111.03348207563353</v>
      </c>
      <c r="L95" s="12">
        <v>112.25450668189845</v>
      </c>
      <c r="M95" s="12">
        <v>112.72719520658848</v>
      </c>
      <c r="N95" s="12">
        <v>115.1835580597471</v>
      </c>
      <c r="O95" s="12">
        <v>117.46920621557156</v>
      </c>
      <c r="P95" s="12">
        <v>119.63516797209552</v>
      </c>
      <c r="Q95" s="12">
        <v>121.16039973971506</v>
      </c>
      <c r="R95" s="12">
        <v>122.86321539863489</v>
      </c>
      <c r="S95" s="12">
        <v>123.32355290954354</v>
      </c>
      <c r="T95" s="12">
        <v>125.13485445937582</v>
      </c>
    </row>
    <row r="96" spans="1:20">
      <c r="A96" t="s">
        <v>199</v>
      </c>
      <c r="B96" t="s">
        <v>76</v>
      </c>
      <c r="C96" t="s">
        <v>194</v>
      </c>
      <c r="D96" s="12">
        <v>100</v>
      </c>
      <c r="E96" s="12">
        <v>99.16199290923231</v>
      </c>
      <c r="F96" s="12">
        <v>101.90536138580899</v>
      </c>
      <c r="G96" s="12">
        <v>103.02558351067583</v>
      </c>
      <c r="H96" s="12">
        <v>105.06613377600479</v>
      </c>
      <c r="I96" s="12">
        <v>109.54758214658987</v>
      </c>
      <c r="J96" s="12">
        <v>110.04354797525612</v>
      </c>
      <c r="K96" s="12">
        <v>112.90998812073461</v>
      </c>
      <c r="L96" s="12">
        <v>116.77481843679588</v>
      </c>
      <c r="M96" s="12">
        <v>118.20384947385114</v>
      </c>
      <c r="N96" s="12">
        <v>121.13099564480257</v>
      </c>
      <c r="O96" s="12">
        <v>125.13607367583982</v>
      </c>
      <c r="P96" s="12">
        <v>123.47251662667254</v>
      </c>
      <c r="Q96" s="12">
        <v>119.55717793763877</v>
      </c>
      <c r="R96" s="12">
        <v>122.11344948392882</v>
      </c>
      <c r="S96" s="12">
        <v>124.42691692372416</v>
      </c>
      <c r="T96" s="12">
        <v>123.38319718800734</v>
      </c>
    </row>
    <row r="97" spans="1:20">
      <c r="A97" t="s">
        <v>200</v>
      </c>
      <c r="B97" t="s">
        <v>76</v>
      </c>
      <c r="C97" t="s">
        <v>194</v>
      </c>
      <c r="D97" s="12">
        <v>100</v>
      </c>
      <c r="E97" s="12">
        <v>100.17995627135465</v>
      </c>
      <c r="F97" s="12">
        <v>99.919420390235587</v>
      </c>
      <c r="G97" s="12">
        <v>101.36409767958412</v>
      </c>
      <c r="H97" s="12">
        <v>105.20906620180799</v>
      </c>
      <c r="I97" s="12">
        <v>105.30441145435026</v>
      </c>
      <c r="J97" s="12">
        <v>105.73288223647033</v>
      </c>
      <c r="K97" s="12">
        <v>107.18052236861311</v>
      </c>
      <c r="L97" s="12">
        <v>108.69181504963856</v>
      </c>
      <c r="M97" s="12">
        <v>109.76460699711755</v>
      </c>
      <c r="N97" s="12">
        <v>110.9041600498535</v>
      </c>
      <c r="O97" s="12">
        <v>110.66786119421509</v>
      </c>
      <c r="P97" s="12">
        <v>109.1287372194012</v>
      </c>
      <c r="Q97" s="12">
        <v>107.48120234103439</v>
      </c>
      <c r="R97" s="12">
        <v>110.41152672132063</v>
      </c>
      <c r="S97" s="12">
        <v>111.76134447006038</v>
      </c>
      <c r="T97" s="12">
        <v>112.0064104260981</v>
      </c>
    </row>
    <row r="98" spans="1:20">
      <c r="A98" t="s">
        <v>201</v>
      </c>
      <c r="B98" t="s">
        <v>76</v>
      </c>
      <c r="C98" t="s">
        <v>194</v>
      </c>
      <c r="D98" s="12">
        <v>100</v>
      </c>
      <c r="E98" s="12">
        <v>101.1611000483377</v>
      </c>
      <c r="F98" s="12">
        <v>101.62832627914086</v>
      </c>
      <c r="G98" s="12">
        <v>101.65967115815691</v>
      </c>
      <c r="H98" s="12">
        <v>102.35693205968769</v>
      </c>
      <c r="I98" s="12">
        <v>102.83615660498603</v>
      </c>
      <c r="J98" s="12">
        <v>102.86803729389976</v>
      </c>
      <c r="K98" s="12">
        <v>102.88847461428384</v>
      </c>
      <c r="L98" s="12">
        <v>103.38916982762612</v>
      </c>
      <c r="M98" s="12">
        <v>103.84807186894702</v>
      </c>
      <c r="N98" s="12">
        <v>104.9387511878714</v>
      </c>
      <c r="O98" s="12">
        <v>106.08142320294145</v>
      </c>
      <c r="P98" s="12">
        <v>106.3235327324353</v>
      </c>
      <c r="Q98" s="12">
        <v>104.90252661157265</v>
      </c>
      <c r="R98" s="12">
        <v>105.55231092895274</v>
      </c>
      <c r="S98" s="12">
        <v>106.56214036152623</v>
      </c>
      <c r="T98" s="12"/>
    </row>
    <row r="99" spans="1:20">
      <c r="A99" t="s">
        <v>202</v>
      </c>
      <c r="B99" t="s">
        <v>76</v>
      </c>
      <c r="C99" t="s">
        <v>194</v>
      </c>
      <c r="D99" s="12">
        <v>100</v>
      </c>
      <c r="E99" s="12">
        <v>106.18570397326567</v>
      </c>
      <c r="F99" s="12">
        <v>113.65869882911898</v>
      </c>
      <c r="G99" s="12">
        <v>119.99565204869333</v>
      </c>
      <c r="H99" s="12">
        <v>128.79523657779072</v>
      </c>
      <c r="I99" s="12">
        <v>133.04442993062787</v>
      </c>
      <c r="J99" s="12">
        <v>136.50346674792752</v>
      </c>
      <c r="K99" s="12">
        <v>145.65757653741417</v>
      </c>
      <c r="L99" s="12">
        <v>161.68600173360619</v>
      </c>
      <c r="M99" s="12">
        <v>165.42663343147191</v>
      </c>
      <c r="N99" s="12">
        <v>170.27060422587419</v>
      </c>
      <c r="O99" s="12">
        <v>183.76755555018769</v>
      </c>
      <c r="P99" s="12">
        <v>174.00789134581171</v>
      </c>
      <c r="Q99" s="12">
        <v>162.71111486859985</v>
      </c>
      <c r="R99" s="12">
        <v>165.14113654332294</v>
      </c>
      <c r="S99" s="12">
        <v>169.19690180597919</v>
      </c>
      <c r="T99" s="12">
        <v>169.54510953028188</v>
      </c>
    </row>
    <row r="100" spans="1:20">
      <c r="A100" t="s">
        <v>220</v>
      </c>
      <c r="B100" t="s">
        <v>76</v>
      </c>
      <c r="C100" t="s">
        <v>194</v>
      </c>
      <c r="D100" s="12">
        <v>100</v>
      </c>
      <c r="E100" s="12">
        <v>101.45303893643778</v>
      </c>
      <c r="F100" s="12">
        <v>102.46147515476846</v>
      </c>
      <c r="G100" s="12">
        <v>102.69828128334889</v>
      </c>
      <c r="H100" s="12">
        <v>103.9529438474256</v>
      </c>
      <c r="I100" s="12">
        <v>104.50674619589756</v>
      </c>
      <c r="J100" s="12">
        <v>104.69073604413548</v>
      </c>
      <c r="K100" s="12">
        <v>105.45300503942202</v>
      </c>
      <c r="L100" s="12">
        <v>106.27248510255718</v>
      </c>
      <c r="M100" s="12">
        <v>107.40653735480696</v>
      </c>
      <c r="N100" s="12">
        <v>108.80072949531089</v>
      </c>
      <c r="O100" s="12">
        <v>110.40750716419339</v>
      </c>
      <c r="P100" s="12">
        <v>110.3696883425601</v>
      </c>
      <c r="Q100" s="12">
        <v>108.59090302635316</v>
      </c>
      <c r="R100" s="12">
        <v>109.22568376882788</v>
      </c>
      <c r="S100" s="12">
        <v>110.23274045744812</v>
      </c>
      <c r="T100" s="12"/>
    </row>
    <row r="101" spans="1:20">
      <c r="A101" t="s">
        <v>203</v>
      </c>
      <c r="B101" t="s">
        <v>76</v>
      </c>
      <c r="C101" t="s">
        <v>194</v>
      </c>
      <c r="D101" s="12">
        <v>100</v>
      </c>
      <c r="E101" s="12">
        <v>101.14705884676989</v>
      </c>
      <c r="F101" s="12">
        <v>102.88894235745816</v>
      </c>
      <c r="G101" s="12">
        <v>103.69986037591828</v>
      </c>
      <c r="H101" s="12">
        <v>104.86710821696018</v>
      </c>
      <c r="I101" s="12">
        <v>105.25836381436872</v>
      </c>
      <c r="J101" s="12">
        <v>103.47770242133598</v>
      </c>
      <c r="K101" s="12">
        <v>102.85381903865618</v>
      </c>
      <c r="L101" s="12">
        <v>105.57644912333937</v>
      </c>
      <c r="M101" s="12">
        <v>106.1614163428921</v>
      </c>
      <c r="N101" s="12">
        <v>105.77770692533866</v>
      </c>
      <c r="O101" s="12">
        <v>108.19125970632322</v>
      </c>
      <c r="P101" s="12">
        <v>108.20767561066769</v>
      </c>
      <c r="Q101" s="12">
        <v>104.44886811253053</v>
      </c>
      <c r="R101" s="12">
        <v>104.9695940313273</v>
      </c>
      <c r="S101" s="12">
        <v>106.23172224368867</v>
      </c>
      <c r="T101" s="12">
        <v>106.3207553133403</v>
      </c>
    </row>
    <row r="102" spans="1:20">
      <c r="A102" t="s">
        <v>2</v>
      </c>
      <c r="B102" t="s">
        <v>76</v>
      </c>
      <c r="C102" t="s">
        <v>194</v>
      </c>
      <c r="D102" s="12">
        <v>100</v>
      </c>
      <c r="E102" s="12">
        <v>101.43554903685671</v>
      </c>
      <c r="F102" s="12">
        <v>102.4411182129553</v>
      </c>
      <c r="G102" s="12">
        <v>102.40952887108315</v>
      </c>
      <c r="H102" s="12">
        <v>102.4711653979801</v>
      </c>
      <c r="I102" s="12">
        <v>102.01896521275545</v>
      </c>
      <c r="J102" s="12">
        <v>101.51837778365531</v>
      </c>
      <c r="K102" s="12">
        <v>101.99951413768144</v>
      </c>
      <c r="L102" s="12">
        <v>103.65322033027029</v>
      </c>
      <c r="M102" s="12">
        <v>104.52239982820704</v>
      </c>
      <c r="N102" s="12">
        <v>105.93856411931651</v>
      </c>
      <c r="O102" s="12">
        <v>106.69544806703904</v>
      </c>
      <c r="P102" s="12">
        <v>107.15865892050681</v>
      </c>
      <c r="Q102" s="12">
        <v>106.11088771025361</v>
      </c>
      <c r="R102" s="12">
        <v>107.2202125357453</v>
      </c>
      <c r="S102" s="12">
        <v>108.5026237394319</v>
      </c>
      <c r="T102" s="12">
        <v>108.99548380196384</v>
      </c>
    </row>
    <row r="103" spans="1:20">
      <c r="A103" t="s">
        <v>5</v>
      </c>
      <c r="B103" t="s">
        <v>76</v>
      </c>
      <c r="C103" t="s">
        <v>194</v>
      </c>
      <c r="D103" s="12">
        <v>100</v>
      </c>
      <c r="E103" s="12">
        <v>100.91720409743192</v>
      </c>
      <c r="F103" s="12">
        <v>101.74145842262821</v>
      </c>
      <c r="G103" s="12">
        <v>101.07290950230755</v>
      </c>
      <c r="H103" s="12">
        <v>101.24281902787328</v>
      </c>
      <c r="I103" s="12">
        <v>102.89446338327201</v>
      </c>
      <c r="J103" s="12">
        <v>103.83316055806411</v>
      </c>
      <c r="K103" s="12">
        <v>103.36176649422364</v>
      </c>
      <c r="L103" s="12">
        <v>102.87041605613868</v>
      </c>
      <c r="M103" s="12">
        <v>103.17069615143086</v>
      </c>
      <c r="N103" s="12">
        <v>105.09458615339121</v>
      </c>
      <c r="O103" s="12">
        <v>106.66142110981528</v>
      </c>
      <c r="P103" s="12">
        <v>107.99600623320006</v>
      </c>
      <c r="Q103" s="12">
        <v>105.45276257687668</v>
      </c>
      <c r="R103" s="12">
        <v>104.64748861178393</v>
      </c>
      <c r="S103" s="12">
        <v>106.20460495931474</v>
      </c>
      <c r="T103" s="12">
        <v>106.62373035096638</v>
      </c>
    </row>
    <row r="104" spans="1:20">
      <c r="A104" t="s">
        <v>204</v>
      </c>
      <c r="B104" t="s">
        <v>76</v>
      </c>
      <c r="C104" t="s">
        <v>194</v>
      </c>
      <c r="D104" s="12">
        <v>100</v>
      </c>
      <c r="E104" s="12">
        <v>103.80259242100469</v>
      </c>
      <c r="F104" s="12">
        <v>101.57472263117697</v>
      </c>
      <c r="G104" s="12">
        <v>102.9719133087326</v>
      </c>
      <c r="H104" s="12">
        <v>106.94002232073746</v>
      </c>
      <c r="I104" s="12">
        <v>108.35712498221129</v>
      </c>
      <c r="J104" s="12">
        <v>113.67646519961833</v>
      </c>
      <c r="K104" s="12">
        <v>119.80969710776301</v>
      </c>
      <c r="L104" s="12">
        <v>118.95600985430163</v>
      </c>
      <c r="M104" s="12">
        <v>116.19574303939817</v>
      </c>
      <c r="N104" s="12">
        <v>116.50234782458026</v>
      </c>
      <c r="O104" s="12">
        <v>120.50255461379982</v>
      </c>
      <c r="P104" s="12">
        <v>122.3588571259764</v>
      </c>
      <c r="Q104" s="12">
        <v>120.83563296390591</v>
      </c>
      <c r="R104" s="12">
        <v>116.91240402977651</v>
      </c>
      <c r="S104" s="12">
        <v>114.58730353958951</v>
      </c>
      <c r="T104" s="12">
        <v>115.90243184690326</v>
      </c>
    </row>
    <row r="105" spans="1:20">
      <c r="A105" t="s">
        <v>205</v>
      </c>
      <c r="B105" t="s">
        <v>76</v>
      </c>
      <c r="C105" t="s">
        <v>194</v>
      </c>
      <c r="D105" s="12">
        <v>100</v>
      </c>
      <c r="E105" s="12">
        <v>99.788502179791294</v>
      </c>
      <c r="F105" s="12">
        <v>100.50684540342489</v>
      </c>
      <c r="G105" s="12">
        <v>98.347207835472943</v>
      </c>
      <c r="H105" s="12">
        <v>98.608717629232316</v>
      </c>
      <c r="I105" s="12">
        <v>101.55062717435142</v>
      </c>
      <c r="J105" s="12">
        <v>106.38712711814905</v>
      </c>
      <c r="K105" s="12">
        <v>107.24789625063795</v>
      </c>
      <c r="L105" s="12">
        <v>107.88664852520533</v>
      </c>
      <c r="M105" s="12">
        <v>111.23186542334123</v>
      </c>
      <c r="N105" s="12">
        <v>115.44897556906948</v>
      </c>
      <c r="O105" s="12">
        <v>112.28674803716387</v>
      </c>
      <c r="P105" s="12">
        <v>113.66564959363234</v>
      </c>
      <c r="Q105" s="12">
        <v>110.14119015464614</v>
      </c>
      <c r="R105" s="12">
        <v>107.84350185281677</v>
      </c>
      <c r="S105" s="12">
        <v>110.48354759666751</v>
      </c>
      <c r="T105" s="12">
        <v>108.90985766485274</v>
      </c>
    </row>
    <row r="106" spans="1:20">
      <c r="A106" t="s">
        <v>206</v>
      </c>
      <c r="B106" t="s">
        <v>76</v>
      </c>
      <c r="C106" t="s">
        <v>194</v>
      </c>
      <c r="D106" s="12">
        <v>100</v>
      </c>
      <c r="E106" s="12">
        <v>103.20322696724041</v>
      </c>
      <c r="F106" s="12">
        <v>100.99874031515175</v>
      </c>
      <c r="G106" s="12">
        <v>102.33981384267086</v>
      </c>
      <c r="H106" s="12">
        <v>106.78530594647277</v>
      </c>
      <c r="I106" s="12">
        <v>107.88138901513895</v>
      </c>
      <c r="J106" s="12">
        <v>107.80125223452461</v>
      </c>
      <c r="K106" s="12">
        <v>108.06363187095795</v>
      </c>
      <c r="L106" s="12">
        <v>109.65829121025163</v>
      </c>
      <c r="M106" s="12">
        <v>108.50307883098927</v>
      </c>
      <c r="N106" s="12">
        <v>111.86451830680403</v>
      </c>
      <c r="O106" s="12">
        <v>113.00392928238269</v>
      </c>
      <c r="P106" s="12">
        <v>109.74574091102498</v>
      </c>
      <c r="Q106" s="12">
        <v>107.5614373078927</v>
      </c>
      <c r="R106" s="12">
        <v>106.14879181856753</v>
      </c>
      <c r="S106" s="12">
        <v>101.80122261643459</v>
      </c>
      <c r="T106" s="12"/>
    </row>
    <row r="107" spans="1:20">
      <c r="A107" t="s">
        <v>207</v>
      </c>
      <c r="B107" t="s">
        <v>76</v>
      </c>
      <c r="C107" t="s">
        <v>194</v>
      </c>
      <c r="D107" s="12">
        <v>100</v>
      </c>
      <c r="E107" s="12">
        <v>101.4282693979187</v>
      </c>
      <c r="F107" s="12">
        <v>101.53245046209521</v>
      </c>
      <c r="G107" s="12">
        <v>101.48901892249357</v>
      </c>
      <c r="H107" s="12">
        <v>103.23735236235709</v>
      </c>
      <c r="I107" s="12">
        <v>103.76306519957296</v>
      </c>
      <c r="J107" s="12">
        <v>102.66205290780988</v>
      </c>
      <c r="K107" s="12">
        <v>101.97286630497393</v>
      </c>
      <c r="L107" s="12">
        <v>102.7806201004079</v>
      </c>
      <c r="M107" s="12">
        <v>103.57395134684211</v>
      </c>
      <c r="N107" s="12">
        <v>103.7432159844091</v>
      </c>
      <c r="O107" s="12">
        <v>104.30633275552087</v>
      </c>
      <c r="P107" s="12">
        <v>103.71041925366588</v>
      </c>
      <c r="Q107" s="12">
        <v>101.97641731135643</v>
      </c>
      <c r="R107" s="12">
        <v>103.61565290897532</v>
      </c>
      <c r="S107" s="12">
        <v>103.86662711391868</v>
      </c>
      <c r="T107" s="12">
        <v>102.29495168901343</v>
      </c>
    </row>
    <row r="108" spans="1:20">
      <c r="A108" t="s">
        <v>208</v>
      </c>
      <c r="B108" t="s">
        <v>76</v>
      </c>
      <c r="C108" t="s">
        <v>194</v>
      </c>
      <c r="D108" s="12">
        <v>100</v>
      </c>
      <c r="E108" s="12">
        <v>100.15362248444309</v>
      </c>
      <c r="F108" s="12">
        <v>99.000957546206649</v>
      </c>
      <c r="G108" s="12">
        <v>100.08838094766652</v>
      </c>
      <c r="H108" s="12">
        <v>101.35092908279759</v>
      </c>
      <c r="I108" s="12">
        <v>102.56561279863374</v>
      </c>
      <c r="J108" s="12">
        <v>103.55033331064509</v>
      </c>
      <c r="K108" s="12">
        <v>103.78546582018961</v>
      </c>
      <c r="L108" s="12">
        <v>103.2714744045888</v>
      </c>
      <c r="M108" s="12">
        <v>102.7399640701025</v>
      </c>
      <c r="N108" s="12">
        <v>103.15602227983656</v>
      </c>
      <c r="O108" s="12">
        <v>103.98204123894209</v>
      </c>
      <c r="P108" s="12">
        <v>102.20497315570518</v>
      </c>
      <c r="Q108" s="12">
        <v>99.007106570716104</v>
      </c>
      <c r="R108" s="12">
        <v>99.82995433479158</v>
      </c>
      <c r="S108" s="12">
        <v>100.18556647340426</v>
      </c>
      <c r="T108" s="12"/>
    </row>
    <row r="109" spans="1:20">
      <c r="A109" t="s">
        <v>209</v>
      </c>
      <c r="B109" t="s">
        <v>76</v>
      </c>
      <c r="C109" t="s">
        <v>194</v>
      </c>
      <c r="D109" s="12">
        <v>100</v>
      </c>
      <c r="E109" s="12">
        <v>102.85991541691682</v>
      </c>
      <c r="F109" s="12">
        <v>115.40414758747977</v>
      </c>
      <c r="G109" s="12">
        <v>118.47719830182342</v>
      </c>
      <c r="H109" s="12">
        <v>126.1016306495268</v>
      </c>
      <c r="I109" s="12">
        <v>134.39071416774786</v>
      </c>
      <c r="J109" s="12">
        <v>141.48167306810913</v>
      </c>
      <c r="K109" s="12">
        <v>150.55964710032731</v>
      </c>
      <c r="L109" s="12">
        <v>154.55087672779496</v>
      </c>
      <c r="M109" s="12">
        <v>160.01444355660689</v>
      </c>
      <c r="N109" s="12">
        <v>164.31298151296417</v>
      </c>
      <c r="O109" s="12">
        <v>171.74056583952273</v>
      </c>
      <c r="P109" s="12">
        <v>172.46906313306607</v>
      </c>
      <c r="Q109" s="12">
        <v>159.65286602314552</v>
      </c>
      <c r="R109" s="12">
        <v>175.50234031872895</v>
      </c>
      <c r="S109" s="12">
        <v>181.51752462066119</v>
      </c>
      <c r="T109" s="12">
        <v>187.96259529278169</v>
      </c>
    </row>
    <row r="110" spans="1:20">
      <c r="A110" t="s">
        <v>210</v>
      </c>
      <c r="B110" t="s">
        <v>76</v>
      </c>
      <c r="C110" t="s">
        <v>194</v>
      </c>
      <c r="D110" s="12">
        <v>100</v>
      </c>
      <c r="E110" s="12">
        <v>101.92723108771671</v>
      </c>
      <c r="F110" s="12">
        <v>103.1843107971611</v>
      </c>
      <c r="G110" s="12">
        <v>105.03755287905406</v>
      </c>
      <c r="H110" s="12">
        <v>106.38512285941921</v>
      </c>
      <c r="I110" s="12">
        <v>106.63690882967694</v>
      </c>
      <c r="J110" s="12">
        <v>106.67044473409626</v>
      </c>
      <c r="K110" s="12">
        <v>108.35344043043303</v>
      </c>
      <c r="L110" s="12">
        <v>111.15997226454027</v>
      </c>
      <c r="M110" s="12">
        <v>113.45606496498064</v>
      </c>
      <c r="N110" s="12">
        <v>115.26550368861612</v>
      </c>
      <c r="O110" s="12">
        <v>116.56695346643244</v>
      </c>
      <c r="P110" s="12">
        <v>117.11989585868248</v>
      </c>
      <c r="Q110" s="12">
        <v>115.29320581244561</v>
      </c>
      <c r="R110" s="12">
        <v>117.00300356360655</v>
      </c>
      <c r="S110" s="12">
        <v>117.19088463448863</v>
      </c>
      <c r="T110" s="12">
        <v>116.39704043976704</v>
      </c>
    </row>
    <row r="111" spans="1:20">
      <c r="A111" t="s">
        <v>211</v>
      </c>
      <c r="B111" t="s">
        <v>76</v>
      </c>
      <c r="C111" t="s">
        <v>194</v>
      </c>
      <c r="D111" s="12">
        <v>100</v>
      </c>
      <c r="E111" s="12">
        <v>102.65649988866001</v>
      </c>
      <c r="F111" s="12">
        <v>104.37314034105063</v>
      </c>
      <c r="G111" s="12">
        <v>105.56900470403272</v>
      </c>
      <c r="H111" s="12">
        <v>107.56671535084656</v>
      </c>
      <c r="I111" s="12">
        <v>108.85548419467474</v>
      </c>
      <c r="J111" s="12">
        <v>109.46663180729611</v>
      </c>
      <c r="K111" s="12">
        <v>112.21773215713061</v>
      </c>
      <c r="L111" s="12">
        <v>115.5065023225019</v>
      </c>
      <c r="M111" s="12">
        <v>118.64708345346529</v>
      </c>
      <c r="N111" s="12">
        <v>120.97610495871609</v>
      </c>
      <c r="O111" s="12">
        <v>121.87222131794412</v>
      </c>
      <c r="P111" s="12">
        <v>118.77948004767248</v>
      </c>
      <c r="Q111" s="12">
        <v>118.08296074994931</v>
      </c>
      <c r="R111" s="12">
        <v>120.507397667961</v>
      </c>
      <c r="S111" s="12">
        <v>121.74682890223602</v>
      </c>
      <c r="T111" s="12">
        <v>122.74580536709495</v>
      </c>
    </row>
    <row r="112" spans="1:20">
      <c r="A112" t="s">
        <v>212</v>
      </c>
      <c r="B112" t="s">
        <v>76</v>
      </c>
      <c r="C112" t="s">
        <v>194</v>
      </c>
      <c r="D112" s="12">
        <v>100</v>
      </c>
      <c r="E112" s="12">
        <v>102.3478053216671</v>
      </c>
      <c r="F112" s="12">
        <v>104.14710062944356</v>
      </c>
      <c r="G112" s="12">
        <v>109.15003755623862</v>
      </c>
      <c r="H112" s="12">
        <v>114.5991048117771</v>
      </c>
      <c r="I112" s="12">
        <v>118.87735015843745</v>
      </c>
      <c r="J112" s="12">
        <v>122.02870409785966</v>
      </c>
      <c r="K112" s="12">
        <v>124.43118000118804</v>
      </c>
      <c r="L112" s="12">
        <v>126.66446985790583</v>
      </c>
      <c r="M112" s="12">
        <v>127.3265081344617</v>
      </c>
      <c r="N112" s="12">
        <v>126.86539956416719</v>
      </c>
      <c r="O112" s="12">
        <v>127.65596136566838</v>
      </c>
      <c r="P112" s="12">
        <v>129.82452138986505</v>
      </c>
      <c r="Q112" s="12">
        <v>126.48057790140876</v>
      </c>
      <c r="R112" s="12">
        <v>130.58465012785121</v>
      </c>
      <c r="S112" s="12">
        <v>133.37356466319633</v>
      </c>
      <c r="T112" s="12">
        <v>135.160400797319</v>
      </c>
    </row>
    <row r="113" spans="1:20">
      <c r="A113" t="s">
        <v>213</v>
      </c>
      <c r="B113" t="s">
        <v>76</v>
      </c>
      <c r="C113" t="s">
        <v>194</v>
      </c>
      <c r="D113" s="12">
        <v>100</v>
      </c>
      <c r="E113" s="12">
        <v>101.70210177533188</v>
      </c>
      <c r="F113" s="12">
        <v>103.07884149751703</v>
      </c>
      <c r="G113" s="12">
        <v>104.57973786524238</v>
      </c>
      <c r="H113" s="12">
        <v>107.01383667352107</v>
      </c>
      <c r="I113" s="12">
        <v>106.54498819768415</v>
      </c>
      <c r="J113" s="12">
        <v>106.7370356164661</v>
      </c>
      <c r="K113" s="12">
        <v>106.39119481340177</v>
      </c>
      <c r="L113" s="12">
        <v>106.64494882847022</v>
      </c>
      <c r="M113" s="12">
        <v>107.03813406822532</v>
      </c>
      <c r="N113" s="12">
        <v>107.34213874522035</v>
      </c>
      <c r="O113" s="12">
        <v>109.92442124720993</v>
      </c>
      <c r="P113" s="12">
        <v>109.13720593478226</v>
      </c>
      <c r="Q113" s="12">
        <v>110.11832729841021</v>
      </c>
      <c r="R113" s="12">
        <v>111.63872240986898</v>
      </c>
      <c r="S113" s="12">
        <v>111.71884636375464</v>
      </c>
      <c r="T113" s="12">
        <v>113.4442317342899</v>
      </c>
    </row>
    <row r="114" spans="1:20">
      <c r="A114" t="s">
        <v>214</v>
      </c>
      <c r="B114" t="s">
        <v>76</v>
      </c>
      <c r="C114" t="s">
        <v>194</v>
      </c>
      <c r="D114" s="12">
        <v>100</v>
      </c>
      <c r="E114" s="12">
        <v>96.687661731700246</v>
      </c>
      <c r="F114" s="12">
        <v>94.74700307469044</v>
      </c>
      <c r="G114" s="12">
        <v>103.97016131928632</v>
      </c>
      <c r="H114" s="12">
        <v>107.73195468377439</v>
      </c>
      <c r="I114" s="12">
        <v>106.30634167839992</v>
      </c>
      <c r="J114" s="12">
        <v>110.81894145670077</v>
      </c>
      <c r="K114" s="12">
        <v>118.52931669555085</v>
      </c>
      <c r="L114" s="12">
        <v>118.22519566073581</v>
      </c>
      <c r="M114" s="12">
        <v>130.41569498291602</v>
      </c>
      <c r="N114" s="12">
        <v>131.08961891735106</v>
      </c>
      <c r="O114" s="12">
        <v>136.30152663159171</v>
      </c>
      <c r="P114" s="12">
        <v>140.16516036662532</v>
      </c>
      <c r="Q114" s="12">
        <v>128.50145516680089</v>
      </c>
      <c r="R114" s="12">
        <v>125.88729868569308</v>
      </c>
      <c r="S114" s="12">
        <v>126.328931613552</v>
      </c>
      <c r="T114" s="12">
        <v>131.27750313952012</v>
      </c>
    </row>
    <row r="115" spans="1:20">
      <c r="A115" t="s">
        <v>216</v>
      </c>
      <c r="B115" t="s">
        <v>76</v>
      </c>
      <c r="C115" t="s">
        <v>194</v>
      </c>
      <c r="D115" s="12">
        <v>100</v>
      </c>
      <c r="E115" s="12">
        <v>114.32873484137663</v>
      </c>
      <c r="F115" s="12">
        <v>111.34358174942314</v>
      </c>
      <c r="G115" s="12">
        <v>116.44954211271582</v>
      </c>
      <c r="H115" s="12">
        <v>111.91941229512787</v>
      </c>
      <c r="I115" s="12">
        <v>115.55205332132567</v>
      </c>
      <c r="J115" s="12">
        <v>115.34399546512732</v>
      </c>
      <c r="K115" s="12">
        <v>113.91787628986157</v>
      </c>
      <c r="L115" s="12">
        <v>111.62221127615295</v>
      </c>
      <c r="M115" s="12">
        <v>116.87548643023919</v>
      </c>
      <c r="N115" s="12">
        <v>119.54012413756848</v>
      </c>
      <c r="O115" s="12">
        <v>127.24786484982234</v>
      </c>
      <c r="P115" s="12">
        <v>130.1193604092357</v>
      </c>
      <c r="Q115" s="12">
        <v>130.4151328518841</v>
      </c>
      <c r="R115" s="12">
        <v>133.2298282165539</v>
      </c>
      <c r="S115" s="12">
        <v>131.076106546651</v>
      </c>
      <c r="T115" s="12">
        <v>136.69532581254566</v>
      </c>
    </row>
    <row r="116" spans="1:20">
      <c r="A116" t="s">
        <v>217</v>
      </c>
      <c r="B116" t="s">
        <v>76</v>
      </c>
      <c r="C116" t="s">
        <v>194</v>
      </c>
      <c r="D116" s="12">
        <v>100</v>
      </c>
      <c r="E116" s="12">
        <v>104.46718169718649</v>
      </c>
      <c r="F116" s="12">
        <v>107.43594908848061</v>
      </c>
      <c r="G116" s="12">
        <v>109.44616713513749</v>
      </c>
      <c r="H116" s="12">
        <v>110.28561305928442</v>
      </c>
      <c r="I116" s="12">
        <v>112.83510819246547</v>
      </c>
      <c r="J116" s="12">
        <v>111.55177765480305</v>
      </c>
      <c r="K116" s="12">
        <v>114.10691638540123</v>
      </c>
      <c r="L116" s="12">
        <v>116.29710248302608</v>
      </c>
      <c r="M116" s="12">
        <v>121.26499668438649</v>
      </c>
      <c r="N116" s="12">
        <v>123.27541068928701</v>
      </c>
      <c r="O116" s="12">
        <v>125.34453378398501</v>
      </c>
      <c r="P116" s="12">
        <v>125.9572168285804</v>
      </c>
      <c r="Q116" s="12">
        <v>120.16233964736921</v>
      </c>
      <c r="R116" s="12">
        <v>121.94575562282581</v>
      </c>
      <c r="S116" s="12">
        <v>123.28544375136188</v>
      </c>
      <c r="T116" s="12">
        <v>121.33338611142025</v>
      </c>
    </row>
    <row r="117" spans="1:20">
      <c r="A117" t="s">
        <v>218</v>
      </c>
      <c r="B117" t="s">
        <v>76</v>
      </c>
      <c r="C117" t="s">
        <v>194</v>
      </c>
      <c r="D117" s="12">
        <v>100</v>
      </c>
      <c r="E117" s="12">
        <v>99.598237615123111</v>
      </c>
      <c r="F117" s="12">
        <v>98.863576434879647</v>
      </c>
      <c r="G117" s="12">
        <v>98.566438763053</v>
      </c>
      <c r="H117" s="12">
        <v>98.545322048421554</v>
      </c>
      <c r="I117" s="12">
        <v>98.187340344344094</v>
      </c>
      <c r="J117" s="12">
        <v>97.711680354394673</v>
      </c>
      <c r="K117" s="12">
        <v>97.435811943125657</v>
      </c>
      <c r="L117" s="12">
        <v>97.148524379671983</v>
      </c>
      <c r="M117" s="12">
        <v>96.98087640685479</v>
      </c>
      <c r="N117" s="12">
        <v>96.641134837087478</v>
      </c>
      <c r="O117" s="12">
        <v>97.512498959418863</v>
      </c>
      <c r="P117" s="12">
        <v>97.121087905243684</v>
      </c>
      <c r="Q117" s="12">
        <v>98.669211132714494</v>
      </c>
      <c r="R117" s="12">
        <v>100.89797249030352</v>
      </c>
      <c r="S117" s="12">
        <v>102.84833753270473</v>
      </c>
      <c r="T117" s="12">
        <v>106.16435908264978</v>
      </c>
    </row>
    <row r="118" spans="1:20">
      <c r="A118" t="s">
        <v>219</v>
      </c>
      <c r="B118" t="s">
        <v>76</v>
      </c>
      <c r="C118" t="s">
        <v>194</v>
      </c>
      <c r="D118" s="12">
        <v>100</v>
      </c>
      <c r="E118" s="12">
        <v>103.22162298216911</v>
      </c>
      <c r="F118" s="12">
        <v>105.01578395084198</v>
      </c>
      <c r="G118" s="12">
        <v>105.77957018716668</v>
      </c>
      <c r="H118" s="12">
        <v>107.12915389341111</v>
      </c>
      <c r="I118" s="12">
        <v>106.29443963795359</v>
      </c>
      <c r="J118" s="12">
        <v>106.89540934565998</v>
      </c>
      <c r="K118" s="12">
        <v>109.24300619036075</v>
      </c>
      <c r="L118" s="12">
        <v>112.12404312949771</v>
      </c>
      <c r="M118" s="12">
        <v>114.617727575893</v>
      </c>
      <c r="N118" s="12">
        <v>117.10610612410278</v>
      </c>
      <c r="O118" s="12">
        <v>117.85726344573801</v>
      </c>
      <c r="P118" s="12">
        <v>119.06391677896028</v>
      </c>
      <c r="Q118" s="12">
        <v>118.4202806337786</v>
      </c>
      <c r="R118" s="12">
        <v>120.62240378235997</v>
      </c>
      <c r="S118" s="12">
        <v>122.79598032169531</v>
      </c>
      <c r="T118" s="12">
        <v>123.39363932433554</v>
      </c>
    </row>
    <row r="119" spans="1:20">
      <c r="A119" t="s">
        <v>221</v>
      </c>
      <c r="B119" t="s">
        <v>76</v>
      </c>
      <c r="C119" t="s">
        <v>194</v>
      </c>
      <c r="D119" s="12">
        <v>100</v>
      </c>
      <c r="E119" s="12">
        <v>103.25649771095776</v>
      </c>
      <c r="F119" s="12">
        <v>106.83164434783154</v>
      </c>
      <c r="G119" s="12">
        <v>107.83527469661078</v>
      </c>
      <c r="H119" s="12">
        <v>111.3704871671507</v>
      </c>
      <c r="I119" s="12">
        <v>112.54229608595702</v>
      </c>
      <c r="J119" s="12">
        <v>113.31420274619116</v>
      </c>
      <c r="K119" s="12">
        <v>117.04786592936303</v>
      </c>
      <c r="L119" s="12">
        <v>119.03992460323875</v>
      </c>
      <c r="M119" s="12">
        <v>123.18856016390485</v>
      </c>
      <c r="N119" s="12">
        <v>125.91608680784211</v>
      </c>
      <c r="O119" s="12">
        <v>130.15293367729697</v>
      </c>
      <c r="P119" s="12">
        <v>128.72582309395142</v>
      </c>
      <c r="Q119" s="12">
        <v>124.7570726508339</v>
      </c>
      <c r="R119" s="12">
        <v>124.8018213409372</v>
      </c>
      <c r="S119" s="12">
        <v>125.5358053824397</v>
      </c>
      <c r="T119" s="12">
        <v>125.59747085811632</v>
      </c>
    </row>
    <row r="120" spans="1:20">
      <c r="A120" t="s">
        <v>222</v>
      </c>
      <c r="B120" t="s">
        <v>76</v>
      </c>
      <c r="C120" t="s">
        <v>194</v>
      </c>
      <c r="D120" s="12">
        <v>100</v>
      </c>
      <c r="E120" s="12">
        <v>102.38098590377501</v>
      </c>
      <c r="F120" s="12">
        <v>104.45086985528036</v>
      </c>
      <c r="G120" s="12">
        <v>106.54662326741101</v>
      </c>
      <c r="H120" s="12">
        <v>108.77000314444075</v>
      </c>
      <c r="I120" s="12">
        <v>110.96995971105279</v>
      </c>
      <c r="J120" s="12">
        <v>112.38958013964957</v>
      </c>
      <c r="K120" s="12">
        <v>114.31276618771899</v>
      </c>
      <c r="L120" s="12">
        <v>115.8313419252937</v>
      </c>
      <c r="M120" s="12">
        <v>117.47950673665501</v>
      </c>
      <c r="N120" s="12">
        <v>118.80497882586782</v>
      </c>
      <c r="O120" s="12">
        <v>119.49570337982583</v>
      </c>
      <c r="P120" s="12">
        <v>120.45172145687589</v>
      </c>
      <c r="Q120" s="12">
        <v>121.67176731650356</v>
      </c>
      <c r="R120" s="12">
        <v>124.34223803117905</v>
      </c>
      <c r="S120" s="12">
        <v>126.16493281548904</v>
      </c>
      <c r="T120" s="12"/>
    </row>
    <row r="121" spans="1:20"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</row>
    <row r="122" spans="1:20">
      <c r="A122" s="8" t="s">
        <v>15</v>
      </c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</row>
    <row r="123" spans="1:20">
      <c r="A123" t="s">
        <v>193</v>
      </c>
      <c r="B123" t="s">
        <v>311</v>
      </c>
      <c r="C123" t="s">
        <v>196</v>
      </c>
      <c r="D123" s="12">
        <v>100</v>
      </c>
      <c r="E123" s="12">
        <v>102.87884841324286</v>
      </c>
      <c r="F123" s="12">
        <v>105.31450710536249</v>
      </c>
      <c r="G123" s="12">
        <v>108.22318994061597</v>
      </c>
      <c r="H123" s="12">
        <v>110.04166202128881</v>
      </c>
      <c r="I123" s="12">
        <v>110.71322635907069</v>
      </c>
      <c r="J123" s="12">
        <v>114.14848787610852</v>
      </c>
      <c r="K123" s="12">
        <v>114.10729623021075</v>
      </c>
      <c r="L123" s="12">
        <v>112.54170521624977</v>
      </c>
      <c r="M123" s="12">
        <v>112.36651846036823</v>
      </c>
      <c r="N123" s="12">
        <v>114.75335973166641</v>
      </c>
      <c r="O123" s="12">
        <v>115.76684805633121</v>
      </c>
      <c r="P123" s="12">
        <v>118.39590414592352</v>
      </c>
      <c r="Q123" s="12">
        <v>118.96980493589695</v>
      </c>
      <c r="R123" s="12">
        <v>118.2769538915617</v>
      </c>
      <c r="S123" s="12">
        <v>118.67396824242982</v>
      </c>
      <c r="T123" s="12">
        <v>119.06606965056646</v>
      </c>
    </row>
    <row r="124" spans="1:20">
      <c r="A124" t="s">
        <v>197</v>
      </c>
      <c r="B124" t="s">
        <v>311</v>
      </c>
      <c r="C124" t="s">
        <v>196</v>
      </c>
      <c r="D124" s="12">
        <v>100</v>
      </c>
      <c r="E124" s="12">
        <v>102.1800829959587</v>
      </c>
      <c r="F124" s="12">
        <v>102.84419417936678</v>
      </c>
      <c r="G124" s="12">
        <v>105.84268153286966</v>
      </c>
      <c r="H124" s="12">
        <v>104.18516254145746</v>
      </c>
      <c r="I124" s="12">
        <v>104.900632169901</v>
      </c>
      <c r="J124" s="12">
        <v>107.13581017695076</v>
      </c>
      <c r="K124" s="12">
        <v>107.74994348226018</v>
      </c>
      <c r="L124" s="12">
        <v>108.56956312758426</v>
      </c>
      <c r="M124" s="12">
        <v>106.50003060964497</v>
      </c>
      <c r="N124" s="12">
        <v>107.17532346303018</v>
      </c>
      <c r="O124" s="12">
        <v>109.26489431869861</v>
      </c>
      <c r="P124" s="12">
        <v>107.63831161280267</v>
      </c>
      <c r="Q124" s="12">
        <v>106.13938010932534</v>
      </c>
      <c r="R124" s="12">
        <v>109.08650407761758</v>
      </c>
      <c r="S124" s="12">
        <v>108.375092153629</v>
      </c>
      <c r="T124" s="12">
        <v>109.72928588878766</v>
      </c>
    </row>
    <row r="125" spans="1:20">
      <c r="A125" t="s">
        <v>198</v>
      </c>
      <c r="B125" t="s">
        <v>311</v>
      </c>
      <c r="C125" t="s">
        <v>196</v>
      </c>
      <c r="D125" s="12">
        <v>100</v>
      </c>
      <c r="E125" s="12">
        <v>106.58452212310563</v>
      </c>
      <c r="F125" s="12">
        <v>106.77192355276208</v>
      </c>
      <c r="G125" s="12">
        <v>107.92911083208861</v>
      </c>
      <c r="H125" s="12">
        <v>129.13295989932419</v>
      </c>
      <c r="I125" s="12">
        <v>145.44291058378482</v>
      </c>
      <c r="J125" s="12">
        <v>152.39280753810974</v>
      </c>
      <c r="K125" s="12">
        <v>148.64326963269332</v>
      </c>
      <c r="L125" s="12">
        <v>142.11457096242259</v>
      </c>
      <c r="M125" s="12">
        <v>138.32277028945541</v>
      </c>
      <c r="N125" s="12">
        <v>140.09520044605961</v>
      </c>
      <c r="O125" s="12">
        <v>141.29024437071541</v>
      </c>
      <c r="P125" s="12">
        <v>143.89176370465239</v>
      </c>
      <c r="Q125" s="12">
        <v>144.54141814672244</v>
      </c>
      <c r="R125" s="12">
        <v>144.80991705476362</v>
      </c>
      <c r="S125" s="12">
        <v>143.17708561146867</v>
      </c>
      <c r="T125" s="12">
        <v>141.32397127181321</v>
      </c>
    </row>
    <row r="126" spans="1:20">
      <c r="A126" t="s">
        <v>199</v>
      </c>
      <c r="B126" t="s">
        <v>311</v>
      </c>
      <c r="C126" t="s">
        <v>196</v>
      </c>
      <c r="D126" s="12">
        <v>100</v>
      </c>
      <c r="E126" s="12">
        <v>101.74936042598976</v>
      </c>
      <c r="F126" s="12">
        <v>102.23484245924092</v>
      </c>
      <c r="G126" s="12">
        <v>105.37924544823822</v>
      </c>
      <c r="H126" s="12">
        <v>112.62894096688368</v>
      </c>
      <c r="I126" s="12">
        <v>118.01983491936193</v>
      </c>
      <c r="J126" s="12">
        <v>122.69295259749445</v>
      </c>
      <c r="K126" s="12">
        <v>130.53077472976497</v>
      </c>
      <c r="L126" s="12">
        <v>136.87886325930012</v>
      </c>
      <c r="M126" s="12">
        <v>138.82760714933806</v>
      </c>
      <c r="N126" s="12">
        <v>145.26173383445163</v>
      </c>
      <c r="O126" s="12">
        <v>149.34814553164688</v>
      </c>
      <c r="P126" s="12">
        <v>150.73279604827044</v>
      </c>
      <c r="Q126" s="12">
        <v>146.35238410985974</v>
      </c>
      <c r="R126" s="12">
        <v>153.9900542483575</v>
      </c>
      <c r="S126" s="12">
        <v>158.06957943798989</v>
      </c>
      <c r="T126" s="12">
        <v>158.22668844635672</v>
      </c>
    </row>
    <row r="127" spans="1:20">
      <c r="A127" t="s">
        <v>200</v>
      </c>
      <c r="B127" t="s">
        <v>311</v>
      </c>
      <c r="C127" t="s">
        <v>196</v>
      </c>
      <c r="D127" s="12">
        <v>100</v>
      </c>
      <c r="E127" s="12">
        <v>102.6707417221462</v>
      </c>
      <c r="F127" s="12">
        <v>105.39058520597443</v>
      </c>
      <c r="G127" s="12">
        <v>107.97321327696109</v>
      </c>
      <c r="H127" s="12">
        <v>109.09153904315619</v>
      </c>
      <c r="I127" s="12">
        <v>111.01433758200884</v>
      </c>
      <c r="J127" s="12">
        <v>112.65424311920559</v>
      </c>
      <c r="K127" s="12">
        <v>115.75510931038492</v>
      </c>
      <c r="L127" s="12">
        <v>118.26237133820884</v>
      </c>
      <c r="M127" s="12">
        <v>122.48704985900328</v>
      </c>
      <c r="N127" s="12">
        <v>124.51353774021692</v>
      </c>
      <c r="O127" s="12">
        <v>127.36550444274661</v>
      </c>
      <c r="P127" s="12">
        <v>126.0215568954287</v>
      </c>
      <c r="Q127" s="12">
        <v>126.45535775185608</v>
      </c>
      <c r="R127" s="12">
        <v>130.28643059234449</v>
      </c>
      <c r="S127" s="12">
        <v>130.65517323379387</v>
      </c>
      <c r="T127" s="12">
        <v>129.61232998309245</v>
      </c>
    </row>
    <row r="128" spans="1:20">
      <c r="A128" t="s">
        <v>201</v>
      </c>
      <c r="B128" t="s">
        <v>311</v>
      </c>
      <c r="C128" t="s">
        <v>196</v>
      </c>
      <c r="D128" s="12">
        <v>100</v>
      </c>
      <c r="E128" s="12">
        <v>99.250047541156306</v>
      </c>
      <c r="F128" s="12">
        <v>98.844064757570408</v>
      </c>
      <c r="G128" s="12">
        <v>100.2520224235392</v>
      </c>
      <c r="H128" s="12">
        <v>100.77631848844362</v>
      </c>
      <c r="I128" s="12">
        <v>100.85317544004553</v>
      </c>
      <c r="J128" s="12">
        <v>101.18482839582406</v>
      </c>
      <c r="K128" s="12">
        <v>101.45903551548068</v>
      </c>
      <c r="L128" s="12">
        <v>102.54322862152152</v>
      </c>
      <c r="M128" s="12">
        <v>102.7059852981166</v>
      </c>
      <c r="N128" s="12">
        <v>104.45853283306091</v>
      </c>
      <c r="O128" s="12">
        <v>105.33626516138857</v>
      </c>
      <c r="P128" s="12">
        <v>105.75252378091062</v>
      </c>
      <c r="Q128" s="12">
        <v>105.51956806877651</v>
      </c>
      <c r="R128" s="12">
        <v>108.05583478542422</v>
      </c>
      <c r="S128" s="12">
        <v>109.59028104750686</v>
      </c>
      <c r="T128" s="12">
        <v>110.45918159435675</v>
      </c>
    </row>
    <row r="129" spans="1:20">
      <c r="A129" t="s">
        <v>202</v>
      </c>
      <c r="B129" t="s">
        <v>311</v>
      </c>
      <c r="C129" t="s">
        <v>196</v>
      </c>
      <c r="D129" s="12">
        <v>100</v>
      </c>
      <c r="E129" s="12">
        <v>119.62002433317076</v>
      </c>
      <c r="F129" s="12">
        <v>122.65771900972064</v>
      </c>
      <c r="G129" s="12">
        <v>116.95156634765218</v>
      </c>
      <c r="H129" s="12">
        <v>131.436101776002</v>
      </c>
      <c r="I129" s="12">
        <v>140.07338605515039</v>
      </c>
      <c r="J129" s="12">
        <v>155.046425431871</v>
      </c>
      <c r="K129" s="12">
        <v>160.69801746139785</v>
      </c>
      <c r="L129" s="12">
        <v>164.92134828777105</v>
      </c>
      <c r="M129" s="12">
        <v>180.15272840292835</v>
      </c>
      <c r="N129" s="12">
        <v>202.53860911813288</v>
      </c>
      <c r="O129" s="12">
        <v>225.82496355354613</v>
      </c>
      <c r="P129" s="12">
        <v>208.60905493900671</v>
      </c>
      <c r="Q129" s="12">
        <v>202.37685586036238</v>
      </c>
      <c r="R129" s="12">
        <v>215.88799050606943</v>
      </c>
      <c r="S129" s="12">
        <v>199.35802665532367</v>
      </c>
      <c r="T129" s="12">
        <v>211.13488225431135</v>
      </c>
    </row>
    <row r="130" spans="1:20">
      <c r="A130" t="s">
        <v>220</v>
      </c>
      <c r="B130" t="s">
        <v>311</v>
      </c>
      <c r="C130" t="s">
        <v>196</v>
      </c>
      <c r="D130" s="12">
        <v>100</v>
      </c>
      <c r="E130" s="12">
        <v>102.20865355217572</v>
      </c>
      <c r="F130" s="12">
        <v>103.23338195406009</v>
      </c>
      <c r="G130" s="12">
        <v>105.27749809518025</v>
      </c>
      <c r="H130" s="12">
        <v>107.98440235131085</v>
      </c>
      <c r="I130" s="12">
        <v>107.97515612988694</v>
      </c>
      <c r="J130" s="12">
        <v>108.35023986202748</v>
      </c>
      <c r="K130" s="12">
        <v>107.66502165837679</v>
      </c>
      <c r="L130" s="12">
        <v>109.32927507369504</v>
      </c>
      <c r="M130" s="12">
        <v>109.72277336044915</v>
      </c>
      <c r="N130" s="12">
        <v>111.86783530671512</v>
      </c>
      <c r="O130" s="12">
        <v>112.50878760801284</v>
      </c>
      <c r="P130" s="12">
        <v>110.41198278622207</v>
      </c>
      <c r="Q130" s="12">
        <v>108.35467404483754</v>
      </c>
      <c r="R130" s="12">
        <v>111.49578200599655</v>
      </c>
      <c r="S130" s="12">
        <v>112.93270153722706</v>
      </c>
      <c r="T130" s="12">
        <v>114.91924954136124</v>
      </c>
    </row>
    <row r="131" spans="1:20">
      <c r="A131" t="s">
        <v>203</v>
      </c>
      <c r="B131" t="s">
        <v>311</v>
      </c>
      <c r="C131" t="s">
        <v>196</v>
      </c>
      <c r="D131" s="12">
        <v>100</v>
      </c>
      <c r="E131" s="12">
        <v>100.72743472132007</v>
      </c>
      <c r="F131" s="12">
        <v>103.5103410875292</v>
      </c>
      <c r="G131" s="12">
        <v>104.3250933674679</v>
      </c>
      <c r="H131" s="12">
        <v>104.80088024936329</v>
      </c>
      <c r="I131" s="12">
        <v>108.23887070889644</v>
      </c>
      <c r="J131" s="12">
        <v>106.97279017050772</v>
      </c>
      <c r="K131" s="12">
        <v>109.22004663946801</v>
      </c>
      <c r="L131" s="12">
        <v>113.00144324556608</v>
      </c>
      <c r="M131" s="12">
        <v>115.67920628372674</v>
      </c>
      <c r="N131" s="12">
        <v>118.08353112617876</v>
      </c>
      <c r="O131" s="12">
        <v>118.17112034250481</v>
      </c>
      <c r="P131" s="12">
        <v>113.76578967990805</v>
      </c>
      <c r="Q131" s="12">
        <v>109.37257085396502</v>
      </c>
      <c r="R131" s="12">
        <v>109.95560145308718</v>
      </c>
      <c r="S131" s="12">
        <v>109.41112221106502</v>
      </c>
      <c r="T131" s="12">
        <v>109.4056934158891</v>
      </c>
    </row>
    <row r="132" spans="1:20">
      <c r="A132" t="s">
        <v>2</v>
      </c>
      <c r="B132" t="s">
        <v>311</v>
      </c>
      <c r="C132" t="s">
        <v>196</v>
      </c>
      <c r="D132" s="12">
        <v>100</v>
      </c>
      <c r="E132" s="12">
        <v>102.14721092437746</v>
      </c>
      <c r="F132" s="12">
        <v>102.23689606371686</v>
      </c>
      <c r="G132" s="12">
        <v>104.94106617431815</v>
      </c>
      <c r="H132" s="12">
        <v>104.51058426332629</v>
      </c>
      <c r="I132" s="12">
        <v>103.76300522288159</v>
      </c>
      <c r="J132" s="12">
        <v>105.33680166009697</v>
      </c>
      <c r="K132" s="12">
        <v>105.37162187289012</v>
      </c>
      <c r="L132" s="12">
        <v>108.18445307880425</v>
      </c>
      <c r="M132" s="12">
        <v>109.66060080071006</v>
      </c>
      <c r="N132" s="12">
        <v>110.60206539924843</v>
      </c>
      <c r="O132" s="12">
        <v>111.63137447416125</v>
      </c>
      <c r="P132" s="12">
        <v>112.11685588680429</v>
      </c>
      <c r="Q132" s="12">
        <v>113.77985353199709</v>
      </c>
      <c r="R132" s="12">
        <v>116.40907439223186</v>
      </c>
      <c r="S132" s="12">
        <v>119.42256756579141</v>
      </c>
      <c r="T132" s="12">
        <v>119.75933059334142</v>
      </c>
    </row>
    <row r="133" spans="1:20">
      <c r="A133" t="s">
        <v>5</v>
      </c>
      <c r="B133" t="s">
        <v>311</v>
      </c>
      <c r="C133" t="s">
        <v>196</v>
      </c>
      <c r="D133" s="12">
        <v>100</v>
      </c>
      <c r="E133" s="12">
        <v>101.06886559152976</v>
      </c>
      <c r="F133" s="12">
        <v>102.89991364537993</v>
      </c>
      <c r="G133" s="12">
        <v>104.13073708301206</v>
      </c>
      <c r="H133" s="12">
        <v>107.78274568595803</v>
      </c>
      <c r="I133" s="12">
        <v>107.78027660047725</v>
      </c>
      <c r="J133" s="12">
        <v>108.06741707732618</v>
      </c>
      <c r="K133" s="12">
        <v>108.67713817311588</v>
      </c>
      <c r="L133" s="12">
        <v>109.85341815975751</v>
      </c>
      <c r="M133" s="12">
        <v>108.9046870655684</v>
      </c>
      <c r="N133" s="12">
        <v>112.04411388830299</v>
      </c>
      <c r="O133" s="12">
        <v>111.5456509818441</v>
      </c>
      <c r="P133" s="12">
        <v>111.68735558953432</v>
      </c>
      <c r="Q133" s="12">
        <v>107.65879815717773</v>
      </c>
      <c r="R133" s="12">
        <v>110.73702485295983</v>
      </c>
      <c r="S133" s="12">
        <v>113.02057879897409</v>
      </c>
      <c r="T133" s="12">
        <v>113.52422757515338</v>
      </c>
    </row>
    <row r="134" spans="1:20">
      <c r="A134" t="s">
        <v>204</v>
      </c>
      <c r="B134" t="s">
        <v>311</v>
      </c>
      <c r="C134" t="s">
        <v>196</v>
      </c>
      <c r="D134" s="12">
        <v>100</v>
      </c>
      <c r="E134" s="12">
        <v>101.96410323281347</v>
      </c>
      <c r="F134" s="12">
        <v>100.03097732859136</v>
      </c>
      <c r="G134" s="12">
        <v>97.2489395033721</v>
      </c>
      <c r="H134" s="12">
        <v>96.010884696068231</v>
      </c>
      <c r="I134" s="12">
        <v>91.038652338674922</v>
      </c>
      <c r="J134" s="12">
        <v>100.6761769856075</v>
      </c>
      <c r="K134" s="12">
        <v>103.81497468431627</v>
      </c>
      <c r="L134" s="12">
        <v>103.22171310072275</v>
      </c>
      <c r="M134" s="12">
        <v>120.21580711106543</v>
      </c>
      <c r="N134" s="12">
        <v>125.14036016817083</v>
      </c>
      <c r="O134" s="12">
        <v>129.31133260010267</v>
      </c>
      <c r="P134" s="12">
        <v>115.57440923233922</v>
      </c>
      <c r="Q134" s="12">
        <v>112.69530894463254</v>
      </c>
      <c r="R134" s="12">
        <v>114.97136800748777</v>
      </c>
      <c r="S134" s="12">
        <v>107.43663677448164</v>
      </c>
      <c r="T134" s="12">
        <v>101.72085197544236</v>
      </c>
    </row>
    <row r="135" spans="1:20">
      <c r="A135" t="s">
        <v>205</v>
      </c>
      <c r="B135" t="s">
        <v>311</v>
      </c>
      <c r="C135" t="s">
        <v>196</v>
      </c>
      <c r="D135" s="12">
        <v>100</v>
      </c>
      <c r="E135" s="12">
        <v>103.1067349058242</v>
      </c>
      <c r="F135" s="12">
        <v>100.09094056069226</v>
      </c>
      <c r="G135" s="12">
        <v>97.556158062404876</v>
      </c>
      <c r="H135" s="12">
        <v>102.96633178167529</v>
      </c>
      <c r="I135" s="12">
        <v>102.58192356695096</v>
      </c>
      <c r="J135" s="12">
        <v>104.18837401234768</v>
      </c>
      <c r="K135" s="12">
        <v>106.59689136704372</v>
      </c>
      <c r="L135" s="12">
        <v>115.22891785928786</v>
      </c>
      <c r="M135" s="12">
        <v>121.95566608420296</v>
      </c>
      <c r="N135" s="12">
        <v>123.10205432251897</v>
      </c>
      <c r="O135" s="12">
        <v>124.60347869416067</v>
      </c>
      <c r="P135" s="12">
        <v>124.88224531583957</v>
      </c>
      <c r="Q135" s="12">
        <v>118.9209867332124</v>
      </c>
      <c r="R135" s="12">
        <v>119.06236853371132</v>
      </c>
      <c r="S135" s="12">
        <v>121.14718222125319</v>
      </c>
      <c r="T135" s="12">
        <v>121.61069172881643</v>
      </c>
    </row>
    <row r="136" spans="1:20">
      <c r="A136" t="s">
        <v>206</v>
      </c>
      <c r="B136" t="s">
        <v>311</v>
      </c>
      <c r="C136" t="s">
        <v>196</v>
      </c>
      <c r="D136" s="12">
        <v>100</v>
      </c>
      <c r="E136" s="12">
        <v>106.87611100342914</v>
      </c>
      <c r="F136" s="12">
        <v>110.13552904827461</v>
      </c>
      <c r="G136" s="12">
        <v>111.14234595515973</v>
      </c>
      <c r="H136" s="12">
        <v>111.59790909661079</v>
      </c>
      <c r="I136" s="12">
        <v>115.83841750671671</v>
      </c>
      <c r="J136" s="12">
        <v>114.58736530885925</v>
      </c>
      <c r="K136" s="12">
        <v>119.59947836546579</v>
      </c>
      <c r="L136" s="12">
        <v>118.18454073817578</v>
      </c>
      <c r="M136" s="12">
        <v>126.82027828617093</v>
      </c>
      <c r="N136" s="12">
        <v>127.92007411802474</v>
      </c>
      <c r="O136" s="12">
        <v>131.91622935055668</v>
      </c>
      <c r="P136" s="12">
        <v>134.24586932496223</v>
      </c>
      <c r="Q136" s="12">
        <v>137.70716925409394</v>
      </c>
      <c r="R136" s="12">
        <v>142.73466915784286</v>
      </c>
      <c r="S136" s="12">
        <v>137.06372120450143</v>
      </c>
      <c r="T136" s="12">
        <v>136.68752007487328</v>
      </c>
    </row>
    <row r="137" spans="1:20">
      <c r="A137" t="s">
        <v>207</v>
      </c>
      <c r="B137" t="s">
        <v>311</v>
      </c>
      <c r="C137" t="s">
        <v>196</v>
      </c>
      <c r="D137" s="12">
        <v>100</v>
      </c>
      <c r="E137" s="12">
        <v>101.53812139607524</v>
      </c>
      <c r="F137" s="12">
        <v>98.487498811306253</v>
      </c>
      <c r="G137" s="12">
        <v>98.692965795456701</v>
      </c>
      <c r="H137" s="12">
        <v>97.78576831500574</v>
      </c>
      <c r="I137" s="12">
        <v>98.026936104868938</v>
      </c>
      <c r="J137" s="12">
        <v>97.713794335811727</v>
      </c>
      <c r="K137" s="12">
        <v>97.705130058098547</v>
      </c>
      <c r="L137" s="12">
        <v>99.376958402401158</v>
      </c>
      <c r="M137" s="12">
        <v>99.393223666536585</v>
      </c>
      <c r="N137" s="12">
        <v>99.699620912672515</v>
      </c>
      <c r="O137" s="12">
        <v>100.99176125351426</v>
      </c>
      <c r="P137" s="12">
        <v>102.34643430675295</v>
      </c>
      <c r="Q137" s="12">
        <v>104.39834780006385</v>
      </c>
      <c r="R137" s="12">
        <v>107.5395375163495</v>
      </c>
      <c r="S137" s="12">
        <v>108.13880983768891</v>
      </c>
      <c r="T137" s="12">
        <v>107.90318401501916</v>
      </c>
    </row>
    <row r="138" spans="1:20">
      <c r="A138" t="s">
        <v>208</v>
      </c>
      <c r="B138" t="s">
        <v>311</v>
      </c>
      <c r="C138" t="s">
        <v>196</v>
      </c>
      <c r="D138" s="12">
        <v>100</v>
      </c>
      <c r="E138" s="12">
        <v>101.46276113803158</v>
      </c>
      <c r="F138" s="12">
        <v>102.19535572013059</v>
      </c>
      <c r="G138" s="12">
        <v>102.88801306888482</v>
      </c>
      <c r="H138" s="12">
        <v>104.55324922521595</v>
      </c>
      <c r="I138" s="12">
        <v>105.75945916739633</v>
      </c>
      <c r="J138" s="12">
        <v>107.49342863749763</v>
      </c>
      <c r="K138" s="12">
        <v>107.69109802579402</v>
      </c>
      <c r="L138" s="12">
        <v>108.70149000900381</v>
      </c>
      <c r="M138" s="12">
        <v>108.22909252355906</v>
      </c>
      <c r="N138" s="12">
        <v>107.77782730117526</v>
      </c>
      <c r="O138" s="12">
        <v>107.68385775374072</v>
      </c>
      <c r="P138" s="12">
        <v>109.63694580032475</v>
      </c>
      <c r="Q138" s="12">
        <v>105.47829165726402</v>
      </c>
      <c r="R138" s="12">
        <v>110.90447212754769</v>
      </c>
      <c r="S138" s="12">
        <v>114.06638285138921</v>
      </c>
      <c r="T138" s="12">
        <v>0</v>
      </c>
    </row>
    <row r="139" spans="1:20">
      <c r="A139" t="s">
        <v>209</v>
      </c>
      <c r="B139" t="s">
        <v>311</v>
      </c>
      <c r="C139" t="s">
        <v>196</v>
      </c>
      <c r="D139" s="12">
        <v>100</v>
      </c>
      <c r="E139" s="12">
        <v>111.59218504060081</v>
      </c>
      <c r="F139" s="12">
        <v>109.83247598667984</v>
      </c>
      <c r="G139" s="12">
        <v>134.01774368829984</v>
      </c>
      <c r="H139" s="12">
        <v>138.04674645637638</v>
      </c>
      <c r="I139" s="12">
        <v>147.03845766259056</v>
      </c>
      <c r="J139" s="12">
        <v>137.74807373654852</v>
      </c>
      <c r="K139" s="12">
        <v>162.44993351843175</v>
      </c>
      <c r="L139" s="12">
        <v>193.41003627629451</v>
      </c>
      <c r="M139" s="12">
        <v>204.05765732806557</v>
      </c>
      <c r="N139" s="12">
        <v>216.17791090416307</v>
      </c>
      <c r="O139" s="12">
        <v>222.16302174409705</v>
      </c>
      <c r="P139" s="12">
        <v>213.98435346812272</v>
      </c>
      <c r="Q139" s="12">
        <v>186.25151062830022</v>
      </c>
      <c r="R139" s="12">
        <v>213.40850625249627</v>
      </c>
      <c r="S139" s="12">
        <v>218.50260096794401</v>
      </c>
      <c r="T139" s="12">
        <v>218.7293969574111</v>
      </c>
    </row>
    <row r="140" spans="1:20">
      <c r="A140" t="s">
        <v>210</v>
      </c>
      <c r="B140" t="s">
        <v>311</v>
      </c>
      <c r="C140" t="s">
        <v>196</v>
      </c>
      <c r="D140" s="12">
        <v>100</v>
      </c>
      <c r="E140" s="12">
        <v>99.674484397736904</v>
      </c>
      <c r="F140" s="12">
        <v>101.26759610655459</v>
      </c>
      <c r="G140" s="12">
        <v>102.12701111934624</v>
      </c>
      <c r="H140" s="12">
        <v>102.8807107788182</v>
      </c>
      <c r="I140" s="12">
        <v>102.28190579516806</v>
      </c>
      <c r="J140" s="12">
        <v>103.88058216994277</v>
      </c>
      <c r="K140" s="12">
        <v>105.64481925926057</v>
      </c>
      <c r="L140" s="12">
        <v>108.66058264464259</v>
      </c>
      <c r="M140" s="12">
        <v>107.89569104742431</v>
      </c>
      <c r="N140" s="12">
        <v>109.06552999388784</v>
      </c>
      <c r="O140" s="12">
        <v>110.20743760788854</v>
      </c>
      <c r="P140" s="12">
        <v>111.90131672451729</v>
      </c>
      <c r="Q140" s="12">
        <v>112.92044285715328</v>
      </c>
      <c r="R140" s="12">
        <v>114.089163952193</v>
      </c>
      <c r="S140" s="12">
        <v>114.66886884753572</v>
      </c>
      <c r="T140" s="12">
        <v>114.49183761668023</v>
      </c>
    </row>
    <row r="141" spans="1:20">
      <c r="A141" t="s">
        <v>211</v>
      </c>
      <c r="B141" t="s">
        <v>311</v>
      </c>
      <c r="C141" t="s">
        <v>196</v>
      </c>
      <c r="D141" s="12">
        <v>100</v>
      </c>
      <c r="E141" s="12">
        <v>101.6123183318534</v>
      </c>
      <c r="F141" s="12">
        <v>104.18789066910253</v>
      </c>
      <c r="G141" s="12">
        <v>108.12667239162491</v>
      </c>
      <c r="H141" s="12">
        <v>109.41721624732726</v>
      </c>
      <c r="I141" s="12">
        <v>111.45724112692342</v>
      </c>
      <c r="J141" s="12">
        <v>114.16251208681197</v>
      </c>
      <c r="K141" s="12">
        <v>113.73624288418947</v>
      </c>
      <c r="L141" s="12">
        <v>120.02339955947866</v>
      </c>
      <c r="M141" s="12">
        <v>124.60096544591845</v>
      </c>
      <c r="N141" s="12">
        <v>128.85391344235327</v>
      </c>
      <c r="O141" s="12">
        <v>132.10343059760004</v>
      </c>
      <c r="P141" s="12">
        <v>131.52533131211231</v>
      </c>
      <c r="Q141" s="12">
        <v>128.20315387756588</v>
      </c>
      <c r="R141" s="12">
        <v>128.01702708576255</v>
      </c>
      <c r="S141" s="12">
        <v>130.80975733374191</v>
      </c>
      <c r="T141" s="12">
        <v>133.43153769888343</v>
      </c>
    </row>
    <row r="142" spans="1:20">
      <c r="A142" t="s">
        <v>212</v>
      </c>
      <c r="B142" t="s">
        <v>311</v>
      </c>
      <c r="C142" t="s">
        <v>196</v>
      </c>
      <c r="D142" s="12">
        <v>100</v>
      </c>
      <c r="E142" s="12">
        <v>107.54594974302124</v>
      </c>
      <c r="F142" s="12">
        <v>113.69959266834198</v>
      </c>
      <c r="G142" s="12">
        <v>117.52374876034661</v>
      </c>
      <c r="H142" s="12">
        <v>112.92719985266352</v>
      </c>
      <c r="I142" s="12">
        <v>109.61626875203952</v>
      </c>
      <c r="J142" s="12">
        <v>110.03060185577657</v>
      </c>
      <c r="K142" s="12">
        <v>111.58856063781157</v>
      </c>
      <c r="L142" s="12">
        <v>110.64578539376917</v>
      </c>
      <c r="M142" s="12">
        <v>107.62516462353776</v>
      </c>
      <c r="N142" s="12">
        <v>109.13267305774305</v>
      </c>
      <c r="O142" s="12">
        <v>111.30085761684886</v>
      </c>
      <c r="P142" s="12">
        <v>116.61576151191873</v>
      </c>
      <c r="Q142" s="12">
        <v>114.98971300375885</v>
      </c>
      <c r="R142" s="12">
        <v>124.19891094423835</v>
      </c>
      <c r="S142" s="12">
        <v>124.35980702479105</v>
      </c>
      <c r="T142" s="12">
        <v>126.07545521325324</v>
      </c>
    </row>
    <row r="143" spans="1:20">
      <c r="A143" t="s">
        <v>213</v>
      </c>
      <c r="B143" t="s">
        <v>311</v>
      </c>
      <c r="C143" t="s">
        <v>196</v>
      </c>
      <c r="D143" s="12">
        <v>100</v>
      </c>
      <c r="E143" s="12">
        <v>101.67818439106449</v>
      </c>
      <c r="F143" s="12">
        <v>103.80549504449056</v>
      </c>
      <c r="G143" s="12">
        <v>105.45079784215481</v>
      </c>
      <c r="H143" s="12">
        <v>105.49223287801658</v>
      </c>
      <c r="I143" s="12">
        <v>106.31382945650172</v>
      </c>
      <c r="J143" s="12">
        <v>106.99442585433295</v>
      </c>
      <c r="K143" s="12">
        <v>105.85453217756466</v>
      </c>
      <c r="L143" s="12">
        <v>106.50845376884962</v>
      </c>
      <c r="M143" s="12">
        <v>107.79946588435708</v>
      </c>
      <c r="N143" s="12">
        <v>109.36748695065208</v>
      </c>
      <c r="O143" s="12">
        <v>110.30920696179601</v>
      </c>
      <c r="P143" s="12">
        <v>111.7448708599066</v>
      </c>
      <c r="Q143" s="12">
        <v>113.48822488504342</v>
      </c>
      <c r="R143" s="12">
        <v>117.29815495649046</v>
      </c>
      <c r="S143" s="12">
        <v>117.72419632358401</v>
      </c>
      <c r="T143" s="12">
        <v>119.60037145831149</v>
      </c>
    </row>
    <row r="144" spans="1:20">
      <c r="A144" t="s">
        <v>214</v>
      </c>
      <c r="B144" t="s">
        <v>311</v>
      </c>
      <c r="C144" t="s">
        <v>196</v>
      </c>
      <c r="D144" s="12">
        <v>100</v>
      </c>
      <c r="E144" s="12">
        <v>84.29256590968977</v>
      </c>
      <c r="F144" s="12">
        <v>104.72344337913502</v>
      </c>
      <c r="G144" s="12">
        <v>85.50102022279502</v>
      </c>
      <c r="H144" s="12">
        <v>107.3841123531503</v>
      </c>
      <c r="I144" s="12">
        <v>133.10651444215955</v>
      </c>
      <c r="J144" s="12">
        <v>123.40306620229413</v>
      </c>
      <c r="K144" s="12">
        <v>125.83411202430149</v>
      </c>
      <c r="L144" s="12">
        <v>128.9497951951291</v>
      </c>
      <c r="M144" s="12">
        <v>157.0518109148349</v>
      </c>
      <c r="N144" s="12">
        <v>163.73961072850236</v>
      </c>
      <c r="O144" s="12">
        <v>196.83718503906582</v>
      </c>
      <c r="P144" s="12">
        <v>238.88781969936488</v>
      </c>
      <c r="Q144" s="12">
        <v>163.39754381819034</v>
      </c>
      <c r="R144" s="12">
        <v>168.46690165098153</v>
      </c>
      <c r="S144" s="12">
        <v>168.7815426516469</v>
      </c>
      <c r="T144" s="12">
        <v>0</v>
      </c>
    </row>
    <row r="145" spans="1:20">
      <c r="A145" t="s">
        <v>216</v>
      </c>
      <c r="B145" t="s">
        <v>311</v>
      </c>
      <c r="C145" t="s">
        <v>196</v>
      </c>
      <c r="D145" s="12">
        <v>100</v>
      </c>
      <c r="E145" s="12">
        <v>106.69053732418759</v>
      </c>
      <c r="F145" s="12">
        <v>111.18248761864062</v>
      </c>
      <c r="G145" s="12">
        <v>110.21248722155049</v>
      </c>
      <c r="H145" s="12">
        <v>119.11999566573047</v>
      </c>
      <c r="I145" s="12">
        <v>122.00344113881249</v>
      </c>
      <c r="J145" s="12">
        <v>126.82661033458881</v>
      </c>
      <c r="K145" s="12">
        <v>129.9353548718943</v>
      </c>
      <c r="L145" s="12">
        <v>130.2813211374947</v>
      </c>
      <c r="M145" s="12">
        <v>136.14279449819401</v>
      </c>
      <c r="N145" s="12">
        <v>141.25798714955758</v>
      </c>
      <c r="O145" s="12">
        <v>148.78300464335658</v>
      </c>
      <c r="P145" s="12">
        <v>154.97254521781204</v>
      </c>
      <c r="Q145" s="12">
        <v>153.91427819365583</v>
      </c>
      <c r="R145" s="12">
        <v>162.89570631006518</v>
      </c>
      <c r="S145" s="12">
        <v>162.09057552993477</v>
      </c>
      <c r="T145" s="12">
        <v>166.61354850708148</v>
      </c>
    </row>
    <row r="146" spans="1:20">
      <c r="A146" t="s">
        <v>217</v>
      </c>
      <c r="B146" t="s">
        <v>311</v>
      </c>
      <c r="C146" t="s">
        <v>196</v>
      </c>
      <c r="D146" s="12">
        <v>100</v>
      </c>
      <c r="E146" s="12">
        <v>101.43642512368636</v>
      </c>
      <c r="F146" s="12">
        <v>104.57627037986684</v>
      </c>
      <c r="G146" s="12">
        <v>105.19361637516569</v>
      </c>
      <c r="H146" s="12">
        <v>108.20047506666634</v>
      </c>
      <c r="I146" s="12">
        <v>110.87836810728615</v>
      </c>
      <c r="J146" s="12">
        <v>115.26417792489141</v>
      </c>
      <c r="K146" s="12">
        <v>118.16974563654892</v>
      </c>
      <c r="L146" s="12">
        <v>123.85773059607628</v>
      </c>
      <c r="M146" s="12">
        <v>128.74527548938227</v>
      </c>
      <c r="N146" s="12">
        <v>133.49728211034213</v>
      </c>
      <c r="O146" s="12">
        <v>138.42894292861092</v>
      </c>
      <c r="P146" s="12">
        <v>137.4026133102835</v>
      </c>
      <c r="Q146" s="12">
        <v>136.77185071008026</v>
      </c>
      <c r="R146" s="12">
        <v>146.15881835802989</v>
      </c>
      <c r="S146" s="12">
        <v>146.60262099617307</v>
      </c>
      <c r="T146" s="12">
        <v>149.00199300780577</v>
      </c>
    </row>
    <row r="147" spans="1:20">
      <c r="A147" t="s">
        <v>218</v>
      </c>
      <c r="B147" t="s">
        <v>311</v>
      </c>
      <c r="C147" t="s">
        <v>196</v>
      </c>
      <c r="D147" s="12">
        <v>100</v>
      </c>
      <c r="E147" s="12">
        <v>101.96899283734408</v>
      </c>
      <c r="F147" s="12">
        <v>100.36371577833718</v>
      </c>
      <c r="G147" s="12">
        <v>98.192247551239504</v>
      </c>
      <c r="H147" s="12">
        <v>94.822995231252364</v>
      </c>
      <c r="I147" s="12">
        <v>96.382786987824005</v>
      </c>
      <c r="J147" s="12">
        <v>96.671103281203699</v>
      </c>
      <c r="K147" s="12">
        <v>97.672161454308849</v>
      </c>
      <c r="L147" s="12">
        <v>97.019702147489298</v>
      </c>
      <c r="M147" s="12">
        <v>98.321953328993203</v>
      </c>
      <c r="N147" s="12">
        <v>101.28328193333812</v>
      </c>
      <c r="O147" s="12">
        <v>105.22316935556036</v>
      </c>
      <c r="P147" s="12">
        <v>106.98450236907244</v>
      </c>
      <c r="Q147" s="12">
        <v>109.57763894341743</v>
      </c>
      <c r="R147" s="12">
        <v>109.41116233660277</v>
      </c>
      <c r="S147" s="12">
        <v>109.58653997651723</v>
      </c>
      <c r="T147" s="12">
        <v>110.57863780668633</v>
      </c>
    </row>
    <row r="148" spans="1:20">
      <c r="A148" t="s">
        <v>219</v>
      </c>
      <c r="B148" t="s">
        <v>311</v>
      </c>
      <c r="C148" t="s">
        <v>196</v>
      </c>
      <c r="D148" s="12">
        <v>100</v>
      </c>
      <c r="E148" s="12">
        <v>102.19268042161441</v>
      </c>
      <c r="F148" s="12">
        <v>104.15783581831329</v>
      </c>
      <c r="G148" s="12">
        <v>103.24572450628587</v>
      </c>
      <c r="H148" s="12">
        <v>109.52449935386738</v>
      </c>
      <c r="I148" s="12">
        <v>110.40720881553794</v>
      </c>
      <c r="J148" s="12">
        <v>111.39484045522163</v>
      </c>
      <c r="K148" s="12">
        <v>113.00583855168159</v>
      </c>
      <c r="L148" s="12">
        <v>118.57986623027443</v>
      </c>
      <c r="M148" s="12">
        <v>120.20051592617725</v>
      </c>
      <c r="N148" s="12">
        <v>119.78756764628395</v>
      </c>
      <c r="O148" s="12">
        <v>122.95490830589571</v>
      </c>
      <c r="P148" s="12">
        <v>120.14665418447844</v>
      </c>
      <c r="Q148" s="12">
        <v>120.48580304946806</v>
      </c>
      <c r="R148" s="12">
        <v>121.47641140922234</v>
      </c>
      <c r="S148" s="12">
        <v>120.56295152687564</v>
      </c>
      <c r="T148" s="12">
        <v>122.25366181624661</v>
      </c>
    </row>
    <row r="149" spans="1:20">
      <c r="A149" t="s">
        <v>221</v>
      </c>
      <c r="B149" t="s">
        <v>311</v>
      </c>
      <c r="C149" t="s">
        <v>196</v>
      </c>
      <c r="D149" s="12">
        <v>100</v>
      </c>
      <c r="E149" s="12">
        <v>103.37652565851334</v>
      </c>
      <c r="F149" s="12">
        <v>109.94063313812197</v>
      </c>
      <c r="G149" s="12">
        <v>112.8293109850603</v>
      </c>
      <c r="H149" s="12">
        <v>116.92562477509198</v>
      </c>
      <c r="I149" s="12">
        <v>121.49711047608636</v>
      </c>
      <c r="J149" s="12">
        <v>123.79003343550629</v>
      </c>
      <c r="K149" s="12">
        <v>129.22332417555623</v>
      </c>
      <c r="L149" s="12">
        <v>132.08120922363074</v>
      </c>
      <c r="M149" s="12">
        <v>135.88580822309558</v>
      </c>
      <c r="N149" s="12">
        <v>141.68833644493972</v>
      </c>
      <c r="O149" s="12">
        <v>141.34571270012287</v>
      </c>
      <c r="P149" s="12">
        <v>143.32311480472268</v>
      </c>
      <c r="Q149" s="12">
        <v>144.10543300730379</v>
      </c>
      <c r="R149" s="12">
        <v>145.74215847215532</v>
      </c>
      <c r="S149" s="12">
        <v>147.76640830477973</v>
      </c>
      <c r="T149" s="12">
        <v>148.55674077260591</v>
      </c>
    </row>
    <row r="150" spans="1:20">
      <c r="A150" t="s">
        <v>222</v>
      </c>
      <c r="B150" t="s">
        <v>311</v>
      </c>
      <c r="C150" t="s">
        <v>196</v>
      </c>
      <c r="D150" s="12">
        <v>100</v>
      </c>
      <c r="E150" s="12">
        <v>101.35682638361263</v>
      </c>
      <c r="F150" s="12">
        <v>104.37273437312925</v>
      </c>
      <c r="G150" s="12">
        <v>108.37300886390224</v>
      </c>
      <c r="H150" s="12">
        <v>111.8560876056236</v>
      </c>
      <c r="I150" s="12">
        <v>111.47186940591344</v>
      </c>
      <c r="J150" s="12">
        <v>115.23636515162103</v>
      </c>
      <c r="K150" s="12">
        <v>121.45288766022243</v>
      </c>
      <c r="L150" s="12">
        <v>120.18745853261652</v>
      </c>
      <c r="M150" s="12">
        <v>119.39681244586551</v>
      </c>
      <c r="N150" s="12">
        <v>119.65260682820397</v>
      </c>
      <c r="O150" s="12">
        <v>121.09039667536892</v>
      </c>
      <c r="P150" s="12">
        <v>121.67952305466395</v>
      </c>
      <c r="Q150" s="12">
        <v>125.71962596441652</v>
      </c>
      <c r="R150" s="12">
        <v>128.15933773246223</v>
      </c>
      <c r="S150" s="12">
        <v>129.35593646886696</v>
      </c>
      <c r="T150" s="12">
        <v>0</v>
      </c>
    </row>
    <row r="151" spans="1:20"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</row>
    <row r="152" spans="1:20">
      <c r="A152" s="8" t="s">
        <v>273</v>
      </c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</row>
    <row r="153" spans="1:20">
      <c r="A153" t="s">
        <v>193</v>
      </c>
      <c r="B153" t="s">
        <v>311</v>
      </c>
      <c r="C153" t="s">
        <v>312</v>
      </c>
      <c r="D153" s="12">
        <v>100</v>
      </c>
      <c r="E153" s="12">
        <v>101.55966664914114</v>
      </c>
      <c r="F153" s="12">
        <v>103.71613842828675</v>
      </c>
      <c r="G153" s="12">
        <v>105.14908991913448</v>
      </c>
      <c r="H153" s="12">
        <v>104.91513359672767</v>
      </c>
      <c r="I153" s="12">
        <v>105.30194894183371</v>
      </c>
      <c r="J153" s="12">
        <v>106.90016888330906</v>
      </c>
      <c r="K153" s="12">
        <v>106.87271383820581</v>
      </c>
      <c r="L153" s="12">
        <v>105.67680453108238</v>
      </c>
      <c r="M153" s="12">
        <v>106.11928912005914</v>
      </c>
      <c r="N153" s="12">
        <v>107.72798179748288</v>
      </c>
      <c r="O153" s="12">
        <v>108.032869218714</v>
      </c>
      <c r="P153" s="12">
        <v>108.60850029084494</v>
      </c>
      <c r="Q153" s="12">
        <v>111.02666240693659</v>
      </c>
      <c r="R153" s="12">
        <v>110.51695448083754</v>
      </c>
      <c r="S153" s="12">
        <v>109.5787421957279</v>
      </c>
      <c r="T153" s="12">
        <v>109.39299488678465</v>
      </c>
    </row>
    <row r="154" spans="1:20">
      <c r="A154" t="s">
        <v>197</v>
      </c>
      <c r="B154" t="s">
        <v>311</v>
      </c>
      <c r="C154" t="s">
        <v>312</v>
      </c>
      <c r="D154" s="12">
        <v>100</v>
      </c>
      <c r="E154" s="12">
        <v>101.45052695342935</v>
      </c>
      <c r="F154" s="12">
        <v>101.87690231332819</v>
      </c>
      <c r="G154" s="12">
        <v>104.45541370184763</v>
      </c>
      <c r="H154" s="12">
        <v>104.08583708503453</v>
      </c>
      <c r="I154" s="12">
        <v>105.95404064940757</v>
      </c>
      <c r="J154" s="12">
        <v>107.97455779903035</v>
      </c>
      <c r="K154" s="12">
        <v>107.98310162529917</v>
      </c>
      <c r="L154" s="12">
        <v>106.62698676574057</v>
      </c>
      <c r="M154" s="12">
        <v>105.61333087653175</v>
      </c>
      <c r="N154" s="12">
        <v>106.2839113432113</v>
      </c>
      <c r="O154" s="12">
        <v>106.76446170534165</v>
      </c>
      <c r="P154" s="12">
        <v>107.09076547496358</v>
      </c>
      <c r="Q154" s="12">
        <v>108.68609903130573</v>
      </c>
      <c r="R154" s="12">
        <v>107.56728436677615</v>
      </c>
      <c r="S154" s="12">
        <v>107.19377180943827</v>
      </c>
      <c r="T154" s="12">
        <v>108.78003859995002</v>
      </c>
    </row>
    <row r="155" spans="1:20">
      <c r="A155" t="s">
        <v>198</v>
      </c>
      <c r="B155" t="s">
        <v>311</v>
      </c>
      <c r="C155" t="s">
        <v>312</v>
      </c>
      <c r="D155" s="12">
        <v>100</v>
      </c>
      <c r="E155" s="12">
        <v>101.60678183782548</v>
      </c>
      <c r="F155" s="12">
        <v>102.08352659323126</v>
      </c>
      <c r="G155" s="12">
        <v>103.3442170991103</v>
      </c>
      <c r="H155" s="12">
        <v>103.98396721266572</v>
      </c>
      <c r="I155" s="12">
        <v>102.68954929668662</v>
      </c>
      <c r="J155" s="12">
        <v>105.08177527905272</v>
      </c>
      <c r="K155" s="12">
        <v>108.49931452236895</v>
      </c>
      <c r="L155" s="12">
        <v>109.54281537650139</v>
      </c>
      <c r="M155" s="12">
        <v>108.5060220415553</v>
      </c>
      <c r="N155" s="12">
        <v>107.77716766793451</v>
      </c>
      <c r="O155" s="12">
        <v>107.41098513292083</v>
      </c>
      <c r="P155" s="12">
        <v>105.20700255641734</v>
      </c>
      <c r="Q155" s="12">
        <v>107.02860029888615</v>
      </c>
      <c r="R155" s="12">
        <v>107.40280246445843</v>
      </c>
      <c r="S155" s="12">
        <v>106.0667180231346</v>
      </c>
      <c r="T155" s="12">
        <v>103.34806341598787</v>
      </c>
    </row>
    <row r="156" spans="1:20">
      <c r="A156" t="s">
        <v>199</v>
      </c>
      <c r="B156" t="s">
        <v>311</v>
      </c>
      <c r="C156" t="s">
        <v>312</v>
      </c>
      <c r="D156" s="12">
        <v>100</v>
      </c>
      <c r="E156" s="12">
        <v>100.79330749319043</v>
      </c>
      <c r="F156" s="12">
        <v>101.08048578113885</v>
      </c>
      <c r="G156" s="12">
        <v>104.90885205690188</v>
      </c>
      <c r="H156" s="12">
        <v>107.99140412412888</v>
      </c>
      <c r="I156" s="12">
        <v>113.94320748848982</v>
      </c>
      <c r="J156" s="12">
        <v>121.45313259924043</v>
      </c>
      <c r="K156" s="12">
        <v>130.80307049389558</v>
      </c>
      <c r="L156" s="12">
        <v>135.0988842862084</v>
      </c>
      <c r="M156" s="12">
        <v>138.39997617824517</v>
      </c>
      <c r="N156" s="12">
        <v>142.33870743772678</v>
      </c>
      <c r="O156" s="12">
        <v>145.44268477912746</v>
      </c>
      <c r="P156" s="12">
        <v>144.67625836740439</v>
      </c>
      <c r="Q156" s="12">
        <v>143.34533995165222</v>
      </c>
      <c r="R156" s="12">
        <v>147.14105067129961</v>
      </c>
      <c r="S156" s="12">
        <v>148.99772683234761</v>
      </c>
      <c r="T156" s="12">
        <v>147.89320036970179</v>
      </c>
    </row>
    <row r="157" spans="1:20">
      <c r="A157" t="s">
        <v>200</v>
      </c>
      <c r="B157" t="s">
        <v>311</v>
      </c>
      <c r="C157" t="s">
        <v>312</v>
      </c>
      <c r="D157" s="12">
        <v>100</v>
      </c>
      <c r="E157" s="12">
        <v>100.34806217217694</v>
      </c>
      <c r="F157" s="12">
        <v>102.56864357579488</v>
      </c>
      <c r="G157" s="12">
        <v>104.24157440158623</v>
      </c>
      <c r="H157" s="12">
        <v>105.52595695312533</v>
      </c>
      <c r="I157" s="12">
        <v>107.24802056695808</v>
      </c>
      <c r="J157" s="12">
        <v>109.07940192203749</v>
      </c>
      <c r="K157" s="12">
        <v>111.50269028388131</v>
      </c>
      <c r="L157" s="12">
        <v>112.97478937449311</v>
      </c>
      <c r="M157" s="12">
        <v>114.86823133832341</v>
      </c>
      <c r="N157" s="12">
        <v>116.31729158083408</v>
      </c>
      <c r="O157" s="12">
        <v>118.3014941992963</v>
      </c>
      <c r="P157" s="12">
        <v>119.10450057816482</v>
      </c>
      <c r="Q157" s="12">
        <v>120.25642288547722</v>
      </c>
      <c r="R157" s="12">
        <v>120.89136907226718</v>
      </c>
      <c r="S157" s="12">
        <v>119.68686868930267</v>
      </c>
      <c r="T157" s="12">
        <v>118.52345508081581</v>
      </c>
    </row>
    <row r="158" spans="1:20">
      <c r="A158" t="s">
        <v>201</v>
      </c>
      <c r="B158" t="s">
        <v>311</v>
      </c>
      <c r="C158" t="s">
        <v>312</v>
      </c>
      <c r="D158" s="12">
        <v>100</v>
      </c>
      <c r="E158" s="12">
        <v>98.486179571979662</v>
      </c>
      <c r="F158" s="12">
        <v>98.153406523759955</v>
      </c>
      <c r="G158" s="12">
        <v>99.589525732346686</v>
      </c>
      <c r="H158" s="12">
        <v>99.512968876074325</v>
      </c>
      <c r="I158" s="12">
        <v>99.710439890432767</v>
      </c>
      <c r="J158" s="12">
        <v>100.29152119027951</v>
      </c>
      <c r="K158" s="12">
        <v>100.6459560341584</v>
      </c>
      <c r="L158" s="12">
        <v>100.49989367829514</v>
      </c>
      <c r="M158" s="12">
        <v>100.37203194778847</v>
      </c>
      <c r="N158" s="12">
        <v>100.33897308008201</v>
      </c>
      <c r="O158" s="12">
        <v>100.7184813205223</v>
      </c>
      <c r="P158" s="12">
        <v>101.40365496067989</v>
      </c>
      <c r="Q158" s="12">
        <v>103.21665445472721</v>
      </c>
      <c r="R158" s="12">
        <v>103.39042874815631</v>
      </c>
      <c r="S158" s="12">
        <v>103.20492298121151</v>
      </c>
      <c r="T158" s="12">
        <v>103.26722988896326</v>
      </c>
    </row>
    <row r="159" spans="1:20">
      <c r="A159" t="s">
        <v>202</v>
      </c>
      <c r="B159" t="s">
        <v>311</v>
      </c>
      <c r="C159" t="s">
        <v>312</v>
      </c>
      <c r="D159" s="12">
        <v>100</v>
      </c>
      <c r="E159" s="12">
        <v>107.30782188135105</v>
      </c>
      <c r="F159" s="12">
        <v>116.10572102046964</v>
      </c>
      <c r="G159" s="12">
        <v>121.5819616769658</v>
      </c>
      <c r="H159" s="12">
        <v>133.18316995527201</v>
      </c>
      <c r="I159" s="12">
        <v>132.90913317554683</v>
      </c>
      <c r="J159" s="12">
        <v>137.17161187114388</v>
      </c>
      <c r="K159" s="12">
        <v>152.32811311012364</v>
      </c>
      <c r="L159" s="12">
        <v>171.01266324868686</v>
      </c>
      <c r="M159" s="12">
        <v>171.72839607209667</v>
      </c>
      <c r="N159" s="12">
        <v>181.85125448114667</v>
      </c>
      <c r="O159" s="12">
        <v>210.77871397938307</v>
      </c>
      <c r="P159" s="12">
        <v>215.89577320774956</v>
      </c>
      <c r="Q159" s="12">
        <v>208.88136573771217</v>
      </c>
      <c r="R159" s="12">
        <v>204.83365510738918</v>
      </c>
      <c r="S159" s="12">
        <v>200.14904267941949</v>
      </c>
      <c r="T159" s="12">
        <v>200.11367225424797</v>
      </c>
    </row>
    <row r="160" spans="1:20">
      <c r="A160" t="s">
        <v>220</v>
      </c>
      <c r="B160" t="s">
        <v>311</v>
      </c>
      <c r="C160" t="s">
        <v>312</v>
      </c>
      <c r="D160" s="12">
        <v>100</v>
      </c>
      <c r="E160" s="12">
        <v>101.84755688309536</v>
      </c>
      <c r="F160" s="12">
        <v>102.95717782679029</v>
      </c>
      <c r="G160" s="12">
        <v>105.41812798137974</v>
      </c>
      <c r="H160" s="12">
        <v>108.3177064250787</v>
      </c>
      <c r="I160" s="12">
        <v>108.64029011720798</v>
      </c>
      <c r="J160" s="12">
        <v>109.10595902973409</v>
      </c>
      <c r="K160" s="12">
        <v>107.815390113134</v>
      </c>
      <c r="L160" s="12">
        <v>108.61253345906097</v>
      </c>
      <c r="M160" s="12">
        <v>108.46728726081867</v>
      </c>
      <c r="N160" s="12">
        <v>108.98089211540466</v>
      </c>
      <c r="O160" s="12">
        <v>109.77985794465549</v>
      </c>
      <c r="P160" s="12">
        <v>106.49997221858341</v>
      </c>
      <c r="Q160" s="12">
        <v>105.63174600713249</v>
      </c>
      <c r="R160" s="12">
        <v>106.78898864824676</v>
      </c>
      <c r="S160" s="12">
        <v>106.2817871804821</v>
      </c>
      <c r="T160" s="12">
        <v>107.77114418302642</v>
      </c>
    </row>
    <row r="161" spans="1:20">
      <c r="A161" t="s">
        <v>203</v>
      </c>
      <c r="B161" t="s">
        <v>311</v>
      </c>
      <c r="C161" t="s">
        <v>312</v>
      </c>
      <c r="D161" s="12">
        <v>100</v>
      </c>
      <c r="E161" s="12">
        <v>99.617539051788754</v>
      </c>
      <c r="F161" s="12">
        <v>101.15762907949311</v>
      </c>
      <c r="G161" s="12">
        <v>101.81080509090668</v>
      </c>
      <c r="H161" s="12">
        <v>101.39399507668421</v>
      </c>
      <c r="I161" s="12">
        <v>102.23613301784252</v>
      </c>
      <c r="J161" s="12">
        <v>101.69726787758657</v>
      </c>
      <c r="K161" s="12">
        <v>104.30182265088669</v>
      </c>
      <c r="L161" s="12">
        <v>106.59444750739451</v>
      </c>
      <c r="M161" s="12">
        <v>109.27638911965904</v>
      </c>
      <c r="N161" s="12">
        <v>109.77873902332496</v>
      </c>
      <c r="O161" s="12">
        <v>110.95984310971006</v>
      </c>
      <c r="P161" s="12">
        <v>112.1068358379778</v>
      </c>
      <c r="Q161" s="12">
        <v>114.37713881188149</v>
      </c>
      <c r="R161" s="12">
        <v>114.06392006705971</v>
      </c>
      <c r="S161" s="12">
        <v>113.53094585784987</v>
      </c>
      <c r="T161" s="12">
        <v>113.8298347542936</v>
      </c>
    </row>
    <row r="162" spans="1:20">
      <c r="A162" t="s">
        <v>2</v>
      </c>
      <c r="B162" t="s">
        <v>311</v>
      </c>
      <c r="C162" t="s">
        <v>312</v>
      </c>
      <c r="D162" s="12">
        <v>100</v>
      </c>
      <c r="E162" s="12">
        <v>100.30900980937199</v>
      </c>
      <c r="F162" s="12">
        <v>101.82490471087833</v>
      </c>
      <c r="G162" s="12">
        <v>103.64300044778835</v>
      </c>
      <c r="H162" s="12">
        <v>103.62874398589858</v>
      </c>
      <c r="I162" s="12">
        <v>104.14020198183452</v>
      </c>
      <c r="J162" s="12">
        <v>105.37182869817595</v>
      </c>
      <c r="K162" s="12">
        <v>105.95555173519605</v>
      </c>
      <c r="L162" s="12">
        <v>107.06919427494404</v>
      </c>
      <c r="M162" s="12">
        <v>108.24491846439982</v>
      </c>
      <c r="N162" s="12">
        <v>109.42889186961517</v>
      </c>
      <c r="O162" s="12">
        <v>110.07794822452259</v>
      </c>
      <c r="P162" s="12">
        <v>110.1480478405073</v>
      </c>
      <c r="Q162" s="12">
        <v>112.69226196336525</v>
      </c>
      <c r="R162" s="12">
        <v>113.91487325282029</v>
      </c>
      <c r="S162" s="12">
        <v>114.25036869066876</v>
      </c>
      <c r="T162" s="12">
        <v>114.94044844545851</v>
      </c>
    </row>
    <row r="163" spans="1:20">
      <c r="A163" t="s">
        <v>5</v>
      </c>
      <c r="B163" t="s">
        <v>311</v>
      </c>
      <c r="C163" t="s">
        <v>312</v>
      </c>
      <c r="D163" s="12">
        <v>100</v>
      </c>
      <c r="E163" s="12">
        <v>99.594562082428652</v>
      </c>
      <c r="F163" s="12">
        <v>100.02803586901226</v>
      </c>
      <c r="G163" s="12">
        <v>100.12046966217768</v>
      </c>
      <c r="H163" s="12">
        <v>100.60030628772317</v>
      </c>
      <c r="I163" s="12">
        <v>100.3816720298889</v>
      </c>
      <c r="J163" s="12">
        <v>100.65817990197654</v>
      </c>
      <c r="K163" s="12">
        <v>100.5113036554586</v>
      </c>
      <c r="L163" s="12">
        <v>99.450604829914184</v>
      </c>
      <c r="M163" s="12">
        <v>98.000025551794337</v>
      </c>
      <c r="N163" s="12">
        <v>97.101371316979282</v>
      </c>
      <c r="O163" s="12">
        <v>96.599341094592916</v>
      </c>
      <c r="P163" s="12">
        <v>97.344333114578134</v>
      </c>
      <c r="Q163" s="12">
        <v>98.179018666148608</v>
      </c>
      <c r="R163" s="12">
        <v>98.268192469706207</v>
      </c>
      <c r="S163" s="12">
        <v>98.899894015562126</v>
      </c>
      <c r="T163" s="12">
        <v>100.03091641383838</v>
      </c>
    </row>
    <row r="164" spans="1:20">
      <c r="A164" t="s">
        <v>204</v>
      </c>
      <c r="B164" t="s">
        <v>311</v>
      </c>
      <c r="C164" t="s">
        <v>312</v>
      </c>
      <c r="D164" s="12">
        <v>100</v>
      </c>
      <c r="E164" s="12">
        <v>108.2732510547667</v>
      </c>
      <c r="F164" s="12">
        <v>108.89676852518217</v>
      </c>
      <c r="G164" s="12">
        <v>113.63066708638466</v>
      </c>
      <c r="H164" s="12">
        <v>111.75979702081237</v>
      </c>
      <c r="I164" s="12">
        <v>112.82275114677697</v>
      </c>
      <c r="J164" s="12">
        <v>119.92179840902654</v>
      </c>
      <c r="K164" s="12">
        <v>123.23638632771312</v>
      </c>
      <c r="L164" s="12">
        <v>123.78313491845985</v>
      </c>
      <c r="M164" s="12">
        <v>119.63176193612291</v>
      </c>
      <c r="N164" s="12">
        <v>117.6960870433669</v>
      </c>
      <c r="O164" s="12">
        <v>119.42821755450504</v>
      </c>
      <c r="P164" s="12">
        <v>120.02211830731355</v>
      </c>
      <c r="Q164" s="12">
        <v>122.54043884226805</v>
      </c>
      <c r="R164" s="12">
        <v>116.61545584184934</v>
      </c>
      <c r="S164" s="12">
        <v>110.45157881283892</v>
      </c>
      <c r="T164" s="12">
        <v>105.2848635815045</v>
      </c>
    </row>
    <row r="165" spans="1:20">
      <c r="A165" t="s">
        <v>205</v>
      </c>
      <c r="B165" t="s">
        <v>311</v>
      </c>
      <c r="C165" t="s">
        <v>312</v>
      </c>
      <c r="D165" s="12">
        <v>100</v>
      </c>
      <c r="E165" s="12">
        <v>102.06587594613715</v>
      </c>
      <c r="F165" s="12">
        <v>104.10208867361675</v>
      </c>
      <c r="G165" s="12">
        <v>101.05277669516983</v>
      </c>
      <c r="H165" s="12">
        <v>101.87907248161868</v>
      </c>
      <c r="I165" s="12">
        <v>108.4897066956044</v>
      </c>
      <c r="J165" s="12">
        <v>116.67890942196803</v>
      </c>
      <c r="K165" s="12">
        <v>122.26708233805273</v>
      </c>
      <c r="L165" s="12">
        <v>126.29971475567963</v>
      </c>
      <c r="M165" s="12">
        <v>128.71645884027092</v>
      </c>
      <c r="N165" s="12">
        <v>130.36544343273073</v>
      </c>
      <c r="O165" s="12">
        <v>128.01330333507363</v>
      </c>
      <c r="P165" s="12">
        <v>130.67567478244922</v>
      </c>
      <c r="Q165" s="12">
        <v>124.67489718220583</v>
      </c>
      <c r="R165" s="12">
        <v>118.1853777537262</v>
      </c>
      <c r="S165" s="12">
        <v>118.0251577304507</v>
      </c>
      <c r="T165" s="12">
        <v>112.54971911474121</v>
      </c>
    </row>
    <row r="166" spans="1:20">
      <c r="A166" t="s">
        <v>206</v>
      </c>
      <c r="B166" t="s">
        <v>311</v>
      </c>
      <c r="C166" t="s">
        <v>312</v>
      </c>
      <c r="D166" s="12">
        <v>100</v>
      </c>
      <c r="E166" s="12">
        <v>102.42938449705083</v>
      </c>
      <c r="F166" s="12">
        <v>102.54496348923325</v>
      </c>
      <c r="G166" s="12">
        <v>103.30444986926845</v>
      </c>
      <c r="H166" s="12">
        <v>105.52025863577045</v>
      </c>
      <c r="I166" s="12">
        <v>107.89489188217198</v>
      </c>
      <c r="J166" s="12">
        <v>107.59801212031026</v>
      </c>
      <c r="K166" s="12">
        <v>109.15086045074325</v>
      </c>
      <c r="L166" s="12">
        <v>112.40621872829044</v>
      </c>
      <c r="M166" s="12">
        <v>115.27981839470448</v>
      </c>
      <c r="N166" s="12">
        <v>116.77074684047051</v>
      </c>
      <c r="O166" s="12">
        <v>119.27787881073405</v>
      </c>
      <c r="P166" s="12">
        <v>124.21478526372104</v>
      </c>
      <c r="Q166" s="12">
        <v>129.00628917586195</v>
      </c>
      <c r="R166" s="12">
        <v>126.86676231626159</v>
      </c>
      <c r="S166" s="12">
        <v>125.56175407502498</v>
      </c>
      <c r="T166" s="12">
        <v>125.59886771912657</v>
      </c>
    </row>
    <row r="167" spans="1:20">
      <c r="A167" t="s">
        <v>207</v>
      </c>
      <c r="B167" t="s">
        <v>311</v>
      </c>
      <c r="C167" t="s">
        <v>312</v>
      </c>
      <c r="D167" s="12">
        <v>100</v>
      </c>
      <c r="E167" s="12">
        <v>101.55353589202301</v>
      </c>
      <c r="F167" s="12">
        <v>97.780991256760572</v>
      </c>
      <c r="G167" s="12">
        <v>98.071339607732924</v>
      </c>
      <c r="H167" s="12">
        <v>96.950682196228627</v>
      </c>
      <c r="I167" s="12">
        <v>97.329929821176023</v>
      </c>
      <c r="J167" s="12">
        <v>97.334000665781829</v>
      </c>
      <c r="K167" s="12">
        <v>98.09186902468474</v>
      </c>
      <c r="L167" s="12">
        <v>98.659036241088714</v>
      </c>
      <c r="M167" s="12">
        <v>99.64701747394399</v>
      </c>
      <c r="N167" s="12">
        <v>99.842989644003325</v>
      </c>
      <c r="O167" s="12">
        <v>99.823706120059697</v>
      </c>
      <c r="P167" s="12">
        <v>100.15413301684137</v>
      </c>
      <c r="Q167" s="12">
        <v>100.91399221330124</v>
      </c>
      <c r="R167" s="12">
        <v>101.95558745791195</v>
      </c>
      <c r="S167" s="12">
        <v>100.61026436707141</v>
      </c>
      <c r="T167" s="12">
        <v>99.001441662570116</v>
      </c>
    </row>
    <row r="168" spans="1:20">
      <c r="A168" t="s">
        <v>208</v>
      </c>
      <c r="B168" t="s">
        <v>311</v>
      </c>
      <c r="C168" t="s">
        <v>312</v>
      </c>
      <c r="D168" s="12">
        <v>100</v>
      </c>
      <c r="E168" s="12">
        <v>99.940506466543667</v>
      </c>
      <c r="F168" s="12">
        <v>99.77030005379234</v>
      </c>
      <c r="G168" s="12">
        <v>99.385100383815811</v>
      </c>
      <c r="H168" s="12">
        <v>100.19229637495756</v>
      </c>
      <c r="I168" s="12">
        <v>100.33525363800747</v>
      </c>
      <c r="J168" s="12">
        <v>98.901446527151251</v>
      </c>
      <c r="K168" s="12">
        <v>97.817525570276089</v>
      </c>
      <c r="L168" s="12">
        <v>96.359123987716458</v>
      </c>
      <c r="M168" s="12">
        <v>96.758334686771462</v>
      </c>
      <c r="N168" s="12">
        <v>96.068581170868498</v>
      </c>
      <c r="O168" s="12">
        <v>94.849606370101981</v>
      </c>
      <c r="P168" s="12">
        <v>94.01069848157735</v>
      </c>
      <c r="Q168" s="12">
        <v>93.366306628892985</v>
      </c>
      <c r="R168" s="12">
        <v>94.019366447564749</v>
      </c>
      <c r="S168" s="12">
        <v>94.507195712042176</v>
      </c>
      <c r="T168" s="12">
        <v>0</v>
      </c>
    </row>
    <row r="169" spans="1:20">
      <c r="A169" t="s">
        <v>209</v>
      </c>
      <c r="B169" t="s">
        <v>311</v>
      </c>
      <c r="C169" t="s">
        <v>312</v>
      </c>
      <c r="D169" s="12">
        <v>100</v>
      </c>
      <c r="E169" s="12">
        <v>108.94302027151936</v>
      </c>
      <c r="F169" s="12">
        <v>124.35023547768283</v>
      </c>
      <c r="G169" s="12">
        <v>127.49690076749847</v>
      </c>
      <c r="H169" s="12">
        <v>126.16273895043935</v>
      </c>
      <c r="I169" s="12">
        <v>130.59356197171979</v>
      </c>
      <c r="J169" s="12">
        <v>143.68196674239107</v>
      </c>
      <c r="K169" s="12">
        <v>156.22513878800106</v>
      </c>
      <c r="L169" s="12">
        <v>167.74114446053764</v>
      </c>
      <c r="M169" s="12">
        <v>181.28213930494431</v>
      </c>
      <c r="N169" s="12">
        <v>197.69487176808343</v>
      </c>
      <c r="O169" s="12">
        <v>210.6981159983433</v>
      </c>
      <c r="P169" s="12">
        <v>216.75389823140927</v>
      </c>
      <c r="Q169" s="12">
        <v>195.7080106751859</v>
      </c>
      <c r="R169" s="12">
        <v>198.74218392296601</v>
      </c>
      <c r="S169" s="12">
        <v>200.72552755710348</v>
      </c>
      <c r="T169" s="12">
        <v>207.87670467987607</v>
      </c>
    </row>
    <row r="170" spans="1:20">
      <c r="A170" t="s">
        <v>210</v>
      </c>
      <c r="B170" t="s">
        <v>311</v>
      </c>
      <c r="C170" t="s">
        <v>312</v>
      </c>
      <c r="D170" s="12">
        <v>100</v>
      </c>
      <c r="E170" s="12">
        <v>100.38296391261915</v>
      </c>
      <c r="F170" s="12">
        <v>101.77542241267103</v>
      </c>
      <c r="G170" s="12">
        <v>103.47286749882949</v>
      </c>
      <c r="H170" s="12">
        <v>104.53764093427367</v>
      </c>
      <c r="I170" s="12">
        <v>105.35396627562187</v>
      </c>
      <c r="J170" s="12">
        <v>106.72703365229049</v>
      </c>
      <c r="K170" s="12">
        <v>108.42858114453017</v>
      </c>
      <c r="L170" s="12">
        <v>110.63868608579332</v>
      </c>
      <c r="M170" s="12">
        <v>110.47961298956623</v>
      </c>
      <c r="N170" s="12">
        <v>110.78770996876136</v>
      </c>
      <c r="O170" s="12">
        <v>112.36000241223772</v>
      </c>
      <c r="P170" s="12">
        <v>113.56831841286188</v>
      </c>
      <c r="Q170" s="12">
        <v>116.03971314443267</v>
      </c>
      <c r="R170" s="12">
        <v>116.01759667797702</v>
      </c>
      <c r="S170" s="12">
        <v>115.98871593808322</v>
      </c>
      <c r="T170" s="12">
        <v>115.20441081329258</v>
      </c>
    </row>
    <row r="171" spans="1:20">
      <c r="A171" t="s">
        <v>211</v>
      </c>
      <c r="B171" t="s">
        <v>311</v>
      </c>
      <c r="C171" t="s">
        <v>312</v>
      </c>
      <c r="D171" s="12">
        <v>100</v>
      </c>
      <c r="E171" s="12">
        <v>102.30826009098536</v>
      </c>
      <c r="F171" s="12">
        <v>106.15432057875512</v>
      </c>
      <c r="G171" s="12">
        <v>109.1120288731299</v>
      </c>
      <c r="H171" s="12">
        <v>111.14104881410027</v>
      </c>
      <c r="I171" s="12">
        <v>113.42103818508696</v>
      </c>
      <c r="J171" s="12">
        <v>115.52082110812999</v>
      </c>
      <c r="K171" s="12">
        <v>117.07053692162864</v>
      </c>
      <c r="L171" s="12">
        <v>120.0346802156001</v>
      </c>
      <c r="M171" s="12">
        <v>123.39578081763378</v>
      </c>
      <c r="N171" s="12">
        <v>126.50744455948913</v>
      </c>
      <c r="O171" s="12">
        <v>131.25565836028531</v>
      </c>
      <c r="P171" s="12">
        <v>133.00640229626694</v>
      </c>
      <c r="Q171" s="12">
        <v>133.56088848844394</v>
      </c>
      <c r="R171" s="12">
        <v>134.32148500014421</v>
      </c>
      <c r="S171" s="12">
        <v>137.63451692498867</v>
      </c>
      <c r="T171" s="12">
        <v>140.64690385958096</v>
      </c>
    </row>
    <row r="172" spans="1:20">
      <c r="A172" t="s">
        <v>212</v>
      </c>
      <c r="B172" t="s">
        <v>311</v>
      </c>
      <c r="C172" t="s">
        <v>312</v>
      </c>
      <c r="D172" s="12">
        <v>100</v>
      </c>
      <c r="E172" s="12">
        <v>106.38050123026451</v>
      </c>
      <c r="F172" s="12">
        <v>112.07560514595558</v>
      </c>
      <c r="G172" s="12">
        <v>116.57598414164242</v>
      </c>
      <c r="H172" s="12">
        <v>121.07710770421875</v>
      </c>
      <c r="I172" s="12">
        <v>127.42189281134252</v>
      </c>
      <c r="J172" s="12">
        <v>125.80989176618068</v>
      </c>
      <c r="K172" s="12">
        <v>127.03929182154975</v>
      </c>
      <c r="L172" s="12">
        <v>124.91736962612443</v>
      </c>
      <c r="M172" s="12">
        <v>124.59281183305403</v>
      </c>
      <c r="N172" s="12">
        <v>125.28213536233285</v>
      </c>
      <c r="O172" s="12">
        <v>127.89296862995411</v>
      </c>
      <c r="P172" s="12">
        <v>134.20770884723274</v>
      </c>
      <c r="Q172" s="12">
        <v>134.64645013504798</v>
      </c>
      <c r="R172" s="12">
        <v>139.90213190408332</v>
      </c>
      <c r="S172" s="12">
        <v>140.68876827421821</v>
      </c>
      <c r="T172" s="12">
        <v>138.25792648550498</v>
      </c>
    </row>
    <row r="173" spans="1:20">
      <c r="A173" t="s">
        <v>213</v>
      </c>
      <c r="B173" t="s">
        <v>311</v>
      </c>
      <c r="C173" t="s">
        <v>312</v>
      </c>
      <c r="D173" s="12">
        <v>100</v>
      </c>
      <c r="E173" s="12">
        <v>102.04447514113488</v>
      </c>
      <c r="F173" s="12">
        <v>105.27854499398826</v>
      </c>
      <c r="G173" s="12">
        <v>107.14813675630081</v>
      </c>
      <c r="H173" s="12">
        <v>109.78094192878805</v>
      </c>
      <c r="I173" s="12">
        <v>109.13065289517534</v>
      </c>
      <c r="J173" s="12">
        <v>109.06270594634569</v>
      </c>
      <c r="K173" s="12">
        <v>109.45568665392419</v>
      </c>
      <c r="L173" s="12">
        <v>108.67028730677637</v>
      </c>
      <c r="M173" s="12">
        <v>110.06641285397127</v>
      </c>
      <c r="N173" s="12">
        <v>108.08605192221314</v>
      </c>
      <c r="O173" s="12">
        <v>108.44397218585699</v>
      </c>
      <c r="P173" s="12">
        <v>108.51322835672657</v>
      </c>
      <c r="Q173" s="12">
        <v>112.64359386660499</v>
      </c>
      <c r="R173" s="12">
        <v>112.98401560490555</v>
      </c>
      <c r="S173" s="12">
        <v>110.44948678535629</v>
      </c>
      <c r="T173" s="12">
        <v>107.4584530530602</v>
      </c>
    </row>
    <row r="174" spans="1:20">
      <c r="A174" t="s">
        <v>214</v>
      </c>
      <c r="B174" t="s">
        <v>311</v>
      </c>
      <c r="C174" t="s">
        <v>312</v>
      </c>
      <c r="D174" s="12">
        <v>100</v>
      </c>
      <c r="E174" s="12">
        <v>94.305525770415301</v>
      </c>
      <c r="F174" s="12">
        <v>108.8945375864526</v>
      </c>
      <c r="G174" s="12">
        <v>123.89433510376352</v>
      </c>
      <c r="H174" s="12">
        <v>150.50475897081498</v>
      </c>
      <c r="I174" s="12">
        <v>153.55568283949947</v>
      </c>
      <c r="J174" s="12">
        <v>151.43210282832689</v>
      </c>
      <c r="K174" s="12">
        <v>162.09181043194812</v>
      </c>
      <c r="L174" s="12">
        <v>162.98415219161021</v>
      </c>
      <c r="M174" s="12">
        <v>191.09858082505241</v>
      </c>
      <c r="N174" s="12">
        <v>200.9788667618862</v>
      </c>
      <c r="O174" s="12">
        <v>222.31106029771442</v>
      </c>
      <c r="P174" s="12">
        <v>253.81964307252829</v>
      </c>
      <c r="Q174" s="12">
        <v>249.57310849177151</v>
      </c>
      <c r="R174" s="12">
        <v>224.70506106223883</v>
      </c>
      <c r="S174" s="12">
        <v>217.93197448225325</v>
      </c>
      <c r="T174" s="12">
        <v>212.39533044246258</v>
      </c>
    </row>
    <row r="175" spans="1:20">
      <c r="A175" t="s">
        <v>216</v>
      </c>
      <c r="B175" t="s">
        <v>311</v>
      </c>
      <c r="C175" t="s">
        <v>312</v>
      </c>
      <c r="D175" s="12">
        <v>100</v>
      </c>
      <c r="E175" s="12">
        <v>112.85541458091448</v>
      </c>
      <c r="F175" s="12">
        <v>117.11135488538558</v>
      </c>
      <c r="G175" s="12">
        <v>115.06615554654175</v>
      </c>
      <c r="H175" s="12">
        <v>119.23915066864275</v>
      </c>
      <c r="I175" s="12">
        <v>116.82261351640017</v>
      </c>
      <c r="J175" s="12">
        <v>125.3139581695515</v>
      </c>
      <c r="K175" s="12">
        <v>124.63924901521258</v>
      </c>
      <c r="L175" s="12">
        <v>124.96484608521735</v>
      </c>
      <c r="M175" s="12">
        <v>135.70569700904861</v>
      </c>
      <c r="N175" s="12">
        <v>137.98603891741814</v>
      </c>
      <c r="O175" s="12">
        <v>147.64392561610686</v>
      </c>
      <c r="P175" s="12">
        <v>149.85190204277399</v>
      </c>
      <c r="Q175" s="12">
        <v>154.59627129968925</v>
      </c>
      <c r="R175" s="12">
        <v>159.79841069937282</v>
      </c>
      <c r="S175" s="12">
        <v>156.4670425672129</v>
      </c>
      <c r="T175" s="12">
        <v>154.57316968144391</v>
      </c>
    </row>
    <row r="176" spans="1:20">
      <c r="A176" t="s">
        <v>217</v>
      </c>
      <c r="B176" t="s">
        <v>311</v>
      </c>
      <c r="C176" t="s">
        <v>312</v>
      </c>
      <c r="D176" s="12">
        <v>100</v>
      </c>
      <c r="E176" s="12">
        <v>104.58232918685979</v>
      </c>
      <c r="F176" s="12">
        <v>105.56831002036644</v>
      </c>
      <c r="G176" s="12">
        <v>107.10278809636802</v>
      </c>
      <c r="H176" s="12">
        <v>109.87121875625611</v>
      </c>
      <c r="I176" s="12">
        <v>113.40271468310591</v>
      </c>
      <c r="J176" s="12">
        <v>112.1619860244967</v>
      </c>
      <c r="K176" s="12">
        <v>114.1752586614418</v>
      </c>
      <c r="L176" s="12">
        <v>118.20657810714414</v>
      </c>
      <c r="M176" s="12">
        <v>122.10605506472675</v>
      </c>
      <c r="N176" s="12">
        <v>125.08002641470055</v>
      </c>
      <c r="O176" s="12">
        <v>127.27873421743431</v>
      </c>
      <c r="P176" s="12">
        <v>130.16607503604118</v>
      </c>
      <c r="Q176" s="12">
        <v>131.40797573929999</v>
      </c>
      <c r="R176" s="12">
        <v>131.85898822645973</v>
      </c>
      <c r="S176" s="12">
        <v>130.11163754745854</v>
      </c>
      <c r="T176" s="12">
        <v>125.98574658419707</v>
      </c>
    </row>
    <row r="177" spans="1:20">
      <c r="A177" t="s">
        <v>218</v>
      </c>
      <c r="B177" t="s">
        <v>311</v>
      </c>
      <c r="C177" t="s">
        <v>312</v>
      </c>
      <c r="D177" s="12">
        <v>100</v>
      </c>
      <c r="E177" s="12">
        <v>100.22821837760038</v>
      </c>
      <c r="F177" s="12">
        <v>100.63820758307534</v>
      </c>
      <c r="G177" s="12">
        <v>101.20125060023499</v>
      </c>
      <c r="H177" s="12">
        <v>101.032348605941</v>
      </c>
      <c r="I177" s="12">
        <v>100.61450484272554</v>
      </c>
      <c r="J177" s="12">
        <v>100.7907916167804</v>
      </c>
      <c r="K177" s="12">
        <v>100.97362368220568</v>
      </c>
      <c r="L177" s="12">
        <v>99.474799521254809</v>
      </c>
      <c r="M177" s="12">
        <v>98.993912593504888</v>
      </c>
      <c r="N177" s="12">
        <v>98.326454154691078</v>
      </c>
      <c r="O177" s="12">
        <v>99.658391224705724</v>
      </c>
      <c r="P177" s="12">
        <v>101.9540246353075</v>
      </c>
      <c r="Q177" s="12">
        <v>106.18225087033217</v>
      </c>
      <c r="R177" s="12">
        <v>105.60957490456643</v>
      </c>
      <c r="S177" s="12">
        <v>104.80099647389066</v>
      </c>
      <c r="T177" s="12">
        <v>103.03816610918905</v>
      </c>
    </row>
    <row r="178" spans="1:20">
      <c r="A178" t="s">
        <v>219</v>
      </c>
      <c r="B178" t="s">
        <v>311</v>
      </c>
      <c r="C178" t="s">
        <v>312</v>
      </c>
      <c r="D178" s="12">
        <v>100</v>
      </c>
      <c r="E178" s="12">
        <v>102.79952561975517</v>
      </c>
      <c r="F178" s="12">
        <v>104.43462934269459</v>
      </c>
      <c r="G178" s="12">
        <v>103.93672852965737</v>
      </c>
      <c r="H178" s="12">
        <v>109.60629520183375</v>
      </c>
      <c r="I178" s="12">
        <v>111.09658253240676</v>
      </c>
      <c r="J178" s="12">
        <v>111.26852671079091</v>
      </c>
      <c r="K178" s="12">
        <v>111.92338905628962</v>
      </c>
      <c r="L178" s="12">
        <v>114.52930612705183</v>
      </c>
      <c r="M178" s="12">
        <v>116.15643612634513</v>
      </c>
      <c r="N178" s="12">
        <v>116.48509800853053</v>
      </c>
      <c r="O178" s="12">
        <v>119.95322233065072</v>
      </c>
      <c r="P178" s="12">
        <v>118.40608409415439</v>
      </c>
      <c r="Q178" s="12">
        <v>118.8409744961083</v>
      </c>
      <c r="R178" s="12">
        <v>121.16032367627277</v>
      </c>
      <c r="S178" s="12">
        <v>119.81568946920426</v>
      </c>
      <c r="T178" s="12">
        <v>121.30238247564152</v>
      </c>
    </row>
    <row r="179" spans="1:20">
      <c r="A179" t="s">
        <v>221</v>
      </c>
      <c r="B179" t="s">
        <v>311</v>
      </c>
      <c r="C179" t="s">
        <v>312</v>
      </c>
      <c r="D179" s="12">
        <v>100</v>
      </c>
      <c r="E179" s="12">
        <v>102.75551164461564</v>
      </c>
      <c r="F179" s="12">
        <v>108.07733530682754</v>
      </c>
      <c r="G179" s="12">
        <v>111.97475032518366</v>
      </c>
      <c r="H179" s="12">
        <v>117.03741128318035</v>
      </c>
      <c r="I179" s="12">
        <v>121.6245050010927</v>
      </c>
      <c r="J179" s="12">
        <v>122.50834877452083</v>
      </c>
      <c r="K179" s="12">
        <v>125.06005675036306</v>
      </c>
      <c r="L179" s="12">
        <v>127.22288269987725</v>
      </c>
      <c r="M179" s="12">
        <v>127.75633167907719</v>
      </c>
      <c r="N179" s="12">
        <v>130.16083605686433</v>
      </c>
      <c r="O179" s="12">
        <v>132.72350367760441</v>
      </c>
      <c r="P179" s="12">
        <v>130.13623310376099</v>
      </c>
      <c r="Q179" s="12">
        <v>130.43597057715235</v>
      </c>
      <c r="R179" s="12">
        <v>129.51994370383235</v>
      </c>
      <c r="S179" s="12">
        <v>127.52002367703348</v>
      </c>
      <c r="T179" s="12">
        <v>127.38803160055828</v>
      </c>
    </row>
    <row r="180" spans="1:20">
      <c r="A180" t="s">
        <v>222</v>
      </c>
      <c r="B180" t="s">
        <v>311</v>
      </c>
      <c r="C180" t="s">
        <v>312</v>
      </c>
      <c r="D180" s="12">
        <v>100</v>
      </c>
      <c r="E180" s="12">
        <v>101.88001441114059</v>
      </c>
      <c r="F180" s="12">
        <v>106.59633770363506</v>
      </c>
      <c r="G180" s="12">
        <v>108.819825257389</v>
      </c>
      <c r="H180" s="12">
        <v>111.91300089557596</v>
      </c>
      <c r="I180" s="12">
        <v>113.16383781402317</v>
      </c>
      <c r="J180" s="12">
        <v>114.82811923269216</v>
      </c>
      <c r="K180" s="12">
        <v>117.35015065110605</v>
      </c>
      <c r="L180" s="12">
        <v>119.10578556484018</v>
      </c>
      <c r="M180" s="12">
        <v>119.76461187251704</v>
      </c>
      <c r="N180" s="12">
        <v>120.9414283828613</v>
      </c>
      <c r="O180" s="12">
        <v>122.23564381960686</v>
      </c>
      <c r="P180" s="12">
        <v>121.80652915041127</v>
      </c>
      <c r="Q180" s="12">
        <v>124.33366588678166</v>
      </c>
      <c r="R180" s="12">
        <v>125.57439563196542</v>
      </c>
      <c r="S180" s="12">
        <v>126.52574083714177</v>
      </c>
      <c r="T180" s="12">
        <v>0</v>
      </c>
    </row>
    <row r="181" spans="1:20"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</row>
    <row r="182" spans="1:20">
      <c r="A182" s="8" t="s">
        <v>313</v>
      </c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</row>
    <row r="183" spans="1:20">
      <c r="A183" t="s">
        <v>193</v>
      </c>
      <c r="D183" s="12">
        <f t="shared" ref="D183:T183" si="0">100*D123/D63</f>
        <v>100</v>
      </c>
      <c r="E183" s="12">
        <f t="shared" si="0"/>
        <v>97.767908824550688</v>
      </c>
      <c r="F183" s="12">
        <f t="shared" si="0"/>
        <v>98.975363903951589</v>
      </c>
      <c r="G183" s="12">
        <f t="shared" si="0"/>
        <v>96.069630836311447</v>
      </c>
      <c r="H183" s="12">
        <f t="shared" si="0"/>
        <v>91.42461388206182</v>
      </c>
      <c r="I183" s="12">
        <f t="shared" si="0"/>
        <v>89.425622475592959</v>
      </c>
      <c r="J183" s="12">
        <f t="shared" si="0"/>
        <v>89.507782082783308</v>
      </c>
      <c r="K183" s="12">
        <f t="shared" si="0"/>
        <v>89.643556690760576</v>
      </c>
      <c r="L183" s="12">
        <f t="shared" si="0"/>
        <v>85.974932166259805</v>
      </c>
      <c r="M183" s="12">
        <f t="shared" si="0"/>
        <v>82.22770112909474</v>
      </c>
      <c r="N183" s="12">
        <f t="shared" si="0"/>
        <v>77.807695254752616</v>
      </c>
      <c r="O183" s="12">
        <f t="shared" si="0"/>
        <v>74.278613469391516</v>
      </c>
      <c r="P183" s="12">
        <f t="shared" si="0"/>
        <v>76.543540455930454</v>
      </c>
      <c r="Q183" s="12">
        <f t="shared" si="0"/>
        <v>84.017086846266551</v>
      </c>
      <c r="R183" s="12">
        <f t="shared" si="0"/>
        <v>76.749319266432039</v>
      </c>
      <c r="S183" s="12">
        <f t="shared" si="0"/>
        <v>72.181237905900829</v>
      </c>
      <c r="T183" s="12">
        <f t="shared" si="0"/>
        <v>72.510553473248308</v>
      </c>
    </row>
    <row r="184" spans="1:20">
      <c r="A184" t="s">
        <v>197</v>
      </c>
      <c r="D184" s="12">
        <f t="shared" ref="D184:T184" si="1">100*D124/D64</f>
        <v>100</v>
      </c>
      <c r="E184" s="12">
        <f t="shared" si="1"/>
        <v>94.751376544142502</v>
      </c>
      <c r="F184" s="12">
        <f t="shared" si="1"/>
        <v>92.787231099354329</v>
      </c>
      <c r="G184" s="12">
        <f t="shared" si="1"/>
        <v>93.667338896980127</v>
      </c>
      <c r="H184" s="12">
        <f t="shared" si="1"/>
        <v>89.197530754659013</v>
      </c>
      <c r="I184" s="12">
        <f t="shared" si="1"/>
        <v>90.338031571001807</v>
      </c>
      <c r="J184" s="12">
        <f t="shared" si="1"/>
        <v>89.609405012861842</v>
      </c>
      <c r="K184" s="12">
        <f t="shared" si="1"/>
        <v>88.371348226932284</v>
      </c>
      <c r="L184" s="12">
        <f t="shared" si="1"/>
        <v>84.096990724354498</v>
      </c>
      <c r="M184" s="12">
        <f t="shared" si="1"/>
        <v>80.898748625076024</v>
      </c>
      <c r="N184" s="12">
        <f t="shared" si="1"/>
        <v>80.024074873384166</v>
      </c>
      <c r="O184" s="12">
        <f t="shared" si="1"/>
        <v>78.273118843594673</v>
      </c>
      <c r="P184" s="12">
        <f t="shared" si="1"/>
        <v>77.230755944148726</v>
      </c>
      <c r="Q184" s="12">
        <f t="shared" si="1"/>
        <v>84.753127326884183</v>
      </c>
      <c r="R184" s="12">
        <f t="shared" si="1"/>
        <v>79.901782662062956</v>
      </c>
      <c r="S184" s="12">
        <f t="shared" si="1"/>
        <v>79.905866379740743</v>
      </c>
      <c r="T184" s="12">
        <f t="shared" si="1"/>
        <v>81.9295893747543</v>
      </c>
    </row>
    <row r="185" spans="1:20">
      <c r="A185" t="s">
        <v>198</v>
      </c>
      <c r="D185" s="12">
        <f t="shared" ref="D185:T185" si="2">100*D125/D65</f>
        <v>100</v>
      </c>
      <c r="E185" s="12">
        <f t="shared" si="2"/>
        <v>100.89096896711449</v>
      </c>
      <c r="F185" s="12">
        <f t="shared" si="2"/>
        <v>98.07156319628109</v>
      </c>
      <c r="G185" s="12">
        <f t="shared" si="2"/>
        <v>94.60427800067275</v>
      </c>
      <c r="H185" s="12">
        <f t="shared" si="2"/>
        <v>110.16957438323897</v>
      </c>
      <c r="I185" s="12">
        <f t="shared" si="2"/>
        <v>120.55872345820605</v>
      </c>
      <c r="J185" s="12">
        <f t="shared" si="2"/>
        <v>122.47376914097391</v>
      </c>
      <c r="K185" s="12">
        <f t="shared" si="2"/>
        <v>120.18122720647739</v>
      </c>
      <c r="L185" s="12">
        <f t="shared" si="2"/>
        <v>118.55108986934675</v>
      </c>
      <c r="M185" s="12">
        <f t="shared" si="2"/>
        <v>117.93925001363147</v>
      </c>
      <c r="N185" s="12">
        <f t="shared" si="2"/>
        <v>125.12956409180961</v>
      </c>
      <c r="O185" s="12">
        <f t="shared" si="2"/>
        <v>125.51381813171564</v>
      </c>
      <c r="P185" s="12">
        <f t="shared" si="2"/>
        <v>123.86512870446164</v>
      </c>
      <c r="Q185" s="12">
        <f t="shared" si="2"/>
        <v>129.23499796189128</v>
      </c>
      <c r="R185" s="12">
        <f t="shared" si="2"/>
        <v>127.81603684834839</v>
      </c>
      <c r="S185" s="12">
        <f t="shared" si="2"/>
        <v>128.38292383536077</v>
      </c>
      <c r="T185" s="12">
        <f t="shared" si="2"/>
        <v>128.14628660290174</v>
      </c>
    </row>
    <row r="186" spans="1:20">
      <c r="A186" t="s">
        <v>199</v>
      </c>
      <c r="D186" s="12">
        <f t="shared" ref="D186:T186" si="3">100*D126/D66</f>
        <v>100</v>
      </c>
      <c r="E186" s="12">
        <f t="shared" si="3"/>
        <v>97.384345243114069</v>
      </c>
      <c r="F186" s="12">
        <f t="shared" si="3"/>
        <v>95.566922704418346</v>
      </c>
      <c r="G186" s="12">
        <f t="shared" si="3"/>
        <v>86.898207854875125</v>
      </c>
      <c r="H186" s="12">
        <f t="shared" si="3"/>
        <v>80.86372112706681</v>
      </c>
      <c r="I186" s="12">
        <f t="shared" si="3"/>
        <v>82.353019036870847</v>
      </c>
      <c r="J186" s="12">
        <f t="shared" si="3"/>
        <v>81.209868975408796</v>
      </c>
      <c r="K186" s="12">
        <f t="shared" si="3"/>
        <v>81.010694415366501</v>
      </c>
      <c r="L186" s="12">
        <f t="shared" si="3"/>
        <v>77.989986146280557</v>
      </c>
      <c r="M186" s="12">
        <f t="shared" si="3"/>
        <v>68.350041861461818</v>
      </c>
      <c r="N186" s="12">
        <f t="shared" si="3"/>
        <v>60.810590011961594</v>
      </c>
      <c r="O186" s="12">
        <f t="shared" si="3"/>
        <v>59.618282637411625</v>
      </c>
      <c r="P186" s="12">
        <f t="shared" si="3"/>
        <v>54.957443677769596</v>
      </c>
      <c r="Q186" s="12">
        <f t="shared" si="3"/>
        <v>57.578683266129374</v>
      </c>
      <c r="R186" s="12">
        <f t="shared" si="3"/>
        <v>52.292188701970623</v>
      </c>
      <c r="S186" s="12">
        <f t="shared" si="3"/>
        <v>50.73359434734715</v>
      </c>
      <c r="T186" s="12">
        <f t="shared" si="3"/>
        <v>51.239398072446924</v>
      </c>
    </row>
    <row r="187" spans="1:20">
      <c r="A187" t="s">
        <v>200</v>
      </c>
      <c r="D187" s="12">
        <f t="shared" ref="D187:T187" si="4">100*D127/D67</f>
        <v>100</v>
      </c>
      <c r="E187" s="12">
        <f t="shared" si="4"/>
        <v>93.54208805461856</v>
      </c>
      <c r="F187" s="12">
        <f t="shared" si="4"/>
        <v>94.690854508849981</v>
      </c>
      <c r="G187" s="12">
        <f t="shared" si="4"/>
        <v>93.956968139529764</v>
      </c>
      <c r="H187" s="12">
        <f t="shared" si="4"/>
        <v>90.419812250305455</v>
      </c>
      <c r="I187" s="12">
        <f t="shared" si="4"/>
        <v>92.030248427396742</v>
      </c>
      <c r="J187" s="12">
        <f t="shared" si="4"/>
        <v>93.12337605276683</v>
      </c>
      <c r="K187" s="12">
        <f t="shared" si="4"/>
        <v>94.400754009364093</v>
      </c>
      <c r="L187" s="12">
        <f t="shared" si="4"/>
        <v>91.221372426690323</v>
      </c>
      <c r="M187" s="12">
        <f t="shared" si="4"/>
        <v>92.662629747996604</v>
      </c>
      <c r="N187" s="12">
        <f t="shared" si="4"/>
        <v>89.304332435999797</v>
      </c>
      <c r="O187" s="12">
        <f t="shared" si="4"/>
        <v>90.998564787180939</v>
      </c>
      <c r="P187" s="12">
        <f t="shared" si="4"/>
        <v>95.25157272038696</v>
      </c>
      <c r="Q187" s="12">
        <f t="shared" si="4"/>
        <v>97.205226982577358</v>
      </c>
      <c r="R187" s="12">
        <f t="shared" si="4"/>
        <v>89.578447228064576</v>
      </c>
      <c r="S187" s="12">
        <f t="shared" si="4"/>
        <v>83.768262696302884</v>
      </c>
      <c r="T187" s="12">
        <f t="shared" si="4"/>
        <v>79.892119877341614</v>
      </c>
    </row>
    <row r="188" spans="1:20">
      <c r="A188" t="s">
        <v>201</v>
      </c>
      <c r="D188" s="12">
        <f t="shared" ref="D188:S188" si="5">100*D128/D68</f>
        <v>100</v>
      </c>
      <c r="E188" s="12">
        <f t="shared" si="5"/>
        <v>95.216006190064704</v>
      </c>
      <c r="F188" s="12">
        <f t="shared" si="5"/>
        <v>93.496954367289717</v>
      </c>
      <c r="G188" s="12">
        <f t="shared" si="5"/>
        <v>92.711559516888457</v>
      </c>
      <c r="H188" s="12">
        <f t="shared" si="5"/>
        <v>89.008867713958963</v>
      </c>
      <c r="I188" s="12">
        <f t="shared" si="5"/>
        <v>88.086251742468008</v>
      </c>
      <c r="J188" s="12">
        <f t="shared" si="5"/>
        <v>87.828943697535621</v>
      </c>
      <c r="K188" s="12">
        <f t="shared" si="5"/>
        <v>86.202285748121923</v>
      </c>
      <c r="L188" s="12">
        <f t="shared" si="5"/>
        <v>83.381605948557549</v>
      </c>
      <c r="M188" s="12">
        <f t="shared" si="5"/>
        <v>80.606238470273809</v>
      </c>
      <c r="N188" s="12">
        <f t="shared" si="5"/>
        <v>77.354459553096774</v>
      </c>
      <c r="O188" s="12">
        <f t="shared" si="5"/>
        <v>75.14807255645249</v>
      </c>
      <c r="P188" s="12">
        <f t="shared" si="5"/>
        <v>77.872613161640913</v>
      </c>
      <c r="Q188" s="12">
        <f t="shared" si="5"/>
        <v>85.624693895688409</v>
      </c>
      <c r="R188" s="12">
        <f t="shared" si="5"/>
        <v>76.53591896980592</v>
      </c>
      <c r="S188" s="12">
        <f t="shared" si="5"/>
        <v>74.355080068554571</v>
      </c>
      <c r="T188" s="12"/>
    </row>
    <row r="189" spans="1:20">
      <c r="A189" t="s">
        <v>202</v>
      </c>
      <c r="D189" s="12">
        <f t="shared" ref="D189:S189" si="6">100*D129/D69</f>
        <v>100</v>
      </c>
      <c r="E189" s="12">
        <f t="shared" si="6"/>
        <v>89.1066270424392</v>
      </c>
      <c r="F189" s="12">
        <f t="shared" si="6"/>
        <v>84.521747810028529</v>
      </c>
      <c r="G189" s="12">
        <f t="shared" si="6"/>
        <v>76.629902333428646</v>
      </c>
      <c r="H189" s="12">
        <f t="shared" si="6"/>
        <v>74.466824275731085</v>
      </c>
      <c r="I189" s="12">
        <f t="shared" si="6"/>
        <v>71.546062895610291</v>
      </c>
      <c r="J189" s="12">
        <f t="shared" si="6"/>
        <v>71.51362280058548</v>
      </c>
      <c r="K189" s="12">
        <f t="shared" si="6"/>
        <v>70.868335216213694</v>
      </c>
      <c r="L189" s="12">
        <f t="shared" si="6"/>
        <v>74.428377203057195</v>
      </c>
      <c r="M189" s="12">
        <f t="shared" si="6"/>
        <v>72.496420626962276</v>
      </c>
      <c r="N189" s="12">
        <f t="shared" si="6"/>
        <v>71.690888687249284</v>
      </c>
      <c r="O189" s="12">
        <f t="shared" si="6"/>
        <v>74.590054600745134</v>
      </c>
      <c r="P189" s="12">
        <f t="shared" si="6"/>
        <v>73.534409931392162</v>
      </c>
      <c r="Q189" s="12">
        <f t="shared" si="6"/>
        <v>78.296339858751793</v>
      </c>
      <c r="R189" s="12">
        <f t="shared" si="6"/>
        <v>62.509745230164327</v>
      </c>
      <c r="S189" s="12">
        <f t="shared" si="6"/>
        <v>55.192185650764173</v>
      </c>
      <c r="T189" s="12">
        <f>100*T129/T69</f>
        <v>57.2890132683169</v>
      </c>
    </row>
    <row r="190" spans="1:20">
      <c r="A190" t="s">
        <v>220</v>
      </c>
      <c r="D190" s="12">
        <f t="shared" ref="D190:S190" si="7">100*D130/D70</f>
        <v>100</v>
      </c>
      <c r="E190" s="12">
        <f t="shared" si="7"/>
        <v>98.165589134964307</v>
      </c>
      <c r="F190" s="12">
        <f t="shared" si="7"/>
        <v>97.653757603349064</v>
      </c>
      <c r="G190" s="12">
        <f t="shared" si="7"/>
        <v>96.826473288175265</v>
      </c>
      <c r="H190" s="12">
        <f t="shared" si="7"/>
        <v>94.628771810007791</v>
      </c>
      <c r="I190" s="12">
        <f t="shared" si="7"/>
        <v>93.538801974269035</v>
      </c>
      <c r="J190" s="12">
        <f t="shared" si="7"/>
        <v>92.776911306361299</v>
      </c>
      <c r="K190" s="12">
        <f t="shared" si="7"/>
        <v>89.755415458162972</v>
      </c>
      <c r="L190" s="12">
        <f t="shared" si="7"/>
        <v>86.777784286146357</v>
      </c>
      <c r="M190" s="12">
        <f t="shared" si="7"/>
        <v>83.943603568475922</v>
      </c>
      <c r="N190" s="12">
        <f t="shared" si="7"/>
        <v>80.923732244306109</v>
      </c>
      <c r="O190" s="12">
        <f t="shared" si="7"/>
        <v>78.501571223148645</v>
      </c>
      <c r="P190" s="12">
        <f t="shared" si="7"/>
        <v>79.320314868804246</v>
      </c>
      <c r="Q190" s="12">
        <f t="shared" si="7"/>
        <v>85.194297713702241</v>
      </c>
      <c r="R190" s="12">
        <f t="shared" si="7"/>
        <v>76.824084392174385</v>
      </c>
      <c r="S190" s="12">
        <f t="shared" si="7"/>
        <v>74.593371612349472</v>
      </c>
      <c r="T190" s="12"/>
    </row>
    <row r="191" spans="1:20">
      <c r="A191" t="s">
        <v>203</v>
      </c>
      <c r="D191" s="12">
        <f t="shared" ref="D191:S191" si="8">100*D131/D71</f>
        <v>100</v>
      </c>
      <c r="E191" s="12">
        <f t="shared" si="8"/>
        <v>95.057437320378284</v>
      </c>
      <c r="F191" s="12">
        <f t="shared" si="8"/>
        <v>91.613741044744998</v>
      </c>
      <c r="G191" s="12">
        <f t="shared" si="8"/>
        <v>86.944509349022709</v>
      </c>
      <c r="H191" s="12">
        <f t="shared" si="8"/>
        <v>78.051049693286458</v>
      </c>
      <c r="I191" s="12">
        <f t="shared" si="8"/>
        <v>77.90714708687544</v>
      </c>
      <c r="J191" s="12">
        <f t="shared" si="8"/>
        <v>72.571871743364895</v>
      </c>
      <c r="K191" s="12">
        <f t="shared" si="8"/>
        <v>70.061861642889284</v>
      </c>
      <c r="L191" s="12">
        <f t="shared" si="8"/>
        <v>67.419929748192928</v>
      </c>
      <c r="M191" s="12">
        <f t="shared" si="8"/>
        <v>66.328871856813194</v>
      </c>
      <c r="N191" s="12">
        <f t="shared" si="8"/>
        <v>60.338868177852305</v>
      </c>
      <c r="O191" s="12">
        <f t="shared" si="8"/>
        <v>55.154734269596091</v>
      </c>
      <c r="P191" s="12">
        <f t="shared" si="8"/>
        <v>56.862944205022536</v>
      </c>
      <c r="Q191" s="12">
        <f t="shared" si="8"/>
        <v>68.223018022679497</v>
      </c>
      <c r="R191" s="12">
        <f t="shared" si="8"/>
        <v>58.961093110703565</v>
      </c>
      <c r="S191" s="12">
        <f t="shared" si="8"/>
        <v>59.408313437048953</v>
      </c>
      <c r="T191" s="12">
        <f>100*T131/T71</f>
        <v>63.67644367076079</v>
      </c>
    </row>
    <row r="192" spans="1:20">
      <c r="A192" t="s">
        <v>2</v>
      </c>
      <c r="D192" s="12">
        <f t="shared" ref="D192:S192" si="9">100*D132/D72</f>
        <v>100</v>
      </c>
      <c r="E192" s="12">
        <f t="shared" si="9"/>
        <v>97.210015529917911</v>
      </c>
      <c r="F192" s="12">
        <f t="shared" si="9"/>
        <v>92.775038677031745</v>
      </c>
      <c r="G192" s="12">
        <f t="shared" si="9"/>
        <v>91.351165441487055</v>
      </c>
      <c r="H192" s="12">
        <f t="shared" si="9"/>
        <v>88.050681410068393</v>
      </c>
      <c r="I192" s="12">
        <f t="shared" si="9"/>
        <v>87.567489729481281</v>
      </c>
      <c r="J192" s="12">
        <f t="shared" si="9"/>
        <v>87.885640711238111</v>
      </c>
      <c r="K192" s="12">
        <f t="shared" si="9"/>
        <v>84.736314422255802</v>
      </c>
      <c r="L192" s="12">
        <f t="shared" si="9"/>
        <v>82.304915903299488</v>
      </c>
      <c r="M192" s="12">
        <f t="shared" si="9"/>
        <v>79.897050712766131</v>
      </c>
      <c r="N192" s="12">
        <f t="shared" si="9"/>
        <v>78.351940251196993</v>
      </c>
      <c r="O192" s="12">
        <f t="shared" si="9"/>
        <v>76.381146627045212</v>
      </c>
      <c r="P192" s="12">
        <f t="shared" si="9"/>
        <v>78.991959033246346</v>
      </c>
      <c r="Q192" s="12">
        <f t="shared" si="9"/>
        <v>82.140533585088505</v>
      </c>
      <c r="R192" s="12">
        <f t="shared" si="9"/>
        <v>77.633954664441248</v>
      </c>
      <c r="S192" s="12">
        <f t="shared" si="9"/>
        <v>77.25224567333224</v>
      </c>
      <c r="T192" s="12">
        <f>100*T132/T72</f>
        <v>78.526778468312003</v>
      </c>
    </row>
    <row r="193" spans="1:20">
      <c r="A193" t="s">
        <v>5</v>
      </c>
      <c r="D193" s="12">
        <f t="shared" ref="D193:S193" si="10">100*D133/D73</f>
        <v>100</v>
      </c>
      <c r="E193" s="12">
        <f t="shared" si="10"/>
        <v>95.329743803422716</v>
      </c>
      <c r="F193" s="12">
        <f t="shared" si="10"/>
        <v>96.300411162883748</v>
      </c>
      <c r="G193" s="12">
        <f t="shared" si="10"/>
        <v>95.841895521612784</v>
      </c>
      <c r="H193" s="12">
        <f t="shared" si="10"/>
        <v>93.183555600983524</v>
      </c>
      <c r="I193" s="12">
        <f t="shared" si="10"/>
        <v>91.86900365467659</v>
      </c>
      <c r="J193" s="12">
        <f t="shared" si="10"/>
        <v>92.382961739243555</v>
      </c>
      <c r="K193" s="12">
        <f t="shared" si="10"/>
        <v>89.270699100430235</v>
      </c>
      <c r="L193" s="12">
        <f t="shared" si="10"/>
        <v>85.417498854534074</v>
      </c>
      <c r="M193" s="12">
        <f t="shared" si="10"/>
        <v>81.244302716475261</v>
      </c>
      <c r="N193" s="12">
        <f t="shared" si="10"/>
        <v>76.08600131102223</v>
      </c>
      <c r="O193" s="12">
        <f t="shared" si="10"/>
        <v>73.158289455419947</v>
      </c>
      <c r="P193" s="12">
        <f t="shared" si="10"/>
        <v>76.797599135902985</v>
      </c>
      <c r="Q193" s="12">
        <f t="shared" si="10"/>
        <v>90.790511203927963</v>
      </c>
      <c r="R193" s="12">
        <f t="shared" si="10"/>
        <v>76.297736837170618</v>
      </c>
      <c r="S193" s="12">
        <f t="shared" si="10"/>
        <v>72.722239068486616</v>
      </c>
      <c r="T193" s="12">
        <f>100*T133/T73</f>
        <v>74.704436861430707</v>
      </c>
    </row>
    <row r="194" spans="1:20">
      <c r="A194" t="s">
        <v>204</v>
      </c>
      <c r="D194" s="12">
        <f t="shared" ref="D194:S194" si="11">100*D134/D74</f>
        <v>100</v>
      </c>
      <c r="E194" s="12">
        <f t="shared" si="11"/>
        <v>102.41765377700089</v>
      </c>
      <c r="F194" s="12">
        <f t="shared" si="11"/>
        <v>97.950975896131496</v>
      </c>
      <c r="G194" s="12">
        <f t="shared" si="11"/>
        <v>92.822878076513049</v>
      </c>
      <c r="H194" s="12">
        <f t="shared" si="11"/>
        <v>85.979240290389356</v>
      </c>
      <c r="I194" s="12">
        <f t="shared" si="11"/>
        <v>83.872684228058631</v>
      </c>
      <c r="J194" s="12">
        <f t="shared" si="11"/>
        <v>98.986311990407032</v>
      </c>
      <c r="K194" s="12">
        <f t="shared" si="11"/>
        <v>93.920197322306521</v>
      </c>
      <c r="L194" s="12">
        <f t="shared" si="11"/>
        <v>94.156614573690135</v>
      </c>
      <c r="M194" s="12">
        <f t="shared" si="11"/>
        <v>98.38996892900785</v>
      </c>
      <c r="N194" s="12">
        <f t="shared" si="11"/>
        <v>106.83489447585033</v>
      </c>
      <c r="O194" s="12">
        <f t="shared" si="11"/>
        <v>108.91618423947348</v>
      </c>
      <c r="P194" s="12">
        <f t="shared" si="11"/>
        <v>116.33522779758252</v>
      </c>
      <c r="Q194" s="12">
        <f t="shared" si="11"/>
        <v>100.67356596581016</v>
      </c>
      <c r="R194" s="12">
        <f t="shared" si="11"/>
        <v>95.426162102869199</v>
      </c>
      <c r="S194" s="12">
        <f t="shared" si="11"/>
        <v>93.851702772452526</v>
      </c>
      <c r="T194" s="12">
        <f>100*T134/T74</f>
        <v>77.757471333921742</v>
      </c>
    </row>
    <row r="195" spans="1:20">
      <c r="A195" t="s">
        <v>205</v>
      </c>
      <c r="D195" s="12">
        <f t="shared" ref="D195:S195" si="12">100*D135/D75</f>
        <v>100</v>
      </c>
      <c r="E195" s="12">
        <f t="shared" si="12"/>
        <v>92.778971707985832</v>
      </c>
      <c r="F195" s="12">
        <f t="shared" si="12"/>
        <v>87.039305682788054</v>
      </c>
      <c r="G195" s="12">
        <f t="shared" si="12"/>
        <v>80.83821150395255</v>
      </c>
      <c r="H195" s="12">
        <f t="shared" si="12"/>
        <v>80.092921670997313</v>
      </c>
      <c r="I195" s="12">
        <f t="shared" si="12"/>
        <v>79.656764633027535</v>
      </c>
      <c r="J195" s="12">
        <f t="shared" si="12"/>
        <v>75.846703477142427</v>
      </c>
      <c r="K195" s="12">
        <f t="shared" si="12"/>
        <v>69.09481830687993</v>
      </c>
      <c r="L195" s="12">
        <f t="shared" si="12"/>
        <v>67.700585222472071</v>
      </c>
      <c r="M195" s="12">
        <f t="shared" si="12"/>
        <v>65.43045495294156</v>
      </c>
      <c r="N195" s="12">
        <f t="shared" si="12"/>
        <v>62.455970818704763</v>
      </c>
      <c r="O195" s="12">
        <f t="shared" si="12"/>
        <v>59.523978009228053</v>
      </c>
      <c r="P195" s="12">
        <f t="shared" si="12"/>
        <v>60.592097196319763</v>
      </c>
      <c r="Q195" s="12">
        <f t="shared" si="12"/>
        <v>66.16221293133448</v>
      </c>
      <c r="R195" s="12">
        <f t="shared" si="12"/>
        <v>57.760132314384101</v>
      </c>
      <c r="S195" s="12">
        <f t="shared" si="12"/>
        <v>60.383746487997428</v>
      </c>
      <c r="T195" s="12">
        <f>100*T135/T75</f>
        <v>59.413731254564588</v>
      </c>
    </row>
    <row r="196" spans="1:20">
      <c r="A196" t="s">
        <v>206</v>
      </c>
      <c r="D196" s="12">
        <f t="shared" ref="D196:S196" si="13">100*D136/D76</f>
        <v>100</v>
      </c>
      <c r="E196" s="12">
        <f t="shared" si="13"/>
        <v>91.44448706078515</v>
      </c>
      <c r="F196" s="12">
        <f t="shared" si="13"/>
        <v>86.131895510152575</v>
      </c>
      <c r="G196" s="12">
        <f t="shared" si="13"/>
        <v>78.830501980477791</v>
      </c>
      <c r="H196" s="12">
        <f t="shared" si="13"/>
        <v>74.641927562250629</v>
      </c>
      <c r="I196" s="12">
        <f t="shared" si="13"/>
        <v>72.488106627234856</v>
      </c>
      <c r="J196" s="12">
        <f t="shared" si="13"/>
        <v>61.19096469392273</v>
      </c>
      <c r="K196" s="12">
        <f t="shared" si="13"/>
        <v>61.644202766033771</v>
      </c>
      <c r="L196" s="12">
        <f t="shared" si="13"/>
        <v>57.782518824354128</v>
      </c>
      <c r="M196" s="12">
        <f t="shared" si="13"/>
        <v>59.277678584835478</v>
      </c>
      <c r="N196" s="12">
        <f t="shared" si="13"/>
        <v>55.56993334407106</v>
      </c>
      <c r="O196" s="12">
        <f t="shared" si="13"/>
        <v>54.184237646542854</v>
      </c>
      <c r="P196" s="12">
        <f t="shared" si="13"/>
        <v>53.582880017012485</v>
      </c>
      <c r="Q196" s="12">
        <f t="shared" si="13"/>
        <v>47.088309982638037</v>
      </c>
      <c r="R196" s="12">
        <f t="shared" si="13"/>
        <v>40.782219801108376</v>
      </c>
      <c r="S196" s="12">
        <f t="shared" si="13"/>
        <v>36.820965732397788</v>
      </c>
      <c r="T196" s="12"/>
    </row>
    <row r="197" spans="1:20">
      <c r="A197" t="s">
        <v>207</v>
      </c>
      <c r="D197" s="12">
        <f t="shared" ref="D197:S197" si="14">100*D137/D77</f>
        <v>100</v>
      </c>
      <c r="E197" s="12">
        <f t="shared" si="14"/>
        <v>100.45852183139142</v>
      </c>
      <c r="F197" s="12">
        <f t="shared" si="14"/>
        <v>98.339426541810909</v>
      </c>
      <c r="G197" s="12">
        <f t="shared" si="14"/>
        <v>97.881825674715998</v>
      </c>
      <c r="H197" s="12">
        <f t="shared" si="14"/>
        <v>93.187964097568141</v>
      </c>
      <c r="I197" s="12">
        <f t="shared" si="14"/>
        <v>93.62531365332211</v>
      </c>
      <c r="J197" s="12">
        <f t="shared" si="14"/>
        <v>94.567676355151107</v>
      </c>
      <c r="K197" s="12">
        <f t="shared" si="14"/>
        <v>97.081723521060297</v>
      </c>
      <c r="L197" s="12">
        <f t="shared" si="14"/>
        <v>96.374776738829397</v>
      </c>
      <c r="M197" s="12">
        <f t="shared" si="14"/>
        <v>94.455253145154856</v>
      </c>
      <c r="N197" s="12">
        <f t="shared" si="14"/>
        <v>91.854671874354196</v>
      </c>
      <c r="O197" s="12">
        <f t="shared" si="14"/>
        <v>90.954115585969916</v>
      </c>
      <c r="P197" s="12">
        <f t="shared" si="14"/>
        <v>94.248241736267744</v>
      </c>
      <c r="Q197" s="12">
        <f t="shared" si="14"/>
        <v>103.52761684444008</v>
      </c>
      <c r="R197" s="12">
        <f t="shared" si="14"/>
        <v>95.682052208523118</v>
      </c>
      <c r="S197" s="12">
        <f t="shared" si="14"/>
        <v>94.921555410794923</v>
      </c>
      <c r="T197" s="12">
        <f>100*T137/T77</f>
        <v>96.410555931193841</v>
      </c>
    </row>
    <row r="198" spans="1:20">
      <c r="A198" t="s">
        <v>208</v>
      </c>
      <c r="D198" s="12">
        <f t="shared" ref="D198:S198" si="15">100*D138/D78</f>
        <v>100</v>
      </c>
      <c r="E198" s="12">
        <f t="shared" si="15"/>
        <v>98.727280560625871</v>
      </c>
      <c r="F198" s="12">
        <f t="shared" si="15"/>
        <v>100.55243579290722</v>
      </c>
      <c r="G198" s="12">
        <f t="shared" si="15"/>
        <v>98.785549451924496</v>
      </c>
      <c r="H198" s="12">
        <f t="shared" si="15"/>
        <v>93.645888034475746</v>
      </c>
      <c r="I198" s="12">
        <f t="shared" si="15"/>
        <v>97.511708469259332</v>
      </c>
      <c r="J198" s="12">
        <f t="shared" si="15"/>
        <v>96.505406607148686</v>
      </c>
      <c r="K198" s="12">
        <f t="shared" si="15"/>
        <v>90.977046769373615</v>
      </c>
      <c r="L198" s="12">
        <f t="shared" si="15"/>
        <v>85.552665234774338</v>
      </c>
      <c r="M198" s="12">
        <f t="shared" si="15"/>
        <v>82.251116931313859</v>
      </c>
      <c r="N198" s="12">
        <f t="shared" si="15"/>
        <v>79.436235860322569</v>
      </c>
      <c r="O198" s="12">
        <f t="shared" si="15"/>
        <v>75.153145242516629</v>
      </c>
      <c r="P198" s="12">
        <f t="shared" si="15"/>
        <v>74.434984093370204</v>
      </c>
      <c r="Q198" s="12">
        <f t="shared" si="15"/>
        <v>81.484167760075891</v>
      </c>
      <c r="R198" s="12">
        <f t="shared" si="15"/>
        <v>70.327018205936852</v>
      </c>
      <c r="S198" s="12">
        <f t="shared" si="15"/>
        <v>73.753711460450916</v>
      </c>
      <c r="T198" s="12"/>
    </row>
    <row r="199" spans="1:20">
      <c r="A199" t="s">
        <v>209</v>
      </c>
      <c r="D199" s="12">
        <f t="shared" ref="D199:S199" si="16">100*D139/D79</f>
        <v>100</v>
      </c>
      <c r="E199" s="12">
        <f t="shared" si="16"/>
        <v>102.69058625601022</v>
      </c>
      <c r="F199" s="12">
        <f t="shared" si="16"/>
        <v>91.754234587553555</v>
      </c>
      <c r="G199" s="12">
        <f t="shared" si="16"/>
        <v>106.40510984949347</v>
      </c>
      <c r="H199" s="12">
        <f t="shared" si="16"/>
        <v>93.756991755297022</v>
      </c>
      <c r="I199" s="12">
        <f t="shared" si="16"/>
        <v>83.420370457600995</v>
      </c>
      <c r="J199" s="12">
        <f t="shared" si="16"/>
        <v>80.175896742893215</v>
      </c>
      <c r="K199" s="12">
        <f t="shared" si="16"/>
        <v>84.951694566904223</v>
      </c>
      <c r="L199" s="12">
        <f t="shared" si="16"/>
        <v>87.172340485722202</v>
      </c>
      <c r="M199" s="12">
        <f t="shared" si="16"/>
        <v>87.968660567704873</v>
      </c>
      <c r="N199" s="12">
        <f t="shared" si="16"/>
        <v>85.004539491326184</v>
      </c>
      <c r="O199" s="12">
        <f t="shared" si="16"/>
        <v>84.045621637209351</v>
      </c>
      <c r="P199" s="12">
        <f t="shared" si="16"/>
        <v>80.167905918640145</v>
      </c>
      <c r="Q199" s="12">
        <f t="shared" si="16"/>
        <v>72.188633970063151</v>
      </c>
      <c r="R199" s="12">
        <f t="shared" si="16"/>
        <v>64.499079849485781</v>
      </c>
      <c r="S199" s="12">
        <f t="shared" si="16"/>
        <v>60.95792407024728</v>
      </c>
      <c r="T199" s="12">
        <f>100*T139/T79</f>
        <v>59.654118593686576</v>
      </c>
    </row>
    <row r="200" spans="1:20">
      <c r="A200" t="s">
        <v>210</v>
      </c>
      <c r="D200" s="12">
        <f t="shared" ref="D200:S200" si="17">100*D140/D80</f>
        <v>100</v>
      </c>
      <c r="E200" s="12">
        <f t="shared" si="17"/>
        <v>99.251084074576951</v>
      </c>
      <c r="F200" s="12">
        <f t="shared" si="17"/>
        <v>98.662550351922533</v>
      </c>
      <c r="G200" s="12">
        <f t="shared" si="17"/>
        <v>95.930120543552405</v>
      </c>
      <c r="H200" s="12">
        <f t="shared" si="17"/>
        <v>90.014527424397045</v>
      </c>
      <c r="I200" s="12">
        <f t="shared" si="17"/>
        <v>89.409384266995971</v>
      </c>
      <c r="J200" s="12">
        <f t="shared" si="17"/>
        <v>88.656667340657904</v>
      </c>
      <c r="K200" s="12">
        <f t="shared" si="17"/>
        <v>87.775147356837394</v>
      </c>
      <c r="L200" s="12">
        <f t="shared" si="17"/>
        <v>84.42174384360527</v>
      </c>
      <c r="M200" s="12">
        <f t="shared" si="17"/>
        <v>80.071656355805345</v>
      </c>
      <c r="N200" s="12">
        <f t="shared" si="17"/>
        <v>77.84694314530158</v>
      </c>
      <c r="O200" s="12">
        <f t="shared" si="17"/>
        <v>74.550010035963567</v>
      </c>
      <c r="P200" s="12">
        <f t="shared" si="17"/>
        <v>77.304683112309135</v>
      </c>
      <c r="Q200" s="12">
        <f t="shared" si="17"/>
        <v>83.68742790628059</v>
      </c>
      <c r="R200" s="12">
        <f t="shared" si="17"/>
        <v>77.424285302320015</v>
      </c>
      <c r="S200" s="12">
        <f t="shared" si="17"/>
        <v>74.707870383180435</v>
      </c>
      <c r="T200" s="12">
        <f>100*T140/T80</f>
        <v>74.951729924078435</v>
      </c>
    </row>
    <row r="201" spans="1:20">
      <c r="A201" t="s">
        <v>211</v>
      </c>
      <c r="D201" s="12">
        <f t="shared" ref="D201:S201" si="18">100*D141/D81</f>
        <v>100</v>
      </c>
      <c r="E201" s="12">
        <f t="shared" si="18"/>
        <v>100.94271264150301</v>
      </c>
      <c r="F201" s="12">
        <f t="shared" si="18"/>
        <v>106.22112522445157</v>
      </c>
      <c r="G201" s="12">
        <f t="shared" si="18"/>
        <v>105.48173821453101</v>
      </c>
      <c r="H201" s="12">
        <f t="shared" si="18"/>
        <v>104.07405179402387</v>
      </c>
      <c r="I201" s="12">
        <f t="shared" si="18"/>
        <v>104.26147338101633</v>
      </c>
      <c r="J201" s="12">
        <f t="shared" si="18"/>
        <v>105.6544871288728</v>
      </c>
      <c r="K201" s="12">
        <f t="shared" si="18"/>
        <v>97.66089430011769</v>
      </c>
      <c r="L201" s="12">
        <f t="shared" si="18"/>
        <v>94.152014811072192</v>
      </c>
      <c r="M201" s="12">
        <f t="shared" si="18"/>
        <v>95.440659545568778</v>
      </c>
      <c r="N201" s="12">
        <f t="shared" si="18"/>
        <v>101.82435770702948</v>
      </c>
      <c r="O201" s="12">
        <f t="shared" si="18"/>
        <v>103.41645128157154</v>
      </c>
      <c r="P201" s="12">
        <f t="shared" si="18"/>
        <v>101.92171394379019</v>
      </c>
      <c r="Q201" s="12">
        <f t="shared" si="18"/>
        <v>101.99451666750461</v>
      </c>
      <c r="R201" s="12">
        <f t="shared" si="18"/>
        <v>95.522739526210302</v>
      </c>
      <c r="S201" s="12">
        <f t="shared" si="18"/>
        <v>95.712675589223466</v>
      </c>
      <c r="T201" s="12">
        <f>100*T141/T81</f>
        <v>95.841972451537998</v>
      </c>
    </row>
    <row r="202" spans="1:20">
      <c r="A202" t="s">
        <v>212</v>
      </c>
      <c r="D202" s="12">
        <f t="shared" ref="D202:S202" si="19">100*D142/D82</f>
        <v>100</v>
      </c>
      <c r="E202" s="12">
        <f t="shared" si="19"/>
        <v>98.895738850079141</v>
      </c>
      <c r="F202" s="12">
        <f t="shared" si="19"/>
        <v>97.755377139286367</v>
      </c>
      <c r="G202" s="12">
        <f t="shared" si="19"/>
        <v>94.187015119810212</v>
      </c>
      <c r="H202" s="12">
        <f t="shared" si="19"/>
        <v>78.880219811361997</v>
      </c>
      <c r="I202" s="12">
        <f t="shared" si="19"/>
        <v>77.091015447441436</v>
      </c>
      <c r="J202" s="12">
        <f t="shared" si="19"/>
        <v>69.223279375890385</v>
      </c>
      <c r="K202" s="12">
        <f t="shared" si="19"/>
        <v>63.055695772313911</v>
      </c>
      <c r="L202" s="12">
        <f t="shared" si="19"/>
        <v>58.029146994368539</v>
      </c>
      <c r="M202" s="12">
        <f t="shared" si="19"/>
        <v>56.196615922381504</v>
      </c>
      <c r="N202" s="12">
        <f t="shared" si="19"/>
        <v>51.522633467193835</v>
      </c>
      <c r="O202" s="12">
        <f t="shared" si="19"/>
        <v>49.218119829037178</v>
      </c>
      <c r="P202" s="12">
        <f t="shared" si="19"/>
        <v>50.029440419829449</v>
      </c>
      <c r="Q202" s="12">
        <f t="shared" si="19"/>
        <v>45.061601823085603</v>
      </c>
      <c r="R202" s="12">
        <f t="shared" si="19"/>
        <v>42.536690965697666</v>
      </c>
      <c r="S202" s="12">
        <f t="shared" si="19"/>
        <v>39.507256823572732</v>
      </c>
      <c r="T202" s="12">
        <f>100*T142/T82</f>
        <v>39.105096944460122</v>
      </c>
    </row>
    <row r="203" spans="1:20">
      <c r="A203" t="s">
        <v>213</v>
      </c>
      <c r="D203" s="12">
        <f t="shared" ref="D203:S203" si="20">100*D143/D83</f>
        <v>100</v>
      </c>
      <c r="E203" s="12">
        <f t="shared" si="20"/>
        <v>97.177091097891321</v>
      </c>
      <c r="F203" s="12">
        <f t="shared" si="20"/>
        <v>98.019540731769752</v>
      </c>
      <c r="G203" s="12">
        <f t="shared" si="20"/>
        <v>97.246875123063305</v>
      </c>
      <c r="H203" s="12">
        <f t="shared" si="20"/>
        <v>93.500123503633134</v>
      </c>
      <c r="I203" s="12">
        <f t="shared" si="20"/>
        <v>91.897235133213726</v>
      </c>
      <c r="J203" s="12">
        <f t="shared" si="20"/>
        <v>91.187518434666615</v>
      </c>
      <c r="K203" s="12">
        <f t="shared" si="20"/>
        <v>88.382899855849459</v>
      </c>
      <c r="L203" s="12">
        <f t="shared" si="20"/>
        <v>86.37524465565042</v>
      </c>
      <c r="M203" s="12">
        <f t="shared" si="20"/>
        <v>85.873172251736278</v>
      </c>
      <c r="N203" s="12">
        <f t="shared" si="20"/>
        <v>85.086231780093513</v>
      </c>
      <c r="O203" s="12">
        <f t="shared" si="20"/>
        <v>82.059035382536578</v>
      </c>
      <c r="P203" s="12">
        <f t="shared" si="20"/>
        <v>82.578495033801701</v>
      </c>
      <c r="Q203" s="12">
        <f t="shared" si="20"/>
        <v>86.046242220647244</v>
      </c>
      <c r="R203" s="12">
        <f t="shared" si="20"/>
        <v>80.072102942877677</v>
      </c>
      <c r="S203" s="12">
        <f t="shared" si="20"/>
        <v>78.336025038531389</v>
      </c>
      <c r="T203" s="12">
        <f>100*T143/T83</f>
        <v>77.335929062037067</v>
      </c>
    </row>
    <row r="204" spans="1:20">
      <c r="A204" t="s">
        <v>214</v>
      </c>
      <c r="D204" s="12">
        <f t="shared" ref="D204:S204" si="21">100*D144/D84</f>
        <v>100</v>
      </c>
      <c r="E204" s="12">
        <f t="shared" si="21"/>
        <v>82.056566036228901</v>
      </c>
      <c r="F204" s="12">
        <f t="shared" si="21"/>
        <v>103.20186529831562</v>
      </c>
      <c r="G204" s="12">
        <f t="shared" si="21"/>
        <v>75.784083983087811</v>
      </c>
      <c r="H204" s="12">
        <f t="shared" si="21"/>
        <v>84.592107172122027</v>
      </c>
      <c r="I204" s="12">
        <f t="shared" si="21"/>
        <v>93.920270110683106</v>
      </c>
      <c r="J204" s="12">
        <f t="shared" si="21"/>
        <v>88.093477584287484</v>
      </c>
      <c r="K204" s="12">
        <f t="shared" si="21"/>
        <v>83.28710144066892</v>
      </c>
      <c r="L204" s="12">
        <f t="shared" si="21"/>
        <v>81.49021615333551</v>
      </c>
      <c r="M204" s="12">
        <f t="shared" si="21"/>
        <v>89.657503369417284</v>
      </c>
      <c r="N204" s="12">
        <f t="shared" si="21"/>
        <v>86.803855572482377</v>
      </c>
      <c r="O204" s="12">
        <f t="shared" si="21"/>
        <v>94.011457295771166</v>
      </c>
      <c r="P204" s="12">
        <f t="shared" si="21"/>
        <v>108.85922310680589</v>
      </c>
      <c r="Q204" s="12">
        <f t="shared" si="21"/>
        <v>69.764479617885584</v>
      </c>
      <c r="R204" s="12">
        <f t="shared" si="21"/>
        <v>65.254438972542346</v>
      </c>
      <c r="S204" s="12">
        <f t="shared" si="21"/>
        <v>66.26054017917015</v>
      </c>
      <c r="T204" s="12"/>
    </row>
    <row r="205" spans="1:20">
      <c r="A205" t="s">
        <v>216</v>
      </c>
      <c r="D205" s="12">
        <f t="shared" ref="D205:S205" si="22">100*D145/D85</f>
        <v>100</v>
      </c>
      <c r="E205" s="12">
        <f t="shared" si="22"/>
        <v>104.56422081878213</v>
      </c>
      <c r="F205" s="12">
        <f t="shared" si="22"/>
        <v>92.561172063169607</v>
      </c>
      <c r="G205" s="12">
        <f t="shared" si="22"/>
        <v>96.200236089988948</v>
      </c>
      <c r="H205" s="12">
        <f t="shared" si="22"/>
        <v>87.459524602131168</v>
      </c>
      <c r="I205" s="12">
        <f t="shared" si="22"/>
        <v>79.001534737450598</v>
      </c>
      <c r="J205" s="12">
        <f t="shared" si="22"/>
        <v>79.540036149075974</v>
      </c>
      <c r="K205" s="12">
        <f t="shared" si="22"/>
        <v>70.922951404112922</v>
      </c>
      <c r="L205" s="12">
        <f t="shared" si="22"/>
        <v>58.862665364221307</v>
      </c>
      <c r="M205" s="12">
        <f t="shared" si="22"/>
        <v>55.452622346197877</v>
      </c>
      <c r="N205" s="12">
        <f t="shared" si="22"/>
        <v>51.799635029610918</v>
      </c>
      <c r="O205" s="12">
        <f t="shared" si="22"/>
        <v>49.644745204774367</v>
      </c>
      <c r="P205" s="12">
        <f t="shared" si="22"/>
        <v>49.991660421468389</v>
      </c>
      <c r="Q205" s="12">
        <f t="shared" si="22"/>
        <v>52.017839917949118</v>
      </c>
      <c r="R205" s="12">
        <f t="shared" si="22"/>
        <v>41.999230872028448</v>
      </c>
      <c r="S205" s="12">
        <f t="shared" si="22"/>
        <v>41.204759971912694</v>
      </c>
      <c r="T205" s="12">
        <f>100*T145/T85</f>
        <v>40.757430534274604</v>
      </c>
    </row>
    <row r="206" spans="1:20">
      <c r="A206" t="s">
        <v>217</v>
      </c>
      <c r="D206" s="12">
        <f t="shared" ref="D206:S206" si="23">100*D146/D86</f>
        <v>100</v>
      </c>
      <c r="E206" s="12">
        <f t="shared" si="23"/>
        <v>91.109727305399929</v>
      </c>
      <c r="F206" s="12">
        <f t="shared" si="23"/>
        <v>90.732230333872252</v>
      </c>
      <c r="G206" s="12">
        <f t="shared" si="23"/>
        <v>88.078565722744258</v>
      </c>
      <c r="H206" s="12">
        <f t="shared" si="23"/>
        <v>82.701816668656448</v>
      </c>
      <c r="I206" s="12">
        <f t="shared" si="23"/>
        <v>81.223025888210685</v>
      </c>
      <c r="J206" s="12">
        <f t="shared" si="23"/>
        <v>78.645085899042115</v>
      </c>
      <c r="K206" s="12">
        <f t="shared" si="23"/>
        <v>74.777764942411466</v>
      </c>
      <c r="L206" s="12">
        <f t="shared" si="23"/>
        <v>74.553518667198048</v>
      </c>
      <c r="M206" s="12">
        <f t="shared" si="23"/>
        <v>73.348801644462938</v>
      </c>
      <c r="N206" s="12">
        <f t="shared" si="23"/>
        <v>69.659721852101512</v>
      </c>
      <c r="O206" s="12">
        <f t="shared" si="23"/>
        <v>67.17592164519094</v>
      </c>
      <c r="P206" s="12">
        <f t="shared" si="23"/>
        <v>66.250542601765488</v>
      </c>
      <c r="Q206" s="12">
        <f t="shared" si="23"/>
        <v>71.885260362217295</v>
      </c>
      <c r="R206" s="12">
        <f t="shared" si="23"/>
        <v>66.96291150606848</v>
      </c>
      <c r="S206" s="12">
        <f t="shared" si="23"/>
        <v>64.866896608072892</v>
      </c>
      <c r="T206" s="12">
        <f>100*T146/T86</f>
        <v>66.809001702939369</v>
      </c>
    </row>
    <row r="207" spans="1:20">
      <c r="A207" t="s">
        <v>218</v>
      </c>
      <c r="D207" s="12">
        <f t="shared" ref="D207:S207" si="24">100*D147/D87</f>
        <v>100</v>
      </c>
      <c r="E207" s="12">
        <f t="shared" si="24"/>
        <v>99.497106655866034</v>
      </c>
      <c r="F207" s="12">
        <f t="shared" si="24"/>
        <v>97.46396047516491</v>
      </c>
      <c r="G207" s="12">
        <f t="shared" si="24"/>
        <v>94.787699297060243</v>
      </c>
      <c r="H207" s="12">
        <f t="shared" si="24"/>
        <v>93.189881296350251</v>
      </c>
      <c r="I207" s="12">
        <f t="shared" si="24"/>
        <v>91.362499991147502</v>
      </c>
      <c r="J207" s="12">
        <f t="shared" si="24"/>
        <v>90.503315692537612</v>
      </c>
      <c r="K207" s="12">
        <f t="shared" si="24"/>
        <v>90.172413188773618</v>
      </c>
      <c r="L207" s="12">
        <f t="shared" si="24"/>
        <v>88.164796402966786</v>
      </c>
      <c r="M207" s="12">
        <f t="shared" si="24"/>
        <v>87.729394114755706</v>
      </c>
      <c r="N207" s="12">
        <f t="shared" si="24"/>
        <v>86.5947178492994</v>
      </c>
      <c r="O207" s="12">
        <f t="shared" si="24"/>
        <v>87.420707471492705</v>
      </c>
      <c r="P207" s="12">
        <f t="shared" si="24"/>
        <v>90.642264916835757</v>
      </c>
      <c r="Q207" s="12">
        <f t="shared" si="24"/>
        <v>91.982467126287517</v>
      </c>
      <c r="R207" s="12">
        <f t="shared" si="24"/>
        <v>84.384018691922805</v>
      </c>
      <c r="S207" s="12">
        <f t="shared" si="24"/>
        <v>81.752584779860982</v>
      </c>
      <c r="T207" s="12">
        <f>100*T147/T87</f>
        <v>78.410655352484085</v>
      </c>
    </row>
    <row r="208" spans="1:20">
      <c r="A208" t="s">
        <v>219</v>
      </c>
      <c r="D208" s="12">
        <f t="shared" ref="D208:S208" si="25">100*D148/D88</f>
        <v>100</v>
      </c>
      <c r="E208" s="12">
        <f t="shared" si="25"/>
        <v>94.321649745473508</v>
      </c>
      <c r="F208" s="12">
        <f t="shared" si="25"/>
        <v>90.355679341576234</v>
      </c>
      <c r="G208" s="12">
        <f t="shared" si="25"/>
        <v>81.460347461072942</v>
      </c>
      <c r="H208" s="12">
        <f t="shared" si="25"/>
        <v>79.737301075983623</v>
      </c>
      <c r="I208" s="12">
        <f t="shared" si="25"/>
        <v>83.25090609180026</v>
      </c>
      <c r="J208" s="12">
        <f t="shared" si="25"/>
        <v>76.185300564304114</v>
      </c>
      <c r="K208" s="12">
        <f t="shared" si="25"/>
        <v>71.448498197141959</v>
      </c>
      <c r="L208" s="12">
        <f t="shared" si="25"/>
        <v>65.112396797228627</v>
      </c>
      <c r="M208" s="12">
        <f t="shared" si="25"/>
        <v>62.072304816536644</v>
      </c>
      <c r="N208" s="12">
        <f t="shared" si="25"/>
        <v>57.161950765094474</v>
      </c>
      <c r="O208" s="12">
        <f t="shared" si="25"/>
        <v>57.819014358350287</v>
      </c>
      <c r="P208" s="12">
        <f t="shared" si="25"/>
        <v>59.898194215543022</v>
      </c>
      <c r="Q208" s="12">
        <f t="shared" si="25"/>
        <v>68.704703466561938</v>
      </c>
      <c r="R208" s="12">
        <f t="shared" si="25"/>
        <v>53.485549068557368</v>
      </c>
      <c r="S208" s="12">
        <f t="shared" si="25"/>
        <v>51.349676077082421</v>
      </c>
      <c r="T208" s="12">
        <f>100*T148/T88</f>
        <v>52.919189484816208</v>
      </c>
    </row>
    <row r="209" spans="1:20">
      <c r="A209" t="s">
        <v>221</v>
      </c>
      <c r="D209" s="12">
        <f t="shared" ref="D209:S209" si="26">100*D149/D89</f>
        <v>100</v>
      </c>
      <c r="E209" s="12">
        <f t="shared" si="26"/>
        <v>101.5670434776027</v>
      </c>
      <c r="F209" s="12">
        <f t="shared" si="26"/>
        <v>106.72983329402039</v>
      </c>
      <c r="G209" s="12">
        <f t="shared" si="26"/>
        <v>104.69176659644251</v>
      </c>
      <c r="H209" s="12">
        <f t="shared" si="26"/>
        <v>102.34312689330005</v>
      </c>
      <c r="I209" s="12">
        <f t="shared" si="26"/>
        <v>103.13164415539126</v>
      </c>
      <c r="J209" s="12">
        <f t="shared" si="26"/>
        <v>102.05619198661431</v>
      </c>
      <c r="K209" s="12">
        <f t="shared" si="26"/>
        <v>101.01301712880225</v>
      </c>
      <c r="L209" s="12">
        <f t="shared" si="26"/>
        <v>97.133312637334953</v>
      </c>
      <c r="M209" s="12">
        <f t="shared" si="26"/>
        <v>95.611193892569361</v>
      </c>
      <c r="N209" s="12">
        <f t="shared" si="26"/>
        <v>95.876953740276946</v>
      </c>
      <c r="O209" s="12">
        <f t="shared" si="26"/>
        <v>91.814275733112268</v>
      </c>
      <c r="P209" s="12">
        <f t="shared" si="26"/>
        <v>92.885218638228437</v>
      </c>
      <c r="Q209" s="12">
        <f t="shared" si="26"/>
        <v>96.864734519123431</v>
      </c>
      <c r="R209" s="12">
        <f t="shared" si="26"/>
        <v>91.701247293829184</v>
      </c>
      <c r="S209" s="12">
        <f t="shared" si="26"/>
        <v>89.834087954590643</v>
      </c>
      <c r="T209" s="12"/>
    </row>
    <row r="210" spans="1:20">
      <c r="A210" t="s">
        <v>222</v>
      </c>
      <c r="D210" s="12">
        <f t="shared" ref="D210:S210" si="27">100*D150/D90</f>
        <v>100</v>
      </c>
      <c r="E210" s="12">
        <f t="shared" si="27"/>
        <v>96.586156387117043</v>
      </c>
      <c r="F210" s="12">
        <f t="shared" si="27"/>
        <v>92.315852565251092</v>
      </c>
      <c r="G210" s="12">
        <f t="shared" si="27"/>
        <v>88.484013113973091</v>
      </c>
      <c r="H210" s="12">
        <f t="shared" si="27"/>
        <v>87.733567231296348</v>
      </c>
      <c r="I210" s="12">
        <f t="shared" si="27"/>
        <v>87.485233271586864</v>
      </c>
      <c r="J210" s="12">
        <f t="shared" si="27"/>
        <v>80.993760637914932</v>
      </c>
      <c r="K210" s="12">
        <f t="shared" si="27"/>
        <v>78.480335099813558</v>
      </c>
      <c r="L210" s="12">
        <f t="shared" si="27"/>
        <v>70.473023311615904</v>
      </c>
      <c r="M210" s="12">
        <f t="shared" si="27"/>
        <v>67.258205657232338</v>
      </c>
      <c r="N210" s="12">
        <f t="shared" si="27"/>
        <v>65.445886806256198</v>
      </c>
      <c r="O210" s="12">
        <f t="shared" si="27"/>
        <v>62.267484009777007</v>
      </c>
      <c r="P210" s="12">
        <f t="shared" si="27"/>
        <v>64.350900533390202</v>
      </c>
      <c r="Q210" s="12">
        <f t="shared" si="27"/>
        <v>65.417537764817283</v>
      </c>
      <c r="R210" s="12">
        <f t="shared" si="27"/>
        <v>60.40520445097129</v>
      </c>
      <c r="S210" s="12">
        <f t="shared" si="27"/>
        <v>60.42037622948601</v>
      </c>
      <c r="T210" s="12" t="e">
        <f>100*T150/T90</f>
        <v>#DIV/0!</v>
      </c>
    </row>
    <row r="211" spans="1:20"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</row>
    <row r="212" spans="1:20">
      <c r="A212" s="8" t="s">
        <v>270</v>
      </c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</row>
    <row r="213" spans="1:20">
      <c r="A213" t="s">
        <v>193</v>
      </c>
      <c r="B213" t="s">
        <v>311</v>
      </c>
      <c r="C213" t="s">
        <v>196</v>
      </c>
      <c r="D213" s="12">
        <f t="shared" ref="D213:T213" si="28">+D123*D3/D63</f>
        <v>100</v>
      </c>
      <c r="E213" s="12">
        <f t="shared" si="28"/>
        <v>96.011962052959575</v>
      </c>
      <c r="F213" s="12">
        <f t="shared" si="28"/>
        <v>97.118198822655813</v>
      </c>
      <c r="G213" s="12">
        <f t="shared" si="28"/>
        <v>94.949186516726726</v>
      </c>
      <c r="H213" s="12">
        <f t="shared" si="28"/>
        <v>92.086724693616929</v>
      </c>
      <c r="I213" s="12">
        <f t="shared" si="28"/>
        <v>90.901086413106171</v>
      </c>
      <c r="J213" s="12">
        <f t="shared" si="28"/>
        <v>91.035692849731248</v>
      </c>
      <c r="K213" s="12">
        <f t="shared" si="28"/>
        <v>92.811692020041747</v>
      </c>
      <c r="L213" s="12">
        <f t="shared" si="28"/>
        <v>90.035460639844075</v>
      </c>
      <c r="M213" s="12">
        <f t="shared" si="28"/>
        <v>87.890972096660178</v>
      </c>
      <c r="N213" s="12">
        <f t="shared" si="28"/>
        <v>85.160058168807083</v>
      </c>
      <c r="O213" s="12">
        <f t="shared" si="28"/>
        <v>83.254889726959135</v>
      </c>
      <c r="P213" s="12">
        <f t="shared" si="28"/>
        <v>89.619569428519853</v>
      </c>
      <c r="Q213" s="12">
        <f t="shared" si="28"/>
        <v>95.184780712113877</v>
      </c>
      <c r="R213" s="12">
        <f t="shared" si="28"/>
        <v>90.163819907961084</v>
      </c>
      <c r="S213" s="12">
        <f t="shared" si="28"/>
        <v>89.51869864748916</v>
      </c>
      <c r="T213" s="12">
        <f t="shared" si="28"/>
        <v>92.345354833117312</v>
      </c>
    </row>
    <row r="214" spans="1:20">
      <c r="A214" t="s">
        <v>197</v>
      </c>
      <c r="B214" t="s">
        <v>311</v>
      </c>
      <c r="C214" t="s">
        <v>196</v>
      </c>
      <c r="D214" s="12">
        <f t="shared" ref="D214:T214" si="29">+D124*D4/D64</f>
        <v>100</v>
      </c>
      <c r="E214" s="12">
        <f t="shared" si="29"/>
        <v>96.88515160792771</v>
      </c>
      <c r="F214" s="12">
        <f t="shared" si="29"/>
        <v>96.468691137449667</v>
      </c>
      <c r="G214" s="12">
        <f t="shared" si="29"/>
        <v>99.659436094114284</v>
      </c>
      <c r="H214" s="12">
        <f t="shared" si="29"/>
        <v>96.385342840632688</v>
      </c>
      <c r="I214" s="12">
        <f t="shared" si="29"/>
        <v>100.66800917616237</v>
      </c>
      <c r="J214" s="12">
        <f t="shared" si="29"/>
        <v>99.665120742001548</v>
      </c>
      <c r="K214" s="12">
        <f t="shared" si="29"/>
        <v>100.62525321239016</v>
      </c>
      <c r="L214" s="12">
        <f t="shared" si="29"/>
        <v>96.830091260218566</v>
      </c>
      <c r="M214" s="12">
        <f t="shared" si="29"/>
        <v>94.825494024344408</v>
      </c>
      <c r="N214" s="12">
        <f t="shared" si="29"/>
        <v>95.158528980913346</v>
      </c>
      <c r="O214" s="12">
        <f t="shared" si="29"/>
        <v>95.916227559555054</v>
      </c>
      <c r="P214" s="12">
        <f t="shared" si="29"/>
        <v>100.30225215397328</v>
      </c>
      <c r="Q214" s="12">
        <f t="shared" si="29"/>
        <v>107.0802288607719</v>
      </c>
      <c r="R214" s="12">
        <f t="shared" si="29"/>
        <v>101.25088250090218</v>
      </c>
      <c r="S214" s="12">
        <f t="shared" si="29"/>
        <v>103.90903800698564</v>
      </c>
      <c r="T214" s="12">
        <f t="shared" si="29"/>
        <v>108.48615424659678</v>
      </c>
    </row>
    <row r="215" spans="1:20">
      <c r="A215" t="s">
        <v>198</v>
      </c>
      <c r="B215" t="s">
        <v>311</v>
      </c>
      <c r="C215" t="s">
        <v>196</v>
      </c>
      <c r="D215" s="12">
        <f t="shared" ref="D215:T215" si="30">+D125*D5/D65</f>
        <v>100</v>
      </c>
      <c r="E215" s="12">
        <f t="shared" si="30"/>
        <v>101.63253653128434</v>
      </c>
      <c r="F215" s="12">
        <f t="shared" si="30"/>
        <v>97.175662234106042</v>
      </c>
      <c r="G215" s="12">
        <f t="shared" si="30"/>
        <v>93.214023695130322</v>
      </c>
      <c r="H215" s="12">
        <f t="shared" si="30"/>
        <v>108.15470501104961</v>
      </c>
      <c r="I215" s="12">
        <f t="shared" si="30"/>
        <v>117.13282589537788</v>
      </c>
      <c r="J215" s="12">
        <f t="shared" si="30"/>
        <v>119.22664009323699</v>
      </c>
      <c r="K215" s="12">
        <f t="shared" si="30"/>
        <v>122.37172120400527</v>
      </c>
      <c r="L215" s="12">
        <f t="shared" si="30"/>
        <v>115.5067024906142</v>
      </c>
      <c r="M215" s="12">
        <f t="shared" si="30"/>
        <v>115.86483553865598</v>
      </c>
      <c r="N215" s="12">
        <f t="shared" si="30"/>
        <v>125.14375798385105</v>
      </c>
      <c r="O215" s="12">
        <f t="shared" si="30"/>
        <v>128.22923253434448</v>
      </c>
      <c r="P215" s="12">
        <f t="shared" si="30"/>
        <v>133.02449004892426</v>
      </c>
      <c r="Q215" s="12">
        <f t="shared" si="30"/>
        <v>136.54416506502193</v>
      </c>
      <c r="R215" s="12">
        <f t="shared" si="30"/>
        <v>137.35902706920098</v>
      </c>
      <c r="S215" s="12">
        <f t="shared" si="30"/>
        <v>137.59443064835597</v>
      </c>
      <c r="T215" s="12">
        <f t="shared" si="30"/>
        <v>136.89351474132587</v>
      </c>
    </row>
    <row r="216" spans="1:20">
      <c r="A216" t="s">
        <v>199</v>
      </c>
      <c r="B216" t="s">
        <v>311</v>
      </c>
      <c r="C216" t="s">
        <v>196</v>
      </c>
      <c r="D216" s="12">
        <f t="shared" ref="D216:T216" si="31">+D126*D6/D66</f>
        <v>100</v>
      </c>
      <c r="E216" s="12">
        <f t="shared" si="31"/>
        <v>100.05483749993978</v>
      </c>
      <c r="F216" s="12">
        <f t="shared" si="31"/>
        <v>100.53036048992143</v>
      </c>
      <c r="G216" s="12">
        <f t="shared" si="31"/>
        <v>97.836813776654921</v>
      </c>
      <c r="H216" s="12">
        <f t="shared" si="31"/>
        <v>96.950310469771082</v>
      </c>
      <c r="I216" s="12">
        <f t="shared" si="31"/>
        <v>98.080216277833969</v>
      </c>
      <c r="J216" s="12">
        <f t="shared" si="31"/>
        <v>103.91470731635334</v>
      </c>
      <c r="K216" s="12">
        <f t="shared" si="31"/>
        <v>106.8703897645525</v>
      </c>
      <c r="L216" s="12">
        <f t="shared" si="31"/>
        <v>103.20014053230732</v>
      </c>
      <c r="M216" s="12">
        <f t="shared" si="31"/>
        <v>102.1757414233121</v>
      </c>
      <c r="N216" s="12">
        <f t="shared" si="31"/>
        <v>101.44295976753422</v>
      </c>
      <c r="O216" s="12">
        <f t="shared" si="31"/>
        <v>101.32887502959447</v>
      </c>
      <c r="P216" s="12">
        <f t="shared" si="31"/>
        <v>108.14427172170197</v>
      </c>
      <c r="Q216" s="12">
        <f t="shared" si="31"/>
        <v>107.43317141309633</v>
      </c>
      <c r="R216" s="12">
        <f t="shared" si="31"/>
        <v>106.32417054745736</v>
      </c>
      <c r="S216" s="12">
        <f t="shared" si="31"/>
        <v>107.20209102010467</v>
      </c>
      <c r="T216" s="12">
        <f t="shared" si="31"/>
        <v>107.24054186147251</v>
      </c>
    </row>
    <row r="217" spans="1:20">
      <c r="A217" t="s">
        <v>200</v>
      </c>
      <c r="B217" t="s">
        <v>311</v>
      </c>
      <c r="C217" t="s">
        <v>196</v>
      </c>
      <c r="D217" s="12">
        <f t="shared" ref="D217:T217" si="32">+D127*D7/D67</f>
        <v>100</v>
      </c>
      <c r="E217" s="12">
        <f t="shared" si="32"/>
        <v>96.020992101460692</v>
      </c>
      <c r="F217" s="12">
        <f t="shared" si="32"/>
        <v>98.023019995448564</v>
      </c>
      <c r="G217" s="12">
        <f t="shared" si="32"/>
        <v>97.846979376966146</v>
      </c>
      <c r="H217" s="12">
        <f t="shared" si="32"/>
        <v>94.305478934392227</v>
      </c>
      <c r="I217" s="12">
        <f t="shared" si="32"/>
        <v>97.439401785816116</v>
      </c>
      <c r="J217" s="12">
        <f t="shared" si="32"/>
        <v>95.728080968200189</v>
      </c>
      <c r="K217" s="12">
        <f t="shared" si="32"/>
        <v>98.425551702542194</v>
      </c>
      <c r="L217" s="12">
        <f t="shared" si="32"/>
        <v>97.838205962904084</v>
      </c>
      <c r="M217" s="12">
        <f t="shared" si="32"/>
        <v>98.673165226171875</v>
      </c>
      <c r="N217" s="12">
        <f t="shared" si="32"/>
        <v>96.287947273257714</v>
      </c>
      <c r="O217" s="12">
        <f t="shared" si="32"/>
        <v>99.049783637943975</v>
      </c>
      <c r="P217" s="12">
        <f t="shared" si="32"/>
        <v>103.66632543235062</v>
      </c>
      <c r="Q217" s="12">
        <f t="shared" si="32"/>
        <v>107.14579615172987</v>
      </c>
      <c r="R217" s="12">
        <f t="shared" si="32"/>
        <v>102.30442752321925</v>
      </c>
      <c r="S217" s="12">
        <f t="shared" si="32"/>
        <v>104.32430217863292</v>
      </c>
      <c r="T217" s="12">
        <f t="shared" si="32"/>
        <v>103.22418049237118</v>
      </c>
    </row>
    <row r="218" spans="1:20">
      <c r="A218" t="s">
        <v>201</v>
      </c>
      <c r="B218" t="s">
        <v>311</v>
      </c>
      <c r="C218" t="s">
        <v>196</v>
      </c>
      <c r="D218" s="12">
        <f t="shared" ref="D218:S218" si="33">+D128*D8/D68</f>
        <v>100</v>
      </c>
      <c r="E218" s="12">
        <f t="shared" si="33"/>
        <v>97.192888287361285</v>
      </c>
      <c r="F218" s="12">
        <f t="shared" si="33"/>
        <v>95.032587829278683</v>
      </c>
      <c r="G218" s="12">
        <f t="shared" si="33"/>
        <v>95.701330863068918</v>
      </c>
      <c r="H218" s="12">
        <f t="shared" si="33"/>
        <v>93.900661981165243</v>
      </c>
      <c r="I218" s="12">
        <f t="shared" si="33"/>
        <v>94.217486012203949</v>
      </c>
      <c r="J218" s="12">
        <f t="shared" si="33"/>
        <v>94.736359664428505</v>
      </c>
      <c r="K218" s="12">
        <f t="shared" si="33"/>
        <v>95.392968247105514</v>
      </c>
      <c r="L218" s="12">
        <f t="shared" si="33"/>
        <v>93.908966733936239</v>
      </c>
      <c r="M218" s="12">
        <f t="shared" si="33"/>
        <v>92.967663705723652</v>
      </c>
      <c r="N218" s="12">
        <f t="shared" si="33"/>
        <v>91.578177443379715</v>
      </c>
      <c r="O218" s="12">
        <f t="shared" si="33"/>
        <v>89.315662116955465</v>
      </c>
      <c r="P218" s="12">
        <f t="shared" si="33"/>
        <v>93.840222653323494</v>
      </c>
      <c r="Q218" s="12">
        <f t="shared" si="33"/>
        <v>100.91473988190764</v>
      </c>
      <c r="R218" s="12">
        <f t="shared" si="33"/>
        <v>93.209504204417314</v>
      </c>
      <c r="S218" s="12">
        <f t="shared" si="33"/>
        <v>92.244161421639632</v>
      </c>
      <c r="T218" s="42">
        <v>94</v>
      </c>
    </row>
    <row r="219" spans="1:20">
      <c r="A219" t="s">
        <v>202</v>
      </c>
      <c r="B219" t="s">
        <v>311</v>
      </c>
      <c r="C219" t="s">
        <v>196</v>
      </c>
      <c r="D219" s="12">
        <f t="shared" ref="D219:S219" si="34">+D129*D9/D69</f>
        <v>100</v>
      </c>
      <c r="E219" s="12">
        <f t="shared" si="34"/>
        <v>94.877120662822435</v>
      </c>
      <c r="F219" s="12">
        <f t="shared" si="34"/>
        <v>102.00732041578368</v>
      </c>
      <c r="G219" s="12">
        <f t="shared" si="34"/>
        <v>94.920705928584212</v>
      </c>
      <c r="H219" s="12">
        <f t="shared" si="34"/>
        <v>94.957124131756046</v>
      </c>
      <c r="I219" s="12">
        <f t="shared" si="34"/>
        <v>93.022348617360308</v>
      </c>
      <c r="J219" s="12">
        <f t="shared" si="34"/>
        <v>95.156178704924969</v>
      </c>
      <c r="K219" s="12">
        <f t="shared" si="34"/>
        <v>92.654016115774354</v>
      </c>
      <c r="L219" s="12">
        <f t="shared" si="34"/>
        <v>98.617622682865758</v>
      </c>
      <c r="M219" s="12">
        <f t="shared" si="34"/>
        <v>97.295371904336477</v>
      </c>
      <c r="N219" s="12">
        <f t="shared" si="34"/>
        <v>95.613014462981809</v>
      </c>
      <c r="O219" s="12">
        <f t="shared" si="34"/>
        <v>98.332942694958035</v>
      </c>
      <c r="P219" s="12">
        <f t="shared" si="34"/>
        <v>101.43486858527547</v>
      </c>
      <c r="Q219" s="12">
        <f t="shared" si="34"/>
        <v>108.92984652002224</v>
      </c>
      <c r="R219" s="12">
        <f t="shared" si="34"/>
        <v>95.822011675644561</v>
      </c>
      <c r="S219" s="12">
        <f t="shared" si="34"/>
        <v>89.333617088861601</v>
      </c>
      <c r="T219" s="12">
        <f>+T129*T9/T69</f>
        <v>94.065429341082009</v>
      </c>
    </row>
    <row r="220" spans="1:20">
      <c r="A220" t="s">
        <v>220</v>
      </c>
      <c r="B220" t="s">
        <v>311</v>
      </c>
      <c r="C220" t="s">
        <v>196</v>
      </c>
      <c r="D220" s="12">
        <f t="shared" ref="D220:S220" si="35">+D130*D10/D70</f>
        <v>100</v>
      </c>
      <c r="E220" s="12">
        <f t="shared" si="35"/>
        <v>98.678970787894812</v>
      </c>
      <c r="F220" s="12">
        <f t="shared" si="35"/>
        <v>98.139379757329735</v>
      </c>
      <c r="G220" s="12">
        <f t="shared" si="35"/>
        <v>99.16099441869963</v>
      </c>
      <c r="H220" s="12">
        <f t="shared" si="35"/>
        <v>98.788678803750031</v>
      </c>
      <c r="I220" s="12">
        <f t="shared" si="35"/>
        <v>99.074089108238766</v>
      </c>
      <c r="J220" s="12">
        <f t="shared" si="35"/>
        <v>99.414606893333527</v>
      </c>
      <c r="K220" s="12">
        <f t="shared" si="35"/>
        <v>99.298123925849794</v>
      </c>
      <c r="L220" s="12">
        <f t="shared" si="35"/>
        <v>98.170311853098482</v>
      </c>
      <c r="M220" s="12">
        <f t="shared" si="35"/>
        <v>97.009484838742566</v>
      </c>
      <c r="N220" s="12">
        <f t="shared" si="35"/>
        <v>96.03107623654779</v>
      </c>
      <c r="O220" s="12">
        <f t="shared" si="35"/>
        <v>93.884315108590343</v>
      </c>
      <c r="P220" s="12">
        <f t="shared" si="35"/>
        <v>97.025068967300768</v>
      </c>
      <c r="Q220" s="12">
        <f t="shared" si="35"/>
        <v>102.89497797373691</v>
      </c>
      <c r="R220" s="12">
        <f t="shared" si="35"/>
        <v>95.772773629747363</v>
      </c>
      <c r="S220" s="12">
        <f t="shared" si="35"/>
        <v>95.075860324572531</v>
      </c>
      <c r="T220" s="42">
        <v>90.166913413551569</v>
      </c>
    </row>
    <row r="221" spans="1:20">
      <c r="A221" t="s">
        <v>203</v>
      </c>
      <c r="B221" t="s">
        <v>311</v>
      </c>
      <c r="C221" t="s">
        <v>196</v>
      </c>
      <c r="D221" s="12">
        <f t="shared" ref="D221:S221" si="36">+D131*D11/D71</f>
        <v>100</v>
      </c>
      <c r="E221" s="12">
        <f t="shared" si="36"/>
        <v>96.837696174140731</v>
      </c>
      <c r="F221" s="12">
        <f t="shared" si="36"/>
        <v>91.601376902219258</v>
      </c>
      <c r="G221" s="12">
        <f t="shared" si="36"/>
        <v>92.44830792964413</v>
      </c>
      <c r="H221" s="12">
        <f t="shared" si="36"/>
        <v>87.262470905162829</v>
      </c>
      <c r="I221" s="12">
        <f t="shared" si="36"/>
        <v>90.125250178116687</v>
      </c>
      <c r="J221" s="12">
        <f t="shared" si="36"/>
        <v>90.146199447261978</v>
      </c>
      <c r="K221" s="12">
        <f t="shared" si="36"/>
        <v>92.482681549710023</v>
      </c>
      <c r="L221" s="12">
        <f t="shared" si="36"/>
        <v>92.709362909307998</v>
      </c>
      <c r="M221" s="12">
        <f t="shared" si="36"/>
        <v>94.686337303847864</v>
      </c>
      <c r="N221" s="12">
        <f t="shared" si="36"/>
        <v>91.67185437972708</v>
      </c>
      <c r="O221" s="12">
        <f t="shared" si="36"/>
        <v>86.574758792069105</v>
      </c>
      <c r="P221" s="12">
        <f t="shared" si="36"/>
        <v>92.904847710475764</v>
      </c>
      <c r="Q221" s="12">
        <f t="shared" si="36"/>
        <v>116.91855059514837</v>
      </c>
      <c r="R221" s="12">
        <f t="shared" si="36"/>
        <v>107.34215179403105</v>
      </c>
      <c r="S221" s="12">
        <f t="shared" si="36"/>
        <v>111.88716400483079</v>
      </c>
      <c r="T221" s="12">
        <f>+T131*T11/T71</f>
        <v>120.72762022766231</v>
      </c>
    </row>
    <row r="222" spans="1:20" s="10" customFormat="1">
      <c r="A222" s="10" t="s">
        <v>2</v>
      </c>
      <c r="B222" s="10" t="s">
        <v>311</v>
      </c>
      <c r="C222" s="10" t="s">
        <v>196</v>
      </c>
      <c r="D222" s="9">
        <f t="shared" ref="D222:S222" si="37">+D132*D12/D72</f>
        <v>100</v>
      </c>
      <c r="E222" s="9">
        <f t="shared" si="37"/>
        <v>98.446941140986851</v>
      </c>
      <c r="F222" s="9">
        <f t="shared" si="37"/>
        <v>95.15250719459786</v>
      </c>
      <c r="G222" s="9">
        <f t="shared" si="37"/>
        <v>95.745919207675101</v>
      </c>
      <c r="H222" s="9">
        <f t="shared" si="37"/>
        <v>93.437926813630781</v>
      </c>
      <c r="I222" s="9">
        <f t="shared" si="37"/>
        <v>94.658967191372057</v>
      </c>
      <c r="J222" s="9">
        <f t="shared" si="37"/>
        <v>97.382293316693506</v>
      </c>
      <c r="K222" s="9">
        <f t="shared" si="37"/>
        <v>98.884878533201942</v>
      </c>
      <c r="L222" s="9">
        <f t="shared" si="37"/>
        <v>99.135753954015726</v>
      </c>
      <c r="M222" s="9">
        <f t="shared" si="37"/>
        <v>99.803707524043787</v>
      </c>
      <c r="N222" s="9">
        <f t="shared" si="37"/>
        <v>102.16599999844263</v>
      </c>
      <c r="O222" s="9">
        <f t="shared" si="37"/>
        <v>99.375280485120214</v>
      </c>
      <c r="P222" s="9">
        <f t="shared" si="37"/>
        <v>103.81374171209286</v>
      </c>
      <c r="Q222" s="9">
        <f t="shared" si="37"/>
        <v>108.61834853437094</v>
      </c>
      <c r="R222" s="9">
        <f t="shared" si="37"/>
        <v>108.63883334962172</v>
      </c>
      <c r="S222" s="9">
        <f t="shared" si="37"/>
        <v>109.80022288209577</v>
      </c>
      <c r="T222" s="9">
        <f>+T132*T12/T72</f>
        <v>112.33964259511667</v>
      </c>
    </row>
    <row r="223" spans="1:20">
      <c r="A223" t="s">
        <v>5</v>
      </c>
      <c r="B223" t="s">
        <v>311</v>
      </c>
      <c r="C223" t="s">
        <v>196</v>
      </c>
      <c r="D223" s="12">
        <f t="shared" ref="D223:S223" si="38">+D133*D13/D73</f>
        <v>100</v>
      </c>
      <c r="E223" s="12">
        <f t="shared" si="38"/>
        <v>97.104220236217998</v>
      </c>
      <c r="F223" s="12">
        <f t="shared" si="38"/>
        <v>95.886141309219298</v>
      </c>
      <c r="G223" s="12">
        <f t="shared" si="38"/>
        <v>97.168667379131904</v>
      </c>
      <c r="H223" s="12">
        <f t="shared" si="38"/>
        <v>96.728159778966713</v>
      </c>
      <c r="I223" s="12">
        <f t="shared" si="38"/>
        <v>97.195503076908125</v>
      </c>
      <c r="J223" s="12">
        <f t="shared" si="38"/>
        <v>97.601699624920457</v>
      </c>
      <c r="K223" s="12">
        <f t="shared" si="38"/>
        <v>95.787064728966811</v>
      </c>
      <c r="L223" s="12">
        <f t="shared" si="38"/>
        <v>92.625260702296956</v>
      </c>
      <c r="M223" s="12">
        <f t="shared" si="38"/>
        <v>89.981359808580265</v>
      </c>
      <c r="N223" s="12">
        <f t="shared" si="38"/>
        <v>86.253400816965438</v>
      </c>
      <c r="O223" s="12">
        <f t="shared" si="38"/>
        <v>83.392190237262938</v>
      </c>
      <c r="P223" s="12">
        <f t="shared" si="38"/>
        <v>88.286334579833422</v>
      </c>
      <c r="Q223" s="12">
        <f t="shared" si="38"/>
        <v>99.154453054577573</v>
      </c>
      <c r="R223" s="12">
        <f t="shared" si="38"/>
        <v>86.028907657235038</v>
      </c>
      <c r="S223" s="12">
        <f t="shared" si="38"/>
        <v>84.218584157691993</v>
      </c>
      <c r="T223" s="12">
        <f>+T133*T13/T73</f>
        <v>86.622187932054487</v>
      </c>
    </row>
    <row r="224" spans="1:20">
      <c r="A224" t="s">
        <v>204</v>
      </c>
      <c r="B224" t="s">
        <v>311</v>
      </c>
      <c r="C224" t="s">
        <v>196</v>
      </c>
      <c r="D224" s="12">
        <f t="shared" ref="D224:S224" si="39">+D134*D14/D74</f>
        <v>100</v>
      </c>
      <c r="E224" s="12">
        <f t="shared" si="39"/>
        <v>106.7803857692863</v>
      </c>
      <c r="F224" s="12">
        <f t="shared" si="39"/>
        <v>102.66763430621899</v>
      </c>
      <c r="G224" s="12">
        <f t="shared" si="39"/>
        <v>96.877725774344057</v>
      </c>
      <c r="H224" s="12">
        <f t="shared" si="39"/>
        <v>91.571997923280705</v>
      </c>
      <c r="I224" s="12">
        <f t="shared" si="39"/>
        <v>91.784042667667421</v>
      </c>
      <c r="J224" s="12">
        <f t="shared" si="39"/>
        <v>100.71304609075982</v>
      </c>
      <c r="K224" s="12">
        <f t="shared" si="39"/>
        <v>100.92609291441759</v>
      </c>
      <c r="L224" s="12">
        <f t="shared" si="39"/>
        <v>98.656536096717616</v>
      </c>
      <c r="M224" s="12">
        <f t="shared" si="39"/>
        <v>108.4277658517973</v>
      </c>
      <c r="N224" s="12">
        <f t="shared" si="39"/>
        <v>108.23078862563045</v>
      </c>
      <c r="O224" s="12">
        <f t="shared" si="39"/>
        <v>111.89298027329599</v>
      </c>
      <c r="P224" s="12">
        <f t="shared" si="39"/>
        <v>111.10595481983165</v>
      </c>
      <c r="Q224" s="12">
        <f t="shared" si="39"/>
        <v>105.52704222422318</v>
      </c>
      <c r="R224" s="12">
        <f t="shared" si="39"/>
        <v>97.962248044651716</v>
      </c>
      <c r="S224" s="12">
        <f t="shared" si="39"/>
        <v>98.090024383230116</v>
      </c>
      <c r="T224" s="12">
        <f>+T134*T14/T74</f>
        <v>81.976490773475575</v>
      </c>
    </row>
    <row r="225" spans="1:20">
      <c r="A225" t="s">
        <v>205</v>
      </c>
      <c r="B225" t="s">
        <v>311</v>
      </c>
      <c r="C225" t="s">
        <v>196</v>
      </c>
      <c r="D225" s="12">
        <f t="shared" ref="D225:S225" si="40">+D135*D15/D75</f>
        <v>100</v>
      </c>
      <c r="E225" s="12">
        <f t="shared" si="40"/>
        <v>92.497994207623421</v>
      </c>
      <c r="F225" s="12">
        <f t="shared" si="40"/>
        <v>90.421217983745521</v>
      </c>
      <c r="G225" s="12">
        <f t="shared" si="40"/>
        <v>91.65441264855086</v>
      </c>
      <c r="H225" s="12">
        <f t="shared" si="40"/>
        <v>94.011895831744937</v>
      </c>
      <c r="I225" s="12">
        <f t="shared" si="40"/>
        <v>92.846883765713457</v>
      </c>
      <c r="J225" s="12">
        <f t="shared" si="40"/>
        <v>92.784784444607752</v>
      </c>
      <c r="K225" s="12">
        <f t="shared" si="40"/>
        <v>88.322437161583068</v>
      </c>
      <c r="L225" s="12">
        <f t="shared" si="40"/>
        <v>85.259650319013218</v>
      </c>
      <c r="M225" s="12">
        <f t="shared" si="40"/>
        <v>83.888211091845733</v>
      </c>
      <c r="N225" s="12">
        <f t="shared" si="40"/>
        <v>79.633268568396005</v>
      </c>
      <c r="O225" s="12">
        <f t="shared" si="40"/>
        <v>85.437106155465173</v>
      </c>
      <c r="P225" s="12">
        <f t="shared" si="40"/>
        <v>86.849617575089553</v>
      </c>
      <c r="Q225" s="12">
        <f t="shared" si="40"/>
        <v>89.060514303859748</v>
      </c>
      <c r="R225" s="12">
        <f t="shared" si="40"/>
        <v>80.988536492165267</v>
      </c>
      <c r="S225" s="12">
        <f t="shared" si="40"/>
        <v>82.716293953925899</v>
      </c>
      <c r="T225" s="12">
        <f>+T135*T15/T75</f>
        <v>82.604385207343569</v>
      </c>
    </row>
    <row r="226" spans="1:20">
      <c r="A226" t="s">
        <v>206</v>
      </c>
      <c r="B226" t="s">
        <v>311</v>
      </c>
      <c r="C226" t="s">
        <v>196</v>
      </c>
      <c r="D226" s="12">
        <f t="shared" ref="D226:S226" si="41">+D136*D16/D76</f>
        <v>100</v>
      </c>
      <c r="E226" s="12">
        <f t="shared" si="41"/>
        <v>90.963468902589398</v>
      </c>
      <c r="F226" s="12">
        <f t="shared" si="41"/>
        <v>81.386823295102204</v>
      </c>
      <c r="G226" s="12">
        <f t="shared" si="41"/>
        <v>74.502686962295826</v>
      </c>
      <c r="H226" s="12">
        <f t="shared" si="41"/>
        <v>69.566599964721263</v>
      </c>
      <c r="I226" s="12">
        <f t="shared" si="41"/>
        <v>64.650624180223375</v>
      </c>
      <c r="J226" s="12">
        <f t="shared" si="41"/>
        <v>55.040370476781867</v>
      </c>
      <c r="K226" s="12">
        <f t="shared" si="41"/>
        <v>63.171075042468594</v>
      </c>
      <c r="L226" s="12">
        <f t="shared" si="41"/>
        <v>66.497946531761755</v>
      </c>
      <c r="M226" s="12">
        <f t="shared" si="41"/>
        <v>73.514911378133831</v>
      </c>
      <c r="N226" s="12">
        <f t="shared" si="41"/>
        <v>73.478607356023602</v>
      </c>
      <c r="O226" s="12">
        <f t="shared" si="41"/>
        <v>72.924857946112041</v>
      </c>
      <c r="P226" s="12">
        <f t="shared" si="41"/>
        <v>77.816985494688723</v>
      </c>
      <c r="Q226" s="12">
        <f t="shared" si="41"/>
        <v>64.846988644770548</v>
      </c>
      <c r="R226" s="12">
        <f t="shared" si="41"/>
        <v>62.498553125266355</v>
      </c>
      <c r="S226" s="12">
        <f t="shared" si="41"/>
        <v>54.195289668195613</v>
      </c>
      <c r="T226" s="12"/>
    </row>
    <row r="227" spans="1:20">
      <c r="A227" t="s">
        <v>207</v>
      </c>
      <c r="B227" t="s">
        <v>311</v>
      </c>
      <c r="C227" t="s">
        <v>196</v>
      </c>
      <c r="D227" s="12">
        <f t="shared" ref="D227:S227" si="42">+D137*D17/D77</f>
        <v>100</v>
      </c>
      <c r="E227" s="12">
        <f t="shared" si="42"/>
        <v>100.93720904495872</v>
      </c>
      <c r="F227" s="12">
        <f t="shared" si="42"/>
        <v>98.0294547960291</v>
      </c>
      <c r="G227" s="12">
        <f t="shared" si="42"/>
        <v>99.217026377199858</v>
      </c>
      <c r="H227" s="12">
        <f t="shared" si="42"/>
        <v>97.12541741902487</v>
      </c>
      <c r="I227" s="12">
        <f t="shared" si="42"/>
        <v>96.95892071057726</v>
      </c>
      <c r="J227" s="12">
        <f t="shared" si="42"/>
        <v>98.651071790575415</v>
      </c>
      <c r="K227" s="12">
        <f t="shared" si="42"/>
        <v>102.60473284938718</v>
      </c>
      <c r="L227" s="12">
        <f t="shared" si="42"/>
        <v>103.10373846188178</v>
      </c>
      <c r="M227" s="12">
        <f t="shared" si="42"/>
        <v>103.55950898334382</v>
      </c>
      <c r="N227" s="12">
        <f t="shared" si="42"/>
        <v>103.20050081240825</v>
      </c>
      <c r="O227" s="12">
        <f t="shared" si="42"/>
        <v>100.97497542654206</v>
      </c>
      <c r="P227" s="12">
        <f t="shared" si="42"/>
        <v>106.29382303506526</v>
      </c>
      <c r="Q227" s="12">
        <f t="shared" si="42"/>
        <v>112.89669110675321</v>
      </c>
      <c r="R227" s="12">
        <f t="shared" si="42"/>
        <v>107.4394660593497</v>
      </c>
      <c r="S227" s="12">
        <f t="shared" si="42"/>
        <v>108.94390301683086</v>
      </c>
      <c r="T227" s="12">
        <f>+T137*T17/T77</f>
        <v>115.66324904902866</v>
      </c>
    </row>
    <row r="228" spans="1:20">
      <c r="A228" t="s">
        <v>208</v>
      </c>
      <c r="B228" t="s">
        <v>311</v>
      </c>
      <c r="C228" t="s">
        <v>196</v>
      </c>
      <c r="D228" s="12">
        <f t="shared" ref="D228:S228" si="43">+D138*D18/D78</f>
        <v>100</v>
      </c>
      <c r="E228" s="12">
        <f t="shared" si="43"/>
        <v>100.90709010608745</v>
      </c>
      <c r="F228" s="12">
        <f t="shared" si="43"/>
        <v>101.78777817973176</v>
      </c>
      <c r="G228" s="12">
        <f t="shared" si="43"/>
        <v>101.87495272138918</v>
      </c>
      <c r="H228" s="12">
        <f t="shared" si="43"/>
        <v>99.747209690854348</v>
      </c>
      <c r="I228" s="12">
        <f t="shared" si="43"/>
        <v>104.23311017430585</v>
      </c>
      <c r="J228" s="12">
        <f t="shared" si="43"/>
        <v>103.81787637339502</v>
      </c>
      <c r="K228" s="12">
        <f t="shared" si="43"/>
        <v>100.40394131822187</v>
      </c>
      <c r="L228" s="12">
        <f t="shared" si="43"/>
        <v>97.066955173519759</v>
      </c>
      <c r="M228" s="12">
        <f t="shared" si="43"/>
        <v>95.502487928744841</v>
      </c>
      <c r="N228" s="12">
        <f t="shared" si="43"/>
        <v>95.674834763459899</v>
      </c>
      <c r="O228" s="12">
        <f t="shared" si="43"/>
        <v>92.397220007828778</v>
      </c>
      <c r="P228" s="12">
        <f t="shared" si="43"/>
        <v>97.073359308538485</v>
      </c>
      <c r="Q228" s="12">
        <f t="shared" si="43"/>
        <v>101.25116451664422</v>
      </c>
      <c r="R228" s="12">
        <f t="shared" si="43"/>
        <v>91.031916668403412</v>
      </c>
      <c r="S228" s="12">
        <f t="shared" si="43"/>
        <v>99.920253424151213</v>
      </c>
      <c r="T228" s="12"/>
    </row>
    <row r="229" spans="1:20">
      <c r="A229" t="s">
        <v>209</v>
      </c>
      <c r="B229" t="s">
        <v>311</v>
      </c>
      <c r="C229" t="s">
        <v>196</v>
      </c>
      <c r="D229" s="12">
        <f t="shared" ref="D229:S229" si="44">+D139*D19/D79</f>
        <v>100</v>
      </c>
      <c r="E229" s="12">
        <f t="shared" si="44"/>
        <v>104.10874107247081</v>
      </c>
      <c r="F229" s="12">
        <f t="shared" si="44"/>
        <v>104.78313951587205</v>
      </c>
      <c r="G229" s="12">
        <f t="shared" si="44"/>
        <v>121.63045417611481</v>
      </c>
      <c r="H229" s="12">
        <f t="shared" si="44"/>
        <v>101.95950510519384</v>
      </c>
      <c r="I229" s="12">
        <f t="shared" si="44"/>
        <v>95.531421343188185</v>
      </c>
      <c r="J229" s="12">
        <f t="shared" si="44"/>
        <v>95.519664038790339</v>
      </c>
      <c r="K229" s="12">
        <f t="shared" si="44"/>
        <v>101.43883329612736</v>
      </c>
      <c r="L229" s="12">
        <f t="shared" si="44"/>
        <v>98.495927383044389</v>
      </c>
      <c r="M229" s="12">
        <f t="shared" si="44"/>
        <v>97.416324900713732</v>
      </c>
      <c r="N229" s="12">
        <f t="shared" si="44"/>
        <v>100.05633018484572</v>
      </c>
      <c r="O229" s="12">
        <f t="shared" si="44"/>
        <v>101.32134888613868</v>
      </c>
      <c r="P229" s="12">
        <f t="shared" si="44"/>
        <v>100.5320165944852</v>
      </c>
      <c r="Q229" s="12">
        <f t="shared" si="44"/>
        <v>97.695849409926538</v>
      </c>
      <c r="R229" s="12">
        <f t="shared" si="44"/>
        <v>82.536397133163433</v>
      </c>
      <c r="S229" s="12">
        <f t="shared" si="44"/>
        <v>73.327618784123189</v>
      </c>
      <c r="T229" s="12">
        <f>+T139*T19/T79</f>
        <v>71.087879397431408</v>
      </c>
    </row>
    <row r="230" spans="1:20">
      <c r="A230" t="s">
        <v>210</v>
      </c>
      <c r="B230" t="s">
        <v>311</v>
      </c>
      <c r="C230" t="s">
        <v>196</v>
      </c>
      <c r="D230" s="12">
        <f t="shared" ref="D230:S230" si="45">+D140*D20/D80</f>
        <v>100</v>
      </c>
      <c r="E230" s="12">
        <f t="shared" si="45"/>
        <v>100.13467416569087</v>
      </c>
      <c r="F230" s="12">
        <f t="shared" si="45"/>
        <v>99.815599148095231</v>
      </c>
      <c r="G230" s="12">
        <f t="shared" si="45"/>
        <v>100.48062189263538</v>
      </c>
      <c r="H230" s="12">
        <f t="shared" si="45"/>
        <v>97.333980208902119</v>
      </c>
      <c r="I230" s="12">
        <f t="shared" si="45"/>
        <v>100.24193587504523</v>
      </c>
      <c r="J230" s="12">
        <f t="shared" si="45"/>
        <v>102.58594917259599</v>
      </c>
      <c r="K230" s="12">
        <f t="shared" si="45"/>
        <v>101.42564890481096</v>
      </c>
      <c r="L230" s="12">
        <f t="shared" si="45"/>
        <v>98.450160957979747</v>
      </c>
      <c r="M230" s="12">
        <f t="shared" si="45"/>
        <v>93.250061956863846</v>
      </c>
      <c r="N230" s="12">
        <f t="shared" si="45"/>
        <v>93.601380103479116</v>
      </c>
      <c r="O230" s="12">
        <f t="shared" si="45"/>
        <v>90.213656503255123</v>
      </c>
      <c r="P230" s="12">
        <f t="shared" si="45"/>
        <v>93.516894007375114</v>
      </c>
      <c r="Q230" s="12">
        <f t="shared" si="45"/>
        <v>104.2629327791722</v>
      </c>
      <c r="R230" s="12">
        <f t="shared" si="45"/>
        <v>97.675220005126477</v>
      </c>
      <c r="S230" s="12">
        <f t="shared" si="45"/>
        <v>92.692278304277508</v>
      </c>
      <c r="T230" s="12">
        <f>+T140*T20/T80</f>
        <v>94.392290170959299</v>
      </c>
    </row>
    <row r="231" spans="1:20">
      <c r="A231" t="s">
        <v>211</v>
      </c>
      <c r="B231" t="s">
        <v>311</v>
      </c>
      <c r="C231" t="s">
        <v>196</v>
      </c>
      <c r="D231" s="12">
        <f t="shared" ref="D231:S231" si="46">+D141*D21/D81</f>
        <v>100</v>
      </c>
      <c r="E231" s="12">
        <f t="shared" si="46"/>
        <v>100.72833114581373</v>
      </c>
      <c r="F231" s="12">
        <f t="shared" si="46"/>
        <v>101.37246462956243</v>
      </c>
      <c r="G231" s="12">
        <f t="shared" si="46"/>
        <v>99.334670228265708</v>
      </c>
      <c r="H231" s="12">
        <f t="shared" si="46"/>
        <v>96.902118860635056</v>
      </c>
      <c r="I231" s="12">
        <f t="shared" si="46"/>
        <v>94.847261891950055</v>
      </c>
      <c r="J231" s="12">
        <f t="shared" si="46"/>
        <v>98.037321215474648</v>
      </c>
      <c r="K231" s="12">
        <f t="shared" si="46"/>
        <v>93.520153722437826</v>
      </c>
      <c r="L231" s="12">
        <f t="shared" si="46"/>
        <v>90.458987925218764</v>
      </c>
      <c r="M231" s="12">
        <f t="shared" si="46"/>
        <v>90.456682362259357</v>
      </c>
      <c r="N231" s="12">
        <f t="shared" si="46"/>
        <v>89.474699642991752</v>
      </c>
      <c r="O231" s="12">
        <f t="shared" si="46"/>
        <v>91.20576851285881</v>
      </c>
      <c r="P231" s="12">
        <f t="shared" si="46"/>
        <v>93.295612357983657</v>
      </c>
      <c r="Q231" s="12">
        <f t="shared" si="46"/>
        <v>101.86575046997324</v>
      </c>
      <c r="R231" s="12">
        <f t="shared" si="46"/>
        <v>95.554222929359852</v>
      </c>
      <c r="S231" s="12">
        <f t="shared" si="46"/>
        <v>98.714259117150775</v>
      </c>
      <c r="T231" s="12">
        <f>+T141*T21/T81</f>
        <v>99.08195811869345</v>
      </c>
    </row>
    <row r="232" spans="1:20">
      <c r="A232" t="s">
        <v>212</v>
      </c>
      <c r="B232" t="s">
        <v>311</v>
      </c>
      <c r="C232" t="s">
        <v>196</v>
      </c>
      <c r="D232" s="12">
        <f t="shared" ref="D232:S232" si="47">+D142*D22/D82</f>
        <v>100</v>
      </c>
      <c r="E232" s="12">
        <f t="shared" si="47"/>
        <v>101.48986124584351</v>
      </c>
      <c r="F232" s="12">
        <f t="shared" si="47"/>
        <v>102.18481230797035</v>
      </c>
      <c r="G232" s="12">
        <f t="shared" si="47"/>
        <v>102.05130786190463</v>
      </c>
      <c r="H232" s="12">
        <f t="shared" si="47"/>
        <v>93.748950191135918</v>
      </c>
      <c r="I232" s="12">
        <f t="shared" si="47"/>
        <v>99.575149095434156</v>
      </c>
      <c r="J232" s="12">
        <f t="shared" si="47"/>
        <v>92.637925227713993</v>
      </c>
      <c r="K232" s="12">
        <f t="shared" si="47"/>
        <v>83.997832400575263</v>
      </c>
      <c r="L232" s="12">
        <f t="shared" si="47"/>
        <v>75.454540574642166</v>
      </c>
      <c r="M232" s="12">
        <f t="shared" si="47"/>
        <v>76.173058650230772</v>
      </c>
      <c r="N232" s="12">
        <f t="shared" si="47"/>
        <v>75.456770588361067</v>
      </c>
      <c r="O232" s="12">
        <f t="shared" si="47"/>
        <v>75.923917116920762</v>
      </c>
      <c r="P232" s="12">
        <f t="shared" si="47"/>
        <v>81.701455469177901</v>
      </c>
      <c r="Q232" s="12">
        <f t="shared" si="47"/>
        <v>71.863660668074985</v>
      </c>
      <c r="R232" s="12">
        <f t="shared" si="47"/>
        <v>76.710268525162249</v>
      </c>
      <c r="S232" s="12">
        <f t="shared" si="47"/>
        <v>73.101650110285277</v>
      </c>
      <c r="T232" s="12">
        <f>+T142*T22/T82</f>
        <v>73.22711264079004</v>
      </c>
    </row>
    <row r="233" spans="1:20">
      <c r="A233" t="s">
        <v>213</v>
      </c>
      <c r="B233" t="s">
        <v>311</v>
      </c>
      <c r="C233" t="s">
        <v>196</v>
      </c>
      <c r="D233" s="12">
        <f t="shared" ref="D233:S233" si="48">+D143*D23/D83</f>
        <v>100</v>
      </c>
      <c r="E233" s="12">
        <f t="shared" si="48"/>
        <v>98.791556945236508</v>
      </c>
      <c r="F233" s="12">
        <f t="shared" si="48"/>
        <v>99.395886163093536</v>
      </c>
      <c r="G233" s="12">
        <f t="shared" si="48"/>
        <v>97.934185846264668</v>
      </c>
      <c r="H233" s="12">
        <f t="shared" si="48"/>
        <v>97.817668036195457</v>
      </c>
      <c r="I233" s="12">
        <f t="shared" si="48"/>
        <v>98.104999005055191</v>
      </c>
      <c r="J233" s="12">
        <f t="shared" si="48"/>
        <v>98.996160802499602</v>
      </c>
      <c r="K233" s="12">
        <f t="shared" si="48"/>
        <v>100.20860109357858</v>
      </c>
      <c r="L233" s="12">
        <f t="shared" si="48"/>
        <v>100.2295775653153</v>
      </c>
      <c r="M233" s="12">
        <f t="shared" si="48"/>
        <v>102.04601556750103</v>
      </c>
      <c r="N233" s="12">
        <f t="shared" si="48"/>
        <v>103.30260462716727</v>
      </c>
      <c r="O233" s="12">
        <f t="shared" si="48"/>
        <v>100.87619098796914</v>
      </c>
      <c r="P233" s="12">
        <f t="shared" si="48"/>
        <v>103.29769411967646</v>
      </c>
      <c r="Q233" s="12">
        <f t="shared" si="48"/>
        <v>104.98299938243794</v>
      </c>
      <c r="R233" s="12">
        <f t="shared" si="48"/>
        <v>98.181906423544916</v>
      </c>
      <c r="S233" s="12">
        <f t="shared" si="48"/>
        <v>97.503081124258784</v>
      </c>
      <c r="T233" s="12">
        <f>+T143*T23/T83</f>
        <v>95.755924509324018</v>
      </c>
    </row>
    <row r="234" spans="1:20">
      <c r="A234" t="s">
        <v>214</v>
      </c>
      <c r="B234" t="s">
        <v>311</v>
      </c>
      <c r="C234" t="s">
        <v>196</v>
      </c>
      <c r="D234" s="12">
        <f t="shared" ref="D234:S234" si="49">+D144*D24/D84</f>
        <v>100</v>
      </c>
      <c r="E234" s="12">
        <f t="shared" si="49"/>
        <v>85.387301658326265</v>
      </c>
      <c r="F234" s="12">
        <f t="shared" si="49"/>
        <v>112.7331593674991</v>
      </c>
      <c r="G234" s="12">
        <f t="shared" si="49"/>
        <v>90.223849660034176</v>
      </c>
      <c r="H234" s="12">
        <f t="shared" si="49"/>
        <v>100.91209905387223</v>
      </c>
      <c r="I234" s="12">
        <f t="shared" si="49"/>
        <v>104.89389284725196</v>
      </c>
      <c r="J234" s="12">
        <f t="shared" si="49"/>
        <v>98.298090314336065</v>
      </c>
      <c r="K234" s="12">
        <f t="shared" si="49"/>
        <v>98.82013909696343</v>
      </c>
      <c r="L234" s="12">
        <f t="shared" si="49"/>
        <v>92.917926966682529</v>
      </c>
      <c r="M234" s="12">
        <f t="shared" si="49"/>
        <v>98.474823196220797</v>
      </c>
      <c r="N234" s="12">
        <f t="shared" si="49"/>
        <v>93.432219794047398</v>
      </c>
      <c r="O234" s="12">
        <f t="shared" si="49"/>
        <v>96.251340620558551</v>
      </c>
      <c r="P234" s="12">
        <f t="shared" si="49"/>
        <v>108.64710316674316</v>
      </c>
      <c r="Q234" s="12">
        <f t="shared" si="49"/>
        <v>70.813302304156721</v>
      </c>
      <c r="R234" s="12">
        <f t="shared" si="49"/>
        <v>62.880510226391678</v>
      </c>
      <c r="S234" s="12">
        <f t="shared" si="49"/>
        <v>61.943226314829445</v>
      </c>
      <c r="T234" s="12"/>
    </row>
    <row r="235" spans="1:20">
      <c r="A235" t="s">
        <v>216</v>
      </c>
      <c r="B235" t="s">
        <v>311</v>
      </c>
      <c r="C235" t="s">
        <v>196</v>
      </c>
      <c r="D235" s="12">
        <f t="shared" ref="D235:S235" si="50">+D145*D25/D85</f>
        <v>100</v>
      </c>
      <c r="E235" s="12">
        <f t="shared" si="50"/>
        <v>111.26128623870004</v>
      </c>
      <c r="F235" s="12">
        <f t="shared" si="50"/>
        <v>104.35499970698311</v>
      </c>
      <c r="G235" s="12">
        <f t="shared" si="50"/>
        <v>110.0478507502259</v>
      </c>
      <c r="H235" s="12">
        <f t="shared" si="50"/>
        <v>96.313794953944438</v>
      </c>
      <c r="I235" s="12">
        <f t="shared" si="50"/>
        <v>93.095795912383721</v>
      </c>
      <c r="J235" s="12">
        <f t="shared" si="50"/>
        <v>101.13375337506699</v>
      </c>
      <c r="K235" s="12">
        <f t="shared" si="50"/>
        <v>99.465279145577597</v>
      </c>
      <c r="L235" s="12">
        <f t="shared" si="50"/>
        <v>92.070890000717668</v>
      </c>
      <c r="M235" s="12">
        <f t="shared" si="50"/>
        <v>90.81972369040912</v>
      </c>
      <c r="N235" s="12">
        <f t="shared" si="50"/>
        <v>89.205422696604089</v>
      </c>
      <c r="O235" s="12">
        <f t="shared" si="50"/>
        <v>88.419989478140721</v>
      </c>
      <c r="P235" s="12">
        <f t="shared" si="50"/>
        <v>94.696465902487432</v>
      </c>
      <c r="Q235" s="12">
        <f t="shared" si="50"/>
        <v>112.39080264273905</v>
      </c>
      <c r="R235" s="12">
        <f t="shared" si="50"/>
        <v>93.598258832075587</v>
      </c>
      <c r="S235" s="12">
        <f t="shared" si="50"/>
        <v>93.629107755161371</v>
      </c>
      <c r="T235" s="12">
        <f>+T145*T25/T85</f>
        <v>93.627853066155225</v>
      </c>
    </row>
    <row r="236" spans="1:20">
      <c r="A236" t="s">
        <v>217</v>
      </c>
      <c r="B236" t="s">
        <v>311</v>
      </c>
      <c r="C236" t="s">
        <v>196</v>
      </c>
      <c r="D236" s="12">
        <f t="shared" ref="D236:S236" si="51">+D146*D26/D86</f>
        <v>100</v>
      </c>
      <c r="E236" s="12">
        <f t="shared" si="51"/>
        <v>91.712341502657111</v>
      </c>
      <c r="F236" s="12">
        <f t="shared" si="51"/>
        <v>89.972573806388255</v>
      </c>
      <c r="G236" s="12">
        <f t="shared" si="51"/>
        <v>87.163289788170161</v>
      </c>
      <c r="H236" s="12">
        <f t="shared" si="51"/>
        <v>89.19067606528067</v>
      </c>
      <c r="I236" s="12">
        <f t="shared" si="51"/>
        <v>88.005151451022968</v>
      </c>
      <c r="J236" s="12">
        <f t="shared" si="51"/>
        <v>88.054834523795478</v>
      </c>
      <c r="K236" s="12">
        <f t="shared" si="51"/>
        <v>84.676607424477183</v>
      </c>
      <c r="L236" s="12">
        <f t="shared" si="51"/>
        <v>85.748083647436019</v>
      </c>
      <c r="M236" s="12">
        <f t="shared" si="51"/>
        <v>88.050612339266337</v>
      </c>
      <c r="N236" s="12">
        <f t="shared" si="51"/>
        <v>85.790286767144181</v>
      </c>
      <c r="O236" s="12">
        <f t="shared" si="51"/>
        <v>83.872345745511467</v>
      </c>
      <c r="P236" s="12">
        <f t="shared" si="51"/>
        <v>86.36469162018912</v>
      </c>
      <c r="Q236" s="12">
        <f t="shared" si="51"/>
        <v>94.213715739907855</v>
      </c>
      <c r="R236" s="12">
        <f t="shared" si="51"/>
        <v>93.991776464269421</v>
      </c>
      <c r="S236" s="12">
        <f t="shared" si="51"/>
        <v>89.901321558257379</v>
      </c>
      <c r="T236" s="12">
        <f>+T146*T26/T86</f>
        <v>90.224357125626526</v>
      </c>
    </row>
    <row r="237" spans="1:20">
      <c r="A237" t="s">
        <v>218</v>
      </c>
      <c r="B237" t="s">
        <v>311</v>
      </c>
      <c r="C237" t="s">
        <v>196</v>
      </c>
      <c r="D237" s="12">
        <f t="shared" ref="D237:S237" si="52">+D147*D27/D87</f>
        <v>100</v>
      </c>
      <c r="E237" s="12">
        <f t="shared" si="52"/>
        <v>99.348612119044276</v>
      </c>
      <c r="F237" s="12">
        <f t="shared" si="52"/>
        <v>98.189018421528687</v>
      </c>
      <c r="G237" s="12">
        <f t="shared" si="52"/>
        <v>96.382596669512736</v>
      </c>
      <c r="H237" s="12">
        <f t="shared" si="52"/>
        <v>94.398384142918374</v>
      </c>
      <c r="I237" s="12">
        <f t="shared" si="52"/>
        <v>93.722216075809072</v>
      </c>
      <c r="J237" s="12">
        <f t="shared" si="52"/>
        <v>92.86878770826722</v>
      </c>
      <c r="K237" s="12">
        <f t="shared" si="52"/>
        <v>93.256381168961582</v>
      </c>
      <c r="L237" s="12">
        <f t="shared" si="52"/>
        <v>91.32256365906575</v>
      </c>
      <c r="M237" s="12">
        <f t="shared" si="52"/>
        <v>90.796478088421978</v>
      </c>
      <c r="N237" s="12">
        <f t="shared" si="52"/>
        <v>89.758451863317973</v>
      </c>
      <c r="O237" s="12">
        <f t="shared" si="52"/>
        <v>90.301309772766828</v>
      </c>
      <c r="P237" s="12">
        <f t="shared" si="52"/>
        <v>92.716261384502133</v>
      </c>
      <c r="Q237" s="12">
        <f t="shared" si="52"/>
        <v>94.317327496708288</v>
      </c>
      <c r="R237" s="12">
        <f t="shared" si="52"/>
        <v>88.05303373450856</v>
      </c>
      <c r="S237" s="12">
        <f t="shared" si="52"/>
        <v>85.454114220121483</v>
      </c>
      <c r="T237" s="12">
        <f>+T147*T27/T87</f>
        <v>83.527133211732277</v>
      </c>
    </row>
    <row r="238" spans="1:20">
      <c r="A238" t="s">
        <v>219</v>
      </c>
      <c r="B238" t="s">
        <v>311</v>
      </c>
      <c r="C238" t="s">
        <v>196</v>
      </c>
      <c r="D238" s="12">
        <f t="shared" ref="D238:S238" si="53">+D148*D28/D88</f>
        <v>100</v>
      </c>
      <c r="E238" s="12">
        <f t="shared" si="53"/>
        <v>99.065249903754506</v>
      </c>
      <c r="F238" s="12">
        <f t="shared" si="53"/>
        <v>98.186001964355171</v>
      </c>
      <c r="G238" s="12">
        <f t="shared" si="53"/>
        <v>94.416107149096263</v>
      </c>
      <c r="H238" s="12">
        <f t="shared" si="53"/>
        <v>95.141673883250888</v>
      </c>
      <c r="I238" s="12">
        <f t="shared" si="53"/>
        <v>103.11326912181728</v>
      </c>
      <c r="J238" s="12">
        <f t="shared" si="53"/>
        <v>101.26695605977706</v>
      </c>
      <c r="K238" s="12">
        <f t="shared" si="53"/>
        <v>100.37025997535299</v>
      </c>
      <c r="L238" s="12">
        <f t="shared" si="53"/>
        <v>97.727122080325458</v>
      </c>
      <c r="M238" s="12">
        <f t="shared" si="53"/>
        <v>96.045146637494796</v>
      </c>
      <c r="N238" s="12">
        <f t="shared" si="53"/>
        <v>91.613101835306921</v>
      </c>
      <c r="O238" s="12">
        <f t="shared" si="53"/>
        <v>92.894868937254742</v>
      </c>
      <c r="P238" s="12">
        <f t="shared" si="53"/>
        <v>102.08391380670798</v>
      </c>
      <c r="Q238" s="12">
        <f t="shared" si="53"/>
        <v>108.12192545578563</v>
      </c>
      <c r="R238" s="12">
        <f t="shared" si="53"/>
        <v>92.056015280494776</v>
      </c>
      <c r="S238" s="12">
        <f t="shared" si="53"/>
        <v>93.163304286921303</v>
      </c>
      <c r="T238" s="12">
        <f>+T148*T28/T88</f>
        <v>96.854737113795423</v>
      </c>
    </row>
    <row r="239" spans="1:20">
      <c r="A239" t="s">
        <v>221</v>
      </c>
      <c r="B239" t="s">
        <v>311</v>
      </c>
      <c r="C239" t="s">
        <v>196</v>
      </c>
      <c r="D239" s="12">
        <f t="shared" ref="D239:S239" si="54">+D149*D29/D89</f>
        <v>100</v>
      </c>
      <c r="E239" s="12">
        <f t="shared" si="54"/>
        <v>100.09782567391386</v>
      </c>
      <c r="F239" s="12">
        <f t="shared" si="54"/>
        <v>107.2590646160822</v>
      </c>
      <c r="G239" s="12">
        <f t="shared" si="54"/>
        <v>109.75913934477254</v>
      </c>
      <c r="H239" s="12">
        <f t="shared" si="54"/>
        <v>113.07048580870274</v>
      </c>
      <c r="I239" s="12">
        <f t="shared" si="54"/>
        <v>113.54167292257857</v>
      </c>
      <c r="J239" s="12">
        <f t="shared" si="54"/>
        <v>114.35431142751618</v>
      </c>
      <c r="K239" s="12">
        <f t="shared" si="54"/>
        <v>115.26004511917235</v>
      </c>
      <c r="L239" s="12">
        <f t="shared" si="54"/>
        <v>116.15846898048167</v>
      </c>
      <c r="M239" s="12">
        <f t="shared" si="54"/>
        <v>114.03830312443188</v>
      </c>
      <c r="N239" s="12">
        <f t="shared" si="54"/>
        <v>117.34190610754423</v>
      </c>
      <c r="O239" s="12">
        <f t="shared" si="54"/>
        <v>115.70158427129805</v>
      </c>
      <c r="P239" s="12">
        <f t="shared" si="54"/>
        <v>116.09541533413623</v>
      </c>
      <c r="Q239" s="12">
        <f t="shared" si="54"/>
        <v>120.27687933216689</v>
      </c>
      <c r="R239" s="12">
        <f t="shared" si="54"/>
        <v>117.11890018108353</v>
      </c>
      <c r="S239" s="12">
        <f t="shared" si="54"/>
        <v>118.23647380806423</v>
      </c>
      <c r="T239" s="12">
        <f>+T149*T29/T89</f>
        <v>123.48480557879834</v>
      </c>
    </row>
    <row r="240" spans="1:20">
      <c r="A240" t="s">
        <v>222</v>
      </c>
      <c r="B240" t="s">
        <v>311</v>
      </c>
      <c r="C240" t="s">
        <v>196</v>
      </c>
      <c r="D240" s="12">
        <f t="shared" ref="D240:S240" si="55">+D150*D30/D90</f>
        <v>100</v>
      </c>
      <c r="E240" s="12">
        <f t="shared" si="55"/>
        <v>98.569570751328399</v>
      </c>
      <c r="F240" s="12">
        <f t="shared" si="55"/>
        <v>96.666691187213544</v>
      </c>
      <c r="G240" s="12">
        <f t="shared" si="55"/>
        <v>96.23869877360076</v>
      </c>
      <c r="H240" s="12">
        <f t="shared" si="55"/>
        <v>100.74526234507395</v>
      </c>
      <c r="I240" s="12">
        <f t="shared" si="55"/>
        <v>102.98974531253047</v>
      </c>
      <c r="J240" s="12">
        <f t="shared" si="55"/>
        <v>98.341873661848311</v>
      </c>
      <c r="K240" s="12">
        <f t="shared" si="55"/>
        <v>99.261170885171467</v>
      </c>
      <c r="L240" s="12">
        <f t="shared" si="55"/>
        <v>92.078119194138552</v>
      </c>
      <c r="M240" s="12">
        <f t="shared" si="55"/>
        <v>88.785412654268541</v>
      </c>
      <c r="N240" s="12">
        <f t="shared" si="55"/>
        <v>88.190880222355503</v>
      </c>
      <c r="O240" s="12">
        <f t="shared" si="55"/>
        <v>86.718566329940231</v>
      </c>
      <c r="P240" s="12">
        <f t="shared" si="55"/>
        <v>90.973422212637317</v>
      </c>
      <c r="Q240" s="12">
        <f t="shared" si="55"/>
        <v>88.710582379898341</v>
      </c>
      <c r="R240" s="12">
        <f t="shared" si="55"/>
        <v>84.411234605973846</v>
      </c>
      <c r="S240" s="12">
        <f t="shared" si="55"/>
        <v>83.671757096615025</v>
      </c>
      <c r="T240" s="12"/>
    </row>
    <row r="241" spans="1:20"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</row>
    <row r="242" spans="1:20"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</row>
    <row r="243" spans="1:20"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</row>
    <row r="244" spans="1:20"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</row>
    <row r="245" spans="1:20"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</row>
    <row r="246" spans="1:20"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</row>
    <row r="247" spans="1:20"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</row>
    <row r="248" spans="1:20">
      <c r="A248" s="8" t="s">
        <v>272</v>
      </c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</row>
    <row r="249" spans="1:20">
      <c r="A249" t="s">
        <v>193</v>
      </c>
      <c r="B249" t="s">
        <v>311</v>
      </c>
      <c r="C249" t="s">
        <v>312</v>
      </c>
      <c r="D249" s="12">
        <f t="shared" ref="D249:T249" si="56">+D153*D33/D93</f>
        <v>100</v>
      </c>
      <c r="E249" s="12">
        <f t="shared" si="56"/>
        <v>99.887284294823473</v>
      </c>
      <c r="F249" s="12">
        <f t="shared" si="56"/>
        <v>99.105174020221057</v>
      </c>
      <c r="G249" s="12">
        <f t="shared" si="56"/>
        <v>99.887402397949643</v>
      </c>
      <c r="H249" s="12">
        <f t="shared" si="56"/>
        <v>98.786140220411085</v>
      </c>
      <c r="I249" s="12">
        <f t="shared" si="56"/>
        <v>97.656666064770747</v>
      </c>
      <c r="J249" s="12">
        <f t="shared" si="56"/>
        <v>96.477035225511756</v>
      </c>
      <c r="K249" s="12">
        <f t="shared" si="56"/>
        <v>96.572480953524874</v>
      </c>
      <c r="L249" s="12">
        <f t="shared" si="56"/>
        <v>95.178740216382621</v>
      </c>
      <c r="M249" s="12">
        <f t="shared" si="56"/>
        <v>94.465591469315228</v>
      </c>
      <c r="N249" s="12">
        <f t="shared" si="56"/>
        <v>93.766634802026203</v>
      </c>
      <c r="O249" s="12">
        <f t="shared" si="56"/>
        <v>93.489454695493578</v>
      </c>
      <c r="P249" s="12">
        <f t="shared" si="56"/>
        <v>94.031478380835807</v>
      </c>
      <c r="Q249" s="12">
        <f t="shared" si="56"/>
        <v>96.538119039118357</v>
      </c>
      <c r="R249" s="12">
        <f t="shared" si="56"/>
        <v>96.007194236701537</v>
      </c>
      <c r="S249" s="12">
        <f t="shared" si="56"/>
        <v>95.053269640262414</v>
      </c>
      <c r="T249" s="12">
        <f t="shared" si="56"/>
        <v>96.25146618836294</v>
      </c>
    </row>
    <row r="250" spans="1:20">
      <c r="A250" t="s">
        <v>197</v>
      </c>
      <c r="B250" t="s">
        <v>311</v>
      </c>
      <c r="C250" t="s">
        <v>312</v>
      </c>
      <c r="D250" s="12">
        <f t="shared" ref="D250:T250" si="57">+D154*D34/D94</f>
        <v>100</v>
      </c>
      <c r="E250" s="12">
        <f t="shared" si="57"/>
        <v>100.33436626615139</v>
      </c>
      <c r="F250" s="12">
        <f t="shared" si="57"/>
        <v>99.483908883604514</v>
      </c>
      <c r="G250" s="12">
        <f t="shared" si="57"/>
        <v>100.16089748395052</v>
      </c>
      <c r="H250" s="12">
        <f t="shared" si="57"/>
        <v>99.791017804570927</v>
      </c>
      <c r="I250" s="12">
        <f t="shared" si="57"/>
        <v>100.63066813318945</v>
      </c>
      <c r="J250" s="12">
        <f t="shared" si="57"/>
        <v>101.07078414226108</v>
      </c>
      <c r="K250" s="12">
        <f t="shared" si="57"/>
        <v>99.571508106314383</v>
      </c>
      <c r="L250" s="12">
        <f t="shared" si="57"/>
        <v>97.584545382742476</v>
      </c>
      <c r="M250" s="12">
        <f t="shared" si="57"/>
        <v>96.535716550038089</v>
      </c>
      <c r="N250" s="12">
        <f t="shared" si="57"/>
        <v>96.589254290597196</v>
      </c>
      <c r="O250" s="12">
        <f t="shared" si="57"/>
        <v>96.232797004019929</v>
      </c>
      <c r="P250" s="12">
        <f t="shared" si="57"/>
        <v>97.831801091397935</v>
      </c>
      <c r="Q250" s="12">
        <f t="shared" si="57"/>
        <v>100.0844718408572</v>
      </c>
      <c r="R250" s="12">
        <f t="shared" si="57"/>
        <v>98.686485952767995</v>
      </c>
      <c r="S250" s="12">
        <f t="shared" si="57"/>
        <v>98.981841672781513</v>
      </c>
      <c r="T250" s="12">
        <f t="shared" si="57"/>
        <v>101.26532047562685</v>
      </c>
    </row>
    <row r="251" spans="1:20">
      <c r="A251" t="s">
        <v>198</v>
      </c>
      <c r="B251" t="s">
        <v>311</v>
      </c>
      <c r="C251" t="s">
        <v>312</v>
      </c>
      <c r="D251" s="12">
        <f t="shared" ref="D251:T251" si="58">+D155*D35/D95</f>
        <v>100</v>
      </c>
      <c r="E251" s="12">
        <f t="shared" si="58"/>
        <v>99.294187970444824</v>
      </c>
      <c r="F251" s="12">
        <f t="shared" si="58"/>
        <v>95.964931592188947</v>
      </c>
      <c r="G251" s="12">
        <f t="shared" si="58"/>
        <v>94.126646424069861</v>
      </c>
      <c r="H251" s="12">
        <f t="shared" si="58"/>
        <v>93.058162188278502</v>
      </c>
      <c r="I251" s="12">
        <f t="shared" si="58"/>
        <v>90.769876310599585</v>
      </c>
      <c r="J251" s="12">
        <f t="shared" si="58"/>
        <v>95.36280675421493</v>
      </c>
      <c r="K251" s="12">
        <f t="shared" si="58"/>
        <v>101.61453540800454</v>
      </c>
      <c r="L251" s="12">
        <f t="shared" si="58"/>
        <v>101.24042131017944</v>
      </c>
      <c r="M251" s="12">
        <f t="shared" si="58"/>
        <v>100.99484095407588</v>
      </c>
      <c r="N251" s="12">
        <f t="shared" si="58"/>
        <v>98.16058621753649</v>
      </c>
      <c r="O251" s="12">
        <f t="shared" si="58"/>
        <v>96.295771916927222</v>
      </c>
      <c r="P251" s="12">
        <f t="shared" si="58"/>
        <v>93.586972108719991</v>
      </c>
      <c r="Q251" s="12">
        <f t="shared" si="58"/>
        <v>92.873035316410167</v>
      </c>
      <c r="R251" s="12">
        <f t="shared" si="58"/>
        <v>90.820111242199715</v>
      </c>
      <c r="S251" s="12">
        <f t="shared" si="58"/>
        <v>89.353481504375765</v>
      </c>
      <c r="T251" s="12">
        <f t="shared" si="58"/>
        <v>86.018383468952791</v>
      </c>
    </row>
    <row r="252" spans="1:20">
      <c r="A252" t="s">
        <v>199</v>
      </c>
      <c r="B252" t="s">
        <v>311</v>
      </c>
      <c r="C252" t="s">
        <v>312</v>
      </c>
      <c r="D252" s="12">
        <f t="shared" ref="D252:T252" si="59">+D156*D36/D96</f>
        <v>100</v>
      </c>
      <c r="E252" s="12">
        <f t="shared" si="59"/>
        <v>100.25124191677268</v>
      </c>
      <c r="F252" s="12">
        <f t="shared" si="59"/>
        <v>95.6877941874843</v>
      </c>
      <c r="G252" s="12">
        <f t="shared" si="59"/>
        <v>97.263067093665867</v>
      </c>
      <c r="H252" s="12">
        <f t="shared" si="59"/>
        <v>98.423982906102864</v>
      </c>
      <c r="I252" s="12">
        <f t="shared" si="59"/>
        <v>100.00195215500861</v>
      </c>
      <c r="J252" s="12">
        <f t="shared" si="59"/>
        <v>103.00808268199631</v>
      </c>
      <c r="K252" s="12">
        <f t="shared" si="59"/>
        <v>105.21726894223507</v>
      </c>
      <c r="L252" s="12">
        <f t="shared" si="59"/>
        <v>107.54299340747015</v>
      </c>
      <c r="M252" s="12">
        <f t="shared" si="59"/>
        <v>108.05411538190023</v>
      </c>
      <c r="N252" s="12">
        <f t="shared" si="59"/>
        <v>107.91374502640582</v>
      </c>
      <c r="O252" s="12">
        <f t="shared" si="59"/>
        <v>107.92182734976622</v>
      </c>
      <c r="P252" s="12">
        <f t="shared" si="59"/>
        <v>108.09566311339289</v>
      </c>
      <c r="Q252" s="12">
        <f t="shared" si="59"/>
        <v>110.02055057594711</v>
      </c>
      <c r="R252" s="12">
        <f t="shared" si="59"/>
        <v>110.99557633918228</v>
      </c>
      <c r="S252" s="12">
        <f t="shared" si="59"/>
        <v>112.93984328589968</v>
      </c>
      <c r="T252" s="12">
        <f t="shared" si="59"/>
        <v>115.02500636049403</v>
      </c>
    </row>
    <row r="253" spans="1:20">
      <c r="A253" t="s">
        <v>200</v>
      </c>
      <c r="B253" t="s">
        <v>311</v>
      </c>
      <c r="C253" t="s">
        <v>312</v>
      </c>
      <c r="D253" s="12">
        <f t="shared" ref="D253:T253" si="60">+D157*D37/D97</f>
        <v>100</v>
      </c>
      <c r="E253" s="12">
        <f t="shared" si="60"/>
        <v>99.85408188736389</v>
      </c>
      <c r="F253" s="12">
        <f t="shared" si="60"/>
        <v>102.65706469465982</v>
      </c>
      <c r="G253" s="12">
        <f t="shared" si="60"/>
        <v>103.87845963850533</v>
      </c>
      <c r="H253" s="12">
        <f t="shared" si="60"/>
        <v>102.53784656278441</v>
      </c>
      <c r="I253" s="12">
        <f t="shared" si="60"/>
        <v>104.08846115450478</v>
      </c>
      <c r="J253" s="12">
        <f t="shared" si="60"/>
        <v>105.04344452940879</v>
      </c>
      <c r="K253" s="12">
        <f t="shared" si="60"/>
        <v>105.21945174193479</v>
      </c>
      <c r="L253" s="12">
        <f t="shared" si="60"/>
        <v>103.95148413676938</v>
      </c>
      <c r="M253" s="12">
        <f t="shared" si="60"/>
        <v>104.52312071984636</v>
      </c>
      <c r="N253" s="12">
        <f t="shared" si="60"/>
        <v>105.78991517336597</v>
      </c>
      <c r="O253" s="12">
        <f t="shared" si="60"/>
        <v>107.23617853632207</v>
      </c>
      <c r="P253" s="12">
        <f t="shared" si="60"/>
        <v>108.19251074178977</v>
      </c>
      <c r="Q253" s="12">
        <f t="shared" si="60"/>
        <v>110.80425269493205</v>
      </c>
      <c r="R253" s="12">
        <f t="shared" si="60"/>
        <v>106.73759640096446</v>
      </c>
      <c r="S253" s="12">
        <f t="shared" si="60"/>
        <v>106.6848592769792</v>
      </c>
      <c r="T253" s="12">
        <f t="shared" si="60"/>
        <v>105.08538691001414</v>
      </c>
    </row>
    <row r="254" spans="1:20">
      <c r="A254" t="s">
        <v>201</v>
      </c>
      <c r="B254" t="s">
        <v>311</v>
      </c>
      <c r="C254" t="s">
        <v>312</v>
      </c>
      <c r="D254" s="12">
        <f t="shared" ref="D254:S254" si="61">+D158*D38/D98</f>
        <v>100</v>
      </c>
      <c r="E254" s="12">
        <f t="shared" si="61"/>
        <v>98.342769799814192</v>
      </c>
      <c r="F254" s="12">
        <f t="shared" si="61"/>
        <v>97.567951168298393</v>
      </c>
      <c r="G254" s="12">
        <f t="shared" si="61"/>
        <v>98.372081144418672</v>
      </c>
      <c r="H254" s="12">
        <f t="shared" si="61"/>
        <v>98.380756380381357</v>
      </c>
      <c r="I254" s="12">
        <f t="shared" si="61"/>
        <v>97.952973818213295</v>
      </c>
      <c r="J254" s="12">
        <f t="shared" si="61"/>
        <v>97.743356060624691</v>
      </c>
      <c r="K254" s="12">
        <f t="shared" si="61"/>
        <v>97.677899408901254</v>
      </c>
      <c r="L254" s="12">
        <f t="shared" si="61"/>
        <v>97.04207411321552</v>
      </c>
      <c r="M254" s="12">
        <f t="shared" si="61"/>
        <v>96.764465393983599</v>
      </c>
      <c r="N254" s="12">
        <f t="shared" si="61"/>
        <v>96.519240731169759</v>
      </c>
      <c r="O254" s="12">
        <f t="shared" si="61"/>
        <v>95.740989607273747</v>
      </c>
      <c r="P254" s="12">
        <f t="shared" si="61"/>
        <v>96.797574756420133</v>
      </c>
      <c r="Q254" s="12">
        <f t="shared" si="61"/>
        <v>98.849762896154317</v>
      </c>
      <c r="R254" s="12">
        <f t="shared" si="61"/>
        <v>98.960337414196573</v>
      </c>
      <c r="S254" s="12">
        <f t="shared" si="61"/>
        <v>98.816666972813849</v>
      </c>
      <c r="T254" s="12"/>
    </row>
    <row r="255" spans="1:20">
      <c r="A255" t="s">
        <v>202</v>
      </c>
      <c r="B255" t="s">
        <v>311</v>
      </c>
      <c r="C255" t="s">
        <v>312</v>
      </c>
      <c r="D255" s="12">
        <f t="shared" ref="D255:S255" si="62">+D159*D39/D99</f>
        <v>100</v>
      </c>
      <c r="E255" s="12">
        <f t="shared" si="62"/>
        <v>98.465233742716606</v>
      </c>
      <c r="F255" s="12">
        <f t="shared" si="62"/>
        <v>97.433427639426952</v>
      </c>
      <c r="G255" s="12">
        <f t="shared" si="62"/>
        <v>94.059392931160815</v>
      </c>
      <c r="H255" s="12">
        <f t="shared" si="62"/>
        <v>94.52428715867093</v>
      </c>
      <c r="I255" s="12">
        <f t="shared" si="62"/>
        <v>91.311230103520913</v>
      </c>
      <c r="J255" s="12">
        <f t="shared" si="62"/>
        <v>90.770142845048213</v>
      </c>
      <c r="K255" s="12">
        <f t="shared" si="62"/>
        <v>92.705734869815601</v>
      </c>
      <c r="L255" s="12">
        <f t="shared" si="62"/>
        <v>94.300784918239671</v>
      </c>
      <c r="M255" s="12">
        <f t="shared" si="62"/>
        <v>91.866280293743003</v>
      </c>
      <c r="N255" s="12">
        <f t="shared" si="62"/>
        <v>93.599741483545515</v>
      </c>
      <c r="O255" s="12">
        <f t="shared" si="62"/>
        <v>98.577076972032032</v>
      </c>
      <c r="P255" s="12">
        <f t="shared" si="62"/>
        <v>105.99320748559366</v>
      </c>
      <c r="Q255" s="12">
        <f t="shared" si="62"/>
        <v>110.80316703925672</v>
      </c>
      <c r="R255" s="12">
        <f t="shared" si="62"/>
        <v>106.741999332213</v>
      </c>
      <c r="S255" s="12">
        <f t="shared" si="62"/>
        <v>101.89619775629363</v>
      </c>
      <c r="T255" s="12">
        <f>+T159*T39/T99</f>
        <v>102.43872349808716</v>
      </c>
    </row>
    <row r="256" spans="1:20">
      <c r="A256" t="s">
        <v>220</v>
      </c>
      <c r="B256" t="s">
        <v>311</v>
      </c>
      <c r="C256" t="s">
        <v>312</v>
      </c>
      <c r="D256" s="12">
        <f t="shared" ref="D256:S256" si="63">+D160*D40/D100</f>
        <v>100</v>
      </c>
      <c r="E256" s="12">
        <f t="shared" si="63"/>
        <v>99.934708352723476</v>
      </c>
      <c r="F256" s="12">
        <f t="shared" si="63"/>
        <v>99.807038268713512</v>
      </c>
      <c r="G256" s="12">
        <f t="shared" si="63"/>
        <v>101.05977632651702</v>
      </c>
      <c r="H256" s="12">
        <f t="shared" si="63"/>
        <v>102.62508684540263</v>
      </c>
      <c r="I256" s="12">
        <f t="shared" si="63"/>
        <v>102.2491380285761</v>
      </c>
      <c r="J256" s="12">
        <f t="shared" si="63"/>
        <v>101.62193311018308</v>
      </c>
      <c r="K256" s="12">
        <f t="shared" si="63"/>
        <v>100.32250912094658</v>
      </c>
      <c r="L256" s="12">
        <f t="shared" si="63"/>
        <v>99.98333379093738</v>
      </c>
      <c r="M256" s="12">
        <f t="shared" si="63"/>
        <v>99.521307510401527</v>
      </c>
      <c r="N256" s="12">
        <f t="shared" si="63"/>
        <v>99.476317244784852</v>
      </c>
      <c r="O256" s="12">
        <f t="shared" si="63"/>
        <v>98.767642842345424</v>
      </c>
      <c r="P256" s="12">
        <f t="shared" si="63"/>
        <v>97.715176672347482</v>
      </c>
      <c r="Q256" s="12">
        <f t="shared" si="63"/>
        <v>98.549172938560858</v>
      </c>
      <c r="R256" s="12">
        <f t="shared" si="63"/>
        <v>99.207315255001902</v>
      </c>
      <c r="S256" s="12">
        <f t="shared" si="63"/>
        <v>98.955545648002925</v>
      </c>
      <c r="T256" s="12"/>
    </row>
    <row r="257" spans="1:20">
      <c r="A257" t="s">
        <v>203</v>
      </c>
      <c r="B257" t="s">
        <v>311</v>
      </c>
      <c r="C257" t="s">
        <v>312</v>
      </c>
      <c r="D257" s="12">
        <f t="shared" ref="D257:S257" si="64">+D161*D41/D101</f>
        <v>100</v>
      </c>
      <c r="E257" s="12">
        <f t="shared" si="64"/>
        <v>97.798278886976021</v>
      </c>
      <c r="F257" s="12">
        <f t="shared" si="64"/>
        <v>96.953179427375261</v>
      </c>
      <c r="G257" s="12">
        <f t="shared" si="64"/>
        <v>96.502201223308901</v>
      </c>
      <c r="H257" s="12">
        <f t="shared" si="64"/>
        <v>95.113990255217615</v>
      </c>
      <c r="I257" s="12">
        <f t="shared" si="64"/>
        <v>94.196142736112918</v>
      </c>
      <c r="J257" s="12">
        <f t="shared" si="64"/>
        <v>94.054321660736179</v>
      </c>
      <c r="K257" s="12">
        <f t="shared" si="64"/>
        <v>96.623340728181375</v>
      </c>
      <c r="L257" s="12">
        <f t="shared" si="64"/>
        <v>95.384663488986604</v>
      </c>
      <c r="M257" s="12">
        <f t="shared" si="64"/>
        <v>97.3829410292673</v>
      </c>
      <c r="N257" s="12">
        <f t="shared" si="64"/>
        <v>98.050250192956128</v>
      </c>
      <c r="O257" s="12">
        <f t="shared" si="64"/>
        <v>96.411892214339559</v>
      </c>
      <c r="P257" s="12">
        <f t="shared" si="64"/>
        <v>97.976822942487587</v>
      </c>
      <c r="Q257" s="12">
        <f t="shared" si="64"/>
        <v>102.13783357279092</v>
      </c>
      <c r="R257" s="12">
        <f t="shared" si="64"/>
        <v>101.75191331748931</v>
      </c>
      <c r="S257" s="12">
        <f t="shared" si="64"/>
        <v>100.64255879901793</v>
      </c>
      <c r="T257" s="12">
        <f>+T161*T41/T101</f>
        <v>101.3709237006221</v>
      </c>
    </row>
    <row r="258" spans="1:20">
      <c r="A258" t="s">
        <v>2</v>
      </c>
      <c r="B258" t="s">
        <v>311</v>
      </c>
      <c r="C258" t="s">
        <v>312</v>
      </c>
      <c r="D258" s="12">
        <f t="shared" ref="D258:S258" si="65">+D162*D42/D102</f>
        <v>100</v>
      </c>
      <c r="E258" s="12">
        <f t="shared" si="65"/>
        <v>99.06875923533255</v>
      </c>
      <c r="F258" s="12">
        <f t="shared" si="65"/>
        <v>98.990871714541768</v>
      </c>
      <c r="G258" s="12">
        <f t="shared" si="65"/>
        <v>99.976444534161644</v>
      </c>
      <c r="H258" s="12">
        <f t="shared" si="65"/>
        <v>99.640505457598053</v>
      </c>
      <c r="I258" s="12">
        <f t="shared" si="65"/>
        <v>99.803279316739406</v>
      </c>
      <c r="J258" s="12">
        <f t="shared" si="65"/>
        <v>100.23347984548863</v>
      </c>
      <c r="K258" s="12">
        <f t="shared" si="65"/>
        <v>99.603279141675657</v>
      </c>
      <c r="L258" s="12">
        <f t="shared" si="65"/>
        <v>99.198316946283626</v>
      </c>
      <c r="M258" s="12">
        <f t="shared" si="65"/>
        <v>99.160755545616311</v>
      </c>
      <c r="N258" s="12">
        <f t="shared" si="65"/>
        <v>98.928285856809524</v>
      </c>
      <c r="O258" s="12">
        <f t="shared" si="65"/>
        <v>98.040149471438696</v>
      </c>
      <c r="P258" s="12">
        <f t="shared" si="65"/>
        <v>97.986419522953867</v>
      </c>
      <c r="Q258" s="12">
        <f t="shared" si="65"/>
        <v>99.736610467872254</v>
      </c>
      <c r="R258" s="12">
        <f t="shared" si="65"/>
        <v>100.12050891177923</v>
      </c>
      <c r="S258" s="12">
        <f t="shared" si="65"/>
        <v>100.48913993892171</v>
      </c>
      <c r="T258" s="12">
        <f>+T162*T42/T102</f>
        <v>101.27960855199204</v>
      </c>
    </row>
    <row r="259" spans="1:20">
      <c r="A259" t="s">
        <v>5</v>
      </c>
      <c r="B259" t="s">
        <v>311</v>
      </c>
      <c r="C259" t="s">
        <v>312</v>
      </c>
      <c r="D259" s="12">
        <f t="shared" ref="D259:S259" si="66">+D163*D43/D103</f>
        <v>100</v>
      </c>
      <c r="E259" s="12">
        <f t="shared" si="66"/>
        <v>98.931540793140542</v>
      </c>
      <c r="F259" s="12">
        <f t="shared" si="66"/>
        <v>99.091585884884665</v>
      </c>
      <c r="G259" s="12">
        <f t="shared" si="66"/>
        <v>100.25270845991317</v>
      </c>
      <c r="H259" s="12">
        <f t="shared" si="66"/>
        <v>101.95675790869481</v>
      </c>
      <c r="I259" s="12">
        <f t="shared" si="66"/>
        <v>101.03618332298566</v>
      </c>
      <c r="J259" s="12">
        <f t="shared" si="66"/>
        <v>100.16234791048927</v>
      </c>
      <c r="K259" s="12">
        <f t="shared" si="66"/>
        <v>100.68104723010012</v>
      </c>
      <c r="L259" s="12">
        <f t="shared" si="66"/>
        <v>99.673785501504369</v>
      </c>
      <c r="M259" s="12">
        <f t="shared" si="66"/>
        <v>98.674891720448514</v>
      </c>
      <c r="N259" s="12">
        <f t="shared" si="66"/>
        <v>97.190915016533012</v>
      </c>
      <c r="O259" s="12">
        <f t="shared" si="66"/>
        <v>96.111447711731543</v>
      </c>
      <c r="P259" s="12">
        <f t="shared" si="66"/>
        <v>97.265119795676114</v>
      </c>
      <c r="Q259" s="12">
        <f t="shared" si="66"/>
        <v>100.34684443785781</v>
      </c>
      <c r="R259" s="12">
        <f t="shared" si="66"/>
        <v>101.47513719666226</v>
      </c>
      <c r="S259" s="12">
        <f t="shared" si="66"/>
        <v>101.53966714902678</v>
      </c>
      <c r="T259" s="12">
        <f>+T163*T43/T103</f>
        <v>102.99043320905719</v>
      </c>
    </row>
    <row r="260" spans="1:20">
      <c r="A260" t="s">
        <v>204</v>
      </c>
      <c r="B260" t="s">
        <v>311</v>
      </c>
      <c r="C260" t="s">
        <v>312</v>
      </c>
      <c r="D260" s="12">
        <f t="shared" ref="D260:S260" si="67">+D164*D44/D104</f>
        <v>100</v>
      </c>
      <c r="E260" s="12">
        <f t="shared" si="67"/>
        <v>103.48395247013683</v>
      </c>
      <c r="F260" s="12">
        <f t="shared" si="67"/>
        <v>106.13609800059973</v>
      </c>
      <c r="G260" s="12">
        <f t="shared" si="67"/>
        <v>108.32704321524429</v>
      </c>
      <c r="H260" s="12">
        <f t="shared" si="67"/>
        <v>107.64141150834082</v>
      </c>
      <c r="I260" s="12">
        <f t="shared" si="67"/>
        <v>105.99843006463202</v>
      </c>
      <c r="J260" s="12">
        <f t="shared" si="67"/>
        <v>107.81104919574911</v>
      </c>
      <c r="K260" s="12">
        <f t="shared" si="67"/>
        <v>104.13786048701705</v>
      </c>
      <c r="L260" s="12">
        <f t="shared" si="67"/>
        <v>104.92897823156805</v>
      </c>
      <c r="M260" s="12">
        <f t="shared" si="67"/>
        <v>104.76723454046945</v>
      </c>
      <c r="N260" s="12">
        <f t="shared" si="67"/>
        <v>103.52792277001406</v>
      </c>
      <c r="O260" s="12">
        <f t="shared" si="67"/>
        <v>101.45034480256965</v>
      </c>
      <c r="P260" s="12">
        <f t="shared" si="67"/>
        <v>101.15320876020478</v>
      </c>
      <c r="Q260" s="12">
        <f t="shared" si="67"/>
        <v>102.4332960337268</v>
      </c>
      <c r="R260" s="12">
        <f t="shared" si="67"/>
        <v>102.72324632787044</v>
      </c>
      <c r="S260" s="12">
        <f t="shared" si="67"/>
        <v>100.09490096212944</v>
      </c>
      <c r="T260" s="12">
        <f>+T164*T44/T104</f>
        <v>95.750229955351458</v>
      </c>
    </row>
    <row r="261" spans="1:20">
      <c r="A261" t="s">
        <v>205</v>
      </c>
      <c r="B261" t="s">
        <v>311</v>
      </c>
      <c r="C261" t="s">
        <v>312</v>
      </c>
      <c r="D261" s="12">
        <f t="shared" ref="D261:S261" si="68">+D165*D45/D105</f>
        <v>100</v>
      </c>
      <c r="E261" s="12">
        <f t="shared" si="68"/>
        <v>99.573361146255962</v>
      </c>
      <c r="F261" s="12">
        <f t="shared" si="68"/>
        <v>99.685612591738419</v>
      </c>
      <c r="G261" s="12">
        <f t="shared" si="68"/>
        <v>97.663395442779418</v>
      </c>
      <c r="H261" s="12">
        <f t="shared" si="68"/>
        <v>100.15812983906486</v>
      </c>
      <c r="I261" s="12">
        <f t="shared" si="68"/>
        <v>99.426322582438488</v>
      </c>
      <c r="J261" s="12">
        <f t="shared" si="68"/>
        <v>99.06598803261852</v>
      </c>
      <c r="K261" s="12">
        <f t="shared" si="68"/>
        <v>103.85525521083956</v>
      </c>
      <c r="L261" s="12">
        <f t="shared" si="68"/>
        <v>105.73797330733294</v>
      </c>
      <c r="M261" s="12">
        <f t="shared" si="68"/>
        <v>105.02105288924709</v>
      </c>
      <c r="N261" s="12">
        <f t="shared" si="68"/>
        <v>102.25849603757389</v>
      </c>
      <c r="O261" s="12">
        <f t="shared" si="68"/>
        <v>104.3231144192158</v>
      </c>
      <c r="P261" s="12">
        <f t="shared" si="68"/>
        <v>103.49173244928276</v>
      </c>
      <c r="Q261" s="12">
        <f t="shared" si="68"/>
        <v>103.14739465863489</v>
      </c>
      <c r="R261" s="12">
        <f t="shared" si="68"/>
        <v>101.16067020936936</v>
      </c>
      <c r="S261" s="12">
        <f t="shared" si="68"/>
        <v>99.937183851895469</v>
      </c>
      <c r="T261" s="12">
        <f>+T165*T45/T105</f>
        <v>100.6647042238113</v>
      </c>
    </row>
    <row r="262" spans="1:20">
      <c r="A262" t="s">
        <v>206</v>
      </c>
      <c r="B262" t="s">
        <v>311</v>
      </c>
      <c r="C262" t="s">
        <v>312</v>
      </c>
      <c r="D262" s="12">
        <f t="shared" ref="D262:S262" si="69">+D166*D46/D106</f>
        <v>100</v>
      </c>
      <c r="E262" s="12">
        <f t="shared" si="69"/>
        <v>97.995248219121592</v>
      </c>
      <c r="F262" s="12">
        <f t="shared" si="69"/>
        <v>97.110337926781725</v>
      </c>
      <c r="G262" s="12">
        <f t="shared" si="69"/>
        <v>95.526556272723539</v>
      </c>
      <c r="H262" s="12">
        <f t="shared" si="69"/>
        <v>92.743240706408514</v>
      </c>
      <c r="I262" s="12">
        <f t="shared" si="69"/>
        <v>95.364464138073231</v>
      </c>
      <c r="J262" s="12">
        <f t="shared" si="69"/>
        <v>95.686329743932134</v>
      </c>
      <c r="K262" s="12">
        <f t="shared" si="69"/>
        <v>91.491167449542587</v>
      </c>
      <c r="L262" s="12">
        <f t="shared" si="69"/>
        <v>92.934181978256419</v>
      </c>
      <c r="M262" s="12">
        <f t="shared" si="69"/>
        <v>91.951152789268221</v>
      </c>
      <c r="N262" s="12">
        <f t="shared" si="69"/>
        <v>91.937321582934032</v>
      </c>
      <c r="O262" s="12">
        <f t="shared" si="69"/>
        <v>92.644953219989688</v>
      </c>
      <c r="P262" s="12">
        <f t="shared" si="69"/>
        <v>100.70547003590208</v>
      </c>
      <c r="Q262" s="12">
        <f t="shared" si="69"/>
        <v>105.06185756992248</v>
      </c>
      <c r="R262" s="12">
        <f t="shared" si="69"/>
        <v>99.185157479243131</v>
      </c>
      <c r="S262" s="12">
        <f t="shared" si="69"/>
        <v>98.552155373723025</v>
      </c>
      <c r="T262" s="12"/>
    </row>
    <row r="263" spans="1:20">
      <c r="A263" t="s">
        <v>207</v>
      </c>
      <c r="B263" t="s">
        <v>311</v>
      </c>
      <c r="C263" t="s">
        <v>312</v>
      </c>
      <c r="D263" s="12">
        <f t="shared" ref="D263:S263" si="70">+D167*D47/D107</f>
        <v>100</v>
      </c>
      <c r="E263" s="12">
        <f t="shared" si="70"/>
        <v>100.52725996113935</v>
      </c>
      <c r="F263" s="12">
        <f t="shared" si="70"/>
        <v>96.237063027107055</v>
      </c>
      <c r="G263" s="12">
        <f t="shared" si="70"/>
        <v>95.83582189896147</v>
      </c>
      <c r="H263" s="12">
        <f t="shared" si="70"/>
        <v>94.412557985321513</v>
      </c>
      <c r="I263" s="12">
        <f t="shared" si="70"/>
        <v>93.805177488915305</v>
      </c>
      <c r="J263" s="12">
        <f t="shared" si="70"/>
        <v>94.117336406125446</v>
      </c>
      <c r="K263" s="12">
        <f t="shared" si="70"/>
        <v>94.653532740698111</v>
      </c>
      <c r="L263" s="12">
        <f t="shared" si="70"/>
        <v>94.544399596269486</v>
      </c>
      <c r="M263" s="12">
        <f t="shared" si="70"/>
        <v>95.116951504749863</v>
      </c>
      <c r="N263" s="12">
        <f t="shared" si="70"/>
        <v>96.702917956545818</v>
      </c>
      <c r="O263" s="12">
        <f t="shared" si="70"/>
        <v>95.724831849851512</v>
      </c>
      <c r="P263" s="12">
        <f t="shared" si="70"/>
        <v>96.697019331641556</v>
      </c>
      <c r="Q263" s="12">
        <f t="shared" si="70"/>
        <v>97.803173099590438</v>
      </c>
      <c r="R263" s="12">
        <f t="shared" si="70"/>
        <v>98.15547645704568</v>
      </c>
      <c r="S263" s="12">
        <f t="shared" si="70"/>
        <v>97.49472922900992</v>
      </c>
      <c r="T263" s="12">
        <f>+T167*T47/T107</f>
        <v>97.971990425865044</v>
      </c>
    </row>
    <row r="264" spans="1:20">
      <c r="A264" t="s">
        <v>208</v>
      </c>
      <c r="B264" t="s">
        <v>311</v>
      </c>
      <c r="C264" t="s">
        <v>312</v>
      </c>
      <c r="D264" s="12">
        <f t="shared" ref="D264:S264" si="71">+D168*D48/D108</f>
        <v>100</v>
      </c>
      <c r="E264" s="12">
        <f t="shared" si="71"/>
        <v>100.05545553529736</v>
      </c>
      <c r="F264" s="12">
        <f t="shared" si="71"/>
        <v>101.10697554439272</v>
      </c>
      <c r="G264" s="12">
        <f t="shared" si="71"/>
        <v>99.530400978362692</v>
      </c>
      <c r="H264" s="12">
        <f t="shared" si="71"/>
        <v>99.165479267778963</v>
      </c>
      <c r="I264" s="12">
        <f t="shared" si="71"/>
        <v>98.409028253748389</v>
      </c>
      <c r="J264" s="12">
        <f t="shared" si="71"/>
        <v>95.597354151397028</v>
      </c>
      <c r="K264" s="12">
        <f t="shared" si="71"/>
        <v>93.918550656607252</v>
      </c>
      <c r="L264" s="12">
        <f t="shared" si="71"/>
        <v>92.239477488177556</v>
      </c>
      <c r="M264" s="12">
        <f t="shared" si="71"/>
        <v>92.133205533719888</v>
      </c>
      <c r="N264" s="12">
        <f t="shared" si="71"/>
        <v>91.285664860387513</v>
      </c>
      <c r="O264" s="12">
        <f t="shared" si="71"/>
        <v>89.285891346463785</v>
      </c>
      <c r="P264" s="12">
        <f t="shared" si="71"/>
        <v>90.363927674609258</v>
      </c>
      <c r="Q264" s="12">
        <f t="shared" si="71"/>
        <v>91.376748631911738</v>
      </c>
      <c r="R264" s="12">
        <f t="shared" si="71"/>
        <v>90.819806158575062</v>
      </c>
      <c r="S264" s="12">
        <f t="shared" si="71"/>
        <v>91.030444326402858</v>
      </c>
      <c r="T264" s="12"/>
    </row>
    <row r="265" spans="1:20">
      <c r="A265" t="s">
        <v>209</v>
      </c>
      <c r="B265" t="s">
        <v>311</v>
      </c>
      <c r="C265" t="s">
        <v>312</v>
      </c>
      <c r="D265" s="12">
        <f t="shared" ref="D265:S265" si="72">+D169*D49/D109</f>
        <v>100</v>
      </c>
      <c r="E265" s="12">
        <f t="shared" si="72"/>
        <v>108.16788770317331</v>
      </c>
      <c r="F265" s="12">
        <f t="shared" si="72"/>
        <v>111.07716389454782</v>
      </c>
      <c r="G265" s="12">
        <f t="shared" si="72"/>
        <v>108.7328400577538</v>
      </c>
      <c r="H265" s="12">
        <f t="shared" si="72"/>
        <v>96.379749778972084</v>
      </c>
      <c r="I265" s="12">
        <f t="shared" si="72"/>
        <v>93.737967953429603</v>
      </c>
      <c r="J265" s="12">
        <f t="shared" si="72"/>
        <v>96.437217209369976</v>
      </c>
      <c r="K265" s="12">
        <f t="shared" si="72"/>
        <v>96.871377367295636</v>
      </c>
      <c r="L265" s="12">
        <f t="shared" si="72"/>
        <v>98.918842332307264</v>
      </c>
      <c r="M265" s="12">
        <f t="shared" si="72"/>
        <v>100.29603481254193</v>
      </c>
      <c r="N265" s="12">
        <f t="shared" si="72"/>
        <v>105.95274737691381</v>
      </c>
      <c r="O265" s="12">
        <f t="shared" si="72"/>
        <v>105.55262356096374</v>
      </c>
      <c r="P265" s="12">
        <f t="shared" si="72"/>
        <v>111.04609613680944</v>
      </c>
      <c r="Q265" s="12">
        <f t="shared" si="72"/>
        <v>110.18662641791293</v>
      </c>
      <c r="R265" s="12">
        <f t="shared" si="72"/>
        <v>103.0262580266873</v>
      </c>
      <c r="S265" s="12">
        <f t="shared" si="72"/>
        <v>101.06640874531207</v>
      </c>
      <c r="T265" s="12">
        <f t="shared" ref="T265:T275" si="73">+T169*T49/T109</f>
        <v>100.74187216193091</v>
      </c>
    </row>
    <row r="266" spans="1:20">
      <c r="A266" t="s">
        <v>210</v>
      </c>
      <c r="B266" t="s">
        <v>311</v>
      </c>
      <c r="C266" t="s">
        <v>312</v>
      </c>
      <c r="D266" s="12">
        <f t="shared" ref="D266:S266" si="74">+D170*D50/D110</f>
        <v>100</v>
      </c>
      <c r="E266" s="12">
        <f t="shared" si="74"/>
        <v>98.519357206284255</v>
      </c>
      <c r="F266" s="12">
        <f t="shared" si="74"/>
        <v>98.634142761877726</v>
      </c>
      <c r="G266" s="12">
        <f t="shared" si="74"/>
        <v>98.114326988432211</v>
      </c>
      <c r="H266" s="12">
        <f t="shared" si="74"/>
        <v>98.043131976549489</v>
      </c>
      <c r="I266" s="12">
        <f t="shared" si="74"/>
        <v>98.780633387673205</v>
      </c>
      <c r="J266" s="12">
        <f t="shared" si="74"/>
        <v>98.731491417823037</v>
      </c>
      <c r="K266" s="12">
        <f t="shared" si="74"/>
        <v>99.692300487956032</v>
      </c>
      <c r="L266" s="12">
        <f t="shared" si="74"/>
        <v>99.566486171393024</v>
      </c>
      <c r="M266" s="12">
        <f t="shared" si="74"/>
        <v>97.877099396788736</v>
      </c>
      <c r="N266" s="12">
        <f t="shared" si="74"/>
        <v>98.164401756475357</v>
      </c>
      <c r="O266" s="12">
        <f t="shared" si="74"/>
        <v>98.460582818230264</v>
      </c>
      <c r="P266" s="12">
        <f t="shared" si="74"/>
        <v>99.871495187087334</v>
      </c>
      <c r="Q266" s="12">
        <f t="shared" si="74"/>
        <v>103.43625977181532</v>
      </c>
      <c r="R266" s="12">
        <f t="shared" si="74"/>
        <v>101.91020694185248</v>
      </c>
      <c r="S266" s="12">
        <f t="shared" si="74"/>
        <v>102.70517640237003</v>
      </c>
      <c r="T266" s="12">
        <f t="shared" si="73"/>
        <v>103.94290432771359</v>
      </c>
    </row>
    <row r="267" spans="1:20">
      <c r="A267" t="s">
        <v>211</v>
      </c>
      <c r="B267" t="s">
        <v>311</v>
      </c>
      <c r="C267" t="s">
        <v>312</v>
      </c>
      <c r="D267" s="12">
        <f t="shared" ref="D267:S267" si="75">+D171*D51/D111</f>
        <v>100</v>
      </c>
      <c r="E267" s="12">
        <f t="shared" si="75"/>
        <v>99.875599725357176</v>
      </c>
      <c r="F267" s="12">
        <f t="shared" si="75"/>
        <v>101.62623904636811</v>
      </c>
      <c r="G267" s="12">
        <f t="shared" si="75"/>
        <v>102.83672676416801</v>
      </c>
      <c r="H267" s="12">
        <f t="shared" si="75"/>
        <v>101.99271341470308</v>
      </c>
      <c r="I267" s="12">
        <f t="shared" si="75"/>
        <v>101.07955612676787</v>
      </c>
      <c r="J267" s="12">
        <f t="shared" si="75"/>
        <v>102.1719192182144</v>
      </c>
      <c r="K267" s="12">
        <f t="shared" si="75"/>
        <v>100.7851286238414</v>
      </c>
      <c r="L267" s="12">
        <f t="shared" si="75"/>
        <v>99.322115496106676</v>
      </c>
      <c r="M267" s="12">
        <f t="shared" si="75"/>
        <v>98.55654644413751</v>
      </c>
      <c r="N267" s="12">
        <f t="shared" si="75"/>
        <v>99.466385534680143</v>
      </c>
      <c r="O267" s="12">
        <f t="shared" si="75"/>
        <v>99.413995923519437</v>
      </c>
      <c r="P267" s="12">
        <f t="shared" si="75"/>
        <v>101.92866293466898</v>
      </c>
      <c r="Q267" s="12">
        <f t="shared" si="75"/>
        <v>102.92153848583112</v>
      </c>
      <c r="R267" s="12">
        <f t="shared" si="75"/>
        <v>101.2238348016873</v>
      </c>
      <c r="S267" s="12">
        <f t="shared" si="75"/>
        <v>102.72278307778717</v>
      </c>
      <c r="T267" s="12">
        <f t="shared" si="73"/>
        <v>103.37401156026858</v>
      </c>
    </row>
    <row r="268" spans="1:20">
      <c r="A268" t="s">
        <v>212</v>
      </c>
      <c r="B268" t="s">
        <v>311</v>
      </c>
      <c r="C268" t="s">
        <v>312</v>
      </c>
      <c r="D268" s="12">
        <f t="shared" ref="D268:S268" si="76">+D172*D52/D112</f>
        <v>100</v>
      </c>
      <c r="E268" s="12">
        <f t="shared" si="76"/>
        <v>101.33690872892592</v>
      </c>
      <c r="F268" s="12">
        <f t="shared" si="76"/>
        <v>102.56654815126674</v>
      </c>
      <c r="G268" s="12">
        <f t="shared" si="76"/>
        <v>101.61325895351273</v>
      </c>
      <c r="H268" s="12">
        <f t="shared" si="76"/>
        <v>99.156566376902489</v>
      </c>
      <c r="I268" s="12">
        <f t="shared" si="76"/>
        <v>99.317233578532097</v>
      </c>
      <c r="J268" s="12">
        <f t="shared" si="76"/>
        <v>96.562092041244483</v>
      </c>
      <c r="K268" s="12">
        <f t="shared" si="76"/>
        <v>95.926078863701065</v>
      </c>
      <c r="L268" s="12">
        <f t="shared" si="76"/>
        <v>92.050953323529455</v>
      </c>
      <c r="M268" s="12">
        <f t="shared" si="76"/>
        <v>90.768238322461755</v>
      </c>
      <c r="N268" s="12">
        <f t="shared" si="76"/>
        <v>90.770767121889094</v>
      </c>
      <c r="O268" s="12">
        <f t="shared" si="76"/>
        <v>91.500880100894506</v>
      </c>
      <c r="P268" s="12">
        <f t="shared" si="76"/>
        <v>94.464988175901993</v>
      </c>
      <c r="Q268" s="12">
        <f t="shared" si="76"/>
        <v>95.018750919849012</v>
      </c>
      <c r="R268" s="12">
        <f t="shared" si="76"/>
        <v>95.91687903212302</v>
      </c>
      <c r="S268" s="12">
        <f t="shared" si="76"/>
        <v>95.707215080410108</v>
      </c>
      <c r="T268" s="12">
        <f t="shared" si="73"/>
        <v>92.717756128807778</v>
      </c>
    </row>
    <row r="269" spans="1:20">
      <c r="A269" t="s">
        <v>213</v>
      </c>
      <c r="B269" t="s">
        <v>311</v>
      </c>
      <c r="C269" t="s">
        <v>312</v>
      </c>
      <c r="D269" s="12">
        <f t="shared" ref="D269:S269" si="77">+D173*D53/D113</f>
        <v>100</v>
      </c>
      <c r="E269" s="12">
        <f t="shared" si="77"/>
        <v>99.006474442157938</v>
      </c>
      <c r="F269" s="12">
        <f t="shared" si="77"/>
        <v>99.482410363739817</v>
      </c>
      <c r="G269" s="12">
        <f t="shared" si="77"/>
        <v>99.071773173778723</v>
      </c>
      <c r="H269" s="12">
        <f t="shared" si="77"/>
        <v>98.626801044400466</v>
      </c>
      <c r="I269" s="12">
        <f t="shared" si="77"/>
        <v>98.577454392332768</v>
      </c>
      <c r="J269" s="12">
        <f t="shared" si="77"/>
        <v>97.837389550618369</v>
      </c>
      <c r="K269" s="12">
        <f t="shared" si="77"/>
        <v>98.434157299629433</v>
      </c>
      <c r="L269" s="12">
        <f t="shared" si="77"/>
        <v>97.551460836224749</v>
      </c>
      <c r="M269" s="12">
        <f t="shared" si="77"/>
        <v>99.404758308127597</v>
      </c>
      <c r="N269" s="12">
        <f t="shared" si="77"/>
        <v>98.020313538035793</v>
      </c>
      <c r="O269" s="12">
        <f t="shared" si="77"/>
        <v>95.676390494224961</v>
      </c>
      <c r="P269" s="12">
        <f t="shared" si="77"/>
        <v>96.892614170503165</v>
      </c>
      <c r="Q269" s="12">
        <f t="shared" si="77"/>
        <v>97.461119374413272</v>
      </c>
      <c r="R269" s="12">
        <f t="shared" si="77"/>
        <v>97.677056590194468</v>
      </c>
      <c r="S269" s="12">
        <f t="shared" si="77"/>
        <v>97.084687590794573</v>
      </c>
      <c r="T269" s="12">
        <f t="shared" si="73"/>
        <v>93.982519000688185</v>
      </c>
    </row>
    <row r="270" spans="1:20">
      <c r="A270" t="s">
        <v>214</v>
      </c>
      <c r="B270" t="s">
        <v>311</v>
      </c>
      <c r="C270" t="s">
        <v>312</v>
      </c>
      <c r="D270" s="12">
        <f t="shared" ref="D270:S270" si="78">+D174*D54/D114</f>
        <v>100</v>
      </c>
      <c r="E270" s="12">
        <f t="shared" si="78"/>
        <v>95.273176405300433</v>
      </c>
      <c r="F270" s="12">
        <f t="shared" si="78"/>
        <v>101.69888569404212</v>
      </c>
      <c r="G270" s="12">
        <f t="shared" si="78"/>
        <v>101.27232447116123</v>
      </c>
      <c r="H270" s="12">
        <f t="shared" si="78"/>
        <v>114.05794089628122</v>
      </c>
      <c r="I270" s="12">
        <f t="shared" si="78"/>
        <v>118.83530458512156</v>
      </c>
      <c r="J270" s="12">
        <f t="shared" si="78"/>
        <v>111.39549890839686</v>
      </c>
      <c r="K270" s="12">
        <f t="shared" si="78"/>
        <v>108.25017321680872</v>
      </c>
      <c r="L270" s="12">
        <f t="shared" si="78"/>
        <v>107.31245885744124</v>
      </c>
      <c r="M270" s="12">
        <f t="shared" si="78"/>
        <v>109.70666021134949</v>
      </c>
      <c r="N270" s="12">
        <f t="shared" si="78"/>
        <v>110.54503589614539</v>
      </c>
      <c r="O270" s="12">
        <f t="shared" si="78"/>
        <v>109.25080812894052</v>
      </c>
      <c r="P270" s="12">
        <f t="shared" si="78"/>
        <v>117.28666605966747</v>
      </c>
      <c r="Q270" s="12">
        <f t="shared" si="78"/>
        <v>123.15168961529891</v>
      </c>
      <c r="R270" s="12">
        <f t="shared" si="78"/>
        <v>117.24376001634451</v>
      </c>
      <c r="S270" s="12">
        <f t="shared" si="78"/>
        <v>117.63661967698316</v>
      </c>
      <c r="T270" s="12">
        <f t="shared" si="73"/>
        <v>111.04192442405532</v>
      </c>
    </row>
    <row r="271" spans="1:20">
      <c r="A271" t="s">
        <v>216</v>
      </c>
      <c r="B271" t="s">
        <v>311</v>
      </c>
      <c r="C271" t="s">
        <v>312</v>
      </c>
      <c r="D271" s="12">
        <f t="shared" ref="D271:S271" si="79">+D175*D55/D115</f>
        <v>100</v>
      </c>
      <c r="E271" s="12">
        <f t="shared" si="79"/>
        <v>100.27083897546592</v>
      </c>
      <c r="F271" s="12">
        <f t="shared" si="79"/>
        <v>104.60146716538341</v>
      </c>
      <c r="G271" s="12">
        <f t="shared" si="79"/>
        <v>101.13818541754823</v>
      </c>
      <c r="H271" s="12">
        <f t="shared" si="79"/>
        <v>106.39478633626665</v>
      </c>
      <c r="I271" s="12">
        <f t="shared" si="79"/>
        <v>99.615785544666409</v>
      </c>
      <c r="J271" s="12">
        <f t="shared" si="79"/>
        <v>101.94593969979586</v>
      </c>
      <c r="K271" s="12">
        <f t="shared" si="79"/>
        <v>100.7860018121827</v>
      </c>
      <c r="L271" s="12">
        <f t="shared" si="79"/>
        <v>100.00019426299041</v>
      </c>
      <c r="M271" s="12">
        <f t="shared" si="79"/>
        <v>103.18962566539631</v>
      </c>
      <c r="N271" s="12">
        <f t="shared" si="79"/>
        <v>104.19892534763112</v>
      </c>
      <c r="O271" s="12">
        <f t="shared" si="79"/>
        <v>105.1459335437745</v>
      </c>
      <c r="P271" s="12">
        <f t="shared" si="79"/>
        <v>105.45176737366657</v>
      </c>
      <c r="Q271" s="12">
        <f t="shared" si="79"/>
        <v>107.4433744620287</v>
      </c>
      <c r="R271" s="12">
        <f t="shared" si="79"/>
        <v>107.70386042944573</v>
      </c>
      <c r="S271" s="12">
        <f t="shared" si="79"/>
        <v>108.47525960932062</v>
      </c>
      <c r="T271" s="12">
        <f t="shared" si="73"/>
        <v>104.93705742404694</v>
      </c>
    </row>
    <row r="272" spans="1:20">
      <c r="A272" t="s">
        <v>217</v>
      </c>
      <c r="B272" t="s">
        <v>311</v>
      </c>
      <c r="C272" t="s">
        <v>312</v>
      </c>
      <c r="D272" s="12">
        <f t="shared" ref="D272:S272" si="80">+D176*D56/D116</f>
        <v>100</v>
      </c>
      <c r="E272" s="12">
        <f t="shared" si="80"/>
        <v>98.264007832424568</v>
      </c>
      <c r="F272" s="12">
        <f t="shared" si="80"/>
        <v>97.967699099670412</v>
      </c>
      <c r="G272" s="12">
        <f t="shared" si="80"/>
        <v>97.281698056247947</v>
      </c>
      <c r="H272" s="12">
        <f t="shared" si="80"/>
        <v>97.923594594809629</v>
      </c>
      <c r="I272" s="12">
        <f t="shared" si="80"/>
        <v>98.587867045422442</v>
      </c>
      <c r="J272" s="12">
        <f t="shared" si="80"/>
        <v>98.224378409322597</v>
      </c>
      <c r="K272" s="12">
        <f t="shared" si="80"/>
        <v>97.265978466025473</v>
      </c>
      <c r="L272" s="12">
        <f t="shared" si="80"/>
        <v>97.918649309423188</v>
      </c>
      <c r="M272" s="12">
        <f t="shared" si="80"/>
        <v>97.049752802735128</v>
      </c>
      <c r="N272" s="12">
        <f t="shared" si="80"/>
        <v>97.303980507570969</v>
      </c>
      <c r="O272" s="12">
        <f t="shared" si="80"/>
        <v>97.049891380852017</v>
      </c>
      <c r="P272" s="12">
        <f t="shared" si="80"/>
        <v>98.875356075068296</v>
      </c>
      <c r="Q272" s="12">
        <f t="shared" si="80"/>
        <v>103.02763482510234</v>
      </c>
      <c r="R272" s="12">
        <f t="shared" si="80"/>
        <v>104.18535531097326</v>
      </c>
      <c r="S272" s="12">
        <f t="shared" si="80"/>
        <v>103.7950004339052</v>
      </c>
      <c r="T272" s="12">
        <f t="shared" si="73"/>
        <v>105.14058244158333</v>
      </c>
    </row>
    <row r="273" spans="1:23">
      <c r="A273" t="s">
        <v>218</v>
      </c>
      <c r="B273" t="s">
        <v>311</v>
      </c>
      <c r="C273" t="s">
        <v>312</v>
      </c>
      <c r="D273" s="12">
        <f t="shared" ref="D273:S273" si="81">+D177*D57/D117</f>
        <v>100</v>
      </c>
      <c r="E273" s="12">
        <f t="shared" si="81"/>
        <v>100.11958686592314</v>
      </c>
      <c r="F273" s="12">
        <f t="shared" si="81"/>
        <v>100.19873818579728</v>
      </c>
      <c r="G273" s="12">
        <f t="shared" si="81"/>
        <v>100.58044189472318</v>
      </c>
      <c r="H273" s="12">
        <f t="shared" si="81"/>
        <v>100.54860733698492</v>
      </c>
      <c r="I273" s="12">
        <f t="shared" si="81"/>
        <v>99.112213846061664</v>
      </c>
      <c r="J273" s="12">
        <f t="shared" si="81"/>
        <v>98.271060465411821</v>
      </c>
      <c r="K273" s="12">
        <f t="shared" si="81"/>
        <v>98.138151426682882</v>
      </c>
      <c r="L273" s="12">
        <f t="shared" si="81"/>
        <v>97.219274678352889</v>
      </c>
      <c r="M273" s="12">
        <f t="shared" si="81"/>
        <v>97.599929694736417</v>
      </c>
      <c r="N273" s="12">
        <f t="shared" si="81"/>
        <v>97.385023489657883</v>
      </c>
      <c r="O273" s="12">
        <f t="shared" si="81"/>
        <v>97.121642670875147</v>
      </c>
      <c r="P273" s="12">
        <f t="shared" si="81"/>
        <v>98.95770274340174</v>
      </c>
      <c r="Q273" s="12">
        <f t="shared" si="81"/>
        <v>99.562269424969571</v>
      </c>
      <c r="R273" s="12">
        <f t="shared" si="81"/>
        <v>99.416888285365019</v>
      </c>
      <c r="S273" s="12">
        <f t="shared" si="81"/>
        <v>98.347026523453835</v>
      </c>
      <c r="T273" s="12">
        <f t="shared" si="73"/>
        <v>95.230312549132293</v>
      </c>
    </row>
    <row r="274" spans="1:23">
      <c r="A274" t="s">
        <v>219</v>
      </c>
      <c r="B274" t="s">
        <v>311</v>
      </c>
      <c r="C274" t="s">
        <v>312</v>
      </c>
      <c r="D274" s="12">
        <f t="shared" ref="D274:S274" si="82">+D178*D58/D118</f>
        <v>100</v>
      </c>
      <c r="E274" s="12">
        <f t="shared" si="82"/>
        <v>98.67539274582569</v>
      </c>
      <c r="F274" s="12">
        <f t="shared" si="82"/>
        <v>98.309644054501447</v>
      </c>
      <c r="G274" s="12">
        <f t="shared" si="82"/>
        <v>96.310460260088021</v>
      </c>
      <c r="H274" s="12">
        <f t="shared" si="82"/>
        <v>99.912991983657093</v>
      </c>
      <c r="I274" s="12">
        <f t="shared" si="82"/>
        <v>102.2579842077207</v>
      </c>
      <c r="J274" s="12">
        <f t="shared" si="82"/>
        <v>101.42353778781251</v>
      </c>
      <c r="K274" s="12">
        <f t="shared" si="82"/>
        <v>99.98977019719797</v>
      </c>
      <c r="L274" s="12">
        <f t="shared" si="82"/>
        <v>99.425837906722364</v>
      </c>
      <c r="M274" s="12">
        <f t="shared" si="82"/>
        <v>98.519814498316862</v>
      </c>
      <c r="N274" s="12">
        <f t="shared" si="82"/>
        <v>97.159832321559065</v>
      </c>
      <c r="O274" s="12">
        <f t="shared" si="82"/>
        <v>98.528093265790702</v>
      </c>
      <c r="P274" s="12">
        <f t="shared" si="82"/>
        <v>96.548746543610719</v>
      </c>
      <c r="Q274" s="12">
        <f t="shared" si="82"/>
        <v>97.796697810373502</v>
      </c>
      <c r="R274" s="12">
        <f t="shared" si="82"/>
        <v>98.429178186586171</v>
      </c>
      <c r="S274" s="12">
        <f t="shared" si="82"/>
        <v>95.657179663234274</v>
      </c>
      <c r="T274" s="12">
        <f t="shared" si="73"/>
        <v>96.163919524159425</v>
      </c>
    </row>
    <row r="275" spans="1:23">
      <c r="A275" t="s">
        <v>221</v>
      </c>
      <c r="B275" t="s">
        <v>311</v>
      </c>
      <c r="C275" t="s">
        <v>312</v>
      </c>
      <c r="D275" s="12">
        <f t="shared" ref="D275:S275" si="83">+D179*D59/D119</f>
        <v>100</v>
      </c>
      <c r="E275" s="12">
        <f t="shared" si="83"/>
        <v>99.231859114098526</v>
      </c>
      <c r="F275" s="12">
        <f t="shared" si="83"/>
        <v>100.38504574949562</v>
      </c>
      <c r="G275" s="12">
        <f t="shared" si="83"/>
        <v>102.11515289306959</v>
      </c>
      <c r="H275" s="12">
        <f t="shared" si="83"/>
        <v>104.60477070544992</v>
      </c>
      <c r="I275" s="12">
        <f t="shared" si="83"/>
        <v>105.75886552510853</v>
      </c>
      <c r="J275" s="12">
        <f t="shared" si="83"/>
        <v>103.86193099857917</v>
      </c>
      <c r="K275" s="12">
        <f t="shared" si="83"/>
        <v>102.90528876072176</v>
      </c>
      <c r="L275" s="12">
        <f t="shared" si="83"/>
        <v>102.47726751864938</v>
      </c>
      <c r="M275" s="12">
        <f t="shared" si="83"/>
        <v>101.67822297941692</v>
      </c>
      <c r="N275" s="12">
        <f t="shared" si="83"/>
        <v>102.08473072485924</v>
      </c>
      <c r="O275" s="12">
        <f t="shared" si="83"/>
        <v>101.21698769898818</v>
      </c>
      <c r="P275" s="12">
        <f t="shared" si="83"/>
        <v>100.54498387231892</v>
      </c>
      <c r="Q275" s="12">
        <f t="shared" si="83"/>
        <v>102.80249686058525</v>
      </c>
      <c r="R275" s="12">
        <f t="shared" si="83"/>
        <v>103.09454732271388</v>
      </c>
      <c r="S275" s="12">
        <f t="shared" si="83"/>
        <v>102.82580372027165</v>
      </c>
      <c r="T275" s="12">
        <f t="shared" si="73"/>
        <v>102.89705273380524</v>
      </c>
    </row>
    <row r="276" spans="1:23">
      <c r="A276" t="s">
        <v>222</v>
      </c>
      <c r="B276" t="s">
        <v>311</v>
      </c>
      <c r="C276" t="s">
        <v>312</v>
      </c>
      <c r="D276" s="12">
        <f t="shared" ref="D276:S276" si="84">+D180*D60/D120</f>
        <v>100</v>
      </c>
      <c r="E276" s="12">
        <f t="shared" si="84"/>
        <v>98.992521465957324</v>
      </c>
      <c r="F276" s="12">
        <f t="shared" si="84"/>
        <v>99.298409903648363</v>
      </c>
      <c r="G276" s="12">
        <f t="shared" si="84"/>
        <v>98.982934810756433</v>
      </c>
      <c r="H276" s="12">
        <f t="shared" si="84"/>
        <v>99.957883258069756</v>
      </c>
      <c r="I276" s="12">
        <f t="shared" si="84"/>
        <v>99.154549283419499</v>
      </c>
      <c r="J276" s="12">
        <f t="shared" si="84"/>
        <v>98.332032847473215</v>
      </c>
      <c r="K276" s="12">
        <f t="shared" si="84"/>
        <v>98.766366716728257</v>
      </c>
      <c r="L276" s="12">
        <f t="shared" si="84"/>
        <v>98.849821171106001</v>
      </c>
      <c r="M276" s="12">
        <f t="shared" si="84"/>
        <v>98.268228777009739</v>
      </c>
      <c r="N276" s="12">
        <f t="shared" si="84"/>
        <v>98.179710135353275</v>
      </c>
      <c r="O276" s="12">
        <f t="shared" si="84"/>
        <v>98.409734502446057</v>
      </c>
      <c r="P276" s="12">
        <f t="shared" si="84"/>
        <v>98.449811304481329</v>
      </c>
      <c r="Q276" s="12">
        <f t="shared" si="84"/>
        <v>97.156747829630547</v>
      </c>
      <c r="R276" s="12">
        <f t="shared" si="84"/>
        <v>96.513149778042688</v>
      </c>
      <c r="S276" s="12">
        <f t="shared" si="84"/>
        <v>96.753289436597697</v>
      </c>
      <c r="T276" s="12"/>
    </row>
    <row r="277" spans="1:23"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</row>
    <row r="278" spans="1:23">
      <c r="A278" s="8" t="s">
        <v>271</v>
      </c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 t="s">
        <v>314</v>
      </c>
      <c r="P278" s="12"/>
      <c r="Q278" s="12"/>
      <c r="R278" s="12"/>
      <c r="S278" s="12"/>
      <c r="T278" s="12" t="s">
        <v>314</v>
      </c>
      <c r="U278" t="s">
        <v>315</v>
      </c>
      <c r="W278" t="s">
        <v>314</v>
      </c>
    </row>
    <row r="279" spans="1:23">
      <c r="A279" t="s">
        <v>193</v>
      </c>
      <c r="D279" s="12">
        <f t="shared" ref="D279:T279" si="85">100*D213/D249</f>
        <v>100</v>
      </c>
      <c r="E279" s="12">
        <f t="shared" si="85"/>
        <v>96.120304732256358</v>
      </c>
      <c r="F279" s="12">
        <f t="shared" si="85"/>
        <v>97.995084295841281</v>
      </c>
      <c r="G279" s="12">
        <f t="shared" si="85"/>
        <v>95.056217538274595</v>
      </c>
      <c r="H279" s="12">
        <f t="shared" si="85"/>
        <v>93.218263703950313</v>
      </c>
      <c r="I279" s="12">
        <f t="shared" si="85"/>
        <v>93.082315909511038</v>
      </c>
      <c r="J279" s="12">
        <f t="shared" si="85"/>
        <v>94.359961038332528</v>
      </c>
      <c r="K279" s="12">
        <f t="shared" si="85"/>
        <v>96.105734370339945</v>
      </c>
      <c r="L279" s="12">
        <f t="shared" si="85"/>
        <v>94.596188639557909</v>
      </c>
      <c r="M279" s="12">
        <f t="shared" si="85"/>
        <v>93.040196678606875</v>
      </c>
      <c r="N279" s="12">
        <f t="shared" si="85"/>
        <v>90.821280243883578</v>
      </c>
      <c r="O279" s="12">
        <f t="shared" si="85"/>
        <v>89.052706530517639</v>
      </c>
      <c r="P279" s="12">
        <f t="shared" si="85"/>
        <v>95.308051060893305</v>
      </c>
      <c r="Q279" s="12">
        <f t="shared" si="85"/>
        <v>98.59813062397032</v>
      </c>
      <c r="R279" s="12">
        <f t="shared" si="85"/>
        <v>93.913607854913593</v>
      </c>
      <c r="S279" s="12">
        <f t="shared" si="85"/>
        <v>94.177400720964854</v>
      </c>
      <c r="T279" s="12">
        <f t="shared" si="85"/>
        <v>95.941764307671505</v>
      </c>
      <c r="U279" s="12">
        <v>79.605074445487858</v>
      </c>
      <c r="V279" t="s">
        <v>193</v>
      </c>
      <c r="W279">
        <v>89.052706530517639</v>
      </c>
    </row>
    <row r="280" spans="1:23">
      <c r="A280" t="s">
        <v>197</v>
      </c>
      <c r="D280" s="12">
        <f t="shared" ref="D280:T280" si="86">100*D214/D250</f>
        <v>100</v>
      </c>
      <c r="E280" s="12">
        <f t="shared" si="86"/>
        <v>96.562279918055054</v>
      </c>
      <c r="F280" s="12">
        <f t="shared" si="86"/>
        <v>96.969140255955722</v>
      </c>
      <c r="G280" s="12">
        <f t="shared" si="86"/>
        <v>99.499344152825117</v>
      </c>
      <c r="H280" s="12">
        <f t="shared" si="86"/>
        <v>96.587192876809965</v>
      </c>
      <c r="I280" s="12">
        <f t="shared" si="86"/>
        <v>100.03710702081746</v>
      </c>
      <c r="J280" s="12">
        <f t="shared" si="86"/>
        <v>98.609228757658585</v>
      </c>
      <c r="K280" s="12">
        <f t="shared" si="86"/>
        <v>101.05827974901281</v>
      </c>
      <c r="L280" s="12">
        <f t="shared" si="86"/>
        <v>99.226871304708311</v>
      </c>
      <c r="M280" s="12">
        <f t="shared" si="86"/>
        <v>98.228404380458286</v>
      </c>
      <c r="N280" s="12">
        <f t="shared" si="86"/>
        <v>98.518753126119606</v>
      </c>
      <c r="O280" s="12">
        <f t="shared" si="86"/>
        <v>99.671037884878629</v>
      </c>
      <c r="P280" s="12">
        <f t="shared" si="86"/>
        <v>102.52520247508002</v>
      </c>
      <c r="Q280" s="12">
        <f t="shared" si="86"/>
        <v>106.98985256278171</v>
      </c>
      <c r="R280" s="12">
        <f t="shared" si="86"/>
        <v>102.59852858613439</v>
      </c>
      <c r="S280" s="12">
        <f t="shared" si="86"/>
        <v>104.97787902400592</v>
      </c>
      <c r="T280" s="12">
        <f t="shared" si="86"/>
        <v>107.13060871881395</v>
      </c>
      <c r="U280" s="12">
        <v>75.228392804998364</v>
      </c>
      <c r="V280" t="s">
        <v>197</v>
      </c>
      <c r="W280">
        <v>99.671037884878629</v>
      </c>
    </row>
    <row r="281" spans="1:23">
      <c r="A281" t="s">
        <v>198</v>
      </c>
      <c r="D281" s="12">
        <f t="shared" ref="D281:T281" si="87">100*D215/D251</f>
        <v>100</v>
      </c>
      <c r="E281" s="12">
        <f t="shared" si="87"/>
        <v>102.35497022397277</v>
      </c>
      <c r="F281" s="12">
        <f t="shared" si="87"/>
        <v>101.26163862343194</v>
      </c>
      <c r="G281" s="12">
        <f t="shared" si="87"/>
        <v>99.030431058992704</v>
      </c>
      <c r="H281" s="12">
        <f t="shared" si="87"/>
        <v>116.22269607283589</v>
      </c>
      <c r="I281" s="12">
        <f t="shared" si="87"/>
        <v>129.04372095271853</v>
      </c>
      <c r="J281" s="12">
        <f t="shared" si="87"/>
        <v>125.02425646984989</v>
      </c>
      <c r="K281" s="12">
        <f t="shared" si="87"/>
        <v>120.42737853660019</v>
      </c>
      <c r="L281" s="12">
        <f t="shared" si="87"/>
        <v>114.09148736819839</v>
      </c>
      <c r="M281" s="12">
        <f t="shared" si="87"/>
        <v>114.72351898780825</v>
      </c>
      <c r="N281" s="12">
        <f t="shared" si="87"/>
        <v>127.48880462726289</v>
      </c>
      <c r="O281" s="12">
        <f t="shared" si="87"/>
        <v>133.16185122329745</v>
      </c>
      <c r="P281" s="12">
        <f t="shared" si="87"/>
        <v>142.13996569350456</v>
      </c>
      <c r="Q281" s="12">
        <f t="shared" si="87"/>
        <v>147.02239955852428</v>
      </c>
      <c r="R281" s="12">
        <f t="shared" si="87"/>
        <v>151.24296280907535</v>
      </c>
      <c r="S281" s="12">
        <f t="shared" si="87"/>
        <v>153.98888586296189</v>
      </c>
      <c r="T281" s="12">
        <f t="shared" si="87"/>
        <v>159.14448658609794</v>
      </c>
      <c r="U281" s="12">
        <v>97.496803688407809</v>
      </c>
      <c r="V281" t="s">
        <v>198</v>
      </c>
      <c r="W281">
        <v>133.16185122329745</v>
      </c>
    </row>
    <row r="282" spans="1:23">
      <c r="A282" t="s">
        <v>199</v>
      </c>
      <c r="D282" s="12">
        <f t="shared" ref="D282:T282" si="88">100*D216/D252</f>
        <v>100</v>
      </c>
      <c r="E282" s="12">
        <f t="shared" si="88"/>
        <v>99.804087796741754</v>
      </c>
      <c r="F282" s="12">
        <f t="shared" si="88"/>
        <v>105.06079834273213</v>
      </c>
      <c r="G282" s="12">
        <f t="shared" si="88"/>
        <v>100.58989162087242</v>
      </c>
      <c r="H282" s="12">
        <f t="shared" si="88"/>
        <v>98.50273033785102</v>
      </c>
      <c r="I282" s="12">
        <f t="shared" si="88"/>
        <v>98.078301637356191</v>
      </c>
      <c r="J282" s="12">
        <f t="shared" si="88"/>
        <v>100.88014902399061</v>
      </c>
      <c r="K282" s="12">
        <f t="shared" si="88"/>
        <v>101.57114971614118</v>
      </c>
      <c r="L282" s="12">
        <f t="shared" si="88"/>
        <v>95.961751911899853</v>
      </c>
      <c r="M282" s="12">
        <f t="shared" si="88"/>
        <v>94.559787067977979</v>
      </c>
      <c r="N282" s="12">
        <f t="shared" si="88"/>
        <v>94.003743214278913</v>
      </c>
      <c r="O282" s="12">
        <f t="shared" si="88"/>
        <v>93.890992691585453</v>
      </c>
      <c r="P282" s="12">
        <f t="shared" si="88"/>
        <v>100.04496813924726</v>
      </c>
      <c r="Q282" s="12">
        <f t="shared" si="88"/>
        <v>97.64827648170629</v>
      </c>
      <c r="R282" s="12">
        <f t="shared" si="88"/>
        <v>95.791358587616187</v>
      </c>
      <c r="S282" s="12">
        <f t="shared" si="88"/>
        <v>94.919638544857662</v>
      </c>
      <c r="T282" s="12">
        <f t="shared" si="88"/>
        <v>93.232372033412773</v>
      </c>
      <c r="U282" s="12">
        <v>45.850607923050148</v>
      </c>
      <c r="V282" t="s">
        <v>199</v>
      </c>
      <c r="W282">
        <v>93.890992691585453</v>
      </c>
    </row>
    <row r="283" spans="1:23">
      <c r="A283" t="s">
        <v>200</v>
      </c>
      <c r="D283" s="12">
        <f t="shared" ref="D283:T283" si="89">100*D217/D253</f>
        <v>100</v>
      </c>
      <c r="E283" s="12">
        <f t="shared" si="89"/>
        <v>96.161308868447705</v>
      </c>
      <c r="F283" s="12">
        <f t="shared" si="89"/>
        <v>95.485897913607175</v>
      </c>
      <c r="G283" s="12">
        <f t="shared" si="89"/>
        <v>94.193714190094283</v>
      </c>
      <c r="H283" s="12">
        <f t="shared" si="89"/>
        <v>91.971386269213809</v>
      </c>
      <c r="I283" s="12">
        <f t="shared" si="89"/>
        <v>93.61210714911131</v>
      </c>
      <c r="J283" s="12">
        <f t="shared" si="89"/>
        <v>91.131894424310701</v>
      </c>
      <c r="K283" s="12">
        <f t="shared" si="89"/>
        <v>93.54311400894241</v>
      </c>
      <c r="L283" s="12">
        <f t="shared" si="89"/>
        <v>94.119104479718601</v>
      </c>
      <c r="M283" s="12">
        <f t="shared" si="89"/>
        <v>94.403194763621599</v>
      </c>
      <c r="N283" s="12">
        <f t="shared" si="89"/>
        <v>91.018077777511522</v>
      </c>
      <c r="O283" s="12">
        <f t="shared" si="89"/>
        <v>92.366013960852527</v>
      </c>
      <c r="P283" s="12">
        <f t="shared" si="89"/>
        <v>95.81654471422587</v>
      </c>
      <c r="Q283" s="12">
        <f t="shared" si="89"/>
        <v>96.698270640139867</v>
      </c>
      <c r="R283" s="12">
        <f t="shared" si="89"/>
        <v>95.846666004083673</v>
      </c>
      <c r="S283" s="12">
        <f t="shared" si="89"/>
        <v>97.787355099548179</v>
      </c>
      <c r="T283" s="12">
        <f t="shared" si="89"/>
        <v>98.228862763538444</v>
      </c>
      <c r="U283" s="12">
        <v>76.86053533579377</v>
      </c>
      <c r="V283" t="s">
        <v>200</v>
      </c>
      <c r="W283">
        <v>92.366013960852527</v>
      </c>
    </row>
    <row r="284" spans="1:23">
      <c r="A284" t="s">
        <v>201</v>
      </c>
      <c r="D284" s="12">
        <f t="shared" ref="D284:S284" si="90">100*D218/D254</f>
        <v>100</v>
      </c>
      <c r="E284" s="12">
        <f t="shared" si="90"/>
        <v>98.830741177217618</v>
      </c>
      <c r="F284" s="12">
        <f t="shared" si="90"/>
        <v>97.401438373297026</v>
      </c>
      <c r="G284" s="12">
        <f t="shared" si="90"/>
        <v>97.285052577642574</v>
      </c>
      <c r="H284" s="12">
        <f t="shared" si="90"/>
        <v>95.446167966127263</v>
      </c>
      <c r="I284" s="12">
        <f t="shared" si="90"/>
        <v>96.186447781624409</v>
      </c>
      <c r="J284" s="12">
        <f t="shared" si="90"/>
        <v>96.923579752744416</v>
      </c>
      <c r="K284" s="12">
        <f t="shared" si="90"/>
        <v>97.660749078734256</v>
      </c>
      <c r="L284" s="12">
        <f t="shared" si="90"/>
        <v>96.771392812952442</v>
      </c>
      <c r="M284" s="12">
        <f t="shared" si="90"/>
        <v>96.076243822770067</v>
      </c>
      <c r="N284" s="12">
        <f t="shared" si="90"/>
        <v>94.880747869171344</v>
      </c>
      <c r="O284" s="12">
        <f t="shared" si="90"/>
        <v>93.288843663853115</v>
      </c>
      <c r="P284" s="12">
        <f t="shared" si="90"/>
        <v>96.944807645709645</v>
      </c>
      <c r="Q284" s="12">
        <f t="shared" si="90"/>
        <v>102.08900550214032</v>
      </c>
      <c r="R284" s="12">
        <f t="shared" si="90"/>
        <v>94.188749391880862</v>
      </c>
      <c r="S284" s="12">
        <f t="shared" si="90"/>
        <v>93.348788466036382</v>
      </c>
      <c r="T284" s="12"/>
      <c r="U284" s="12"/>
      <c r="V284" t="s">
        <v>201</v>
      </c>
      <c r="W284">
        <v>93.288843663853115</v>
      </c>
    </row>
    <row r="285" spans="1:23">
      <c r="A285" t="s">
        <v>202</v>
      </c>
      <c r="D285" s="12">
        <f t="shared" ref="D285:S285" si="91">100*D219/D255</f>
        <v>100</v>
      </c>
      <c r="E285" s="12">
        <f t="shared" si="91"/>
        <v>96.355959414802513</v>
      </c>
      <c r="F285" s="12">
        <f t="shared" si="91"/>
        <v>104.69437736839495</v>
      </c>
      <c r="G285" s="12">
        <f t="shared" si="91"/>
        <v>100.91571183970299</v>
      </c>
      <c r="H285" s="12">
        <f t="shared" si="91"/>
        <v>100.45791085666538</v>
      </c>
      <c r="I285" s="12">
        <f t="shared" si="91"/>
        <v>101.87394092917101</v>
      </c>
      <c r="J285" s="12">
        <f t="shared" si="91"/>
        <v>104.83202485134794</v>
      </c>
      <c r="K285" s="12">
        <f t="shared" si="91"/>
        <v>99.944211915137856</v>
      </c>
      <c r="L285" s="12">
        <f t="shared" si="91"/>
        <v>104.57773259084624</v>
      </c>
      <c r="M285" s="12">
        <f t="shared" si="91"/>
        <v>105.9097762456844</v>
      </c>
      <c r="N285" s="12">
        <f t="shared" si="91"/>
        <v>102.15093861107535</v>
      </c>
      <c r="O285" s="12">
        <f t="shared" si="91"/>
        <v>99.752341736463478</v>
      </c>
      <c r="P285" s="12">
        <f t="shared" si="91"/>
        <v>95.699404699175886</v>
      </c>
      <c r="Q285" s="12">
        <f t="shared" si="91"/>
        <v>98.309325834909771</v>
      </c>
      <c r="R285" s="12">
        <f t="shared" si="91"/>
        <v>89.76973663142455</v>
      </c>
      <c r="S285" s="12">
        <f t="shared" si="91"/>
        <v>87.671197803201537</v>
      </c>
      <c r="T285" s="12">
        <f>100*T219/T255</f>
        <v>91.826045980393829</v>
      </c>
      <c r="U285" s="12">
        <v>52.858393975933303</v>
      </c>
      <c r="V285" t="s">
        <v>202</v>
      </c>
      <c r="W285">
        <v>99.752341736463478</v>
      </c>
    </row>
    <row r="286" spans="1:23">
      <c r="A286" t="s">
        <v>220</v>
      </c>
      <c r="D286" s="12">
        <f t="shared" ref="D286:S286" si="92">100*D220/D256</f>
        <v>100</v>
      </c>
      <c r="E286" s="12">
        <f t="shared" si="92"/>
        <v>98.743442007759214</v>
      </c>
      <c r="F286" s="12">
        <f t="shared" si="92"/>
        <v>98.329117324477764</v>
      </c>
      <c r="G286" s="12">
        <f t="shared" si="92"/>
        <v>98.121129912575142</v>
      </c>
      <c r="H286" s="12">
        <f t="shared" si="92"/>
        <v>96.261724925571187</v>
      </c>
      <c r="I286" s="12">
        <f t="shared" si="92"/>
        <v>96.89479150479491</v>
      </c>
      <c r="J286" s="12">
        <f t="shared" si="92"/>
        <v>97.82790373171089</v>
      </c>
      <c r="K286" s="12">
        <f t="shared" si="92"/>
        <v>98.978907919994498</v>
      </c>
      <c r="L286" s="12">
        <f t="shared" si="92"/>
        <v>98.186675849767241</v>
      </c>
      <c r="M286" s="12">
        <f t="shared" si="92"/>
        <v>97.476095587473637</v>
      </c>
      <c r="N286" s="12">
        <f t="shared" si="92"/>
        <v>96.536621877789031</v>
      </c>
      <c r="O286" s="12">
        <f t="shared" si="92"/>
        <v>95.055741340764882</v>
      </c>
      <c r="P286" s="12">
        <f t="shared" si="92"/>
        <v>99.293755864188086</v>
      </c>
      <c r="Q286" s="12">
        <f t="shared" si="92"/>
        <v>104.40978336559495</v>
      </c>
      <c r="R286" s="12">
        <f t="shared" si="92"/>
        <v>96.538015753751225</v>
      </c>
      <c r="S286" s="12">
        <f t="shared" si="92"/>
        <v>96.07936543826365</v>
      </c>
      <c r="T286" s="12"/>
      <c r="U286" s="12"/>
      <c r="V286" t="s">
        <v>220</v>
      </c>
      <c r="W286">
        <v>95.055741340764882</v>
      </c>
    </row>
    <row r="287" spans="1:23">
      <c r="A287" t="s">
        <v>203</v>
      </c>
      <c r="D287" s="12">
        <f t="shared" ref="D287:S287" si="93">100*D221/D257</f>
        <v>100</v>
      </c>
      <c r="E287" s="12">
        <f t="shared" si="93"/>
        <v>99.017791801893139</v>
      </c>
      <c r="F287" s="12">
        <f t="shared" si="93"/>
        <v>94.480013387116529</v>
      </c>
      <c r="G287" s="12">
        <f t="shared" si="93"/>
        <v>95.799170130550749</v>
      </c>
      <c r="H287" s="12">
        <f t="shared" si="93"/>
        <v>91.745147765342452</v>
      </c>
      <c r="I287" s="12">
        <f t="shared" si="93"/>
        <v>95.678281042355749</v>
      </c>
      <c r="J287" s="12">
        <f t="shared" si="93"/>
        <v>95.844824411608414</v>
      </c>
      <c r="K287" s="12">
        <f t="shared" si="93"/>
        <v>95.714638774372574</v>
      </c>
      <c r="L287" s="12">
        <f t="shared" si="93"/>
        <v>97.19525080676361</v>
      </c>
      <c r="M287" s="12">
        <f t="shared" si="93"/>
        <v>97.230928028134826</v>
      </c>
      <c r="N287" s="12">
        <f t="shared" si="93"/>
        <v>93.494768447120933</v>
      </c>
      <c r="O287" s="12">
        <f t="shared" si="93"/>
        <v>89.796763452789733</v>
      </c>
      <c r="P287" s="12">
        <f t="shared" si="93"/>
        <v>94.82329077460588</v>
      </c>
      <c r="Q287" s="12">
        <f t="shared" si="93"/>
        <v>114.47134377666589</v>
      </c>
      <c r="R287" s="12">
        <f t="shared" si="93"/>
        <v>105.49398855930986</v>
      </c>
      <c r="S287" s="12">
        <f t="shared" si="93"/>
        <v>111.17281331078655</v>
      </c>
      <c r="T287" s="12">
        <f>100*T221/T257</f>
        <v>119.09491974661906</v>
      </c>
      <c r="U287" s="12">
        <v>49.939881993226479</v>
      </c>
      <c r="V287" t="s">
        <v>203</v>
      </c>
      <c r="W287">
        <v>89.796763452789733</v>
      </c>
    </row>
    <row r="288" spans="1:23">
      <c r="A288" t="s">
        <v>2</v>
      </c>
      <c r="D288" s="12">
        <f t="shared" ref="D288:S288" si="94">100*D222/D258</f>
        <v>100</v>
      </c>
      <c r="E288" s="12">
        <f t="shared" si="94"/>
        <v>99.372336850541757</v>
      </c>
      <c r="F288" s="12">
        <f t="shared" si="94"/>
        <v>96.122506597363298</v>
      </c>
      <c r="G288" s="12">
        <f t="shared" si="94"/>
        <v>95.768477918775176</v>
      </c>
      <c r="H288" s="12">
        <f t="shared" si="94"/>
        <v>93.775042975261925</v>
      </c>
      <c r="I288" s="12">
        <f t="shared" si="94"/>
        <v>94.845548001442737</v>
      </c>
      <c r="J288" s="12">
        <f t="shared" si="94"/>
        <v>97.155454910684256</v>
      </c>
      <c r="K288" s="12">
        <f t="shared" si="94"/>
        <v>99.278737994708123</v>
      </c>
      <c r="L288" s="12">
        <f t="shared" si="94"/>
        <v>99.936931397433113</v>
      </c>
      <c r="M288" s="12">
        <f t="shared" si="94"/>
        <v>100.64839358563752</v>
      </c>
      <c r="N288" s="12">
        <f t="shared" si="94"/>
        <v>103.27278908513529</v>
      </c>
      <c r="O288" s="12">
        <f t="shared" si="94"/>
        <v>101.36182066314625</v>
      </c>
      <c r="P288" s="12">
        <f t="shared" si="94"/>
        <v>105.94707125488335</v>
      </c>
      <c r="Q288" s="12">
        <f t="shared" si="94"/>
        <v>108.90519341376628</v>
      </c>
      <c r="R288" s="12">
        <f t="shared" si="94"/>
        <v>108.50807145352047</v>
      </c>
      <c r="S288" s="12">
        <f t="shared" si="94"/>
        <v>109.26576040837192</v>
      </c>
      <c r="T288" s="12">
        <f>100*T222/T258</f>
        <v>110.92029698895108</v>
      </c>
      <c r="U288" s="12">
        <v>67.133976705526237</v>
      </c>
      <c r="V288" t="s">
        <v>2</v>
      </c>
      <c r="W288">
        <v>101.36182066314625</v>
      </c>
    </row>
    <row r="289" spans="1:23">
      <c r="A289" t="s">
        <v>5</v>
      </c>
      <c r="D289" s="12">
        <f t="shared" ref="D289:S289" si="95">100*D223/D259</f>
        <v>100</v>
      </c>
      <c r="E289" s="12">
        <f t="shared" si="95"/>
        <v>98.152944407544041</v>
      </c>
      <c r="F289" s="12">
        <f t="shared" si="95"/>
        <v>96.765169769924611</v>
      </c>
      <c r="G289" s="12">
        <f t="shared" si="95"/>
        <v>96.923732906413761</v>
      </c>
      <c r="H289" s="12">
        <f t="shared" si="95"/>
        <v>94.871749321010711</v>
      </c>
      <c r="I289" s="12">
        <f t="shared" si="95"/>
        <v>96.198708106580071</v>
      </c>
      <c r="J289" s="12">
        <f t="shared" si="95"/>
        <v>97.443502135296228</v>
      </c>
      <c r="K289" s="12">
        <f t="shared" si="95"/>
        <v>95.139122371315409</v>
      </c>
      <c r="L289" s="12">
        <f t="shared" si="95"/>
        <v>92.928406637971008</v>
      </c>
      <c r="M289" s="12">
        <f t="shared" si="95"/>
        <v>91.189722369802539</v>
      </c>
      <c r="N289" s="12">
        <f t="shared" si="95"/>
        <v>88.746361532138053</v>
      </c>
      <c r="O289" s="12">
        <f t="shared" si="95"/>
        <v>86.7661368366673</v>
      </c>
      <c r="P289" s="12">
        <f t="shared" si="95"/>
        <v>90.768751187780012</v>
      </c>
      <c r="Q289" s="12">
        <f t="shared" si="95"/>
        <v>98.811730064896409</v>
      </c>
      <c r="R289" s="12">
        <f t="shared" si="95"/>
        <v>84.778311253236438</v>
      </c>
      <c r="S289" s="12">
        <f t="shared" si="95"/>
        <v>82.941560202365878</v>
      </c>
      <c r="T289" s="12">
        <f>100*T223/T259</f>
        <v>84.107023568123765</v>
      </c>
      <c r="U289" s="12">
        <v>94.674660696699107</v>
      </c>
      <c r="V289" t="s">
        <v>5</v>
      </c>
      <c r="W289">
        <v>86.7661368366673</v>
      </c>
    </row>
    <row r="290" spans="1:23">
      <c r="A290" t="s">
        <v>204</v>
      </c>
      <c r="D290" s="12">
        <f t="shared" ref="D290:S290" si="96">100*D224/D260</f>
        <v>100</v>
      </c>
      <c r="E290" s="12">
        <f t="shared" si="96"/>
        <v>103.18545360943838</v>
      </c>
      <c r="F290" s="12">
        <f t="shared" si="96"/>
        <v>96.73206028889328</v>
      </c>
      <c r="G290" s="12">
        <f t="shared" si="96"/>
        <v>89.430785608953983</v>
      </c>
      <c r="H290" s="12">
        <f t="shared" si="96"/>
        <v>85.071346278458137</v>
      </c>
      <c r="I290" s="12">
        <f t="shared" si="96"/>
        <v>86.590001957295556</v>
      </c>
      <c r="J290" s="12">
        <f t="shared" si="96"/>
        <v>93.416256350402762</v>
      </c>
      <c r="K290" s="12">
        <f t="shared" si="96"/>
        <v>96.915850241613256</v>
      </c>
      <c r="L290" s="12">
        <f t="shared" si="96"/>
        <v>94.022202216619533</v>
      </c>
      <c r="M290" s="12">
        <f t="shared" si="96"/>
        <v>103.49396576838522</v>
      </c>
      <c r="N290" s="12">
        <f t="shared" si="96"/>
        <v>104.54260621655062</v>
      </c>
      <c r="O290" s="12">
        <f t="shared" si="96"/>
        <v>110.29334645539997</v>
      </c>
      <c r="P290" s="12">
        <f t="shared" si="96"/>
        <v>109.83927863645037</v>
      </c>
      <c r="Q290" s="12">
        <f t="shared" si="96"/>
        <v>103.02025445854808</v>
      </c>
      <c r="R290" s="12">
        <f t="shared" si="96"/>
        <v>95.365218240842339</v>
      </c>
      <c r="S290" s="12">
        <f t="shared" si="96"/>
        <v>97.997024264345029</v>
      </c>
      <c r="T290" s="12">
        <f>100*T224/T260</f>
        <v>85.614928352340669</v>
      </c>
      <c r="U290" s="12">
        <v>99.981406274455082</v>
      </c>
      <c r="V290" t="s">
        <v>204</v>
      </c>
      <c r="W290">
        <v>110.29334645539997</v>
      </c>
    </row>
    <row r="291" spans="1:23">
      <c r="A291" t="s">
        <v>205</v>
      </c>
      <c r="D291" s="12">
        <f t="shared" ref="D291:S291" si="97">100*D225/D261</f>
        <v>100</v>
      </c>
      <c r="E291" s="12">
        <f t="shared" si="97"/>
        <v>92.894317458823082</v>
      </c>
      <c r="F291" s="12">
        <f t="shared" si="97"/>
        <v>90.706387444359549</v>
      </c>
      <c r="G291" s="12">
        <f t="shared" si="97"/>
        <v>93.84725181119758</v>
      </c>
      <c r="H291" s="12">
        <f t="shared" si="97"/>
        <v>93.863469678202108</v>
      </c>
      <c r="I291" s="12">
        <f t="shared" si="97"/>
        <v>93.382598646078122</v>
      </c>
      <c r="J291" s="12">
        <f t="shared" si="97"/>
        <v>93.659576093923775</v>
      </c>
      <c r="K291" s="12">
        <f t="shared" si="97"/>
        <v>85.043782312485916</v>
      </c>
      <c r="L291" s="12">
        <f t="shared" si="97"/>
        <v>80.632952999015401</v>
      </c>
      <c r="M291" s="12">
        <f t="shared" si="97"/>
        <v>79.877518634585016</v>
      </c>
      <c r="N291" s="12">
        <f t="shared" si="97"/>
        <v>77.874476600101318</v>
      </c>
      <c r="O291" s="12">
        <f t="shared" si="97"/>
        <v>81.8966215024425</v>
      </c>
      <c r="P291" s="12">
        <f t="shared" si="97"/>
        <v>83.919377441720911</v>
      </c>
      <c r="Q291" s="12">
        <f t="shared" si="97"/>
        <v>86.342960574626716</v>
      </c>
      <c r="R291" s="12">
        <f t="shared" si="97"/>
        <v>80.059311909011285</v>
      </c>
      <c r="S291" s="12">
        <f t="shared" si="97"/>
        <v>82.768285802919451</v>
      </c>
      <c r="T291" s="12">
        <f>100*T225/T261</f>
        <v>82.058935993778306</v>
      </c>
      <c r="U291" s="12">
        <v>70.062192038099482</v>
      </c>
      <c r="V291" t="s">
        <v>205</v>
      </c>
      <c r="W291">
        <v>81.8966215024425</v>
      </c>
    </row>
    <row r="292" spans="1:23">
      <c r="A292" t="s">
        <v>206</v>
      </c>
      <c r="D292" s="12">
        <f t="shared" ref="D292:S292" si="98">100*D226/D262</f>
        <v>100</v>
      </c>
      <c r="E292" s="12">
        <f t="shared" si="98"/>
        <v>92.824367054197523</v>
      </c>
      <c r="F292" s="12">
        <f t="shared" si="98"/>
        <v>83.808608879999383</v>
      </c>
      <c r="G292" s="12">
        <f t="shared" si="98"/>
        <v>77.991597173873188</v>
      </c>
      <c r="H292" s="12">
        <f t="shared" si="98"/>
        <v>75.009886903719377</v>
      </c>
      <c r="I292" s="12">
        <f t="shared" si="98"/>
        <v>67.79320238890989</v>
      </c>
      <c r="J292" s="12">
        <f t="shared" si="98"/>
        <v>57.521665450097586</v>
      </c>
      <c r="K292" s="12">
        <f t="shared" si="98"/>
        <v>69.046091336966995</v>
      </c>
      <c r="L292" s="12">
        <f t="shared" si="98"/>
        <v>71.553808422524355</v>
      </c>
      <c r="M292" s="12">
        <f t="shared" si="98"/>
        <v>79.949961635188856</v>
      </c>
      <c r="N292" s="12">
        <f t="shared" si="98"/>
        <v>79.922501646668763</v>
      </c>
      <c r="O292" s="12">
        <f t="shared" si="98"/>
        <v>78.714334037115464</v>
      </c>
      <c r="P292" s="12">
        <f t="shared" si="98"/>
        <v>77.271855706493923</v>
      </c>
      <c r="Q292" s="12">
        <f t="shared" si="98"/>
        <v>61.722674760069346</v>
      </c>
      <c r="R292" s="12">
        <f t="shared" si="98"/>
        <v>63.012001708366164</v>
      </c>
      <c r="S292" s="12">
        <f t="shared" si="98"/>
        <v>54.991480868865608</v>
      </c>
      <c r="T292" s="12"/>
      <c r="U292" s="12"/>
      <c r="V292" t="s">
        <v>206</v>
      </c>
      <c r="W292">
        <v>78.714334037115464</v>
      </c>
    </row>
    <row r="293" spans="1:23">
      <c r="A293" t="s">
        <v>207</v>
      </c>
      <c r="D293" s="12">
        <f t="shared" ref="D293:S293" si="99">100*D227/D263</f>
        <v>100</v>
      </c>
      <c r="E293" s="12">
        <f t="shared" si="99"/>
        <v>100.40779892337447</v>
      </c>
      <c r="F293" s="12">
        <f t="shared" si="99"/>
        <v>101.86247555000423</v>
      </c>
      <c r="G293" s="12">
        <f t="shared" si="99"/>
        <v>103.52812175159633</v>
      </c>
      <c r="H293" s="12">
        <f t="shared" si="99"/>
        <v>102.8734095247426</v>
      </c>
      <c r="I293" s="12">
        <f t="shared" si="99"/>
        <v>103.36201402319678</v>
      </c>
      <c r="J293" s="12">
        <f t="shared" si="99"/>
        <v>104.81710974573957</v>
      </c>
      <c r="K293" s="12">
        <f t="shared" si="99"/>
        <v>108.40032049355332</v>
      </c>
      <c r="L293" s="12">
        <f t="shared" si="99"/>
        <v>109.05324789428354</v>
      </c>
      <c r="M293" s="12">
        <f t="shared" si="99"/>
        <v>108.87597567524266</v>
      </c>
      <c r="N293" s="12">
        <f t="shared" si="99"/>
        <v>106.71911767831263</v>
      </c>
      <c r="O293" s="12">
        <f t="shared" si="99"/>
        <v>105.48462031766806</v>
      </c>
      <c r="P293" s="12">
        <f t="shared" si="99"/>
        <v>109.92461170960146</v>
      </c>
      <c r="Q293" s="12">
        <f t="shared" si="99"/>
        <v>115.43254429157777</v>
      </c>
      <c r="R293" s="12">
        <f t="shared" si="99"/>
        <v>109.45845299458848</v>
      </c>
      <c r="S293" s="12">
        <f t="shared" si="99"/>
        <v>111.74337718393724</v>
      </c>
      <c r="T293" s="12">
        <f>100*T227/T263</f>
        <v>118.05746575757335</v>
      </c>
      <c r="U293" s="12">
        <v>84.380833996465284</v>
      </c>
      <c r="V293" t="s">
        <v>207</v>
      </c>
      <c r="W293">
        <v>105.48462031766806</v>
      </c>
    </row>
    <row r="294" spans="1:23">
      <c r="A294" t="s">
        <v>208</v>
      </c>
      <c r="D294" s="12">
        <f t="shared" ref="D294:S294" si="100">100*D228/D264</f>
        <v>100</v>
      </c>
      <c r="E294" s="12">
        <f t="shared" si="100"/>
        <v>100.8511625540395</v>
      </c>
      <c r="F294" s="12">
        <f t="shared" si="100"/>
        <v>100.67334882847932</v>
      </c>
      <c r="G294" s="12">
        <f t="shared" si="100"/>
        <v>102.35561368182992</v>
      </c>
      <c r="H294" s="12">
        <f t="shared" si="100"/>
        <v>100.58662593814982</v>
      </c>
      <c r="I294" s="12">
        <f t="shared" si="100"/>
        <v>105.91823943788981</v>
      </c>
      <c r="J294" s="12">
        <f t="shared" si="100"/>
        <v>108.599110608207</v>
      </c>
      <c r="K294" s="12">
        <f t="shared" si="100"/>
        <v>106.90533511885955</v>
      </c>
      <c r="L294" s="12">
        <f t="shared" si="100"/>
        <v>105.23363511676543</v>
      </c>
      <c r="M294" s="12">
        <f t="shared" si="100"/>
        <v>103.65696859835387</v>
      </c>
      <c r="N294" s="12">
        <f t="shared" si="100"/>
        <v>104.80816994627271</v>
      </c>
      <c r="O294" s="12">
        <f t="shared" si="100"/>
        <v>103.48468119032584</v>
      </c>
      <c r="P294" s="12">
        <f t="shared" si="100"/>
        <v>107.42490040726115</v>
      </c>
      <c r="Q294" s="12">
        <f t="shared" si="100"/>
        <v>110.80626749427152</v>
      </c>
      <c r="R294" s="12">
        <f t="shared" si="100"/>
        <v>100.23355093872145</v>
      </c>
      <c r="S294" s="12">
        <f t="shared" si="100"/>
        <v>109.76575382393241</v>
      </c>
      <c r="T294" s="12"/>
      <c r="U294" s="12"/>
      <c r="V294" t="s">
        <v>208</v>
      </c>
      <c r="W294">
        <v>103.48468119032584</v>
      </c>
    </row>
    <row r="295" spans="1:23">
      <c r="A295" t="s">
        <v>209</v>
      </c>
      <c r="D295" s="12">
        <f t="shared" ref="D295:S295" si="101">100*D229/D265</f>
        <v>100</v>
      </c>
      <c r="E295" s="12">
        <f t="shared" si="101"/>
        <v>96.247364428672839</v>
      </c>
      <c r="F295" s="12">
        <f t="shared" si="101"/>
        <v>94.333646846933291</v>
      </c>
      <c r="G295" s="12">
        <f t="shared" si="101"/>
        <v>111.86174674689855</v>
      </c>
      <c r="H295" s="12">
        <f t="shared" si="101"/>
        <v>105.78934406762606</v>
      </c>
      <c r="I295" s="12">
        <f t="shared" si="101"/>
        <v>101.9132625006866</v>
      </c>
      <c r="J295" s="12">
        <f t="shared" si="101"/>
        <v>99.048548685734488</v>
      </c>
      <c r="K295" s="12">
        <f t="shared" si="101"/>
        <v>104.71496953275873</v>
      </c>
      <c r="L295" s="12">
        <f t="shared" si="101"/>
        <v>99.572462698418832</v>
      </c>
      <c r="M295" s="12">
        <f t="shared" si="101"/>
        <v>97.128789869698721</v>
      </c>
      <c r="N295" s="12">
        <f t="shared" si="101"/>
        <v>94.434861447157843</v>
      </c>
      <c r="O295" s="12">
        <f t="shared" si="101"/>
        <v>95.99131264380064</v>
      </c>
      <c r="P295" s="12">
        <f t="shared" si="101"/>
        <v>90.531788232005169</v>
      </c>
      <c r="Q295" s="12">
        <f t="shared" si="101"/>
        <v>88.663980907617855</v>
      </c>
      <c r="R295" s="12">
        <f t="shared" si="101"/>
        <v>80.112001264555005</v>
      </c>
      <c r="S295" s="12">
        <f t="shared" si="101"/>
        <v>72.553897674260099</v>
      </c>
      <c r="T295" s="12">
        <f>100*T229/T265</f>
        <v>70.564381891936506</v>
      </c>
      <c r="U295" s="12">
        <v>76.439968751437789</v>
      </c>
      <c r="V295" t="s">
        <v>209</v>
      </c>
      <c r="W295">
        <v>95.99131264380064</v>
      </c>
    </row>
    <row r="296" spans="1:23">
      <c r="A296" t="s">
        <v>210</v>
      </c>
      <c r="D296" s="12">
        <f t="shared" ref="D296:S296" si="102">100*D230/D266</f>
        <v>100</v>
      </c>
      <c r="E296" s="12">
        <f t="shared" si="102"/>
        <v>101.63959348214624</v>
      </c>
      <c r="F296" s="12">
        <f t="shared" si="102"/>
        <v>101.19781685442308</v>
      </c>
      <c r="G296" s="12">
        <f t="shared" si="102"/>
        <v>102.41177305785543</v>
      </c>
      <c r="H296" s="12">
        <f t="shared" si="102"/>
        <v>99.276694090293859</v>
      </c>
      <c r="I296" s="12">
        <f t="shared" si="102"/>
        <v>101.47934107856651</v>
      </c>
      <c r="J296" s="12">
        <f t="shared" si="102"/>
        <v>103.90398007709742</v>
      </c>
      <c r="K296" s="12">
        <f t="shared" si="102"/>
        <v>101.73869838329624</v>
      </c>
      <c r="L296" s="12">
        <f t="shared" si="102"/>
        <v>98.878814291495999</v>
      </c>
      <c r="M296" s="12">
        <f t="shared" si="102"/>
        <v>95.27260465579684</v>
      </c>
      <c r="N296" s="12">
        <f t="shared" si="102"/>
        <v>95.351653378058458</v>
      </c>
      <c r="O296" s="12">
        <f t="shared" si="102"/>
        <v>91.62413416727388</v>
      </c>
      <c r="P296" s="12">
        <f t="shared" si="102"/>
        <v>93.637222344765874</v>
      </c>
      <c r="Q296" s="12">
        <f t="shared" si="102"/>
        <v>100.79921007312191</v>
      </c>
      <c r="R296" s="12">
        <f t="shared" si="102"/>
        <v>95.844393742481188</v>
      </c>
      <c r="S296" s="12">
        <f t="shared" si="102"/>
        <v>90.250834038914661</v>
      </c>
      <c r="T296" s="12">
        <f>100*T230/T266</f>
        <v>90.811672794284348</v>
      </c>
      <c r="U296" s="12">
        <v>83.389777701364437</v>
      </c>
      <c r="V296" t="s">
        <v>210</v>
      </c>
      <c r="W296">
        <v>91.62413416727388</v>
      </c>
    </row>
    <row r="297" spans="1:23">
      <c r="A297" t="s">
        <v>211</v>
      </c>
      <c r="D297" s="12">
        <f t="shared" ref="D297:S297" si="103">100*D231/D267</f>
        <v>100</v>
      </c>
      <c r="E297" s="12">
        <f t="shared" si="103"/>
        <v>100.85379354196763</v>
      </c>
      <c r="F297" s="12">
        <f t="shared" si="103"/>
        <v>99.750286521289169</v>
      </c>
      <c r="G297" s="12">
        <f t="shared" si="103"/>
        <v>96.594546864629947</v>
      </c>
      <c r="H297" s="12">
        <f t="shared" si="103"/>
        <v>95.008864473122088</v>
      </c>
      <c r="I297" s="12">
        <f t="shared" si="103"/>
        <v>93.834268299514846</v>
      </c>
      <c r="J297" s="12">
        <f t="shared" si="103"/>
        <v>95.953293199955198</v>
      </c>
      <c r="K297" s="12">
        <f t="shared" si="103"/>
        <v>92.791620152097522</v>
      </c>
      <c r="L297" s="12">
        <f t="shared" si="103"/>
        <v>91.076380595985867</v>
      </c>
      <c r="M297" s="12">
        <f t="shared" si="103"/>
        <v>91.781505770934046</v>
      </c>
      <c r="N297" s="12">
        <f t="shared" si="103"/>
        <v>89.954710993087531</v>
      </c>
      <c r="O297" s="12">
        <f t="shared" si="103"/>
        <v>91.743388509425444</v>
      </c>
      <c r="P297" s="12">
        <f t="shared" si="103"/>
        <v>91.530301361631075</v>
      </c>
      <c r="Q297" s="12">
        <f t="shared" si="103"/>
        <v>98.974181661690537</v>
      </c>
      <c r="R297" s="12">
        <f t="shared" si="103"/>
        <v>94.398935899400499</v>
      </c>
      <c r="S297" s="12">
        <f t="shared" si="103"/>
        <v>96.097726482351121</v>
      </c>
      <c r="T297" s="12">
        <f>100*T231/T267</f>
        <v>95.848034359126331</v>
      </c>
      <c r="U297" s="12">
        <v>87.266792899256274</v>
      </c>
      <c r="V297" t="s">
        <v>211</v>
      </c>
      <c r="W297">
        <v>91.743388509425444</v>
      </c>
    </row>
    <row r="298" spans="1:23">
      <c r="A298" t="s">
        <v>212</v>
      </c>
      <c r="D298" s="12">
        <f t="shared" ref="D298:S298" si="104">100*D232/D268</f>
        <v>100</v>
      </c>
      <c r="E298" s="12">
        <f t="shared" si="104"/>
        <v>100.15093465829587</v>
      </c>
      <c r="F298" s="12">
        <f t="shared" si="104"/>
        <v>99.627816427307849</v>
      </c>
      <c r="G298" s="12">
        <f t="shared" si="104"/>
        <v>100.4310942419358</v>
      </c>
      <c r="H298" s="12">
        <f t="shared" si="104"/>
        <v>94.546386201785396</v>
      </c>
      <c r="I298" s="12">
        <f t="shared" si="104"/>
        <v>100.25968858334956</v>
      </c>
      <c r="J298" s="12">
        <f t="shared" si="104"/>
        <v>95.936120758595024</v>
      </c>
      <c r="K298" s="12">
        <f t="shared" si="104"/>
        <v>87.565168299984052</v>
      </c>
      <c r="L298" s="12">
        <f t="shared" si="104"/>
        <v>81.970406443748345</v>
      </c>
      <c r="M298" s="12">
        <f t="shared" si="104"/>
        <v>83.92038895766558</v>
      </c>
      <c r="N298" s="12">
        <f t="shared" si="104"/>
        <v>83.128933445099094</v>
      </c>
      <c r="O298" s="12">
        <f t="shared" si="104"/>
        <v>82.976160484142213</v>
      </c>
      <c r="P298" s="12">
        <f t="shared" si="104"/>
        <v>86.488610274361875</v>
      </c>
      <c r="Q298" s="12">
        <f t="shared" si="104"/>
        <v>75.631030688557459</v>
      </c>
      <c r="R298" s="12">
        <f t="shared" si="104"/>
        <v>79.97577621293496</v>
      </c>
      <c r="S298" s="12">
        <f t="shared" si="104"/>
        <v>76.380500727001234</v>
      </c>
      <c r="T298" s="12">
        <f>100*T232/T268</f>
        <v>78.978521157327791</v>
      </c>
      <c r="U298" s="12">
        <v>48.404284072856449</v>
      </c>
      <c r="V298" t="s">
        <v>212</v>
      </c>
      <c r="W298">
        <v>82.976160484142213</v>
      </c>
    </row>
    <row r="299" spans="1:23">
      <c r="A299" t="s">
        <v>213</v>
      </c>
      <c r="D299" s="12">
        <f t="shared" ref="D299:S299" si="105">100*D233/D269</f>
        <v>100</v>
      </c>
      <c r="E299" s="12">
        <f t="shared" si="105"/>
        <v>99.78292581557686</v>
      </c>
      <c r="F299" s="12">
        <f t="shared" si="105"/>
        <v>99.913025629023338</v>
      </c>
      <c r="G299" s="12">
        <f t="shared" si="105"/>
        <v>98.851754348316092</v>
      </c>
      <c r="H299" s="12">
        <f t="shared" si="105"/>
        <v>99.179601285211774</v>
      </c>
      <c r="I299" s="12">
        <f t="shared" si="105"/>
        <v>99.520726731898321</v>
      </c>
      <c r="J299" s="12">
        <f t="shared" si="105"/>
        <v>101.18438488312458</v>
      </c>
      <c r="K299" s="12">
        <f t="shared" si="105"/>
        <v>101.80267078281355</v>
      </c>
      <c r="L299" s="12">
        <f t="shared" si="105"/>
        <v>102.74533739026906</v>
      </c>
      <c r="M299" s="12">
        <f t="shared" si="105"/>
        <v>102.65707326724367</v>
      </c>
      <c r="N299" s="12">
        <f t="shared" si="105"/>
        <v>105.38897591577458</v>
      </c>
      <c r="O299" s="12">
        <f t="shared" si="105"/>
        <v>105.43477912041219</v>
      </c>
      <c r="P299" s="12">
        <f t="shared" si="105"/>
        <v>106.61049348704969</v>
      </c>
      <c r="Q299" s="12">
        <f t="shared" si="105"/>
        <v>107.71782640739852</v>
      </c>
      <c r="R299" s="12">
        <f t="shared" si="105"/>
        <v>100.51685610825534</v>
      </c>
      <c r="S299" s="12">
        <f t="shared" si="105"/>
        <v>100.43095728466236</v>
      </c>
      <c r="T299" s="12">
        <f>100*T233/T269</f>
        <v>101.88695251786434</v>
      </c>
      <c r="U299" s="12">
        <v>80.1317391809757</v>
      </c>
      <c r="V299" t="s">
        <v>213</v>
      </c>
      <c r="W299">
        <v>105.43477912041219</v>
      </c>
    </row>
    <row r="300" spans="1:23">
      <c r="A300" t="s">
        <v>214</v>
      </c>
      <c r="D300" s="12">
        <f t="shared" ref="D300:S300" si="106">100*D234/D270</f>
        <v>100</v>
      </c>
      <c r="E300" s="12">
        <f t="shared" si="106"/>
        <v>89.623653666254611</v>
      </c>
      <c r="F300" s="12">
        <f t="shared" si="106"/>
        <v>110.8499455015203</v>
      </c>
      <c r="G300" s="12">
        <f t="shared" si="106"/>
        <v>89.090331570030003</v>
      </c>
      <c r="H300" s="12">
        <f t="shared" si="106"/>
        <v>88.474417704626816</v>
      </c>
      <c r="I300" s="12">
        <f t="shared" si="106"/>
        <v>88.2682913242475</v>
      </c>
      <c r="J300" s="12">
        <f t="shared" si="106"/>
        <v>88.242425661353593</v>
      </c>
      <c r="K300" s="12">
        <f t="shared" si="106"/>
        <v>91.288666022770826</v>
      </c>
      <c r="L300" s="12">
        <f t="shared" si="106"/>
        <v>86.586336718012348</v>
      </c>
      <c r="M300" s="12">
        <f t="shared" si="106"/>
        <v>89.76193697493791</v>
      </c>
      <c r="N300" s="12">
        <f t="shared" si="106"/>
        <v>84.519597860391386</v>
      </c>
      <c r="O300" s="12">
        <f t="shared" si="106"/>
        <v>88.101261921065444</v>
      </c>
      <c r="P300" s="12">
        <f t="shared" si="106"/>
        <v>92.633806396603447</v>
      </c>
      <c r="Q300" s="12">
        <f t="shared" si="106"/>
        <v>57.500877596858984</v>
      </c>
      <c r="R300" s="12">
        <f t="shared" si="106"/>
        <v>53.632287311176086</v>
      </c>
      <c r="S300" s="12">
        <f t="shared" si="106"/>
        <v>52.656414715858489</v>
      </c>
      <c r="T300" s="12"/>
      <c r="U300" s="12"/>
      <c r="V300" t="s">
        <v>214</v>
      </c>
      <c r="W300">
        <v>88.101261921065444</v>
      </c>
    </row>
    <row r="301" spans="1:23">
      <c r="A301" t="s">
        <v>216</v>
      </c>
      <c r="D301" s="12">
        <f t="shared" ref="D301:S301" si="107">100*D235/D271</f>
        <v>100</v>
      </c>
      <c r="E301" s="12">
        <f t="shared" si="107"/>
        <v>110.96076124976199</v>
      </c>
      <c r="F301" s="12">
        <f t="shared" si="107"/>
        <v>99.764374759666978</v>
      </c>
      <c r="G301" s="12">
        <f t="shared" si="107"/>
        <v>108.80939804871343</v>
      </c>
      <c r="H301" s="12">
        <f t="shared" si="107"/>
        <v>90.524919754563271</v>
      </c>
      <c r="I301" s="12">
        <f t="shared" si="107"/>
        <v>93.454863005262155</v>
      </c>
      <c r="J301" s="12">
        <f t="shared" si="107"/>
        <v>99.203316652805839</v>
      </c>
      <c r="K301" s="12">
        <f t="shared" si="107"/>
        <v>98.689577279723508</v>
      </c>
      <c r="L301" s="12">
        <f t="shared" si="107"/>
        <v>92.070711141400906</v>
      </c>
      <c r="M301" s="12">
        <f t="shared" si="107"/>
        <v>88.012455811112304</v>
      </c>
      <c r="N301" s="12">
        <f t="shared" si="107"/>
        <v>85.610693583445965</v>
      </c>
      <c r="O301" s="12">
        <f t="shared" si="107"/>
        <v>84.092638201105117</v>
      </c>
      <c r="P301" s="12">
        <f t="shared" si="107"/>
        <v>89.800738537583811</v>
      </c>
      <c r="Q301" s="12">
        <f t="shared" si="107"/>
        <v>104.60468428647391</v>
      </c>
      <c r="R301" s="12">
        <f t="shared" si="107"/>
        <v>86.903346322845707</v>
      </c>
      <c r="S301" s="12">
        <f t="shared" si="107"/>
        <v>86.313789976047573</v>
      </c>
      <c r="T301" s="12">
        <f>100*T235/T271</f>
        <v>89.222868798205738</v>
      </c>
      <c r="U301" s="12">
        <v>40.397097800925074</v>
      </c>
      <c r="V301" t="s">
        <v>216</v>
      </c>
      <c r="W301">
        <v>84.092638201105117</v>
      </c>
    </row>
    <row r="302" spans="1:23">
      <c r="A302" t="s">
        <v>217</v>
      </c>
      <c r="D302" s="12">
        <f t="shared" ref="D302:S302" si="108">100*D236/D272</f>
        <v>100</v>
      </c>
      <c r="E302" s="12">
        <f t="shared" si="108"/>
        <v>93.332587918721572</v>
      </c>
      <c r="F302" s="12">
        <f t="shared" si="108"/>
        <v>91.839019016718879</v>
      </c>
      <c r="G302" s="12">
        <f t="shared" si="108"/>
        <v>89.598857266834145</v>
      </c>
      <c r="H302" s="12">
        <f t="shared" si="108"/>
        <v>91.081905677927566</v>
      </c>
      <c r="I302" s="12">
        <f t="shared" si="108"/>
        <v>89.26570184389557</v>
      </c>
      <c r="J302" s="12">
        <f t="shared" si="108"/>
        <v>89.646619250520075</v>
      </c>
      <c r="K302" s="12">
        <f t="shared" si="108"/>
        <v>87.056757933149569</v>
      </c>
      <c r="L302" s="12">
        <f t="shared" si="108"/>
        <v>87.570737803451365</v>
      </c>
      <c r="M302" s="12">
        <f t="shared" si="108"/>
        <v>90.727291720401809</v>
      </c>
      <c r="N302" s="12">
        <f t="shared" si="108"/>
        <v>88.167294204854315</v>
      </c>
      <c r="O302" s="12">
        <f t="shared" si="108"/>
        <v>86.421885230527437</v>
      </c>
      <c r="P302" s="12">
        <f t="shared" si="108"/>
        <v>87.34703474000051</v>
      </c>
      <c r="Q302" s="12">
        <f t="shared" si="108"/>
        <v>91.445092280185975</v>
      </c>
      <c r="R302" s="12">
        <f t="shared" si="108"/>
        <v>90.215919678655439</v>
      </c>
      <c r="S302" s="12">
        <f t="shared" si="108"/>
        <v>86.614308186746371</v>
      </c>
      <c r="T302" s="12">
        <f>100*T236/T272</f>
        <v>85.813065735826271</v>
      </c>
      <c r="U302" s="12">
        <v>74.979142362692286</v>
      </c>
      <c r="V302" t="s">
        <v>217</v>
      </c>
      <c r="W302">
        <v>86.421885230527437</v>
      </c>
    </row>
    <row r="303" spans="1:23">
      <c r="A303" t="s">
        <v>218</v>
      </c>
      <c r="D303" s="12">
        <f t="shared" ref="D303:S303" si="109">100*D237/D273</f>
        <v>100</v>
      </c>
      <c r="E303" s="12">
        <f t="shared" si="109"/>
        <v>99.229946136402546</v>
      </c>
      <c r="F303" s="12">
        <f t="shared" si="109"/>
        <v>97.994266394311282</v>
      </c>
      <c r="G303" s="12">
        <f t="shared" si="109"/>
        <v>95.826380212562299</v>
      </c>
      <c r="H303" s="12">
        <f t="shared" si="109"/>
        <v>93.883333288292789</v>
      </c>
      <c r="I303" s="12">
        <f t="shared" si="109"/>
        <v>94.561721950208693</v>
      </c>
      <c r="J303" s="12">
        <f t="shared" si="109"/>
        <v>94.502681937531335</v>
      </c>
      <c r="K303" s="12">
        <f t="shared" si="109"/>
        <v>95.02561421144317</v>
      </c>
      <c r="L303" s="12">
        <f t="shared" si="109"/>
        <v>93.934627635521622</v>
      </c>
      <c r="M303" s="12">
        <f t="shared" si="109"/>
        <v>93.029245382047279</v>
      </c>
      <c r="N303" s="12">
        <f t="shared" si="109"/>
        <v>92.16864015322659</v>
      </c>
      <c r="O303" s="12">
        <f t="shared" si="109"/>
        <v>92.97753547968604</v>
      </c>
      <c r="P303" s="12">
        <f t="shared" si="109"/>
        <v>93.692819067269866</v>
      </c>
      <c r="Q303" s="12">
        <f t="shared" si="109"/>
        <v>94.731998418121762</v>
      </c>
      <c r="R303" s="12">
        <f t="shared" si="109"/>
        <v>88.569492822750803</v>
      </c>
      <c r="S303" s="12">
        <f t="shared" si="109"/>
        <v>86.890389309068084</v>
      </c>
      <c r="T303" s="12">
        <f>100*T237/T273</f>
        <v>87.710657432356967</v>
      </c>
      <c r="U303" s="12">
        <v>92.10926975825403</v>
      </c>
      <c r="V303" t="s">
        <v>218</v>
      </c>
      <c r="W303">
        <v>92.97753547968604</v>
      </c>
    </row>
    <row r="304" spans="1:23">
      <c r="A304" t="s">
        <v>219</v>
      </c>
      <c r="D304" s="12">
        <f t="shared" ref="D304:S304" si="110">100*D238/D274</f>
        <v>100</v>
      </c>
      <c r="E304" s="12">
        <f t="shared" si="110"/>
        <v>100.39509055609541</v>
      </c>
      <c r="F304" s="12">
        <f t="shared" si="110"/>
        <v>99.874231982695676</v>
      </c>
      <c r="G304" s="12">
        <f t="shared" si="110"/>
        <v>98.033076463474444</v>
      </c>
      <c r="H304" s="12">
        <f t="shared" si="110"/>
        <v>95.224526855139473</v>
      </c>
      <c r="I304" s="12">
        <f t="shared" si="110"/>
        <v>100.83639915330153</v>
      </c>
      <c r="J304" s="12">
        <f t="shared" si="110"/>
        <v>99.845615986731772</v>
      </c>
      <c r="K304" s="12">
        <f t="shared" si="110"/>
        <v>100.3805287054912</v>
      </c>
      <c r="L304" s="12">
        <f t="shared" si="110"/>
        <v>98.291474467642331</v>
      </c>
      <c r="M304" s="12">
        <f t="shared" si="110"/>
        <v>97.488152131199612</v>
      </c>
      <c r="N304" s="12">
        <f t="shared" si="110"/>
        <v>94.291127975710424</v>
      </c>
      <c r="O304" s="12">
        <f t="shared" si="110"/>
        <v>94.282621187705629</v>
      </c>
      <c r="P304" s="12">
        <f t="shared" si="110"/>
        <v>105.73302861119699</v>
      </c>
      <c r="Q304" s="12">
        <f t="shared" si="110"/>
        <v>110.55784896278665</v>
      </c>
      <c r="R304" s="12">
        <f t="shared" si="110"/>
        <v>93.525128398400142</v>
      </c>
      <c r="S304" s="12">
        <f t="shared" si="110"/>
        <v>97.392903088829527</v>
      </c>
      <c r="T304" s="12">
        <f>100*T238/T274</f>
        <v>100.71837503406091</v>
      </c>
      <c r="U304" s="12">
        <v>53.447564002223224</v>
      </c>
      <c r="V304" t="s">
        <v>219</v>
      </c>
      <c r="W304">
        <v>94.282621187705629</v>
      </c>
    </row>
    <row r="305" spans="1:23">
      <c r="A305" t="s">
        <v>221</v>
      </c>
      <c r="D305" s="12">
        <f t="shared" ref="D305:S305" si="111">100*D239/D275</f>
        <v>100</v>
      </c>
      <c r="E305" s="12">
        <f t="shared" si="111"/>
        <v>100.87266989407065</v>
      </c>
      <c r="F305" s="12">
        <f t="shared" si="111"/>
        <v>106.8476522725708</v>
      </c>
      <c r="G305" s="12">
        <f t="shared" si="111"/>
        <v>107.48565343647616</v>
      </c>
      <c r="H305" s="12">
        <f t="shared" si="111"/>
        <v>108.09304876456439</v>
      </c>
      <c r="I305" s="12">
        <f t="shared" si="111"/>
        <v>107.3590118037171</v>
      </c>
      <c r="J305" s="12">
        <f t="shared" si="111"/>
        <v>110.10223893206891</v>
      </c>
      <c r="K305" s="12">
        <f t="shared" si="111"/>
        <v>112.0059488751625</v>
      </c>
      <c r="L305" s="12">
        <f t="shared" si="111"/>
        <v>113.35047449361635</v>
      </c>
      <c r="M305" s="12">
        <f t="shared" si="111"/>
        <v>112.15607411580851</v>
      </c>
      <c r="N305" s="12">
        <f t="shared" si="111"/>
        <v>114.94559987017689</v>
      </c>
      <c r="O305" s="12">
        <f t="shared" si="111"/>
        <v>114.31044027449818</v>
      </c>
      <c r="P305" s="12">
        <f t="shared" si="111"/>
        <v>115.46614347421314</v>
      </c>
      <c r="Q305" s="12">
        <f t="shared" si="111"/>
        <v>116.9980136720603</v>
      </c>
      <c r="R305" s="12">
        <f t="shared" si="111"/>
        <v>113.60338953181456</v>
      </c>
      <c r="S305" s="12">
        <f t="shared" si="111"/>
        <v>114.98716229801221</v>
      </c>
      <c r="T305" s="12">
        <f>100*T239/T275</f>
        <v>120.00810742194302</v>
      </c>
      <c r="U305" s="12">
        <v>76.31304834610053</v>
      </c>
      <c r="V305" t="s">
        <v>221</v>
      </c>
      <c r="W305">
        <v>114.31044027449818</v>
      </c>
    </row>
    <row r="306" spans="1:23">
      <c r="A306" t="s">
        <v>222</v>
      </c>
      <c r="D306" s="12">
        <f t="shared" ref="D306:S306" si="112">100*D240/D276</f>
        <v>100</v>
      </c>
      <c r="E306" s="12">
        <f t="shared" si="112"/>
        <v>99.572744780751563</v>
      </c>
      <c r="F306" s="12">
        <f t="shared" si="112"/>
        <v>97.349686949681839</v>
      </c>
      <c r="G306" s="12">
        <f t="shared" si="112"/>
        <v>97.22756650689098</v>
      </c>
      <c r="H306" s="12">
        <f t="shared" si="112"/>
        <v>100.787710845148</v>
      </c>
      <c r="I306" s="12">
        <f t="shared" si="112"/>
        <v>103.86789719365129</v>
      </c>
      <c r="J306" s="12">
        <f t="shared" si="112"/>
        <v>100.01000774019425</v>
      </c>
      <c r="K306" s="12">
        <f t="shared" si="112"/>
        <v>100.50098447972918</v>
      </c>
      <c r="L306" s="12">
        <f t="shared" si="112"/>
        <v>93.149505080797411</v>
      </c>
      <c r="M306" s="12">
        <f t="shared" si="112"/>
        <v>90.350069151791061</v>
      </c>
      <c r="N306" s="12">
        <f t="shared" si="112"/>
        <v>89.825973310343969</v>
      </c>
      <c r="O306" s="12">
        <f t="shared" si="112"/>
        <v>88.119906804326106</v>
      </c>
      <c r="P306" s="12">
        <f t="shared" si="112"/>
        <v>92.405887839925512</v>
      </c>
      <c r="Q306" s="12">
        <f t="shared" si="112"/>
        <v>91.306661000486542</v>
      </c>
      <c r="R306" s="12">
        <f t="shared" si="112"/>
        <v>87.460863934188893</v>
      </c>
      <c r="S306" s="12">
        <f t="shared" si="112"/>
        <v>86.479496029377913</v>
      </c>
      <c r="T306" s="12"/>
      <c r="U306" s="12"/>
      <c r="V306" t="s">
        <v>222</v>
      </c>
      <c r="W306">
        <v>88.119906804326106</v>
      </c>
    </row>
    <row r="307" spans="1:23"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</row>
    <row r="308" spans="1:23">
      <c r="A308" s="8" t="s">
        <v>267</v>
      </c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</row>
    <row r="309" spans="1:23">
      <c r="A309" t="s">
        <v>193</v>
      </c>
      <c r="D309" s="12">
        <f t="shared" ref="D309:T309" si="113">100*D33/D3</f>
        <v>100</v>
      </c>
      <c r="E309" s="12">
        <f t="shared" si="113"/>
        <v>102.51267709476272</v>
      </c>
      <c r="F309" s="12">
        <f t="shared" si="113"/>
        <v>102.531870301241</v>
      </c>
      <c r="G309" s="12">
        <f t="shared" si="113"/>
        <v>102.07511470053571</v>
      </c>
      <c r="H309" s="12">
        <f t="shared" si="113"/>
        <v>100.40650930443599</v>
      </c>
      <c r="I309" s="12">
        <f t="shared" si="113"/>
        <v>98.101459206390686</v>
      </c>
      <c r="J309" s="12">
        <f t="shared" si="113"/>
        <v>97.367645349634515</v>
      </c>
      <c r="K309" s="12">
        <f t="shared" si="113"/>
        <v>95.949421446501873</v>
      </c>
      <c r="L309" s="12">
        <f t="shared" si="113"/>
        <v>95.144502701647852</v>
      </c>
      <c r="M309" s="12">
        <f t="shared" si="113"/>
        <v>93.598795848547596</v>
      </c>
      <c r="N309" s="12">
        <f t="shared" si="113"/>
        <v>91.628915299128224</v>
      </c>
      <c r="O309" s="12">
        <f t="shared" si="113"/>
        <v>89.918746455236843</v>
      </c>
      <c r="P309" s="12">
        <f t="shared" si="113"/>
        <v>86.20896670597493</v>
      </c>
      <c r="Q309" s="12">
        <f t="shared" si="113"/>
        <v>89.096982800838333</v>
      </c>
      <c r="R309" s="12">
        <f t="shared" si="113"/>
        <v>85.696710239430089</v>
      </c>
      <c r="S309" s="12">
        <f t="shared" si="113"/>
        <v>81.490773003854727</v>
      </c>
      <c r="T309" s="12">
        <f t="shared" si="113"/>
        <v>79.605074445487858</v>
      </c>
    </row>
    <row r="310" spans="1:23">
      <c r="A310" t="s">
        <v>197</v>
      </c>
      <c r="D310" s="12">
        <f t="shared" ref="D310:T310" si="114">100*D34/D4</f>
        <v>100</v>
      </c>
      <c r="E310" s="12">
        <f t="shared" si="114"/>
        <v>97.901133765918743</v>
      </c>
      <c r="F310" s="12">
        <f t="shared" si="114"/>
        <v>94.730997535097913</v>
      </c>
      <c r="G310" s="12">
        <f t="shared" si="114"/>
        <v>92.617402272667263</v>
      </c>
      <c r="H310" s="12">
        <f t="shared" si="114"/>
        <v>91.640086377077694</v>
      </c>
      <c r="I310" s="12">
        <f t="shared" si="114"/>
        <v>88.386356516164042</v>
      </c>
      <c r="J310" s="12">
        <f t="shared" si="114"/>
        <v>88.130459395470339</v>
      </c>
      <c r="K310" s="12">
        <f t="shared" si="114"/>
        <v>85.637648226545764</v>
      </c>
      <c r="L310" s="12">
        <f t="shared" si="114"/>
        <v>84.459627999458434</v>
      </c>
      <c r="M310" s="12">
        <f t="shared" si="114"/>
        <v>83.046582559221818</v>
      </c>
      <c r="N310" s="12">
        <f t="shared" si="114"/>
        <v>82.357839987906956</v>
      </c>
      <c r="O310" s="12">
        <f t="shared" si="114"/>
        <v>79.979970652825529</v>
      </c>
      <c r="P310" s="12">
        <f t="shared" si="114"/>
        <v>76.374686935406714</v>
      </c>
      <c r="Q310" s="12">
        <f t="shared" si="114"/>
        <v>77.582390476405507</v>
      </c>
      <c r="R310" s="12">
        <f t="shared" si="114"/>
        <v>77.184950087618461</v>
      </c>
      <c r="S310" s="12">
        <f t="shared" si="114"/>
        <v>76.228807919623762</v>
      </c>
      <c r="T310" s="12">
        <f t="shared" si="114"/>
        <v>75.228392804998364</v>
      </c>
    </row>
    <row r="311" spans="1:23">
      <c r="A311" t="s">
        <v>198</v>
      </c>
      <c r="D311" s="12">
        <f t="shared" ref="D311:T311" si="115">100*D35/D5</f>
        <v>100</v>
      </c>
      <c r="E311" s="12">
        <f t="shared" si="115"/>
        <v>98.7038136216634</v>
      </c>
      <c r="F311" s="12">
        <f t="shared" si="115"/>
        <v>99.605245746652699</v>
      </c>
      <c r="G311" s="12">
        <f t="shared" si="115"/>
        <v>99.517167299744131</v>
      </c>
      <c r="H311" s="12">
        <f t="shared" si="115"/>
        <v>102.75961885050454</v>
      </c>
      <c r="I311" s="12">
        <f t="shared" si="115"/>
        <v>104.06679852528319</v>
      </c>
      <c r="J311" s="12">
        <f t="shared" si="115"/>
        <v>106.06393448541536</v>
      </c>
      <c r="K311" s="12">
        <f t="shared" si="115"/>
        <v>102.1264808755604</v>
      </c>
      <c r="L311" s="12">
        <f t="shared" si="115"/>
        <v>106.48101837674407</v>
      </c>
      <c r="M311" s="12">
        <f t="shared" si="115"/>
        <v>106.80233830402928</v>
      </c>
      <c r="N311" s="12">
        <f t="shared" si="115"/>
        <v>104.89423165342625</v>
      </c>
      <c r="O311" s="12">
        <f t="shared" si="115"/>
        <v>103.08300046475152</v>
      </c>
      <c r="P311" s="12">
        <f t="shared" si="115"/>
        <v>99.09393359120115</v>
      </c>
      <c r="Q311" s="12">
        <f t="shared" si="115"/>
        <v>99.507882661920576</v>
      </c>
      <c r="R311" s="12">
        <f t="shared" si="115"/>
        <v>96.675501624227351</v>
      </c>
      <c r="S311" s="12">
        <f t="shared" si="115"/>
        <v>96.935930313914938</v>
      </c>
      <c r="T311" s="12">
        <f t="shared" si="115"/>
        <v>97.496803688407809</v>
      </c>
    </row>
    <row r="312" spans="1:23">
      <c r="A312" t="s">
        <v>199</v>
      </c>
      <c r="D312" s="12">
        <f t="shared" ref="D312:T312" si="116">100*D36/D6</f>
        <v>100</v>
      </c>
      <c r="E312" s="12">
        <f t="shared" si="116"/>
        <v>95.996272276394649</v>
      </c>
      <c r="F312" s="12">
        <f t="shared" si="116"/>
        <v>91.70576080198542</v>
      </c>
      <c r="G312" s="12">
        <f t="shared" si="116"/>
        <v>84.837805814705831</v>
      </c>
      <c r="H312" s="12">
        <f t="shared" si="116"/>
        <v>79.869141681109653</v>
      </c>
      <c r="I312" s="12">
        <f t="shared" si="116"/>
        <v>80.727396040932163</v>
      </c>
      <c r="J312" s="12">
        <f t="shared" si="116"/>
        <v>72.938857789901149</v>
      </c>
      <c r="K312" s="12">
        <f t="shared" si="116"/>
        <v>68.847220152507603</v>
      </c>
      <c r="L312" s="12">
        <f t="shared" si="116"/>
        <v>70.248671167773139</v>
      </c>
      <c r="M312" s="12">
        <f t="shared" si="116"/>
        <v>61.734495602464442</v>
      </c>
      <c r="N312" s="12">
        <f t="shared" si="116"/>
        <v>55.051142803558804</v>
      </c>
      <c r="O312" s="12">
        <f t="shared" si="116"/>
        <v>54.631883336221641</v>
      </c>
      <c r="P312" s="12">
        <f t="shared" si="116"/>
        <v>46.881802917021624</v>
      </c>
      <c r="Q312" s="12">
        <f t="shared" si="116"/>
        <v>49.180079120716904</v>
      </c>
      <c r="R312" s="12">
        <f t="shared" si="116"/>
        <v>45.304373965597627</v>
      </c>
      <c r="S312" s="12">
        <f t="shared" si="116"/>
        <v>44.63486790637036</v>
      </c>
      <c r="T312" s="12">
        <f t="shared" si="116"/>
        <v>45.850607923050148</v>
      </c>
    </row>
    <row r="313" spans="1:23">
      <c r="A313" t="s">
        <v>200</v>
      </c>
      <c r="D313" s="12">
        <f t="shared" ref="D313:T313" si="117">100*D37/D7</f>
        <v>100</v>
      </c>
      <c r="E313" s="12">
        <f t="shared" si="117"/>
        <v>97.113261884917875</v>
      </c>
      <c r="F313" s="12">
        <f t="shared" si="117"/>
        <v>96.605998413598314</v>
      </c>
      <c r="G313" s="12">
        <f t="shared" si="117"/>
        <v>96.995205799965021</v>
      </c>
      <c r="H313" s="12">
        <f t="shared" si="117"/>
        <v>98.017751367110037</v>
      </c>
      <c r="I313" s="12">
        <f t="shared" si="117"/>
        <v>96.528565711937617</v>
      </c>
      <c r="J313" s="12">
        <f t="shared" si="117"/>
        <v>99.050263896735785</v>
      </c>
      <c r="K313" s="12">
        <f t="shared" si="117"/>
        <v>97.00500966249507</v>
      </c>
      <c r="L313" s="12">
        <f t="shared" si="117"/>
        <v>93.246838556390131</v>
      </c>
      <c r="M313" s="12">
        <f t="shared" si="117"/>
        <v>93.795136996169219</v>
      </c>
      <c r="N313" s="12">
        <f t="shared" si="117"/>
        <v>93.550997985477636</v>
      </c>
      <c r="O313" s="12">
        <f t="shared" si="117"/>
        <v>92.162368521018792</v>
      </c>
      <c r="P313" s="12">
        <f t="shared" si="117"/>
        <v>91.084107469987501</v>
      </c>
      <c r="Q313" s="12">
        <f t="shared" si="117"/>
        <v>89.84525512779949</v>
      </c>
      <c r="R313" s="12">
        <f t="shared" si="117"/>
        <v>85.358276710425571</v>
      </c>
      <c r="S313" s="12">
        <f t="shared" si="117"/>
        <v>79.991146507623725</v>
      </c>
      <c r="T313" s="12">
        <f t="shared" si="117"/>
        <v>76.86053533579377</v>
      </c>
    </row>
    <row r="314" spans="1:23">
      <c r="A314" t="s">
        <v>201</v>
      </c>
      <c r="D314" s="12">
        <f t="shared" ref="D314:S314" si="118">100*D38/D8</f>
        <v>100</v>
      </c>
      <c r="E314" s="12">
        <f t="shared" si="118"/>
        <v>98.959196705788798</v>
      </c>
      <c r="F314" s="12">
        <f t="shared" si="118"/>
        <v>99.389725259693748</v>
      </c>
      <c r="G314" s="12">
        <f t="shared" si="118"/>
        <v>97.279830430255586</v>
      </c>
      <c r="H314" s="12">
        <f t="shared" si="118"/>
        <v>95.920703823412225</v>
      </c>
      <c r="I314" s="12">
        <f t="shared" si="118"/>
        <v>94.449453347913789</v>
      </c>
      <c r="J314" s="12">
        <f t="shared" si="118"/>
        <v>92.944661216060183</v>
      </c>
      <c r="K314" s="12">
        <f t="shared" si="118"/>
        <v>90.233775601564261</v>
      </c>
      <c r="L314" s="12">
        <f t="shared" si="118"/>
        <v>88.640604572232732</v>
      </c>
      <c r="M314" s="12">
        <f t="shared" si="118"/>
        <v>86.803724661880992</v>
      </c>
      <c r="N314" s="12">
        <f t="shared" si="118"/>
        <v>85.265530149151843</v>
      </c>
      <c r="O314" s="12">
        <f t="shared" si="118"/>
        <v>84.843447090289089</v>
      </c>
      <c r="P314" s="12">
        <f t="shared" si="118"/>
        <v>84.224023519999747</v>
      </c>
      <c r="Q314" s="12">
        <f t="shared" si="118"/>
        <v>85.242509950847435</v>
      </c>
      <c r="R314" s="12">
        <f t="shared" si="118"/>
        <v>82.957122682367924</v>
      </c>
      <c r="S314" s="12">
        <f t="shared" si="118"/>
        <v>82.244048537376557</v>
      </c>
      <c r="T314" s="12"/>
    </row>
    <row r="315" spans="1:23">
      <c r="A315" t="s">
        <v>202</v>
      </c>
      <c r="D315" s="12">
        <f t="shared" ref="D315:S315" si="119">100*D39/D9</f>
        <v>100</v>
      </c>
      <c r="E315" s="12">
        <f t="shared" si="119"/>
        <v>91.509481683109328</v>
      </c>
      <c r="F315" s="12">
        <f t="shared" si="119"/>
        <v>79.030398324469203</v>
      </c>
      <c r="G315" s="12">
        <f t="shared" si="119"/>
        <v>74.94382376440889</v>
      </c>
      <c r="H315" s="12">
        <f t="shared" si="119"/>
        <v>71.685141139675409</v>
      </c>
      <c r="I315" s="12">
        <f t="shared" si="119"/>
        <v>70.30148591631513</v>
      </c>
      <c r="J315" s="12">
        <f t="shared" si="119"/>
        <v>67.885065965127254</v>
      </c>
      <c r="K315" s="12">
        <f t="shared" si="119"/>
        <v>67.802795525102795</v>
      </c>
      <c r="L315" s="12">
        <f t="shared" si="119"/>
        <v>67.288907900410777</v>
      </c>
      <c r="M315" s="12">
        <f t="shared" si="119"/>
        <v>65.939224024363199</v>
      </c>
      <c r="N315" s="12">
        <f t="shared" si="119"/>
        <v>65.712044306107714</v>
      </c>
      <c r="O315" s="12">
        <f t="shared" si="119"/>
        <v>65.19284190122022</v>
      </c>
      <c r="P315" s="12">
        <f t="shared" si="119"/>
        <v>61.930727251367365</v>
      </c>
      <c r="Q315" s="12">
        <f t="shared" si="119"/>
        <v>62.038925161478346</v>
      </c>
      <c r="R315" s="12">
        <f t="shared" si="119"/>
        <v>56.139912612500233</v>
      </c>
      <c r="S315" s="12">
        <f t="shared" si="119"/>
        <v>53.218121634005684</v>
      </c>
      <c r="T315" s="12">
        <f>100*T39/T9</f>
        <v>52.858393975933303</v>
      </c>
    </row>
    <row r="316" spans="1:23">
      <c r="A316" t="s">
        <v>220</v>
      </c>
      <c r="D316" s="12">
        <f t="shared" ref="D316:S316" si="120">100*D40/D10</f>
        <v>100</v>
      </c>
      <c r="E316" s="12">
        <f t="shared" si="120"/>
        <v>99.029699305087064</v>
      </c>
      <c r="F316" s="12">
        <f t="shared" si="120"/>
        <v>98.835006031266275</v>
      </c>
      <c r="G316" s="12">
        <f t="shared" si="120"/>
        <v>96.134539189979648</v>
      </c>
      <c r="H316" s="12">
        <f t="shared" si="120"/>
        <v>94.342395833992299</v>
      </c>
      <c r="I316" s="12">
        <f t="shared" si="120"/>
        <v>92.863442731085868</v>
      </c>
      <c r="J316" s="12">
        <f t="shared" si="120"/>
        <v>90.999068067022932</v>
      </c>
      <c r="K316" s="12">
        <f t="shared" si="120"/>
        <v>88.694401039092398</v>
      </c>
      <c r="L316" s="12">
        <f t="shared" si="120"/>
        <v>86.476258740185358</v>
      </c>
      <c r="M316" s="12">
        <f t="shared" si="120"/>
        <v>85.274939651090961</v>
      </c>
      <c r="N316" s="12">
        <f t="shared" si="120"/>
        <v>83.688398213578964</v>
      </c>
      <c r="O316" s="12">
        <f t="shared" si="120"/>
        <v>83.056941750243752</v>
      </c>
      <c r="P316" s="12">
        <f t="shared" si="120"/>
        <v>82.787127259686329</v>
      </c>
      <c r="Q316" s="12">
        <f t="shared" si="120"/>
        <v>83.881911547098397</v>
      </c>
      <c r="R316" s="12">
        <f t="shared" si="120"/>
        <v>81.394924279100039</v>
      </c>
      <c r="S316" s="12">
        <f t="shared" si="120"/>
        <v>80.523356084781923</v>
      </c>
      <c r="T316" s="12"/>
    </row>
    <row r="317" spans="1:23">
      <c r="A317" t="s">
        <v>203</v>
      </c>
      <c r="D317" s="12">
        <f t="shared" ref="D317:S317" si="121">100*D41/D11</f>
        <v>100</v>
      </c>
      <c r="E317" s="12">
        <f t="shared" si="121"/>
        <v>97.474342659642886</v>
      </c>
      <c r="F317" s="12">
        <f t="shared" si="121"/>
        <v>98.625844022852633</v>
      </c>
      <c r="G317" s="12">
        <f t="shared" si="121"/>
        <v>92.441016817157973</v>
      </c>
      <c r="H317" s="12">
        <f t="shared" si="121"/>
        <v>87.987848963297949</v>
      </c>
      <c r="I317" s="12">
        <f t="shared" si="121"/>
        <v>83.833218032216962</v>
      </c>
      <c r="J317" s="12">
        <f t="shared" si="121"/>
        <v>77.043703263486194</v>
      </c>
      <c r="K317" s="12">
        <f t="shared" si="121"/>
        <v>72.18248555372854</v>
      </c>
      <c r="L317" s="12">
        <f t="shared" si="121"/>
        <v>68.703002793847475</v>
      </c>
      <c r="M317" s="12">
        <f t="shared" si="121"/>
        <v>66.273292607742519</v>
      </c>
      <c r="N317" s="12">
        <f t="shared" si="121"/>
        <v>62.185017269252974</v>
      </c>
      <c r="O317" s="12">
        <f t="shared" si="121"/>
        <v>59.88919234880472</v>
      </c>
      <c r="P317" s="12">
        <f t="shared" si="121"/>
        <v>57.881568661850508</v>
      </c>
      <c r="Q317" s="12">
        <f t="shared" si="121"/>
        <v>54.425027394521727</v>
      </c>
      <c r="R317" s="12">
        <f t="shared" si="121"/>
        <v>51.434324258414783</v>
      </c>
      <c r="S317" s="12">
        <f t="shared" si="121"/>
        <v>50.002140208494254</v>
      </c>
      <c r="T317" s="12">
        <f>100*T41/T11</f>
        <v>49.939881993226479</v>
      </c>
    </row>
    <row r="318" spans="1:23">
      <c r="A318" t="s">
        <v>2</v>
      </c>
      <c r="D318" s="12">
        <f t="shared" ref="D318:S318" si="122">100*D42/D12</f>
        <v>100</v>
      </c>
      <c r="E318" s="12">
        <f t="shared" si="122"/>
        <v>98.922651951228133</v>
      </c>
      <c r="F318" s="12">
        <f t="shared" si="122"/>
        <v>97.101592991253753</v>
      </c>
      <c r="G318" s="12">
        <f t="shared" si="122"/>
        <v>94.252287265542947</v>
      </c>
      <c r="H318" s="12">
        <f t="shared" si="122"/>
        <v>92.846789360101397</v>
      </c>
      <c r="I318" s="12">
        <f t="shared" si="122"/>
        <v>90.445809148414611</v>
      </c>
      <c r="J318" s="12">
        <f t="shared" si="122"/>
        <v>87.150701203707897</v>
      </c>
      <c r="K318" s="12">
        <f t="shared" si="122"/>
        <v>82.165160599165389</v>
      </c>
      <c r="L318" s="12">
        <f t="shared" si="122"/>
        <v>79.729314535114682</v>
      </c>
      <c r="M318" s="12">
        <f t="shared" si="122"/>
        <v>76.652399691686682</v>
      </c>
      <c r="N318" s="12">
        <f t="shared" si="122"/>
        <v>73.449007260604375</v>
      </c>
      <c r="O318" s="12">
        <f t="shared" si="122"/>
        <v>73.039423470046515</v>
      </c>
      <c r="P318" s="12">
        <f t="shared" si="122"/>
        <v>72.534461993695231</v>
      </c>
      <c r="Q318" s="12">
        <f t="shared" si="122"/>
        <v>71.019037263904849</v>
      </c>
      <c r="R318" s="12">
        <f t="shared" si="122"/>
        <v>67.341982478043789</v>
      </c>
      <c r="S318" s="12">
        <f t="shared" si="122"/>
        <v>67.144377280726616</v>
      </c>
      <c r="T318" s="12">
        <f>100*T42/T12</f>
        <v>67.133976705526237</v>
      </c>
    </row>
    <row r="319" spans="1:23">
      <c r="A319" t="s">
        <v>5</v>
      </c>
      <c r="D319" s="12">
        <f t="shared" ref="D319:S319" si="123">100*D43/D13</f>
        <v>100</v>
      </c>
      <c r="E319" s="12">
        <f t="shared" si="123"/>
        <v>98.413499963244234</v>
      </c>
      <c r="F319" s="12">
        <f t="shared" si="123"/>
        <v>101.22441978704049</v>
      </c>
      <c r="G319" s="12">
        <f t="shared" si="123"/>
        <v>99.824501852188348</v>
      </c>
      <c r="H319" s="12">
        <f t="shared" si="123"/>
        <v>98.84786546528872</v>
      </c>
      <c r="I319" s="12">
        <f t="shared" si="123"/>
        <v>97.88977895887075</v>
      </c>
      <c r="J319" s="12">
        <f t="shared" si="123"/>
        <v>97.797104684405681</v>
      </c>
      <c r="K319" s="12">
        <f t="shared" si="123"/>
        <v>96.492778497107096</v>
      </c>
      <c r="L319" s="12">
        <f t="shared" si="123"/>
        <v>95.078304255507703</v>
      </c>
      <c r="M319" s="12">
        <f t="shared" si="123"/>
        <v>93.794461479838091</v>
      </c>
      <c r="N319" s="12">
        <f t="shared" si="123"/>
        <v>92.791711423843324</v>
      </c>
      <c r="O319" s="12">
        <f t="shared" si="123"/>
        <v>93.099314389804803</v>
      </c>
      <c r="P319" s="12">
        <f t="shared" si="123"/>
        <v>93.865998411455536</v>
      </c>
      <c r="Q319" s="12">
        <f t="shared" si="123"/>
        <v>98.689564577154144</v>
      </c>
      <c r="R319" s="12">
        <f t="shared" si="123"/>
        <v>95.839102315892163</v>
      </c>
      <c r="S319" s="12">
        <f t="shared" si="123"/>
        <v>94.154821240180098</v>
      </c>
      <c r="T319" s="12">
        <f>100*T43/T13</f>
        <v>94.674660696699107</v>
      </c>
    </row>
    <row r="320" spans="1:23">
      <c r="A320" t="s">
        <v>204</v>
      </c>
      <c r="D320" s="12">
        <f t="shared" ref="D320:S320" si="124">100*D44/D14</f>
        <v>100</v>
      </c>
      <c r="E320" s="12">
        <f t="shared" si="124"/>
        <v>95.157575369435492</v>
      </c>
      <c r="F320" s="12">
        <f t="shared" si="124"/>
        <v>94.45152667525096</v>
      </c>
      <c r="G320" s="12">
        <f t="shared" si="124"/>
        <v>94.057019008548608</v>
      </c>
      <c r="H320" s="12">
        <f t="shared" si="124"/>
        <v>96.708570491944215</v>
      </c>
      <c r="I320" s="12">
        <f t="shared" si="124"/>
        <v>93.02797780421615</v>
      </c>
      <c r="J320" s="12">
        <f t="shared" si="124"/>
        <v>100.44425745869712</v>
      </c>
      <c r="K320" s="12">
        <f t="shared" si="124"/>
        <v>94.214381502074346</v>
      </c>
      <c r="L320" s="12">
        <f t="shared" si="124"/>
        <v>96.237720258378189</v>
      </c>
      <c r="M320" s="12">
        <f t="shared" si="124"/>
        <v>92.337797849133466</v>
      </c>
      <c r="N320" s="12">
        <f t="shared" si="124"/>
        <v>101.15618822229048</v>
      </c>
      <c r="O320" s="12">
        <f t="shared" si="124"/>
        <v>99.63969906437589</v>
      </c>
      <c r="P320" s="12">
        <f t="shared" si="124"/>
        <v>107.9761148753356</v>
      </c>
      <c r="Q320" s="12">
        <f t="shared" si="124"/>
        <v>96.362581029568219</v>
      </c>
      <c r="R320" s="12">
        <f t="shared" si="124"/>
        <v>100.3187072750118</v>
      </c>
      <c r="S320" s="12">
        <f t="shared" si="124"/>
        <v>99.355940761722422</v>
      </c>
      <c r="T320" s="12">
        <f>100*T44/T14</f>
        <v>99.981406274455082</v>
      </c>
    </row>
    <row r="321" spans="1:20">
      <c r="A321" t="s">
        <v>205</v>
      </c>
      <c r="D321" s="12">
        <f t="shared" ref="D321:S321" si="125">100*D45/D15</f>
        <v>100</v>
      </c>
      <c r="E321" s="12">
        <f t="shared" si="125"/>
        <v>97.647323436225349</v>
      </c>
      <c r="F321" s="12">
        <f t="shared" si="125"/>
        <v>92.643242351494877</v>
      </c>
      <c r="G321" s="12">
        <f t="shared" si="125"/>
        <v>83.831824861033098</v>
      </c>
      <c r="H321" s="12">
        <f t="shared" si="125"/>
        <v>82.5900750926521</v>
      </c>
      <c r="I321" s="12">
        <f t="shared" si="125"/>
        <v>79.845562091132393</v>
      </c>
      <c r="J321" s="12">
        <f t="shared" si="125"/>
        <v>73.838223982777336</v>
      </c>
      <c r="K321" s="12">
        <f t="shared" si="125"/>
        <v>71.265960888782985</v>
      </c>
      <c r="L321" s="12">
        <f t="shared" si="125"/>
        <v>71.720810710433284</v>
      </c>
      <c r="M321" s="12">
        <f t="shared" si="125"/>
        <v>70.786511874799658</v>
      </c>
      <c r="N321" s="12">
        <f t="shared" si="125"/>
        <v>71.024211352902029</v>
      </c>
      <c r="O321" s="12">
        <f t="shared" si="125"/>
        <v>63.752814338181068</v>
      </c>
      <c r="P321" s="12">
        <f t="shared" si="125"/>
        <v>62.804132030991688</v>
      </c>
      <c r="Q321" s="12">
        <f t="shared" si="125"/>
        <v>67.694569865772564</v>
      </c>
      <c r="R321" s="12">
        <f t="shared" si="125"/>
        <v>65.833441726530197</v>
      </c>
      <c r="S321" s="12">
        <f t="shared" si="125"/>
        <v>68.293459935174525</v>
      </c>
      <c r="T321" s="12">
        <f>100*T45/T15</f>
        <v>70.062192038099482</v>
      </c>
    </row>
    <row r="322" spans="1:20">
      <c r="A322" t="s">
        <v>206</v>
      </c>
      <c r="D322" s="12">
        <f t="shared" ref="D322:S322" si="126">100*D46/D16</f>
        <v>100</v>
      </c>
      <c r="E322" s="12">
        <f t="shared" si="126"/>
        <v>99.257708715141234</v>
      </c>
      <c r="F322" s="12">
        <f t="shared" si="126"/>
        <v>101.22248507159698</v>
      </c>
      <c r="G322" s="12">
        <f t="shared" si="126"/>
        <v>100.13181105587518</v>
      </c>
      <c r="H322" s="12">
        <f t="shared" si="126"/>
        <v>100.70243796155414</v>
      </c>
      <c r="I322" s="12">
        <f t="shared" si="126"/>
        <v>106.91195032349665</v>
      </c>
      <c r="J322" s="12">
        <f t="shared" si="126"/>
        <v>106.57992396485835</v>
      </c>
      <c r="K322" s="12">
        <f t="shared" si="126"/>
        <v>88.39048923663637</v>
      </c>
      <c r="L322" s="12">
        <f t="shared" si="126"/>
        <v>78.779795835856618</v>
      </c>
      <c r="M322" s="12">
        <f t="shared" si="126"/>
        <v>69.784939440961935</v>
      </c>
      <c r="N322" s="12">
        <f t="shared" si="126"/>
        <v>66.60841595476424</v>
      </c>
      <c r="O322" s="12">
        <f t="shared" si="126"/>
        <v>65.215792985560114</v>
      </c>
      <c r="P322" s="12">
        <f t="shared" si="126"/>
        <v>61.265938774084709</v>
      </c>
      <c r="Q322" s="12">
        <f t="shared" si="126"/>
        <v>63.608342595489127</v>
      </c>
      <c r="R322" s="12">
        <f t="shared" si="126"/>
        <v>54.152035230512134</v>
      </c>
      <c r="S322" s="12">
        <f t="shared" si="126"/>
        <v>54.286942158523523</v>
      </c>
      <c r="T322" s="12"/>
    </row>
    <row r="323" spans="1:20">
      <c r="A323" t="s">
        <v>207</v>
      </c>
      <c r="D323" s="12">
        <f t="shared" ref="D323:S323" si="127">100*D47/D17</f>
        <v>100</v>
      </c>
      <c r="E323" s="12">
        <f t="shared" si="127"/>
        <v>99.927104383533859</v>
      </c>
      <c r="F323" s="12">
        <f t="shared" si="127"/>
        <v>100.24526705043139</v>
      </c>
      <c r="G323" s="12">
        <f t="shared" si="127"/>
        <v>97.840952701208252</v>
      </c>
      <c r="H323" s="12">
        <f t="shared" si="127"/>
        <v>96.458982962359329</v>
      </c>
      <c r="I323" s="12">
        <f t="shared" si="127"/>
        <v>96.566992277515226</v>
      </c>
      <c r="J323" s="12">
        <f t="shared" si="127"/>
        <v>95.160323116812862</v>
      </c>
      <c r="K323" s="12">
        <f t="shared" si="127"/>
        <v>93.101896758614501</v>
      </c>
      <c r="L323" s="12">
        <f t="shared" si="127"/>
        <v>92.065972559381791</v>
      </c>
      <c r="M323" s="12">
        <f t="shared" si="127"/>
        <v>90.173784489343859</v>
      </c>
      <c r="N323" s="12">
        <f t="shared" si="127"/>
        <v>89.43369085379895</v>
      </c>
      <c r="O323" s="12">
        <f t="shared" si="127"/>
        <v>90.096972564972077</v>
      </c>
      <c r="P323" s="12">
        <f t="shared" si="127"/>
        <v>88.783411907911912</v>
      </c>
      <c r="Q323" s="12">
        <f t="shared" si="127"/>
        <v>90.630903868306987</v>
      </c>
      <c r="R323" s="12">
        <f t="shared" si="127"/>
        <v>88.83733305754599</v>
      </c>
      <c r="S323" s="12">
        <f t="shared" si="127"/>
        <v>87.695395696010735</v>
      </c>
      <c r="T323" s="12">
        <f>100*T47/T17</f>
        <v>84.380833996465284</v>
      </c>
    </row>
    <row r="324" spans="1:20">
      <c r="A324" t="s">
        <v>208</v>
      </c>
      <c r="D324" s="12">
        <f t="shared" ref="D324:S324" si="128">100*D48/D18</f>
        <v>100</v>
      </c>
      <c r="E324" s="12">
        <f t="shared" si="128"/>
        <v>98.102795203381376</v>
      </c>
      <c r="F324" s="12">
        <f t="shared" si="128"/>
        <v>99.109708070846466</v>
      </c>
      <c r="G324" s="12">
        <f t="shared" si="128"/>
        <v>97.195047564304033</v>
      </c>
      <c r="H324" s="12">
        <f t="shared" si="128"/>
        <v>94.176354565223036</v>
      </c>
      <c r="I324" s="12">
        <f t="shared" si="128"/>
        <v>94.109667401723016</v>
      </c>
      <c r="J324" s="12">
        <f t="shared" si="128"/>
        <v>93.040970943381495</v>
      </c>
      <c r="K324" s="12">
        <f t="shared" si="128"/>
        <v>90.292633941700245</v>
      </c>
      <c r="L324" s="12">
        <f t="shared" si="128"/>
        <v>87.129757531781664</v>
      </c>
      <c r="M324" s="12">
        <f t="shared" si="128"/>
        <v>84.254736488991924</v>
      </c>
      <c r="N324" s="12">
        <f t="shared" si="128"/>
        <v>81.383568604341946</v>
      </c>
      <c r="O324" s="12">
        <f t="shared" si="128"/>
        <v>79.614816919489428</v>
      </c>
      <c r="P324" s="12">
        <f t="shared" si="128"/>
        <v>75.329812984798025</v>
      </c>
      <c r="Q324" s="12">
        <f t="shared" si="128"/>
        <v>77.980335184602723</v>
      </c>
      <c r="R324" s="12">
        <f t="shared" si="128"/>
        <v>74.499376836695177</v>
      </c>
      <c r="S324" s="12">
        <f t="shared" si="128"/>
        <v>71.229073786068753</v>
      </c>
      <c r="T324" s="12"/>
    </row>
    <row r="325" spans="1:20">
      <c r="A325" t="s">
        <v>209</v>
      </c>
      <c r="D325" s="12">
        <f t="shared" ref="D325:S325" si="129">100*D49/D19</f>
        <v>100</v>
      </c>
      <c r="E325" s="12">
        <f t="shared" si="129"/>
        <v>100.73688999341377</v>
      </c>
      <c r="F325" s="12">
        <f t="shared" si="129"/>
        <v>90.268099306910969</v>
      </c>
      <c r="G325" s="12">
        <f t="shared" si="129"/>
        <v>88.392625831426216</v>
      </c>
      <c r="H325" s="12">
        <f t="shared" si="129"/>
        <v>88.583193664722259</v>
      </c>
      <c r="I325" s="12">
        <f t="shared" si="129"/>
        <v>84.234286932002917</v>
      </c>
      <c r="J325" s="12">
        <f t="shared" si="129"/>
        <v>79.706480412242584</v>
      </c>
      <c r="K325" s="12">
        <f t="shared" si="129"/>
        <v>78.18455067293209</v>
      </c>
      <c r="L325" s="12">
        <f t="shared" si="129"/>
        <v>80.662435196570925</v>
      </c>
      <c r="M325" s="12">
        <f t="shared" si="129"/>
        <v>79.943686154131953</v>
      </c>
      <c r="N325" s="12">
        <f t="shared" si="129"/>
        <v>74.814580274598342</v>
      </c>
      <c r="O325" s="12">
        <f t="shared" si="129"/>
        <v>71.366664665878773</v>
      </c>
      <c r="P325" s="12">
        <f t="shared" si="129"/>
        <v>70.460176705169218</v>
      </c>
      <c r="Q325" s="12">
        <f t="shared" si="129"/>
        <v>66.418599487563426</v>
      </c>
      <c r="R325" s="12">
        <f t="shared" si="129"/>
        <v>71.09659346631824</v>
      </c>
      <c r="S325" s="12">
        <f t="shared" si="129"/>
        <v>75.97756535893086</v>
      </c>
      <c r="T325" s="12">
        <f>100*T49/T19</f>
        <v>76.439968751437789</v>
      </c>
    </row>
    <row r="326" spans="1:20">
      <c r="A326" t="s">
        <v>210</v>
      </c>
      <c r="D326" s="12">
        <f t="shared" ref="D326:S326" si="130">100*D50/D20</f>
        <v>100</v>
      </c>
      <c r="E326" s="12">
        <f t="shared" si="130"/>
        <v>99.152244939287897</v>
      </c>
      <c r="F326" s="12">
        <f t="shared" si="130"/>
        <v>98.844372353844818</v>
      </c>
      <c r="G326" s="12">
        <f t="shared" si="130"/>
        <v>95.087453209659714</v>
      </c>
      <c r="H326" s="12">
        <f t="shared" si="130"/>
        <v>92.272758318215779</v>
      </c>
      <c r="I326" s="12">
        <f t="shared" si="130"/>
        <v>89.178902350507286</v>
      </c>
      <c r="J326" s="12">
        <f t="shared" si="130"/>
        <v>85.280332519538362</v>
      </c>
      <c r="K326" s="12">
        <f t="shared" si="130"/>
        <v>86.215295468155048</v>
      </c>
      <c r="L326" s="12">
        <f t="shared" si="130"/>
        <v>85.781273431552805</v>
      </c>
      <c r="M326" s="12">
        <f t="shared" si="130"/>
        <v>86.309051972733855</v>
      </c>
      <c r="N326" s="12">
        <f t="shared" si="130"/>
        <v>84.941730112624739</v>
      </c>
      <c r="O326" s="12">
        <f t="shared" si="130"/>
        <v>84.411482716100764</v>
      </c>
      <c r="P326" s="12">
        <f t="shared" si="130"/>
        <v>85.139435075753539</v>
      </c>
      <c r="Q326" s="12">
        <f t="shared" si="130"/>
        <v>82.489782823120052</v>
      </c>
      <c r="R326" s="12">
        <f t="shared" si="130"/>
        <v>81.467358754402213</v>
      </c>
      <c r="S326" s="12">
        <f t="shared" si="130"/>
        <v>83.635994349052439</v>
      </c>
      <c r="T326" s="12">
        <f>100*T50/T20</f>
        <v>83.389777701364437</v>
      </c>
    </row>
    <row r="327" spans="1:20">
      <c r="A327" t="s">
        <v>211</v>
      </c>
      <c r="D327" s="12">
        <f t="shared" ref="D327:S327" si="131">100*D51/D21</f>
        <v>100</v>
      </c>
      <c r="E327" s="12">
        <f t="shared" si="131"/>
        <v>100.4288493197371</v>
      </c>
      <c r="F327" s="12">
        <f t="shared" si="131"/>
        <v>104.70027475928728</v>
      </c>
      <c r="G327" s="12">
        <f t="shared" si="131"/>
        <v>105.65461312856188</v>
      </c>
      <c r="H327" s="12">
        <f t="shared" si="131"/>
        <v>106.0185235213568</v>
      </c>
      <c r="I327" s="12">
        <f t="shared" si="131"/>
        <v>106.63974103929226</v>
      </c>
      <c r="J327" s="12">
        <f t="shared" si="131"/>
        <v>104.33969185324317</v>
      </c>
      <c r="K327" s="12">
        <f t="shared" si="131"/>
        <v>100.88481844466</v>
      </c>
      <c r="L327" s="12">
        <f t="shared" si="131"/>
        <v>99.477198979468866</v>
      </c>
      <c r="M327" s="12">
        <f t="shared" si="131"/>
        <v>99.985036610637763</v>
      </c>
      <c r="N327" s="12">
        <f t="shared" si="131"/>
        <v>108.2458564885369</v>
      </c>
      <c r="O327" s="12">
        <f t="shared" si="131"/>
        <v>104.66501658154787</v>
      </c>
      <c r="P327" s="12">
        <f t="shared" si="131"/>
        <v>99.442194431880139</v>
      </c>
      <c r="Q327" s="12">
        <f t="shared" si="131"/>
        <v>91.109327095486606</v>
      </c>
      <c r="R327" s="12">
        <f t="shared" si="131"/>
        <v>90.783703134574125</v>
      </c>
      <c r="S327" s="12">
        <f t="shared" si="131"/>
        <v>88.102176804005865</v>
      </c>
      <c r="T327" s="12">
        <f>100*T51/T21</f>
        <v>87.266792899256274</v>
      </c>
    </row>
    <row r="328" spans="1:20">
      <c r="A328" t="s">
        <v>212</v>
      </c>
      <c r="D328" s="12">
        <f t="shared" ref="D328:S328" si="132">100*D52/D22</f>
        <v>100</v>
      </c>
      <c r="E328" s="12">
        <f t="shared" si="132"/>
        <v>95.003383960151666</v>
      </c>
      <c r="F328" s="12">
        <f t="shared" si="132"/>
        <v>91.179275127657633</v>
      </c>
      <c r="G328" s="12">
        <f t="shared" si="132"/>
        <v>87.808718363353151</v>
      </c>
      <c r="H328" s="12">
        <f t="shared" si="132"/>
        <v>78.966404776932507</v>
      </c>
      <c r="I328" s="12">
        <f t="shared" si="132"/>
        <v>71.735227293058927</v>
      </c>
      <c r="J328" s="12">
        <f t="shared" si="132"/>
        <v>69.98697564114174</v>
      </c>
      <c r="K328" s="12">
        <f t="shared" si="132"/>
        <v>70.531657666908671</v>
      </c>
      <c r="L328" s="12">
        <f t="shared" si="132"/>
        <v>71.78291280705902</v>
      </c>
      <c r="M328" s="12">
        <f t="shared" si="132"/>
        <v>68.43346298667818</v>
      </c>
      <c r="N328" s="12">
        <f t="shared" si="132"/>
        <v>62.762450085786064</v>
      </c>
      <c r="O328" s="12">
        <f t="shared" si="132"/>
        <v>59.206053951373931</v>
      </c>
      <c r="P328" s="12">
        <f t="shared" si="132"/>
        <v>55.955914055082829</v>
      </c>
      <c r="Q328" s="12">
        <f t="shared" si="132"/>
        <v>55.967452586421786</v>
      </c>
      <c r="R328" s="12">
        <f t="shared" si="132"/>
        <v>49.644716551533207</v>
      </c>
      <c r="S328" s="12">
        <f t="shared" si="132"/>
        <v>49.034833583409402</v>
      </c>
      <c r="T328" s="12">
        <f>100*T52/T22</f>
        <v>48.404284072856449</v>
      </c>
    </row>
    <row r="329" spans="1:20">
      <c r="A329" t="s">
        <v>213</v>
      </c>
      <c r="D329" s="12">
        <f t="shared" ref="D329:S329" si="133">100*D53/D23</f>
        <v>100</v>
      </c>
      <c r="E329" s="12">
        <f t="shared" si="133"/>
        <v>97.061744470767437</v>
      </c>
      <c r="F329" s="12">
        <f t="shared" si="133"/>
        <v>96.055051082989763</v>
      </c>
      <c r="G329" s="12">
        <f t="shared" si="133"/>
        <v>96.018341266280018</v>
      </c>
      <c r="H329" s="12">
        <f t="shared" si="133"/>
        <v>91.897312005451568</v>
      </c>
      <c r="I329" s="12">
        <f t="shared" si="133"/>
        <v>90.151961128271509</v>
      </c>
      <c r="J329" s="12">
        <f t="shared" si="133"/>
        <v>88.198412752617344</v>
      </c>
      <c r="K329" s="12">
        <f t="shared" si="133"/>
        <v>84.3871716793319</v>
      </c>
      <c r="L329" s="12">
        <f t="shared" si="133"/>
        <v>82.500511815781707</v>
      </c>
      <c r="M329" s="12">
        <f t="shared" si="133"/>
        <v>81.349023674431635</v>
      </c>
      <c r="N329" s="12">
        <f t="shared" si="133"/>
        <v>80.179749784677171</v>
      </c>
      <c r="O329" s="12">
        <f t="shared" si="133"/>
        <v>78.891694756250331</v>
      </c>
      <c r="P329" s="12">
        <f t="shared" si="133"/>
        <v>77.903533546850809</v>
      </c>
      <c r="Q329" s="12">
        <f t="shared" si="133"/>
        <v>78.090361823390651</v>
      </c>
      <c r="R329" s="12">
        <f t="shared" si="133"/>
        <v>78.711862643369983</v>
      </c>
      <c r="S329" s="12">
        <f t="shared" si="133"/>
        <v>78.896305799506479</v>
      </c>
      <c r="T329" s="12">
        <f>100*T53/T23</f>
        <v>80.1317391809757</v>
      </c>
    </row>
    <row r="330" spans="1:20">
      <c r="A330" t="s">
        <v>214</v>
      </c>
      <c r="D330" s="12">
        <f t="shared" ref="D330:S330" si="134">100*D54/D24</f>
        <v>100</v>
      </c>
      <c r="E330" s="12">
        <f t="shared" si="134"/>
        <v>93.869522878418834</v>
      </c>
      <c r="F330" s="12">
        <f t="shared" si="134"/>
        <v>81.004929748628072</v>
      </c>
      <c r="G330" s="12">
        <f t="shared" si="134"/>
        <v>71.384627696385763</v>
      </c>
      <c r="H330" s="12">
        <f t="shared" si="134"/>
        <v>68.439438446128847</v>
      </c>
      <c r="I330" s="12">
        <f t="shared" si="134"/>
        <v>73.662743998217863</v>
      </c>
      <c r="J330" s="12">
        <f t="shared" si="134"/>
        <v>73.057088602137526</v>
      </c>
      <c r="K330" s="12">
        <f t="shared" si="134"/>
        <v>66.71532329296042</v>
      </c>
      <c r="L330" s="12">
        <f t="shared" si="134"/>
        <v>68.268563965982125</v>
      </c>
      <c r="M330" s="12">
        <f t="shared" si="134"/>
        <v>68.165845169560399</v>
      </c>
      <c r="N330" s="12">
        <f t="shared" si="134"/>
        <v>66.988384053418031</v>
      </c>
      <c r="O330" s="12">
        <f t="shared" si="134"/>
        <v>65.424182681436008</v>
      </c>
      <c r="P330" s="12">
        <f t="shared" si="134"/>
        <v>64.894900343089148</v>
      </c>
      <c r="Q330" s="12">
        <f t="shared" si="134"/>
        <v>62.469804015450777</v>
      </c>
      <c r="R330" s="12">
        <f t="shared" si="134"/>
        <v>68.163644264303713</v>
      </c>
      <c r="S330" s="12">
        <f t="shared" si="134"/>
        <v>72.943325046474413</v>
      </c>
      <c r="T330" s="12"/>
    </row>
    <row r="331" spans="1:20">
      <c r="A331" t="s">
        <v>216</v>
      </c>
      <c r="D331" s="12">
        <f t="shared" ref="D331:S331" si="135">100*D55/D25</f>
        <v>100</v>
      </c>
      <c r="E331" s="12">
        <f t="shared" si="135"/>
        <v>95.46554915346205</v>
      </c>
      <c r="F331" s="12">
        <f t="shared" si="135"/>
        <v>88.210349435354075</v>
      </c>
      <c r="G331" s="12">
        <f t="shared" si="135"/>
        <v>89.474630203768299</v>
      </c>
      <c r="H331" s="12">
        <f t="shared" si="135"/>
        <v>90.682923101060453</v>
      </c>
      <c r="I331" s="12">
        <f t="shared" si="135"/>
        <v>83.61503431380666</v>
      </c>
      <c r="J331" s="12">
        <f t="shared" si="135"/>
        <v>73.799791556108133</v>
      </c>
      <c r="K331" s="12">
        <f t="shared" si="135"/>
        <v>65.682937589554726</v>
      </c>
      <c r="L331" s="12">
        <f t="shared" si="135"/>
        <v>57.1059274313372</v>
      </c>
      <c r="M331" s="12">
        <f t="shared" si="135"/>
        <v>54.26293755215417</v>
      </c>
      <c r="N331" s="12">
        <f t="shared" si="135"/>
        <v>52.417612861670662</v>
      </c>
      <c r="O331" s="12">
        <f t="shared" si="135"/>
        <v>50.880366204328467</v>
      </c>
      <c r="P331" s="12">
        <f t="shared" si="135"/>
        <v>48.338961217265968</v>
      </c>
      <c r="Q331" s="12">
        <f t="shared" si="135"/>
        <v>41.949825044932759</v>
      </c>
      <c r="R331" s="12">
        <f t="shared" si="135"/>
        <v>40.293393928036323</v>
      </c>
      <c r="S331" s="12">
        <f t="shared" si="135"/>
        <v>39.991515368622828</v>
      </c>
      <c r="T331" s="12">
        <f>100*T55/T25</f>
        <v>40.397097800925074</v>
      </c>
    </row>
    <row r="332" spans="1:20">
      <c r="A332" t="s">
        <v>217</v>
      </c>
      <c r="D332" s="12">
        <f t="shared" ref="D332:S332" si="136">100*D56/D26</f>
        <v>100</v>
      </c>
      <c r="E332" s="12">
        <f t="shared" si="136"/>
        <v>97.510864620805208</v>
      </c>
      <c r="F332" s="12">
        <f t="shared" si="136"/>
        <v>100.54266811142131</v>
      </c>
      <c r="G332" s="12">
        <f t="shared" si="136"/>
        <v>100.45407145143832</v>
      </c>
      <c r="H332" s="12">
        <f t="shared" si="136"/>
        <v>91.14185440478694</v>
      </c>
      <c r="I332" s="12">
        <f t="shared" si="136"/>
        <v>90.534756822793724</v>
      </c>
      <c r="J332" s="12">
        <f t="shared" si="136"/>
        <v>87.250611583897935</v>
      </c>
      <c r="K332" s="12">
        <f t="shared" si="136"/>
        <v>85.844001928778937</v>
      </c>
      <c r="L332" s="12">
        <f t="shared" si="136"/>
        <v>83.759945452550568</v>
      </c>
      <c r="M332" s="12">
        <f t="shared" si="136"/>
        <v>80.288498200802607</v>
      </c>
      <c r="N332" s="12">
        <f t="shared" si="136"/>
        <v>77.868662825856759</v>
      </c>
      <c r="O332" s="12">
        <f t="shared" si="136"/>
        <v>76.548987269573587</v>
      </c>
      <c r="P332" s="12">
        <f t="shared" si="136"/>
        <v>73.395007588458213</v>
      </c>
      <c r="Q332" s="12">
        <f t="shared" si="136"/>
        <v>71.882984133402275</v>
      </c>
      <c r="R332" s="12">
        <f t="shared" si="136"/>
        <v>68.644871688182505</v>
      </c>
      <c r="S332" s="12">
        <f t="shared" si="136"/>
        <v>70.962537984441099</v>
      </c>
      <c r="T332" s="12">
        <f>100*T56/T26</f>
        <v>74.979142362692286</v>
      </c>
    </row>
    <row r="333" spans="1:20">
      <c r="A333" t="s">
        <v>218</v>
      </c>
      <c r="D333" s="12">
        <f t="shared" ref="D333:S333" si="137">100*D57/D27</f>
        <v>100</v>
      </c>
      <c r="E333" s="12">
        <f t="shared" si="137"/>
        <v>99.63899520129327</v>
      </c>
      <c r="F333" s="12">
        <f t="shared" si="137"/>
        <v>97.705005402688442</v>
      </c>
      <c r="G333" s="12">
        <f t="shared" si="137"/>
        <v>96.340763812349394</v>
      </c>
      <c r="H333" s="12">
        <f t="shared" si="137"/>
        <v>96.817936515144837</v>
      </c>
      <c r="I333" s="12">
        <f t="shared" si="137"/>
        <v>94.286063661501217</v>
      </c>
      <c r="J333" s="12">
        <f t="shared" si="137"/>
        <v>92.842319583516868</v>
      </c>
      <c r="K333" s="12">
        <f t="shared" si="137"/>
        <v>91.567988341528633</v>
      </c>
      <c r="L333" s="12">
        <f t="shared" si="137"/>
        <v>91.662695991081065</v>
      </c>
      <c r="M333" s="12">
        <f t="shared" si="137"/>
        <v>92.385379443328262</v>
      </c>
      <c r="N333" s="12">
        <f t="shared" si="137"/>
        <v>92.342125060122697</v>
      </c>
      <c r="O333" s="12">
        <f t="shared" si="137"/>
        <v>91.998913973520416</v>
      </c>
      <c r="P333" s="12">
        <f t="shared" si="137"/>
        <v>92.158120027676574</v>
      </c>
      <c r="Q333" s="12">
        <f t="shared" si="137"/>
        <v>90.227325335916689</v>
      </c>
      <c r="R333" s="12">
        <f t="shared" si="137"/>
        <v>91.02384803058608</v>
      </c>
      <c r="S333" s="12">
        <f t="shared" si="137"/>
        <v>92.333992255407168</v>
      </c>
      <c r="T333" s="12">
        <f>100*T57/T27</f>
        <v>92.10926975825403</v>
      </c>
    </row>
    <row r="334" spans="1:20">
      <c r="A334" t="s">
        <v>219</v>
      </c>
      <c r="D334" s="12">
        <f t="shared" ref="D334:S334" si="138">100*D58/D28</f>
        <v>100</v>
      </c>
      <c r="E334" s="12">
        <f t="shared" si="138"/>
        <v>94.336223233557035</v>
      </c>
      <c r="F334" s="12">
        <f t="shared" si="138"/>
        <v>90.972902658431991</v>
      </c>
      <c r="G334" s="12">
        <f t="shared" si="138"/>
        <v>84.56806261173179</v>
      </c>
      <c r="H334" s="12">
        <f t="shared" si="138"/>
        <v>81.84363025648257</v>
      </c>
      <c r="I334" s="12">
        <f t="shared" si="138"/>
        <v>78.991704884846186</v>
      </c>
      <c r="J334" s="12">
        <f t="shared" si="138"/>
        <v>73.304207287331138</v>
      </c>
      <c r="K334" s="12">
        <f t="shared" si="138"/>
        <v>69.473058112669136</v>
      </c>
      <c r="L334" s="12">
        <f t="shared" si="138"/>
        <v>64.852982329974623</v>
      </c>
      <c r="M334" s="12">
        <f t="shared" si="138"/>
        <v>62.828189966648587</v>
      </c>
      <c r="N334" s="12">
        <f t="shared" si="138"/>
        <v>60.946024451778563</v>
      </c>
      <c r="O334" s="12">
        <f t="shared" si="138"/>
        <v>60.253665183694636</v>
      </c>
      <c r="P334" s="12">
        <f t="shared" si="138"/>
        <v>56.965144600022924</v>
      </c>
      <c r="Q334" s="12">
        <f t="shared" si="138"/>
        <v>61.923681856396932</v>
      </c>
      <c r="R334" s="12">
        <f t="shared" si="138"/>
        <v>56.9345247033691</v>
      </c>
      <c r="S334" s="12">
        <f t="shared" si="138"/>
        <v>54.035709252074618</v>
      </c>
      <c r="T334" s="12">
        <f>100*T58/T28</f>
        <v>53.447564002223224</v>
      </c>
    </row>
    <row r="335" spans="1:20">
      <c r="A335" t="s">
        <v>221</v>
      </c>
      <c r="D335" s="12">
        <f t="shared" ref="D335:S335" si="139">100*D59/D29</f>
        <v>100</v>
      </c>
      <c r="E335" s="12">
        <f t="shared" si="139"/>
        <v>101.17927408526448</v>
      </c>
      <c r="F335" s="12">
        <f t="shared" si="139"/>
        <v>98.738410526105511</v>
      </c>
      <c r="G335" s="12">
        <f t="shared" si="139"/>
        <v>93.799985984602344</v>
      </c>
      <c r="H335" s="12">
        <f t="shared" si="139"/>
        <v>90.096169650249777</v>
      </c>
      <c r="I335" s="12">
        <f t="shared" si="139"/>
        <v>88.889020739207453</v>
      </c>
      <c r="J335" s="12">
        <f t="shared" si="139"/>
        <v>85.735734005264717</v>
      </c>
      <c r="K335" s="12">
        <f t="shared" si="139"/>
        <v>84.407518371442521</v>
      </c>
      <c r="L335" s="12">
        <f t="shared" si="139"/>
        <v>80.181147809483065</v>
      </c>
      <c r="M335" s="12">
        <f t="shared" si="139"/>
        <v>82.200391929684471</v>
      </c>
      <c r="N335" s="12">
        <f t="shared" si="139"/>
        <v>80.690566522477326</v>
      </c>
      <c r="O335" s="12">
        <f t="shared" si="139"/>
        <v>78.764485241147128</v>
      </c>
      <c r="P335" s="12">
        <f t="shared" si="139"/>
        <v>79.571838551559097</v>
      </c>
      <c r="Q335" s="12">
        <f t="shared" si="139"/>
        <v>79.187203396019697</v>
      </c>
      <c r="R335" s="12">
        <f t="shared" si="139"/>
        <v>77.780052131755269</v>
      </c>
      <c r="S335" s="12">
        <f t="shared" si="139"/>
        <v>76.909685429424329</v>
      </c>
      <c r="T335" s="12">
        <f>100*T59/T29</f>
        <v>76.31304834610053</v>
      </c>
    </row>
    <row r="336" spans="1:20">
      <c r="A336" t="s">
        <v>222</v>
      </c>
      <c r="D336" s="12">
        <f t="shared" ref="D336:S336" si="140">100*D60/D30</f>
        <v>100</v>
      </c>
      <c r="E336" s="12">
        <f t="shared" si="140"/>
        <v>97.477574577867742</v>
      </c>
      <c r="F336" s="12">
        <f t="shared" si="140"/>
        <v>92.920492428582094</v>
      </c>
      <c r="G336" s="12">
        <f t="shared" si="140"/>
        <v>89.106023219405429</v>
      </c>
      <c r="H336" s="12">
        <f t="shared" si="140"/>
        <v>84.603203225219218</v>
      </c>
      <c r="I336" s="12">
        <f t="shared" si="140"/>
        <v>82.594508950446013</v>
      </c>
      <c r="J336" s="12">
        <f t="shared" si="140"/>
        <v>79.26580975073324</v>
      </c>
      <c r="K336" s="12">
        <f t="shared" si="140"/>
        <v>76.067933016450908</v>
      </c>
      <c r="L336" s="12">
        <f t="shared" si="140"/>
        <v>73.575899690165755</v>
      </c>
      <c r="M336" s="12">
        <f t="shared" si="140"/>
        <v>73.021439570909493</v>
      </c>
      <c r="N336" s="12">
        <f t="shared" si="140"/>
        <v>71.571475869854709</v>
      </c>
      <c r="O336" s="12">
        <f t="shared" si="140"/>
        <v>69.07831164777275</v>
      </c>
      <c r="P336" s="12">
        <f t="shared" si="140"/>
        <v>68.864821745378237</v>
      </c>
      <c r="Q336" s="12">
        <f t="shared" si="140"/>
        <v>70.11207333175048</v>
      </c>
      <c r="R336" s="12">
        <f t="shared" si="140"/>
        <v>68.387728509968881</v>
      </c>
      <c r="S336" s="12">
        <f t="shared" si="140"/>
        <v>69.667471254462882</v>
      </c>
      <c r="T336" s="12"/>
    </row>
    <row r="338" spans="1:21">
      <c r="A338" s="8" t="s">
        <v>316</v>
      </c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</row>
    <row r="339" spans="1:21">
      <c r="A339" t="s">
        <v>193</v>
      </c>
      <c r="D339" s="12">
        <f t="shared" ref="D339:T339" si="141">100*D213/D$218</f>
        <v>100</v>
      </c>
      <c r="E339" s="12">
        <f t="shared" si="141"/>
        <v>98.784966415536317</v>
      </c>
      <c r="F339" s="12">
        <f t="shared" si="141"/>
        <v>102.19462717054894</v>
      </c>
      <c r="G339" s="12">
        <f t="shared" si="141"/>
        <v>99.214071173766257</v>
      </c>
      <c r="H339" s="12">
        <f t="shared" si="141"/>
        <v>98.068238019544353</v>
      </c>
      <c r="I339" s="12">
        <f t="shared" si="141"/>
        <v>96.480059339867964</v>
      </c>
      <c r="J339" s="12">
        <f t="shared" si="141"/>
        <v>96.093720692028256</v>
      </c>
      <c r="K339" s="12">
        <f t="shared" si="141"/>
        <v>97.294060270378381</v>
      </c>
      <c r="L339" s="12">
        <f t="shared" si="141"/>
        <v>95.875254271440753</v>
      </c>
      <c r="M339" s="12">
        <f t="shared" si="141"/>
        <v>94.539293119021423</v>
      </c>
      <c r="N339" s="12">
        <f t="shared" si="141"/>
        <v>92.991649917317062</v>
      </c>
      <c r="O339" s="12">
        <f t="shared" si="141"/>
        <v>93.214210983444346</v>
      </c>
      <c r="P339" s="12">
        <f t="shared" si="141"/>
        <v>95.502298369009495</v>
      </c>
      <c r="Q339" s="12">
        <f t="shared" si="141"/>
        <v>94.321979944159722</v>
      </c>
      <c r="R339" s="12">
        <f t="shared" si="141"/>
        <v>96.732431609359537</v>
      </c>
      <c r="S339" s="12">
        <f t="shared" si="141"/>
        <v>97.045381808293939</v>
      </c>
      <c r="T339" s="12">
        <f t="shared" si="141"/>
        <v>98.239739184167348</v>
      </c>
      <c r="U339" s="12"/>
    </row>
    <row r="340" spans="1:21">
      <c r="A340" t="s">
        <v>197</v>
      </c>
      <c r="D340" s="12">
        <f t="shared" ref="D340:T340" si="142">100*D214/D$218</f>
        <v>100</v>
      </c>
      <c r="E340" s="12">
        <f t="shared" si="142"/>
        <v>99.683375311860559</v>
      </c>
      <c r="F340" s="12">
        <f t="shared" si="142"/>
        <v>101.51116931673045</v>
      </c>
      <c r="G340" s="12">
        <f t="shared" si="142"/>
        <v>104.13589361333824</v>
      </c>
      <c r="H340" s="12">
        <f t="shared" si="142"/>
        <v>102.6460738476645</v>
      </c>
      <c r="I340" s="12">
        <f t="shared" si="142"/>
        <v>106.84641825735288</v>
      </c>
      <c r="J340" s="12">
        <f t="shared" si="142"/>
        <v>105.20260763135876</v>
      </c>
      <c r="K340" s="12">
        <f t="shared" si="142"/>
        <v>105.48497972275165</v>
      </c>
      <c r="L340" s="12">
        <f t="shared" si="142"/>
        <v>103.11059170159808</v>
      </c>
      <c r="M340" s="12">
        <f t="shared" si="142"/>
        <v>101.9983618438573</v>
      </c>
      <c r="N340" s="12">
        <f t="shared" si="142"/>
        <v>103.90961213412143</v>
      </c>
      <c r="O340" s="12">
        <f t="shared" si="142"/>
        <v>107.39015452178633</v>
      </c>
      <c r="P340" s="12">
        <f t="shared" si="142"/>
        <v>106.88620435665699</v>
      </c>
      <c r="Q340" s="12">
        <f t="shared" si="142"/>
        <v>106.10960201262891</v>
      </c>
      <c r="R340" s="12">
        <f t="shared" si="142"/>
        <v>108.62720852891712</v>
      </c>
      <c r="S340" s="12">
        <f t="shared" si="142"/>
        <v>112.6456530208204</v>
      </c>
      <c r="T340" s="12">
        <f t="shared" si="142"/>
        <v>115.41080238999658</v>
      </c>
      <c r="U340" s="12"/>
    </row>
    <row r="341" spans="1:21">
      <c r="A341" t="s">
        <v>198</v>
      </c>
      <c r="D341" s="12">
        <f t="shared" ref="D341:T341" si="143">100*D215/D$218</f>
        <v>100</v>
      </c>
      <c r="E341" s="12">
        <f t="shared" si="143"/>
        <v>104.56787355757632</v>
      </c>
      <c r="F341" s="12">
        <f t="shared" si="143"/>
        <v>102.25509423007325</v>
      </c>
      <c r="G341" s="12">
        <f t="shared" si="143"/>
        <v>97.400969092585058</v>
      </c>
      <c r="H341" s="12">
        <f t="shared" si="143"/>
        <v>115.17991750978653</v>
      </c>
      <c r="I341" s="12">
        <f t="shared" si="143"/>
        <v>124.32174838565075</v>
      </c>
      <c r="J341" s="12">
        <f t="shared" si="143"/>
        <v>125.85098320809141</v>
      </c>
      <c r="K341" s="12">
        <f t="shared" si="143"/>
        <v>128.28169984921121</v>
      </c>
      <c r="L341" s="12">
        <f t="shared" si="143"/>
        <v>122.99858736372734</v>
      </c>
      <c r="M341" s="12">
        <f t="shared" si="143"/>
        <v>124.62917849093228</v>
      </c>
      <c r="N341" s="12">
        <f t="shared" si="143"/>
        <v>136.65237884999843</v>
      </c>
      <c r="O341" s="12">
        <f t="shared" si="143"/>
        <v>143.56858527951479</v>
      </c>
      <c r="P341" s="12">
        <f t="shared" si="143"/>
        <v>141.75636660663125</v>
      </c>
      <c r="Q341" s="12">
        <f t="shared" si="143"/>
        <v>135.30646288620329</v>
      </c>
      <c r="R341" s="12">
        <f t="shared" si="143"/>
        <v>147.36590248131731</v>
      </c>
      <c r="S341" s="12">
        <f t="shared" si="143"/>
        <v>149.16329502896602</v>
      </c>
      <c r="T341" s="12">
        <f t="shared" si="143"/>
        <v>145.63139866098496</v>
      </c>
      <c r="U341" s="12"/>
    </row>
    <row r="342" spans="1:21">
      <c r="A342" t="s">
        <v>199</v>
      </c>
      <c r="D342" s="12">
        <f t="shared" ref="D342:T342" si="144">100*D216/D$218</f>
        <v>100</v>
      </c>
      <c r="E342" s="12">
        <f t="shared" si="144"/>
        <v>102.9446076384898</v>
      </c>
      <c r="F342" s="12">
        <f t="shared" si="144"/>
        <v>105.7851446395622</v>
      </c>
      <c r="G342" s="12">
        <f t="shared" si="144"/>
        <v>102.2314035701776</v>
      </c>
      <c r="H342" s="12">
        <f t="shared" si="144"/>
        <v>103.24773907261437</v>
      </c>
      <c r="I342" s="12">
        <f t="shared" si="144"/>
        <v>104.09980188298559</v>
      </c>
      <c r="J342" s="12">
        <f t="shared" si="144"/>
        <v>109.68830519183557</v>
      </c>
      <c r="K342" s="12">
        <f t="shared" si="144"/>
        <v>112.03172700079519</v>
      </c>
      <c r="L342" s="12">
        <f t="shared" si="144"/>
        <v>109.8938089955722</v>
      </c>
      <c r="M342" s="12">
        <f t="shared" si="144"/>
        <v>109.90460268716159</v>
      </c>
      <c r="N342" s="12">
        <f t="shared" si="144"/>
        <v>110.77197930724667</v>
      </c>
      <c r="O342" s="12">
        <f t="shared" si="144"/>
        <v>113.45028702458497</v>
      </c>
      <c r="P342" s="12">
        <f t="shared" si="144"/>
        <v>115.24298287443575</v>
      </c>
      <c r="Q342" s="12">
        <f t="shared" si="144"/>
        <v>106.45934532340537</v>
      </c>
      <c r="R342" s="12">
        <f t="shared" si="144"/>
        <v>114.07009559269657</v>
      </c>
      <c r="S342" s="12">
        <f t="shared" si="144"/>
        <v>116.2155841279685</v>
      </c>
      <c r="T342" s="12">
        <f t="shared" si="144"/>
        <v>114.08568283135372</v>
      </c>
      <c r="U342" s="12"/>
    </row>
    <row r="343" spans="1:21">
      <c r="A343" t="s">
        <v>200</v>
      </c>
      <c r="D343" s="12">
        <f t="shared" ref="D343:T343" si="145">100*D217/D$218</f>
        <v>100</v>
      </c>
      <c r="E343" s="12">
        <f t="shared" si="145"/>
        <v>98.79425726866377</v>
      </c>
      <c r="F343" s="12">
        <f t="shared" si="145"/>
        <v>103.14674390593471</v>
      </c>
      <c r="G343" s="12">
        <f t="shared" si="145"/>
        <v>102.24202578433028</v>
      </c>
      <c r="H343" s="12">
        <f t="shared" si="145"/>
        <v>100.43111192688735</v>
      </c>
      <c r="I343" s="12">
        <f t="shared" si="145"/>
        <v>103.41965797431152</v>
      </c>
      <c r="J343" s="12">
        <f t="shared" si="145"/>
        <v>101.04682226262918</v>
      </c>
      <c r="K343" s="12">
        <f t="shared" si="145"/>
        <v>103.1790429747202</v>
      </c>
      <c r="L343" s="12">
        <f t="shared" si="145"/>
        <v>104.18409377253634</v>
      </c>
      <c r="M343" s="12">
        <f t="shared" si="145"/>
        <v>106.13708174759367</v>
      </c>
      <c r="N343" s="12">
        <f t="shared" si="145"/>
        <v>105.1428953505762</v>
      </c>
      <c r="O343" s="12">
        <f t="shared" si="145"/>
        <v>110.89856055508166</v>
      </c>
      <c r="P343" s="12">
        <f t="shared" si="145"/>
        <v>110.47109917388833</v>
      </c>
      <c r="Q343" s="12">
        <f t="shared" si="145"/>
        <v>106.17457497003305</v>
      </c>
      <c r="R343" s="12">
        <f t="shared" si="145"/>
        <v>109.75750637923778</v>
      </c>
      <c r="S343" s="12">
        <f t="shared" si="145"/>
        <v>113.0958323766163</v>
      </c>
      <c r="T343" s="12">
        <f t="shared" si="145"/>
        <v>109.81295797060764</v>
      </c>
      <c r="U343" s="12"/>
    </row>
    <row r="344" spans="1:21">
      <c r="A344" t="s">
        <v>201</v>
      </c>
      <c r="D344" s="12">
        <f t="shared" ref="D344:S344" si="146">100*D218/D$218</f>
        <v>100</v>
      </c>
      <c r="E344" s="12">
        <f t="shared" si="146"/>
        <v>100.00000000000001</v>
      </c>
      <c r="F344" s="12">
        <f t="shared" si="146"/>
        <v>100.00000000000001</v>
      </c>
      <c r="G344" s="12">
        <f t="shared" si="146"/>
        <v>100</v>
      </c>
      <c r="H344" s="12">
        <f t="shared" si="146"/>
        <v>100</v>
      </c>
      <c r="I344" s="12">
        <f t="shared" si="146"/>
        <v>100</v>
      </c>
      <c r="J344" s="12">
        <f t="shared" si="146"/>
        <v>100</v>
      </c>
      <c r="K344" s="12">
        <f t="shared" si="146"/>
        <v>100</v>
      </c>
      <c r="L344" s="12">
        <f t="shared" si="146"/>
        <v>99.999999999999986</v>
      </c>
      <c r="M344" s="12">
        <f t="shared" si="146"/>
        <v>99.999999999999986</v>
      </c>
      <c r="N344" s="12">
        <f t="shared" si="146"/>
        <v>100</v>
      </c>
      <c r="O344" s="12">
        <f t="shared" si="146"/>
        <v>100</v>
      </c>
      <c r="P344" s="12">
        <f t="shared" si="146"/>
        <v>100</v>
      </c>
      <c r="Q344" s="12">
        <f t="shared" si="146"/>
        <v>100.00000000000001</v>
      </c>
      <c r="R344" s="12">
        <f t="shared" si="146"/>
        <v>100</v>
      </c>
      <c r="S344" s="12">
        <f t="shared" si="146"/>
        <v>100</v>
      </c>
      <c r="T344" s="12"/>
      <c r="U344" s="12"/>
    </row>
    <row r="345" spans="1:21">
      <c r="A345" t="s">
        <v>202</v>
      </c>
      <c r="D345" s="12">
        <f t="shared" ref="D345:S345" si="147">100*D219/D$218</f>
        <v>100</v>
      </c>
      <c r="E345" s="12">
        <f t="shared" si="147"/>
        <v>97.617348691509164</v>
      </c>
      <c r="F345" s="12">
        <f t="shared" si="147"/>
        <v>107.33930617467217</v>
      </c>
      <c r="G345" s="12">
        <f t="shared" si="147"/>
        <v>99.184311307434541</v>
      </c>
      <c r="H345" s="12">
        <f t="shared" si="147"/>
        <v>101.12508488044814</v>
      </c>
      <c r="I345" s="12">
        <f t="shared" si="147"/>
        <v>98.731512115820166</v>
      </c>
      <c r="J345" s="12">
        <f t="shared" si="147"/>
        <v>100.44314457720724</v>
      </c>
      <c r="K345" s="12">
        <f t="shared" si="147"/>
        <v>97.1287693614521</v>
      </c>
      <c r="L345" s="12">
        <f t="shared" si="147"/>
        <v>105.01406427170062</v>
      </c>
      <c r="M345" s="12">
        <f t="shared" si="147"/>
        <v>104.65506825288371</v>
      </c>
      <c r="N345" s="12">
        <f t="shared" si="147"/>
        <v>104.40589355700676</v>
      </c>
      <c r="O345" s="12">
        <f t="shared" si="147"/>
        <v>110.09596790112218</v>
      </c>
      <c r="P345" s="12">
        <f t="shared" si="147"/>
        <v>108.09316699941036</v>
      </c>
      <c r="Q345" s="12">
        <f t="shared" si="147"/>
        <v>107.94245384519054</v>
      </c>
      <c r="R345" s="12">
        <f t="shared" si="147"/>
        <v>102.80283378130385</v>
      </c>
      <c r="S345" s="12">
        <f t="shared" si="147"/>
        <v>96.844738693569766</v>
      </c>
      <c r="T345" s="12">
        <f>100*T219/T$218</f>
        <v>100.06960568200215</v>
      </c>
      <c r="U345" s="12"/>
    </row>
    <row r="346" spans="1:21">
      <c r="A346" t="s">
        <v>220</v>
      </c>
      <c r="D346" s="12">
        <f t="shared" ref="D346:T346" si="148">100*D218/D$218</f>
        <v>100</v>
      </c>
      <c r="E346" s="12">
        <f t="shared" si="148"/>
        <v>100.00000000000001</v>
      </c>
      <c r="F346" s="12">
        <f t="shared" si="148"/>
        <v>100.00000000000001</v>
      </c>
      <c r="G346" s="12">
        <f t="shared" si="148"/>
        <v>100</v>
      </c>
      <c r="H346" s="12">
        <f t="shared" si="148"/>
        <v>100</v>
      </c>
      <c r="I346" s="12">
        <f t="shared" si="148"/>
        <v>100</v>
      </c>
      <c r="J346" s="12">
        <f t="shared" si="148"/>
        <v>100</v>
      </c>
      <c r="K346" s="12">
        <f t="shared" si="148"/>
        <v>100</v>
      </c>
      <c r="L346" s="12">
        <f t="shared" si="148"/>
        <v>99.999999999999986</v>
      </c>
      <c r="M346" s="12">
        <f t="shared" si="148"/>
        <v>99.999999999999986</v>
      </c>
      <c r="N346" s="12">
        <f t="shared" si="148"/>
        <v>100</v>
      </c>
      <c r="O346" s="12">
        <f t="shared" si="148"/>
        <v>100</v>
      </c>
      <c r="P346" s="12">
        <f t="shared" si="148"/>
        <v>100</v>
      </c>
      <c r="Q346" s="12">
        <f t="shared" si="148"/>
        <v>100.00000000000001</v>
      </c>
      <c r="R346" s="12">
        <f t="shared" si="148"/>
        <v>100</v>
      </c>
      <c r="S346" s="12">
        <f t="shared" si="148"/>
        <v>100</v>
      </c>
      <c r="T346" s="12">
        <f t="shared" si="148"/>
        <v>100</v>
      </c>
      <c r="U346" s="12"/>
    </row>
    <row r="347" spans="1:21">
      <c r="A347" t="s">
        <v>203</v>
      </c>
      <c r="D347" s="12">
        <f t="shared" ref="D347:T347" si="149">100*D221/D$218</f>
        <v>100</v>
      </c>
      <c r="E347" s="12">
        <f t="shared" si="149"/>
        <v>99.634549276722396</v>
      </c>
      <c r="F347" s="12">
        <f t="shared" si="149"/>
        <v>96.389437554596086</v>
      </c>
      <c r="G347" s="12">
        <f t="shared" si="149"/>
        <v>96.600859252334459</v>
      </c>
      <c r="H347" s="12">
        <f t="shared" si="149"/>
        <v>92.930623772030586</v>
      </c>
      <c r="I347" s="12">
        <f t="shared" si="149"/>
        <v>95.656606849436429</v>
      </c>
      <c r="J347" s="12">
        <f t="shared" si="149"/>
        <v>95.154806208064542</v>
      </c>
      <c r="K347" s="12">
        <f t="shared" si="149"/>
        <v>96.949160141597957</v>
      </c>
      <c r="L347" s="12">
        <f t="shared" si="149"/>
        <v>98.722588623483674</v>
      </c>
      <c r="M347" s="12">
        <f t="shared" si="149"/>
        <v>101.84867891653644</v>
      </c>
      <c r="N347" s="12">
        <f t="shared" si="149"/>
        <v>100.1022917674959</v>
      </c>
      <c r="O347" s="12">
        <f t="shared" si="149"/>
        <v>96.931217593956518</v>
      </c>
      <c r="P347" s="12">
        <f t="shared" si="149"/>
        <v>99.003225997978177</v>
      </c>
      <c r="Q347" s="12">
        <f t="shared" si="149"/>
        <v>115.8587444529597</v>
      </c>
      <c r="R347" s="12">
        <f t="shared" si="149"/>
        <v>115.16223877622983</v>
      </c>
      <c r="S347" s="12">
        <f t="shared" si="149"/>
        <v>121.29457548365016</v>
      </c>
      <c r="T347" s="12">
        <f t="shared" si="149"/>
        <v>128.43363854006628</v>
      </c>
      <c r="U347" s="12"/>
    </row>
    <row r="348" spans="1:21">
      <c r="A348" t="s">
        <v>2</v>
      </c>
      <c r="D348" s="12">
        <f t="shared" ref="D348:T348" si="150">100*D222/D$218</f>
        <v>100</v>
      </c>
      <c r="E348" s="12">
        <f t="shared" si="150"/>
        <v>101.2902722367071</v>
      </c>
      <c r="F348" s="12">
        <f t="shared" si="150"/>
        <v>100.12618762474889</v>
      </c>
      <c r="G348" s="12">
        <f t="shared" si="150"/>
        <v>100.0465911437219</v>
      </c>
      <c r="H348" s="12">
        <f t="shared" si="150"/>
        <v>99.507207768538123</v>
      </c>
      <c r="I348" s="12">
        <f t="shared" si="150"/>
        <v>100.46857669192204</v>
      </c>
      <c r="J348" s="12">
        <f t="shared" si="150"/>
        <v>102.79294418915538</v>
      </c>
      <c r="K348" s="12">
        <f t="shared" si="150"/>
        <v>103.66055313118153</v>
      </c>
      <c r="L348" s="12">
        <f t="shared" si="150"/>
        <v>105.56580207605528</v>
      </c>
      <c r="M348" s="12">
        <f t="shared" si="150"/>
        <v>107.35314145352592</v>
      </c>
      <c r="N348" s="12">
        <f t="shared" si="150"/>
        <v>111.56151263395591</v>
      </c>
      <c r="O348" s="12">
        <f t="shared" si="150"/>
        <v>111.26299478695245</v>
      </c>
      <c r="P348" s="12">
        <f t="shared" si="150"/>
        <v>110.62819202338726</v>
      </c>
      <c r="Q348" s="12">
        <f t="shared" si="150"/>
        <v>107.63377942754272</v>
      </c>
      <c r="R348" s="12">
        <f t="shared" si="150"/>
        <v>116.55338613470835</v>
      </c>
      <c r="S348" s="12">
        <f t="shared" si="150"/>
        <v>119.03216549414871</v>
      </c>
      <c r="T348" s="12">
        <f t="shared" si="150"/>
        <v>119.51025807991135</v>
      </c>
      <c r="U348" s="12"/>
    </row>
    <row r="349" spans="1:21">
      <c r="A349" t="s">
        <v>5</v>
      </c>
      <c r="D349" s="12">
        <f t="shared" ref="D349:T349" si="151">100*D223/D$218</f>
        <v>100</v>
      </c>
      <c r="E349" s="12">
        <f t="shared" si="151"/>
        <v>99.908771050325058</v>
      </c>
      <c r="F349" s="12">
        <f t="shared" si="151"/>
        <v>100.8981692485045</v>
      </c>
      <c r="G349" s="12">
        <f t="shared" si="151"/>
        <v>101.53324567467351</v>
      </c>
      <c r="H349" s="12">
        <f t="shared" si="151"/>
        <v>103.01115853514283</v>
      </c>
      <c r="I349" s="12">
        <f t="shared" si="151"/>
        <v>103.1607902001529</v>
      </c>
      <c r="J349" s="12">
        <f t="shared" si="151"/>
        <v>103.02454091611864</v>
      </c>
      <c r="K349" s="12">
        <f t="shared" si="151"/>
        <v>100.41312948858079</v>
      </c>
      <c r="L349" s="12">
        <f t="shared" si="151"/>
        <v>98.633031459843139</v>
      </c>
      <c r="M349" s="12">
        <f t="shared" si="151"/>
        <v>96.787803653326051</v>
      </c>
      <c r="N349" s="12">
        <f t="shared" si="151"/>
        <v>94.185539857782786</v>
      </c>
      <c r="O349" s="12">
        <f t="shared" si="151"/>
        <v>93.367935993201314</v>
      </c>
      <c r="P349" s="12">
        <f t="shared" si="151"/>
        <v>94.081548491196628</v>
      </c>
      <c r="Q349" s="12">
        <f t="shared" si="151"/>
        <v>98.2556692616064</v>
      </c>
      <c r="R349" s="12">
        <f t="shared" si="151"/>
        <v>92.296282864637334</v>
      </c>
      <c r="S349" s="12">
        <f t="shared" si="151"/>
        <v>91.299636594598695</v>
      </c>
      <c r="T349" s="12">
        <f t="shared" si="151"/>
        <v>92.151263757504779</v>
      </c>
      <c r="U349" s="12"/>
    </row>
    <row r="350" spans="1:21">
      <c r="A350" t="s">
        <v>204</v>
      </c>
      <c r="D350" s="12">
        <f t="shared" ref="D350:T350" si="152">100*D224/D$218</f>
        <v>100</v>
      </c>
      <c r="E350" s="12">
        <f t="shared" si="152"/>
        <v>109.86440227352699</v>
      </c>
      <c r="F350" s="12">
        <f t="shared" si="152"/>
        <v>108.03413508075387</v>
      </c>
      <c r="G350" s="12">
        <f t="shared" si="152"/>
        <v>101.22923568634415</v>
      </c>
      <c r="H350" s="12">
        <f t="shared" si="152"/>
        <v>97.520077059359153</v>
      </c>
      <c r="I350" s="12">
        <f t="shared" si="152"/>
        <v>97.417206245323371</v>
      </c>
      <c r="J350" s="12">
        <f t="shared" si="152"/>
        <v>106.30875668803583</v>
      </c>
      <c r="K350" s="12">
        <f t="shared" si="152"/>
        <v>105.80034856759997</v>
      </c>
      <c r="L350" s="12">
        <f t="shared" si="152"/>
        <v>105.05550165005246</v>
      </c>
      <c r="M350" s="12">
        <f t="shared" si="152"/>
        <v>116.62954787700214</v>
      </c>
      <c r="N350" s="12">
        <f t="shared" si="152"/>
        <v>118.18403865107121</v>
      </c>
      <c r="O350" s="12">
        <f t="shared" si="152"/>
        <v>125.2781176573224</v>
      </c>
      <c r="P350" s="12">
        <f t="shared" si="152"/>
        <v>118.39907416917949</v>
      </c>
      <c r="Q350" s="12">
        <f t="shared" si="152"/>
        <v>104.57049420898568</v>
      </c>
      <c r="R350" s="12">
        <f t="shared" si="152"/>
        <v>105.0989905812729</v>
      </c>
      <c r="S350" s="12">
        <f t="shared" si="152"/>
        <v>106.33737991813875</v>
      </c>
      <c r="T350" s="12">
        <f t="shared" si="152"/>
        <v>87.209032737739975</v>
      </c>
      <c r="U350" s="12"/>
    </row>
    <row r="351" spans="1:21">
      <c r="A351" t="s">
        <v>205</v>
      </c>
      <c r="D351" s="12">
        <f t="shared" ref="D351:T351" si="153">100*D225/D$218</f>
        <v>100</v>
      </c>
      <c r="E351" s="12">
        <f t="shared" si="153"/>
        <v>95.169508631272578</v>
      </c>
      <c r="F351" s="12">
        <f t="shared" si="153"/>
        <v>95.147590999187287</v>
      </c>
      <c r="G351" s="12">
        <f t="shared" si="153"/>
        <v>95.771304141727711</v>
      </c>
      <c r="H351" s="12">
        <f t="shared" si="153"/>
        <v>100.11845906965172</v>
      </c>
      <c r="I351" s="12">
        <f t="shared" si="153"/>
        <v>98.545278265742567</v>
      </c>
      <c r="J351" s="12">
        <f t="shared" si="153"/>
        <v>97.939993444192339</v>
      </c>
      <c r="K351" s="12">
        <f t="shared" si="153"/>
        <v>92.587995514295173</v>
      </c>
      <c r="L351" s="12">
        <f t="shared" si="153"/>
        <v>90.789679925423584</v>
      </c>
      <c r="M351" s="12">
        <f t="shared" si="153"/>
        <v>90.233751982175562</v>
      </c>
      <c r="N351" s="12">
        <f t="shared" si="153"/>
        <v>86.956599040891675</v>
      </c>
      <c r="O351" s="12">
        <f t="shared" si="153"/>
        <v>95.657473874613984</v>
      </c>
      <c r="P351" s="12">
        <f t="shared" si="153"/>
        <v>92.550523772668868</v>
      </c>
      <c r="Q351" s="12">
        <f t="shared" si="153"/>
        <v>88.25322684087584</v>
      </c>
      <c r="R351" s="12">
        <f t="shared" si="153"/>
        <v>86.888710741932172</v>
      </c>
      <c r="S351" s="12">
        <f t="shared" si="153"/>
        <v>89.671034653171475</v>
      </c>
      <c r="T351" s="12">
        <f t="shared" si="153"/>
        <v>87.877005539727193</v>
      </c>
      <c r="U351" s="12"/>
    </row>
    <row r="352" spans="1:21">
      <c r="A352" t="s">
        <v>206</v>
      </c>
      <c r="D352" s="12">
        <f t="shared" ref="D352:S352" si="154">100*D226/D$218</f>
        <v>100</v>
      </c>
      <c r="E352" s="12">
        <f t="shared" si="154"/>
        <v>93.590663376157792</v>
      </c>
      <c r="F352" s="12">
        <f t="shared" si="154"/>
        <v>85.640962909806873</v>
      </c>
      <c r="G352" s="12">
        <f t="shared" si="154"/>
        <v>77.849164991128006</v>
      </c>
      <c r="H352" s="12">
        <f t="shared" si="154"/>
        <v>74.085313667623609</v>
      </c>
      <c r="I352" s="12">
        <f t="shared" si="154"/>
        <v>68.618498451390664</v>
      </c>
      <c r="J352" s="12">
        <f t="shared" si="154"/>
        <v>58.098464699027652</v>
      </c>
      <c r="K352" s="12">
        <f t="shared" si="154"/>
        <v>66.221940886492305</v>
      </c>
      <c r="L352" s="12">
        <f t="shared" si="154"/>
        <v>70.811072514687922</v>
      </c>
      <c r="M352" s="12">
        <f t="shared" si="154"/>
        <v>79.075786620641736</v>
      </c>
      <c r="N352" s="12">
        <f t="shared" si="154"/>
        <v>80.235935467762957</v>
      </c>
      <c r="O352" s="12">
        <f t="shared" si="154"/>
        <v>81.648454725241479</v>
      </c>
      <c r="P352" s="12">
        <f t="shared" si="154"/>
        <v>82.92497960301111</v>
      </c>
      <c r="Q352" s="12">
        <f t="shared" si="154"/>
        <v>64.259184258568908</v>
      </c>
      <c r="R352" s="12">
        <f t="shared" si="154"/>
        <v>67.051695702834209</v>
      </c>
      <c r="S352" s="12">
        <f t="shared" si="154"/>
        <v>58.751999945529228</v>
      </c>
      <c r="T352" s="12"/>
      <c r="U352" s="12"/>
    </row>
    <row r="353" spans="1:21">
      <c r="A353" t="s">
        <v>207</v>
      </c>
      <c r="D353" s="12">
        <f t="shared" ref="D353:S353" si="155">100*D227/D$218</f>
        <v>100</v>
      </c>
      <c r="E353" s="12">
        <f t="shared" si="155"/>
        <v>103.85246371784626</v>
      </c>
      <c r="F353" s="12">
        <f t="shared" si="155"/>
        <v>103.15351505752335</v>
      </c>
      <c r="G353" s="12">
        <f t="shared" si="155"/>
        <v>103.67361193666288</v>
      </c>
      <c r="H353" s="12">
        <f t="shared" si="155"/>
        <v>103.43422013202256</v>
      </c>
      <c r="I353" s="12">
        <f t="shared" si="155"/>
        <v>102.90968780255739</v>
      </c>
      <c r="J353" s="12">
        <f t="shared" si="155"/>
        <v>104.13221717618605</v>
      </c>
      <c r="K353" s="12">
        <f t="shared" si="155"/>
        <v>107.56005891713144</v>
      </c>
      <c r="L353" s="12">
        <f t="shared" si="155"/>
        <v>109.79115418658182</v>
      </c>
      <c r="M353" s="12">
        <f t="shared" si="155"/>
        <v>111.39304232829514</v>
      </c>
      <c r="N353" s="12">
        <f t="shared" si="155"/>
        <v>112.69114945666428</v>
      </c>
      <c r="O353" s="12">
        <f t="shared" si="155"/>
        <v>113.05405237249337</v>
      </c>
      <c r="P353" s="12">
        <f t="shared" si="155"/>
        <v>113.27106866290102</v>
      </c>
      <c r="Q353" s="12">
        <f t="shared" si="155"/>
        <v>111.87334103904651</v>
      </c>
      <c r="R353" s="12">
        <f t="shared" si="155"/>
        <v>115.26664257726844</v>
      </c>
      <c r="S353" s="12">
        <f t="shared" si="155"/>
        <v>118.10384672354301</v>
      </c>
      <c r="T353" s="12">
        <f>100*T227/T$218</f>
        <v>123.04600962662624</v>
      </c>
      <c r="U353" s="12"/>
    </row>
    <row r="354" spans="1:21">
      <c r="A354" t="s">
        <v>208</v>
      </c>
      <c r="D354" s="12">
        <f t="shared" ref="D354:S354" si="156">100*D228/D$218</f>
        <v>100</v>
      </c>
      <c r="E354" s="12">
        <f t="shared" si="156"/>
        <v>103.82147488789995</v>
      </c>
      <c r="F354" s="12">
        <f t="shared" si="156"/>
        <v>107.10828833009204</v>
      </c>
      <c r="G354" s="12">
        <f t="shared" si="156"/>
        <v>106.45092581539288</v>
      </c>
      <c r="H354" s="12">
        <f t="shared" si="156"/>
        <v>106.22631149380162</v>
      </c>
      <c r="I354" s="12">
        <f t="shared" si="156"/>
        <v>110.63032414259555</v>
      </c>
      <c r="J354" s="12">
        <f t="shared" si="156"/>
        <v>109.58609423154397</v>
      </c>
      <c r="K354" s="12">
        <f t="shared" si="156"/>
        <v>105.25297950487916</v>
      </c>
      <c r="L354" s="12">
        <f t="shared" si="156"/>
        <v>103.36281885470082</v>
      </c>
      <c r="M354" s="12">
        <f t="shared" si="156"/>
        <v>102.72656547662081</v>
      </c>
      <c r="N354" s="12">
        <f t="shared" si="156"/>
        <v>104.47339905035021</v>
      </c>
      <c r="O354" s="12">
        <f t="shared" si="156"/>
        <v>103.4501875906581</v>
      </c>
      <c r="P354" s="12">
        <f t="shared" si="156"/>
        <v>103.44536336743282</v>
      </c>
      <c r="Q354" s="12">
        <f t="shared" si="156"/>
        <v>100.33337511956159</v>
      </c>
      <c r="R354" s="12">
        <f t="shared" si="156"/>
        <v>97.663770927009494</v>
      </c>
      <c r="S354" s="12">
        <f t="shared" si="156"/>
        <v>108.32149361456588</v>
      </c>
      <c r="T354" s="12"/>
      <c r="U354" s="12"/>
    </row>
    <row r="355" spans="1:21">
      <c r="A355" t="s">
        <v>209</v>
      </c>
      <c r="D355" s="12">
        <f t="shared" ref="D355:S355" si="157">100*D229/D$218</f>
        <v>100</v>
      </c>
      <c r="E355" s="12">
        <f t="shared" si="157"/>
        <v>107.11559549980863</v>
      </c>
      <c r="F355" s="12">
        <f t="shared" si="157"/>
        <v>110.2602190567616</v>
      </c>
      <c r="G355" s="12">
        <f t="shared" si="157"/>
        <v>127.09379595791174</v>
      </c>
      <c r="H355" s="12">
        <f t="shared" si="157"/>
        <v>108.58230704022625</v>
      </c>
      <c r="I355" s="12">
        <f t="shared" si="157"/>
        <v>101.39457693746365</v>
      </c>
      <c r="J355" s="12">
        <f t="shared" si="157"/>
        <v>100.82682549460041</v>
      </c>
      <c r="K355" s="12">
        <f t="shared" si="157"/>
        <v>106.33785189843412</v>
      </c>
      <c r="L355" s="12">
        <f t="shared" si="157"/>
        <v>104.88447568814591</v>
      </c>
      <c r="M355" s="12">
        <f t="shared" si="157"/>
        <v>104.78517047505002</v>
      </c>
      <c r="N355" s="12">
        <f t="shared" si="157"/>
        <v>109.2578308262444</v>
      </c>
      <c r="O355" s="12">
        <f t="shared" si="157"/>
        <v>113.44186057027962</v>
      </c>
      <c r="P355" s="12">
        <f t="shared" si="157"/>
        <v>107.13105079245535</v>
      </c>
      <c r="Q355" s="12">
        <f t="shared" si="157"/>
        <v>96.810287103996998</v>
      </c>
      <c r="R355" s="12">
        <f t="shared" si="157"/>
        <v>88.549336076451226</v>
      </c>
      <c r="S355" s="12">
        <f t="shared" si="157"/>
        <v>79.492964816438999</v>
      </c>
      <c r="T355" s="12">
        <f>100*T229/T$218</f>
        <v>75.625403614288729</v>
      </c>
      <c r="U355" s="12"/>
    </row>
    <row r="356" spans="1:21">
      <c r="A356" t="s">
        <v>210</v>
      </c>
      <c r="D356" s="12">
        <f t="shared" ref="D356:S356" si="158">100*D230/D$218</f>
        <v>100</v>
      </c>
      <c r="E356" s="12">
        <f t="shared" si="158"/>
        <v>103.02675013590694</v>
      </c>
      <c r="F356" s="12">
        <f t="shared" si="158"/>
        <v>105.03302228011404</v>
      </c>
      <c r="G356" s="12">
        <f t="shared" si="158"/>
        <v>104.9939650645034</v>
      </c>
      <c r="H356" s="12">
        <f t="shared" si="158"/>
        <v>103.65633016349292</v>
      </c>
      <c r="I356" s="12">
        <f t="shared" si="158"/>
        <v>106.39419508822486</v>
      </c>
      <c r="J356" s="12">
        <f t="shared" si="158"/>
        <v>108.28572000863448</v>
      </c>
      <c r="K356" s="12">
        <f t="shared" si="158"/>
        <v>106.32403076302062</v>
      </c>
      <c r="L356" s="12">
        <f t="shared" si="158"/>
        <v>104.83574080514555</v>
      </c>
      <c r="M356" s="12">
        <f t="shared" si="158"/>
        <v>100.30375965134941</v>
      </c>
      <c r="N356" s="12">
        <f t="shared" si="158"/>
        <v>102.20926285779196</v>
      </c>
      <c r="O356" s="12">
        <f t="shared" si="158"/>
        <v>101.00541648017317</v>
      </c>
      <c r="P356" s="12">
        <f t="shared" si="158"/>
        <v>99.655447699497842</v>
      </c>
      <c r="Q356" s="12">
        <f t="shared" si="158"/>
        <v>103.31784326173033</v>
      </c>
      <c r="R356" s="12">
        <f t="shared" si="158"/>
        <v>104.79105198426485</v>
      </c>
      <c r="S356" s="12">
        <f t="shared" si="158"/>
        <v>100.48579430473609</v>
      </c>
      <c r="T356" s="12">
        <f>100*T230/T$218</f>
        <v>100.41732996910564</v>
      </c>
      <c r="U356" s="12"/>
    </row>
    <row r="357" spans="1:21">
      <c r="A357" t="s">
        <v>211</v>
      </c>
      <c r="D357" s="12">
        <f t="shared" ref="D357:S357" si="159">100*D231/D$218</f>
        <v>100</v>
      </c>
      <c r="E357" s="12">
        <f t="shared" si="159"/>
        <v>103.63755303577307</v>
      </c>
      <c r="F357" s="12">
        <f t="shared" si="159"/>
        <v>106.67126608366493</v>
      </c>
      <c r="G357" s="12">
        <f t="shared" si="159"/>
        <v>103.79654006107339</v>
      </c>
      <c r="H357" s="12">
        <f t="shared" si="159"/>
        <v>103.19641716697572</v>
      </c>
      <c r="I357" s="12">
        <f t="shared" si="159"/>
        <v>100.66842781144101</v>
      </c>
      <c r="J357" s="12">
        <f t="shared" si="159"/>
        <v>103.48436604777582</v>
      </c>
      <c r="K357" s="12">
        <f t="shared" si="159"/>
        <v>98.036737341251026</v>
      </c>
      <c r="L357" s="12">
        <f t="shared" si="159"/>
        <v>96.326251977096092</v>
      </c>
      <c r="M357" s="12">
        <f t="shared" si="159"/>
        <v>97.299080945593673</v>
      </c>
      <c r="N357" s="12">
        <f t="shared" si="159"/>
        <v>97.703079642867436</v>
      </c>
      <c r="O357" s="12">
        <f t="shared" si="159"/>
        <v>102.11620935354912</v>
      </c>
      <c r="P357" s="12">
        <f t="shared" si="159"/>
        <v>99.419640874732579</v>
      </c>
      <c r="Q357" s="12">
        <f t="shared" si="159"/>
        <v>100.94239016934343</v>
      </c>
      <c r="R357" s="12">
        <f t="shared" si="159"/>
        <v>102.5155360979073</v>
      </c>
      <c r="S357" s="12">
        <f t="shared" si="159"/>
        <v>107.0140999666493</v>
      </c>
      <c r="T357" s="12">
        <f>100*T231/T$218</f>
        <v>105.40633842414198</v>
      </c>
      <c r="U357" s="12"/>
    </row>
    <row r="358" spans="1:21">
      <c r="A358" t="s">
        <v>212</v>
      </c>
      <c r="D358" s="12">
        <f t="shared" ref="D358:S358" si="160">100*D232/D$218</f>
        <v>100</v>
      </c>
      <c r="E358" s="12">
        <f t="shared" si="160"/>
        <v>104.42107754404599</v>
      </c>
      <c r="F358" s="12">
        <f t="shared" si="160"/>
        <v>107.52607567789302</v>
      </c>
      <c r="G358" s="12">
        <f t="shared" si="160"/>
        <v>106.63520239642368</v>
      </c>
      <c r="H358" s="12">
        <f t="shared" si="160"/>
        <v>99.838433737496175</v>
      </c>
      <c r="I358" s="12">
        <f t="shared" si="160"/>
        <v>105.68648486602183</v>
      </c>
      <c r="J358" s="12">
        <f t="shared" si="160"/>
        <v>97.784974592492773</v>
      </c>
      <c r="K358" s="12">
        <f t="shared" si="160"/>
        <v>88.054532681054283</v>
      </c>
      <c r="L358" s="12">
        <f t="shared" si="160"/>
        <v>80.34860056379992</v>
      </c>
      <c r="M358" s="12">
        <f t="shared" si="160"/>
        <v>81.935003649598102</v>
      </c>
      <c r="N358" s="12">
        <f t="shared" si="160"/>
        <v>82.396016927737975</v>
      </c>
      <c r="O358" s="12">
        <f t="shared" si="160"/>
        <v>85.006274730966311</v>
      </c>
      <c r="P358" s="12">
        <f t="shared" si="160"/>
        <v>87.064430538501412</v>
      </c>
      <c r="Q358" s="12">
        <f t="shared" si="160"/>
        <v>71.212253781926421</v>
      </c>
      <c r="R358" s="12">
        <f t="shared" si="160"/>
        <v>82.298762534912029</v>
      </c>
      <c r="S358" s="12">
        <f t="shared" si="160"/>
        <v>79.247996820247863</v>
      </c>
      <c r="T358" s="12">
        <f>100*T232/T$218</f>
        <v>77.901183660414929</v>
      </c>
      <c r="U358" s="12"/>
    </row>
    <row r="359" spans="1:21">
      <c r="A359" t="s">
        <v>213</v>
      </c>
      <c r="D359" s="12">
        <f t="shared" ref="D359:S359" si="161">100*D233/D$218</f>
        <v>100</v>
      </c>
      <c r="E359" s="12">
        <f t="shared" si="161"/>
        <v>101.64484118750396</v>
      </c>
      <c r="F359" s="12">
        <f t="shared" si="161"/>
        <v>104.59137063767356</v>
      </c>
      <c r="G359" s="12">
        <f t="shared" si="161"/>
        <v>102.33314935441237</v>
      </c>
      <c r="H359" s="12">
        <f t="shared" si="161"/>
        <v>104.17143603930705</v>
      </c>
      <c r="I359" s="12">
        <f t="shared" si="161"/>
        <v>104.126105627938</v>
      </c>
      <c r="J359" s="12">
        <f t="shared" si="161"/>
        <v>104.49647965486535</v>
      </c>
      <c r="K359" s="12">
        <f t="shared" si="161"/>
        <v>105.04820526603038</v>
      </c>
      <c r="L359" s="12">
        <f t="shared" si="161"/>
        <v>106.73057222457433</v>
      </c>
      <c r="M359" s="12">
        <f t="shared" si="161"/>
        <v>109.76506400173038</v>
      </c>
      <c r="N359" s="12">
        <f t="shared" si="161"/>
        <v>112.80264306530501</v>
      </c>
      <c r="O359" s="12">
        <f t="shared" si="161"/>
        <v>112.94345089876353</v>
      </c>
      <c r="P359" s="12">
        <f t="shared" si="161"/>
        <v>110.07827048886273</v>
      </c>
      <c r="Q359" s="12">
        <f t="shared" si="161"/>
        <v>104.03138283395573</v>
      </c>
      <c r="R359" s="12">
        <f t="shared" si="161"/>
        <v>105.33465150530428</v>
      </c>
      <c r="S359" s="12">
        <f t="shared" si="161"/>
        <v>105.70108679137005</v>
      </c>
      <c r="T359" s="12">
        <f>100*T233/T$218</f>
        <v>101.8680047971532</v>
      </c>
      <c r="U359" s="12"/>
    </row>
    <row r="360" spans="1:21">
      <c r="A360" t="s">
        <v>214</v>
      </c>
      <c r="D360" s="12">
        <f t="shared" ref="D360:S360" si="162">100*D234/D$218</f>
        <v>100</v>
      </c>
      <c r="E360" s="12">
        <f t="shared" si="162"/>
        <v>87.853446031842864</v>
      </c>
      <c r="F360" s="12">
        <f t="shared" si="162"/>
        <v>118.62579136539838</v>
      </c>
      <c r="G360" s="12">
        <f t="shared" si="162"/>
        <v>94.276483771294664</v>
      </c>
      <c r="H360" s="12">
        <f t="shared" si="162"/>
        <v>107.46686649995434</v>
      </c>
      <c r="I360" s="12">
        <f t="shared" si="162"/>
        <v>111.3316617614538</v>
      </c>
      <c r="J360" s="12">
        <f t="shared" si="162"/>
        <v>103.75962372052692</v>
      </c>
      <c r="K360" s="12">
        <f t="shared" si="162"/>
        <v>103.59268708462891</v>
      </c>
      <c r="L360" s="12">
        <f t="shared" si="162"/>
        <v>98.944680362566942</v>
      </c>
      <c r="M360" s="12">
        <f t="shared" si="162"/>
        <v>105.92373656708133</v>
      </c>
      <c r="N360" s="12">
        <f t="shared" si="162"/>
        <v>102.02454602442158</v>
      </c>
      <c r="O360" s="12">
        <f t="shared" si="162"/>
        <v>107.76535530187424</v>
      </c>
      <c r="P360" s="12">
        <f t="shared" si="162"/>
        <v>115.77882073886497</v>
      </c>
      <c r="Q360" s="12">
        <f t="shared" si="162"/>
        <v>70.171416372894399</v>
      </c>
      <c r="R360" s="12">
        <f t="shared" si="162"/>
        <v>67.461479130377882</v>
      </c>
      <c r="S360" s="12">
        <f t="shared" si="162"/>
        <v>67.151378862552193</v>
      </c>
      <c r="T360" s="12"/>
      <c r="U360" s="12"/>
    </row>
    <row r="361" spans="1:21">
      <c r="A361" t="s">
        <v>216</v>
      </c>
      <c r="D361" s="12">
        <f t="shared" ref="D361:S361" si="163">100*D235/D$218</f>
        <v>100</v>
      </c>
      <c r="E361" s="12">
        <f t="shared" si="163"/>
        <v>114.47471949773116</v>
      </c>
      <c r="F361" s="12">
        <f t="shared" si="163"/>
        <v>109.8097001151349</v>
      </c>
      <c r="G361" s="12">
        <f t="shared" si="163"/>
        <v>114.99093038495381</v>
      </c>
      <c r="H361" s="12">
        <f t="shared" si="163"/>
        <v>102.56987855236125</v>
      </c>
      <c r="I361" s="12">
        <f t="shared" si="163"/>
        <v>98.809467172924855</v>
      </c>
      <c r="J361" s="12">
        <f t="shared" si="163"/>
        <v>106.75283886070679</v>
      </c>
      <c r="K361" s="12">
        <f t="shared" si="163"/>
        <v>104.26898436363064</v>
      </c>
      <c r="L361" s="12">
        <f t="shared" si="163"/>
        <v>98.042703697905409</v>
      </c>
      <c r="M361" s="12">
        <f t="shared" si="163"/>
        <v>97.689583743748216</v>
      </c>
      <c r="N361" s="12">
        <f t="shared" si="163"/>
        <v>97.409039125895873</v>
      </c>
      <c r="O361" s="12">
        <f t="shared" si="163"/>
        <v>98.997183005101732</v>
      </c>
      <c r="P361" s="12">
        <f t="shared" si="163"/>
        <v>100.91244801531128</v>
      </c>
      <c r="Q361" s="12">
        <f t="shared" si="163"/>
        <v>111.37203819210249</v>
      </c>
      <c r="R361" s="12">
        <f t="shared" si="163"/>
        <v>100.41707616726048</v>
      </c>
      <c r="S361" s="12">
        <f t="shared" si="163"/>
        <v>101.5013918628316</v>
      </c>
      <c r="T361" s="12">
        <f>100*T235/T$218</f>
        <v>99.604099006548111</v>
      </c>
      <c r="U361" s="12"/>
    </row>
    <row r="362" spans="1:21">
      <c r="A362" t="s">
        <v>217</v>
      </c>
      <c r="D362" s="12">
        <f t="shared" ref="D362:S362" si="164">100*D236/D$218</f>
        <v>100</v>
      </c>
      <c r="E362" s="12">
        <f t="shared" si="164"/>
        <v>94.361164812285082</v>
      </c>
      <c r="F362" s="12">
        <f t="shared" si="164"/>
        <v>94.67549591306458</v>
      </c>
      <c r="G362" s="12">
        <f t="shared" si="164"/>
        <v>91.078451054024399</v>
      </c>
      <c r="H362" s="12">
        <f t="shared" si="164"/>
        <v>94.984075919689147</v>
      </c>
      <c r="I362" s="12">
        <f t="shared" si="164"/>
        <v>93.406388958015398</v>
      </c>
      <c r="J362" s="12">
        <f t="shared" si="164"/>
        <v>92.9472431025426</v>
      </c>
      <c r="K362" s="12">
        <f t="shared" si="164"/>
        <v>88.76608934647183</v>
      </c>
      <c r="L362" s="12">
        <f t="shared" si="164"/>
        <v>91.309793547594111</v>
      </c>
      <c r="M362" s="12">
        <f t="shared" si="164"/>
        <v>94.711008999837233</v>
      </c>
      <c r="N362" s="12">
        <f t="shared" si="164"/>
        <v>93.679836356413603</v>
      </c>
      <c r="O362" s="12">
        <f t="shared" si="164"/>
        <v>93.905529845016233</v>
      </c>
      <c r="P362" s="12">
        <f t="shared" si="164"/>
        <v>92.033766734813241</v>
      </c>
      <c r="Q362" s="12">
        <f t="shared" si="164"/>
        <v>93.359717173287621</v>
      </c>
      <c r="R362" s="12">
        <f t="shared" si="164"/>
        <v>100.83926233330939</v>
      </c>
      <c r="S362" s="12">
        <f t="shared" si="164"/>
        <v>97.460175443870824</v>
      </c>
      <c r="T362" s="12">
        <f>100*T236/T$218</f>
        <v>95.983358644283527</v>
      </c>
      <c r="U362" s="12"/>
    </row>
    <row r="363" spans="1:21">
      <c r="A363" t="s">
        <v>218</v>
      </c>
      <c r="D363" s="12">
        <f t="shared" ref="D363:S363" si="165">100*D237/D$218</f>
        <v>100</v>
      </c>
      <c r="E363" s="12">
        <f t="shared" si="165"/>
        <v>102.21798515268871</v>
      </c>
      <c r="F363" s="12">
        <f t="shared" si="165"/>
        <v>103.32141917246364</v>
      </c>
      <c r="G363" s="12">
        <f t="shared" si="165"/>
        <v>100.71186659610677</v>
      </c>
      <c r="H363" s="12">
        <f t="shared" si="165"/>
        <v>100.53005181353562</v>
      </c>
      <c r="I363" s="12">
        <f t="shared" si="165"/>
        <v>99.474333313955398</v>
      </c>
      <c r="J363" s="12">
        <f t="shared" si="165"/>
        <v>98.028664007381622</v>
      </c>
      <c r="K363" s="12">
        <f t="shared" si="165"/>
        <v>97.760225813909756</v>
      </c>
      <c r="L363" s="12">
        <f t="shared" si="165"/>
        <v>97.245840131328123</v>
      </c>
      <c r="M363" s="12">
        <f t="shared" si="165"/>
        <v>97.66457977886347</v>
      </c>
      <c r="N363" s="12">
        <f t="shared" si="165"/>
        <v>98.01292662633864</v>
      </c>
      <c r="O363" s="12">
        <f t="shared" si="165"/>
        <v>101.10355522474961</v>
      </c>
      <c r="P363" s="12">
        <f t="shared" si="165"/>
        <v>98.802260654289327</v>
      </c>
      <c r="Q363" s="12">
        <f t="shared" si="165"/>
        <v>93.462389743143802</v>
      </c>
      <c r="R363" s="12">
        <f t="shared" si="165"/>
        <v>94.46787050964231</v>
      </c>
      <c r="S363" s="12">
        <f t="shared" si="165"/>
        <v>92.639049348086687</v>
      </c>
      <c r="T363" s="12">
        <f>100*T237/T$218</f>
        <v>88.858652352906674</v>
      </c>
      <c r="U363" s="12"/>
    </row>
    <row r="364" spans="1:21">
      <c r="A364" t="s">
        <v>219</v>
      </c>
      <c r="D364" s="12">
        <f t="shared" ref="D364:S364" si="166">100*D238/D$218</f>
        <v>100</v>
      </c>
      <c r="E364" s="12">
        <f t="shared" si="166"/>
        <v>101.92643890863432</v>
      </c>
      <c r="F364" s="12">
        <f t="shared" si="166"/>
        <v>103.31824504320711</v>
      </c>
      <c r="G364" s="12">
        <f t="shared" si="166"/>
        <v>98.657047187973191</v>
      </c>
      <c r="H364" s="12">
        <f t="shared" si="166"/>
        <v>101.32162210138047</v>
      </c>
      <c r="I364" s="12">
        <f t="shared" si="166"/>
        <v>109.44175384647927</v>
      </c>
      <c r="J364" s="12">
        <f t="shared" si="166"/>
        <v>106.8934424105813</v>
      </c>
      <c r="K364" s="12">
        <f t="shared" si="166"/>
        <v>105.21767151154614</v>
      </c>
      <c r="L364" s="12">
        <f t="shared" si="166"/>
        <v>104.06580487378469</v>
      </c>
      <c r="M364" s="12">
        <f t="shared" si="166"/>
        <v>103.31027242064778</v>
      </c>
      <c r="N364" s="12">
        <f t="shared" si="166"/>
        <v>100.03813615088463</v>
      </c>
      <c r="O364" s="12">
        <f t="shared" si="166"/>
        <v>104.00736750471876</v>
      </c>
      <c r="P364" s="12">
        <f t="shared" si="166"/>
        <v>108.78481627632043</v>
      </c>
      <c r="Q364" s="12">
        <f t="shared" si="166"/>
        <v>107.14185616720805</v>
      </c>
      <c r="R364" s="12">
        <f t="shared" si="166"/>
        <v>98.762477138175925</v>
      </c>
      <c r="S364" s="12">
        <f t="shared" si="166"/>
        <v>100.99642389406128</v>
      </c>
      <c r="T364" s="12">
        <f>100*T238/T$218</f>
        <v>103.03695437637811</v>
      </c>
      <c r="U364" s="12"/>
    </row>
    <row r="365" spans="1:21">
      <c r="A365" t="s">
        <v>221</v>
      </c>
      <c r="D365" s="12">
        <f t="shared" ref="D365:S365" si="167">100*D239/D$218</f>
        <v>100</v>
      </c>
      <c r="E365" s="12">
        <f t="shared" si="167"/>
        <v>102.98883739102784</v>
      </c>
      <c r="F365" s="12">
        <f t="shared" si="167"/>
        <v>112.86556229402883</v>
      </c>
      <c r="G365" s="12">
        <f t="shared" si="167"/>
        <v>114.68925077104494</v>
      </c>
      <c r="H365" s="12">
        <f t="shared" si="167"/>
        <v>120.41500392338301</v>
      </c>
      <c r="I365" s="12">
        <f t="shared" si="167"/>
        <v>120.51019160909426</v>
      </c>
      <c r="J365" s="12">
        <f t="shared" si="167"/>
        <v>120.70794342592183</v>
      </c>
      <c r="K365" s="12">
        <f t="shared" si="167"/>
        <v>120.82656325422568</v>
      </c>
      <c r="L365" s="12">
        <f t="shared" si="167"/>
        <v>123.69262810609229</v>
      </c>
      <c r="M365" s="12">
        <f t="shared" si="167"/>
        <v>122.66448201323466</v>
      </c>
      <c r="N365" s="12">
        <f t="shared" si="167"/>
        <v>128.1330436829162</v>
      </c>
      <c r="O365" s="12">
        <f t="shared" si="167"/>
        <v>129.54232385333628</v>
      </c>
      <c r="P365" s="12">
        <f t="shared" si="167"/>
        <v>123.71604846146914</v>
      </c>
      <c r="Q365" s="12">
        <f t="shared" si="167"/>
        <v>119.18663167830309</v>
      </c>
      <c r="R365" s="12">
        <f t="shared" si="167"/>
        <v>125.65124252161092</v>
      </c>
      <c r="S365" s="12">
        <f t="shared" si="167"/>
        <v>128.1777317781839</v>
      </c>
      <c r="T365" s="12">
        <f>100*T239/T$218</f>
        <v>131.36681444553017</v>
      </c>
      <c r="U365" s="12"/>
    </row>
    <row r="366" spans="1:21">
      <c r="A366" t="s">
        <v>222</v>
      </c>
      <c r="D366" s="12">
        <f t="shared" ref="D366:S366" si="168">100*D240/D$218</f>
        <v>100</v>
      </c>
      <c r="E366" s="12">
        <f t="shared" si="168"/>
        <v>101.41644361869028</v>
      </c>
      <c r="F366" s="12">
        <f t="shared" si="168"/>
        <v>101.71951895161526</v>
      </c>
      <c r="G366" s="12">
        <f t="shared" si="168"/>
        <v>100.56150515952669</v>
      </c>
      <c r="H366" s="12">
        <f t="shared" si="168"/>
        <v>107.28919287627771</v>
      </c>
      <c r="I366" s="12">
        <f t="shared" si="168"/>
        <v>109.3106488738091</v>
      </c>
      <c r="J366" s="12">
        <f t="shared" si="168"/>
        <v>103.80583971158605</v>
      </c>
      <c r="K366" s="12">
        <f t="shared" si="168"/>
        <v>104.05501863412593</v>
      </c>
      <c r="L366" s="12">
        <f t="shared" si="168"/>
        <v>98.050401784331342</v>
      </c>
      <c r="M366" s="12">
        <f t="shared" si="168"/>
        <v>95.501391683141094</v>
      </c>
      <c r="N366" s="12">
        <f t="shared" si="168"/>
        <v>96.301196075758895</v>
      </c>
      <c r="O366" s="12">
        <f t="shared" si="168"/>
        <v>97.092228030942167</v>
      </c>
      <c r="P366" s="12">
        <f t="shared" si="168"/>
        <v>96.945019566633945</v>
      </c>
      <c r="Q366" s="12">
        <f t="shared" si="168"/>
        <v>87.906466868674642</v>
      </c>
      <c r="R366" s="12">
        <f t="shared" si="168"/>
        <v>90.560759148393245</v>
      </c>
      <c r="S366" s="12">
        <f t="shared" si="168"/>
        <v>90.706832613675203</v>
      </c>
      <c r="T366" s="12"/>
      <c r="U366" s="12"/>
    </row>
  </sheetData>
  <phoneticPr fontId="59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3"/>
  <dimension ref="A1:X215"/>
  <sheetViews>
    <sheetView workbookViewId="0">
      <pane xSplit="3" ySplit="1" topLeftCell="D55" activePane="bottomRight" state="frozen"/>
      <selection activeCell="D111" sqref="D111"/>
      <selection pane="topRight" activeCell="D111" sqref="D111"/>
      <selection pane="bottomLeft" activeCell="D111" sqref="D111"/>
      <selection pane="bottomRight" activeCell="D111" sqref="D111"/>
    </sheetView>
  </sheetViews>
  <sheetFormatPr baseColWidth="10" defaultRowHeight="13.2"/>
  <cols>
    <col min="1" max="1" width="17.6640625" customWidth="1"/>
    <col min="2" max="2" width="9.33203125" customWidth="1"/>
    <col min="3" max="3" width="7.5546875" customWidth="1"/>
    <col min="4" max="24" width="6.6640625" customWidth="1"/>
  </cols>
  <sheetData>
    <row r="1" spans="1:24">
      <c r="A1" t="s">
        <v>264</v>
      </c>
      <c r="C1" t="s">
        <v>308</v>
      </c>
      <c r="D1">
        <v>1992</v>
      </c>
      <c r="E1">
        <v>1993</v>
      </c>
      <c r="F1">
        <v>1994</v>
      </c>
      <c r="G1">
        <v>1995</v>
      </c>
      <c r="H1">
        <v>1996</v>
      </c>
      <c r="I1">
        <v>1997</v>
      </c>
      <c r="J1">
        <v>1998</v>
      </c>
      <c r="K1">
        <v>1999</v>
      </c>
      <c r="L1">
        <v>2000</v>
      </c>
      <c r="M1">
        <v>2001</v>
      </c>
      <c r="N1">
        <v>2002</v>
      </c>
      <c r="O1">
        <v>2003</v>
      </c>
      <c r="P1">
        <v>2004</v>
      </c>
      <c r="Q1">
        <v>2005</v>
      </c>
      <c r="R1">
        <v>2006</v>
      </c>
      <c r="S1">
        <v>2007</v>
      </c>
      <c r="T1">
        <v>2008</v>
      </c>
      <c r="U1">
        <v>2009</v>
      </c>
      <c r="V1">
        <v>2010</v>
      </c>
      <c r="W1">
        <v>2011</v>
      </c>
      <c r="X1">
        <v>2012</v>
      </c>
    </row>
    <row r="2" spans="1:24">
      <c r="A2" s="1" t="s">
        <v>10</v>
      </c>
    </row>
    <row r="3" spans="1:24">
      <c r="A3" s="16" t="s">
        <v>193</v>
      </c>
      <c r="B3" t="s">
        <v>310</v>
      </c>
      <c r="C3" t="s">
        <v>196</v>
      </c>
      <c r="D3" s="12">
        <v>91.912081314267652</v>
      </c>
      <c r="E3" s="12">
        <v>95.658596895112936</v>
      </c>
      <c r="F3" s="12">
        <v>96.861612876210557</v>
      </c>
      <c r="G3" s="12">
        <v>101.3675712816847</v>
      </c>
      <c r="H3" s="12">
        <v>100</v>
      </c>
      <c r="I3" s="12">
        <v>98.59956199633389</v>
      </c>
      <c r="J3" s="12">
        <v>99.057428859722734</v>
      </c>
      <c r="K3" s="12">
        <v>99.800660014040972</v>
      </c>
      <c r="L3" s="12">
        <v>100.02846043993816</v>
      </c>
      <c r="M3" s="12">
        <v>100.77257280957316</v>
      </c>
      <c r="N3" s="12">
        <v>101.47871700334292</v>
      </c>
      <c r="O3" s="12">
        <v>101.42037865914618</v>
      </c>
      <c r="P3" s="12">
        <v>102.21305659443983</v>
      </c>
      <c r="Q3" s="12">
        <v>102.72969419130825</v>
      </c>
      <c r="R3" s="12">
        <v>102.51212687570886</v>
      </c>
      <c r="S3" s="12">
        <v>102.46831214748779</v>
      </c>
      <c r="T3" s="12">
        <v>100.38694361800518</v>
      </c>
      <c r="U3" s="12">
        <v>104.76657891407156</v>
      </c>
      <c r="V3" s="12">
        <v>102.76758182709325</v>
      </c>
      <c r="W3" s="12">
        <v>100.4229154477232</v>
      </c>
      <c r="X3" s="12">
        <v>100.32900150223891</v>
      </c>
    </row>
    <row r="4" spans="1:24">
      <c r="A4" s="16" t="s">
        <v>197</v>
      </c>
      <c r="B4" t="s">
        <v>310</v>
      </c>
      <c r="C4" t="s">
        <v>196</v>
      </c>
      <c r="D4" s="12">
        <v>88.121611085297417</v>
      </c>
      <c r="E4" s="12">
        <v>93.54661616417404</v>
      </c>
      <c r="F4" s="12">
        <v>96.954052818043607</v>
      </c>
      <c r="G4" s="12">
        <v>103.18090712815564</v>
      </c>
      <c r="H4" s="12">
        <v>100</v>
      </c>
      <c r="I4" s="12">
        <v>96.164645140350487</v>
      </c>
      <c r="J4" s="12">
        <v>95.475545791462423</v>
      </c>
      <c r="K4" s="12">
        <v>94.74221693401644</v>
      </c>
      <c r="L4" s="12">
        <v>96.081663067705279</v>
      </c>
      <c r="M4" s="12">
        <v>95.31884323086588</v>
      </c>
      <c r="N4" s="12">
        <v>97.326216067195531</v>
      </c>
      <c r="O4" s="12">
        <v>96.955906706073932</v>
      </c>
      <c r="P4" s="12">
        <v>98.203745872246571</v>
      </c>
      <c r="Q4" s="12">
        <v>99.436174121845269</v>
      </c>
      <c r="R4" s="12">
        <v>100.94428866701593</v>
      </c>
      <c r="S4" s="12">
        <v>100.64317534848692</v>
      </c>
      <c r="T4" s="12">
        <v>98.394402306603439</v>
      </c>
      <c r="U4" s="12">
        <v>101.59214457565491</v>
      </c>
      <c r="V4" s="12">
        <v>103.24588180684825</v>
      </c>
      <c r="W4" s="12">
        <v>103.99661656882954</v>
      </c>
      <c r="X4" s="12">
        <v>104.62679560935875</v>
      </c>
    </row>
    <row r="5" spans="1:24">
      <c r="A5" t="s">
        <v>198</v>
      </c>
      <c r="B5" t="s">
        <v>310</v>
      </c>
      <c r="C5" t="s">
        <v>196</v>
      </c>
      <c r="D5" s="12">
        <v>0</v>
      </c>
      <c r="E5" s="12">
        <v>0</v>
      </c>
      <c r="F5" s="12">
        <v>0</v>
      </c>
      <c r="G5" s="12">
        <v>95.93417166414217</v>
      </c>
      <c r="H5" s="12">
        <v>100</v>
      </c>
      <c r="I5" s="12">
        <v>103.20624780389299</v>
      </c>
      <c r="J5" s="12">
        <v>107.60533174974773</v>
      </c>
      <c r="K5" s="12">
        <v>111.20934610677102</v>
      </c>
      <c r="L5" s="12">
        <v>116.62603410158867</v>
      </c>
      <c r="M5" s="12">
        <v>121.1134431305484</v>
      </c>
      <c r="N5" s="12">
        <v>123.75053830350569</v>
      </c>
      <c r="O5" s="12">
        <v>122.25336168794669</v>
      </c>
      <c r="P5" s="12">
        <v>130.82105960352723</v>
      </c>
      <c r="Q5" s="12">
        <v>135.57105267957468</v>
      </c>
      <c r="R5" s="12">
        <v>137.21182412056606</v>
      </c>
      <c r="S5" s="12">
        <v>136.94960082804954</v>
      </c>
      <c r="T5" s="12">
        <v>135.67985807489475</v>
      </c>
      <c r="U5" s="12">
        <v>139.62320840362764</v>
      </c>
      <c r="V5" s="12">
        <v>140.00041723347172</v>
      </c>
      <c r="W5" s="12">
        <v>145.02053156485161</v>
      </c>
      <c r="X5" s="12">
        <v>147.84263811312175</v>
      </c>
    </row>
    <row r="6" spans="1:24">
      <c r="A6" t="s">
        <v>199</v>
      </c>
      <c r="B6" t="s">
        <v>310</v>
      </c>
      <c r="C6" t="s">
        <v>196</v>
      </c>
      <c r="D6" s="12">
        <v>62.446993984617372</v>
      </c>
      <c r="E6" s="12">
        <v>83.497305221901584</v>
      </c>
      <c r="F6" s="12">
        <v>88.76628586410348</v>
      </c>
      <c r="G6" s="12">
        <v>93.533861688145848</v>
      </c>
      <c r="H6" s="12">
        <v>100</v>
      </c>
      <c r="I6" s="12">
        <v>101.50734336569366</v>
      </c>
      <c r="J6" s="12">
        <v>106.85705952936328</v>
      </c>
      <c r="K6" s="12">
        <v>100.50252092907388</v>
      </c>
      <c r="L6" s="12">
        <v>101.41418113910926</v>
      </c>
      <c r="M6" s="12">
        <v>110.7805774135624</v>
      </c>
      <c r="N6" s="12">
        <v>116.29402634126497</v>
      </c>
      <c r="O6" s="12">
        <v>110.01505680247737</v>
      </c>
      <c r="P6" s="12">
        <v>114.47104565996494</v>
      </c>
      <c r="Q6" s="12">
        <v>110.48415307120679</v>
      </c>
      <c r="R6" s="12">
        <v>106.53332593501982</v>
      </c>
      <c r="S6" s="12">
        <v>110.24036625196227</v>
      </c>
      <c r="T6" s="12">
        <v>110.63046867141296</v>
      </c>
      <c r="U6" s="12">
        <v>111.51064100830722</v>
      </c>
      <c r="V6" s="12">
        <v>106.71923971859167</v>
      </c>
      <c r="W6" s="12">
        <v>106.19694080030818</v>
      </c>
      <c r="X6" s="12">
        <v>107.26746230709929</v>
      </c>
    </row>
    <row r="7" spans="1:24">
      <c r="A7" s="16" t="s">
        <v>200</v>
      </c>
      <c r="B7" t="s">
        <v>310</v>
      </c>
      <c r="C7" t="s">
        <v>196</v>
      </c>
      <c r="D7" s="12">
        <v>91.477295602256149</v>
      </c>
      <c r="E7" s="12">
        <v>94.665060858884246</v>
      </c>
      <c r="F7" s="12">
        <v>92.317481885372473</v>
      </c>
      <c r="G7" s="12">
        <v>95.501448508699283</v>
      </c>
      <c r="H7" s="12">
        <v>100</v>
      </c>
      <c r="I7" s="12">
        <v>97.93784859441152</v>
      </c>
      <c r="J7" s="12">
        <v>98.632886086487076</v>
      </c>
      <c r="K7" s="12">
        <v>100.9211416992318</v>
      </c>
      <c r="L7" s="12">
        <v>102.90888026782621</v>
      </c>
      <c r="M7" s="12">
        <v>104.12357030584812</v>
      </c>
      <c r="N7" s="12">
        <v>109.79214336641482</v>
      </c>
      <c r="O7" s="12">
        <v>110.01429847730951</v>
      </c>
      <c r="P7" s="12">
        <v>108.79134143444905</v>
      </c>
      <c r="Q7" s="12">
        <v>111.28917180752899</v>
      </c>
      <c r="R7" s="12">
        <v>112.02530293758365</v>
      </c>
      <c r="S7" s="12">
        <v>113.04154958081286</v>
      </c>
      <c r="T7" s="12">
        <v>116.47013547952038</v>
      </c>
      <c r="U7" s="12">
        <v>118.10398828162414</v>
      </c>
      <c r="V7" s="12">
        <v>116.96273785678886</v>
      </c>
      <c r="W7" s="12">
        <v>109.51788934263018</v>
      </c>
      <c r="X7" s="12">
        <v>108.21978951709777</v>
      </c>
    </row>
    <row r="8" spans="1:24">
      <c r="A8" s="2" t="s">
        <v>201</v>
      </c>
      <c r="B8" s="2" t="s">
        <v>310</v>
      </c>
      <c r="C8" s="2" t="s">
        <v>196</v>
      </c>
      <c r="D8" s="7">
        <v>95.001796130736167</v>
      </c>
      <c r="E8" s="7">
        <v>96.287916990597878</v>
      </c>
      <c r="F8" s="7">
        <v>95.544637423945289</v>
      </c>
      <c r="G8" s="7">
        <v>98.219274522502985</v>
      </c>
      <c r="H8" s="7">
        <v>100</v>
      </c>
      <c r="I8" s="7">
        <v>99.559052567360183</v>
      </c>
      <c r="J8" s="7">
        <v>101.19450657391414</v>
      </c>
      <c r="K8" s="7">
        <v>100.88547275485443</v>
      </c>
      <c r="L8" s="7">
        <v>101.18849920339962</v>
      </c>
      <c r="M8" s="7">
        <v>102.32315627790298</v>
      </c>
      <c r="N8" s="7">
        <v>103.65987210637458</v>
      </c>
      <c r="O8" s="7">
        <v>103.31082117994208</v>
      </c>
      <c r="P8" s="7">
        <v>103.54227154924254</v>
      </c>
      <c r="Q8" s="7">
        <v>103.32061494103233</v>
      </c>
      <c r="R8" s="7">
        <v>102.75964971381363</v>
      </c>
      <c r="S8" s="7">
        <v>104.45849551540124</v>
      </c>
      <c r="T8" s="7">
        <v>105.72074776340239</v>
      </c>
      <c r="U8" s="7">
        <v>108.36010469482045</v>
      </c>
      <c r="V8" s="7">
        <v>106.32926392727354</v>
      </c>
      <c r="W8" s="7">
        <v>106.42202155914607</v>
      </c>
      <c r="X8" s="7"/>
    </row>
    <row r="9" spans="1:24">
      <c r="A9" t="s">
        <v>202</v>
      </c>
      <c r="B9" t="s">
        <v>310</v>
      </c>
      <c r="C9" t="s">
        <v>196</v>
      </c>
      <c r="D9" s="12">
        <v>0</v>
      </c>
      <c r="E9" s="12">
        <v>50.077774927946216</v>
      </c>
      <c r="F9" s="12">
        <v>68.948113610955218</v>
      </c>
      <c r="G9" s="12">
        <v>82.312867838397267</v>
      </c>
      <c r="H9" s="12">
        <v>100</v>
      </c>
      <c r="I9" s="12">
        <v>101.02715525947151</v>
      </c>
      <c r="J9" s="12">
        <v>95.56859135145919</v>
      </c>
      <c r="K9" s="12">
        <v>99.887088792637698</v>
      </c>
      <c r="L9" s="12">
        <v>100.92135456856234</v>
      </c>
      <c r="M9" s="12">
        <v>104.87134986957861</v>
      </c>
      <c r="N9" s="12">
        <v>106.57689451149784</v>
      </c>
      <c r="O9" s="12">
        <v>111.04888539415244</v>
      </c>
      <c r="P9" s="12">
        <v>113.85063475435921</v>
      </c>
      <c r="Q9" s="12">
        <v>118.11685332190686</v>
      </c>
      <c r="R9" s="12">
        <v>125.65284569751122</v>
      </c>
      <c r="S9" s="12">
        <v>139.00037081014347</v>
      </c>
      <c r="T9" s="12">
        <v>145.02048420858284</v>
      </c>
      <c r="U9" s="12">
        <v>143.23165478280211</v>
      </c>
      <c r="V9" s="12">
        <v>131.89871725510702</v>
      </c>
      <c r="W9" s="12">
        <v>130.42779780452307</v>
      </c>
      <c r="X9" s="12">
        <v>133.17983166304981</v>
      </c>
    </row>
    <row r="10" spans="1:24">
      <c r="A10" s="2" t="s">
        <v>220</v>
      </c>
      <c r="B10" s="2" t="s">
        <v>310</v>
      </c>
      <c r="C10" s="2" t="s">
        <v>196</v>
      </c>
      <c r="D10" s="7">
        <v>94.374334652948704</v>
      </c>
      <c r="E10" s="7">
        <v>95.11018311435933</v>
      </c>
      <c r="F10" s="7">
        <v>95.112062248329465</v>
      </c>
      <c r="G10" s="7">
        <v>97.8733457820734</v>
      </c>
      <c r="H10" s="7">
        <v>100</v>
      </c>
      <c r="I10" s="7">
        <v>101.10840610327074</v>
      </c>
      <c r="J10" s="7">
        <v>102.46887905697946</v>
      </c>
      <c r="K10" s="7">
        <v>101.93686508715905</v>
      </c>
      <c r="L10" s="7">
        <v>102.24607481743749</v>
      </c>
      <c r="M10" s="7">
        <v>103.1278384051367</v>
      </c>
      <c r="N10" s="7">
        <v>104.08508774462678</v>
      </c>
      <c r="O10" s="7">
        <v>103.08782091420406</v>
      </c>
      <c r="P10" s="7">
        <v>102.89347776215008</v>
      </c>
      <c r="Q10" s="7">
        <v>103.03681810139116</v>
      </c>
      <c r="R10" s="7">
        <v>102.61291092782524</v>
      </c>
      <c r="S10" s="7">
        <v>104.03037055755811</v>
      </c>
      <c r="T10" s="7">
        <v>104.5836303586422</v>
      </c>
      <c r="U10" s="7">
        <v>106.64069139736833</v>
      </c>
      <c r="V10" s="7">
        <v>105.11545798637707</v>
      </c>
      <c r="W10" s="7">
        <v>105.00462401162106</v>
      </c>
      <c r="X10" s="45">
        <v>101.36163897071097</v>
      </c>
    </row>
    <row r="11" spans="1:24">
      <c r="A11" s="16" t="s">
        <v>203</v>
      </c>
      <c r="B11" t="s">
        <v>310</v>
      </c>
      <c r="C11" t="s">
        <v>196</v>
      </c>
      <c r="D11" s="12">
        <v>93.345532324422194</v>
      </c>
      <c r="E11" s="12">
        <v>85.218602875738014</v>
      </c>
      <c r="F11" s="12">
        <v>91.43660494179548</v>
      </c>
      <c r="G11" s="12">
        <v>106.64115444588091</v>
      </c>
      <c r="H11" s="12">
        <v>100</v>
      </c>
      <c r="I11" s="12">
        <v>98.832246392423357</v>
      </c>
      <c r="J11" s="12">
        <v>101.31125879914144</v>
      </c>
      <c r="K11" s="12">
        <v>97.369293751346021</v>
      </c>
      <c r="L11" s="12">
        <v>96.379050971471827</v>
      </c>
      <c r="M11" s="12">
        <v>95.988169947427764</v>
      </c>
      <c r="N11" s="12">
        <v>91.755295186643437</v>
      </c>
      <c r="O11" s="12">
        <v>86.78095485805639</v>
      </c>
      <c r="P11" s="12">
        <v>84.376360807053885</v>
      </c>
      <c r="Q11" s="12">
        <v>82.380788441614229</v>
      </c>
      <c r="R11" s="12">
        <v>78.964881982666483</v>
      </c>
      <c r="S11" s="12">
        <v>78.528047636737057</v>
      </c>
      <c r="T11" s="12">
        <v>78.562616922229225</v>
      </c>
      <c r="U11" s="12">
        <v>76.277105783773266</v>
      </c>
      <c r="V11" s="12">
        <v>73.275249533714856</v>
      </c>
      <c r="W11" s="12">
        <v>73.388791267288454</v>
      </c>
      <c r="X11" s="7">
        <v>75.317204095424472</v>
      </c>
    </row>
    <row r="12" spans="1:24">
      <c r="A12" s="16" t="s">
        <v>2</v>
      </c>
      <c r="B12" t="s">
        <v>310</v>
      </c>
      <c r="C12" t="s">
        <v>196</v>
      </c>
      <c r="D12" s="12">
        <v>97.998182232760797</v>
      </c>
      <c r="E12" s="12">
        <v>101.07574677726311</v>
      </c>
      <c r="F12" s="12">
        <v>99.331440902008453</v>
      </c>
      <c r="G12" s="12">
        <v>100.92300744135675</v>
      </c>
      <c r="H12" s="12">
        <v>100</v>
      </c>
      <c r="I12" s="12">
        <v>98.114208579172598</v>
      </c>
      <c r="J12" s="12">
        <v>97.794259936417674</v>
      </c>
      <c r="K12" s="12">
        <v>96.587177411694725</v>
      </c>
      <c r="L12" s="12">
        <v>97.662438241705289</v>
      </c>
      <c r="M12" s="12">
        <v>97.819680083790402</v>
      </c>
      <c r="N12" s="12">
        <v>97.259731892642847</v>
      </c>
      <c r="O12" s="12">
        <v>94.279737966094274</v>
      </c>
      <c r="P12" s="12">
        <v>93.208649627150393</v>
      </c>
      <c r="Q12" s="12">
        <v>91.67086445889197</v>
      </c>
      <c r="R12" s="12">
        <v>89.599747551639894</v>
      </c>
      <c r="S12" s="12">
        <v>91.571972038743596</v>
      </c>
      <c r="T12" s="12">
        <v>93.04496662344495</v>
      </c>
      <c r="U12" s="12">
        <v>92.411694666322163</v>
      </c>
      <c r="V12" s="12">
        <v>88.346476661859299</v>
      </c>
      <c r="W12" s="12">
        <v>88.576039849016752</v>
      </c>
      <c r="X12" s="12">
        <v>89.428675876259064</v>
      </c>
    </row>
    <row r="13" spans="1:24">
      <c r="A13" s="16" t="s">
        <v>5</v>
      </c>
      <c r="B13" s="2" t="s">
        <v>310</v>
      </c>
      <c r="C13" s="2" t="s">
        <v>196</v>
      </c>
      <c r="D13" s="7">
        <v>90.193654881378933</v>
      </c>
      <c r="E13" s="7">
        <v>95.334483133997949</v>
      </c>
      <c r="F13" s="7">
        <v>95.007727715398019</v>
      </c>
      <c r="G13" s="7">
        <v>100.13851061820182</v>
      </c>
      <c r="H13" s="7">
        <v>100</v>
      </c>
      <c r="I13" s="7">
        <v>96.181686572880764</v>
      </c>
      <c r="J13" s="7">
        <v>98.372075737779099</v>
      </c>
      <c r="K13" s="7">
        <v>97.987025057941921</v>
      </c>
      <c r="L13" s="7">
        <v>96.239722217169017</v>
      </c>
      <c r="M13" s="7">
        <v>96.208674464883472</v>
      </c>
      <c r="N13" s="7">
        <v>97.576577908047312</v>
      </c>
      <c r="O13" s="7">
        <v>97.469028470941495</v>
      </c>
      <c r="P13" s="7">
        <v>97.353071773247621</v>
      </c>
      <c r="Q13" s="7">
        <v>96.619631186712951</v>
      </c>
      <c r="R13" s="7">
        <v>95.287153621182611</v>
      </c>
      <c r="S13" s="7">
        <v>96.000280123499508</v>
      </c>
      <c r="T13" s="7">
        <v>96.585195370440232</v>
      </c>
      <c r="U13" s="7">
        <v>102.20762108288122</v>
      </c>
      <c r="V13" s="7">
        <v>100.7745624812855</v>
      </c>
      <c r="W13" s="7">
        <v>100.0068055969619</v>
      </c>
      <c r="X13" s="7">
        <v>101.57080495851484</v>
      </c>
    </row>
    <row r="14" spans="1:24">
      <c r="A14" s="16" t="s">
        <v>204</v>
      </c>
      <c r="B14" t="s">
        <v>310</v>
      </c>
      <c r="C14" t="s">
        <v>196</v>
      </c>
      <c r="D14" s="12">
        <v>91.757219046530352</v>
      </c>
      <c r="E14" s="12">
        <v>94.512998766147717</v>
      </c>
      <c r="F14" s="12">
        <v>91.065942661252564</v>
      </c>
      <c r="G14" s="12">
        <v>95.216495164857051</v>
      </c>
      <c r="H14" s="12">
        <v>100</v>
      </c>
      <c r="I14" s="12">
        <v>100.99734421431639</v>
      </c>
      <c r="J14" s="12">
        <v>98.748398719471453</v>
      </c>
      <c r="K14" s="12">
        <v>103.56205432206582</v>
      </c>
      <c r="L14" s="12">
        <v>105.74007403312251</v>
      </c>
      <c r="M14" s="12">
        <v>104.63792308078314</v>
      </c>
      <c r="N14" s="12">
        <v>116.03370574748915</v>
      </c>
      <c r="O14" s="12">
        <v>113.60170692609771</v>
      </c>
      <c r="P14" s="12">
        <v>120.30656179161356</v>
      </c>
      <c r="Q14" s="12">
        <v>118.17851930365633</v>
      </c>
      <c r="R14" s="12">
        <v>131.79908905775562</v>
      </c>
      <c r="S14" s="12">
        <v>134.27775031295857</v>
      </c>
      <c r="T14" s="12">
        <v>151.87507935835291</v>
      </c>
      <c r="U14" s="12">
        <v>141.16142464138841</v>
      </c>
      <c r="V14" s="12">
        <v>146.80729574048948</v>
      </c>
      <c r="W14" s="12">
        <v>146.25542415472452</v>
      </c>
      <c r="X14" s="12">
        <v>145.80518030481326</v>
      </c>
    </row>
    <row r="15" spans="1:24">
      <c r="A15" t="s">
        <v>205</v>
      </c>
      <c r="B15" t="s">
        <v>310</v>
      </c>
      <c r="C15" t="s">
        <v>196</v>
      </c>
      <c r="D15" s="12">
        <v>0</v>
      </c>
      <c r="E15" s="12">
        <v>0</v>
      </c>
      <c r="F15" s="12">
        <v>0</v>
      </c>
      <c r="G15" s="12">
        <v>101.81000021719282</v>
      </c>
      <c r="H15" s="12">
        <v>100</v>
      </c>
      <c r="I15" s="12">
        <v>109.57505319920665</v>
      </c>
      <c r="J15" s="12">
        <v>105.77768109319221</v>
      </c>
      <c r="K15" s="12">
        <v>101.25300220407264</v>
      </c>
      <c r="L15" s="12">
        <v>106.08553011117665</v>
      </c>
      <c r="M15" s="12">
        <v>118.99439590426488</v>
      </c>
      <c r="N15" s="12">
        <v>128.60997540508635</v>
      </c>
      <c r="O15" s="12">
        <v>124.8249580600686</v>
      </c>
      <c r="P15" s="12">
        <v>134.196986510589</v>
      </c>
      <c r="Q15" s="12">
        <v>139.00339776430411</v>
      </c>
      <c r="R15" s="12">
        <v>136.64631422934346</v>
      </c>
      <c r="S15" s="12">
        <v>136.46387268678799</v>
      </c>
      <c r="T15" s="12">
        <v>144.05990184622578</v>
      </c>
      <c r="U15" s="12">
        <v>141.2152761259058</v>
      </c>
      <c r="V15" s="12">
        <v>142.41788598420052</v>
      </c>
      <c r="W15" s="12">
        <v>147.99514016320737</v>
      </c>
      <c r="X15" s="12">
        <v>146.79118266697134</v>
      </c>
    </row>
    <row r="16" spans="1:24">
      <c r="A16" s="16" t="s">
        <v>206</v>
      </c>
      <c r="B16" t="s">
        <v>310</v>
      </c>
      <c r="C16" t="s">
        <v>196</v>
      </c>
      <c r="D16" s="12">
        <v>104.29339660766121</v>
      </c>
      <c r="E16" s="12">
        <v>102.04734911763894</v>
      </c>
      <c r="F16" s="12">
        <v>103.21241027598037</v>
      </c>
      <c r="G16" s="12">
        <v>101.16370212733052</v>
      </c>
      <c r="H16" s="12">
        <v>100</v>
      </c>
      <c r="I16" s="12">
        <v>110.21159384270481</v>
      </c>
      <c r="J16" s="12">
        <v>114.7146633485476</v>
      </c>
      <c r="K16" s="12">
        <v>118.71845395742625</v>
      </c>
      <c r="L16" s="12">
        <v>126.69778324517071</v>
      </c>
      <c r="M16" s="12">
        <v>138.80195304049673</v>
      </c>
      <c r="N16" s="12">
        <v>145.44370867143604</v>
      </c>
      <c r="O16" s="12">
        <v>133.27577851094742</v>
      </c>
      <c r="P16" s="12">
        <v>122.20203232923618</v>
      </c>
      <c r="Q16" s="12">
        <v>115.82979723109055</v>
      </c>
      <c r="R16" s="12">
        <v>112.0182506108041</v>
      </c>
      <c r="S16" s="12">
        <v>113.63997491460182</v>
      </c>
      <c r="T16" s="12">
        <v>107.75024192558938</v>
      </c>
      <c r="U16" s="12">
        <v>107.78430770061465</v>
      </c>
      <c r="V16" s="12">
        <v>94.285772898901101</v>
      </c>
      <c r="W16" s="12">
        <v>99.737989176279967</v>
      </c>
      <c r="X16" s="12"/>
    </row>
    <row r="17" spans="1:24">
      <c r="A17" s="16" t="s">
        <v>207</v>
      </c>
      <c r="B17" t="s">
        <v>310</v>
      </c>
      <c r="C17" t="s">
        <v>196</v>
      </c>
      <c r="D17" s="12">
        <v>106.48085114441768</v>
      </c>
      <c r="E17" s="12">
        <v>96.727201786097936</v>
      </c>
      <c r="F17" s="12">
        <v>93.445780332147834</v>
      </c>
      <c r="G17" s="12">
        <v>87.865133474426315</v>
      </c>
      <c r="H17" s="12">
        <v>100</v>
      </c>
      <c r="I17" s="12">
        <v>103.80853369604107</v>
      </c>
      <c r="J17" s="12">
        <v>105.94549634162011</v>
      </c>
      <c r="K17" s="12">
        <v>106.66002013155745</v>
      </c>
      <c r="L17" s="12">
        <v>107.54226436887026</v>
      </c>
      <c r="M17" s="12">
        <v>111.26415355392254</v>
      </c>
      <c r="N17" s="12">
        <v>113.43984500606729</v>
      </c>
      <c r="O17" s="12">
        <v>115.29124147600183</v>
      </c>
      <c r="P17" s="12">
        <v>116.83073794384202</v>
      </c>
      <c r="Q17" s="12">
        <v>116.84448785263906</v>
      </c>
      <c r="R17" s="12">
        <v>116.93542242584384</v>
      </c>
      <c r="S17" s="12">
        <v>120.53311129515521</v>
      </c>
      <c r="T17" s="12">
        <v>122.43159141991484</v>
      </c>
      <c r="U17" s="12">
        <v>127.23297142435781</v>
      </c>
      <c r="V17" s="12">
        <v>125.25124088729255</v>
      </c>
      <c r="W17" s="12">
        <v>124.99972786918778</v>
      </c>
      <c r="X17" s="12">
        <v>122.22667902152239</v>
      </c>
    </row>
    <row r="18" spans="1:24">
      <c r="A18" t="s">
        <v>208</v>
      </c>
      <c r="B18" t="s">
        <v>310</v>
      </c>
      <c r="C18" t="s">
        <v>196</v>
      </c>
      <c r="D18" s="12">
        <v>91.223101690426375</v>
      </c>
      <c r="E18" s="12">
        <v>113.21559897892762</v>
      </c>
      <c r="F18" s="12">
        <v>118.61593841630396</v>
      </c>
      <c r="G18" s="12">
        <v>113.99608982520941</v>
      </c>
      <c r="H18" s="12">
        <v>100</v>
      </c>
      <c r="I18" s="12">
        <v>99.751910084705585</v>
      </c>
      <c r="J18" s="12">
        <v>94.214323863586486</v>
      </c>
      <c r="K18" s="12">
        <v>110.56700474135674</v>
      </c>
      <c r="L18" s="12">
        <v>129.68859216537444</v>
      </c>
      <c r="M18" s="12">
        <v>117.28119815802857</v>
      </c>
      <c r="N18" s="12">
        <v>105.91470784904324</v>
      </c>
      <c r="O18" s="12">
        <v>91.942129623052182</v>
      </c>
      <c r="P18" s="12">
        <v>86.428327180779419</v>
      </c>
      <c r="Q18" s="12">
        <v>82.528692542151177</v>
      </c>
      <c r="R18" s="12">
        <v>74.289101494336549</v>
      </c>
      <c r="S18" s="12">
        <v>65.524259718927723</v>
      </c>
      <c r="T18" s="12">
        <v>65.507084507665397</v>
      </c>
      <c r="U18" s="12">
        <v>78.65048986221791</v>
      </c>
      <c r="V18" s="12">
        <v>83.480758229424723</v>
      </c>
      <c r="W18" s="12">
        <v>82.998539282581064</v>
      </c>
      <c r="X18" s="12"/>
    </row>
    <row r="19" spans="1:24">
      <c r="A19" t="s">
        <v>209</v>
      </c>
      <c r="B19" t="s">
        <v>310</v>
      </c>
      <c r="C19" t="s">
        <v>196</v>
      </c>
      <c r="D19" s="12">
        <v>0</v>
      </c>
      <c r="E19" s="12">
        <v>0</v>
      </c>
      <c r="F19" s="12">
        <v>0</v>
      </c>
      <c r="G19" s="12">
        <v>83.783650128749997</v>
      </c>
      <c r="H19" s="12">
        <v>100</v>
      </c>
      <c r="I19" s="12">
        <v>122.64375976273467</v>
      </c>
      <c r="J19" s="12">
        <v>118.8028407776812</v>
      </c>
      <c r="K19" s="12">
        <v>121.37086272101759</v>
      </c>
      <c r="L19" s="12">
        <v>145.14978696897361</v>
      </c>
      <c r="M19" s="12">
        <v>144.26220055765137</v>
      </c>
      <c r="N19" s="12">
        <v>143.82533053905772</v>
      </c>
      <c r="O19" s="12">
        <v>142.33716788701898</v>
      </c>
      <c r="P19" s="12">
        <v>151.28177056061077</v>
      </c>
      <c r="Q19" s="12">
        <v>159.64734794863296</v>
      </c>
      <c r="R19" s="12">
        <v>160.7679468484169</v>
      </c>
      <c r="S19" s="12">
        <v>167.26145074195227</v>
      </c>
      <c r="T19" s="12">
        <v>181.90146457124413</v>
      </c>
      <c r="U19" s="12">
        <v>171.96548954366546</v>
      </c>
      <c r="V19" s="12">
        <v>183.71055431331294</v>
      </c>
      <c r="W19" s="12">
        <v>202.56865829766534</v>
      </c>
      <c r="X19" s="12">
        <v>209.33159694491812</v>
      </c>
    </row>
    <row r="20" spans="1:24">
      <c r="A20" s="16" t="s">
        <v>210</v>
      </c>
      <c r="B20" t="s">
        <v>310</v>
      </c>
      <c r="C20" t="s">
        <v>196</v>
      </c>
      <c r="D20" s="12">
        <v>92.598908286643578</v>
      </c>
      <c r="E20" s="12">
        <v>98.816453343117558</v>
      </c>
      <c r="F20" s="12">
        <v>98.303318611679302</v>
      </c>
      <c r="G20" s="12">
        <v>103.42276587637888</v>
      </c>
      <c r="H20" s="12">
        <v>100</v>
      </c>
      <c r="I20" s="12">
        <v>98.218170504685986</v>
      </c>
      <c r="J20" s="12">
        <v>99.735085175904331</v>
      </c>
      <c r="K20" s="12">
        <v>99.403344900940738</v>
      </c>
      <c r="L20" s="12">
        <v>100.29148951088919</v>
      </c>
      <c r="M20" s="12">
        <v>101.363340286743</v>
      </c>
      <c r="N20" s="12">
        <v>101.85318465288918</v>
      </c>
      <c r="O20" s="12">
        <v>104.5968285201554</v>
      </c>
      <c r="P20" s="12">
        <v>104.9696228674983</v>
      </c>
      <c r="Q20" s="12">
        <v>107.2221442806585</v>
      </c>
      <c r="R20" s="12">
        <v>105.89889338866274</v>
      </c>
      <c r="S20" s="12">
        <v>107.43513088416833</v>
      </c>
      <c r="T20" s="12">
        <v>109.49896255337913</v>
      </c>
      <c r="U20" s="12">
        <v>106.93187388554978</v>
      </c>
      <c r="V20" s="12">
        <v>107.05925679517523</v>
      </c>
      <c r="W20" s="12">
        <v>110.4969104662875</v>
      </c>
      <c r="X20" s="12">
        <v>111.48765251498948</v>
      </c>
    </row>
    <row r="21" spans="1:24">
      <c r="A21" t="s">
        <v>211</v>
      </c>
      <c r="B21" t="s">
        <v>310</v>
      </c>
      <c r="C21" t="s">
        <v>196</v>
      </c>
      <c r="D21" s="12">
        <v>85.479204737588901</v>
      </c>
      <c r="E21" s="12">
        <v>87.438468715222626</v>
      </c>
      <c r="F21" s="12">
        <v>90.019910012581434</v>
      </c>
      <c r="G21" s="12">
        <v>101.69148189464666</v>
      </c>
      <c r="H21" s="12">
        <v>100</v>
      </c>
      <c r="I21" s="12">
        <v>105.12728790274593</v>
      </c>
      <c r="J21" s="12">
        <v>107.62654192995802</v>
      </c>
      <c r="K21" s="12">
        <v>113.82736159928334</v>
      </c>
      <c r="L21" s="12">
        <v>122.05261975761805</v>
      </c>
      <c r="M21" s="12">
        <v>130.14901552984861</v>
      </c>
      <c r="N21" s="12">
        <v>139.7316727030323</v>
      </c>
      <c r="O21" s="12">
        <v>131.11530557310672</v>
      </c>
      <c r="P21" s="12">
        <v>127.05425126583818</v>
      </c>
      <c r="Q21" s="12">
        <v>136.65195764581347</v>
      </c>
      <c r="R21" s="12">
        <v>150.69599814209093</v>
      </c>
      <c r="S21" s="12">
        <v>154.39577460012265</v>
      </c>
      <c r="T21" s="12">
        <v>151.67820171577273</v>
      </c>
      <c r="U21" s="12">
        <v>134.97052527278404</v>
      </c>
      <c r="V21" s="12">
        <v>151.02614394233686</v>
      </c>
      <c r="W21" s="12">
        <v>153.92705756548577</v>
      </c>
      <c r="X21" s="12">
        <v>162.90833010751584</v>
      </c>
    </row>
    <row r="22" spans="1:24">
      <c r="A22" t="s">
        <v>212</v>
      </c>
      <c r="B22" t="s">
        <v>310</v>
      </c>
      <c r="C22" t="s">
        <v>196</v>
      </c>
      <c r="D22" s="12">
        <v>73.264816905933259</v>
      </c>
      <c r="E22" s="12">
        <v>116.63595319703057</v>
      </c>
      <c r="F22" s="12">
        <v>91.202230788961145</v>
      </c>
      <c r="G22" s="12">
        <v>99.517044146396685</v>
      </c>
      <c r="H22" s="12">
        <v>100</v>
      </c>
      <c r="I22" s="12">
        <v>102.96630527724176</v>
      </c>
      <c r="J22" s="12">
        <v>106.21273265896008</v>
      </c>
      <c r="K22" s="12">
        <v>101.24965626636418</v>
      </c>
      <c r="L22" s="12">
        <v>106.99895898079001</v>
      </c>
      <c r="M22" s="12">
        <v>111.75941886945704</v>
      </c>
      <c r="N22" s="12">
        <v>105.8373321062145</v>
      </c>
      <c r="O22" s="12">
        <v>93.670159418981754</v>
      </c>
      <c r="P22" s="12">
        <v>96.085399867822403</v>
      </c>
      <c r="Q22" s="12">
        <v>106.33636708188426</v>
      </c>
      <c r="R22" s="12">
        <v>103.20182374185488</v>
      </c>
      <c r="S22" s="12">
        <v>103.9377089387991</v>
      </c>
      <c r="T22" s="12">
        <v>110.30808770769451</v>
      </c>
      <c r="U22" s="12">
        <v>94.107916468075089</v>
      </c>
      <c r="V22" s="12">
        <v>92.632024476598545</v>
      </c>
      <c r="W22" s="12">
        <v>91.629964040411508</v>
      </c>
      <c r="X22" s="12">
        <v>92.367715334261661</v>
      </c>
    </row>
    <row r="23" spans="1:24">
      <c r="A23" s="16" t="s">
        <v>213</v>
      </c>
      <c r="B23" t="s">
        <v>310</v>
      </c>
      <c r="C23" t="s">
        <v>196</v>
      </c>
      <c r="D23" s="12">
        <v>99.073073506457177</v>
      </c>
      <c r="E23" s="12">
        <v>95.526860855264573</v>
      </c>
      <c r="F23" s="12">
        <v>95.454783961168118</v>
      </c>
      <c r="G23" s="12">
        <v>99.756473254023319</v>
      </c>
      <c r="H23" s="12">
        <v>100</v>
      </c>
      <c r="I23" s="12">
        <v>100.43303617269207</v>
      </c>
      <c r="J23" s="12">
        <v>101.66830503735125</v>
      </c>
      <c r="K23" s="12">
        <v>105.96002446925355</v>
      </c>
      <c r="L23" s="12">
        <v>106.5563827508137</v>
      </c>
      <c r="M23" s="12">
        <v>108.23330685005124</v>
      </c>
      <c r="N23" s="12">
        <v>109.69543936358612</v>
      </c>
      <c r="O23" s="12">
        <v>108.2536031496897</v>
      </c>
      <c r="P23" s="12">
        <v>108.59493218481633</v>
      </c>
      <c r="Q23" s="12">
        <v>109.27910901612667</v>
      </c>
      <c r="R23" s="12">
        <v>109.87914377475143</v>
      </c>
      <c r="S23" s="12">
        <v>111.34722194604963</v>
      </c>
      <c r="T23" s="12">
        <v>112.20650958867139</v>
      </c>
      <c r="U23" s="12">
        <v>113.85883091714236</v>
      </c>
      <c r="V23" s="12">
        <v>114.46303729647472</v>
      </c>
      <c r="W23" s="12">
        <v>113.79313034977791</v>
      </c>
      <c r="X23" s="12">
        <v>113.72440329748926</v>
      </c>
    </row>
    <row r="24" spans="1:24" s="2" customFormat="1">
      <c r="A24" t="s">
        <v>214</v>
      </c>
      <c r="B24" t="s">
        <v>310</v>
      </c>
      <c r="C24" t="s">
        <v>196</v>
      </c>
      <c r="D24" s="12">
        <v>0</v>
      </c>
      <c r="E24" s="12">
        <v>0</v>
      </c>
      <c r="F24" s="12">
        <v>0</v>
      </c>
      <c r="G24" s="12">
        <v>0</v>
      </c>
      <c r="H24" s="12">
        <v>100</v>
      </c>
      <c r="I24" s="12">
        <v>109.27966356843233</v>
      </c>
      <c r="J24" s="12">
        <v>123.40427509545138</v>
      </c>
      <c r="K24" s="12">
        <v>103.75445071547007</v>
      </c>
      <c r="L24" s="12">
        <v>118.82625432139911</v>
      </c>
      <c r="M24" s="12">
        <v>132.0465316432317</v>
      </c>
      <c r="N24" s="12">
        <v>133.1106869003932</v>
      </c>
      <c r="O24" s="12">
        <v>127.51800441856101</v>
      </c>
      <c r="P24" s="12">
        <v>139.37641802574402</v>
      </c>
      <c r="Q24" s="12">
        <v>176.84288724379024</v>
      </c>
      <c r="R24" s="12">
        <v>199.02444373671918</v>
      </c>
      <c r="S24" s="12">
        <v>236.18609364478124</v>
      </c>
      <c r="T24" s="12">
        <v>246.43438671744389</v>
      </c>
      <c r="U24" s="12">
        <v>218.19743850505228</v>
      </c>
      <c r="V24" s="12">
        <v>243.42867340123286</v>
      </c>
      <c r="W24" s="12">
        <v>257.31498701557626</v>
      </c>
      <c r="X24" s="12">
        <v>0</v>
      </c>
    </row>
    <row r="25" spans="1:24">
      <c r="A25" t="s">
        <v>216</v>
      </c>
      <c r="B25" t="s">
        <v>310</v>
      </c>
      <c r="C25" t="s">
        <v>196</v>
      </c>
      <c r="D25" s="12">
        <v>0</v>
      </c>
      <c r="E25" s="12">
        <v>81.685155947933637</v>
      </c>
      <c r="F25" s="12">
        <v>90.472741906743579</v>
      </c>
      <c r="G25" s="12">
        <v>97.78706997863037</v>
      </c>
      <c r="H25" s="12">
        <v>100</v>
      </c>
      <c r="I25" s="12">
        <v>101.1743112315808</v>
      </c>
      <c r="J25" s="12">
        <v>97.330966916360808</v>
      </c>
      <c r="K25" s="12">
        <v>93.32305618456941</v>
      </c>
      <c r="L25" s="12">
        <v>108.11682753628989</v>
      </c>
      <c r="M25" s="12">
        <v>105.01457344059099</v>
      </c>
      <c r="N25" s="12">
        <v>101.74605687735426</v>
      </c>
      <c r="O25" s="12">
        <v>101.13054491537824</v>
      </c>
      <c r="P25" s="12">
        <v>100.68155369970633</v>
      </c>
      <c r="Q25" s="12">
        <v>102.00583186517869</v>
      </c>
      <c r="R25" s="12">
        <v>105.50976891184705</v>
      </c>
      <c r="S25" s="12">
        <v>115.29391920611357</v>
      </c>
      <c r="T25" s="12">
        <v>122.42423089943807</v>
      </c>
      <c r="U25" s="12">
        <v>111.62819387170467</v>
      </c>
      <c r="V25" s="12">
        <v>109.27842333290538</v>
      </c>
      <c r="W25" s="12">
        <v>110.81951060976223</v>
      </c>
      <c r="X25" s="12">
        <v>112.99802416947806</v>
      </c>
    </row>
    <row r="26" spans="1:24">
      <c r="A26" t="s">
        <v>217</v>
      </c>
      <c r="B26" t="s">
        <v>310</v>
      </c>
      <c r="C26" t="s">
        <v>196</v>
      </c>
      <c r="D26" s="12">
        <v>86.14146008362512</v>
      </c>
      <c r="E26" s="12">
        <v>89.89009315264255</v>
      </c>
      <c r="F26" s="12">
        <v>94.99116700834351</v>
      </c>
      <c r="G26" s="12">
        <v>100.89902790996533</v>
      </c>
      <c r="H26" s="12">
        <v>100</v>
      </c>
      <c r="I26" s="12">
        <v>102.48537716221112</v>
      </c>
      <c r="J26" s="12">
        <v>107.96080458809989</v>
      </c>
      <c r="K26" s="12">
        <v>110.59952629778324</v>
      </c>
      <c r="L26" s="12">
        <v>102.83573044383887</v>
      </c>
      <c r="M26" s="12">
        <v>105.23138678056233</v>
      </c>
      <c r="N26" s="12">
        <v>105.46826421138779</v>
      </c>
      <c r="O26" s="12">
        <v>106.12422437421198</v>
      </c>
      <c r="P26" s="12">
        <v>105.39832774791539</v>
      </c>
      <c r="Q26" s="12">
        <v>103.22527165147001</v>
      </c>
      <c r="R26" s="12">
        <v>103.08851220516877</v>
      </c>
      <c r="S26" s="12">
        <v>105.35543620239039</v>
      </c>
      <c r="T26" s="12">
        <v>106.69659374430555</v>
      </c>
      <c r="U26" s="12">
        <v>107.52786696014009</v>
      </c>
      <c r="V26" s="12">
        <v>101.94215540884851</v>
      </c>
      <c r="W26" s="12">
        <v>105.55227368582025</v>
      </c>
      <c r="X26" s="12">
        <v>109.16540366331769</v>
      </c>
    </row>
    <row r="27" spans="1:24">
      <c r="A27" s="16" t="s">
        <v>218</v>
      </c>
      <c r="B27" t="s">
        <v>310</v>
      </c>
      <c r="C27" t="s">
        <v>196</v>
      </c>
      <c r="D27" s="12">
        <v>103.33936902831491</v>
      </c>
      <c r="E27" s="12">
        <v>94.641824889677821</v>
      </c>
      <c r="F27" s="12">
        <v>91.114092422904889</v>
      </c>
      <c r="G27" s="12">
        <v>94.097195606847421</v>
      </c>
      <c r="H27" s="12">
        <v>100</v>
      </c>
      <c r="I27" s="12">
        <v>99.274646315950207</v>
      </c>
      <c r="J27" s="12">
        <v>99.623845176838159</v>
      </c>
      <c r="K27" s="12">
        <v>101.4837372597258</v>
      </c>
      <c r="L27" s="12">
        <v>105.56374864466751</v>
      </c>
      <c r="M27" s="12">
        <v>107.75753154692511</v>
      </c>
      <c r="N27" s="12">
        <v>110.92392289769843</v>
      </c>
      <c r="O27" s="12">
        <v>113.61161269900668</v>
      </c>
      <c r="P27" s="12">
        <v>117.55651938600273</v>
      </c>
      <c r="Q27" s="12">
        <v>121.81723897047107</v>
      </c>
      <c r="R27" s="12">
        <v>126.0501737481716</v>
      </c>
      <c r="S27" s="12">
        <v>130.52173010261217</v>
      </c>
      <c r="T27" s="12">
        <v>136.54381233257166</v>
      </c>
      <c r="U27" s="12">
        <v>135.76088587230859</v>
      </c>
      <c r="V27" s="12">
        <v>134.86813605478957</v>
      </c>
      <c r="W27" s="12">
        <v>136.88964976856747</v>
      </c>
      <c r="X27" s="12">
        <v>136.11992866246052</v>
      </c>
    </row>
    <row r="28" spans="1:24">
      <c r="A28" t="s">
        <v>219</v>
      </c>
      <c r="B28" t="s">
        <v>310</v>
      </c>
      <c r="C28" t="s">
        <v>196</v>
      </c>
      <c r="D28" s="12">
        <v>108.31678214050838</v>
      </c>
      <c r="E28" s="12">
        <v>91.342732988776959</v>
      </c>
      <c r="F28" s="12">
        <v>91.408342953489026</v>
      </c>
      <c r="G28" s="12">
        <v>95.593292724351457</v>
      </c>
      <c r="H28" s="12">
        <v>100</v>
      </c>
      <c r="I28" s="12">
        <v>95.526368433512346</v>
      </c>
      <c r="J28" s="12">
        <v>90.337189276205876</v>
      </c>
      <c r="K28" s="12">
        <v>87.544790329798133</v>
      </c>
      <c r="L28" s="12">
        <v>90.299855376572594</v>
      </c>
      <c r="M28" s="12">
        <v>81.763384199803554</v>
      </c>
      <c r="N28" s="12">
        <v>78.973811750559022</v>
      </c>
      <c r="O28" s="12">
        <v>76.962942378770364</v>
      </c>
      <c r="P28" s="12">
        <v>72.903867262498352</v>
      </c>
      <c r="Q28" s="12">
        <v>70.658896135450945</v>
      </c>
      <c r="R28" s="12">
        <v>69.871546528874973</v>
      </c>
      <c r="S28" s="12">
        <v>71.202792847135768</v>
      </c>
      <c r="T28" s="12">
        <v>66.691206501294516</v>
      </c>
      <c r="U28" s="12">
        <v>66.456066837510406</v>
      </c>
      <c r="V28" s="12">
        <v>68.622915793176986</v>
      </c>
      <c r="W28" s="12">
        <v>70.236750990449238</v>
      </c>
      <c r="X28" s="12">
        <v>73.572704871461212</v>
      </c>
    </row>
    <row r="29" spans="1:24">
      <c r="A29" s="16" t="s">
        <v>221</v>
      </c>
      <c r="B29" t="s">
        <v>310</v>
      </c>
      <c r="C29" t="s">
        <v>196</v>
      </c>
      <c r="D29" s="12">
        <v>93.80496710523272</v>
      </c>
      <c r="E29" s="12">
        <v>90.034089278510748</v>
      </c>
      <c r="F29" s="12">
        <v>95.039162144987415</v>
      </c>
      <c r="G29" s="12">
        <v>94.687354242562577</v>
      </c>
      <c r="H29" s="12">
        <v>100</v>
      </c>
      <c r="I29" s="12">
        <v>121.13094003627002</v>
      </c>
      <c r="J29" s="12">
        <v>123.81355914628411</v>
      </c>
      <c r="K29" s="12">
        <v>123.98857173395166</v>
      </c>
      <c r="L29" s="12">
        <v>128.7461687519538</v>
      </c>
      <c r="M29" s="12">
        <v>128.49947151415475</v>
      </c>
      <c r="N29" s="12">
        <v>127.14653763575716</v>
      </c>
      <c r="O29" s="12">
        <v>116.07035426576101</v>
      </c>
      <c r="P29" s="12">
        <v>115.70125431325472</v>
      </c>
      <c r="Q29" s="12">
        <v>118.43788796958044</v>
      </c>
      <c r="R29" s="12">
        <v>119.2327078175642</v>
      </c>
      <c r="S29" s="12">
        <v>118.45737881905205</v>
      </c>
      <c r="T29" s="12">
        <v>106.27418848843398</v>
      </c>
      <c r="U29" s="12">
        <v>97.824409698371255</v>
      </c>
      <c r="V29" s="12">
        <v>102.16297631124631</v>
      </c>
      <c r="W29" s="12">
        <v>100.90563957412336</v>
      </c>
      <c r="X29" s="12">
        <v>108.84519125907399</v>
      </c>
    </row>
    <row r="30" spans="1:24">
      <c r="A30" t="s">
        <v>222</v>
      </c>
      <c r="B30" t="s">
        <v>310</v>
      </c>
      <c r="C30" t="s">
        <v>196</v>
      </c>
      <c r="D30" s="12">
        <v>98.055159751627016</v>
      </c>
      <c r="E30" s="12">
        <v>108.8450531097571</v>
      </c>
      <c r="F30" s="12">
        <v>107.05956863818432</v>
      </c>
      <c r="G30" s="12">
        <v>98.020274360005445</v>
      </c>
      <c r="H30" s="12">
        <v>100</v>
      </c>
      <c r="I30" s="12">
        <v>111.70510073023151</v>
      </c>
      <c r="J30" s="12">
        <v>111.19973532952966</v>
      </c>
      <c r="K30" s="12">
        <v>114.74328796085059</v>
      </c>
      <c r="L30" s="12">
        <v>129.02903168590686</v>
      </c>
      <c r="M30" s="12">
        <v>132.61664792467914</v>
      </c>
      <c r="N30" s="12">
        <v>123.7660217417185</v>
      </c>
      <c r="O30" s="12">
        <v>101.72976795487955</v>
      </c>
      <c r="P30" s="12">
        <v>92.123641888664977</v>
      </c>
      <c r="Q30" s="12">
        <v>94.141340285535748</v>
      </c>
      <c r="R30" s="12">
        <v>94.108767946644988</v>
      </c>
      <c r="S30" s="12">
        <v>85.784810314138056</v>
      </c>
      <c r="T30" s="12">
        <v>81.368979703299317</v>
      </c>
      <c r="U30" s="12">
        <v>89.294939568852044</v>
      </c>
      <c r="V30" s="12">
        <v>92.946497453218342</v>
      </c>
      <c r="W30" s="12">
        <v>91.554744639623394</v>
      </c>
      <c r="X30" s="12">
        <v>0</v>
      </c>
    </row>
    <row r="31" spans="1:24"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</row>
    <row r="32" spans="1:24"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</row>
    <row r="33" spans="1:24"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</row>
    <row r="34" spans="1:24"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</row>
    <row r="35" spans="1:24"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</row>
    <row r="36" spans="1:24"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</row>
    <row r="37" spans="1:24">
      <c r="A37" s="1" t="s">
        <v>317</v>
      </c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</row>
    <row r="38" spans="1:24">
      <c r="A38" t="s">
        <v>193</v>
      </c>
      <c r="B38" t="s">
        <v>310</v>
      </c>
      <c r="C38" t="s">
        <v>196</v>
      </c>
      <c r="D38" s="12">
        <f t="shared" ref="D38:X38" si="0">100*D3/D$10</f>
        <v>97.390971446065592</v>
      </c>
      <c r="E38" s="12">
        <f t="shared" si="0"/>
        <v>100.57660890011556</v>
      </c>
      <c r="F38" s="12">
        <f t="shared" si="0"/>
        <v>101.83946240521331</v>
      </c>
      <c r="G38" s="12">
        <f t="shared" si="0"/>
        <v>103.57015025049988</v>
      </c>
      <c r="H38" s="12">
        <f t="shared" si="0"/>
        <v>100</v>
      </c>
      <c r="I38" s="12">
        <f t="shared" si="0"/>
        <v>97.518659225649003</v>
      </c>
      <c r="J38" s="12">
        <f t="shared" si="0"/>
        <v>96.67074508021139</v>
      </c>
      <c r="K38" s="12">
        <f t="shared" si="0"/>
        <v>97.904384178097331</v>
      </c>
      <c r="L38" s="12">
        <f t="shared" si="0"/>
        <v>97.831100722977453</v>
      </c>
      <c r="M38" s="12">
        <f t="shared" si="0"/>
        <v>97.716168949153285</v>
      </c>
      <c r="N38" s="12">
        <f t="shared" si="0"/>
        <v>97.495923001305812</v>
      </c>
      <c r="O38" s="12">
        <f t="shared" si="0"/>
        <v>98.382503150934156</v>
      </c>
      <c r="P38" s="12">
        <f t="shared" si="0"/>
        <v>99.338713023887564</v>
      </c>
      <c r="Q38" s="12">
        <f t="shared" si="0"/>
        <v>99.701927994534259</v>
      </c>
      <c r="R38" s="12">
        <f t="shared" si="0"/>
        <v>99.90178228918262</v>
      </c>
      <c r="S38" s="12">
        <f t="shared" si="0"/>
        <v>98.498459246373571</v>
      </c>
      <c r="T38" s="12">
        <f t="shared" si="0"/>
        <v>95.987243198342242</v>
      </c>
      <c r="U38" s="12">
        <f t="shared" si="0"/>
        <v>98.242591586064094</v>
      </c>
      <c r="V38" s="12">
        <f t="shared" si="0"/>
        <v>97.766383551705502</v>
      </c>
      <c r="W38" s="12">
        <f t="shared" si="0"/>
        <v>95.636660188040111</v>
      </c>
      <c r="X38" s="12">
        <f t="shared" si="0"/>
        <v>98.981234440407533</v>
      </c>
    </row>
    <row r="39" spans="1:24">
      <c r="A39" t="s">
        <v>197</v>
      </c>
      <c r="B39" t="s">
        <v>310</v>
      </c>
      <c r="C39" t="s">
        <v>196</v>
      </c>
      <c r="D39" s="12">
        <f t="shared" ref="D39:X39" si="1">100*D4/D$10</f>
        <v>93.374550834562172</v>
      </c>
      <c r="E39" s="12">
        <f t="shared" si="1"/>
        <v>98.356046746009028</v>
      </c>
      <c r="F39" s="12">
        <f t="shared" si="1"/>
        <v>101.93665296090927</v>
      </c>
      <c r="G39" s="12">
        <f t="shared" si="1"/>
        <v>105.42288740991867</v>
      </c>
      <c r="H39" s="12">
        <f t="shared" si="1"/>
        <v>100</v>
      </c>
      <c r="I39" s="12">
        <f t="shared" si="1"/>
        <v>95.110435270959812</v>
      </c>
      <c r="J39" s="12">
        <f t="shared" si="1"/>
        <v>93.175163688842275</v>
      </c>
      <c r="K39" s="12">
        <f t="shared" si="1"/>
        <v>92.942054724764219</v>
      </c>
      <c r="L39" s="12">
        <f t="shared" si="1"/>
        <v>93.971004010922783</v>
      </c>
      <c r="M39" s="12">
        <f t="shared" si="1"/>
        <v>92.427849458462163</v>
      </c>
      <c r="N39" s="12">
        <f t="shared" si="1"/>
        <v>93.506397675319093</v>
      </c>
      <c r="O39" s="12">
        <f t="shared" si="1"/>
        <v>94.051756886748549</v>
      </c>
      <c r="P39" s="12">
        <f t="shared" si="1"/>
        <v>95.442148528846147</v>
      </c>
      <c r="Q39" s="12">
        <f t="shared" si="1"/>
        <v>96.505478288350517</v>
      </c>
      <c r="R39" s="12">
        <f t="shared" si="1"/>
        <v>98.373867142329701</v>
      </c>
      <c r="S39" s="12">
        <f t="shared" si="1"/>
        <v>96.74403235236278</v>
      </c>
      <c r="T39" s="12">
        <f t="shared" si="1"/>
        <v>94.082029825495241</v>
      </c>
      <c r="U39" s="12">
        <f t="shared" si="1"/>
        <v>95.265834499420734</v>
      </c>
      <c r="V39" s="12">
        <f t="shared" si="1"/>
        <v>98.221406998225589</v>
      </c>
      <c r="W39" s="12">
        <f t="shared" si="1"/>
        <v>99.040035186755233</v>
      </c>
      <c r="X39" s="12">
        <f t="shared" si="1"/>
        <v>103.2212942409024</v>
      </c>
    </row>
    <row r="40" spans="1:24">
      <c r="A40" t="s">
        <v>198</v>
      </c>
      <c r="B40" t="s">
        <v>310</v>
      </c>
      <c r="C40" t="s">
        <v>196</v>
      </c>
      <c r="D40" s="12">
        <f t="shared" ref="D40:X40" si="2">100*D5/D$10</f>
        <v>0</v>
      </c>
      <c r="E40" s="12">
        <f t="shared" si="2"/>
        <v>0</v>
      </c>
      <c r="F40" s="12">
        <f t="shared" si="2"/>
        <v>0</v>
      </c>
      <c r="G40" s="12">
        <f t="shared" si="2"/>
        <v>98.018690275236906</v>
      </c>
      <c r="H40" s="12">
        <f t="shared" si="2"/>
        <v>100</v>
      </c>
      <c r="I40" s="12">
        <f t="shared" si="2"/>
        <v>102.074844003059</v>
      </c>
      <c r="J40" s="12">
        <f t="shared" si="2"/>
        <v>105.01269530811599</v>
      </c>
      <c r="K40" s="12">
        <f t="shared" si="2"/>
        <v>109.09629799943694</v>
      </c>
      <c r="L40" s="12">
        <f t="shared" si="2"/>
        <v>114.06406975507558</v>
      </c>
      <c r="M40" s="12">
        <f t="shared" si="2"/>
        <v>117.44010638015648</v>
      </c>
      <c r="N40" s="12">
        <f t="shared" si="2"/>
        <v>118.89362922681892</v>
      </c>
      <c r="O40" s="12">
        <f t="shared" si="2"/>
        <v>118.5914694905554</v>
      </c>
      <c r="P40" s="12">
        <f t="shared" si="2"/>
        <v>127.14222752382314</v>
      </c>
      <c r="Q40" s="12">
        <f t="shared" si="2"/>
        <v>131.57534867407193</v>
      </c>
      <c r="R40" s="12">
        <f t="shared" si="2"/>
        <v>133.71789463908362</v>
      </c>
      <c r="S40" s="12">
        <f t="shared" si="2"/>
        <v>131.64386524248494</v>
      </c>
      <c r="T40" s="12">
        <f t="shared" si="2"/>
        <v>129.73336038308881</v>
      </c>
      <c r="U40" s="12">
        <f t="shared" si="2"/>
        <v>130.92864137888856</v>
      </c>
      <c r="V40" s="12">
        <f t="shared" si="2"/>
        <v>133.18727798495226</v>
      </c>
      <c r="W40" s="12">
        <f t="shared" si="2"/>
        <v>138.10870990671984</v>
      </c>
      <c r="X40" s="12">
        <f t="shared" si="2"/>
        <v>145.85659783563852</v>
      </c>
    </row>
    <row r="41" spans="1:24">
      <c r="A41" t="s">
        <v>199</v>
      </c>
      <c r="B41" t="s">
        <v>310</v>
      </c>
      <c r="C41" t="s">
        <v>196</v>
      </c>
      <c r="D41" s="12">
        <f t="shared" ref="D41:X41" si="3">100*D6/D$10</f>
        <v>66.169466745656393</v>
      </c>
      <c r="E41" s="12">
        <f t="shared" si="3"/>
        <v>87.790079345663173</v>
      </c>
      <c r="F41" s="12">
        <f t="shared" si="3"/>
        <v>93.328105569136227</v>
      </c>
      <c r="G41" s="12">
        <f t="shared" si="3"/>
        <v>95.566224839610641</v>
      </c>
      <c r="H41" s="12">
        <f t="shared" si="3"/>
        <v>100</v>
      </c>
      <c r="I41" s="12">
        <f t="shared" si="3"/>
        <v>100.3945638921609</v>
      </c>
      <c r="J41" s="12">
        <f t="shared" si="3"/>
        <v>104.28245191395497</v>
      </c>
      <c r="K41" s="12">
        <f t="shared" si="3"/>
        <v>98.592909290609683</v>
      </c>
      <c r="L41" s="12">
        <f t="shared" si="3"/>
        <v>99.186380817245464</v>
      </c>
      <c r="M41" s="12">
        <f t="shared" si="3"/>
        <v>107.42063358136335</v>
      </c>
      <c r="N41" s="12">
        <f t="shared" si="3"/>
        <v>111.72976730979261</v>
      </c>
      <c r="O41" s="12">
        <f t="shared" si="3"/>
        <v>106.71974228074777</v>
      </c>
      <c r="P41" s="12">
        <f t="shared" si="3"/>
        <v>111.25199395493048</v>
      </c>
      <c r="Q41" s="12">
        <f t="shared" si="3"/>
        <v>107.22783865713636</v>
      </c>
      <c r="R41" s="12">
        <f t="shared" si="3"/>
        <v>103.82058648541027</v>
      </c>
      <c r="S41" s="12">
        <f t="shared" si="3"/>
        <v>105.96940649266291</v>
      </c>
      <c r="T41" s="12">
        <f t="shared" si="3"/>
        <v>105.78182100968834</v>
      </c>
      <c r="U41" s="12">
        <f t="shared" si="3"/>
        <v>104.56668983211324</v>
      </c>
      <c r="V41" s="12">
        <f t="shared" si="3"/>
        <v>101.52573347720414</v>
      </c>
      <c r="W41" s="12">
        <f t="shared" si="3"/>
        <v>101.13548979381629</v>
      </c>
      <c r="X41" s="12">
        <f t="shared" si="3"/>
        <v>105.82648761046063</v>
      </c>
    </row>
    <row r="42" spans="1:24">
      <c r="A42" t="s">
        <v>200</v>
      </c>
      <c r="B42" t="s">
        <v>310</v>
      </c>
      <c r="C42" t="s">
        <v>196</v>
      </c>
      <c r="D42" s="12">
        <f t="shared" ref="D42:X42" si="4">100*D7/D$10</f>
        <v>96.930268105893305</v>
      </c>
      <c r="E42" s="12">
        <f t="shared" si="4"/>
        <v>99.5319930622572</v>
      </c>
      <c r="F42" s="12">
        <f t="shared" si="4"/>
        <v>97.061802365655169</v>
      </c>
      <c r="G42" s="12">
        <f t="shared" si="4"/>
        <v>97.576564636243845</v>
      </c>
      <c r="H42" s="12">
        <f t="shared" si="4"/>
        <v>100</v>
      </c>
      <c r="I42" s="12">
        <f t="shared" si="4"/>
        <v>96.864199890936007</v>
      </c>
      <c r="J42" s="12">
        <f t="shared" si="4"/>
        <v>96.256431215218697</v>
      </c>
      <c r="K42" s="12">
        <f t="shared" si="4"/>
        <v>99.003576000636485</v>
      </c>
      <c r="L42" s="12">
        <f t="shared" si="4"/>
        <v>100.64824537428177</v>
      </c>
      <c r="M42" s="12">
        <f t="shared" si="4"/>
        <v>100.96553163152677</v>
      </c>
      <c r="N42" s="12">
        <f t="shared" si="4"/>
        <v>105.48306750318579</v>
      </c>
      <c r="O42" s="12">
        <f t="shared" si="4"/>
        <v>106.71900666992475</v>
      </c>
      <c r="P42" s="12">
        <f t="shared" si="4"/>
        <v>105.73200925906359</v>
      </c>
      <c r="Q42" s="12">
        <f t="shared" si="4"/>
        <v>108.00913096716289</v>
      </c>
      <c r="R42" s="12">
        <f t="shared" si="4"/>
        <v>109.17271708272537</v>
      </c>
      <c r="S42" s="12">
        <f t="shared" si="4"/>
        <v>108.66206567847321</v>
      </c>
      <c r="T42" s="12">
        <f t="shared" si="4"/>
        <v>111.36555030659819</v>
      </c>
      <c r="U42" s="12">
        <f t="shared" si="4"/>
        <v>110.74945851723791</v>
      </c>
      <c r="V42" s="12">
        <f t="shared" si="4"/>
        <v>111.27073039242924</v>
      </c>
      <c r="W42" s="12">
        <f t="shared" si="4"/>
        <v>104.29815865109867</v>
      </c>
      <c r="X42" s="12">
        <f t="shared" si="4"/>
        <v>106.76602175737163</v>
      </c>
    </row>
    <row r="43" spans="1:24">
      <c r="A43" s="2" t="s">
        <v>201</v>
      </c>
      <c r="B43" s="2" t="s">
        <v>310</v>
      </c>
      <c r="C43" s="2" t="s">
        <v>196</v>
      </c>
      <c r="D43" s="12">
        <f t="shared" ref="D43:W43" si="5">100*D8/D$10</f>
        <v>100.6648645313314</v>
      </c>
      <c r="E43" s="12">
        <f t="shared" si="5"/>
        <v>101.23828368075209</v>
      </c>
      <c r="F43" s="12">
        <f t="shared" si="5"/>
        <v>100.45480580001137</v>
      </c>
      <c r="G43" s="12">
        <f t="shared" si="5"/>
        <v>100.35344529980597</v>
      </c>
      <c r="H43" s="12">
        <f t="shared" si="5"/>
        <v>100</v>
      </c>
      <c r="I43" s="12">
        <f t="shared" si="5"/>
        <v>98.467631331930932</v>
      </c>
      <c r="J43" s="12">
        <f t="shared" si="5"/>
        <v>98.756332171491124</v>
      </c>
      <c r="K43" s="12">
        <f t="shared" si="5"/>
        <v>98.968584788824302</v>
      </c>
      <c r="L43" s="12">
        <f t="shared" si="5"/>
        <v>98.965656514515416</v>
      </c>
      <c r="M43" s="12">
        <f t="shared" si="5"/>
        <v>99.219723655922536</v>
      </c>
      <c r="N43" s="12">
        <f t="shared" si="5"/>
        <v>99.591473046268206</v>
      </c>
      <c r="O43" s="12">
        <f t="shared" si="5"/>
        <v>100.21632067082263</v>
      </c>
      <c r="P43" s="12">
        <f t="shared" si="5"/>
        <v>100.63054899222303</v>
      </c>
      <c r="Q43" s="12">
        <f t="shared" si="5"/>
        <v>100.27543245693195</v>
      </c>
      <c r="R43" s="12">
        <f t="shared" si="5"/>
        <v>100.14300226420008</v>
      </c>
      <c r="S43" s="12">
        <f t="shared" si="5"/>
        <v>100.41153843396746</v>
      </c>
      <c r="T43" s="12">
        <f t="shared" si="5"/>
        <v>101.08728048630626</v>
      </c>
      <c r="U43" s="12">
        <f t="shared" si="5"/>
        <v>101.61234260104821</v>
      </c>
      <c r="V43" s="12">
        <f t="shared" si="5"/>
        <v>101.15473591053924</v>
      </c>
      <c r="W43" s="12">
        <f t="shared" si="5"/>
        <v>101.34984298155112</v>
      </c>
      <c r="X43" s="12"/>
    </row>
    <row r="44" spans="1:24">
      <c r="A44" t="s">
        <v>202</v>
      </c>
      <c r="B44" t="s">
        <v>310</v>
      </c>
      <c r="C44" t="s">
        <v>196</v>
      </c>
      <c r="D44" s="12">
        <f t="shared" ref="D44:W44" si="6">100*D9/D$10</f>
        <v>0</v>
      </c>
      <c r="E44" s="12">
        <f t="shared" si="6"/>
        <v>52.652379890524763</v>
      </c>
      <c r="F44" s="12">
        <f t="shared" si="6"/>
        <v>72.491450591132789</v>
      </c>
      <c r="G44" s="12">
        <f t="shared" si="6"/>
        <v>84.10141410887968</v>
      </c>
      <c r="H44" s="12">
        <f t="shared" si="6"/>
        <v>100</v>
      </c>
      <c r="I44" s="12">
        <f t="shared" si="6"/>
        <v>99.919639872755738</v>
      </c>
      <c r="J44" s="12">
        <f t="shared" si="6"/>
        <v>93.26596741466912</v>
      </c>
      <c r="K44" s="12">
        <f t="shared" si="6"/>
        <v>97.98917075508578</v>
      </c>
      <c r="L44" s="12">
        <f t="shared" si="6"/>
        <v>98.704380338080966</v>
      </c>
      <c r="M44" s="12">
        <f t="shared" si="6"/>
        <v>101.69063125088741</v>
      </c>
      <c r="N44" s="12">
        <f t="shared" si="6"/>
        <v>102.39400938296245</v>
      </c>
      <c r="O44" s="12">
        <f t="shared" si="6"/>
        <v>107.72260428957371</v>
      </c>
      <c r="P44" s="12">
        <f t="shared" si="6"/>
        <v>110.64902968634982</v>
      </c>
      <c r="Q44" s="12">
        <f t="shared" si="6"/>
        <v>114.63557929911666</v>
      </c>
      <c r="R44" s="12">
        <f t="shared" si="6"/>
        <v>122.45325131248987</v>
      </c>
      <c r="S44" s="12">
        <f t="shared" si="6"/>
        <v>133.61518378254462</v>
      </c>
      <c r="T44" s="12">
        <f t="shared" si="6"/>
        <v>138.66461100200198</v>
      </c>
      <c r="U44" s="12">
        <f t="shared" si="6"/>
        <v>134.31238386207309</v>
      </c>
      <c r="V44" s="12">
        <f t="shared" si="6"/>
        <v>125.47984833229862</v>
      </c>
      <c r="W44" s="12">
        <f t="shared" si="6"/>
        <v>124.2114802392782</v>
      </c>
      <c r="X44" s="12">
        <f t="shared" ref="X44:X50" si="7">100*X9/X$10</f>
        <v>131.39076381897581</v>
      </c>
    </row>
    <row r="45" spans="1:24">
      <c r="A45" s="2" t="s">
        <v>220</v>
      </c>
      <c r="B45" s="2" t="s">
        <v>310</v>
      </c>
      <c r="C45" s="2" t="s">
        <v>196</v>
      </c>
      <c r="D45" s="12">
        <f t="shared" ref="D45:W45" si="8">100*D10/D$10</f>
        <v>100</v>
      </c>
      <c r="E45" s="12">
        <f t="shared" si="8"/>
        <v>100</v>
      </c>
      <c r="F45" s="12">
        <f t="shared" si="8"/>
        <v>99.999999999999986</v>
      </c>
      <c r="G45" s="12">
        <f t="shared" si="8"/>
        <v>99.999999999999986</v>
      </c>
      <c r="H45" s="12">
        <f t="shared" si="8"/>
        <v>100</v>
      </c>
      <c r="I45" s="12">
        <f t="shared" si="8"/>
        <v>100</v>
      </c>
      <c r="J45" s="12">
        <f t="shared" si="8"/>
        <v>100</v>
      </c>
      <c r="K45" s="12">
        <f t="shared" si="8"/>
        <v>100.00000000000001</v>
      </c>
      <c r="L45" s="12">
        <f t="shared" si="8"/>
        <v>100</v>
      </c>
      <c r="M45" s="12">
        <f t="shared" si="8"/>
        <v>100</v>
      </c>
      <c r="N45" s="12">
        <f t="shared" si="8"/>
        <v>100</v>
      </c>
      <c r="O45" s="12">
        <f t="shared" si="8"/>
        <v>100</v>
      </c>
      <c r="P45" s="12">
        <f t="shared" si="8"/>
        <v>100</v>
      </c>
      <c r="Q45" s="12">
        <f t="shared" si="8"/>
        <v>100</v>
      </c>
      <c r="R45" s="12">
        <f t="shared" si="8"/>
        <v>99.999999999999986</v>
      </c>
      <c r="S45" s="12">
        <f t="shared" si="8"/>
        <v>100</v>
      </c>
      <c r="T45" s="12">
        <f t="shared" si="8"/>
        <v>100</v>
      </c>
      <c r="U45" s="12">
        <f t="shared" si="8"/>
        <v>100.00000000000001</v>
      </c>
      <c r="V45" s="12">
        <f t="shared" si="8"/>
        <v>100</v>
      </c>
      <c r="W45" s="12">
        <f t="shared" si="8"/>
        <v>100</v>
      </c>
      <c r="X45" s="12">
        <f t="shared" si="7"/>
        <v>100</v>
      </c>
    </row>
    <row r="46" spans="1:24">
      <c r="A46" t="s">
        <v>203</v>
      </c>
      <c r="B46" t="s">
        <v>310</v>
      </c>
      <c r="C46" t="s">
        <v>196</v>
      </c>
      <c r="D46" s="12">
        <f t="shared" ref="D46:W46" si="9">100*D11/D$10</f>
        <v>98.909870641939023</v>
      </c>
      <c r="E46" s="12">
        <f t="shared" si="9"/>
        <v>89.599872574393217</v>
      </c>
      <c r="F46" s="12">
        <f t="shared" si="9"/>
        <v>96.135655962397621</v>
      </c>
      <c r="G46" s="12">
        <f t="shared" si="9"/>
        <v>108.95832117901648</v>
      </c>
      <c r="H46" s="12">
        <f t="shared" si="9"/>
        <v>100</v>
      </c>
      <c r="I46" s="12">
        <f t="shared" si="9"/>
        <v>97.748792807076242</v>
      </c>
      <c r="J46" s="12">
        <f t="shared" si="9"/>
        <v>98.870271375571193</v>
      </c>
      <c r="K46" s="12">
        <f t="shared" si="9"/>
        <v>95.519215416417182</v>
      </c>
      <c r="L46" s="12">
        <f t="shared" si="9"/>
        <v>94.261859091958925</v>
      </c>
      <c r="M46" s="12">
        <f t="shared" si="9"/>
        <v>93.076875683497974</v>
      </c>
      <c r="N46" s="12">
        <f t="shared" si="9"/>
        <v>88.154121954304784</v>
      </c>
      <c r="O46" s="12">
        <f t="shared" si="9"/>
        <v>84.181578472088148</v>
      </c>
      <c r="P46" s="12">
        <f t="shared" si="9"/>
        <v>82.003604739747828</v>
      </c>
      <c r="Q46" s="12">
        <f t="shared" si="9"/>
        <v>79.952768301277686</v>
      </c>
      <c r="R46" s="12">
        <f t="shared" si="9"/>
        <v>76.954138878496437</v>
      </c>
      <c r="S46" s="12">
        <f t="shared" si="9"/>
        <v>75.485694433135677</v>
      </c>
      <c r="T46" s="12">
        <f t="shared" si="9"/>
        <v>75.119420365136776</v>
      </c>
      <c r="U46" s="12">
        <f t="shared" si="9"/>
        <v>71.527204844862467</v>
      </c>
      <c r="V46" s="12">
        <f t="shared" si="9"/>
        <v>69.709299600075298</v>
      </c>
      <c r="W46" s="12">
        <f t="shared" si="9"/>
        <v>69.8910090465791</v>
      </c>
      <c r="X46" s="12">
        <f t="shared" si="7"/>
        <v>74.305432370906928</v>
      </c>
    </row>
    <row r="47" spans="1:24">
      <c r="A47" t="s">
        <v>2</v>
      </c>
      <c r="B47" t="s">
        <v>310</v>
      </c>
      <c r="C47" t="s">
        <v>196</v>
      </c>
      <c r="D47" s="12">
        <f t="shared" ref="D47:W47" si="10">100*D12/D$10</f>
        <v>103.83986556635169</v>
      </c>
      <c r="E47" s="12">
        <f t="shared" si="10"/>
        <v>106.27226598410692</v>
      </c>
      <c r="F47" s="12">
        <f t="shared" si="10"/>
        <v>104.43621823976706</v>
      </c>
      <c r="G47" s="12">
        <f t="shared" si="10"/>
        <v>103.11592664470037</v>
      </c>
      <c r="H47" s="12">
        <f t="shared" si="10"/>
        <v>100</v>
      </c>
      <c r="I47" s="12">
        <f t="shared" si="10"/>
        <v>97.038626520291587</v>
      </c>
      <c r="J47" s="12">
        <f t="shared" si="10"/>
        <v>95.438010873562504</v>
      </c>
      <c r="K47" s="12">
        <f t="shared" si="10"/>
        <v>94.751959783253895</v>
      </c>
      <c r="L47" s="12">
        <f t="shared" si="10"/>
        <v>95.517053751044841</v>
      </c>
      <c r="M47" s="12">
        <f t="shared" si="10"/>
        <v>94.852836631275792</v>
      </c>
      <c r="N47" s="12">
        <f t="shared" si="10"/>
        <v>93.442522843685381</v>
      </c>
      <c r="O47" s="12">
        <f t="shared" si="10"/>
        <v>91.455748244557029</v>
      </c>
      <c r="P47" s="12">
        <f t="shared" si="10"/>
        <v>90.587519884022896</v>
      </c>
      <c r="Q47" s="12">
        <f t="shared" si="10"/>
        <v>88.969036649292903</v>
      </c>
      <c r="R47" s="12">
        <f t="shared" si="10"/>
        <v>87.31820074245978</v>
      </c>
      <c r="S47" s="12">
        <f t="shared" si="10"/>
        <v>88.024267863276023</v>
      </c>
      <c r="T47" s="12">
        <f t="shared" si="10"/>
        <v>88.967046089690683</v>
      </c>
      <c r="U47" s="12">
        <f t="shared" si="10"/>
        <v>86.657066318122816</v>
      </c>
      <c r="V47" s="12">
        <f t="shared" si="10"/>
        <v>84.0470834206982</v>
      </c>
      <c r="W47" s="12">
        <f t="shared" si="10"/>
        <v>84.354418372293651</v>
      </c>
      <c r="X47" s="12">
        <f t="shared" si="7"/>
        <v>88.227338058434498</v>
      </c>
    </row>
    <row r="48" spans="1:24">
      <c r="A48" s="2" t="s">
        <v>5</v>
      </c>
      <c r="B48" s="2" t="s">
        <v>310</v>
      </c>
      <c r="C48" s="2" t="s">
        <v>196</v>
      </c>
      <c r="D48" s="12">
        <f t="shared" ref="D48:W48" si="11">100*D13/D$10</f>
        <v>95.570109408512636</v>
      </c>
      <c r="E48" s="12">
        <f t="shared" si="11"/>
        <v>100.23583176090506</v>
      </c>
      <c r="F48" s="12">
        <f t="shared" si="11"/>
        <v>99.890303574052425</v>
      </c>
      <c r="G48" s="12">
        <f t="shared" si="11"/>
        <v>102.31438377632668</v>
      </c>
      <c r="H48" s="12">
        <f t="shared" si="11"/>
        <v>100</v>
      </c>
      <c r="I48" s="12">
        <f t="shared" si="11"/>
        <v>95.127289885909306</v>
      </c>
      <c r="J48" s="12">
        <f t="shared" si="11"/>
        <v>96.00190481548816</v>
      </c>
      <c r="K48" s="12">
        <f t="shared" si="11"/>
        <v>96.125209436409591</v>
      </c>
      <c r="L48" s="12">
        <f t="shared" si="11"/>
        <v>94.125591020493516</v>
      </c>
      <c r="M48" s="12">
        <f t="shared" si="11"/>
        <v>93.290692360804314</v>
      </c>
      <c r="N48" s="12">
        <f t="shared" si="11"/>
        <v>93.746933419945691</v>
      </c>
      <c r="O48" s="12">
        <f t="shared" si="11"/>
        <v>94.54950895902742</v>
      </c>
      <c r="P48" s="12">
        <f t="shared" si="11"/>
        <v>94.615396321125672</v>
      </c>
      <c r="Q48" s="12">
        <f t="shared" si="11"/>
        <v>93.771947704786939</v>
      </c>
      <c r="R48" s="12">
        <f t="shared" si="11"/>
        <v>92.860784047150418</v>
      </c>
      <c r="S48" s="12">
        <f t="shared" si="11"/>
        <v>92.281013331952224</v>
      </c>
      <c r="T48" s="12">
        <f t="shared" si="11"/>
        <v>92.352115755808612</v>
      </c>
      <c r="U48" s="12">
        <f t="shared" si="11"/>
        <v>95.842984271389938</v>
      </c>
      <c r="V48" s="12">
        <f t="shared" si="11"/>
        <v>95.870354762042567</v>
      </c>
      <c r="W48" s="12">
        <f t="shared" si="11"/>
        <v>95.240382543433469</v>
      </c>
      <c r="X48" s="12">
        <f t="shared" si="7"/>
        <v>100.20635616188517</v>
      </c>
    </row>
    <row r="49" spans="1:24">
      <c r="A49" t="s">
        <v>204</v>
      </c>
      <c r="B49" t="s">
        <v>310</v>
      </c>
      <c r="C49" t="s">
        <v>196</v>
      </c>
      <c r="D49" s="12">
        <f t="shared" ref="D49:W49" si="12">100*D14/D$10</f>
        <v>97.226877820074165</v>
      </c>
      <c r="E49" s="12">
        <f t="shared" si="12"/>
        <v>99.372113133781312</v>
      </c>
      <c r="F49" s="12">
        <f t="shared" si="12"/>
        <v>95.745944845026244</v>
      </c>
      <c r="G49" s="12">
        <f t="shared" si="12"/>
        <v>97.285419645168616</v>
      </c>
      <c r="H49" s="12">
        <f t="shared" si="12"/>
        <v>100</v>
      </c>
      <c r="I49" s="12">
        <f t="shared" si="12"/>
        <v>99.890155632716713</v>
      </c>
      <c r="J49" s="12">
        <f t="shared" si="12"/>
        <v>96.36916069371739</v>
      </c>
      <c r="K49" s="12">
        <f t="shared" si="12"/>
        <v>101.59430960871435</v>
      </c>
      <c r="L49" s="12">
        <f t="shared" si="12"/>
        <v>103.41724532890248</v>
      </c>
      <c r="M49" s="12">
        <f t="shared" si="12"/>
        <v>101.46428423110557</v>
      </c>
      <c r="N49" s="12">
        <f t="shared" si="12"/>
        <v>111.479663669188</v>
      </c>
      <c r="O49" s="12">
        <f t="shared" si="12"/>
        <v>110.19896038024118</v>
      </c>
      <c r="P49" s="12">
        <f t="shared" si="12"/>
        <v>116.92340895475979</v>
      </c>
      <c r="Q49" s="12">
        <f t="shared" si="12"/>
        <v>114.69542779103028</v>
      </c>
      <c r="R49" s="12">
        <f t="shared" si="12"/>
        <v>128.44298818348409</v>
      </c>
      <c r="S49" s="12">
        <f t="shared" si="12"/>
        <v>129.07552822631266</v>
      </c>
      <c r="T49" s="12">
        <f t="shared" si="12"/>
        <v>145.21878695311787</v>
      </c>
      <c r="U49" s="12">
        <f t="shared" si="12"/>
        <v>132.37107035942566</v>
      </c>
      <c r="V49" s="12">
        <f t="shared" si="12"/>
        <v>139.66289882836801</v>
      </c>
      <c r="W49" s="12">
        <f t="shared" si="12"/>
        <v>139.28474629701844</v>
      </c>
      <c r="X49" s="12">
        <f t="shared" si="7"/>
        <v>143.84651016440696</v>
      </c>
    </row>
    <row r="50" spans="1:24">
      <c r="A50" t="s">
        <v>205</v>
      </c>
      <c r="B50" t="s">
        <v>310</v>
      </c>
      <c r="C50" t="s">
        <v>196</v>
      </c>
      <c r="D50" s="12">
        <f t="shared" ref="D50:W50" si="13">100*D15/D$10</f>
        <v>0</v>
      </c>
      <c r="E50" s="12">
        <f t="shared" si="13"/>
        <v>0</v>
      </c>
      <c r="F50" s="12">
        <f t="shared" si="13"/>
        <v>0</v>
      </c>
      <c r="G50" s="12">
        <f t="shared" si="13"/>
        <v>104.02219256291173</v>
      </c>
      <c r="H50" s="12">
        <f t="shared" si="13"/>
        <v>100</v>
      </c>
      <c r="I50" s="12">
        <f t="shared" si="13"/>
        <v>108.37383104159331</v>
      </c>
      <c r="J50" s="12">
        <f t="shared" si="13"/>
        <v>103.22907995741112</v>
      </c>
      <c r="K50" s="12">
        <f t="shared" si="13"/>
        <v>99.329130945412444</v>
      </c>
      <c r="L50" s="12">
        <f t="shared" si="13"/>
        <v>103.75511265405014</v>
      </c>
      <c r="M50" s="12">
        <f t="shared" si="13"/>
        <v>115.38532926172326</v>
      </c>
      <c r="N50" s="12">
        <f t="shared" si="13"/>
        <v>123.56234518496204</v>
      </c>
      <c r="O50" s="12">
        <f t="shared" si="13"/>
        <v>121.08603805289037</v>
      </c>
      <c r="P50" s="12">
        <f t="shared" si="13"/>
        <v>130.42321965324228</v>
      </c>
      <c r="Q50" s="12">
        <f t="shared" si="13"/>
        <v>134.90653178703639</v>
      </c>
      <c r="R50" s="12">
        <f t="shared" si="13"/>
        <v>133.16678475816389</v>
      </c>
      <c r="S50" s="12">
        <f t="shared" si="13"/>
        <v>131.17695530199521</v>
      </c>
      <c r="T50" s="12">
        <f t="shared" si="13"/>
        <v>137.74612848321487</v>
      </c>
      <c r="U50" s="12">
        <f t="shared" si="13"/>
        <v>132.42156842335581</v>
      </c>
      <c r="V50" s="12">
        <f t="shared" si="13"/>
        <v>135.48710029181231</v>
      </c>
      <c r="W50" s="12">
        <f t="shared" si="13"/>
        <v>140.94154572357542</v>
      </c>
      <c r="X50" s="12">
        <f t="shared" si="7"/>
        <v>144.81926708918698</v>
      </c>
    </row>
    <row r="51" spans="1:24">
      <c r="A51" t="s">
        <v>206</v>
      </c>
      <c r="B51" t="s">
        <v>310</v>
      </c>
      <c r="C51" t="s">
        <v>196</v>
      </c>
      <c r="D51" s="12">
        <f t="shared" ref="D51:W51" si="14">100*D16/D$10</f>
        <v>110.51033842112771</v>
      </c>
      <c r="E51" s="12">
        <f t="shared" si="14"/>
        <v>107.293820468139</v>
      </c>
      <c r="F51" s="12">
        <f t="shared" si="14"/>
        <v>108.51663588841298</v>
      </c>
      <c r="G51" s="12">
        <f t="shared" si="14"/>
        <v>103.36185129767965</v>
      </c>
      <c r="H51" s="12">
        <f t="shared" si="14"/>
        <v>100</v>
      </c>
      <c r="I51" s="12">
        <f t="shared" si="14"/>
        <v>109.0033935755413</v>
      </c>
      <c r="J51" s="12">
        <f t="shared" si="14"/>
        <v>111.95073509563687</v>
      </c>
      <c r="K51" s="12">
        <f t="shared" si="14"/>
        <v>116.46272803849563</v>
      </c>
      <c r="L51" s="12">
        <f t="shared" si="14"/>
        <v>123.91456930878985</v>
      </c>
      <c r="M51" s="12">
        <f t="shared" si="14"/>
        <v>134.59212874724923</v>
      </c>
      <c r="N51" s="12">
        <f t="shared" si="14"/>
        <v>139.73539516850178</v>
      </c>
      <c r="O51" s="12">
        <f t="shared" si="14"/>
        <v>129.28372850355194</v>
      </c>
      <c r="P51" s="12">
        <f t="shared" si="14"/>
        <v>118.76557677612958</v>
      </c>
      <c r="Q51" s="12">
        <f t="shared" si="14"/>
        <v>112.4159299223611</v>
      </c>
      <c r="R51" s="12">
        <f t="shared" si="14"/>
        <v>109.16584433472927</v>
      </c>
      <c r="S51" s="12">
        <f t="shared" si="14"/>
        <v>109.23730666875487</v>
      </c>
      <c r="T51" s="12">
        <f t="shared" si="14"/>
        <v>103.02782716194505</v>
      </c>
      <c r="U51" s="12">
        <f t="shared" si="14"/>
        <v>101.07240143350622</v>
      </c>
      <c r="V51" s="12">
        <f t="shared" si="14"/>
        <v>89.697343002701388</v>
      </c>
      <c r="W51" s="12">
        <f t="shared" si="14"/>
        <v>94.984378178661714</v>
      </c>
      <c r="X51" s="12"/>
    </row>
    <row r="52" spans="1:24">
      <c r="A52" t="s">
        <v>207</v>
      </c>
      <c r="B52" t="s">
        <v>310</v>
      </c>
      <c r="C52" t="s">
        <v>196</v>
      </c>
      <c r="D52" s="12">
        <f t="shared" ref="D52:W52" si="15">100*D17/D$10</f>
        <v>112.82818738377269</v>
      </c>
      <c r="E52" s="12">
        <f t="shared" si="15"/>
        <v>101.70015304228184</v>
      </c>
      <c r="F52" s="12">
        <f t="shared" si="15"/>
        <v>98.248085598405908</v>
      </c>
      <c r="G52" s="12">
        <f t="shared" si="15"/>
        <v>89.774322898972358</v>
      </c>
      <c r="H52" s="12">
        <f t="shared" si="15"/>
        <v>100</v>
      </c>
      <c r="I52" s="12">
        <f t="shared" si="15"/>
        <v>102.67052730513075</v>
      </c>
      <c r="J52" s="12">
        <f t="shared" si="15"/>
        <v>103.39285187525807</v>
      </c>
      <c r="K52" s="12">
        <f t="shared" si="15"/>
        <v>104.63341210303059</v>
      </c>
      <c r="L52" s="12">
        <f t="shared" si="15"/>
        <v>105.17984632748907</v>
      </c>
      <c r="M52" s="12">
        <f t="shared" si="15"/>
        <v>107.88954299305915</v>
      </c>
      <c r="N52" s="12">
        <f t="shared" si="15"/>
        <v>108.98760568314304</v>
      </c>
      <c r="O52" s="12">
        <f t="shared" si="15"/>
        <v>111.83788778691346</v>
      </c>
      <c r="P52" s="12">
        <f t="shared" si="15"/>
        <v>113.54532909647538</v>
      </c>
      <c r="Q52" s="12">
        <f t="shared" si="15"/>
        <v>113.40071442973013</v>
      </c>
      <c r="R52" s="12">
        <f t="shared" si="15"/>
        <v>113.95780644805274</v>
      </c>
      <c r="S52" s="12">
        <f t="shared" si="15"/>
        <v>115.8633874407536</v>
      </c>
      <c r="T52" s="12">
        <f t="shared" si="15"/>
        <v>117.06573103273212</v>
      </c>
      <c r="U52" s="12">
        <f t="shared" si="15"/>
        <v>119.3099648522137</v>
      </c>
      <c r="V52" s="12">
        <f t="shared" si="15"/>
        <v>119.15587230141267</v>
      </c>
      <c r="W52" s="12">
        <f t="shared" si="15"/>
        <v>119.04211747413505</v>
      </c>
      <c r="X52" s="12">
        <f>100*X17/X$10</f>
        <v>120.58475007181021</v>
      </c>
    </row>
    <row r="53" spans="1:24">
      <c r="A53" t="s">
        <v>208</v>
      </c>
      <c r="B53" t="s">
        <v>310</v>
      </c>
      <c r="C53" t="s">
        <v>196</v>
      </c>
      <c r="D53" s="12">
        <f t="shared" ref="D53:W53" si="16">100*D18/D$10</f>
        <v>96.660921664655291</v>
      </c>
      <c r="E53" s="12">
        <f t="shared" si="16"/>
        <v>119.03625381816219</v>
      </c>
      <c r="F53" s="12">
        <f t="shared" si="16"/>
        <v>124.71177221098191</v>
      </c>
      <c r="G53" s="12">
        <f t="shared" si="16"/>
        <v>116.47306926549257</v>
      </c>
      <c r="H53" s="12">
        <f t="shared" si="16"/>
        <v>100</v>
      </c>
      <c r="I53" s="12">
        <f t="shared" si="16"/>
        <v>98.658374638821172</v>
      </c>
      <c r="J53" s="12">
        <f t="shared" si="16"/>
        <v>91.944329566830831</v>
      </c>
      <c r="K53" s="12">
        <f t="shared" si="16"/>
        <v>108.46616152735191</v>
      </c>
      <c r="L53" s="12">
        <f t="shared" si="16"/>
        <v>126.83967809711635</v>
      </c>
      <c r="M53" s="12">
        <f t="shared" si="16"/>
        <v>113.72409232247313</v>
      </c>
      <c r="N53" s="12">
        <f t="shared" si="16"/>
        <v>101.75781194411388</v>
      </c>
      <c r="O53" s="12">
        <f t="shared" si="16"/>
        <v>89.188158996562748</v>
      </c>
      <c r="P53" s="12">
        <f t="shared" si="16"/>
        <v>83.997867562187253</v>
      </c>
      <c r="Q53" s="12">
        <f t="shared" si="16"/>
        <v>80.096313204218518</v>
      </c>
      <c r="R53" s="12">
        <f t="shared" si="16"/>
        <v>72.397421360153416</v>
      </c>
      <c r="S53" s="12">
        <f t="shared" si="16"/>
        <v>62.98570250951316</v>
      </c>
      <c r="T53" s="12">
        <f t="shared" si="16"/>
        <v>62.63607821130897</v>
      </c>
      <c r="U53" s="12">
        <f t="shared" si="16"/>
        <v>73.752794389852241</v>
      </c>
      <c r="V53" s="12">
        <f t="shared" si="16"/>
        <v>79.418155834172168</v>
      </c>
      <c r="W53" s="12">
        <f t="shared" si="16"/>
        <v>79.042746987404527</v>
      </c>
      <c r="X53" s="12"/>
    </row>
    <row r="54" spans="1:24">
      <c r="A54" t="s">
        <v>209</v>
      </c>
      <c r="B54" t="s">
        <v>310</v>
      </c>
      <c r="C54" t="s">
        <v>196</v>
      </c>
      <c r="D54" s="12">
        <f t="shared" ref="D54:W54" si="17">100*D19/D$10</f>
        <v>0</v>
      </c>
      <c r="E54" s="12">
        <f t="shared" si="17"/>
        <v>0</v>
      </c>
      <c r="F54" s="12">
        <f t="shared" si="17"/>
        <v>0</v>
      </c>
      <c r="G54" s="12">
        <f t="shared" si="17"/>
        <v>85.60415449095224</v>
      </c>
      <c r="H54" s="12">
        <f t="shared" si="17"/>
        <v>100</v>
      </c>
      <c r="I54" s="12">
        <f t="shared" si="17"/>
        <v>121.29927123711953</v>
      </c>
      <c r="J54" s="12">
        <f t="shared" si="17"/>
        <v>115.94041222176244</v>
      </c>
      <c r="K54" s="12">
        <f t="shared" si="17"/>
        <v>119.06473935336533</v>
      </c>
      <c r="L54" s="12">
        <f t="shared" si="17"/>
        <v>141.9612314977779</v>
      </c>
      <c r="M54" s="12">
        <f t="shared" si="17"/>
        <v>139.88676848914329</v>
      </c>
      <c r="N54" s="12">
        <f t="shared" si="17"/>
        <v>138.18053446035788</v>
      </c>
      <c r="O54" s="12">
        <f t="shared" si="17"/>
        <v>138.07369932232888</v>
      </c>
      <c r="P54" s="12">
        <f t="shared" si="17"/>
        <v>147.02756078506326</v>
      </c>
      <c r="Q54" s="12">
        <f t="shared" si="17"/>
        <v>154.94204003032723</v>
      </c>
      <c r="R54" s="12">
        <f t="shared" si="17"/>
        <v>156.67418982148953</v>
      </c>
      <c r="S54" s="12">
        <f t="shared" si="17"/>
        <v>160.78136590834265</v>
      </c>
      <c r="T54" s="12">
        <f t="shared" si="17"/>
        <v>173.92919326615518</v>
      </c>
      <c r="U54" s="12">
        <f t="shared" si="17"/>
        <v>161.25691543285438</v>
      </c>
      <c r="V54" s="12">
        <f t="shared" si="17"/>
        <v>174.77025532926066</v>
      </c>
      <c r="W54" s="12">
        <f t="shared" si="17"/>
        <v>192.91403612401555</v>
      </c>
      <c r="X54" s="12">
        <f>100*X19/X$10</f>
        <v>206.51954632008832</v>
      </c>
    </row>
    <row r="55" spans="1:24">
      <c r="A55" t="s">
        <v>210</v>
      </c>
      <c r="B55" t="s">
        <v>310</v>
      </c>
      <c r="C55" t="s">
        <v>196</v>
      </c>
      <c r="D55" s="12">
        <f t="shared" ref="D55:W55" si="18">100*D20/D$10</f>
        <v>98.118740256199885</v>
      </c>
      <c r="E55" s="12">
        <f t="shared" si="18"/>
        <v>103.89681746727567</v>
      </c>
      <c r="F55" s="12">
        <f t="shared" si="18"/>
        <v>103.35525935187667</v>
      </c>
      <c r="G55" s="12">
        <f t="shared" si="18"/>
        <v>105.67000141863129</v>
      </c>
      <c r="H55" s="12">
        <f t="shared" si="18"/>
        <v>100</v>
      </c>
      <c r="I55" s="12">
        <f t="shared" si="18"/>
        <v>97.14144875784838</v>
      </c>
      <c r="J55" s="12">
        <f t="shared" si="18"/>
        <v>97.332073985551304</v>
      </c>
      <c r="K55" s="12">
        <f t="shared" si="18"/>
        <v>97.514618304131602</v>
      </c>
      <c r="L55" s="12">
        <f t="shared" si="18"/>
        <v>98.08835174353807</v>
      </c>
      <c r="M55" s="12">
        <f t="shared" si="18"/>
        <v>98.289018614487119</v>
      </c>
      <c r="N55" s="12">
        <f t="shared" si="18"/>
        <v>97.855693702047319</v>
      </c>
      <c r="O55" s="12">
        <f t="shared" si="18"/>
        <v>101.46380784128439</v>
      </c>
      <c r="P55" s="12">
        <f t="shared" si="18"/>
        <v>102.01776162153588</v>
      </c>
      <c r="Q55" s="12">
        <f t="shared" si="18"/>
        <v>104.06197149367409</v>
      </c>
      <c r="R55" s="12">
        <f t="shared" si="18"/>
        <v>103.20230897956765</v>
      </c>
      <c r="S55" s="12">
        <f t="shared" si="18"/>
        <v>103.27285225301243</v>
      </c>
      <c r="T55" s="12">
        <f t="shared" si="18"/>
        <v>104.69990588190628</v>
      </c>
      <c r="U55" s="12">
        <f t="shared" si="18"/>
        <v>100.27305007531922</v>
      </c>
      <c r="V55" s="12">
        <f t="shared" si="18"/>
        <v>101.84920357674707</v>
      </c>
      <c r="W55" s="12">
        <f t="shared" si="18"/>
        <v>105.23051866178636</v>
      </c>
      <c r="X55" s="12">
        <f>100*X20/X$10</f>
        <v>109.98998600171065</v>
      </c>
    </row>
    <row r="56" spans="1:24">
      <c r="A56" t="s">
        <v>211</v>
      </c>
      <c r="B56" t="s">
        <v>310</v>
      </c>
      <c r="C56" t="s">
        <v>196</v>
      </c>
      <c r="D56" s="12">
        <f t="shared" ref="D56:W56" si="19">100*D21/D$10</f>
        <v>90.574630329240804</v>
      </c>
      <c r="E56" s="12">
        <f t="shared" si="19"/>
        <v>91.933866440029533</v>
      </c>
      <c r="F56" s="12">
        <f t="shared" si="19"/>
        <v>94.646155161210942</v>
      </c>
      <c r="G56" s="12">
        <f t="shared" si="19"/>
        <v>103.90109899898057</v>
      </c>
      <c r="H56" s="12">
        <f t="shared" si="19"/>
        <v>100</v>
      </c>
      <c r="I56" s="12">
        <f t="shared" si="19"/>
        <v>103.97482460100338</v>
      </c>
      <c r="J56" s="12">
        <f t="shared" si="19"/>
        <v>105.03339445151006</v>
      </c>
      <c r="K56" s="12">
        <f t="shared" si="19"/>
        <v>111.66456953719104</v>
      </c>
      <c r="L56" s="12">
        <f t="shared" si="19"/>
        <v>119.37144773092322</v>
      </c>
      <c r="M56" s="12">
        <f t="shared" si="19"/>
        <v>126.20163240361879</v>
      </c>
      <c r="N56" s="12">
        <f t="shared" si="19"/>
        <v>134.24754278524949</v>
      </c>
      <c r="O56" s="12">
        <f t="shared" si="19"/>
        <v>127.1879688699879</v>
      </c>
      <c r="P56" s="12">
        <f t="shared" si="19"/>
        <v>123.48134597951724</v>
      </c>
      <c r="Q56" s="12">
        <f t="shared" si="19"/>
        <v>132.62439598177815</v>
      </c>
      <c r="R56" s="12">
        <f t="shared" si="19"/>
        <v>146.85871083813794</v>
      </c>
      <c r="S56" s="12">
        <f t="shared" si="19"/>
        <v>148.41413499983474</v>
      </c>
      <c r="T56" s="12">
        <f t="shared" si="19"/>
        <v>145.03053794903852</v>
      </c>
      <c r="U56" s="12">
        <f t="shared" si="19"/>
        <v>126.565688485507</v>
      </c>
      <c r="V56" s="12">
        <f t="shared" si="19"/>
        <v>143.67643621160821</v>
      </c>
      <c r="W56" s="12">
        <f t="shared" si="19"/>
        <v>146.59074208812973</v>
      </c>
      <c r="X56" s="12">
        <f>100*X21/X$10</f>
        <v>160.71990524402347</v>
      </c>
    </row>
    <row r="57" spans="1:24">
      <c r="A57" t="s">
        <v>212</v>
      </c>
      <c r="B57" t="s">
        <v>310</v>
      </c>
      <c r="C57" t="s">
        <v>196</v>
      </c>
      <c r="D57" s="12">
        <f t="shared" ref="D57:W57" si="20">100*D22/D$10</f>
        <v>77.632141381824425</v>
      </c>
      <c r="E57" s="12">
        <f t="shared" si="20"/>
        <v>122.6324557243139</v>
      </c>
      <c r="F57" s="12">
        <f t="shared" si="20"/>
        <v>95.889237004282293</v>
      </c>
      <c r="G57" s="12">
        <f t="shared" si="20"/>
        <v>101.67941368631985</v>
      </c>
      <c r="H57" s="12">
        <f t="shared" si="20"/>
        <v>100</v>
      </c>
      <c r="I57" s="12">
        <f t="shared" si="20"/>
        <v>101.83753185869965</v>
      </c>
      <c r="J57" s="12">
        <f t="shared" si="20"/>
        <v>103.65364941671588</v>
      </c>
      <c r="K57" s="12">
        <f t="shared" si="20"/>
        <v>99.325848582642521</v>
      </c>
      <c r="L57" s="12">
        <f t="shared" si="20"/>
        <v>104.64847591639962</v>
      </c>
      <c r="M57" s="12">
        <f t="shared" si="20"/>
        <v>108.36978705052583</v>
      </c>
      <c r="N57" s="12">
        <f t="shared" si="20"/>
        <v>101.68347301189472</v>
      </c>
      <c r="O57" s="12">
        <f t="shared" si="20"/>
        <v>90.864428589425458</v>
      </c>
      <c r="P57" s="12">
        <f t="shared" si="20"/>
        <v>93.383372743931034</v>
      </c>
      <c r="Q57" s="12">
        <f t="shared" si="20"/>
        <v>103.20230092630213</v>
      </c>
      <c r="R57" s="12">
        <f t="shared" si="20"/>
        <v>100.57391687722792</v>
      </c>
      <c r="S57" s="12">
        <f t="shared" si="20"/>
        <v>99.910928300781407</v>
      </c>
      <c r="T57" s="12">
        <f t="shared" si="20"/>
        <v>105.47356917083657</v>
      </c>
      <c r="U57" s="12">
        <f t="shared" si="20"/>
        <v>88.247661596085152</v>
      </c>
      <c r="V57" s="12">
        <f t="shared" si="20"/>
        <v>88.124074471143558</v>
      </c>
      <c r="W57" s="12">
        <f t="shared" si="20"/>
        <v>87.26278952274582</v>
      </c>
      <c r="X57" s="12">
        <f>100*X22/X$10</f>
        <v>91.126896005452167</v>
      </c>
    </row>
    <row r="58" spans="1:24">
      <c r="A58" t="s">
        <v>213</v>
      </c>
      <c r="B58" t="s">
        <v>310</v>
      </c>
      <c r="C58" t="s">
        <v>196</v>
      </c>
      <c r="D58" s="12">
        <f t="shared" ref="D58:W58" si="21">100*D23/D$10</f>
        <v>104.97883123710231</v>
      </c>
      <c r="E58" s="12">
        <f t="shared" si="21"/>
        <v>100.43810003015579</v>
      </c>
      <c r="F58" s="12">
        <f t="shared" si="21"/>
        <v>100.36033464603453</v>
      </c>
      <c r="G58" s="12">
        <f t="shared" si="21"/>
        <v>101.92404526166186</v>
      </c>
      <c r="H58" s="12">
        <f t="shared" si="21"/>
        <v>100</v>
      </c>
      <c r="I58" s="12">
        <f t="shared" si="21"/>
        <v>99.33203384702864</v>
      </c>
      <c r="J58" s="12">
        <f t="shared" si="21"/>
        <v>99.218714963024965</v>
      </c>
      <c r="K58" s="12">
        <f t="shared" si="21"/>
        <v>103.94671680226244</v>
      </c>
      <c r="L58" s="12">
        <f t="shared" si="21"/>
        <v>104.2156219112297</v>
      </c>
      <c r="M58" s="12">
        <f t="shared" si="21"/>
        <v>104.95062101937766</v>
      </c>
      <c r="N58" s="12">
        <f t="shared" si="21"/>
        <v>105.39015889838549</v>
      </c>
      <c r="O58" s="12">
        <f t="shared" si="21"/>
        <v>105.01104998599681</v>
      </c>
      <c r="P58" s="12">
        <f t="shared" si="21"/>
        <v>105.54112325355142</v>
      </c>
      <c r="Q58" s="12">
        <f t="shared" si="21"/>
        <v>106.05831102877509</v>
      </c>
      <c r="R58" s="12">
        <f t="shared" si="21"/>
        <v>107.08120720991633</v>
      </c>
      <c r="S58" s="12">
        <f t="shared" si="21"/>
        <v>107.0333801074401</v>
      </c>
      <c r="T58" s="12">
        <f t="shared" si="21"/>
        <v>107.28878812476535</v>
      </c>
      <c r="U58" s="12">
        <f t="shared" si="21"/>
        <v>106.76865408990788</v>
      </c>
      <c r="V58" s="12">
        <f t="shared" si="21"/>
        <v>108.89267809812435</v>
      </c>
      <c r="W58" s="12">
        <f t="shared" si="21"/>
        <v>108.36963745252228</v>
      </c>
      <c r="X58" s="12">
        <f>100*X23/X$10</f>
        <v>112.19668945008928</v>
      </c>
    </row>
    <row r="59" spans="1:24" s="2" customFormat="1">
      <c r="A59" t="s">
        <v>214</v>
      </c>
      <c r="B59" t="s">
        <v>310</v>
      </c>
      <c r="C59" t="s">
        <v>196</v>
      </c>
      <c r="D59" s="12">
        <f t="shared" ref="D59:W59" si="22">100*D24/D$10</f>
        <v>0</v>
      </c>
      <c r="E59" s="12">
        <f t="shared" si="22"/>
        <v>0</v>
      </c>
      <c r="F59" s="12">
        <f t="shared" si="22"/>
        <v>0</v>
      </c>
      <c r="G59" s="12">
        <f t="shared" si="22"/>
        <v>0</v>
      </c>
      <c r="H59" s="12">
        <f t="shared" si="22"/>
        <v>100</v>
      </c>
      <c r="I59" s="12">
        <f t="shared" si="22"/>
        <v>108.08167963484222</v>
      </c>
      <c r="J59" s="12">
        <f t="shared" si="22"/>
        <v>120.43097985567935</v>
      </c>
      <c r="K59" s="12">
        <f t="shared" si="22"/>
        <v>101.78305034862208</v>
      </c>
      <c r="L59" s="12">
        <f t="shared" si="22"/>
        <v>116.21595697787507</v>
      </c>
      <c r="M59" s="12">
        <f t="shared" si="22"/>
        <v>128.04159738565275</v>
      </c>
      <c r="N59" s="12">
        <f t="shared" si="22"/>
        <v>127.886414648543</v>
      </c>
      <c r="O59" s="12">
        <f t="shared" si="22"/>
        <v>123.69841877314416</v>
      </c>
      <c r="P59" s="12">
        <f t="shared" si="22"/>
        <v>135.45699985758901</v>
      </c>
      <c r="Q59" s="12">
        <f t="shared" si="22"/>
        <v>171.63077286584277</v>
      </c>
      <c r="R59" s="12">
        <f t="shared" si="22"/>
        <v>193.95653230879188</v>
      </c>
      <c r="S59" s="12">
        <f t="shared" si="22"/>
        <v>227.03571310851362</v>
      </c>
      <c r="T59" s="12">
        <f t="shared" si="22"/>
        <v>235.6338041358496</v>
      </c>
      <c r="U59" s="12">
        <f t="shared" si="22"/>
        <v>204.60992482878532</v>
      </c>
      <c r="V59" s="12">
        <f t="shared" si="22"/>
        <v>231.58218407113932</v>
      </c>
      <c r="W59" s="12">
        <f t="shared" si="22"/>
        <v>245.05110078495088</v>
      </c>
      <c r="X59" s="12"/>
    </row>
    <row r="60" spans="1:24">
      <c r="A60" t="s">
        <v>216</v>
      </c>
      <c r="B60" t="s">
        <v>310</v>
      </c>
      <c r="C60" t="s">
        <v>196</v>
      </c>
      <c r="D60" s="12">
        <f t="shared" ref="D60:W60" si="23">100*D25/D$10</f>
        <v>0</v>
      </c>
      <c r="E60" s="12">
        <f t="shared" si="23"/>
        <v>85.884763621700102</v>
      </c>
      <c r="F60" s="12">
        <f t="shared" si="23"/>
        <v>95.122258699981685</v>
      </c>
      <c r="G60" s="12">
        <f t="shared" si="23"/>
        <v>99.911849541104758</v>
      </c>
      <c r="H60" s="12">
        <f t="shared" si="23"/>
        <v>100</v>
      </c>
      <c r="I60" s="12">
        <f t="shared" si="23"/>
        <v>100.06518263995058</v>
      </c>
      <c r="J60" s="12">
        <f t="shared" si="23"/>
        <v>94.98588040788303</v>
      </c>
      <c r="K60" s="12">
        <f t="shared" si="23"/>
        <v>91.549858929618281</v>
      </c>
      <c r="L60" s="12">
        <f t="shared" si="23"/>
        <v>105.74178786749003</v>
      </c>
      <c r="M60" s="12">
        <f t="shared" si="23"/>
        <v>101.829510891174</v>
      </c>
      <c r="N60" s="12">
        <f t="shared" si="23"/>
        <v>97.752770432387649</v>
      </c>
      <c r="O60" s="12">
        <f t="shared" si="23"/>
        <v>98.101350885615489</v>
      </c>
      <c r="P60" s="12">
        <f t="shared" si="23"/>
        <v>97.850277674978713</v>
      </c>
      <c r="Q60" s="12">
        <f t="shared" si="23"/>
        <v>98.999400160826056</v>
      </c>
      <c r="R60" s="12">
        <f t="shared" si="23"/>
        <v>102.82309307652267</v>
      </c>
      <c r="S60" s="12">
        <f t="shared" si="23"/>
        <v>110.82717343809088</v>
      </c>
      <c r="T60" s="12">
        <f t="shared" si="23"/>
        <v>117.05869310485419</v>
      </c>
      <c r="U60" s="12">
        <f t="shared" si="23"/>
        <v>104.67692248520007</v>
      </c>
      <c r="V60" s="12">
        <f t="shared" si="23"/>
        <v>103.96037407463689</v>
      </c>
      <c r="W60" s="12">
        <f t="shared" si="23"/>
        <v>105.53774336404236</v>
      </c>
      <c r="X60" s="12">
        <f>100*X25/X$10</f>
        <v>111.48006811741618</v>
      </c>
    </row>
    <row r="61" spans="1:24">
      <c r="A61" t="s">
        <v>217</v>
      </c>
      <c r="B61" t="s">
        <v>310</v>
      </c>
      <c r="C61" t="s">
        <v>196</v>
      </c>
      <c r="D61" s="12">
        <f t="shared" ref="D61:W61" si="24">100*D26/D$10</f>
        <v>91.276362795458013</v>
      </c>
      <c r="E61" s="12">
        <f t="shared" si="24"/>
        <v>94.511534106247893</v>
      </c>
      <c r="F61" s="12">
        <f t="shared" si="24"/>
        <v>99.872891789823342</v>
      </c>
      <c r="G61" s="12">
        <f t="shared" si="24"/>
        <v>103.09142607082113</v>
      </c>
      <c r="H61" s="12">
        <f t="shared" si="24"/>
        <v>100</v>
      </c>
      <c r="I61" s="12">
        <f t="shared" si="24"/>
        <v>101.36187594287063</v>
      </c>
      <c r="J61" s="12">
        <f t="shared" si="24"/>
        <v>105.3596034051144</v>
      </c>
      <c r="K61" s="12">
        <f t="shared" si="24"/>
        <v>108.49806515358047</v>
      </c>
      <c r="L61" s="12">
        <f t="shared" si="24"/>
        <v>100.57670245772684</v>
      </c>
      <c r="M61" s="12">
        <f t="shared" si="24"/>
        <v>102.03974834337346</v>
      </c>
      <c r="N61" s="12">
        <f t="shared" si="24"/>
        <v>101.32889013857071</v>
      </c>
      <c r="O61" s="12">
        <f t="shared" si="24"/>
        <v>102.94545314187502</v>
      </c>
      <c r="P61" s="12">
        <f t="shared" si="24"/>
        <v>102.43441084920421</v>
      </c>
      <c r="Q61" s="12">
        <f t="shared" si="24"/>
        <v>100.18289923306192</v>
      </c>
      <c r="R61" s="12">
        <f t="shared" si="24"/>
        <v>100.46349067874905</v>
      </c>
      <c r="S61" s="12">
        <f t="shared" si="24"/>
        <v>101.27372962119667</v>
      </c>
      <c r="T61" s="12">
        <f t="shared" si="24"/>
        <v>102.02035765866751</v>
      </c>
      <c r="U61" s="12">
        <f t="shared" si="24"/>
        <v>100.83192968007488</v>
      </c>
      <c r="V61" s="12">
        <f t="shared" si="24"/>
        <v>96.981126621795411</v>
      </c>
      <c r="W61" s="12">
        <f t="shared" si="24"/>
        <v>100.52154815024011</v>
      </c>
      <c r="X61" s="12">
        <f>100*X26/X$10</f>
        <v>107.69893302027373</v>
      </c>
    </row>
    <row r="62" spans="1:24">
      <c r="A62" t="s">
        <v>218</v>
      </c>
      <c r="B62" t="s">
        <v>310</v>
      </c>
      <c r="C62" t="s">
        <v>196</v>
      </c>
      <c r="D62" s="12">
        <f t="shared" ref="D62:W62" si="25">100*D27/D$10</f>
        <v>109.49944114396583</v>
      </c>
      <c r="E62" s="12">
        <f t="shared" si="25"/>
        <v>99.507562482433286</v>
      </c>
      <c r="F62" s="12">
        <f t="shared" si="25"/>
        <v>95.796569088170727</v>
      </c>
      <c r="G62" s="12">
        <f t="shared" si="25"/>
        <v>96.141799235479255</v>
      </c>
      <c r="H62" s="12">
        <f t="shared" si="25"/>
        <v>100</v>
      </c>
      <c r="I62" s="12">
        <f t="shared" si="25"/>
        <v>98.186342898682881</v>
      </c>
      <c r="J62" s="12">
        <f t="shared" si="25"/>
        <v>97.223514196384187</v>
      </c>
      <c r="K62" s="12">
        <f t="shared" si="25"/>
        <v>99.555481888671181</v>
      </c>
      <c r="L62" s="12">
        <f t="shared" si="25"/>
        <v>103.24479334111732</v>
      </c>
      <c r="M62" s="12">
        <f t="shared" si="25"/>
        <v>104.48927584771117</v>
      </c>
      <c r="N62" s="12">
        <f t="shared" si="25"/>
        <v>106.57042742746277</v>
      </c>
      <c r="O62" s="12">
        <f t="shared" si="25"/>
        <v>110.2085694425156</v>
      </c>
      <c r="P62" s="12">
        <f t="shared" si="25"/>
        <v>114.25070076623119</v>
      </c>
      <c r="Q62" s="12">
        <f t="shared" si="25"/>
        <v>118.22690298005848</v>
      </c>
      <c r="R62" s="12">
        <f t="shared" si="25"/>
        <v>122.84046189551275</v>
      </c>
      <c r="S62" s="12">
        <f t="shared" si="25"/>
        <v>125.46502468757127</v>
      </c>
      <c r="T62" s="12">
        <f t="shared" si="25"/>
        <v>130.5594497574146</v>
      </c>
      <c r="U62" s="12">
        <f t="shared" si="25"/>
        <v>127.30683202946571</v>
      </c>
      <c r="V62" s="12">
        <f t="shared" si="25"/>
        <v>128.30475996429416</v>
      </c>
      <c r="W62" s="12">
        <f t="shared" si="25"/>
        <v>130.3653539613814</v>
      </c>
      <c r="X62" s="12">
        <f>100*X27/X$10</f>
        <v>134.29136510094628</v>
      </c>
    </row>
    <row r="63" spans="1:24">
      <c r="A63" t="s">
        <v>219</v>
      </c>
      <c r="B63" t="s">
        <v>310</v>
      </c>
      <c r="C63" t="s">
        <v>196</v>
      </c>
      <c r="D63" s="12">
        <f t="shared" ref="D63:W63" si="26">100*D28/D$10</f>
        <v>114.7735584455578</v>
      </c>
      <c r="E63" s="12">
        <f t="shared" si="26"/>
        <v>96.03885724722825</v>
      </c>
      <c r="F63" s="12">
        <f t="shared" si="26"/>
        <v>96.105941552218326</v>
      </c>
      <c r="G63" s="12">
        <f t="shared" si="26"/>
        <v>97.670404501345274</v>
      </c>
      <c r="H63" s="12">
        <f t="shared" si="26"/>
        <v>100</v>
      </c>
      <c r="I63" s="12">
        <f t="shared" si="26"/>
        <v>94.479155705355524</v>
      </c>
      <c r="J63" s="12">
        <f t="shared" si="26"/>
        <v>88.160610428823404</v>
      </c>
      <c r="K63" s="12">
        <f t="shared" si="26"/>
        <v>85.881383790785335</v>
      </c>
      <c r="L63" s="12">
        <f t="shared" si="26"/>
        <v>88.316207285027701</v>
      </c>
      <c r="M63" s="12">
        <f t="shared" si="26"/>
        <v>79.283523696673342</v>
      </c>
      <c r="N63" s="12">
        <f t="shared" si="26"/>
        <v>75.87428080410676</v>
      </c>
      <c r="O63" s="12">
        <f t="shared" si="26"/>
        <v>74.657647912476094</v>
      </c>
      <c r="P63" s="12">
        <f t="shared" si="26"/>
        <v>70.853730331696909</v>
      </c>
      <c r="Q63" s="12">
        <f t="shared" si="26"/>
        <v>68.576356915370368</v>
      </c>
      <c r="R63" s="12">
        <f t="shared" si="26"/>
        <v>68.092353970954463</v>
      </c>
      <c r="S63" s="12">
        <f t="shared" si="26"/>
        <v>68.444236491247096</v>
      </c>
      <c r="T63" s="12">
        <f t="shared" si="26"/>
        <v>63.768303196776088</v>
      </c>
      <c r="U63" s="12">
        <f t="shared" si="26"/>
        <v>62.317738160454581</v>
      </c>
      <c r="V63" s="12">
        <f t="shared" si="26"/>
        <v>65.283372310541139</v>
      </c>
      <c r="W63" s="12">
        <f t="shared" si="26"/>
        <v>66.889198120147555</v>
      </c>
      <c r="X63" s="12">
        <f>100*X28/X$10</f>
        <v>72.584367832410905</v>
      </c>
    </row>
    <row r="64" spans="1:24">
      <c r="A64" t="s">
        <v>221</v>
      </c>
      <c r="B64" t="s">
        <v>310</v>
      </c>
      <c r="C64" t="s">
        <v>196</v>
      </c>
      <c r="D64" s="12">
        <f t="shared" ref="D64:W64" si="27">100*D29/D$10</f>
        <v>99.396692384841941</v>
      </c>
      <c r="E64" s="12">
        <f t="shared" si="27"/>
        <v>94.662933379336309</v>
      </c>
      <c r="F64" s="12">
        <f t="shared" si="27"/>
        <v>99.923353461570727</v>
      </c>
      <c r="G64" s="12">
        <f t="shared" si="27"/>
        <v>96.744781212849503</v>
      </c>
      <c r="H64" s="12">
        <f t="shared" si="27"/>
        <v>100</v>
      </c>
      <c r="I64" s="12">
        <f t="shared" si="27"/>
        <v>119.80303587473087</v>
      </c>
      <c r="J64" s="12">
        <f t="shared" si="27"/>
        <v>120.83040264101611</v>
      </c>
      <c r="K64" s="12">
        <f t="shared" si="27"/>
        <v>121.63271023484758</v>
      </c>
      <c r="L64" s="12">
        <f t="shared" si="27"/>
        <v>125.91795722411133</v>
      </c>
      <c r="M64" s="12">
        <f t="shared" si="27"/>
        <v>124.60211859512253</v>
      </c>
      <c r="N64" s="12">
        <f t="shared" si="27"/>
        <v>122.15634380566767</v>
      </c>
      <c r="O64" s="12">
        <f t="shared" si="27"/>
        <v>112.59366357385885</v>
      </c>
      <c r="P64" s="12">
        <f t="shared" si="27"/>
        <v>112.44760778784372</v>
      </c>
      <c r="Q64" s="12">
        <f t="shared" si="27"/>
        <v>114.94715204911917</v>
      </c>
      <c r="R64" s="12">
        <f t="shared" si="27"/>
        <v>116.19659430715187</v>
      </c>
      <c r="S64" s="12">
        <f t="shared" si="27"/>
        <v>113.86807350985232</v>
      </c>
      <c r="T64" s="12">
        <f t="shared" si="27"/>
        <v>101.61646533400538</v>
      </c>
      <c r="U64" s="12">
        <f t="shared" si="27"/>
        <v>91.732722675113266</v>
      </c>
      <c r="V64" s="12">
        <f t="shared" si="27"/>
        <v>97.191201245098128</v>
      </c>
      <c r="W64" s="12">
        <f t="shared" si="27"/>
        <v>96.096377206165641</v>
      </c>
      <c r="X64" s="12">
        <f>100*X29/X$10</f>
        <v>107.38302218112852</v>
      </c>
    </row>
    <row r="65" spans="1:24">
      <c r="A65" t="s">
        <v>222</v>
      </c>
      <c r="B65" t="s">
        <v>310</v>
      </c>
      <c r="C65" t="s">
        <v>196</v>
      </c>
      <c r="D65" s="12">
        <f t="shared" ref="D65:W65" si="28">100*D30/D$10</f>
        <v>103.90023952191467</v>
      </c>
      <c r="E65" s="12">
        <f t="shared" si="28"/>
        <v>114.4410088863809</v>
      </c>
      <c r="F65" s="12">
        <f t="shared" si="28"/>
        <v>112.56150493158368</v>
      </c>
      <c r="G65" s="12">
        <f t="shared" si="28"/>
        <v>100.15012113538981</v>
      </c>
      <c r="H65" s="12">
        <f t="shared" si="28"/>
        <v>100</v>
      </c>
      <c r="I65" s="12">
        <f t="shared" si="28"/>
        <v>110.48052781698236</v>
      </c>
      <c r="J65" s="12">
        <f t="shared" si="28"/>
        <v>108.52049554254934</v>
      </c>
      <c r="K65" s="12">
        <f t="shared" si="28"/>
        <v>112.56309271698876</v>
      </c>
      <c r="L65" s="12">
        <f t="shared" si="28"/>
        <v>126.19460641035943</v>
      </c>
      <c r="M65" s="12">
        <f t="shared" si="28"/>
        <v>128.59442220023652</v>
      </c>
      <c r="N65" s="12">
        <f t="shared" si="28"/>
        <v>118.90850497756124</v>
      </c>
      <c r="O65" s="12">
        <f t="shared" si="28"/>
        <v>98.682625214811011</v>
      </c>
      <c r="P65" s="12">
        <f t="shared" si="28"/>
        <v>89.533023756490365</v>
      </c>
      <c r="Q65" s="12">
        <f t="shared" si="28"/>
        <v>91.366699807148535</v>
      </c>
      <c r="R65" s="12">
        <f t="shared" si="28"/>
        <v>91.712404507107479</v>
      </c>
      <c r="S65" s="12">
        <f t="shared" si="28"/>
        <v>82.461313801314276</v>
      </c>
      <c r="T65" s="12">
        <f t="shared" si="28"/>
        <v>77.802787514896636</v>
      </c>
      <c r="U65" s="12">
        <f t="shared" si="28"/>
        <v>83.734396691144909</v>
      </c>
      <c r="V65" s="12">
        <f t="shared" si="28"/>
        <v>88.42324357780393</v>
      </c>
      <c r="W65" s="12">
        <f t="shared" si="28"/>
        <v>87.191155152834838</v>
      </c>
      <c r="X65" s="12"/>
    </row>
    <row r="66" spans="1:24"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</row>
    <row r="67" spans="1:24">
      <c r="A67" s="1" t="s">
        <v>11</v>
      </c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</row>
    <row r="68" spans="1:24">
      <c r="A68" t="s">
        <v>193</v>
      </c>
      <c r="B68" t="s">
        <v>310</v>
      </c>
      <c r="C68" t="s">
        <v>194</v>
      </c>
      <c r="D68" s="12">
        <v>85.392621984004506</v>
      </c>
      <c r="E68" s="12">
        <v>92.63915490112268</v>
      </c>
      <c r="F68" s="12">
        <v>96.126322574573081</v>
      </c>
      <c r="G68" s="12">
        <v>101.31666029580713</v>
      </c>
      <c r="H68" s="12">
        <v>100</v>
      </c>
      <c r="I68" s="12">
        <v>96.182798840760398</v>
      </c>
      <c r="J68" s="12">
        <v>96.611354663374144</v>
      </c>
      <c r="K68" s="12">
        <v>97.771783364468945</v>
      </c>
      <c r="L68" s="12">
        <v>99.623481717354039</v>
      </c>
      <c r="M68" s="12">
        <v>102.72280720877235</v>
      </c>
      <c r="N68" s="12">
        <v>104.2222153354393</v>
      </c>
      <c r="O68" s="12">
        <v>105.70191787523672</v>
      </c>
      <c r="P68" s="12">
        <v>107.42928250406376</v>
      </c>
      <c r="Q68" s="12">
        <v>109.75535877356306</v>
      </c>
      <c r="R68" s="12">
        <v>111.87748598905894</v>
      </c>
      <c r="S68" s="12">
        <v>113.95656210409733</v>
      </c>
      <c r="T68" s="12">
        <v>116.44605828577645</v>
      </c>
      <c r="U68" s="12">
        <v>117.58712317818892</v>
      </c>
      <c r="V68" s="12">
        <v>119.92010141342467</v>
      </c>
      <c r="W68" s="12">
        <v>123.23225286250866</v>
      </c>
      <c r="X68" s="12">
        <v>126.03342462915782</v>
      </c>
    </row>
    <row r="69" spans="1:24">
      <c r="A69" t="s">
        <v>197</v>
      </c>
      <c r="B69" t="s">
        <v>310</v>
      </c>
      <c r="C69" t="s">
        <v>194</v>
      </c>
      <c r="D69" s="12">
        <v>87.115411463519607</v>
      </c>
      <c r="E69" s="12">
        <v>93.760663314683967</v>
      </c>
      <c r="F69" s="12">
        <v>97.81056181993776</v>
      </c>
      <c r="G69" s="12">
        <v>101.17062805335722</v>
      </c>
      <c r="H69" s="12">
        <v>100</v>
      </c>
      <c r="I69" s="12">
        <v>98.226283436389821</v>
      </c>
      <c r="J69" s="12">
        <v>100.78596053640062</v>
      </c>
      <c r="K69" s="12">
        <v>102.29418511986945</v>
      </c>
      <c r="L69" s="12">
        <v>104.84676178976035</v>
      </c>
      <c r="M69" s="12">
        <v>107.84339007506664</v>
      </c>
      <c r="N69" s="12">
        <v>110.43425477956583</v>
      </c>
      <c r="O69" s="12">
        <v>113.2164517754935</v>
      </c>
      <c r="P69" s="12">
        <v>116.27300308838237</v>
      </c>
      <c r="Q69" s="12">
        <v>119.7354196374496</v>
      </c>
      <c r="R69" s="12">
        <v>122.567916645019</v>
      </c>
      <c r="S69" s="12">
        <v>125.83547421560776</v>
      </c>
      <c r="T69" s="12">
        <v>128.83116940278882</v>
      </c>
      <c r="U69" s="12">
        <v>130.94742756934164</v>
      </c>
      <c r="V69" s="12">
        <v>133.76426581820166</v>
      </c>
      <c r="W69" s="12">
        <v>136.42692232375504</v>
      </c>
      <c r="X69" s="12">
        <v>139.07886598157802</v>
      </c>
    </row>
    <row r="70" spans="1:24">
      <c r="A70" t="s">
        <v>198</v>
      </c>
      <c r="B70" t="s">
        <v>310</v>
      </c>
      <c r="C70" t="s">
        <v>194</v>
      </c>
      <c r="D70" s="12">
        <v>0</v>
      </c>
      <c r="E70" s="12">
        <v>0</v>
      </c>
      <c r="F70" s="12">
        <v>0</v>
      </c>
      <c r="G70" s="12">
        <v>97.274423716669659</v>
      </c>
      <c r="H70" s="12">
        <v>100</v>
      </c>
      <c r="I70" s="12">
        <v>104.56156050817616</v>
      </c>
      <c r="J70" s="12">
        <v>108.03179184301534</v>
      </c>
      <c r="K70" s="12">
        <v>111.74890636889836</v>
      </c>
      <c r="L70" s="12">
        <v>113.49403141642351</v>
      </c>
      <c r="M70" s="12">
        <v>116.38048334995499</v>
      </c>
      <c r="N70" s="12">
        <v>116.67541742996757</v>
      </c>
      <c r="O70" s="12">
        <v>119.70779825157257</v>
      </c>
      <c r="P70" s="12">
        <v>122.85857291547008</v>
      </c>
      <c r="Q70" s="12">
        <v>126.93640872698016</v>
      </c>
      <c r="R70" s="12">
        <v>130.80969463975688</v>
      </c>
      <c r="S70" s="12">
        <v>132.85372002232168</v>
      </c>
      <c r="T70" s="12">
        <v>136.92044826338611</v>
      </c>
      <c r="U70" s="12">
        <v>140.31371653037723</v>
      </c>
      <c r="V70" s="12">
        <v>144.81478231956433</v>
      </c>
      <c r="W70" s="12">
        <v>149.60451825780251</v>
      </c>
      <c r="X70" s="12">
        <v>151.63844610292588</v>
      </c>
    </row>
    <row r="71" spans="1:24">
      <c r="A71" t="s">
        <v>199</v>
      </c>
      <c r="B71" t="s">
        <v>310</v>
      </c>
      <c r="C71" t="s">
        <v>194</v>
      </c>
      <c r="D71" s="12">
        <v>52.902740394654124</v>
      </c>
      <c r="E71" s="12">
        <v>69.377959078064151</v>
      </c>
      <c r="F71" s="12">
        <v>81.037408804572792</v>
      </c>
      <c r="G71" s="12">
        <v>89.246384736496438</v>
      </c>
      <c r="H71" s="12">
        <v>100</v>
      </c>
      <c r="I71" s="12">
        <v>105.74092197396105</v>
      </c>
      <c r="J71" s="12">
        <v>116.52164334593235</v>
      </c>
      <c r="K71" s="12">
        <v>118.46430958926653</v>
      </c>
      <c r="L71" s="12">
        <v>126.97542380513069</v>
      </c>
      <c r="M71" s="12">
        <v>137.22798312160597</v>
      </c>
      <c r="N71" s="12">
        <v>159.44042704404211</v>
      </c>
      <c r="O71" s="12">
        <v>159.79593156960649</v>
      </c>
      <c r="P71" s="12">
        <v>162.95119004682181</v>
      </c>
      <c r="Q71" s="12">
        <v>178.96664092416469</v>
      </c>
      <c r="R71" s="12">
        <v>193.517010746111</v>
      </c>
      <c r="S71" s="12">
        <v>201.78760006040554</v>
      </c>
      <c r="T71" s="12">
        <v>235.97741935655333</v>
      </c>
      <c r="U71" s="12">
        <v>226.73945020420641</v>
      </c>
      <c r="V71" s="12">
        <v>235.56056596131336</v>
      </c>
      <c r="W71" s="12">
        <v>237.92372596033059</v>
      </c>
      <c r="X71" s="12">
        <v>233.9499238202543</v>
      </c>
    </row>
    <row r="72" spans="1:24">
      <c r="A72" t="s">
        <v>200</v>
      </c>
      <c r="B72" t="s">
        <v>310</v>
      </c>
      <c r="C72" t="s">
        <v>194</v>
      </c>
      <c r="D72" s="12">
        <v>89.922517576823211</v>
      </c>
      <c r="E72" s="12">
        <v>93.451228595185484</v>
      </c>
      <c r="F72" s="12">
        <v>96.352235073787426</v>
      </c>
      <c r="G72" s="12">
        <v>100.00459773880144</v>
      </c>
      <c r="H72" s="12">
        <v>100</v>
      </c>
      <c r="I72" s="12">
        <v>100.84909794346193</v>
      </c>
      <c r="J72" s="12">
        <v>102.09809712251104</v>
      </c>
      <c r="K72" s="12">
        <v>104.04755664662778</v>
      </c>
      <c r="L72" s="12">
        <v>104.99004397927598</v>
      </c>
      <c r="M72" s="12">
        <v>107.86814197216569</v>
      </c>
      <c r="N72" s="12">
        <v>110.84487718364679</v>
      </c>
      <c r="O72" s="12">
        <v>113.41094533166591</v>
      </c>
      <c r="P72" s="12">
        <v>116.67027335050993</v>
      </c>
      <c r="Q72" s="12">
        <v>118.65132390826858</v>
      </c>
      <c r="R72" s="12">
        <v>119.74784379635788</v>
      </c>
      <c r="S72" s="12">
        <v>122.65477916296422</v>
      </c>
      <c r="T72" s="12">
        <v>127.87097410807658</v>
      </c>
      <c r="U72" s="12">
        <v>131.45267172276186</v>
      </c>
      <c r="V72" s="12">
        <v>137.02565511436006</v>
      </c>
      <c r="W72" s="12">
        <v>136.91251360198012</v>
      </c>
      <c r="X72" s="12">
        <v>140.80020265835964</v>
      </c>
    </row>
    <row r="73" spans="1:24">
      <c r="A73" s="2" t="s">
        <v>201</v>
      </c>
      <c r="B73" s="2" t="s">
        <v>310</v>
      </c>
      <c r="C73" s="2" t="s">
        <v>194</v>
      </c>
      <c r="D73" s="7">
        <v>0</v>
      </c>
      <c r="E73" s="7">
        <v>0</v>
      </c>
      <c r="F73" s="7">
        <v>0</v>
      </c>
      <c r="G73" s="7">
        <v>97.652147153873003</v>
      </c>
      <c r="H73" s="7">
        <v>100</v>
      </c>
      <c r="I73" s="7">
        <v>100.6061648452491</v>
      </c>
      <c r="J73" s="7">
        <v>101.81586306784197</v>
      </c>
      <c r="K73" s="7">
        <v>103.70646444247649</v>
      </c>
      <c r="L73" s="7">
        <v>105.49182311014448</v>
      </c>
      <c r="M73" s="7">
        <v>108.33641980010793</v>
      </c>
      <c r="N73" s="7">
        <v>111.52859212150518</v>
      </c>
      <c r="O73" s="7">
        <v>114.49240651983881</v>
      </c>
      <c r="P73" s="7">
        <v>116.81133273957595</v>
      </c>
      <c r="Q73" s="7">
        <v>119.02785893518757</v>
      </c>
      <c r="R73" s="7">
        <v>120.51722370582812</v>
      </c>
      <c r="S73" s="7">
        <v>123.11910830807962</v>
      </c>
      <c r="T73" s="7">
        <v>125.52326918732166</v>
      </c>
      <c r="U73" s="7">
        <v>127.11979592964013</v>
      </c>
      <c r="V73" s="7">
        <v>128.17376072021509</v>
      </c>
      <c r="W73" s="7">
        <v>129.39783905552949</v>
      </c>
      <c r="X73" s="7">
        <v>0</v>
      </c>
    </row>
    <row r="74" spans="1:24">
      <c r="A74" t="s">
        <v>202</v>
      </c>
      <c r="B74" t="s">
        <v>310</v>
      </c>
      <c r="C74" t="s">
        <v>194</v>
      </c>
      <c r="D74" s="12">
        <v>0</v>
      </c>
      <c r="E74" s="12">
        <v>40.86136831504885</v>
      </c>
      <c r="F74" s="12">
        <v>57.080797109482859</v>
      </c>
      <c r="G74" s="12">
        <v>81.622086774476571</v>
      </c>
      <c r="H74" s="12">
        <v>100</v>
      </c>
      <c r="I74" s="12">
        <v>110.40075126785354</v>
      </c>
      <c r="J74" s="12">
        <v>120.92636931815827</v>
      </c>
      <c r="K74" s="12">
        <v>133.28261593195418</v>
      </c>
      <c r="L74" s="12">
        <v>140.78420292417564</v>
      </c>
      <c r="M74" s="12">
        <v>149.17373154020453</v>
      </c>
      <c r="N74" s="12">
        <v>156.99608300630757</v>
      </c>
      <c r="O74" s="12">
        <v>163.78216345524945</v>
      </c>
      <c r="P74" s="12">
        <v>169.19673436052926</v>
      </c>
      <c r="Q74" s="12">
        <v>179.12988068871584</v>
      </c>
      <c r="R74" s="12">
        <v>191.21737426426748</v>
      </c>
      <c r="S74" s="12">
        <v>213.2141608748334</v>
      </c>
      <c r="T74" s="12">
        <v>234.16564061966659</v>
      </c>
      <c r="U74" s="12">
        <v>230.87384961939759</v>
      </c>
      <c r="V74" s="12">
        <v>234.94642424102767</v>
      </c>
      <c r="W74" s="12">
        <v>245.08155079487327</v>
      </c>
      <c r="X74" s="12">
        <v>251.9558799377962</v>
      </c>
    </row>
    <row r="75" spans="1:24">
      <c r="A75" s="2" t="s">
        <v>220</v>
      </c>
      <c r="B75" s="2" t="s">
        <v>310</v>
      </c>
      <c r="C75" s="2" t="s">
        <v>194</v>
      </c>
      <c r="D75" s="7">
        <v>0</v>
      </c>
      <c r="E75" s="7">
        <v>0</v>
      </c>
      <c r="F75" s="7">
        <v>0</v>
      </c>
      <c r="G75" s="7">
        <v>97.446258718585383</v>
      </c>
      <c r="H75" s="7">
        <v>100</v>
      </c>
      <c r="I75" s="7">
        <v>102.09907412904452</v>
      </c>
      <c r="J75" s="7">
        <v>103.67670643391635</v>
      </c>
      <c r="K75" s="7">
        <v>106.03563084201498</v>
      </c>
      <c r="L75" s="7">
        <v>108.37765345428872</v>
      </c>
      <c r="M75" s="7">
        <v>111.05321466895695</v>
      </c>
      <c r="N75" s="7">
        <v>114.38038867383308</v>
      </c>
      <c r="O75" s="7">
        <v>116.22810426192261</v>
      </c>
      <c r="P75" s="7">
        <v>118.98465458743958</v>
      </c>
      <c r="Q75" s="7">
        <v>120.82895458264096</v>
      </c>
      <c r="R75" s="7">
        <v>122.61306599028164</v>
      </c>
      <c r="S75" s="7">
        <v>125.25186741209721</v>
      </c>
      <c r="T75" s="7">
        <v>126.32837232120001</v>
      </c>
      <c r="U75" s="7">
        <v>127.13192800511136</v>
      </c>
      <c r="V75" s="7">
        <v>129.14252199060994</v>
      </c>
      <c r="W75" s="7">
        <v>130.40269198549444</v>
      </c>
      <c r="X75" s="7">
        <v>0</v>
      </c>
    </row>
    <row r="76" spans="1:24">
      <c r="A76" t="s">
        <v>203</v>
      </c>
      <c r="B76" t="s">
        <v>310</v>
      </c>
      <c r="C76" t="s">
        <v>194</v>
      </c>
      <c r="D76" s="12">
        <v>94.509884237000534</v>
      </c>
      <c r="E76" s="12">
        <v>83.616969149305987</v>
      </c>
      <c r="F76" s="12">
        <v>91.01126405908191</v>
      </c>
      <c r="G76" s="12">
        <v>101.12257434147169</v>
      </c>
      <c r="H76" s="12">
        <v>100</v>
      </c>
      <c r="I76" s="12">
        <v>101.39308837149274</v>
      </c>
      <c r="J76" s="12">
        <v>102.72283071733874</v>
      </c>
      <c r="K76" s="12">
        <v>105.33126647009503</v>
      </c>
      <c r="L76" s="12">
        <v>109.53677366482053</v>
      </c>
      <c r="M76" s="12">
        <v>114.49896854793248</v>
      </c>
      <c r="N76" s="12">
        <v>119.0951256234974</v>
      </c>
      <c r="O76" s="12">
        <v>120.22439265195649</v>
      </c>
      <c r="P76" s="12">
        <v>122.81320666614299</v>
      </c>
      <c r="Q76" s="12">
        <v>124.30465606893648</v>
      </c>
      <c r="R76" s="12">
        <v>126.98377430814064</v>
      </c>
      <c r="S76" s="12">
        <v>131.12223517621763</v>
      </c>
      <c r="T76" s="12">
        <v>135.7299374196289</v>
      </c>
      <c r="U76" s="12">
        <v>140.1507898762236</v>
      </c>
      <c r="V76" s="12">
        <v>142.46371579719323</v>
      </c>
      <c r="W76" s="12">
        <v>146.7713001109127</v>
      </c>
      <c r="X76" s="12">
        <v>150.81574302806726</v>
      </c>
    </row>
    <row r="77" spans="1:24">
      <c r="A77" t="s">
        <v>2</v>
      </c>
      <c r="B77" t="s">
        <v>310</v>
      </c>
      <c r="C77" t="s">
        <v>194</v>
      </c>
      <c r="D77" s="12">
        <v>88.435870802087962</v>
      </c>
      <c r="E77" s="12">
        <v>93.608983597414593</v>
      </c>
      <c r="F77" s="12">
        <v>95.635920820642525</v>
      </c>
      <c r="G77" s="12">
        <v>97.691846537300719</v>
      </c>
      <c r="H77" s="12">
        <v>100</v>
      </c>
      <c r="I77" s="12">
        <v>99.182752022808586</v>
      </c>
      <c r="J77" s="12">
        <v>100.71334251460354</v>
      </c>
      <c r="K77" s="12">
        <v>102.47727690636678</v>
      </c>
      <c r="L77" s="12">
        <v>105.18666171958479</v>
      </c>
      <c r="M77" s="12">
        <v>108.15280553604848</v>
      </c>
      <c r="N77" s="12">
        <v>111.59948290640357</v>
      </c>
      <c r="O77" s="12">
        <v>114.74417779821381</v>
      </c>
      <c r="P77" s="12">
        <v>116.90637273207597</v>
      </c>
      <c r="Q77" s="12">
        <v>119.59294794111203</v>
      </c>
      <c r="R77" s="12">
        <v>121.98905185162145</v>
      </c>
      <c r="S77" s="12">
        <v>125.37335001870225</v>
      </c>
      <c r="T77" s="12">
        <v>128.27691012795066</v>
      </c>
      <c r="U77" s="12">
        <v>130.12242664304611</v>
      </c>
      <c r="V77" s="12">
        <v>131.19078680326024</v>
      </c>
      <c r="W77" s="12">
        <v>131.9187747898616</v>
      </c>
      <c r="X77" s="12">
        <v>133.20926342338603</v>
      </c>
    </row>
    <row r="78" spans="1:24">
      <c r="A78" t="s">
        <v>5</v>
      </c>
      <c r="B78" t="s">
        <v>310</v>
      </c>
      <c r="C78" t="s">
        <v>194</v>
      </c>
      <c r="D78" s="12">
        <v>86.315991433758057</v>
      </c>
      <c r="E78" s="12">
        <v>94.137015112467367</v>
      </c>
      <c r="F78" s="12">
        <v>97.39759001721167</v>
      </c>
      <c r="G78" s="12">
        <v>101.78293843559227</v>
      </c>
      <c r="H78" s="12">
        <v>100</v>
      </c>
      <c r="I78" s="12">
        <v>97.73220809015325</v>
      </c>
      <c r="J78" s="12">
        <v>97.182158163749165</v>
      </c>
      <c r="K78" s="12">
        <v>98.159292798708663</v>
      </c>
      <c r="L78" s="12">
        <v>97.36145718894096</v>
      </c>
      <c r="M78" s="12">
        <v>98.282655746220854</v>
      </c>
      <c r="N78" s="12">
        <v>99.774505822979094</v>
      </c>
      <c r="O78" s="12">
        <v>101.01173371628393</v>
      </c>
      <c r="P78" s="12">
        <v>102.39252007653275</v>
      </c>
      <c r="Q78" s="12">
        <v>103.01208585485846</v>
      </c>
      <c r="R78" s="12">
        <v>102.68929429045758</v>
      </c>
      <c r="S78" s="12">
        <v>103.11599043742515</v>
      </c>
      <c r="T78" s="12">
        <v>102.89689238382708</v>
      </c>
      <c r="U78" s="12">
        <v>103.56477052138244</v>
      </c>
      <c r="V78" s="12">
        <v>105.14973538579872</v>
      </c>
      <c r="W78" s="12">
        <v>106.21527849524979</v>
      </c>
      <c r="X78" s="12">
        <v>107.28404433780683</v>
      </c>
    </row>
    <row r="79" spans="1:24">
      <c r="A79" t="s">
        <v>204</v>
      </c>
      <c r="B79" t="s">
        <v>310</v>
      </c>
      <c r="C79" t="s">
        <v>194</v>
      </c>
      <c r="D79" s="12">
        <v>79.039434859863448</v>
      </c>
      <c r="E79" s="12">
        <v>85.576204118792901</v>
      </c>
      <c r="F79" s="12">
        <v>89.21979593771502</v>
      </c>
      <c r="G79" s="12">
        <v>93.351600058974455</v>
      </c>
      <c r="H79" s="12">
        <v>100</v>
      </c>
      <c r="I79" s="12">
        <v>106.13694582087535</v>
      </c>
      <c r="J79" s="12">
        <v>104.54928807979385</v>
      </c>
      <c r="K79" s="12">
        <v>110.10560978192743</v>
      </c>
      <c r="L79" s="12">
        <v>109.33888640400347</v>
      </c>
      <c r="M79" s="12">
        <v>112.48005766716862</v>
      </c>
      <c r="N79" s="12">
        <v>115.52049732181301</v>
      </c>
      <c r="O79" s="12">
        <v>120.57788324343721</v>
      </c>
      <c r="P79" s="12">
        <v>125.00977939690961</v>
      </c>
      <c r="Q79" s="12">
        <v>127.98498779096168</v>
      </c>
      <c r="R79" s="12">
        <v>130.29266066068786</v>
      </c>
      <c r="S79" s="12">
        <v>134.763303757274</v>
      </c>
      <c r="T79" s="12">
        <v>140.65618079859709</v>
      </c>
      <c r="U79" s="12">
        <v>146.48987514985092</v>
      </c>
      <c r="V79" s="12">
        <v>146.34089665652763</v>
      </c>
      <c r="W79" s="12">
        <v>147.20350190783</v>
      </c>
      <c r="X79" s="12">
        <v>145.83229596168022</v>
      </c>
    </row>
    <row r="80" spans="1:24">
      <c r="A80" t="s">
        <v>205</v>
      </c>
      <c r="B80" t="s">
        <v>310</v>
      </c>
      <c r="C80" t="s">
        <v>194</v>
      </c>
      <c r="D80" s="12">
        <v>48.609123730515527</v>
      </c>
      <c r="E80" s="12">
        <v>95.927735156663402</v>
      </c>
      <c r="F80" s="12">
        <v>100.30290272032059</v>
      </c>
      <c r="G80" s="12">
        <v>94.787346261053329</v>
      </c>
      <c r="H80" s="12">
        <v>100</v>
      </c>
      <c r="I80" s="12">
        <v>112.21511183639502</v>
      </c>
      <c r="J80" s="12">
        <v>114.1774385355214</v>
      </c>
      <c r="K80" s="12">
        <v>120.78110237003477</v>
      </c>
      <c r="L80" s="12">
        <v>128.44827903615129</v>
      </c>
      <c r="M80" s="12">
        <v>149.03069474099217</v>
      </c>
      <c r="N80" s="12">
        <v>174.17804555413525</v>
      </c>
      <c r="O80" s="12">
        <v>175.15368698230185</v>
      </c>
      <c r="P80" s="12">
        <v>187.11024761334338</v>
      </c>
      <c r="Q80" s="12">
        <v>196.36989319400271</v>
      </c>
      <c r="R80" s="12">
        <v>192.39399019917471</v>
      </c>
      <c r="S80" s="12">
        <v>214.05152714185485</v>
      </c>
      <c r="T80" s="12">
        <v>229.37965574484357</v>
      </c>
      <c r="U80" s="12">
        <v>208.60650478452399</v>
      </c>
      <c r="V80" s="12">
        <v>216.33060986815701</v>
      </c>
      <c r="W80" s="12">
        <v>216.70470394044645</v>
      </c>
      <c r="X80" s="12">
        <v>209.51554382875574</v>
      </c>
    </row>
    <row r="81" spans="1:24">
      <c r="A81" t="s">
        <v>206</v>
      </c>
      <c r="B81" t="s">
        <v>310</v>
      </c>
      <c r="C81" t="s">
        <v>194</v>
      </c>
      <c r="D81" s="12">
        <v>0</v>
      </c>
      <c r="E81" s="12">
        <v>0</v>
      </c>
      <c r="F81" s="12">
        <v>0</v>
      </c>
      <c r="G81" s="12">
        <v>88.249490831039907</v>
      </c>
      <c r="H81" s="12">
        <v>100</v>
      </c>
      <c r="I81" s="12">
        <v>111.0358029309341</v>
      </c>
      <c r="J81" s="12">
        <v>113.32923042484811</v>
      </c>
      <c r="K81" s="12">
        <v>118.56217590150189</v>
      </c>
      <c r="L81" s="12">
        <v>125.8140178230253</v>
      </c>
      <c r="M81" s="12">
        <v>129.82828638006001</v>
      </c>
      <c r="N81" s="12">
        <v>136.46445152221341</v>
      </c>
      <c r="O81" s="12">
        <v>150.7806774936447</v>
      </c>
      <c r="P81" s="12">
        <v>155.1184933048734</v>
      </c>
      <c r="Q81" s="12">
        <v>165.98108153276047</v>
      </c>
      <c r="R81" s="12">
        <v>168.17432002418292</v>
      </c>
      <c r="S81" s="12">
        <v>174.25223203183876</v>
      </c>
      <c r="T81" s="12">
        <v>175.8729957977358</v>
      </c>
      <c r="U81" s="12">
        <v>169.44995467977859</v>
      </c>
      <c r="V81" s="12">
        <v>174.11307349308171</v>
      </c>
      <c r="W81" s="12">
        <v>183.7237192049511</v>
      </c>
      <c r="X81" s="12">
        <v>0</v>
      </c>
    </row>
    <row r="82" spans="1:24">
      <c r="A82" t="s">
        <v>207</v>
      </c>
      <c r="B82" t="s">
        <v>310</v>
      </c>
      <c r="C82" t="s">
        <v>194</v>
      </c>
      <c r="D82" s="12">
        <v>103.17245269408589</v>
      </c>
      <c r="E82" s="12">
        <v>92.622692428257722</v>
      </c>
      <c r="F82" s="12">
        <v>92.719093831525882</v>
      </c>
      <c r="G82" s="12">
        <v>87.151197074211396</v>
      </c>
      <c r="H82" s="12">
        <v>100</v>
      </c>
      <c r="I82" s="12">
        <v>103.88426076833944</v>
      </c>
      <c r="J82" s="12">
        <v>105.68628271329861</v>
      </c>
      <c r="K82" s="12">
        <v>109.01367697970124</v>
      </c>
      <c r="L82" s="12">
        <v>111.49014956008389</v>
      </c>
      <c r="M82" s="12">
        <v>115.21965314418249</v>
      </c>
      <c r="N82" s="12">
        <v>119.20918434336927</v>
      </c>
      <c r="O82" s="12">
        <v>123.83339705196093</v>
      </c>
      <c r="P82" s="12">
        <v>126.89893420556348</v>
      </c>
      <c r="Q82" s="12">
        <v>129.5770034653996</v>
      </c>
      <c r="R82" s="12">
        <v>130.75097461537524</v>
      </c>
      <c r="S82" s="12">
        <v>133.7815332343543</v>
      </c>
      <c r="T82" s="12">
        <v>137.89917371828821</v>
      </c>
      <c r="U82" s="12">
        <v>140.38585735527496</v>
      </c>
      <c r="V82" s="12">
        <v>140.98942029941261</v>
      </c>
      <c r="W82" s="12">
        <v>142.53852996169789</v>
      </c>
      <c r="X82" s="12">
        <v>144.85123366597972</v>
      </c>
    </row>
    <row r="83" spans="1:24">
      <c r="A83" t="s">
        <v>208</v>
      </c>
      <c r="B83" t="s">
        <v>310</v>
      </c>
      <c r="C83" t="s">
        <v>194</v>
      </c>
      <c r="D83" s="12">
        <v>82.932204905537105</v>
      </c>
      <c r="E83" s="12">
        <v>105.70794024918861</v>
      </c>
      <c r="F83" s="12">
        <v>114.03548074498789</v>
      </c>
      <c r="G83" s="12">
        <v>112.42989394358385</v>
      </c>
      <c r="H83" s="12">
        <v>100</v>
      </c>
      <c r="I83" s="12">
        <v>101.6810070272772</v>
      </c>
      <c r="J83" s="12">
        <v>95.060641078913662</v>
      </c>
      <c r="K83" s="12">
        <v>113.75785856599931</v>
      </c>
      <c r="L83" s="12">
        <v>137.7082312902194</v>
      </c>
      <c r="M83" s="12">
        <v>124.62183896304082</v>
      </c>
      <c r="N83" s="12">
        <v>113.83663215799396</v>
      </c>
      <c r="O83" s="12">
        <v>101.82683305308933</v>
      </c>
      <c r="P83" s="12">
        <v>99.194958908560736</v>
      </c>
      <c r="Q83" s="12">
        <v>97.951398320418164</v>
      </c>
      <c r="R83" s="12">
        <v>91.282678762225117</v>
      </c>
      <c r="S83" s="12">
        <v>82.301589395337317</v>
      </c>
      <c r="T83" s="12">
        <v>86.960370551942148</v>
      </c>
      <c r="U83" s="12">
        <v>100.85938932684597</v>
      </c>
      <c r="V83" s="12">
        <v>112.05564633435391</v>
      </c>
      <c r="W83" s="12">
        <v>116.5234010087805</v>
      </c>
      <c r="X83" s="12">
        <v>0</v>
      </c>
    </row>
    <row r="84" spans="1:24">
      <c r="A84" t="s">
        <v>209</v>
      </c>
      <c r="B84" t="s">
        <v>310</v>
      </c>
      <c r="C84" t="s">
        <v>194</v>
      </c>
      <c r="D84" s="12">
        <v>0</v>
      </c>
      <c r="E84" s="12">
        <v>0</v>
      </c>
      <c r="F84" s="12">
        <v>0</v>
      </c>
      <c r="G84" s="12">
        <v>79.748761248920118</v>
      </c>
      <c r="H84" s="12">
        <v>100</v>
      </c>
      <c r="I84" s="12">
        <v>121.74662109456942</v>
      </c>
      <c r="J84" s="12">
        <v>131.61110258204539</v>
      </c>
      <c r="K84" s="12">
        <v>137.30881007255545</v>
      </c>
      <c r="L84" s="12">
        <v>163.85702633204866</v>
      </c>
      <c r="M84" s="12">
        <v>171.26304004223985</v>
      </c>
      <c r="N84" s="12">
        <v>180.44371021677523</v>
      </c>
      <c r="O84" s="12">
        <v>182.05280539688115</v>
      </c>
      <c r="P84" s="12">
        <v>187.54922311971308</v>
      </c>
      <c r="Q84" s="12">
        <v>199.69975820333306</v>
      </c>
      <c r="R84" s="12">
        <v>214.88852341126096</v>
      </c>
      <c r="S84" s="12">
        <v>234.36915754018966</v>
      </c>
      <c r="T84" s="12">
        <v>258.16208967568366</v>
      </c>
      <c r="U84" s="12">
        <v>258.91164654241942</v>
      </c>
      <c r="V84" s="12">
        <v>258.39571962100428</v>
      </c>
      <c r="W84" s="12">
        <v>266.61641149028236</v>
      </c>
      <c r="X84" s="12">
        <v>273.85097137547001</v>
      </c>
    </row>
    <row r="85" spans="1:24">
      <c r="A85" t="s">
        <v>210</v>
      </c>
      <c r="B85" t="s">
        <v>310</v>
      </c>
      <c r="C85" t="s">
        <v>194</v>
      </c>
      <c r="D85" s="12">
        <v>87.99786371786324</v>
      </c>
      <c r="E85" s="12">
        <v>94.005374264962128</v>
      </c>
      <c r="F85" s="12">
        <v>97.150912101257404</v>
      </c>
      <c r="G85" s="12">
        <v>100.62752961662572</v>
      </c>
      <c r="H85" s="12">
        <v>100</v>
      </c>
      <c r="I85" s="12">
        <v>99.057939197267942</v>
      </c>
      <c r="J85" s="12">
        <v>100.90112648889198</v>
      </c>
      <c r="K85" s="12">
        <v>104.5388655869927</v>
      </c>
      <c r="L85" s="12">
        <v>108.69024762977136</v>
      </c>
      <c r="M85" s="12">
        <v>113.66291534778729</v>
      </c>
      <c r="N85" s="12">
        <v>119.43338123072382</v>
      </c>
      <c r="O85" s="12">
        <v>121.3205011386754</v>
      </c>
      <c r="P85" s="12">
        <v>122.36892583700846</v>
      </c>
      <c r="Q85" s="12">
        <v>124.2304738957524</v>
      </c>
      <c r="R85" s="12">
        <v>124.67239983015507</v>
      </c>
      <c r="S85" s="12">
        <v>127.27549312870441</v>
      </c>
      <c r="T85" s="12">
        <v>128.61133322760656</v>
      </c>
      <c r="U85" s="12">
        <v>129.63044661523725</v>
      </c>
      <c r="V85" s="12">
        <v>131.41368326169055</v>
      </c>
      <c r="W85" s="12">
        <v>132.11645455559696</v>
      </c>
      <c r="X85" s="12">
        <v>133.69462731301334</v>
      </c>
    </row>
    <row r="86" spans="1:24">
      <c r="A86" t="s">
        <v>211</v>
      </c>
      <c r="B86" t="s">
        <v>310</v>
      </c>
      <c r="C86" t="s">
        <v>194</v>
      </c>
      <c r="D86" s="12">
        <v>97.843978132431033</v>
      </c>
      <c r="E86" s="12">
        <v>96.95949498735969</v>
      </c>
      <c r="F86" s="12">
        <v>94.891827458349795</v>
      </c>
      <c r="G86" s="12">
        <v>97.455648084795811</v>
      </c>
      <c r="H86" s="12">
        <v>100</v>
      </c>
      <c r="I86" s="12">
        <v>104.67837540192295</v>
      </c>
      <c r="J86" s="12">
        <v>102.79489922772257</v>
      </c>
      <c r="K86" s="12">
        <v>107.73534465624967</v>
      </c>
      <c r="L86" s="12">
        <v>115.12386298516152</v>
      </c>
      <c r="M86" s="12">
        <v>122.04550973346245</v>
      </c>
      <c r="N86" s="12">
        <v>133.91995914610231</v>
      </c>
      <c r="O86" s="12">
        <v>129.96534820056155</v>
      </c>
      <c r="P86" s="12">
        <v>127.72198309691142</v>
      </c>
      <c r="Q86" s="12">
        <v>136.67240847044363</v>
      </c>
      <c r="R86" s="12">
        <v>139.21641255436825</v>
      </c>
      <c r="S86" s="12">
        <v>147.51421214348917</v>
      </c>
      <c r="T86" s="12">
        <v>152.52901706596518</v>
      </c>
      <c r="U86" s="12">
        <v>148.14128210093023</v>
      </c>
      <c r="V86" s="12">
        <v>166.35821048020236</v>
      </c>
      <c r="W86" s="12">
        <v>174.71425014607237</v>
      </c>
      <c r="X86" s="12">
        <v>186.67848868421544</v>
      </c>
    </row>
    <row r="87" spans="1:24">
      <c r="A87" t="s">
        <v>212</v>
      </c>
      <c r="B87" t="s">
        <v>310</v>
      </c>
      <c r="C87" t="s">
        <v>194</v>
      </c>
      <c r="D87" s="12">
        <v>38.70442081415549</v>
      </c>
      <c r="E87" s="12">
        <v>71.010571183299604</v>
      </c>
      <c r="F87" s="12">
        <v>79.070723307372702</v>
      </c>
      <c r="G87" s="12">
        <v>88.25571508539096</v>
      </c>
      <c r="H87" s="12">
        <v>100</v>
      </c>
      <c r="I87" s="12">
        <v>108.3817238767306</v>
      </c>
      <c r="J87" s="12">
        <v>116.48780110420324</v>
      </c>
      <c r="K87" s="12">
        <v>115.30706535015389</v>
      </c>
      <c r="L87" s="12">
        <v>135.49934213548786</v>
      </c>
      <c r="M87" s="12">
        <v>155.79433297518921</v>
      </c>
      <c r="N87" s="12">
        <v>151.22432586442298</v>
      </c>
      <c r="O87" s="12">
        <v>132.80583856591954</v>
      </c>
      <c r="P87" s="12">
        <v>133.85553206246254</v>
      </c>
      <c r="Q87" s="12">
        <v>155.38650601765477</v>
      </c>
      <c r="R87" s="12">
        <v>164.43243308824748</v>
      </c>
      <c r="S87" s="12">
        <v>175.55250181706651</v>
      </c>
      <c r="T87" s="12">
        <v>197.13392153527786</v>
      </c>
      <c r="U87" s="12">
        <v>168.14757884997346</v>
      </c>
      <c r="V87" s="12">
        <v>186.58989497994773</v>
      </c>
      <c r="W87" s="12">
        <v>186.86708477259697</v>
      </c>
      <c r="X87" s="12">
        <v>190.82549634497843</v>
      </c>
    </row>
    <row r="88" spans="1:24">
      <c r="A88" t="s">
        <v>213</v>
      </c>
      <c r="B88" t="s">
        <v>310</v>
      </c>
      <c r="C88" t="s">
        <v>194</v>
      </c>
      <c r="D88" s="12">
        <v>90.889374088284242</v>
      </c>
      <c r="E88" s="12">
        <v>90.627675086631498</v>
      </c>
      <c r="F88" s="12">
        <v>91.88208898125265</v>
      </c>
      <c r="G88" s="12">
        <v>97.218785758608902</v>
      </c>
      <c r="H88" s="12">
        <v>100</v>
      </c>
      <c r="I88" s="12">
        <v>103.47334752770693</v>
      </c>
      <c r="J88" s="12">
        <v>105.8437884224451</v>
      </c>
      <c r="K88" s="12">
        <v>110.35394183222043</v>
      </c>
      <c r="L88" s="12">
        <v>115.95157728279639</v>
      </c>
      <c r="M88" s="12">
        <v>120.0565195648411</v>
      </c>
      <c r="N88" s="12">
        <v>124.37348466946287</v>
      </c>
      <c r="O88" s="12">
        <v>128.28206111830522</v>
      </c>
      <c r="P88" s="12">
        <v>131.629404223942</v>
      </c>
      <c r="Q88" s="12">
        <v>134.33364542084061</v>
      </c>
      <c r="R88" s="12">
        <v>137.04101605434292</v>
      </c>
      <c r="S88" s="12">
        <v>141.13934589702544</v>
      </c>
      <c r="T88" s="12">
        <v>144.03263174345093</v>
      </c>
      <c r="U88" s="12">
        <v>145.80394847528785</v>
      </c>
      <c r="V88" s="12">
        <v>145.42031334601648</v>
      </c>
      <c r="W88" s="12">
        <v>144.23125290422624</v>
      </c>
      <c r="X88" s="12">
        <v>141.92179585750071</v>
      </c>
    </row>
    <row r="89" spans="1:24">
      <c r="A89" t="s">
        <v>214</v>
      </c>
      <c r="B89" t="s">
        <v>310</v>
      </c>
      <c r="C89" t="s">
        <v>194</v>
      </c>
      <c r="D89" s="12">
        <v>0</v>
      </c>
      <c r="E89" s="12">
        <v>0</v>
      </c>
      <c r="F89" s="12">
        <v>0</v>
      </c>
      <c r="G89" s="12">
        <v>0</v>
      </c>
      <c r="H89" s="12">
        <v>100</v>
      </c>
      <c r="I89" s="12">
        <v>116.41655376258056</v>
      </c>
      <c r="J89" s="12">
        <v>152.34168522631353</v>
      </c>
      <c r="K89" s="12">
        <v>145.34564942575614</v>
      </c>
      <c r="L89" s="12">
        <v>173.62248583458432</v>
      </c>
      <c r="M89" s="12">
        <v>179.2582307908952</v>
      </c>
      <c r="N89" s="12">
        <v>182.20091909944878</v>
      </c>
      <c r="O89" s="12">
        <v>191.13750503554297</v>
      </c>
      <c r="P89" s="12">
        <v>204.15900075940453</v>
      </c>
      <c r="Q89" s="12">
        <v>259.43034492405855</v>
      </c>
      <c r="R89" s="12">
        <v>297.10291798950198</v>
      </c>
      <c r="S89" s="12">
        <v>361.00732781763668</v>
      </c>
      <c r="T89" s="12">
        <v>379.7438402934344</v>
      </c>
      <c r="U89" s="12">
        <v>349.28465351209536</v>
      </c>
      <c r="V89" s="12">
        <v>357.1239126495953</v>
      </c>
      <c r="W89" s="12">
        <v>352.76015571216846</v>
      </c>
      <c r="X89" s="12">
        <v>347.83089510317961</v>
      </c>
    </row>
    <row r="90" spans="1:24">
      <c r="A90" t="s">
        <v>216</v>
      </c>
      <c r="B90" t="s">
        <v>310</v>
      </c>
      <c r="C90" t="s">
        <v>194</v>
      </c>
      <c r="D90" s="12">
        <v>0</v>
      </c>
      <c r="E90" s="12">
        <v>84.243392936046931</v>
      </c>
      <c r="F90" s="12">
        <v>87.479313849368026</v>
      </c>
      <c r="G90" s="12">
        <v>94.502109615860391</v>
      </c>
      <c r="H90" s="12">
        <v>100</v>
      </c>
      <c r="I90" s="12">
        <v>105.97991854521452</v>
      </c>
      <c r="J90" s="12">
        <v>110.33962288936503</v>
      </c>
      <c r="K90" s="12">
        <v>104.30113650320406</v>
      </c>
      <c r="L90" s="12">
        <v>119.22512402450948</v>
      </c>
      <c r="M90" s="12">
        <v>125.59293230266702</v>
      </c>
      <c r="N90" s="12">
        <v>137.86767514105958</v>
      </c>
      <c r="O90" s="12">
        <v>153.96775574705811</v>
      </c>
      <c r="P90" s="12">
        <v>176.30666067154488</v>
      </c>
      <c r="Q90" s="12">
        <v>187.98435261109299</v>
      </c>
      <c r="R90" s="12">
        <v>201.28686361640661</v>
      </c>
      <c r="S90" s="12">
        <v>226.59805305470729</v>
      </c>
      <c r="T90" s="12">
        <v>253.26202263467329</v>
      </c>
      <c r="U90" s="12">
        <v>266.09930733236411</v>
      </c>
      <c r="V90" s="12">
        <v>271.2067976405159</v>
      </c>
      <c r="W90" s="12">
        <v>277.10755541089281</v>
      </c>
      <c r="X90" s="12">
        <v>279.71817363298425</v>
      </c>
    </row>
    <row r="91" spans="1:24">
      <c r="A91" t="s">
        <v>217</v>
      </c>
      <c r="B91" t="s">
        <v>310</v>
      </c>
      <c r="C91" t="s">
        <v>194</v>
      </c>
      <c r="D91" s="12">
        <v>63.257730607924678</v>
      </c>
      <c r="E91" s="12">
        <v>69.963262712744324</v>
      </c>
      <c r="F91" s="12">
        <v>73.699459902522662</v>
      </c>
      <c r="G91" s="12">
        <v>98.128507147097153</v>
      </c>
      <c r="H91" s="12">
        <v>100</v>
      </c>
      <c r="I91" s="12">
        <v>105.1014956751235</v>
      </c>
      <c r="J91" s="12">
        <v>107.37809789218822</v>
      </c>
      <c r="K91" s="12">
        <v>110.09959546662024</v>
      </c>
      <c r="L91" s="12">
        <v>112.83041267419917</v>
      </c>
      <c r="M91" s="12">
        <v>116.2331357298885</v>
      </c>
      <c r="N91" s="12">
        <v>120.87968473432674</v>
      </c>
      <c r="O91" s="12">
        <v>123.62450723378281</v>
      </c>
      <c r="P91" s="12">
        <v>125.83380657479393</v>
      </c>
      <c r="Q91" s="12">
        <v>128.56794430667046</v>
      </c>
      <c r="R91" s="12">
        <v>132.38767491835961</v>
      </c>
      <c r="S91" s="12">
        <v>137.63139129636363</v>
      </c>
      <c r="T91" s="12">
        <v>145.37309450606855</v>
      </c>
      <c r="U91" s="12">
        <v>149.587372111023</v>
      </c>
      <c r="V91" s="12">
        <v>148.50658600094417</v>
      </c>
      <c r="W91" s="12">
        <v>148.74365641905752</v>
      </c>
      <c r="X91" s="12">
        <v>145.5943616096036</v>
      </c>
    </row>
    <row r="92" spans="1:24">
      <c r="A92" t="s">
        <v>218</v>
      </c>
      <c r="B92" t="s">
        <v>310</v>
      </c>
      <c r="C92" t="s">
        <v>194</v>
      </c>
      <c r="D92" s="12">
        <v>100.90471288214009</v>
      </c>
      <c r="E92" s="12">
        <v>95.646269497104612</v>
      </c>
      <c r="F92" s="12">
        <v>93.174260359017694</v>
      </c>
      <c r="G92" s="12">
        <v>95.056891410117174</v>
      </c>
      <c r="H92" s="12">
        <v>100</v>
      </c>
      <c r="I92" s="12">
        <v>99.634331032135577</v>
      </c>
      <c r="J92" s="12">
        <v>101.9639114354902</v>
      </c>
      <c r="K92" s="12">
        <v>105.33831500173051</v>
      </c>
      <c r="L92" s="12">
        <v>109.03325607249916</v>
      </c>
      <c r="M92" s="12">
        <v>114.2878675408363</v>
      </c>
      <c r="N92" s="12">
        <v>119.47560486994958</v>
      </c>
      <c r="O92" s="12">
        <v>124.07350511541232</v>
      </c>
      <c r="P92" s="12">
        <v>128.24903098796176</v>
      </c>
      <c r="Q92" s="12">
        <v>131.8577027063001</v>
      </c>
      <c r="R92" s="12">
        <v>136.50343617942738</v>
      </c>
      <c r="S92" s="12">
        <v>141.87312052420484</v>
      </c>
      <c r="T92" s="12">
        <v>148.16254095848021</v>
      </c>
      <c r="U92" s="12">
        <v>150.46537771885656</v>
      </c>
      <c r="V92" s="12">
        <v>148.16791310500389</v>
      </c>
      <c r="W92" s="12">
        <v>148.25488038025463</v>
      </c>
      <c r="X92" s="12">
        <v>147.78092261475413</v>
      </c>
    </row>
    <row r="93" spans="1:24" s="2" customFormat="1">
      <c r="A93" t="s">
        <v>219</v>
      </c>
      <c r="B93" t="s">
        <v>310</v>
      </c>
      <c r="C93" t="s">
        <v>194</v>
      </c>
      <c r="D93" s="12">
        <v>99.064712428440501</v>
      </c>
      <c r="E93" s="12">
        <v>84.512195648336103</v>
      </c>
      <c r="F93" s="12">
        <v>86.814595231723843</v>
      </c>
      <c r="G93" s="12">
        <v>88.234761086100193</v>
      </c>
      <c r="H93" s="12">
        <v>100</v>
      </c>
      <c r="I93" s="12">
        <v>101.26159937207657</v>
      </c>
      <c r="J93" s="12">
        <v>99.301205783646395</v>
      </c>
      <c r="K93" s="12">
        <v>103.51991948985879</v>
      </c>
      <c r="L93" s="12">
        <v>110.33217257542195</v>
      </c>
      <c r="M93" s="12">
        <v>103.50882326061695</v>
      </c>
      <c r="N93" s="12">
        <v>107.73435069150219</v>
      </c>
      <c r="O93" s="12">
        <v>110.78099117783816</v>
      </c>
      <c r="P93" s="12">
        <v>112.41405505696019</v>
      </c>
      <c r="Q93" s="12">
        <v>112.46368258095478</v>
      </c>
      <c r="R93" s="12">
        <v>114.64496192718595</v>
      </c>
      <c r="S93" s="12">
        <v>118.17172055850985</v>
      </c>
      <c r="T93" s="12">
        <v>117.07370703535034</v>
      </c>
      <c r="U93" s="12">
        <v>107.31930796948447</v>
      </c>
      <c r="V93" s="12">
        <v>120.52953133569626</v>
      </c>
      <c r="W93" s="12">
        <v>129.98210250706131</v>
      </c>
      <c r="X93" s="12">
        <v>137.65399086925805</v>
      </c>
    </row>
    <row r="94" spans="1:24" s="2" customFormat="1">
      <c r="A94" t="s">
        <v>221</v>
      </c>
      <c r="B94" t="s">
        <v>310</v>
      </c>
      <c r="C94" t="s">
        <v>194</v>
      </c>
      <c r="D94" s="12">
        <v>104.53286824831164</v>
      </c>
      <c r="E94" s="12">
        <v>100.66557798944648</v>
      </c>
      <c r="F94" s="12">
        <v>101.25156033428863</v>
      </c>
      <c r="G94" s="12">
        <v>96.022428887987004</v>
      </c>
      <c r="H94" s="12">
        <v>100</v>
      </c>
      <c r="I94" s="12">
        <v>119.71912343845452</v>
      </c>
      <c r="J94" s="12">
        <v>125.3955360295667</v>
      </c>
      <c r="K94" s="12">
        <v>132.18399814505827</v>
      </c>
      <c r="L94" s="12">
        <v>142.89860407134063</v>
      </c>
      <c r="M94" s="12">
        <v>144.56169102274268</v>
      </c>
      <c r="N94" s="12">
        <v>148.30051799399018</v>
      </c>
      <c r="O94" s="12">
        <v>137.51186683985125</v>
      </c>
      <c r="P94" s="12">
        <v>144.29982293115876</v>
      </c>
      <c r="Q94" s="12">
        <v>144.08433486654675</v>
      </c>
      <c r="R94" s="12">
        <v>147.76536211869387</v>
      </c>
      <c r="S94" s="12">
        <v>150.39440485947475</v>
      </c>
      <c r="T94" s="12">
        <v>133.55753797189558</v>
      </c>
      <c r="U94" s="12">
        <v>123.53562886814659</v>
      </c>
      <c r="V94" s="12">
        <v>131.34855726014129</v>
      </c>
      <c r="W94" s="12">
        <v>131.20017200787896</v>
      </c>
      <c r="X94" s="12">
        <v>142.62985638501988</v>
      </c>
    </row>
    <row r="95" spans="1:24" s="2" customFormat="1">
      <c r="A95" t="s">
        <v>222</v>
      </c>
      <c r="B95" t="s">
        <v>310</v>
      </c>
      <c r="C95" t="s">
        <v>194</v>
      </c>
      <c r="D95" s="12">
        <v>88.103620952273076</v>
      </c>
      <c r="E95" s="12">
        <v>100.76492314750698</v>
      </c>
      <c r="F95" s="12">
        <v>101.86560439648463</v>
      </c>
      <c r="G95" s="12">
        <v>95.414904570816333</v>
      </c>
      <c r="H95" s="12">
        <v>100</v>
      </c>
      <c r="I95" s="12">
        <v>114.59569158750294</v>
      </c>
      <c r="J95" s="12">
        <v>119.67191781188291</v>
      </c>
      <c r="K95" s="12">
        <v>128.77164058631439</v>
      </c>
      <c r="L95" s="12">
        <v>152.51081137249992</v>
      </c>
      <c r="M95" s="12">
        <v>160.56351640064204</v>
      </c>
      <c r="N95" s="12">
        <v>156.14048746984966</v>
      </c>
      <c r="O95" s="12">
        <v>133.7354176994383</v>
      </c>
      <c r="P95" s="12">
        <v>125.20899136348359</v>
      </c>
      <c r="Q95" s="12">
        <v>128.92287640278195</v>
      </c>
      <c r="R95" s="12">
        <v>131.48920963677205</v>
      </c>
      <c r="S95" s="12">
        <v>124.18486825727732</v>
      </c>
      <c r="T95" s="12">
        <v>118.1575405860399</v>
      </c>
      <c r="U95" s="12">
        <v>127.36028949869115</v>
      </c>
      <c r="V95" s="12">
        <v>135.91107568321928</v>
      </c>
      <c r="W95" s="12">
        <v>131.41677599466252</v>
      </c>
      <c r="X95" s="12">
        <v>0</v>
      </c>
    </row>
    <row r="96" spans="1:24" s="2" customFormat="1">
      <c r="A96"/>
      <c r="B96"/>
      <c r="C96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</row>
    <row r="97" spans="1:24">
      <c r="A97" s="1" t="s">
        <v>12</v>
      </c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</row>
    <row r="98" spans="1:24">
      <c r="A98" t="s">
        <v>193</v>
      </c>
      <c r="B98" t="s">
        <v>310</v>
      </c>
      <c r="C98" t="s">
        <v>196</v>
      </c>
      <c r="D98" s="12">
        <f t="shared" ref="D98:X98" si="29">100*D3/D158</f>
        <v>107.0391689119202</v>
      </c>
      <c r="E98" s="12">
        <f t="shared" si="29"/>
        <v>103.39157697746026</v>
      </c>
      <c r="F98" s="12">
        <f t="shared" si="29"/>
        <v>101.61211388511174</v>
      </c>
      <c r="G98" s="12">
        <f t="shared" si="29"/>
        <v>101.17725151156662</v>
      </c>
      <c r="H98" s="12">
        <f t="shared" si="29"/>
        <v>100</v>
      </c>
      <c r="I98" s="12">
        <f t="shared" si="29"/>
        <v>101.82888333291484</v>
      </c>
      <c r="J98" s="12">
        <f t="shared" si="29"/>
        <v>101.91227298674171</v>
      </c>
      <c r="K98" s="12">
        <f t="shared" si="29"/>
        <v>101.18004625493799</v>
      </c>
      <c r="L98" s="12">
        <f t="shared" si="29"/>
        <v>99.280992115032831</v>
      </c>
      <c r="M98" s="12">
        <f t="shared" si="29"/>
        <v>98.376846750975147</v>
      </c>
      <c r="N98" s="12">
        <f t="shared" si="29"/>
        <v>98.32163548261228</v>
      </c>
      <c r="O98" s="12">
        <f t="shared" si="29"/>
        <v>96.586491141011592</v>
      </c>
      <c r="P98" s="12">
        <f t="shared" si="29"/>
        <v>95.490078637097199</v>
      </c>
      <c r="Q98" s="12">
        <f t="shared" si="29"/>
        <v>93.556481590239883</v>
      </c>
      <c r="R98" s="12">
        <f t="shared" si="29"/>
        <v>91.366418633157366</v>
      </c>
      <c r="S98" s="12">
        <f t="shared" si="29"/>
        <v>89.218319444051843</v>
      </c>
      <c r="T98" s="12">
        <f t="shared" si="29"/>
        <v>85.409404379008095</v>
      </c>
      <c r="U98" s="12">
        <f t="shared" si="29"/>
        <v>88.267353475736869</v>
      </c>
      <c r="V98" s="12">
        <f t="shared" si="29"/>
        <v>85.122080391866149</v>
      </c>
      <c r="W98" s="12">
        <f t="shared" si="29"/>
        <v>80.632581791810267</v>
      </c>
      <c r="X98" s="12">
        <f t="shared" si="29"/>
        <v>78.521062163101078</v>
      </c>
    </row>
    <row r="99" spans="1:24">
      <c r="A99" t="s">
        <v>197</v>
      </c>
      <c r="B99" t="s">
        <v>310</v>
      </c>
      <c r="C99" t="s">
        <v>196</v>
      </c>
      <c r="D99" s="12">
        <f t="shared" ref="D99:X99" si="30">100*D4/D159</f>
        <v>101.64637316019457</v>
      </c>
      <c r="E99" s="12">
        <f t="shared" si="30"/>
        <v>101.76716420425853</v>
      </c>
      <c r="F99" s="12">
        <f t="shared" si="30"/>
        <v>100.85536553045478</v>
      </c>
      <c r="G99" s="12">
        <f t="shared" si="30"/>
        <v>102.33069620268408</v>
      </c>
      <c r="H99" s="12">
        <f t="shared" si="30"/>
        <v>100</v>
      </c>
      <c r="I99" s="12">
        <f t="shared" si="30"/>
        <v>97.797624271240139</v>
      </c>
      <c r="J99" s="12">
        <f t="shared" si="30"/>
        <v>96.18377735336955</v>
      </c>
      <c r="K99" s="12">
        <f t="shared" si="30"/>
        <v>93.987426146506124</v>
      </c>
      <c r="L99" s="12">
        <f t="shared" si="30"/>
        <v>92.542629538748145</v>
      </c>
      <c r="M99" s="12">
        <f t="shared" si="30"/>
        <v>89.738569690909685</v>
      </c>
      <c r="N99" s="12">
        <f t="shared" si="30"/>
        <v>89.910496616794873</v>
      </c>
      <c r="O99" s="12">
        <f t="shared" si="30"/>
        <v>87.822236869711517</v>
      </c>
      <c r="P99" s="12">
        <f t="shared" si="30"/>
        <v>86.850058313334145</v>
      </c>
      <c r="Q99" s="12">
        <f t="shared" si="30"/>
        <v>85.313289909469916</v>
      </c>
      <c r="R99" s="12">
        <f t="shared" si="30"/>
        <v>84.095535870920372</v>
      </c>
      <c r="S99" s="12">
        <f t="shared" si="30"/>
        <v>81.605710352812153</v>
      </c>
      <c r="T99" s="12">
        <f t="shared" si="30"/>
        <v>76.998027746767178</v>
      </c>
      <c r="U99" s="12">
        <f t="shared" si="30"/>
        <v>79.149183961011218</v>
      </c>
      <c r="V99" s="12">
        <f t="shared" si="30"/>
        <v>78.914653076086523</v>
      </c>
      <c r="W99" s="12">
        <f t="shared" si="30"/>
        <v>76.8998230686813</v>
      </c>
      <c r="X99" s="12">
        <f t="shared" si="30"/>
        <v>75.520779535167676</v>
      </c>
    </row>
    <row r="100" spans="1:24">
      <c r="A100" t="s">
        <v>198</v>
      </c>
      <c r="B100" t="s">
        <v>310</v>
      </c>
      <c r="C100" t="s">
        <v>196</v>
      </c>
      <c r="D100" s="12" t="e">
        <f t="shared" ref="D100:X100" si="31">100*D5/D160</f>
        <v>#DIV/0!</v>
      </c>
      <c r="E100" s="12" t="e">
        <f t="shared" si="31"/>
        <v>#DIV/0!</v>
      </c>
      <c r="F100" s="12">
        <f t="shared" si="31"/>
        <v>0</v>
      </c>
      <c r="G100" s="12">
        <f t="shared" si="31"/>
        <v>98.494358477523377</v>
      </c>
      <c r="H100" s="12">
        <f t="shared" si="31"/>
        <v>100</v>
      </c>
      <c r="I100" s="12">
        <f t="shared" si="31"/>
        <v>99.270344331176275</v>
      </c>
      <c r="J100" s="12">
        <f t="shared" si="31"/>
        <v>100.92193965194365</v>
      </c>
      <c r="K100" s="12">
        <f t="shared" si="31"/>
        <v>101.49146475007822</v>
      </c>
      <c r="L100" s="12">
        <f t="shared" si="31"/>
        <v>101.86295119753088</v>
      </c>
      <c r="M100" s="12">
        <f t="shared" si="31"/>
        <v>102.92479715796165</v>
      </c>
      <c r="N100" s="12">
        <f t="shared" si="31"/>
        <v>102.72349287474478</v>
      </c>
      <c r="O100" s="12">
        <f t="shared" si="31"/>
        <v>98.209967159098696</v>
      </c>
      <c r="P100" s="12">
        <f t="shared" si="31"/>
        <v>102.63568027922878</v>
      </c>
      <c r="Q100" s="12">
        <f t="shared" si="31"/>
        <v>101.79037450433647</v>
      </c>
      <c r="R100" s="12">
        <f t="shared" si="31"/>
        <v>99.988657930471248</v>
      </c>
      <c r="S100" s="12">
        <f t="shared" si="31"/>
        <v>97.882374908621898</v>
      </c>
      <c r="T100" s="12">
        <f t="shared" si="31"/>
        <v>93.114530007900058</v>
      </c>
      <c r="U100" s="12">
        <f t="shared" si="31"/>
        <v>94.647030797947295</v>
      </c>
      <c r="V100" s="12">
        <f t="shared" si="31"/>
        <v>93.052520519059257</v>
      </c>
      <c r="W100" s="12">
        <f t="shared" si="31"/>
        <v>93.305320012161957</v>
      </c>
      <c r="X100" s="12">
        <f t="shared" si="31"/>
        <v>93.610195373423736</v>
      </c>
    </row>
    <row r="101" spans="1:24">
      <c r="A101" t="s">
        <v>199</v>
      </c>
      <c r="B101" t="s">
        <v>310</v>
      </c>
      <c r="C101" t="s">
        <v>196</v>
      </c>
      <c r="D101" s="12">
        <f t="shared" ref="D101:X101" si="32">100*D6/D161</f>
        <v>106.84354271808355</v>
      </c>
      <c r="E101" s="12">
        <f t="shared" si="32"/>
        <v>109.88459254925941</v>
      </c>
      <c r="F101" s="12">
        <f t="shared" si="32"/>
        <v>105.80592047710242</v>
      </c>
      <c r="G101" s="12">
        <f t="shared" si="32"/>
        <v>102.90965524518339</v>
      </c>
      <c r="H101" s="12">
        <f t="shared" si="32"/>
        <v>100</v>
      </c>
      <c r="I101" s="12">
        <f t="shared" si="32"/>
        <v>97.330971371746685</v>
      </c>
      <c r="J101" s="12">
        <f t="shared" si="32"/>
        <v>95.06274745130284</v>
      </c>
      <c r="K101" s="12">
        <f t="shared" si="32"/>
        <v>88.819539905754922</v>
      </c>
      <c r="L101" s="12">
        <f t="shared" si="32"/>
        <v>83.407387490811558</v>
      </c>
      <c r="M101" s="12">
        <f t="shared" si="32"/>
        <v>83.964964762707751</v>
      </c>
      <c r="N101" s="12">
        <f t="shared" si="32"/>
        <v>78.150505421890912</v>
      </c>
      <c r="O101" s="12">
        <f t="shared" si="32"/>
        <v>75.802750035666747</v>
      </c>
      <c r="P101" s="12">
        <f t="shared" si="32"/>
        <v>75.571589092812729</v>
      </c>
      <c r="Q101" s="12">
        <f t="shared" si="32"/>
        <v>66.894588587607032</v>
      </c>
      <c r="R101" s="12">
        <f t="shared" si="32"/>
        <v>59.945599134049921</v>
      </c>
      <c r="S101" s="12">
        <f t="shared" si="32"/>
        <v>58.836420141839433</v>
      </c>
      <c r="T101" s="12">
        <f t="shared" si="32"/>
        <v>50.818635885955068</v>
      </c>
      <c r="U101" s="12">
        <f t="shared" si="32"/>
        <v>53.594883692608207</v>
      </c>
      <c r="V101" s="12">
        <f t="shared" si="32"/>
        <v>49.181844949009239</v>
      </c>
      <c r="W101" s="12">
        <f t="shared" si="32"/>
        <v>47.325191015007888</v>
      </c>
      <c r="X101" s="12">
        <f t="shared" si="32"/>
        <v>47.779876139226516</v>
      </c>
    </row>
    <row r="102" spans="1:24">
      <c r="A102" t="s">
        <v>200</v>
      </c>
      <c r="B102" t="s">
        <v>310</v>
      </c>
      <c r="C102" t="s">
        <v>196</v>
      </c>
      <c r="D102" s="12">
        <f t="shared" ref="D102:X102" si="33">100*D7/D162</f>
        <v>103.48877802888565</v>
      </c>
      <c r="E102" s="12">
        <f t="shared" si="33"/>
        <v>103.03044356608854</v>
      </c>
      <c r="F102" s="12">
        <f t="shared" si="33"/>
        <v>97.65009940606393</v>
      </c>
      <c r="G102" s="12">
        <f t="shared" si="33"/>
        <v>96.715808519452438</v>
      </c>
      <c r="H102" s="12">
        <f t="shared" si="33"/>
        <v>100</v>
      </c>
      <c r="I102" s="12">
        <f t="shared" si="33"/>
        <v>97.418372803081652</v>
      </c>
      <c r="J102" s="12">
        <f t="shared" si="33"/>
        <v>96.600629641125806</v>
      </c>
      <c r="K102" s="12">
        <f t="shared" si="33"/>
        <v>96.024393126690526</v>
      </c>
      <c r="L102" s="12">
        <f t="shared" si="33"/>
        <v>95.879702083067713</v>
      </c>
      <c r="M102" s="12">
        <f t="shared" si="33"/>
        <v>94.448700156935118</v>
      </c>
      <c r="N102" s="12">
        <f t="shared" si="33"/>
        <v>97.279058674226832</v>
      </c>
      <c r="O102" s="12">
        <f t="shared" si="33"/>
        <v>95.91082028644179</v>
      </c>
      <c r="P102" s="12">
        <f t="shared" si="33"/>
        <v>93.236963544974898</v>
      </c>
      <c r="Q102" s="12">
        <f t="shared" si="33"/>
        <v>93.908642269254941</v>
      </c>
      <c r="R102" s="12">
        <f t="shared" si="33"/>
        <v>92.747155760378831</v>
      </c>
      <c r="S102" s="12">
        <f t="shared" si="33"/>
        <v>91.871543222958877</v>
      </c>
      <c r="T102" s="12">
        <f t="shared" si="33"/>
        <v>91.882848478646153</v>
      </c>
      <c r="U102" s="12">
        <f t="shared" si="33"/>
        <v>90.722389933921804</v>
      </c>
      <c r="V102" s="12">
        <f t="shared" si="33"/>
        <v>87.560674935338099</v>
      </c>
      <c r="W102" s="12">
        <f t="shared" si="33"/>
        <v>80.296020147700361</v>
      </c>
      <c r="X102" s="12">
        <f t="shared" si="33"/>
        <v>77.396710243920083</v>
      </c>
    </row>
    <row r="103" spans="1:24">
      <c r="A103" s="2" t="s">
        <v>201</v>
      </c>
      <c r="B103" s="2" t="s">
        <v>310</v>
      </c>
      <c r="C103" s="2" t="s">
        <v>196</v>
      </c>
      <c r="D103" s="12">
        <f t="shared" ref="D103:X103" si="34">100*D8/D163</f>
        <v>106.56083815175406</v>
      </c>
      <c r="E103" s="12">
        <f t="shared" si="34"/>
        <v>104.10892706002423</v>
      </c>
      <c r="F103" s="12">
        <f t="shared" si="34"/>
        <v>100.37236456391132</v>
      </c>
      <c r="G103" s="12">
        <f t="shared" si="34"/>
        <v>100.32099852786725</v>
      </c>
      <c r="H103" s="12">
        <f t="shared" si="34"/>
        <v>100</v>
      </c>
      <c r="I103" s="12">
        <f t="shared" si="34"/>
        <v>97.966021864221474</v>
      </c>
      <c r="J103" s="12">
        <f t="shared" si="34"/>
        <v>98.384098026723549</v>
      </c>
      <c r="K103" s="12">
        <f t="shared" si="34"/>
        <v>96.875935455424056</v>
      </c>
      <c r="L103" s="12">
        <f t="shared" si="34"/>
        <v>94.790458167177277</v>
      </c>
      <c r="M103" s="12">
        <f t="shared" si="34"/>
        <v>93.492466707356471</v>
      </c>
      <c r="N103" s="12">
        <f t="shared" si="34"/>
        <v>92.708801571687943</v>
      </c>
      <c r="O103" s="12">
        <f t="shared" si="34"/>
        <v>90.365450758198349</v>
      </c>
      <c r="P103" s="12">
        <f t="shared" si="34"/>
        <v>88.789823643566535</v>
      </c>
      <c r="Q103" s="12">
        <f t="shared" si="34"/>
        <v>86.703521694835487</v>
      </c>
      <c r="R103" s="12">
        <f t="shared" si="34"/>
        <v>84.468223448673598</v>
      </c>
      <c r="S103" s="12">
        <f t="shared" si="34"/>
        <v>84.137620183623483</v>
      </c>
      <c r="T103" s="12">
        <f t="shared" si="34"/>
        <v>82.984258732343207</v>
      </c>
      <c r="U103" s="12">
        <f t="shared" si="34"/>
        <v>84.848550366267659</v>
      </c>
      <c r="V103" s="12">
        <f t="shared" si="34"/>
        <v>82.111711271369245</v>
      </c>
      <c r="W103" s="12">
        <f t="shared" si="34"/>
        <v>80.606814483015654</v>
      </c>
      <c r="X103" s="12">
        <f t="shared" si="34"/>
        <v>0</v>
      </c>
    </row>
    <row r="104" spans="1:24">
      <c r="A104" t="s">
        <v>202</v>
      </c>
      <c r="B104" t="s">
        <v>310</v>
      </c>
      <c r="C104" t="s">
        <v>196</v>
      </c>
      <c r="D104" s="12" t="e">
        <f t="shared" ref="D104:X104" si="35">100*D9/D164</f>
        <v>#DIV/0!</v>
      </c>
      <c r="E104" s="12">
        <f t="shared" si="35"/>
        <v>111.17338142028048</v>
      </c>
      <c r="F104" s="12">
        <f t="shared" si="35"/>
        <v>108.36290943138314</v>
      </c>
      <c r="G104" s="12">
        <f t="shared" si="35"/>
        <v>100.1764516566858</v>
      </c>
      <c r="H104" s="12">
        <f t="shared" si="35"/>
        <v>100</v>
      </c>
      <c r="I104" s="12">
        <f t="shared" si="35"/>
        <v>93.917929233022761</v>
      </c>
      <c r="J104" s="12">
        <f t="shared" si="35"/>
        <v>82.858511982783526</v>
      </c>
      <c r="K104" s="12">
        <f t="shared" si="35"/>
        <v>80.73043872122372</v>
      </c>
      <c r="L104" s="12">
        <f t="shared" si="35"/>
        <v>78.421524405484291</v>
      </c>
      <c r="M104" s="12">
        <f t="shared" si="35"/>
        <v>76.912767694039928</v>
      </c>
      <c r="N104" s="12">
        <f t="shared" si="35"/>
        <v>75.153945622749347</v>
      </c>
      <c r="O104" s="12">
        <f t="shared" si="35"/>
        <v>76.4870625010591</v>
      </c>
      <c r="P104" s="12">
        <f t="shared" si="35"/>
        <v>75.471680596482969</v>
      </c>
      <c r="Q104" s="12">
        <f t="shared" si="35"/>
        <v>74.511684582739235</v>
      </c>
      <c r="R104" s="12">
        <f t="shared" si="35"/>
        <v>74.980261933908167</v>
      </c>
      <c r="S104" s="12">
        <f t="shared" si="35"/>
        <v>75.854594153795944</v>
      </c>
      <c r="T104" s="12">
        <f t="shared" si="35"/>
        <v>72.494213239476295</v>
      </c>
      <c r="U104" s="12">
        <f t="shared" si="35"/>
        <v>71.877765699743506</v>
      </c>
      <c r="V104" s="12">
        <f t="shared" si="35"/>
        <v>65.235267071785614</v>
      </c>
      <c r="W104" s="12">
        <f t="shared" si="35"/>
        <v>61.782101127578436</v>
      </c>
      <c r="X104" s="12">
        <f t="shared" si="35"/>
        <v>60.903366592402904</v>
      </c>
    </row>
    <row r="105" spans="1:24">
      <c r="A105" s="2" t="s">
        <v>220</v>
      </c>
      <c r="B105" s="2" t="s">
        <v>310</v>
      </c>
      <c r="C105" s="2" t="s">
        <v>196</v>
      </c>
      <c r="D105" s="12">
        <f t="shared" ref="D105:X105" si="36">100*D10/D165</f>
        <v>105.48957924776816</v>
      </c>
      <c r="E105" s="12">
        <f t="shared" si="36"/>
        <v>102.73428062329272</v>
      </c>
      <c r="F105" s="12">
        <f t="shared" si="36"/>
        <v>99.98775221705165</v>
      </c>
      <c r="G105" s="12">
        <f t="shared" si="36"/>
        <v>100.04134101803857</v>
      </c>
      <c r="H105" s="12">
        <f t="shared" si="36"/>
        <v>100</v>
      </c>
      <c r="I105" s="12">
        <f t="shared" si="36"/>
        <v>99.479745634929671</v>
      </c>
      <c r="J105" s="12">
        <f t="shared" si="36"/>
        <v>99.505170956672572</v>
      </c>
      <c r="K105" s="12">
        <f t="shared" si="36"/>
        <v>97.64572638242511</v>
      </c>
      <c r="L105" s="12">
        <f t="shared" si="36"/>
        <v>95.789085303988955</v>
      </c>
      <c r="M105" s="12">
        <f t="shared" si="36"/>
        <v>94.412982058384173</v>
      </c>
      <c r="N105" s="12">
        <f t="shared" si="36"/>
        <v>93.323218997290695</v>
      </c>
      <c r="O105" s="12">
        <f t="shared" si="36"/>
        <v>90.389840119423823</v>
      </c>
      <c r="P105" s="12">
        <f t="shared" si="36"/>
        <v>88.395139679295468</v>
      </c>
      <c r="Q105" s="12">
        <f t="shared" si="36"/>
        <v>86.531336299758863</v>
      </c>
      <c r="R105" s="12">
        <f t="shared" si="36"/>
        <v>84.268275870376954</v>
      </c>
      <c r="S105" s="12">
        <f t="shared" si="36"/>
        <v>83.615214247822536</v>
      </c>
      <c r="T105" s="12">
        <f t="shared" si="36"/>
        <v>81.752392152935897</v>
      </c>
      <c r="U105" s="12">
        <f t="shared" si="36"/>
        <v>82.797333155994636</v>
      </c>
      <c r="V105" s="12">
        <f t="shared" si="36"/>
        <v>80.214951995827491</v>
      </c>
      <c r="W105" s="12">
        <f t="shared" si="36"/>
        <v>78.456688540814255</v>
      </c>
      <c r="X105" s="12">
        <f t="shared" si="36"/>
        <v>74.399997185126054</v>
      </c>
    </row>
    <row r="106" spans="1:24">
      <c r="A106" t="s">
        <v>203</v>
      </c>
      <c r="B106" t="s">
        <v>310</v>
      </c>
      <c r="C106" t="s">
        <v>196</v>
      </c>
      <c r="D106" s="12">
        <f t="shared" ref="D106:X106" si="37">100*D11/D166</f>
        <v>99.292439282484651</v>
      </c>
      <c r="E106" s="12">
        <f t="shared" si="37"/>
        <v>101.37106919760033</v>
      </c>
      <c r="F106" s="12">
        <f t="shared" si="37"/>
        <v>99.834122668550705</v>
      </c>
      <c r="G106" s="12">
        <f t="shared" si="37"/>
        <v>105.83639118456253</v>
      </c>
      <c r="H106" s="12">
        <f t="shared" si="37"/>
        <v>100</v>
      </c>
      <c r="I106" s="12">
        <f t="shared" si="37"/>
        <v>98.161605527499276</v>
      </c>
      <c r="J106" s="12">
        <f t="shared" si="37"/>
        <v>100.01349776929547</v>
      </c>
      <c r="K106" s="12">
        <f t="shared" si="37"/>
        <v>94.046620534353124</v>
      </c>
      <c r="L106" s="12">
        <f t="shared" si="37"/>
        <v>89.444005978369134</v>
      </c>
      <c r="M106" s="12">
        <f t="shared" si="37"/>
        <v>86.443196477020251</v>
      </c>
      <c r="N106" s="12">
        <f t="shared" si="37"/>
        <v>80.504638230279966</v>
      </c>
      <c r="O106" s="12">
        <f t="shared" si="37"/>
        <v>75.756736795343258</v>
      </c>
      <c r="P106" s="12">
        <f t="shared" si="37"/>
        <v>72.721813237079189</v>
      </c>
      <c r="Q106" s="12">
        <f t="shared" si="37"/>
        <v>70.051153889250401</v>
      </c>
      <c r="R106" s="12">
        <f t="shared" si="37"/>
        <v>65.820494835758495</v>
      </c>
      <c r="S106" s="12">
        <f t="shared" si="37"/>
        <v>63.707638391536214</v>
      </c>
      <c r="T106" s="12">
        <f t="shared" si="37"/>
        <v>61.205572805229174</v>
      </c>
      <c r="U106" s="12">
        <f t="shared" si="37"/>
        <v>58.350892715830895</v>
      </c>
      <c r="V106" s="12">
        <f t="shared" si="37"/>
        <v>54.928182568799784</v>
      </c>
      <c r="W106" s="12">
        <f t="shared" si="37"/>
        <v>53.096629953444854</v>
      </c>
      <c r="X106" s="12">
        <f t="shared" si="37"/>
        <v>52.743890379585743</v>
      </c>
    </row>
    <row r="107" spans="1:24">
      <c r="A107" t="s">
        <v>2</v>
      </c>
      <c r="B107" t="s">
        <v>310</v>
      </c>
      <c r="C107" t="s">
        <v>196</v>
      </c>
      <c r="D107" s="12">
        <f t="shared" ref="D107:X107" si="38">100*D12/D167</f>
        <v>110.57225522664122</v>
      </c>
      <c r="E107" s="12">
        <f t="shared" si="38"/>
        <v>108.34073726819746</v>
      </c>
      <c r="F107" s="12">
        <f t="shared" si="38"/>
        <v>104.13665033581854</v>
      </c>
      <c r="G107" s="12">
        <f t="shared" si="38"/>
        <v>103.13604903747903</v>
      </c>
      <c r="H107" s="12">
        <f t="shared" si="38"/>
        <v>100</v>
      </c>
      <c r="I107" s="12">
        <f t="shared" si="38"/>
        <v>98.743561154127136</v>
      </c>
      <c r="J107" s="12">
        <f t="shared" si="38"/>
        <v>97.501412639917206</v>
      </c>
      <c r="K107" s="12">
        <f t="shared" si="38"/>
        <v>95.409983211236678</v>
      </c>
      <c r="L107" s="12">
        <f t="shared" si="38"/>
        <v>94.234412526823633</v>
      </c>
      <c r="M107" s="12">
        <f t="shared" si="38"/>
        <v>92.508393370113652</v>
      </c>
      <c r="N107" s="12">
        <f t="shared" si="38"/>
        <v>90.248070483848991</v>
      </c>
      <c r="O107" s="12">
        <f t="shared" si="38"/>
        <v>85.691883004947428</v>
      </c>
      <c r="P107" s="12">
        <f t="shared" si="38"/>
        <v>83.022434006480395</v>
      </c>
      <c r="Q107" s="12">
        <f t="shared" si="38"/>
        <v>80.054191066517319</v>
      </c>
      <c r="R107" s="12">
        <f t="shared" si="38"/>
        <v>76.69081715286039</v>
      </c>
      <c r="S107" s="12">
        <f t="shared" si="38"/>
        <v>76.861314256599272</v>
      </c>
      <c r="T107" s="12">
        <f t="shared" si="38"/>
        <v>76.090079916698414</v>
      </c>
      <c r="U107" s="12">
        <f t="shared" si="38"/>
        <v>75.623073535403805</v>
      </c>
      <c r="V107" s="12">
        <f t="shared" si="38"/>
        <v>71.460593114618149</v>
      </c>
      <c r="W107" s="12">
        <f t="shared" si="38"/>
        <v>70.357093679387361</v>
      </c>
      <c r="X107" s="12">
        <f t="shared" si="38"/>
        <v>69.901217997755595</v>
      </c>
    </row>
    <row r="108" spans="1:24">
      <c r="A108" s="2" t="s">
        <v>5</v>
      </c>
      <c r="B108" s="2" t="s">
        <v>310</v>
      </c>
      <c r="C108" s="2" t="s">
        <v>196</v>
      </c>
      <c r="D108" s="12">
        <f t="shared" ref="D108:X108" si="39">100*D13/D168</f>
        <v>103.56743637259096</v>
      </c>
      <c r="E108" s="12">
        <f t="shared" si="39"/>
        <v>101.34727824443144</v>
      </c>
      <c r="F108" s="12">
        <f t="shared" si="39"/>
        <v>98.146194425532968</v>
      </c>
      <c r="G108" s="12">
        <f t="shared" si="39"/>
        <v>99.145985776610871</v>
      </c>
      <c r="H108" s="12">
        <f t="shared" si="39"/>
        <v>100</v>
      </c>
      <c r="I108" s="12">
        <f t="shared" si="39"/>
        <v>98.172606269347867</v>
      </c>
      <c r="J108" s="12">
        <f t="shared" si="39"/>
        <v>100.43204351328362</v>
      </c>
      <c r="K108" s="12">
        <f t="shared" si="39"/>
        <v>98.634568227284291</v>
      </c>
      <c r="L108" s="12">
        <f t="shared" si="39"/>
        <v>96.335499211312452</v>
      </c>
      <c r="M108" s="12">
        <f t="shared" si="39"/>
        <v>94.519808783728578</v>
      </c>
      <c r="N108" s="12">
        <f t="shared" si="39"/>
        <v>94.6530256074102</v>
      </c>
      <c r="O108" s="12">
        <f t="shared" si="39"/>
        <v>93.197029633411489</v>
      </c>
      <c r="P108" s="12">
        <f t="shared" si="39"/>
        <v>92.218362687335315</v>
      </c>
      <c r="Q108" s="12">
        <f t="shared" si="39"/>
        <v>90.290147747609538</v>
      </c>
      <c r="R108" s="12">
        <f t="shared" si="39"/>
        <v>88.212175508860213</v>
      </c>
      <c r="S108" s="12">
        <f t="shared" si="39"/>
        <v>87.727986574371002</v>
      </c>
      <c r="T108" s="12">
        <f t="shared" si="39"/>
        <v>86.986960667687825</v>
      </c>
      <c r="U108" s="12">
        <f t="shared" si="39"/>
        <v>91.564734015480013</v>
      </c>
      <c r="V108" s="12">
        <f t="shared" si="39"/>
        <v>88.688487294484418</v>
      </c>
      <c r="W108" s="12">
        <f t="shared" si="39"/>
        <v>86.349396390137045</v>
      </c>
      <c r="X108" s="12">
        <f t="shared" si="39"/>
        <v>86.24168777637901</v>
      </c>
    </row>
    <row r="109" spans="1:24">
      <c r="A109" t="s">
        <v>204</v>
      </c>
      <c r="B109" t="s">
        <v>310</v>
      </c>
      <c r="C109" t="s">
        <v>196</v>
      </c>
      <c r="D109" s="12">
        <f t="shared" ref="D109:X109" si="40">100*D14/D169</f>
        <v>111.35719516802892</v>
      </c>
      <c r="E109" s="12">
        <f t="shared" si="40"/>
        <v>109.29776363808338</v>
      </c>
      <c r="F109" s="12">
        <f t="shared" si="40"/>
        <v>101.82899788072807</v>
      </c>
      <c r="G109" s="12">
        <f t="shared" si="40"/>
        <v>101.37169593431854</v>
      </c>
      <c r="H109" s="12">
        <f t="shared" si="40"/>
        <v>100</v>
      </c>
      <c r="I109" s="12">
        <f t="shared" si="40"/>
        <v>95.914294595533988</v>
      </c>
      <c r="J109" s="12">
        <f t="shared" si="40"/>
        <v>95.405895497679964</v>
      </c>
      <c r="K109" s="12">
        <f t="shared" si="40"/>
        <v>95.814468531934892</v>
      </c>
      <c r="L109" s="12">
        <f t="shared" si="40"/>
        <v>93.892502337257113</v>
      </c>
      <c r="M109" s="12">
        <f t="shared" si="40"/>
        <v>91.380464174742983</v>
      </c>
      <c r="N109" s="12">
        <f t="shared" si="40"/>
        <v>98.28549113806298</v>
      </c>
      <c r="O109" s="12">
        <f t="shared" si="40"/>
        <v>93.058390164719967</v>
      </c>
      <c r="P109" s="12">
        <f t="shared" si="40"/>
        <v>95.438800406882322</v>
      </c>
      <c r="Q109" s="12">
        <f t="shared" si="40"/>
        <v>90.742411001523877</v>
      </c>
      <c r="R109" s="12">
        <f t="shared" si="40"/>
        <v>98.710261499979921</v>
      </c>
      <c r="S109" s="12">
        <f t="shared" si="40"/>
        <v>97.339604301760716</v>
      </c>
      <c r="T109" s="12">
        <f t="shared" si="40"/>
        <v>104.7065640957144</v>
      </c>
      <c r="U109" s="12">
        <f t="shared" si="40"/>
        <v>95.400727475995765</v>
      </c>
      <c r="V109" s="12">
        <f t="shared" si="40"/>
        <v>97.41115991884287</v>
      </c>
      <c r="W109" s="12">
        <f t="shared" si="40"/>
        <v>95.679151231302782</v>
      </c>
      <c r="X109" s="12">
        <f t="shared" si="40"/>
        <v>94.853378816602202</v>
      </c>
    </row>
    <row r="110" spans="1:24">
      <c r="A110" t="s">
        <v>205</v>
      </c>
      <c r="B110" t="s">
        <v>310</v>
      </c>
      <c r="C110" t="s">
        <v>196</v>
      </c>
      <c r="D110" s="12">
        <f t="shared" ref="D110:X110" si="41">100*D15/D170</f>
        <v>0</v>
      </c>
      <c r="E110" s="12">
        <f t="shared" si="41"/>
        <v>0</v>
      </c>
      <c r="F110" s="12">
        <f t="shared" si="41"/>
        <v>0</v>
      </c>
      <c r="G110" s="12">
        <f t="shared" si="41"/>
        <v>105.52703178744221</v>
      </c>
      <c r="H110" s="12">
        <f t="shared" si="41"/>
        <v>100</v>
      </c>
      <c r="I110" s="12">
        <f t="shared" si="41"/>
        <v>100.30376604678771</v>
      </c>
      <c r="J110" s="12">
        <f t="shared" si="41"/>
        <v>96.259824434608475</v>
      </c>
      <c r="K110" s="12">
        <f t="shared" si="41"/>
        <v>88.198930272923064</v>
      </c>
      <c r="L110" s="12">
        <f t="shared" si="41"/>
        <v>85.194454342609248</v>
      </c>
      <c r="M110" s="12">
        <f t="shared" si="41"/>
        <v>85.793686769316452</v>
      </c>
      <c r="N110" s="12">
        <f t="shared" si="41"/>
        <v>81.744764436482257</v>
      </c>
      <c r="O110" s="12">
        <f t="shared" si="41"/>
        <v>78.230198947605103</v>
      </c>
      <c r="P110" s="12">
        <f t="shared" si="41"/>
        <v>79.405187529105518</v>
      </c>
      <c r="Q110" s="12">
        <f t="shared" si="41"/>
        <v>77.997199012033349</v>
      </c>
      <c r="R110" s="12">
        <f t="shared" si="41"/>
        <v>78.429495538114352</v>
      </c>
      <c r="S110" s="12">
        <f t="shared" si="41"/>
        <v>69.66993697201724</v>
      </c>
      <c r="T110" s="12">
        <f t="shared" si="41"/>
        <v>69.766682788133494</v>
      </c>
      <c r="U110" s="12">
        <f t="shared" si="41"/>
        <v>74.2890532897665</v>
      </c>
      <c r="V110" s="12">
        <f t="shared" si="41"/>
        <v>71.318898718427576</v>
      </c>
      <c r="W110" s="12">
        <f t="shared" si="41"/>
        <v>73.001029907882454</v>
      </c>
      <c r="X110" s="12">
        <f t="shared" si="41"/>
        <v>71.925638215733215</v>
      </c>
    </row>
    <row r="111" spans="1:24">
      <c r="A111" t="s">
        <v>206</v>
      </c>
      <c r="B111" t="s">
        <v>310</v>
      </c>
      <c r="C111" t="s">
        <v>196</v>
      </c>
      <c r="D111" s="12">
        <f t="shared" ref="D111:X111" si="42">100*D16/D171</f>
        <v>112.191069337847</v>
      </c>
      <c r="E111" s="12">
        <f t="shared" si="42"/>
        <v>111.84518342751169</v>
      </c>
      <c r="F111" s="12">
        <f t="shared" si="42"/>
        <v>109.38113311200136</v>
      </c>
      <c r="G111" s="12">
        <f t="shared" si="42"/>
        <v>107.13131403826439</v>
      </c>
      <c r="H111" s="12">
        <f t="shared" si="42"/>
        <v>100</v>
      </c>
      <c r="I111" s="12">
        <f t="shared" si="42"/>
        <v>100.52880366590998</v>
      </c>
      <c r="J111" s="12">
        <f t="shared" si="42"/>
        <v>105.83027082632908</v>
      </c>
      <c r="K111" s="12">
        <f t="shared" si="42"/>
        <v>105.80893816671629</v>
      </c>
      <c r="L111" s="12">
        <f t="shared" si="42"/>
        <v>107.29563842433464</v>
      </c>
      <c r="M111" s="12">
        <f t="shared" si="42"/>
        <v>112.12282564382259</v>
      </c>
      <c r="N111" s="12">
        <f t="shared" si="42"/>
        <v>111.17469625269949</v>
      </c>
      <c r="O111" s="12">
        <f t="shared" si="42"/>
        <v>97.582956637340217</v>
      </c>
      <c r="P111" s="12">
        <f t="shared" si="42"/>
        <v>86.893688960387919</v>
      </c>
      <c r="Q111" s="12">
        <f t="shared" si="42"/>
        <v>80.633544234220423</v>
      </c>
      <c r="R111" s="12">
        <f t="shared" si="42"/>
        <v>75.627363315175245</v>
      </c>
      <c r="S111" s="12">
        <f t="shared" si="42"/>
        <v>74.301464785275826</v>
      </c>
      <c r="T111" s="12">
        <f t="shared" si="42"/>
        <v>68.857563263832304</v>
      </c>
      <c r="U111" s="12">
        <f t="shared" si="42"/>
        <v>72.614489842521579</v>
      </c>
      <c r="V111" s="12">
        <f t="shared" si="42"/>
        <v>65.253062289887325</v>
      </c>
      <c r="W111" s="12">
        <f t="shared" si="42"/>
        <v>67.941265666868631</v>
      </c>
      <c r="X111" s="12">
        <f t="shared" si="42"/>
        <v>0</v>
      </c>
    </row>
    <row r="112" spans="1:24">
      <c r="A112" t="s">
        <v>207</v>
      </c>
      <c r="B112" t="s">
        <v>310</v>
      </c>
      <c r="C112" t="s">
        <v>196</v>
      </c>
      <c r="D112" s="12">
        <f t="shared" ref="D112:X112" si="43">100*D17/D172</f>
        <v>105.44907058300765</v>
      </c>
      <c r="E112" s="12">
        <f t="shared" si="43"/>
        <v>105.31264756966786</v>
      </c>
      <c r="F112" s="12">
        <f t="shared" si="43"/>
        <v>100.99889572025842</v>
      </c>
      <c r="G112" s="12">
        <f t="shared" si="43"/>
        <v>100.04685284020108</v>
      </c>
      <c r="H112" s="12">
        <f t="shared" si="43"/>
        <v>100</v>
      </c>
      <c r="I112" s="12">
        <f t="shared" si="43"/>
        <v>99.525757430687335</v>
      </c>
      <c r="J112" s="12">
        <f t="shared" si="43"/>
        <v>100.31620266217615</v>
      </c>
      <c r="K112" s="12">
        <f t="shared" si="43"/>
        <v>98.654262528078888</v>
      </c>
      <c r="L112" s="12">
        <f t="shared" si="43"/>
        <v>95.946011429253886</v>
      </c>
      <c r="M112" s="12">
        <f t="shared" si="43"/>
        <v>96.561835638408141</v>
      </c>
      <c r="N112" s="12">
        <f t="shared" si="43"/>
        <v>95.860769314201804</v>
      </c>
      <c r="O112" s="12">
        <f t="shared" si="43"/>
        <v>94.617198276385494</v>
      </c>
      <c r="P112" s="12">
        <f t="shared" si="43"/>
        <v>93.473600643937743</v>
      </c>
      <c r="Q112" s="12">
        <f t="shared" si="43"/>
        <v>91.208672262386585</v>
      </c>
      <c r="R112" s="12">
        <f t="shared" si="43"/>
        <v>89.006033063078036</v>
      </c>
      <c r="S112" s="12">
        <f t="shared" si="43"/>
        <v>90.075897717982443</v>
      </c>
      <c r="T112" s="12">
        <f t="shared" si="43"/>
        <v>88.66765635588834</v>
      </c>
      <c r="U112" s="12">
        <f t="shared" si="43"/>
        <v>91.701196757437387</v>
      </c>
      <c r="V112" s="12">
        <f t="shared" si="43"/>
        <v>89.056708598745473</v>
      </c>
      <c r="W112" s="12">
        <f t="shared" si="43"/>
        <v>87.128836752002883</v>
      </c>
      <c r="X112" s="12">
        <f t="shared" si="43"/>
        <v>83.354528533368651</v>
      </c>
    </row>
    <row r="113" spans="1:24">
      <c r="A113" t="s">
        <v>208</v>
      </c>
      <c r="B113" t="s">
        <v>310</v>
      </c>
      <c r="C113" t="s">
        <v>196</v>
      </c>
      <c r="D113" s="12">
        <f t="shared" ref="D113:X113" si="44">100*D18/D173</f>
        <v>110.06698475438105</v>
      </c>
      <c r="E113" s="12">
        <f t="shared" si="44"/>
        <v>107.15174142178601</v>
      </c>
      <c r="F113" s="12">
        <f t="shared" si="44"/>
        <v>104.16771427395645</v>
      </c>
      <c r="G113" s="12">
        <f t="shared" si="44"/>
        <v>101.68898168638334</v>
      </c>
      <c r="H113" s="12">
        <f t="shared" si="44"/>
        <v>100</v>
      </c>
      <c r="I113" s="12">
        <f t="shared" si="44"/>
        <v>97.839785546119842</v>
      </c>
      <c r="J113" s="12">
        <f t="shared" si="44"/>
        <v>98.786354895532511</v>
      </c>
      <c r="K113" s="12">
        <f t="shared" si="44"/>
        <v>96.96745550605192</v>
      </c>
      <c r="L113" s="12">
        <f t="shared" si="44"/>
        <v>93.883215705694042</v>
      </c>
      <c r="M113" s="12">
        <f t="shared" si="44"/>
        <v>93.551567545277592</v>
      </c>
      <c r="N113" s="12">
        <f t="shared" si="44"/>
        <v>92.956444475953205</v>
      </c>
      <c r="O113" s="12">
        <f t="shared" si="44"/>
        <v>90.611031374783892</v>
      </c>
      <c r="P113" s="12">
        <f t="shared" si="44"/>
        <v>88.137786007439772</v>
      </c>
      <c r="Q113" s="12">
        <f t="shared" si="44"/>
        <v>86.124580327878022</v>
      </c>
      <c r="R113" s="12">
        <f t="shared" si="44"/>
        <v>83.027303947496151</v>
      </c>
      <c r="S113" s="12">
        <f t="shared" si="44"/>
        <v>81.337019919158749</v>
      </c>
      <c r="T113" s="12">
        <f t="shared" si="44"/>
        <v>76.679106011759259</v>
      </c>
      <c r="U113" s="12">
        <f t="shared" si="44"/>
        <v>80.477264779192836</v>
      </c>
      <c r="V113" s="12">
        <f t="shared" si="44"/>
        <v>77.255341620580097</v>
      </c>
      <c r="W113" s="12">
        <f t="shared" si="44"/>
        <v>73.812574461129486</v>
      </c>
      <c r="X113" s="12">
        <f t="shared" si="44"/>
        <v>0</v>
      </c>
    </row>
    <row r="114" spans="1:24">
      <c r="A114" t="s">
        <v>209</v>
      </c>
      <c r="B114" t="s">
        <v>310</v>
      </c>
      <c r="C114" t="s">
        <v>196</v>
      </c>
      <c r="D114" s="12" t="e">
        <f t="shared" ref="D114:X114" si="45">100*D19/D174</f>
        <v>#DIV/0!</v>
      </c>
      <c r="E114" s="12" t="e">
        <f t="shared" si="45"/>
        <v>#DIV/0!</v>
      </c>
      <c r="F114" s="12" t="e">
        <f t="shared" si="45"/>
        <v>#DIV/0!</v>
      </c>
      <c r="G114" s="12">
        <f t="shared" si="45"/>
        <v>103.6661198672755</v>
      </c>
      <c r="H114" s="12">
        <f t="shared" si="45"/>
        <v>100</v>
      </c>
      <c r="I114" s="12">
        <f t="shared" si="45"/>
        <v>98.637813883972143</v>
      </c>
      <c r="J114" s="12">
        <f t="shared" si="45"/>
        <v>87.565838370070068</v>
      </c>
      <c r="K114" s="12">
        <f t="shared" si="45"/>
        <v>87.48229262995612</v>
      </c>
      <c r="L114" s="12">
        <f t="shared" si="45"/>
        <v>91.955126359789517</v>
      </c>
      <c r="M114" s="12">
        <f t="shared" si="45"/>
        <v>87.322442485096801</v>
      </c>
      <c r="N114" s="12">
        <f t="shared" si="45"/>
        <v>83.936535528782798</v>
      </c>
      <c r="O114" s="12">
        <f t="shared" si="45"/>
        <v>83.746718891085095</v>
      </c>
      <c r="P114" s="12">
        <f t="shared" si="45"/>
        <v>88.503497354478952</v>
      </c>
      <c r="Q114" s="12">
        <f t="shared" si="45"/>
        <v>90.301764778503113</v>
      </c>
      <c r="R114" s="12">
        <f t="shared" si="45"/>
        <v>84.956683234621323</v>
      </c>
      <c r="S114" s="12">
        <f t="shared" si="45"/>
        <v>82.94956843858921</v>
      </c>
      <c r="T114" s="12">
        <f t="shared" si="45"/>
        <v>79.743656433365388</v>
      </c>
      <c r="U114" s="12">
        <f t="shared" si="45"/>
        <v>73.891198455282904</v>
      </c>
      <c r="V114" s="12">
        <f t="shared" si="45"/>
        <v>78.146226501047266</v>
      </c>
      <c r="W114" s="12">
        <f t="shared" si="45"/>
        <v>83.130919946695201</v>
      </c>
      <c r="X114" s="12">
        <f t="shared" si="45"/>
        <v>83.916019297998702</v>
      </c>
    </row>
    <row r="115" spans="1:24">
      <c r="A115" t="s">
        <v>210</v>
      </c>
      <c r="B115" t="s">
        <v>310</v>
      </c>
      <c r="C115" t="s">
        <v>196</v>
      </c>
      <c r="D115" s="12">
        <f t="shared" ref="D115:X115" si="46">100*D20/D175</f>
        <v>106.93360967813972</v>
      </c>
      <c r="E115" s="12">
        <f t="shared" si="46"/>
        <v>106.89171898776857</v>
      </c>
      <c r="F115" s="12">
        <f t="shared" si="46"/>
        <v>103.00712154392765</v>
      </c>
      <c r="G115" s="12">
        <f t="shared" si="46"/>
        <v>103.1152179416973</v>
      </c>
      <c r="H115" s="12">
        <f t="shared" si="46"/>
        <v>100</v>
      </c>
      <c r="I115" s="12">
        <f t="shared" si="46"/>
        <v>99.117598276045854</v>
      </c>
      <c r="J115" s="12">
        <f t="shared" si="46"/>
        <v>98.844821043991431</v>
      </c>
      <c r="K115" s="12">
        <f t="shared" si="46"/>
        <v>95.471264744016779</v>
      </c>
      <c r="L115" s="12">
        <f t="shared" si="46"/>
        <v>92.480064239851501</v>
      </c>
      <c r="M115" s="12">
        <f t="shared" si="46"/>
        <v>89.193592967366101</v>
      </c>
      <c r="N115" s="12">
        <f t="shared" si="46"/>
        <v>86.42184242161396</v>
      </c>
      <c r="O115" s="12">
        <f t="shared" si="46"/>
        <v>86.541371245468</v>
      </c>
      <c r="P115" s="12">
        <f t="shared" si="46"/>
        <v>85.750742327011508</v>
      </c>
      <c r="Q115" s="12">
        <f t="shared" si="46"/>
        <v>85.867670943581089</v>
      </c>
      <c r="R115" s="12">
        <f t="shared" si="46"/>
        <v>83.168584757232722</v>
      </c>
      <c r="S115" s="12">
        <f t="shared" si="46"/>
        <v>82.637167060481175</v>
      </c>
      <c r="T115" s="12">
        <f t="shared" si="46"/>
        <v>82.663869381945659</v>
      </c>
      <c r="U115" s="12">
        <f t="shared" si="46"/>
        <v>80.265752818913768</v>
      </c>
      <c r="V115" s="12">
        <f t="shared" si="46"/>
        <v>79.267070295061941</v>
      </c>
      <c r="W115" s="12">
        <f t="shared" si="46"/>
        <v>80.5977280415308</v>
      </c>
      <c r="X115" s="12">
        <f t="shared" si="46"/>
        <v>79.404504105503804</v>
      </c>
    </row>
    <row r="116" spans="1:24">
      <c r="A116" t="s">
        <v>211</v>
      </c>
      <c r="B116" t="s">
        <v>310</v>
      </c>
      <c r="C116" t="s">
        <v>196</v>
      </c>
      <c r="D116" s="12">
        <f t="shared" ref="D116:X116" si="47">100*D21/D176</f>
        <v>90.804409393358469</v>
      </c>
      <c r="E116" s="12">
        <f t="shared" si="47"/>
        <v>93.910055420463536</v>
      </c>
      <c r="F116" s="12">
        <f t="shared" si="47"/>
        <v>96.265430041459254</v>
      </c>
      <c r="G116" s="12">
        <f t="shared" si="47"/>
        <v>104.73854789599859</v>
      </c>
      <c r="H116" s="12">
        <f t="shared" si="47"/>
        <v>100</v>
      </c>
      <c r="I116" s="12">
        <f t="shared" si="47"/>
        <v>100.21283137847182</v>
      </c>
      <c r="J116" s="12">
        <f t="shared" si="47"/>
        <v>104.78301540029359</v>
      </c>
      <c r="K116" s="12">
        <f t="shared" si="47"/>
        <v>106.1882401905998</v>
      </c>
      <c r="L116" s="12">
        <f t="shared" si="47"/>
        <v>107.401213737858</v>
      </c>
      <c r="M116" s="12">
        <f t="shared" si="47"/>
        <v>109.92565446938359</v>
      </c>
      <c r="N116" s="12">
        <f t="shared" si="47"/>
        <v>107.76965936947269</v>
      </c>
      <c r="O116" s="12">
        <f t="shared" si="47"/>
        <v>104.4276451789946</v>
      </c>
      <c r="P116" s="12">
        <f t="shared" si="47"/>
        <v>104.08254278602631</v>
      </c>
      <c r="Q116" s="12">
        <f t="shared" si="47"/>
        <v>105.5097943602991</v>
      </c>
      <c r="R116" s="12">
        <f t="shared" si="47"/>
        <v>113.80240236995868</v>
      </c>
      <c r="S116" s="12">
        <f t="shared" si="47"/>
        <v>113.38805973329546</v>
      </c>
      <c r="T116" s="12">
        <f t="shared" si="47"/>
        <v>109.24598849590848</v>
      </c>
      <c r="U116" s="12">
        <f t="shared" si="47"/>
        <v>100.12640774444532</v>
      </c>
      <c r="V116" s="12">
        <f t="shared" si="47"/>
        <v>99.967051793019323</v>
      </c>
      <c r="W116" s="12">
        <f t="shared" si="47"/>
        <v>96.959321221906649</v>
      </c>
      <c r="X116" s="12">
        <f t="shared" si="47"/>
        <v>96.729994311099318</v>
      </c>
    </row>
    <row r="117" spans="1:24">
      <c r="A117" t="s">
        <v>212</v>
      </c>
      <c r="B117" t="s">
        <v>310</v>
      </c>
      <c r="C117" t="s">
        <v>196</v>
      </c>
      <c r="D117" s="12">
        <f t="shared" ref="D117:X117" si="48">100*D22/D177</f>
        <v>168.41198474663662</v>
      </c>
      <c r="E117" s="12">
        <f t="shared" si="48"/>
        <v>147.60324797152379</v>
      </c>
      <c r="F117" s="12">
        <f t="shared" si="48"/>
        <v>109.56133934801815</v>
      </c>
      <c r="G117" s="12">
        <f t="shared" si="48"/>
        <v>109.65120016493985</v>
      </c>
      <c r="H117" s="12">
        <f t="shared" si="48"/>
        <v>100</v>
      </c>
      <c r="I117" s="12">
        <f t="shared" si="48"/>
        <v>97.443959067516573</v>
      </c>
      <c r="J117" s="12">
        <f t="shared" si="48"/>
        <v>95.665270534201994</v>
      </c>
      <c r="K117" s="12">
        <f t="shared" si="48"/>
        <v>92.293785442969195</v>
      </c>
      <c r="L117" s="12">
        <f t="shared" si="48"/>
        <v>84.139843326821847</v>
      </c>
      <c r="M117" s="12">
        <f t="shared" si="48"/>
        <v>77.419934740500736</v>
      </c>
      <c r="N117" s="12">
        <f t="shared" si="48"/>
        <v>74.724557146257439</v>
      </c>
      <c r="O117" s="12">
        <f t="shared" si="48"/>
        <v>75.068241608437091</v>
      </c>
      <c r="P117" s="12">
        <f t="shared" si="48"/>
        <v>76.906103400052046</v>
      </c>
      <c r="Q117" s="12">
        <f t="shared" si="48"/>
        <v>73.774923730479955</v>
      </c>
      <c r="R117" s="12">
        <f t="shared" si="48"/>
        <v>68.280994621761636</v>
      </c>
      <c r="S117" s="12">
        <f t="shared" si="48"/>
        <v>64.825580262465394</v>
      </c>
      <c r="T117" s="12">
        <f t="shared" si="48"/>
        <v>61.234454309939679</v>
      </c>
      <c r="U117" s="12">
        <f t="shared" si="48"/>
        <v>62.704295055628805</v>
      </c>
      <c r="V117" s="12">
        <f t="shared" si="48"/>
        <v>55.451104243944762</v>
      </c>
      <c r="W117" s="12">
        <f t="shared" si="48"/>
        <v>54.044275011535113</v>
      </c>
      <c r="X117" s="12">
        <f t="shared" si="48"/>
        <v>53.402483771669601</v>
      </c>
    </row>
    <row r="118" spans="1:24">
      <c r="A118" t="s">
        <v>213</v>
      </c>
      <c r="B118" t="s">
        <v>310</v>
      </c>
      <c r="C118" t="s">
        <v>196</v>
      </c>
      <c r="D118" s="12">
        <f t="shared" ref="D118:X118" si="49">100*D23/D178</f>
        <v>108.18221772718786</v>
      </c>
      <c r="E118" s="12">
        <f t="shared" si="49"/>
        <v>106.03570414933748</v>
      </c>
      <c r="F118" s="12">
        <f t="shared" si="49"/>
        <v>104.21469493143945</v>
      </c>
      <c r="G118" s="12">
        <f t="shared" si="49"/>
        <v>103.02740310663704</v>
      </c>
      <c r="H118" s="12">
        <f t="shared" si="49"/>
        <v>100</v>
      </c>
      <c r="I118" s="12">
        <f t="shared" si="49"/>
        <v>98.365785602265433</v>
      </c>
      <c r="J118" s="12">
        <f t="shared" si="49"/>
        <v>98.615289339977878</v>
      </c>
      <c r="K118" s="12">
        <f t="shared" si="49"/>
        <v>99.298191211513952</v>
      </c>
      <c r="L118" s="12">
        <f t="shared" si="49"/>
        <v>95.586130175415036</v>
      </c>
      <c r="M118" s="12">
        <f t="shared" si="49"/>
        <v>93.672326655320006</v>
      </c>
      <c r="N118" s="12">
        <f t="shared" si="49"/>
        <v>92.112176568734327</v>
      </c>
      <c r="O118" s="12">
        <f t="shared" si="49"/>
        <v>88.198915952647781</v>
      </c>
      <c r="P118" s="12">
        <f t="shared" si="49"/>
        <v>86.177400677323419</v>
      </c>
      <c r="Q118" s="12">
        <f t="shared" si="49"/>
        <v>84.151421076243011</v>
      </c>
      <c r="R118" s="12">
        <f t="shared" si="49"/>
        <v>82.366008182640655</v>
      </c>
      <c r="S118" s="12">
        <f t="shared" si="49"/>
        <v>81.346286550731534</v>
      </c>
      <c r="T118" s="12">
        <f t="shared" si="49"/>
        <v>79.942244342966305</v>
      </c>
      <c r="U118" s="12">
        <f t="shared" si="49"/>
        <v>81.962072646822747</v>
      </c>
      <c r="V118" s="12">
        <f t="shared" si="49"/>
        <v>81.554846365944726</v>
      </c>
      <c r="W118" s="12">
        <f t="shared" si="49"/>
        <v>80.342102152340473</v>
      </c>
      <c r="X118" s="12">
        <f t="shared" si="49"/>
        <v>80.763597091589489</v>
      </c>
    </row>
    <row r="119" spans="1:24">
      <c r="A119" t="s">
        <v>214</v>
      </c>
      <c r="B119" t="s">
        <v>310</v>
      </c>
      <c r="C119" t="s">
        <v>196</v>
      </c>
      <c r="D119" s="12">
        <f t="shared" ref="D119:X119" si="50">100*D24/D179</f>
        <v>0</v>
      </c>
      <c r="E119" s="12">
        <f t="shared" si="50"/>
        <v>0</v>
      </c>
      <c r="F119" s="12">
        <f t="shared" si="50"/>
        <v>0</v>
      </c>
      <c r="G119" s="12">
        <f t="shared" si="50"/>
        <v>0</v>
      </c>
      <c r="H119" s="12">
        <f t="shared" si="50"/>
        <v>100</v>
      </c>
      <c r="I119" s="12">
        <f t="shared" si="50"/>
        <v>96.099261181217386</v>
      </c>
      <c r="J119" s="12">
        <f t="shared" si="50"/>
        <v>91.545261285446287</v>
      </c>
      <c r="K119" s="12">
        <f t="shared" si="50"/>
        <v>83.99562229792258</v>
      </c>
      <c r="L119" s="12">
        <f t="shared" si="50"/>
        <v>83.827517181029279</v>
      </c>
      <c r="M119" s="12">
        <f t="shared" si="50"/>
        <v>89.538358775044401</v>
      </c>
      <c r="N119" s="12">
        <f t="shared" si="50"/>
        <v>89.618707039560562</v>
      </c>
      <c r="O119" s="12">
        <f t="shared" si="50"/>
        <v>84.281505978196094</v>
      </c>
      <c r="P119" s="12">
        <f t="shared" si="50"/>
        <v>87.701285224061635</v>
      </c>
      <c r="Q119" s="12">
        <f t="shared" si="50"/>
        <v>91.046117636348384</v>
      </c>
      <c r="R119" s="12">
        <f t="shared" si="50"/>
        <v>92.905697588930323</v>
      </c>
      <c r="S119" s="12">
        <f t="shared" si="50"/>
        <v>97.672880907064524</v>
      </c>
      <c r="T119" s="12">
        <f t="shared" si="50"/>
        <v>100.19523754787753</v>
      </c>
      <c r="U119" s="12">
        <f t="shared" si="50"/>
        <v>98.518890304301536</v>
      </c>
      <c r="V119" s="12">
        <f t="shared" si="50"/>
        <v>103.77530134155035</v>
      </c>
      <c r="W119" s="12">
        <f t="shared" si="50"/>
        <v>106.96979172895797</v>
      </c>
      <c r="X119" s="12">
        <f t="shared" si="50"/>
        <v>0</v>
      </c>
    </row>
    <row r="120" spans="1:24">
      <c r="A120" t="s">
        <v>216</v>
      </c>
      <c r="B120" t="s">
        <v>310</v>
      </c>
      <c r="C120" t="s">
        <v>196</v>
      </c>
      <c r="D120" s="12" t="e">
        <f t="shared" ref="D120:X120" si="51">100*D25/D180</f>
        <v>#DIV/0!</v>
      </c>
      <c r="E120" s="12">
        <f t="shared" si="51"/>
        <v>100.41920408880289</v>
      </c>
      <c r="F120" s="12">
        <f t="shared" si="51"/>
        <v>103.15318041477312</v>
      </c>
      <c r="G120" s="12">
        <f t="shared" si="51"/>
        <v>103.5533959947102</v>
      </c>
      <c r="H120" s="12">
        <f t="shared" si="51"/>
        <v>100</v>
      </c>
      <c r="I120" s="12">
        <f t="shared" si="51"/>
        <v>93.98077656090544</v>
      </c>
      <c r="J120" s="12">
        <f t="shared" si="51"/>
        <v>88.698358797442168</v>
      </c>
      <c r="K120" s="12">
        <f t="shared" si="51"/>
        <v>87.416733206660538</v>
      </c>
      <c r="L120" s="12">
        <f t="shared" si="51"/>
        <v>90.806851338328826</v>
      </c>
      <c r="M120" s="12">
        <f t="shared" si="51"/>
        <v>84.860475130157525</v>
      </c>
      <c r="N120" s="12">
        <f t="shared" si="51"/>
        <v>78.648357738777818</v>
      </c>
      <c r="O120" s="12">
        <f t="shared" si="51"/>
        <v>71.304229991965272</v>
      </c>
      <c r="P120" s="12">
        <f t="shared" si="51"/>
        <v>63.931895698806088</v>
      </c>
      <c r="Q120" s="12">
        <f t="shared" si="51"/>
        <v>61.057906909326867</v>
      </c>
      <c r="R120" s="12">
        <f t="shared" si="51"/>
        <v>58.067809628329755</v>
      </c>
      <c r="S120" s="12">
        <f t="shared" si="51"/>
        <v>56.146517883320485</v>
      </c>
      <c r="T120" s="12">
        <f t="shared" si="51"/>
        <v>52.791474259394967</v>
      </c>
      <c r="U120" s="12">
        <f t="shared" si="51"/>
        <v>46.283004209250294</v>
      </c>
      <c r="V120" s="12">
        <f t="shared" si="51"/>
        <v>44.871807869181801</v>
      </c>
      <c r="W120" s="12">
        <f t="shared" si="51"/>
        <v>44.008493683035503</v>
      </c>
      <c r="X120" s="12">
        <f t="shared" si="51"/>
        <v>43.53130954041675</v>
      </c>
    </row>
    <row r="121" spans="1:24">
      <c r="A121" t="s">
        <v>217</v>
      </c>
      <c r="B121" t="s">
        <v>310</v>
      </c>
      <c r="C121" t="s">
        <v>196</v>
      </c>
      <c r="D121" s="12">
        <f t="shared" ref="D121:X121" si="52">100*D26/D181</f>
        <v>115.59704623704063</v>
      </c>
      <c r="E121" s="12">
        <f t="shared" si="52"/>
        <v>114.04215473501817</v>
      </c>
      <c r="F121" s="12">
        <f t="shared" si="52"/>
        <v>115.32764115917229</v>
      </c>
      <c r="G121" s="12">
        <f t="shared" si="52"/>
        <v>100.94684519909303</v>
      </c>
      <c r="H121" s="12">
        <f t="shared" si="52"/>
        <v>100</v>
      </c>
      <c r="I121" s="12">
        <f t="shared" si="52"/>
        <v>99.342930092740303</v>
      </c>
      <c r="J121" s="12">
        <f t="shared" si="52"/>
        <v>100.84432010261115</v>
      </c>
      <c r="K121" s="12">
        <f t="shared" si="52"/>
        <v>101.05007043308997</v>
      </c>
      <c r="L121" s="12">
        <f t="shared" si="52"/>
        <v>92.724733477886332</v>
      </c>
      <c r="M121" s="12">
        <f t="shared" si="52"/>
        <v>92.293490266207087</v>
      </c>
      <c r="N121" s="12">
        <f t="shared" si="52"/>
        <v>89.313762639335252</v>
      </c>
      <c r="O121" s="12">
        <f t="shared" si="52"/>
        <v>88.309826310773644</v>
      </c>
      <c r="P121" s="12">
        <f t="shared" si="52"/>
        <v>86.944821966790755</v>
      </c>
      <c r="Q121" s="12">
        <f t="shared" si="52"/>
        <v>83.303000053927974</v>
      </c>
      <c r="R121" s="12">
        <f t="shared" si="52"/>
        <v>81.197679221162915</v>
      </c>
      <c r="S121" s="12">
        <f t="shared" si="52"/>
        <v>80.093052183157695</v>
      </c>
      <c r="T121" s="12">
        <f t="shared" si="52"/>
        <v>76.710217287776842</v>
      </c>
      <c r="U121" s="12">
        <f t="shared" si="52"/>
        <v>76.300207244418786</v>
      </c>
      <c r="V121" s="12">
        <f t="shared" si="52"/>
        <v>71.243372585392237</v>
      </c>
      <c r="W121" s="12">
        <f t="shared" si="52"/>
        <v>72.153440554306187</v>
      </c>
      <c r="X121" s="12">
        <f t="shared" si="52"/>
        <v>74.047633955336366</v>
      </c>
    </row>
    <row r="122" spans="1:24">
      <c r="A122" t="s">
        <v>218</v>
      </c>
      <c r="B122" t="s">
        <v>310</v>
      </c>
      <c r="C122" t="s">
        <v>196</v>
      </c>
      <c r="D122" s="12">
        <f t="shared" ref="D122:X122" si="53">100*D27/D182</f>
        <v>100.98533247477738</v>
      </c>
      <c r="E122" s="12">
        <f t="shared" si="53"/>
        <v>99.125697525520749</v>
      </c>
      <c r="F122" s="12">
        <f t="shared" si="53"/>
        <v>97.522500632593975</v>
      </c>
      <c r="G122" s="12">
        <f t="shared" si="53"/>
        <v>98.640707686248533</v>
      </c>
      <c r="H122" s="12">
        <f t="shared" si="53"/>
        <v>100</v>
      </c>
      <c r="I122" s="12">
        <f t="shared" si="53"/>
        <v>100.14946815426451</v>
      </c>
      <c r="J122" s="12">
        <f t="shared" si="53"/>
        <v>99.261569208023786</v>
      </c>
      <c r="K122" s="12">
        <f t="shared" si="53"/>
        <v>98.345243407457403</v>
      </c>
      <c r="L122" s="12">
        <f t="shared" si="53"/>
        <v>98.719784392984451</v>
      </c>
      <c r="M122" s="12">
        <f t="shared" si="53"/>
        <v>97.482223336724289</v>
      </c>
      <c r="N122" s="12">
        <f t="shared" si="53"/>
        <v>97.452888021796539</v>
      </c>
      <c r="O122" s="12">
        <f t="shared" si="53"/>
        <v>96.693022030738661</v>
      </c>
      <c r="P122" s="12">
        <f t="shared" si="53"/>
        <v>96.542182863056894</v>
      </c>
      <c r="Q122" s="12">
        <f t="shared" si="53"/>
        <v>96.622023190503711</v>
      </c>
      <c r="R122" s="12">
        <f t="shared" si="53"/>
        <v>96.475280100824122</v>
      </c>
      <c r="S122" s="12">
        <f t="shared" si="53"/>
        <v>96.810010498714959</v>
      </c>
      <c r="T122" s="12">
        <f t="shared" si="53"/>
        <v>97.763071507957648</v>
      </c>
      <c r="U122" s="12">
        <f t="shared" si="53"/>
        <v>97.52446296731398</v>
      </c>
      <c r="V122" s="12">
        <f t="shared" si="53"/>
        <v>95.833175886195676</v>
      </c>
      <c r="W122" s="12">
        <f t="shared" si="53"/>
        <v>95.668401136631402</v>
      </c>
      <c r="X122" s="12">
        <f t="shared" si="53"/>
        <v>93.874472087676594</v>
      </c>
    </row>
    <row r="123" spans="1:24">
      <c r="A123" t="s">
        <v>219</v>
      </c>
      <c r="B123" t="s">
        <v>310</v>
      </c>
      <c r="C123" t="s">
        <v>196</v>
      </c>
      <c r="D123" s="12">
        <f t="shared" ref="D123:X123" si="54">100*D28/D183</f>
        <v>108.06021604522569</v>
      </c>
      <c r="E123" s="12">
        <f t="shared" si="54"/>
        <v>106.24868908564605</v>
      </c>
      <c r="F123" s="12">
        <f t="shared" si="54"/>
        <v>103.65429307967604</v>
      </c>
      <c r="G123" s="12">
        <f t="shared" si="54"/>
        <v>106.88323354706468</v>
      </c>
      <c r="H123" s="12">
        <f t="shared" si="54"/>
        <v>100</v>
      </c>
      <c r="I123" s="12">
        <f t="shared" si="54"/>
        <v>95.211640648068254</v>
      </c>
      <c r="J123" s="12">
        <f t="shared" si="54"/>
        <v>92.02501123773061</v>
      </c>
      <c r="K123" s="12">
        <f t="shared" si="54"/>
        <v>86.278019631158514</v>
      </c>
      <c r="L123" s="12">
        <f t="shared" si="54"/>
        <v>83.809016408340582</v>
      </c>
      <c r="M123" s="12">
        <f t="shared" si="54"/>
        <v>80.737335554212947</v>
      </c>
      <c r="N123" s="12">
        <f t="shared" si="54"/>
        <v>75.232142377551625</v>
      </c>
      <c r="O123" s="12">
        <f t="shared" si="54"/>
        <v>71.184928896953053</v>
      </c>
      <c r="P123" s="12">
        <f t="shared" si="54"/>
        <v>66.626741288575332</v>
      </c>
      <c r="Q123" s="12">
        <f t="shared" si="54"/>
        <v>64.628257636814737</v>
      </c>
      <c r="R123" s="12">
        <f t="shared" si="54"/>
        <v>62.394951835442306</v>
      </c>
      <c r="S123" s="12">
        <f t="shared" si="54"/>
        <v>62.241343380767113</v>
      </c>
      <c r="T123" s="12">
        <f t="shared" si="54"/>
        <v>58.675448444265157</v>
      </c>
      <c r="U123" s="12">
        <f t="shared" si="54"/>
        <v>63.543729152934304</v>
      </c>
      <c r="V123" s="12">
        <f t="shared" si="54"/>
        <v>58.101090847335556</v>
      </c>
      <c r="W123" s="12">
        <f t="shared" si="54"/>
        <v>55.117920591284914</v>
      </c>
      <c r="X123" s="12">
        <f t="shared" si="54"/>
        <v>54.637688420589093</v>
      </c>
    </row>
    <row r="124" spans="1:24">
      <c r="A124" t="s">
        <v>221</v>
      </c>
      <c r="B124" t="s">
        <v>310</v>
      </c>
      <c r="C124" t="s">
        <v>196</v>
      </c>
      <c r="D124" s="12">
        <f t="shared" ref="D124:X124" si="55">100*D29/D184</f>
        <v>93.689887342359881</v>
      </c>
      <c r="E124" s="12">
        <f t="shared" si="55"/>
        <v>92.919091392253989</v>
      </c>
      <c r="F124" s="12">
        <f t="shared" si="55"/>
        <v>95.830576851033285</v>
      </c>
      <c r="G124" s="12">
        <f t="shared" si="55"/>
        <v>99.084485582686952</v>
      </c>
      <c r="H124" s="12">
        <f t="shared" si="55"/>
        <v>100</v>
      </c>
      <c r="I124" s="12">
        <f t="shared" si="55"/>
        <v>101.46778193611823</v>
      </c>
      <c r="J124" s="12">
        <f t="shared" si="55"/>
        <v>99.506585924503341</v>
      </c>
      <c r="K124" s="12">
        <f t="shared" si="55"/>
        <v>95.383188335312539</v>
      </c>
      <c r="L124" s="12">
        <f t="shared" si="55"/>
        <v>90.512679910519125</v>
      </c>
      <c r="M124" s="12">
        <f t="shared" si="55"/>
        <v>90.831534801952699</v>
      </c>
      <c r="N124" s="12">
        <f t="shared" si="55"/>
        <v>89.245600548522333</v>
      </c>
      <c r="O124" s="12">
        <f t="shared" si="55"/>
        <v>87.639230944565853</v>
      </c>
      <c r="P124" s="12">
        <f t="shared" si="55"/>
        <v>83.62137818264155</v>
      </c>
      <c r="Q124" s="12">
        <f t="shared" si="55"/>
        <v>83.841298294524847</v>
      </c>
      <c r="R124" s="12">
        <f t="shared" si="55"/>
        <v>81.707343029186376</v>
      </c>
      <c r="S124" s="12">
        <f t="shared" si="55"/>
        <v>79.354380764420114</v>
      </c>
      <c r="T124" s="12">
        <f t="shared" si="55"/>
        <v>80.007654368515645</v>
      </c>
      <c r="U124" s="12">
        <f t="shared" si="55"/>
        <v>80.534791937537321</v>
      </c>
      <c r="V124" s="12">
        <f t="shared" si="55"/>
        <v>78.297565253810603</v>
      </c>
      <c r="W124" s="12">
        <f t="shared" si="55"/>
        <v>75.978321292311392</v>
      </c>
      <c r="X124" s="12">
        <f t="shared" si="55"/>
        <v>75.22177881090991</v>
      </c>
    </row>
    <row r="125" spans="1:24">
      <c r="A125" t="s">
        <v>222</v>
      </c>
      <c r="B125" t="s">
        <v>310</v>
      </c>
      <c r="C125" t="s">
        <v>196</v>
      </c>
      <c r="D125" s="12">
        <f t="shared" ref="D125:X125" si="56">100*D30/D185</f>
        <v>109.65565722540464</v>
      </c>
      <c r="E125" s="12">
        <f t="shared" si="56"/>
        <v>107.13600852787425</v>
      </c>
      <c r="F125" s="12">
        <f t="shared" si="56"/>
        <v>104.73741553100703</v>
      </c>
      <c r="G125" s="12">
        <f t="shared" si="56"/>
        <v>103.15617047638851</v>
      </c>
      <c r="H125" s="12">
        <f t="shared" si="56"/>
        <v>100</v>
      </c>
      <c r="I125" s="12">
        <f t="shared" si="56"/>
        <v>97.987802575284519</v>
      </c>
      <c r="J125" s="12">
        <f t="shared" si="56"/>
        <v>95.499133601732368</v>
      </c>
      <c r="K125" s="12">
        <f t="shared" si="56"/>
        <v>91.942237625354451</v>
      </c>
      <c r="L125" s="12">
        <f t="shared" si="56"/>
        <v>87.084558806140407</v>
      </c>
      <c r="M125" s="12">
        <f t="shared" si="56"/>
        <v>84.945576868945594</v>
      </c>
      <c r="N125" s="12">
        <f t="shared" si="56"/>
        <v>82.359383263750473</v>
      </c>
      <c r="O125" s="12">
        <f t="shared" si="56"/>
        <v>79.064486545904401</v>
      </c>
      <c r="P125" s="12">
        <f t="shared" si="56"/>
        <v>76.536123813552038</v>
      </c>
      <c r="Q125" s="12">
        <f t="shared" si="56"/>
        <v>75.753666786611205</v>
      </c>
      <c r="R125" s="12">
        <f t="shared" si="56"/>
        <v>74.209358882967948</v>
      </c>
      <c r="S125" s="12">
        <f t="shared" si="56"/>
        <v>71.804097605657361</v>
      </c>
      <c r="T125" s="12">
        <f t="shared" si="56"/>
        <v>70.735934702972045</v>
      </c>
      <c r="U125" s="12">
        <f t="shared" si="56"/>
        <v>73.742653931263987</v>
      </c>
      <c r="V125" s="12">
        <f t="shared" si="56"/>
        <v>71.560621915955679</v>
      </c>
      <c r="W125" s="12">
        <f t="shared" si="56"/>
        <v>72.211195660345865</v>
      </c>
      <c r="X125" s="12">
        <f t="shared" si="56"/>
        <v>0</v>
      </c>
    </row>
    <row r="126" spans="1:24"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24">
      <c r="A127" s="1" t="s">
        <v>13</v>
      </c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</row>
    <row r="128" spans="1:24">
      <c r="A128" t="s">
        <v>193</v>
      </c>
      <c r="B128" t="s">
        <v>310</v>
      </c>
      <c r="C128" t="s">
        <v>194</v>
      </c>
      <c r="D128" s="12">
        <f t="shared" ref="D128:X128" si="57">100*D68/D158</f>
        <v>99.446722973498126</v>
      </c>
      <c r="E128" s="12">
        <f t="shared" si="57"/>
        <v>100.12804521467555</v>
      </c>
      <c r="F128" s="12">
        <f t="shared" si="57"/>
        <v>100.84076185358929</v>
      </c>
      <c r="G128" s="12">
        <f t="shared" si="57"/>
        <v>101.12643611214737</v>
      </c>
      <c r="H128" s="12">
        <f t="shared" si="57"/>
        <v>100</v>
      </c>
      <c r="I128" s="12">
        <f t="shared" si="57"/>
        <v>99.332966632784576</v>
      </c>
      <c r="J128" s="12">
        <f t="shared" si="57"/>
        <v>99.395702709139215</v>
      </c>
      <c r="K128" s="12">
        <f t="shared" si="57"/>
        <v>99.123127661209452</v>
      </c>
      <c r="L128" s="12">
        <f t="shared" si="57"/>
        <v>98.879039618845297</v>
      </c>
      <c r="M128" s="12">
        <f t="shared" si="57"/>
        <v>100.28071707272478</v>
      </c>
      <c r="N128" s="12">
        <f t="shared" si="57"/>
        <v>100.97978145569006</v>
      </c>
      <c r="O128" s="12">
        <f t="shared" si="57"/>
        <v>100.66396408118514</v>
      </c>
      <c r="P128" s="12">
        <f t="shared" si="57"/>
        <v>100.36321166818539</v>
      </c>
      <c r="Q128" s="12">
        <f t="shared" si="57"/>
        <v>99.954791877476509</v>
      </c>
      <c r="R128" s="12">
        <f t="shared" si="57"/>
        <v>99.713522019644216</v>
      </c>
      <c r="S128" s="12">
        <f t="shared" si="57"/>
        <v>99.221044510964489</v>
      </c>
      <c r="T128" s="12">
        <f t="shared" si="57"/>
        <v>99.072529972788317</v>
      </c>
      <c r="U128" s="12">
        <f t="shared" si="57"/>
        <v>99.068846891307231</v>
      </c>
      <c r="V128" s="12">
        <f t="shared" si="57"/>
        <v>99.329461019030404</v>
      </c>
      <c r="W128" s="12">
        <f t="shared" si="57"/>
        <v>98.946885419771547</v>
      </c>
      <c r="X128" s="12">
        <f t="shared" si="57"/>
        <v>98.638262334483343</v>
      </c>
    </row>
    <row r="129" spans="1:24">
      <c r="A129" t="s">
        <v>197</v>
      </c>
      <c r="B129" t="s">
        <v>310</v>
      </c>
      <c r="C129" t="s">
        <v>194</v>
      </c>
      <c r="D129" s="12">
        <f t="shared" ref="D129:X129" si="58">100*D69/D159</f>
        <v>100.48574365093748</v>
      </c>
      <c r="E129" s="12">
        <f t="shared" si="58"/>
        <v>102.00002106650108</v>
      </c>
      <c r="F129" s="12">
        <f t="shared" si="58"/>
        <v>101.74633940885755</v>
      </c>
      <c r="G129" s="12">
        <f t="shared" si="58"/>
        <v>100.33698183234709</v>
      </c>
      <c r="H129" s="12">
        <f t="shared" si="58"/>
        <v>100</v>
      </c>
      <c r="I129" s="12">
        <f t="shared" si="58"/>
        <v>99.89427140350989</v>
      </c>
      <c r="J129" s="12">
        <f t="shared" si="58"/>
        <v>101.53358441911622</v>
      </c>
      <c r="K129" s="12">
        <f t="shared" si="58"/>
        <v>101.47922943228906</v>
      </c>
      <c r="L129" s="12">
        <f t="shared" si="58"/>
        <v>100.98487812195711</v>
      </c>
      <c r="M129" s="12">
        <f t="shared" si="58"/>
        <v>101.52988903270193</v>
      </c>
      <c r="N129" s="12">
        <f t="shared" si="58"/>
        <v>102.0197752667292</v>
      </c>
      <c r="O129" s="12">
        <f t="shared" si="58"/>
        <v>102.55096758073815</v>
      </c>
      <c r="P129" s="12">
        <f t="shared" si="58"/>
        <v>102.83026384379889</v>
      </c>
      <c r="Q129" s="12">
        <f t="shared" si="58"/>
        <v>102.72944085162285</v>
      </c>
      <c r="R129" s="12">
        <f t="shared" si="58"/>
        <v>102.10993377590837</v>
      </c>
      <c r="S129" s="12">
        <f t="shared" si="58"/>
        <v>102.03268354153765</v>
      </c>
      <c r="T129" s="12">
        <f t="shared" si="58"/>
        <v>100.8161615272972</v>
      </c>
      <c r="U129" s="12">
        <f t="shared" si="58"/>
        <v>102.01952205260058</v>
      </c>
      <c r="V129" s="12">
        <f t="shared" si="58"/>
        <v>102.24098478590003</v>
      </c>
      <c r="W129" s="12">
        <f t="shared" si="58"/>
        <v>100.88026451858602</v>
      </c>
      <c r="X129" s="12">
        <f t="shared" si="58"/>
        <v>100.38866539516165</v>
      </c>
    </row>
    <row r="130" spans="1:24">
      <c r="A130" t="s">
        <v>198</v>
      </c>
      <c r="B130" t="s">
        <v>310</v>
      </c>
      <c r="C130" t="s">
        <v>194</v>
      </c>
      <c r="D130" s="12" t="e">
        <f t="shared" ref="D130:X130" si="59">100*D70/D160</f>
        <v>#DIV/0!</v>
      </c>
      <c r="E130" s="12" t="e">
        <f t="shared" si="59"/>
        <v>#DIV/0!</v>
      </c>
      <c r="F130" s="12">
        <f t="shared" si="59"/>
        <v>0</v>
      </c>
      <c r="G130" s="12">
        <f t="shared" si="59"/>
        <v>99.870377718863423</v>
      </c>
      <c r="H130" s="12">
        <f t="shared" si="59"/>
        <v>100</v>
      </c>
      <c r="I130" s="12">
        <f t="shared" si="59"/>
        <v>100.57397043612157</v>
      </c>
      <c r="J130" s="12">
        <f t="shared" si="59"/>
        <v>101.32191220996532</v>
      </c>
      <c r="K130" s="12">
        <f t="shared" si="59"/>
        <v>101.98387625361914</v>
      </c>
      <c r="L130" s="12">
        <f t="shared" si="59"/>
        <v>99.127412437877837</v>
      </c>
      <c r="M130" s="12">
        <f t="shared" si="59"/>
        <v>98.902626598007544</v>
      </c>
      <c r="N130" s="12">
        <f t="shared" si="59"/>
        <v>96.85053960436484</v>
      </c>
      <c r="O130" s="12">
        <f t="shared" si="59"/>
        <v>96.165036058342281</v>
      </c>
      <c r="P130" s="12">
        <f t="shared" si="59"/>
        <v>96.388710254526316</v>
      </c>
      <c r="Q130" s="12">
        <f t="shared" si="59"/>
        <v>95.307252744387043</v>
      </c>
      <c r="R130" s="12">
        <f t="shared" si="59"/>
        <v>95.323314117821894</v>
      </c>
      <c r="S130" s="12">
        <f t="shared" si="59"/>
        <v>94.954914454679724</v>
      </c>
      <c r="T130" s="12">
        <f t="shared" si="59"/>
        <v>93.96592367806457</v>
      </c>
      <c r="U130" s="12">
        <f t="shared" si="59"/>
        <v>95.115108739185914</v>
      </c>
      <c r="V130" s="12">
        <f t="shared" si="59"/>
        <v>96.252431025131429</v>
      </c>
      <c r="W130" s="12">
        <f t="shared" si="59"/>
        <v>96.254628918301293</v>
      </c>
      <c r="X130" s="12">
        <f t="shared" si="59"/>
        <v>96.013604376810761</v>
      </c>
    </row>
    <row r="131" spans="1:24">
      <c r="A131" t="s">
        <v>199</v>
      </c>
      <c r="B131" t="s">
        <v>310</v>
      </c>
      <c r="C131" t="s">
        <v>194</v>
      </c>
      <c r="D131" s="12">
        <f t="shared" ref="D131:X131" si="60">100*D71/D161</f>
        <v>90.51382368624904</v>
      </c>
      <c r="E131" s="12">
        <f t="shared" si="60"/>
        <v>91.303171341062495</v>
      </c>
      <c r="F131" s="12">
        <f t="shared" si="60"/>
        <v>96.593403094208256</v>
      </c>
      <c r="G131" s="12">
        <f t="shared" si="60"/>
        <v>98.192403471307045</v>
      </c>
      <c r="H131" s="12">
        <f t="shared" si="60"/>
        <v>100</v>
      </c>
      <c r="I131" s="12">
        <f t="shared" si="60"/>
        <v>101.39036554618409</v>
      </c>
      <c r="J131" s="12">
        <f t="shared" si="60"/>
        <v>103.66060607311896</v>
      </c>
      <c r="K131" s="12">
        <f t="shared" si="60"/>
        <v>104.69334874094409</v>
      </c>
      <c r="L131" s="12">
        <f t="shared" si="60"/>
        <v>104.43005362925886</v>
      </c>
      <c r="M131" s="12">
        <f t="shared" si="60"/>
        <v>104.01049566882351</v>
      </c>
      <c r="N131" s="12">
        <f t="shared" si="60"/>
        <v>107.14522792090028</v>
      </c>
      <c r="O131" s="12">
        <f t="shared" si="60"/>
        <v>110.10284782414097</v>
      </c>
      <c r="P131" s="12">
        <f t="shared" si="60"/>
        <v>107.57725069606937</v>
      </c>
      <c r="Q131" s="12">
        <f t="shared" si="60"/>
        <v>108.35852457331261</v>
      </c>
      <c r="R131" s="12">
        <f t="shared" si="60"/>
        <v>108.89074428110638</v>
      </c>
      <c r="S131" s="12">
        <f t="shared" si="60"/>
        <v>107.69612275626992</v>
      </c>
      <c r="T131" s="12">
        <f t="shared" si="60"/>
        <v>108.39735830104793</v>
      </c>
      <c r="U131" s="12">
        <f t="shared" si="60"/>
        <v>108.97681469981936</v>
      </c>
      <c r="V131" s="12">
        <f t="shared" si="60"/>
        <v>108.55871220371793</v>
      </c>
      <c r="W131" s="12">
        <f t="shared" si="60"/>
        <v>106.02740242063885</v>
      </c>
      <c r="X131" s="12">
        <f t="shared" si="60"/>
        <v>104.20772657892392</v>
      </c>
    </row>
    <row r="132" spans="1:24">
      <c r="A132" t="s">
        <v>200</v>
      </c>
      <c r="B132" t="s">
        <v>310</v>
      </c>
      <c r="C132" t="s">
        <v>194</v>
      </c>
      <c r="D132" s="12">
        <f t="shared" ref="D132:X132" si="61">100*D72/D162</f>
        <v>101.72984892086062</v>
      </c>
      <c r="E132" s="12">
        <f t="shared" si="61"/>
        <v>101.70934710865171</v>
      </c>
      <c r="F132" s="12">
        <f t="shared" si="61"/>
        <v>101.91791566232689</v>
      </c>
      <c r="G132" s="12">
        <f t="shared" si="61"/>
        <v>101.276218078407</v>
      </c>
      <c r="H132" s="12">
        <f t="shared" si="61"/>
        <v>100</v>
      </c>
      <c r="I132" s="12">
        <f t="shared" si="61"/>
        <v>100.31418048600338</v>
      </c>
      <c r="J132" s="12">
        <f t="shared" si="61"/>
        <v>99.994442609609479</v>
      </c>
      <c r="K132" s="12">
        <f t="shared" si="61"/>
        <v>98.999112723904503</v>
      </c>
      <c r="L132" s="12">
        <f t="shared" si="61"/>
        <v>97.818712167722978</v>
      </c>
      <c r="M132" s="12">
        <f t="shared" si="61"/>
        <v>97.845336725286813</v>
      </c>
      <c r="N132" s="12">
        <f t="shared" si="61"/>
        <v>98.211811707684575</v>
      </c>
      <c r="O132" s="12">
        <f t="shared" si="61"/>
        <v>98.872027970658181</v>
      </c>
      <c r="P132" s="12">
        <f t="shared" si="61"/>
        <v>99.989409816388289</v>
      </c>
      <c r="Q132" s="12">
        <f t="shared" si="61"/>
        <v>100.12101402772126</v>
      </c>
      <c r="R132" s="12">
        <f t="shared" si="61"/>
        <v>99.140744361462012</v>
      </c>
      <c r="S132" s="12">
        <f t="shared" si="61"/>
        <v>99.68444246526326</v>
      </c>
      <c r="T132" s="12">
        <f t="shared" si="61"/>
        <v>100.87692686555867</v>
      </c>
      <c r="U132" s="12">
        <f t="shared" si="61"/>
        <v>100.9762728202782</v>
      </c>
      <c r="V132" s="12">
        <f t="shared" si="61"/>
        <v>102.58018121943124</v>
      </c>
      <c r="W132" s="12">
        <f t="shared" si="61"/>
        <v>100.38113422970825</v>
      </c>
      <c r="X132" s="12">
        <f t="shared" si="61"/>
        <v>100.69759455328254</v>
      </c>
    </row>
    <row r="133" spans="1:24">
      <c r="A133" s="2" t="s">
        <v>201</v>
      </c>
      <c r="B133" s="2" t="s">
        <v>310</v>
      </c>
      <c r="C133" s="2" t="s">
        <v>194</v>
      </c>
      <c r="D133" s="12">
        <f t="shared" ref="D133:X133" si="62">100*D73/D163</f>
        <v>0</v>
      </c>
      <c r="E133" s="12">
        <f t="shared" si="62"/>
        <v>0</v>
      </c>
      <c r="F133" s="12">
        <f t="shared" si="62"/>
        <v>0</v>
      </c>
      <c r="G133" s="12">
        <f t="shared" si="62"/>
        <v>99.741735606306932</v>
      </c>
      <c r="H133" s="12">
        <f t="shared" si="62"/>
        <v>100</v>
      </c>
      <c r="I133" s="12">
        <f t="shared" si="62"/>
        <v>98.996379442609992</v>
      </c>
      <c r="J133" s="12">
        <f t="shared" si="62"/>
        <v>98.988197994971202</v>
      </c>
      <c r="K133" s="12">
        <f t="shared" si="62"/>
        <v>99.584811185376083</v>
      </c>
      <c r="L133" s="12">
        <f t="shared" si="62"/>
        <v>98.821687486451623</v>
      </c>
      <c r="M133" s="12">
        <f t="shared" si="62"/>
        <v>98.986773764553035</v>
      </c>
      <c r="N133" s="12">
        <f t="shared" si="62"/>
        <v>99.74623647954995</v>
      </c>
      <c r="O133" s="12">
        <f t="shared" si="62"/>
        <v>100.14592668405621</v>
      </c>
      <c r="P133" s="12">
        <f t="shared" si="62"/>
        <v>100.16834166695264</v>
      </c>
      <c r="Q133" s="12">
        <f t="shared" si="62"/>
        <v>99.884563747194235</v>
      </c>
      <c r="R133" s="12">
        <f t="shared" si="62"/>
        <v>99.064913219816333</v>
      </c>
      <c r="S133" s="12">
        <f t="shared" si="62"/>
        <v>99.168083180408175</v>
      </c>
      <c r="T133" s="12">
        <f t="shared" si="62"/>
        <v>98.528015243344271</v>
      </c>
      <c r="U133" s="12">
        <f t="shared" si="62"/>
        <v>99.537836714560669</v>
      </c>
      <c r="V133" s="12">
        <f t="shared" si="62"/>
        <v>98.98090557668489</v>
      </c>
      <c r="W133" s="12">
        <f t="shared" si="62"/>
        <v>98.009297835554818</v>
      </c>
      <c r="X133" s="12">
        <f t="shared" si="62"/>
        <v>0</v>
      </c>
    </row>
    <row r="134" spans="1:24">
      <c r="A134" t="s">
        <v>202</v>
      </c>
      <c r="B134" t="s">
        <v>310</v>
      </c>
      <c r="C134" t="s">
        <v>194</v>
      </c>
      <c r="D134" s="12" t="e">
        <f t="shared" ref="D134:X134" si="63">100*D74/D164</f>
        <v>#DIV/0!</v>
      </c>
      <c r="E134" s="12">
        <f t="shared" si="63"/>
        <v>90.712826030703084</v>
      </c>
      <c r="F134" s="12">
        <f t="shared" si="63"/>
        <v>89.711537031279107</v>
      </c>
      <c r="G134" s="12">
        <f t="shared" si="63"/>
        <v>99.335756906612644</v>
      </c>
      <c r="H134" s="12">
        <f t="shared" si="63"/>
        <v>100</v>
      </c>
      <c r="I134" s="12">
        <f t="shared" si="63"/>
        <v>102.63191038307235</v>
      </c>
      <c r="J134" s="12">
        <f t="shared" si="63"/>
        <v>104.84384963188157</v>
      </c>
      <c r="K134" s="12">
        <f t="shared" si="63"/>
        <v>107.72126996749655</v>
      </c>
      <c r="L134" s="12">
        <f t="shared" si="63"/>
        <v>109.39718211990871</v>
      </c>
      <c r="M134" s="12">
        <f t="shared" si="63"/>
        <v>109.40418497781781</v>
      </c>
      <c r="N134" s="12">
        <f t="shared" si="63"/>
        <v>110.70762700791381</v>
      </c>
      <c r="O134" s="12">
        <f t="shared" si="63"/>
        <v>112.80812525309682</v>
      </c>
      <c r="P134" s="12">
        <f t="shared" si="63"/>
        <v>112.16065611910793</v>
      </c>
      <c r="Q134" s="12">
        <f t="shared" si="63"/>
        <v>113.00054813385232</v>
      </c>
      <c r="R134" s="12">
        <f t="shared" si="63"/>
        <v>114.10429050818472</v>
      </c>
      <c r="S134" s="12">
        <f t="shared" si="63"/>
        <v>116.35417622801342</v>
      </c>
      <c r="T134" s="12">
        <f t="shared" si="63"/>
        <v>117.05693838412934</v>
      </c>
      <c r="U134" s="12">
        <f t="shared" si="63"/>
        <v>115.8591408743077</v>
      </c>
      <c r="V134" s="12">
        <f t="shared" si="63"/>
        <v>116.20122660693309</v>
      </c>
      <c r="W134" s="12">
        <f t="shared" si="63"/>
        <v>116.09222428493321</v>
      </c>
      <c r="X134" s="12">
        <f t="shared" si="63"/>
        <v>115.21985821236362</v>
      </c>
    </row>
    <row r="135" spans="1:24">
      <c r="A135" s="2" t="s">
        <v>220</v>
      </c>
      <c r="B135" s="2" t="s">
        <v>310</v>
      </c>
      <c r="C135" s="2" t="s">
        <v>194</v>
      </c>
      <c r="D135" s="12">
        <f t="shared" ref="D135:X135" si="64">100*D75/D165</f>
        <v>0</v>
      </c>
      <c r="E135" s="12">
        <f t="shared" si="64"/>
        <v>0</v>
      </c>
      <c r="F135" s="12">
        <f t="shared" si="64"/>
        <v>0</v>
      </c>
      <c r="G135" s="12">
        <f t="shared" si="64"/>
        <v>99.60479353699165</v>
      </c>
      <c r="H135" s="12">
        <f t="shared" si="64"/>
        <v>100</v>
      </c>
      <c r="I135" s="12">
        <f t="shared" si="64"/>
        <v>100.45445591878061</v>
      </c>
      <c r="J135" s="12">
        <f t="shared" si="64"/>
        <v>100.67806433400155</v>
      </c>
      <c r="K135" s="12">
        <f t="shared" si="64"/>
        <v>101.57195031585792</v>
      </c>
      <c r="L135" s="12">
        <f t="shared" si="64"/>
        <v>101.53344576126972</v>
      </c>
      <c r="M135" s="12">
        <f t="shared" si="64"/>
        <v>101.66862145288481</v>
      </c>
      <c r="N135" s="12">
        <f t="shared" si="64"/>
        <v>102.55403816724359</v>
      </c>
      <c r="O135" s="12">
        <f t="shared" si="64"/>
        <v>101.9115514175288</v>
      </c>
      <c r="P135" s="12">
        <f t="shared" si="64"/>
        <v>102.21896849732516</v>
      </c>
      <c r="Q135" s="12">
        <f t="shared" si="64"/>
        <v>101.47334803613883</v>
      </c>
      <c r="R135" s="12">
        <f t="shared" si="64"/>
        <v>100.69290089089544</v>
      </c>
      <c r="S135" s="12">
        <f t="shared" si="64"/>
        <v>100.6721563373445</v>
      </c>
      <c r="T135" s="12">
        <f t="shared" si="64"/>
        <v>98.750125604063214</v>
      </c>
      <c r="U135" s="12">
        <f t="shared" si="64"/>
        <v>98.707017554678885</v>
      </c>
      <c r="V135" s="12">
        <f t="shared" si="64"/>
        <v>98.550312204694151</v>
      </c>
      <c r="W135" s="12">
        <f t="shared" si="64"/>
        <v>97.433455776741724</v>
      </c>
      <c r="X135" s="12">
        <f t="shared" si="64"/>
        <v>0</v>
      </c>
    </row>
    <row r="136" spans="1:24">
      <c r="A136" t="s">
        <v>203</v>
      </c>
      <c r="B136" t="s">
        <v>310</v>
      </c>
      <c r="C136" t="s">
        <v>194</v>
      </c>
      <c r="D136" s="12">
        <f t="shared" ref="D136:X136" si="65">100*D76/D166</f>
        <v>100.53097034770288</v>
      </c>
      <c r="E136" s="12">
        <f t="shared" si="65"/>
        <v>99.465859327543015</v>
      </c>
      <c r="F136" s="12">
        <f t="shared" si="65"/>
        <v>99.369718572534595</v>
      </c>
      <c r="G136" s="12">
        <f t="shared" si="65"/>
        <v>100.35945682701106</v>
      </c>
      <c r="H136" s="12">
        <f t="shared" si="65"/>
        <v>100</v>
      </c>
      <c r="I136" s="12">
        <f t="shared" si="65"/>
        <v>100.70507053354149</v>
      </c>
      <c r="J136" s="12">
        <f t="shared" si="65"/>
        <v>101.40698795553152</v>
      </c>
      <c r="K136" s="12">
        <f t="shared" si="65"/>
        <v>101.7368953441641</v>
      </c>
      <c r="L136" s="12">
        <f t="shared" si="65"/>
        <v>101.65495239652758</v>
      </c>
      <c r="M136" s="12">
        <f t="shared" si="65"/>
        <v>103.11329864946885</v>
      </c>
      <c r="N136" s="12">
        <f t="shared" si="65"/>
        <v>104.49217109275956</v>
      </c>
      <c r="O136" s="12">
        <f t="shared" si="65"/>
        <v>104.95168767630511</v>
      </c>
      <c r="P136" s="12">
        <f t="shared" si="65"/>
        <v>105.84954118423427</v>
      </c>
      <c r="Q136" s="12">
        <f t="shared" si="65"/>
        <v>105.70042792934441</v>
      </c>
      <c r="R136" s="12">
        <f t="shared" si="65"/>
        <v>105.84622747753589</v>
      </c>
      <c r="S136" s="12">
        <f t="shared" si="65"/>
        <v>106.37585162359885</v>
      </c>
      <c r="T136" s="12">
        <f t="shared" si="65"/>
        <v>105.74276789697565</v>
      </c>
      <c r="U136" s="12">
        <f t="shared" si="65"/>
        <v>107.21334560449729</v>
      </c>
      <c r="V136" s="12">
        <f t="shared" si="65"/>
        <v>106.79285352876663</v>
      </c>
      <c r="W136" s="12">
        <f t="shared" si="65"/>
        <v>106.18871458711065</v>
      </c>
      <c r="X136" s="12">
        <f t="shared" si="65"/>
        <v>105.6147677456258</v>
      </c>
    </row>
    <row r="137" spans="1:24">
      <c r="A137" t="s">
        <v>2</v>
      </c>
      <c r="B137" t="s">
        <v>310</v>
      </c>
      <c r="C137" t="s">
        <v>194</v>
      </c>
      <c r="D137" s="12">
        <f t="shared" ref="D137:X137" si="66">100*D77/D167</f>
        <v>99.783010814355364</v>
      </c>
      <c r="E137" s="12">
        <f t="shared" si="66"/>
        <v>100.33728783839031</v>
      </c>
      <c r="F137" s="12">
        <f t="shared" si="66"/>
        <v>100.26235757385361</v>
      </c>
      <c r="G137" s="12">
        <f t="shared" si="66"/>
        <v>99.834035176642104</v>
      </c>
      <c r="H137" s="12">
        <f t="shared" si="66"/>
        <v>100</v>
      </c>
      <c r="I137" s="12">
        <f t="shared" si="66"/>
        <v>99.818958758617526</v>
      </c>
      <c r="J137" s="12">
        <f t="shared" si="66"/>
        <v>100.41175395412868</v>
      </c>
      <c r="K137" s="12">
        <f t="shared" si="66"/>
        <v>101.22829480247211</v>
      </c>
      <c r="L137" s="12">
        <f t="shared" si="66"/>
        <v>101.49453004921949</v>
      </c>
      <c r="M137" s="12">
        <f t="shared" si="66"/>
        <v>102.28046411560594</v>
      </c>
      <c r="N137" s="12">
        <f t="shared" si="66"/>
        <v>103.55403827778876</v>
      </c>
      <c r="O137" s="12">
        <f t="shared" si="66"/>
        <v>104.2922357603447</v>
      </c>
      <c r="P137" s="12">
        <f t="shared" si="66"/>
        <v>104.13037474430479</v>
      </c>
      <c r="Q137" s="12">
        <f t="shared" si="66"/>
        <v>104.43794504609565</v>
      </c>
      <c r="R137" s="12">
        <f t="shared" si="66"/>
        <v>104.41368782664925</v>
      </c>
      <c r="S137" s="12">
        <f t="shared" si="66"/>
        <v>105.23264095604493</v>
      </c>
      <c r="T137" s="12">
        <f t="shared" si="66"/>
        <v>104.90197049136761</v>
      </c>
      <c r="U137" s="12">
        <f t="shared" si="66"/>
        <v>106.48281988727963</v>
      </c>
      <c r="V137" s="12">
        <f t="shared" si="66"/>
        <v>106.11596285855882</v>
      </c>
      <c r="W137" s="12">
        <f t="shared" si="66"/>
        <v>104.78478843467201</v>
      </c>
      <c r="X137" s="12">
        <f t="shared" si="66"/>
        <v>104.12196838028451</v>
      </c>
    </row>
    <row r="138" spans="1:24">
      <c r="A138" t="s">
        <v>5</v>
      </c>
      <c r="B138" t="s">
        <v>310</v>
      </c>
      <c r="C138" t="s">
        <v>194</v>
      </c>
      <c r="D138" s="12">
        <f t="shared" ref="D138:X138" si="67">100*D78/D168</f>
        <v>99.114798735121084</v>
      </c>
      <c r="E138" s="12">
        <f t="shared" si="67"/>
        <v>100.07428529605313</v>
      </c>
      <c r="F138" s="12">
        <f t="shared" si="67"/>
        <v>100.6150029715776</v>
      </c>
      <c r="G138" s="12">
        <f t="shared" si="67"/>
        <v>100.77411481495132</v>
      </c>
      <c r="H138" s="12">
        <f t="shared" si="67"/>
        <v>100</v>
      </c>
      <c r="I138" s="12">
        <f t="shared" si="67"/>
        <v>99.755222917601387</v>
      </c>
      <c r="J138" s="12">
        <f t="shared" si="67"/>
        <v>99.217208381708772</v>
      </c>
      <c r="K138" s="12">
        <f t="shared" si="67"/>
        <v>98.807974392232865</v>
      </c>
      <c r="L138" s="12">
        <f t="shared" si="67"/>
        <v>97.458350524667139</v>
      </c>
      <c r="M138" s="12">
        <f t="shared" si="67"/>
        <v>96.557382996484137</v>
      </c>
      <c r="N138" s="12">
        <f t="shared" si="67"/>
        <v>96.785100042438344</v>
      </c>
      <c r="O138" s="12">
        <f t="shared" si="67"/>
        <v>96.584460604174211</v>
      </c>
      <c r="P138" s="12">
        <f t="shared" si="67"/>
        <v>96.992014539419259</v>
      </c>
      <c r="Q138" s="12">
        <f t="shared" si="67"/>
        <v>96.263837249087629</v>
      </c>
      <c r="R138" s="12">
        <f t="shared" si="67"/>
        <v>95.064714461332414</v>
      </c>
      <c r="S138" s="12">
        <f t="shared" si="67"/>
        <v>94.230539880300114</v>
      </c>
      <c r="T138" s="12">
        <f t="shared" si="67"/>
        <v>92.671427502838782</v>
      </c>
      <c r="U138" s="12">
        <f t="shared" si="67"/>
        <v>92.780563383574318</v>
      </c>
      <c r="V138" s="12">
        <f t="shared" si="67"/>
        <v>92.538937814923557</v>
      </c>
      <c r="W138" s="12">
        <f t="shared" si="67"/>
        <v>91.710010441066899</v>
      </c>
      <c r="X138" s="12">
        <f t="shared" si="67"/>
        <v>91.092682183106987</v>
      </c>
    </row>
    <row r="139" spans="1:24">
      <c r="A139" t="s">
        <v>204</v>
      </c>
      <c r="B139" t="s">
        <v>310</v>
      </c>
      <c r="C139" t="s">
        <v>194</v>
      </c>
      <c r="D139" s="12">
        <f t="shared" ref="D139:X139" si="68">100*D79/D169</f>
        <v>95.922804386619447</v>
      </c>
      <c r="E139" s="12">
        <f t="shared" si="68"/>
        <v>98.962977081733712</v>
      </c>
      <c r="F139" s="12">
        <f t="shared" si="68"/>
        <v>99.764655654590825</v>
      </c>
      <c r="G139" s="12">
        <f t="shared" si="68"/>
        <v>99.386246046716465</v>
      </c>
      <c r="H139" s="12">
        <f t="shared" si="68"/>
        <v>100</v>
      </c>
      <c r="I139" s="12">
        <f t="shared" si="68"/>
        <v>100.79522751936526</v>
      </c>
      <c r="J139" s="12">
        <f t="shared" si="68"/>
        <v>101.01043239429086</v>
      </c>
      <c r="K139" s="12">
        <f t="shared" si="68"/>
        <v>101.86849375188743</v>
      </c>
      <c r="L139" s="12">
        <f t="shared" si="68"/>
        <v>97.088088325200005</v>
      </c>
      <c r="M139" s="12">
        <f t="shared" si="68"/>
        <v>98.229012746100452</v>
      </c>
      <c r="N139" s="12">
        <f t="shared" si="68"/>
        <v>97.850781741781702</v>
      </c>
      <c r="O139" s="12">
        <f t="shared" si="68"/>
        <v>98.773020298043434</v>
      </c>
      <c r="P139" s="12">
        <f t="shared" si="68"/>
        <v>99.169847488748772</v>
      </c>
      <c r="Q139" s="12">
        <f t="shared" si="68"/>
        <v>98.272227749879619</v>
      </c>
      <c r="R139" s="12">
        <f t="shared" si="68"/>
        <v>97.582029567053638</v>
      </c>
      <c r="S139" s="12">
        <f t="shared" si="68"/>
        <v>97.691588007377348</v>
      </c>
      <c r="T139" s="12">
        <f t="shared" si="68"/>
        <v>96.971968491924287</v>
      </c>
      <c r="U139" s="12">
        <f t="shared" si="68"/>
        <v>99.001839154477082</v>
      </c>
      <c r="V139" s="12">
        <f t="shared" si="68"/>
        <v>97.101689769388443</v>
      </c>
      <c r="W139" s="12">
        <f t="shared" si="68"/>
        <v>96.29937626051229</v>
      </c>
      <c r="X139" s="12">
        <f t="shared" si="68"/>
        <v>94.87101887347319</v>
      </c>
    </row>
    <row r="140" spans="1:24">
      <c r="A140" t="s">
        <v>205</v>
      </c>
      <c r="B140" t="s">
        <v>310</v>
      </c>
      <c r="C140" t="s">
        <v>194</v>
      </c>
      <c r="D140" s="12">
        <f t="shared" ref="D140:X140" si="69">100*D80/D170</f>
        <v>96.446311153281655</v>
      </c>
      <c r="E140" s="12">
        <f t="shared" si="69"/>
        <v>98.898274470679141</v>
      </c>
      <c r="F140" s="12">
        <f t="shared" si="69"/>
        <v>99.926781908044845</v>
      </c>
      <c r="G140" s="12">
        <f t="shared" si="69"/>
        <v>98.247984290332084</v>
      </c>
      <c r="H140" s="12">
        <f t="shared" si="69"/>
        <v>100</v>
      </c>
      <c r="I140" s="12">
        <f t="shared" si="69"/>
        <v>102.72044590377054</v>
      </c>
      <c r="J140" s="12">
        <f t="shared" si="69"/>
        <v>103.90377321790186</v>
      </c>
      <c r="K140" s="12">
        <f t="shared" si="69"/>
        <v>105.20936460482551</v>
      </c>
      <c r="L140" s="12">
        <f t="shared" si="69"/>
        <v>103.15338041167233</v>
      </c>
      <c r="M140" s="12">
        <f t="shared" si="69"/>
        <v>107.44953698415338</v>
      </c>
      <c r="N140" s="12">
        <f t="shared" si="69"/>
        <v>110.70792338606232</v>
      </c>
      <c r="O140" s="12">
        <f t="shared" si="69"/>
        <v>109.77218011511897</v>
      </c>
      <c r="P140" s="12">
        <f t="shared" si="69"/>
        <v>110.71429162966</v>
      </c>
      <c r="Q140" s="12">
        <f t="shared" si="69"/>
        <v>110.18652698975657</v>
      </c>
      <c r="R140" s="12">
        <f t="shared" si="69"/>
        <v>110.42642226383516</v>
      </c>
      <c r="S140" s="12">
        <f t="shared" si="69"/>
        <v>109.28135125525345</v>
      </c>
      <c r="T140" s="12">
        <f t="shared" si="69"/>
        <v>111.08613483218909</v>
      </c>
      <c r="U140" s="12">
        <f t="shared" si="69"/>
        <v>109.74152496584249</v>
      </c>
      <c r="V140" s="12">
        <f t="shared" si="69"/>
        <v>108.33232601552835</v>
      </c>
      <c r="W140" s="12">
        <f t="shared" si="69"/>
        <v>106.89314903239116</v>
      </c>
      <c r="X140" s="12">
        <f t="shared" si="69"/>
        <v>102.6597029345305</v>
      </c>
    </row>
    <row r="141" spans="1:24">
      <c r="A141" t="s">
        <v>206</v>
      </c>
      <c r="B141" t="s">
        <v>310</v>
      </c>
      <c r="C141" t="s">
        <v>194</v>
      </c>
      <c r="D141" s="12">
        <f t="shared" ref="D141:X141" si="70">100*D81/D171</f>
        <v>0</v>
      </c>
      <c r="E141" s="12">
        <f t="shared" si="70"/>
        <v>0</v>
      </c>
      <c r="F141" s="12">
        <f t="shared" si="70"/>
        <v>0</v>
      </c>
      <c r="G141" s="12">
        <f t="shared" si="70"/>
        <v>93.455297869954961</v>
      </c>
      <c r="H141" s="12">
        <f t="shared" si="70"/>
        <v>100</v>
      </c>
      <c r="I141" s="12">
        <f t="shared" si="70"/>
        <v>101.28060073844404</v>
      </c>
      <c r="J141" s="12">
        <f t="shared" si="70"/>
        <v>104.55213656478887</v>
      </c>
      <c r="K141" s="12">
        <f t="shared" si="70"/>
        <v>105.66965388019716</v>
      </c>
      <c r="L141" s="12">
        <f t="shared" si="70"/>
        <v>106.54721037170684</v>
      </c>
      <c r="M141" s="12">
        <f t="shared" si="70"/>
        <v>104.87398771097034</v>
      </c>
      <c r="N141" s="12">
        <f t="shared" si="70"/>
        <v>104.31110486563692</v>
      </c>
      <c r="O141" s="12">
        <f t="shared" si="70"/>
        <v>110.39983767494945</v>
      </c>
      <c r="P141" s="12">
        <f t="shared" si="70"/>
        <v>110.2994594469846</v>
      </c>
      <c r="Q141" s="12">
        <f t="shared" si="70"/>
        <v>115.54576801264749</v>
      </c>
      <c r="R141" s="12">
        <f t="shared" si="70"/>
        <v>113.54025198037446</v>
      </c>
      <c r="S141" s="12">
        <f t="shared" si="70"/>
        <v>113.93170485825027</v>
      </c>
      <c r="T141" s="12">
        <f t="shared" si="70"/>
        <v>112.39126444751194</v>
      </c>
      <c r="U141" s="12">
        <f t="shared" si="70"/>
        <v>114.15875163468122</v>
      </c>
      <c r="V141" s="12">
        <f t="shared" si="70"/>
        <v>120.49974116784493</v>
      </c>
      <c r="W141" s="12">
        <f t="shared" si="70"/>
        <v>125.15213229080588</v>
      </c>
      <c r="X141" s="12">
        <f t="shared" si="70"/>
        <v>0</v>
      </c>
    </row>
    <row r="142" spans="1:24">
      <c r="A142" t="s">
        <v>207</v>
      </c>
      <c r="B142" t="s">
        <v>310</v>
      </c>
      <c r="C142" t="s">
        <v>194</v>
      </c>
      <c r="D142" s="12">
        <f t="shared" ref="D142:X142" si="71">100*D82/D172</f>
        <v>102.17272992685918</v>
      </c>
      <c r="E142" s="12">
        <f t="shared" si="71"/>
        <v>100.84382453471105</v>
      </c>
      <c r="F142" s="12">
        <f t="shared" si="71"/>
        <v>100.21347198216387</v>
      </c>
      <c r="G142" s="12">
        <f t="shared" si="71"/>
        <v>99.233935507180078</v>
      </c>
      <c r="H142" s="12">
        <f t="shared" si="71"/>
        <v>100</v>
      </c>
      <c r="I142" s="12">
        <f t="shared" si="71"/>
        <v>99.598360269395883</v>
      </c>
      <c r="J142" s="12">
        <f t="shared" si="71"/>
        <v>100.07076205573782</v>
      </c>
      <c r="K142" s="12">
        <f t="shared" si="71"/>
        <v>100.83125705996993</v>
      </c>
      <c r="L142" s="12">
        <f t="shared" si="71"/>
        <v>99.468197240576743</v>
      </c>
      <c r="M142" s="12">
        <f t="shared" si="71"/>
        <v>99.994660039641417</v>
      </c>
      <c r="N142" s="12">
        <f t="shared" si="71"/>
        <v>100.73606958703694</v>
      </c>
      <c r="O142" s="12">
        <f t="shared" si="71"/>
        <v>101.62757319724615</v>
      </c>
      <c r="P142" s="12">
        <f t="shared" si="71"/>
        <v>101.52893413866674</v>
      </c>
      <c r="Q142" s="12">
        <f t="shared" si="71"/>
        <v>101.14765924365192</v>
      </c>
      <c r="R142" s="12">
        <f t="shared" si="71"/>
        <v>99.5218157870505</v>
      </c>
      <c r="S142" s="12">
        <f t="shared" si="71"/>
        <v>99.976608706830362</v>
      </c>
      <c r="T142" s="12">
        <f t="shared" si="71"/>
        <v>99.869620293322754</v>
      </c>
      <c r="U142" s="12">
        <f t="shared" si="71"/>
        <v>101.1809359097705</v>
      </c>
      <c r="V142" s="12">
        <f t="shared" si="71"/>
        <v>100.24694071022751</v>
      </c>
      <c r="W142" s="12">
        <f t="shared" si="71"/>
        <v>99.353946761387832</v>
      </c>
      <c r="X142" s="12">
        <f t="shared" si="71"/>
        <v>98.783722067573279</v>
      </c>
    </row>
    <row r="143" spans="1:24">
      <c r="A143" t="s">
        <v>208</v>
      </c>
      <c r="B143" t="s">
        <v>310</v>
      </c>
      <c r="C143" t="s">
        <v>194</v>
      </c>
      <c r="D143" s="12">
        <f t="shared" ref="D143:X143" si="72">100*D83/D173</f>
        <v>100.06344406005796</v>
      </c>
      <c r="E143" s="12">
        <f t="shared" si="72"/>
        <v>100.04619488802844</v>
      </c>
      <c r="F143" s="12">
        <f t="shared" si="72"/>
        <v>100.14518734949702</v>
      </c>
      <c r="G143" s="12">
        <f t="shared" si="72"/>
        <v>100.29187355251567</v>
      </c>
      <c r="H143" s="12">
        <f t="shared" si="72"/>
        <v>100</v>
      </c>
      <c r="I143" s="12">
        <f t="shared" si="72"/>
        <v>99.731904012809963</v>
      </c>
      <c r="J143" s="12">
        <f t="shared" si="72"/>
        <v>99.673742177625215</v>
      </c>
      <c r="K143" s="12">
        <f t="shared" si="72"/>
        <v>99.765839861232095</v>
      </c>
      <c r="L143" s="12">
        <f t="shared" si="72"/>
        <v>99.688734119214629</v>
      </c>
      <c r="M143" s="12">
        <f t="shared" si="72"/>
        <v>99.406968623039461</v>
      </c>
      <c r="N143" s="12">
        <f t="shared" si="72"/>
        <v>99.909151348517483</v>
      </c>
      <c r="O143" s="12">
        <f t="shared" si="72"/>
        <v>100.35262835868673</v>
      </c>
      <c r="P143" s="12">
        <f t="shared" si="72"/>
        <v>101.15692790180258</v>
      </c>
      <c r="Q143" s="12">
        <f t="shared" si="72"/>
        <v>102.21927444889748</v>
      </c>
      <c r="R143" s="12">
        <f t="shared" si="72"/>
        <v>102.01973859262117</v>
      </c>
      <c r="S143" s="12">
        <f t="shared" si="72"/>
        <v>102.16316895058732</v>
      </c>
      <c r="T143" s="12">
        <f t="shared" si="72"/>
        <v>101.79118064083542</v>
      </c>
      <c r="U143" s="12">
        <f t="shared" si="72"/>
        <v>103.20199905358081</v>
      </c>
      <c r="V143" s="12">
        <f t="shared" si="72"/>
        <v>103.69931253240694</v>
      </c>
      <c r="W143" s="12">
        <f t="shared" si="72"/>
        <v>103.62703112330237</v>
      </c>
      <c r="X143" s="12">
        <f t="shared" si="72"/>
        <v>0</v>
      </c>
    </row>
    <row r="144" spans="1:24">
      <c r="A144" t="s">
        <v>209</v>
      </c>
      <c r="B144" t="s">
        <v>310</v>
      </c>
      <c r="C144" t="s">
        <v>194</v>
      </c>
      <c r="D144" s="12" t="e">
        <f t="shared" ref="D144:X144" si="73">100*D84/D174</f>
        <v>#DIV/0!</v>
      </c>
      <c r="E144" s="12" t="e">
        <f t="shared" si="73"/>
        <v>#DIV/0!</v>
      </c>
      <c r="F144" s="12" t="e">
        <f t="shared" si="73"/>
        <v>#DIV/0!</v>
      </c>
      <c r="G144" s="12">
        <f t="shared" si="73"/>
        <v>98.673722500667452</v>
      </c>
      <c r="H144" s="12">
        <f t="shared" si="73"/>
        <v>100</v>
      </c>
      <c r="I144" s="12">
        <f t="shared" si="73"/>
        <v>97.916278624862386</v>
      </c>
      <c r="J144" s="12">
        <f t="shared" si="73"/>
        <v>97.006405410561243</v>
      </c>
      <c r="K144" s="12">
        <f t="shared" si="73"/>
        <v>98.970125400272451</v>
      </c>
      <c r="L144" s="12">
        <f t="shared" si="73"/>
        <v>103.80651515887952</v>
      </c>
      <c r="M144" s="12">
        <f t="shared" si="73"/>
        <v>103.666150288168</v>
      </c>
      <c r="N144" s="12">
        <f t="shared" si="73"/>
        <v>105.30704039955387</v>
      </c>
      <c r="O144" s="12">
        <f t="shared" si="73"/>
        <v>107.11415256630575</v>
      </c>
      <c r="P144" s="12">
        <f t="shared" si="73"/>
        <v>109.72083490759941</v>
      </c>
      <c r="Q144" s="12">
        <f t="shared" si="73"/>
        <v>112.95671881379191</v>
      </c>
      <c r="R144" s="12">
        <f t="shared" si="73"/>
        <v>113.5563187319872</v>
      </c>
      <c r="S144" s="12">
        <f t="shared" si="73"/>
        <v>116.23013185068794</v>
      </c>
      <c r="T144" s="12">
        <f t="shared" si="73"/>
        <v>113.1754987885449</v>
      </c>
      <c r="U144" s="12">
        <f t="shared" si="73"/>
        <v>111.25076262578928</v>
      </c>
      <c r="V144" s="12">
        <f t="shared" si="73"/>
        <v>109.91557076228803</v>
      </c>
      <c r="W144" s="12">
        <f t="shared" si="73"/>
        <v>109.41508793282685</v>
      </c>
      <c r="X144" s="12">
        <f t="shared" si="73"/>
        <v>109.78028990418744</v>
      </c>
    </row>
    <row r="145" spans="1:24">
      <c r="A145" t="s">
        <v>210</v>
      </c>
      <c r="B145" t="s">
        <v>310</v>
      </c>
      <c r="C145" t="s">
        <v>194</v>
      </c>
      <c r="D145" s="12">
        <f t="shared" ref="D145:X145" si="74">100*D85/D175</f>
        <v>101.62030401251937</v>
      </c>
      <c r="E145" s="12">
        <f t="shared" si="74"/>
        <v>101.68747925388075</v>
      </c>
      <c r="F145" s="12">
        <f t="shared" si="74"/>
        <v>101.79957250933241</v>
      </c>
      <c r="G145" s="12">
        <f t="shared" si="74"/>
        <v>100.32829386670686</v>
      </c>
      <c r="H145" s="12">
        <f t="shared" si="74"/>
        <v>100</v>
      </c>
      <c r="I145" s="12">
        <f t="shared" si="74"/>
        <v>99.965057106610885</v>
      </c>
      <c r="J145" s="12">
        <f t="shared" si="74"/>
        <v>100.000453935956</v>
      </c>
      <c r="K145" s="12">
        <f t="shared" si="74"/>
        <v>100.40364056602799</v>
      </c>
      <c r="L145" s="12">
        <f t="shared" si="74"/>
        <v>100.2246664404686</v>
      </c>
      <c r="M145" s="12">
        <f t="shared" si="74"/>
        <v>100.01647319766401</v>
      </c>
      <c r="N145" s="12">
        <f t="shared" si="74"/>
        <v>101.33853828702425</v>
      </c>
      <c r="O145" s="12">
        <f t="shared" si="74"/>
        <v>100.37821105355185</v>
      </c>
      <c r="P145" s="12">
        <f t="shared" si="74"/>
        <v>99.964408193863349</v>
      </c>
      <c r="Q145" s="12">
        <f t="shared" si="74"/>
        <v>99.488604011903405</v>
      </c>
      <c r="R145" s="12">
        <f t="shared" si="74"/>
        <v>97.912515611536293</v>
      </c>
      <c r="S145" s="12">
        <f t="shared" si="74"/>
        <v>97.898016243137093</v>
      </c>
      <c r="T145" s="12">
        <f t="shared" si="74"/>
        <v>97.09233953501662</v>
      </c>
      <c r="U145" s="12">
        <f t="shared" si="74"/>
        <v>97.303872154718619</v>
      </c>
      <c r="V145" s="12">
        <f t="shared" si="74"/>
        <v>97.29917786340242</v>
      </c>
      <c r="W145" s="12">
        <f t="shared" si="74"/>
        <v>96.367274244577615</v>
      </c>
      <c r="X145" s="12">
        <f t="shared" si="74"/>
        <v>95.220908718413071</v>
      </c>
    </row>
    <row r="146" spans="1:24">
      <c r="A146" t="s">
        <v>211</v>
      </c>
      <c r="B146" t="s">
        <v>310</v>
      </c>
      <c r="C146" t="s">
        <v>194</v>
      </c>
      <c r="D146" s="12">
        <f t="shared" ref="D146:X146" si="75">100*D86/D176</f>
        <v>103.93948650185688</v>
      </c>
      <c r="E146" s="12">
        <f t="shared" si="75"/>
        <v>104.13576177161352</v>
      </c>
      <c r="F146" s="12">
        <f t="shared" si="75"/>
        <v>101.47535780052756</v>
      </c>
      <c r="G146" s="12">
        <f t="shared" si="75"/>
        <v>100.37579229339873</v>
      </c>
      <c r="H146" s="12">
        <f t="shared" si="75"/>
        <v>100</v>
      </c>
      <c r="I146" s="12">
        <f t="shared" si="75"/>
        <v>99.784904494347501</v>
      </c>
      <c r="J146" s="12">
        <f t="shared" si="75"/>
        <v>100.07902619281231</v>
      </c>
      <c r="K146" s="12">
        <f t="shared" si="75"/>
        <v>100.50506745161104</v>
      </c>
      <c r="L146" s="12">
        <f t="shared" si="75"/>
        <v>101.30419682389056</v>
      </c>
      <c r="M146" s="12">
        <f t="shared" si="75"/>
        <v>103.08132165182263</v>
      </c>
      <c r="N146" s="12">
        <f t="shared" si="75"/>
        <v>103.28730845884984</v>
      </c>
      <c r="O146" s="12">
        <f t="shared" si="75"/>
        <v>103.5117540864466</v>
      </c>
      <c r="P146" s="12">
        <f t="shared" si="75"/>
        <v>104.62954712617906</v>
      </c>
      <c r="Q146" s="12">
        <f t="shared" si="75"/>
        <v>105.52558456439422</v>
      </c>
      <c r="R146" s="12">
        <f t="shared" si="75"/>
        <v>105.13326427604204</v>
      </c>
      <c r="S146" s="12">
        <f t="shared" si="75"/>
        <v>108.3342490515455</v>
      </c>
      <c r="T146" s="12">
        <f t="shared" si="75"/>
        <v>109.85878692645316</v>
      </c>
      <c r="U146" s="12">
        <f t="shared" si="75"/>
        <v>109.89698962380483</v>
      </c>
      <c r="V146" s="12">
        <f t="shared" si="75"/>
        <v>110.11563567178152</v>
      </c>
      <c r="W146" s="12">
        <f t="shared" si="75"/>
        <v>110.05326399324341</v>
      </c>
      <c r="X146" s="12">
        <f t="shared" si="75"/>
        <v>110.84398898761835</v>
      </c>
    </row>
    <row r="147" spans="1:24">
      <c r="A147" t="s">
        <v>212</v>
      </c>
      <c r="B147" t="s">
        <v>310</v>
      </c>
      <c r="C147" t="s">
        <v>194</v>
      </c>
      <c r="D147" s="12">
        <f t="shared" ref="D147:X147" si="76">100*D87/D177</f>
        <v>88.968874871412993</v>
      </c>
      <c r="E147" s="12">
        <f t="shared" si="76"/>
        <v>89.864151315865087</v>
      </c>
      <c r="F147" s="12">
        <f t="shared" si="76"/>
        <v>94.987746174963789</v>
      </c>
      <c r="G147" s="12">
        <f t="shared" si="76"/>
        <v>97.243092010369992</v>
      </c>
      <c r="H147" s="12">
        <f t="shared" si="76"/>
        <v>100</v>
      </c>
      <c r="I147" s="12">
        <f t="shared" si="76"/>
        <v>102.56893492171668</v>
      </c>
      <c r="J147" s="12">
        <f t="shared" si="76"/>
        <v>104.91997265854947</v>
      </c>
      <c r="K147" s="12">
        <f t="shared" si="76"/>
        <v>105.10776966480347</v>
      </c>
      <c r="L147" s="12">
        <f t="shared" si="76"/>
        <v>106.55144243239067</v>
      </c>
      <c r="M147" s="12">
        <f t="shared" si="76"/>
        <v>107.92456880943325</v>
      </c>
      <c r="N147" s="12">
        <f t="shared" si="76"/>
        <v>106.76923307760525</v>
      </c>
      <c r="O147" s="12">
        <f t="shared" si="76"/>
        <v>106.43198258993543</v>
      </c>
      <c r="P147" s="12">
        <f t="shared" si="76"/>
        <v>107.13706144352678</v>
      </c>
      <c r="Q147" s="12">
        <f t="shared" si="76"/>
        <v>107.80533456978726</v>
      </c>
      <c r="R147" s="12">
        <f t="shared" si="76"/>
        <v>108.79274873500418</v>
      </c>
      <c r="S147" s="12">
        <f t="shared" si="76"/>
        <v>109.49147246953292</v>
      </c>
      <c r="T147" s="12">
        <f t="shared" si="76"/>
        <v>109.4333911687345</v>
      </c>
      <c r="U147" s="12">
        <f t="shared" si="76"/>
        <v>112.03707182992538</v>
      </c>
      <c r="V147" s="12">
        <f t="shared" si="76"/>
        <v>111.69588245384438</v>
      </c>
      <c r="W147" s="12">
        <f t="shared" si="76"/>
        <v>110.21608734452934</v>
      </c>
      <c r="X147" s="12">
        <f t="shared" si="76"/>
        <v>110.32594489217118</v>
      </c>
    </row>
    <row r="148" spans="1:24">
      <c r="A148" t="s">
        <v>213</v>
      </c>
      <c r="B148" t="s">
        <v>310</v>
      </c>
      <c r="C148" t="s">
        <v>194</v>
      </c>
      <c r="D148" s="12">
        <f t="shared" ref="D148:X148" si="77">100*D88/D178</f>
        <v>99.246078764940535</v>
      </c>
      <c r="E148" s="12">
        <f t="shared" si="77"/>
        <v>100.59756237346029</v>
      </c>
      <c r="F148" s="12">
        <f t="shared" si="77"/>
        <v>100.3141327808149</v>
      </c>
      <c r="G148" s="12">
        <f t="shared" si="77"/>
        <v>100.40650699814127</v>
      </c>
      <c r="H148" s="12">
        <f t="shared" si="77"/>
        <v>100</v>
      </c>
      <c r="I148" s="12">
        <f t="shared" si="77"/>
        <v>101.34351709688335</v>
      </c>
      <c r="J148" s="12">
        <f t="shared" si="77"/>
        <v>102.66538638845357</v>
      </c>
      <c r="K148" s="12">
        <f t="shared" si="77"/>
        <v>103.4158577434057</v>
      </c>
      <c r="L148" s="12">
        <f t="shared" si="77"/>
        <v>104.01406536215623</v>
      </c>
      <c r="M148" s="12">
        <f t="shared" si="77"/>
        <v>103.90492395616283</v>
      </c>
      <c r="N148" s="12">
        <f t="shared" si="77"/>
        <v>104.43745379760345</v>
      </c>
      <c r="O148" s="12">
        <f t="shared" si="77"/>
        <v>104.51697123799856</v>
      </c>
      <c r="P148" s="12">
        <f t="shared" si="77"/>
        <v>104.45680733442232</v>
      </c>
      <c r="Q148" s="12">
        <f t="shared" si="77"/>
        <v>103.44490600529748</v>
      </c>
      <c r="R148" s="12">
        <f t="shared" si="77"/>
        <v>102.72669645868774</v>
      </c>
      <c r="S148" s="12">
        <f t="shared" si="77"/>
        <v>103.11134372517296</v>
      </c>
      <c r="T148" s="12">
        <f t="shared" si="77"/>
        <v>102.61696832389433</v>
      </c>
      <c r="U148" s="12">
        <f t="shared" si="77"/>
        <v>104.95798807052319</v>
      </c>
      <c r="V148" s="12">
        <f t="shared" si="77"/>
        <v>103.61188723922825</v>
      </c>
      <c r="W148" s="12">
        <f t="shared" si="77"/>
        <v>101.83252731313947</v>
      </c>
      <c r="X148" s="12">
        <f t="shared" si="77"/>
        <v>100.78852389461652</v>
      </c>
    </row>
    <row r="149" spans="1:24">
      <c r="A149" t="s">
        <v>214</v>
      </c>
      <c r="B149" t="s">
        <v>310</v>
      </c>
      <c r="C149" t="s">
        <v>194</v>
      </c>
      <c r="D149" s="12">
        <f t="shared" ref="D149:X149" si="78">100*D89/D179</f>
        <v>0</v>
      </c>
      <c r="E149" s="12">
        <f t="shared" si="78"/>
        <v>0</v>
      </c>
      <c r="F149" s="12">
        <f t="shared" si="78"/>
        <v>0</v>
      </c>
      <c r="G149" s="12">
        <f t="shared" si="78"/>
        <v>0</v>
      </c>
      <c r="H149" s="12">
        <f t="shared" si="78"/>
        <v>100</v>
      </c>
      <c r="I149" s="12">
        <f t="shared" si="78"/>
        <v>102.37535915217822</v>
      </c>
      <c r="J149" s="12">
        <f t="shared" si="78"/>
        <v>113.01196306141694</v>
      </c>
      <c r="K149" s="12">
        <f t="shared" si="78"/>
        <v>117.66626094230554</v>
      </c>
      <c r="L149" s="12">
        <f t="shared" si="78"/>
        <v>122.48422705427801</v>
      </c>
      <c r="M149" s="12">
        <f t="shared" si="78"/>
        <v>121.55175590147797</v>
      </c>
      <c r="N149" s="12">
        <f t="shared" si="78"/>
        <v>122.66942024971203</v>
      </c>
      <c r="O149" s="12">
        <f t="shared" si="78"/>
        <v>126.33005705165965</v>
      </c>
      <c r="P149" s="12">
        <f t="shared" si="78"/>
        <v>128.46510916468483</v>
      </c>
      <c r="Q149" s="12">
        <f t="shared" si="78"/>
        <v>133.56559639196732</v>
      </c>
      <c r="R149" s="12">
        <f t="shared" si="78"/>
        <v>138.68926516401001</v>
      </c>
      <c r="S149" s="12">
        <f t="shared" si="78"/>
        <v>149.29170973774961</v>
      </c>
      <c r="T149" s="12">
        <f t="shared" si="78"/>
        <v>154.39616521199821</v>
      </c>
      <c r="U149" s="12">
        <f t="shared" si="78"/>
        <v>157.70641809590867</v>
      </c>
      <c r="V149" s="12">
        <f t="shared" si="78"/>
        <v>152.24435615437883</v>
      </c>
      <c r="W149" s="12">
        <f t="shared" si="78"/>
        <v>146.64781412254555</v>
      </c>
      <c r="X149" s="12">
        <f t="shared" si="78"/>
        <v>145.70272583952723</v>
      </c>
    </row>
    <row r="150" spans="1:24">
      <c r="A150" t="s">
        <v>216</v>
      </c>
      <c r="B150" t="s">
        <v>310</v>
      </c>
      <c r="C150" t="s">
        <v>194</v>
      </c>
      <c r="D150" s="12" t="e">
        <f t="shared" ref="D150:X150" si="79">100*D90/D180</f>
        <v>#DIV/0!</v>
      </c>
      <c r="E150" s="12">
        <f t="shared" si="79"/>
        <v>103.56415887569979</v>
      </c>
      <c r="F150" s="12">
        <f t="shared" si="79"/>
        <v>99.740200792917662</v>
      </c>
      <c r="G150" s="12">
        <f t="shared" si="79"/>
        <v>100.07472748212277</v>
      </c>
      <c r="H150" s="12">
        <f t="shared" si="79"/>
        <v>100</v>
      </c>
      <c r="I150" s="12">
        <f t="shared" si="79"/>
        <v>98.444703240359715</v>
      </c>
      <c r="J150" s="12">
        <f t="shared" si="79"/>
        <v>100.55323367973476</v>
      </c>
      <c r="K150" s="12">
        <f t="shared" si="79"/>
        <v>97.700021791181342</v>
      </c>
      <c r="L150" s="12">
        <f t="shared" si="79"/>
        <v>100.13666105263309</v>
      </c>
      <c r="M150" s="12">
        <f t="shared" si="79"/>
        <v>101.48949387699436</v>
      </c>
      <c r="N150" s="12">
        <f t="shared" si="79"/>
        <v>106.56989143252993</v>
      </c>
      <c r="O150" s="12">
        <f t="shared" si="79"/>
        <v>108.55822319875121</v>
      </c>
      <c r="P150" s="12">
        <f t="shared" si="79"/>
        <v>111.9531694423075</v>
      </c>
      <c r="Q150" s="12">
        <f t="shared" si="79"/>
        <v>112.52230281606444</v>
      </c>
      <c r="R150" s="12">
        <f t="shared" si="79"/>
        <v>110.7791951181941</v>
      </c>
      <c r="S150" s="12">
        <f t="shared" si="79"/>
        <v>110.35006638482886</v>
      </c>
      <c r="T150" s="12">
        <f t="shared" si="79"/>
        <v>109.21102342707901</v>
      </c>
      <c r="U150" s="12">
        <f t="shared" si="79"/>
        <v>110.32943322094012</v>
      </c>
      <c r="V150" s="12">
        <f t="shared" si="79"/>
        <v>111.36269123748301</v>
      </c>
      <c r="W150" s="12">
        <f t="shared" si="79"/>
        <v>110.04457639923386</v>
      </c>
      <c r="X150" s="12">
        <f t="shared" si="79"/>
        <v>107.75850719508843</v>
      </c>
    </row>
    <row r="151" spans="1:24">
      <c r="A151" t="s">
        <v>217</v>
      </c>
      <c r="B151" t="s">
        <v>310</v>
      </c>
      <c r="C151" t="s">
        <v>194</v>
      </c>
      <c r="D151" s="12">
        <f t="shared" ref="D151:X151" si="80">100*D91/D181</f>
        <v>84.888354606895803</v>
      </c>
      <c r="E151" s="12">
        <f t="shared" si="80"/>
        <v>88.761296737169516</v>
      </c>
      <c r="F151" s="12">
        <f t="shared" si="80"/>
        <v>89.477633899543335</v>
      </c>
      <c r="G151" s="12">
        <f t="shared" si="80"/>
        <v>98.175011452392425</v>
      </c>
      <c r="H151" s="12">
        <f t="shared" si="80"/>
        <v>100</v>
      </c>
      <c r="I151" s="12">
        <f t="shared" si="80"/>
        <v>101.87883214763764</v>
      </c>
      <c r="J151" s="12">
        <f t="shared" si="80"/>
        <v>100.30002385738912</v>
      </c>
      <c r="K151" s="12">
        <f t="shared" si="80"/>
        <v>100.59330495323901</v>
      </c>
      <c r="L151" s="12">
        <f t="shared" si="80"/>
        <v>101.73672028448024</v>
      </c>
      <c r="M151" s="12">
        <f t="shared" si="80"/>
        <v>101.94260580702257</v>
      </c>
      <c r="N151" s="12">
        <f t="shared" si="80"/>
        <v>102.3646264684958</v>
      </c>
      <c r="O151" s="12">
        <f t="shared" si="80"/>
        <v>102.87244807626803</v>
      </c>
      <c r="P151" s="12">
        <f t="shared" si="80"/>
        <v>103.80238608923688</v>
      </c>
      <c r="Q151" s="12">
        <f t="shared" si="80"/>
        <v>103.75458741996401</v>
      </c>
      <c r="R151" s="12">
        <f t="shared" si="80"/>
        <v>104.27516830840037</v>
      </c>
      <c r="S151" s="12">
        <f t="shared" si="80"/>
        <v>104.62979987064152</v>
      </c>
      <c r="T151" s="12">
        <f t="shared" si="80"/>
        <v>104.51694169432849</v>
      </c>
      <c r="U151" s="12">
        <f t="shared" si="80"/>
        <v>106.14501910886017</v>
      </c>
      <c r="V151" s="12">
        <f t="shared" si="80"/>
        <v>103.78542611167425</v>
      </c>
      <c r="W151" s="12">
        <f t="shared" si="80"/>
        <v>101.67821304548914</v>
      </c>
      <c r="X151" s="12">
        <f t="shared" si="80"/>
        <v>98.757643288516178</v>
      </c>
    </row>
    <row r="152" spans="1:24">
      <c r="A152" t="s">
        <v>218</v>
      </c>
      <c r="B152" t="s">
        <v>310</v>
      </c>
      <c r="C152" t="s">
        <v>194</v>
      </c>
      <c r="D152" s="12">
        <f t="shared" ref="D152:X152" si="81">100*D92/D182</f>
        <v>98.606136988148677</v>
      </c>
      <c r="E152" s="12">
        <f t="shared" si="81"/>
        <v>100.17772999058563</v>
      </c>
      <c r="F152" s="12">
        <f t="shared" si="81"/>
        <v>99.72756818592346</v>
      </c>
      <c r="G152" s="12">
        <f t="shared" si="81"/>
        <v>99.646742697042868</v>
      </c>
      <c r="H152" s="12">
        <f t="shared" si="81"/>
        <v>100</v>
      </c>
      <c r="I152" s="12">
        <f t="shared" si="81"/>
        <v>100.51232246164264</v>
      </c>
      <c r="J152" s="12">
        <f t="shared" si="81"/>
        <v>101.59312596004678</v>
      </c>
      <c r="K152" s="12">
        <f t="shared" si="81"/>
        <v>102.08061418218801</v>
      </c>
      <c r="L152" s="12">
        <f t="shared" si="81"/>
        <v>101.96435489775402</v>
      </c>
      <c r="M152" s="12">
        <f t="shared" si="81"/>
        <v>103.38985376110055</v>
      </c>
      <c r="N152" s="12">
        <f t="shared" si="81"/>
        <v>104.96602030083082</v>
      </c>
      <c r="O152" s="12">
        <f t="shared" si="81"/>
        <v>105.59697093059941</v>
      </c>
      <c r="P152" s="12">
        <f t="shared" si="81"/>
        <v>105.32330717443726</v>
      </c>
      <c r="Q152" s="12">
        <f t="shared" si="81"/>
        <v>104.58583790281915</v>
      </c>
      <c r="R152" s="12">
        <f t="shared" si="81"/>
        <v>104.47591501496245</v>
      </c>
      <c r="S152" s="12">
        <f t="shared" si="81"/>
        <v>105.2295144772897</v>
      </c>
      <c r="T152" s="12">
        <f t="shared" si="81"/>
        <v>106.08188565326398</v>
      </c>
      <c r="U152" s="12">
        <f t="shared" si="81"/>
        <v>108.08750298673937</v>
      </c>
      <c r="V152" s="12">
        <f t="shared" si="81"/>
        <v>105.28359101451474</v>
      </c>
      <c r="W152" s="12">
        <f t="shared" si="81"/>
        <v>103.61124738547083</v>
      </c>
      <c r="X152" s="12">
        <f t="shared" si="81"/>
        <v>101.91642202142677</v>
      </c>
    </row>
    <row r="153" spans="1:24">
      <c r="A153" t="s">
        <v>219</v>
      </c>
      <c r="B153" t="s">
        <v>310</v>
      </c>
      <c r="C153" t="s">
        <v>194</v>
      </c>
      <c r="D153" s="12">
        <f t="shared" ref="D153:X153" si="82">100*D93/D183</f>
        <v>98.830061380414548</v>
      </c>
      <c r="E153" s="12">
        <f t="shared" si="82"/>
        <v>98.303496135687311</v>
      </c>
      <c r="F153" s="12">
        <f t="shared" si="82"/>
        <v>98.44512226111928</v>
      </c>
      <c r="G153" s="12">
        <f t="shared" si="82"/>
        <v>98.655630613429977</v>
      </c>
      <c r="H153" s="12">
        <f t="shared" si="82"/>
        <v>100</v>
      </c>
      <c r="I153" s="12">
        <f t="shared" si="82"/>
        <v>100.92797589780956</v>
      </c>
      <c r="J153" s="12">
        <f t="shared" si="82"/>
        <v>101.15650765068899</v>
      </c>
      <c r="K153" s="12">
        <f t="shared" si="82"/>
        <v>102.02198911340497</v>
      </c>
      <c r="L153" s="12">
        <f t="shared" si="82"/>
        <v>102.40139170965274</v>
      </c>
      <c r="M153" s="12">
        <f t="shared" si="82"/>
        <v>102.20989111693633</v>
      </c>
      <c r="N153" s="12">
        <f t="shared" si="82"/>
        <v>102.6300469803371</v>
      </c>
      <c r="O153" s="12">
        <f t="shared" si="82"/>
        <v>102.46407863823654</v>
      </c>
      <c r="P153" s="12">
        <f t="shared" si="82"/>
        <v>102.73504609175217</v>
      </c>
      <c r="Q153" s="12">
        <f t="shared" si="82"/>
        <v>102.86506370965276</v>
      </c>
      <c r="R153" s="12">
        <f t="shared" si="82"/>
        <v>102.37739441858123</v>
      </c>
      <c r="S153" s="12">
        <f t="shared" si="82"/>
        <v>103.29885027078878</v>
      </c>
      <c r="T153" s="12">
        <f t="shared" si="82"/>
        <v>103.00236900345121</v>
      </c>
      <c r="U153" s="12">
        <f t="shared" si="82"/>
        <v>102.61619988988107</v>
      </c>
      <c r="V153" s="12">
        <f t="shared" si="82"/>
        <v>102.04896088980159</v>
      </c>
      <c r="W153" s="12">
        <f t="shared" si="82"/>
        <v>102.00277067552094</v>
      </c>
      <c r="X153" s="12">
        <f t="shared" si="82"/>
        <v>102.22671405251765</v>
      </c>
    </row>
    <row r="154" spans="1:24">
      <c r="A154" t="s">
        <v>221</v>
      </c>
      <c r="B154" t="s">
        <v>310</v>
      </c>
      <c r="C154" t="s">
        <v>194</v>
      </c>
      <c r="D154" s="12">
        <f t="shared" ref="D154:X154" si="83">100*D94/D184</f>
        <v>104.40462751584661</v>
      </c>
      <c r="E154" s="12">
        <f t="shared" si="83"/>
        <v>103.891249594591</v>
      </c>
      <c r="F154" s="12">
        <f t="shared" si="83"/>
        <v>102.09470722289861</v>
      </c>
      <c r="G154" s="12">
        <f t="shared" si="83"/>
        <v>100.4815589882601</v>
      </c>
      <c r="H154" s="12">
        <f t="shared" si="83"/>
        <v>100</v>
      </c>
      <c r="I154" s="12">
        <f t="shared" si="83"/>
        <v>100.28514520731845</v>
      </c>
      <c r="J154" s="12">
        <f t="shared" si="83"/>
        <v>100.77799044394656</v>
      </c>
      <c r="K154" s="12">
        <f t="shared" si="83"/>
        <v>101.68784924015883</v>
      </c>
      <c r="L154" s="12">
        <f t="shared" si="83"/>
        <v>100.46229519177808</v>
      </c>
      <c r="M154" s="12">
        <f t="shared" si="83"/>
        <v>102.18532507906055</v>
      </c>
      <c r="N154" s="12">
        <f t="shared" si="83"/>
        <v>104.09381990366127</v>
      </c>
      <c r="O154" s="12">
        <f t="shared" si="83"/>
        <v>103.8287022714042</v>
      </c>
      <c r="P154" s="12">
        <f t="shared" si="83"/>
        <v>104.29057261855712</v>
      </c>
      <c r="Q154" s="12">
        <f t="shared" si="83"/>
        <v>101.99622693556503</v>
      </c>
      <c r="R154" s="12">
        <f t="shared" si="83"/>
        <v>101.26009340438303</v>
      </c>
      <c r="S154" s="12">
        <f t="shared" si="83"/>
        <v>100.7489359213952</v>
      </c>
      <c r="T154" s="12">
        <f t="shared" si="83"/>
        <v>100.54770107727771</v>
      </c>
      <c r="U154" s="12">
        <f t="shared" si="83"/>
        <v>101.7017756452116</v>
      </c>
      <c r="V154" s="12">
        <f t="shared" si="83"/>
        <v>100.66535455797678</v>
      </c>
      <c r="W154" s="12">
        <f t="shared" si="83"/>
        <v>98.789015802219581</v>
      </c>
      <c r="X154" s="12">
        <f t="shared" si="83"/>
        <v>98.570009246333058</v>
      </c>
    </row>
    <row r="155" spans="1:24">
      <c r="A155" t="s">
        <v>222</v>
      </c>
      <c r="B155" t="s">
        <v>310</v>
      </c>
      <c r="C155" t="s">
        <v>194</v>
      </c>
      <c r="D155" s="12">
        <f t="shared" ref="D155:X155" si="84">100*D95/D185</f>
        <v>98.526793326642135</v>
      </c>
      <c r="E155" s="12">
        <f t="shared" si="84"/>
        <v>99.182749764069584</v>
      </c>
      <c r="F155" s="12">
        <f t="shared" si="84"/>
        <v>99.656109880742477</v>
      </c>
      <c r="G155" s="12">
        <f t="shared" si="84"/>
        <v>100.41428904540483</v>
      </c>
      <c r="H155" s="12">
        <f t="shared" si="84"/>
        <v>100</v>
      </c>
      <c r="I155" s="12">
        <f t="shared" si="84"/>
        <v>100.52343115801385</v>
      </c>
      <c r="J155" s="12">
        <f t="shared" si="84"/>
        <v>102.77510493730129</v>
      </c>
      <c r="K155" s="12">
        <f t="shared" si="84"/>
        <v>103.18296598083548</v>
      </c>
      <c r="L155" s="12">
        <f t="shared" si="84"/>
        <v>102.93293337170184</v>
      </c>
      <c r="M155" s="12">
        <f t="shared" si="84"/>
        <v>102.84651842885843</v>
      </c>
      <c r="N155" s="12">
        <f t="shared" si="84"/>
        <v>103.90278421774228</v>
      </c>
      <c r="O155" s="12">
        <f t="shared" si="84"/>
        <v>103.93931241539775</v>
      </c>
      <c r="P155" s="12">
        <f t="shared" si="84"/>
        <v>104.02336109494011</v>
      </c>
      <c r="Q155" s="12">
        <f t="shared" si="84"/>
        <v>103.7416781040704</v>
      </c>
      <c r="R155" s="12">
        <f t="shared" si="84"/>
        <v>103.68566245288828</v>
      </c>
      <c r="S155" s="12">
        <f t="shared" si="84"/>
        <v>103.94593598607806</v>
      </c>
      <c r="T155" s="12">
        <f t="shared" si="84"/>
        <v>102.71708095682305</v>
      </c>
      <c r="U155" s="12">
        <f t="shared" si="84"/>
        <v>105.17825308393695</v>
      </c>
      <c r="V155" s="12">
        <f t="shared" si="84"/>
        <v>104.63956542367725</v>
      </c>
      <c r="W155" s="12">
        <f t="shared" si="84"/>
        <v>103.65123688298078</v>
      </c>
      <c r="X155" s="12">
        <f t="shared" si="84"/>
        <v>0</v>
      </c>
    </row>
    <row r="156" spans="1:24"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</row>
    <row r="157" spans="1:24">
      <c r="A157" s="1" t="s">
        <v>7</v>
      </c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</row>
    <row r="158" spans="1:24">
      <c r="A158" t="s">
        <v>193</v>
      </c>
      <c r="B158" t="s">
        <v>318</v>
      </c>
      <c r="C158" t="s">
        <v>319</v>
      </c>
      <c r="D158" s="12">
        <v>85.8677082871409</v>
      </c>
      <c r="E158" s="12">
        <v>92.520686589360039</v>
      </c>
      <c r="F158" s="12">
        <v>95.324867452051677</v>
      </c>
      <c r="G158" s="12">
        <v>100.18810529765807</v>
      </c>
      <c r="H158" s="12">
        <v>100</v>
      </c>
      <c r="I158" s="12">
        <v>96.828678434955279</v>
      </c>
      <c r="J158" s="12">
        <v>97.198723918766504</v>
      </c>
      <c r="K158" s="12">
        <v>98.636701314188514</v>
      </c>
      <c r="L158" s="12">
        <v>100.75288160299533</v>
      </c>
      <c r="M158" s="12">
        <v>102.43525396241088</v>
      </c>
      <c r="N158" s="12">
        <v>103.21097335823808</v>
      </c>
      <c r="O158" s="12">
        <v>105.00472422284949</v>
      </c>
      <c r="P158" s="12">
        <v>107.04049892229413</v>
      </c>
      <c r="Q158" s="12">
        <v>109.80499955229757</v>
      </c>
      <c r="R158" s="12">
        <v>112.198911163742</v>
      </c>
      <c r="S158" s="12">
        <v>114.85120184509294</v>
      </c>
      <c r="T158" s="12">
        <v>117.53617104333566</v>
      </c>
      <c r="U158" s="12">
        <v>118.6923305034517</v>
      </c>
      <c r="V158" s="12">
        <v>120.72964071601007</v>
      </c>
      <c r="W158" s="12">
        <v>124.54384222374362</v>
      </c>
      <c r="X158" s="12">
        <v>127.77336263465105</v>
      </c>
    </row>
    <row r="159" spans="1:24">
      <c r="A159" t="s">
        <v>197</v>
      </c>
      <c r="B159" t="s">
        <v>318</v>
      </c>
      <c r="C159" t="s">
        <v>319</v>
      </c>
      <c r="D159" s="12">
        <v>86.694299408418487</v>
      </c>
      <c r="E159" s="12">
        <v>91.922199950875225</v>
      </c>
      <c r="F159" s="12">
        <v>96.131774752992087</v>
      </c>
      <c r="G159" s="12">
        <v>100.83084641952162</v>
      </c>
      <c r="H159" s="12">
        <v>100</v>
      </c>
      <c r="I159" s="12">
        <v>98.330246626072835</v>
      </c>
      <c r="J159" s="12">
        <v>99.26366838421707</v>
      </c>
      <c r="K159" s="12">
        <v>100.80307634590797</v>
      </c>
      <c r="L159" s="12">
        <v>103.82421976401193</v>
      </c>
      <c r="M159" s="12">
        <v>106.21836692870922</v>
      </c>
      <c r="N159" s="12">
        <v>108.24789065731335</v>
      </c>
      <c r="O159" s="12">
        <v>110.40017900012346</v>
      </c>
      <c r="P159" s="12">
        <v>113.07274604002112</v>
      </c>
      <c r="Q159" s="12">
        <v>116.55414323766183</v>
      </c>
      <c r="R159" s="12">
        <v>120.03525231346046</v>
      </c>
      <c r="S159" s="12">
        <v>123.32859417970708</v>
      </c>
      <c r="T159" s="12">
        <v>127.788211186662</v>
      </c>
      <c r="U159" s="12">
        <v>128.35526469318884</v>
      </c>
      <c r="V159" s="12">
        <v>130.8323331375511</v>
      </c>
      <c r="W159" s="12">
        <v>135.23648354294309</v>
      </c>
      <c r="X159" s="12">
        <v>138.54040735985427</v>
      </c>
    </row>
    <row r="160" spans="1:24">
      <c r="A160" t="s">
        <v>198</v>
      </c>
      <c r="B160" t="s">
        <v>318</v>
      </c>
      <c r="C160" t="s">
        <v>319</v>
      </c>
      <c r="D160" s="12">
        <v>0</v>
      </c>
      <c r="E160" s="12">
        <v>0</v>
      </c>
      <c r="F160" s="12">
        <v>97.770775650642037</v>
      </c>
      <c r="G160" s="12">
        <v>97.400676695645018</v>
      </c>
      <c r="H160" s="12">
        <v>100</v>
      </c>
      <c r="I160" s="12">
        <v>103.96483310220636</v>
      </c>
      <c r="J160" s="12">
        <v>106.62233813663664</v>
      </c>
      <c r="K160" s="12">
        <v>109.57507252518525</v>
      </c>
      <c r="L160" s="12">
        <v>114.49308382537383</v>
      </c>
      <c r="M160" s="12">
        <v>117.67178218935143</v>
      </c>
      <c r="N160" s="12">
        <v>120.46955846254187</v>
      </c>
      <c r="O160" s="12">
        <v>124.48162363184386</v>
      </c>
      <c r="P160" s="12">
        <v>127.46157987906138</v>
      </c>
      <c r="Q160" s="12">
        <v>133.18651526701976</v>
      </c>
      <c r="R160" s="12">
        <v>137.22738854638749</v>
      </c>
      <c r="S160" s="12">
        <v>139.91242136891228</v>
      </c>
      <c r="T160" s="12">
        <v>145.71287431014616</v>
      </c>
      <c r="U160" s="12">
        <v>147.51990339950083</v>
      </c>
      <c r="V160" s="12">
        <v>150.45311664050678</v>
      </c>
      <c r="W160" s="12">
        <v>155.42579088303731</v>
      </c>
      <c r="X160" s="12">
        <v>157.93433345946718</v>
      </c>
    </row>
    <row r="161" spans="1:24">
      <c r="A161" t="s">
        <v>199</v>
      </c>
      <c r="B161" t="s">
        <v>318</v>
      </c>
      <c r="C161" t="s">
        <v>319</v>
      </c>
      <c r="D161" s="12">
        <v>58.447139055833702</v>
      </c>
      <c r="E161" s="12">
        <v>75.986362860171823</v>
      </c>
      <c r="F161" s="12">
        <v>83.895386443250587</v>
      </c>
      <c r="G161" s="12">
        <v>90.889296505075635</v>
      </c>
      <c r="H161" s="12">
        <v>100</v>
      </c>
      <c r="I161" s="12">
        <v>104.2908972705057</v>
      </c>
      <c r="J161" s="12">
        <v>112.40687061364625</v>
      </c>
      <c r="K161" s="12">
        <v>113.15361578737698</v>
      </c>
      <c r="L161" s="12">
        <v>121.58896734450698</v>
      </c>
      <c r="M161" s="12">
        <v>131.93666873634484</v>
      </c>
      <c r="N161" s="12">
        <v>148.8077725325748</v>
      </c>
      <c r="O161" s="12">
        <v>145.13333190512617</v>
      </c>
      <c r="P161" s="12">
        <v>151.47365171768206</v>
      </c>
      <c r="Q161" s="12">
        <v>165.16157047070203</v>
      </c>
      <c r="R161" s="12">
        <v>177.71667557578456</v>
      </c>
      <c r="S161" s="12">
        <v>187.36756244890697</v>
      </c>
      <c r="T161" s="12">
        <v>217.69665151910996</v>
      </c>
      <c r="U161" s="12">
        <v>208.06210094208438</v>
      </c>
      <c r="V161" s="12">
        <v>216.98909390088164</v>
      </c>
      <c r="W161" s="12">
        <v>224.39833526848466</v>
      </c>
      <c r="X161" s="12">
        <v>224.50343319126858</v>
      </c>
    </row>
    <row r="162" spans="1:24">
      <c r="A162" t="s">
        <v>200</v>
      </c>
      <c r="B162" t="s">
        <v>318</v>
      </c>
      <c r="C162" t="s">
        <v>319</v>
      </c>
      <c r="D162" s="12">
        <v>88.393444530500815</v>
      </c>
      <c r="E162" s="12">
        <v>91.880669035615341</v>
      </c>
      <c r="F162" s="12">
        <v>94.539055717171848</v>
      </c>
      <c r="G162" s="12">
        <v>98.744403806013878</v>
      </c>
      <c r="H162" s="12">
        <v>100</v>
      </c>
      <c r="I162" s="12">
        <v>100.53324211479072</v>
      </c>
      <c r="J162" s="12">
        <v>102.10377142769271</v>
      </c>
      <c r="K162" s="12">
        <v>105.09948400931907</v>
      </c>
      <c r="L162" s="12">
        <v>107.33124741946799</v>
      </c>
      <c r="M162" s="12">
        <v>110.24351857975527</v>
      </c>
      <c r="N162" s="12">
        <v>112.86308159507635</v>
      </c>
      <c r="O162" s="12">
        <v>114.70478320250737</v>
      </c>
      <c r="P162" s="12">
        <v>116.68263025529694</v>
      </c>
      <c r="Q162" s="12">
        <v>118.50791270992991</v>
      </c>
      <c r="R162" s="12">
        <v>120.78570174918544</v>
      </c>
      <c r="S162" s="12">
        <v>123.04305078067259</v>
      </c>
      <c r="T162" s="12">
        <v>126.75938698895298</v>
      </c>
      <c r="U162" s="12">
        <v>130.18174275131628</v>
      </c>
      <c r="V162" s="12">
        <v>133.5790729607368</v>
      </c>
      <c r="W162" s="12">
        <v>136.3926744329018</v>
      </c>
      <c r="X162" s="12">
        <v>139.82479252159041</v>
      </c>
    </row>
    <row r="163" spans="1:24">
      <c r="A163" t="s">
        <v>320</v>
      </c>
      <c r="B163" t="s">
        <v>318</v>
      </c>
      <c r="C163" t="s">
        <v>319</v>
      </c>
      <c r="D163" s="12">
        <v>89.152635976308133</v>
      </c>
      <c r="E163" s="12">
        <v>92.487666245069335</v>
      </c>
      <c r="F163" s="12">
        <v>95.190182914449522</v>
      </c>
      <c r="G163" s="12">
        <v>97.905000910870669</v>
      </c>
      <c r="H163" s="12">
        <v>100</v>
      </c>
      <c r="I163" s="12">
        <v>101.62610533001596</v>
      </c>
      <c r="J163" s="12">
        <v>102.85656788399605</v>
      </c>
      <c r="K163" s="12">
        <v>104.13883724640296</v>
      </c>
      <c r="L163" s="12">
        <v>106.74966780405094</v>
      </c>
      <c r="M163" s="12">
        <v>109.44534878749933</v>
      </c>
      <c r="N163" s="12">
        <v>111.81233102902169</v>
      </c>
      <c r="O163" s="12">
        <v>114.32557499921425</v>
      </c>
      <c r="P163" s="12">
        <v>116.61502106919089</v>
      </c>
      <c r="Q163" s="12">
        <v>119.16541902955557</v>
      </c>
      <c r="R163" s="12">
        <v>121.65480167373789</v>
      </c>
      <c r="S163" s="12">
        <v>124.15194925578963</v>
      </c>
      <c r="T163" s="12">
        <v>127.39855651948795</v>
      </c>
      <c r="U163" s="12">
        <v>127.71002477598019</v>
      </c>
      <c r="V163" s="12">
        <v>129.49342095169376</v>
      </c>
      <c r="W163" s="12">
        <v>132.02608519106016</v>
      </c>
      <c r="X163" s="12">
        <v>134.36962151722307</v>
      </c>
    </row>
    <row r="164" spans="1:24">
      <c r="A164" t="s">
        <v>202</v>
      </c>
      <c r="B164" t="s">
        <v>318</v>
      </c>
      <c r="C164" t="s">
        <v>319</v>
      </c>
      <c r="D164" s="12"/>
      <c r="E164" s="12">
        <v>45.044752878957517</v>
      </c>
      <c r="F164" s="12">
        <v>63.62704173665076</v>
      </c>
      <c r="G164" s="12">
        <v>82.167881250666852</v>
      </c>
      <c r="H164" s="12">
        <v>100</v>
      </c>
      <c r="I164" s="12">
        <v>107.56961539133792</v>
      </c>
      <c r="J164" s="12">
        <v>115.3394974934097</v>
      </c>
      <c r="K164" s="12">
        <v>123.72915392862564</v>
      </c>
      <c r="L164" s="12">
        <v>128.69088599545833</v>
      </c>
      <c r="M164" s="12">
        <v>136.35102859223363</v>
      </c>
      <c r="N164" s="12">
        <v>141.81144267059835</v>
      </c>
      <c r="O164" s="12">
        <v>145.18649528816036</v>
      </c>
      <c r="P164" s="12">
        <v>150.85212606179161</v>
      </c>
      <c r="Q164" s="12">
        <v>158.52124936290707</v>
      </c>
      <c r="R164" s="12">
        <v>167.58123065543398</v>
      </c>
      <c r="S164" s="12">
        <v>183.24581702766591</v>
      </c>
      <c r="T164" s="12">
        <v>200.04422108772232</v>
      </c>
      <c r="U164" s="12">
        <v>199.27115623088048</v>
      </c>
      <c r="V164" s="12">
        <v>202.18928069990761</v>
      </c>
      <c r="W164" s="12">
        <v>211.10935922233051</v>
      </c>
      <c r="X164" s="12">
        <v>218.67400624067091</v>
      </c>
    </row>
    <row r="165" spans="1:24">
      <c r="A165" t="s">
        <v>220</v>
      </c>
      <c r="B165" t="s">
        <v>318</v>
      </c>
      <c r="C165" t="s">
        <v>319</v>
      </c>
      <c r="D165" s="12">
        <v>89.463182359735669</v>
      </c>
      <c r="E165" s="12">
        <v>92.578818421000562</v>
      </c>
      <c r="F165" s="12">
        <v>95.123712794204906</v>
      </c>
      <c r="G165" s="12">
        <v>97.832900664961841</v>
      </c>
      <c r="H165" s="12">
        <v>100</v>
      </c>
      <c r="I165" s="12">
        <v>101.63717795813221</v>
      </c>
      <c r="J165" s="12">
        <v>102.97844631772692</v>
      </c>
      <c r="K165" s="12">
        <v>104.39459960380437</v>
      </c>
      <c r="L165" s="12">
        <v>106.74084055919015</v>
      </c>
      <c r="M165" s="12">
        <v>109.23056994573409</v>
      </c>
      <c r="N165" s="12">
        <v>111.53182333717884</v>
      </c>
      <c r="O165" s="12">
        <v>114.04801776173468</v>
      </c>
      <c r="P165" s="12">
        <v>116.40173671929897</v>
      </c>
      <c r="Q165" s="12">
        <v>119.07457171868302</v>
      </c>
      <c r="R165" s="12">
        <v>121.76932525078161</v>
      </c>
      <c r="S165" s="12">
        <v>124.41560007157096</v>
      </c>
      <c r="T165" s="12">
        <v>127.92730292588311</v>
      </c>
      <c r="U165" s="12">
        <v>128.79725388793807</v>
      </c>
      <c r="V165" s="12">
        <v>131.04222513509055</v>
      </c>
      <c r="W165" s="12">
        <v>133.83769563126054</v>
      </c>
      <c r="X165" s="12">
        <v>136.23876721190933</v>
      </c>
    </row>
    <row r="166" spans="1:24">
      <c r="A166" t="s">
        <v>203</v>
      </c>
      <c r="B166" t="s">
        <v>318</v>
      </c>
      <c r="C166" t="s">
        <v>319</v>
      </c>
      <c r="D166" s="12">
        <v>94.010715215542604</v>
      </c>
      <c r="E166" s="12">
        <v>84.065999846192128</v>
      </c>
      <c r="F166" s="12">
        <v>91.588529550527554</v>
      </c>
      <c r="G166" s="12">
        <v>100.76038426132179</v>
      </c>
      <c r="H166" s="12">
        <v>100</v>
      </c>
      <c r="I166" s="12">
        <v>100.68320079049256</v>
      </c>
      <c r="J166" s="12">
        <v>101.29758588469684</v>
      </c>
      <c r="K166" s="12">
        <v>103.53300650051449</v>
      </c>
      <c r="L166" s="12">
        <v>107.75350446041051</v>
      </c>
      <c r="M166" s="12">
        <v>111.04190249714436</v>
      </c>
      <c r="N166" s="12">
        <v>113.97516615649083</v>
      </c>
      <c r="O166" s="12">
        <v>114.55212899744488</v>
      </c>
      <c r="P166" s="12">
        <v>116.02620596378681</v>
      </c>
      <c r="Q166" s="12">
        <v>117.60090143819293</v>
      </c>
      <c r="R166" s="12">
        <v>119.97005215428281</v>
      </c>
      <c r="S166" s="12">
        <v>123.26315904871116</v>
      </c>
      <c r="T166" s="12">
        <v>128.35860089445504</v>
      </c>
      <c r="U166" s="12">
        <v>130.72140327868351</v>
      </c>
      <c r="V166" s="12">
        <v>133.4019188454572</v>
      </c>
      <c r="W166" s="12">
        <v>138.21741856617976</v>
      </c>
      <c r="X166" s="12">
        <v>142.79796873795951</v>
      </c>
    </row>
    <row r="167" spans="1:24">
      <c r="A167" t="s">
        <v>2</v>
      </c>
      <c r="B167" t="s">
        <v>318</v>
      </c>
      <c r="C167" t="s">
        <v>319</v>
      </c>
      <c r="D167" s="12">
        <v>88.628184377620585</v>
      </c>
      <c r="E167" s="12">
        <v>93.294313224996912</v>
      </c>
      <c r="F167" s="12">
        <v>95.385669292881701</v>
      </c>
      <c r="G167" s="12">
        <v>97.854250170744791</v>
      </c>
      <c r="H167" s="12">
        <v>100</v>
      </c>
      <c r="I167" s="12">
        <v>99.362639378610012</v>
      </c>
      <c r="J167" s="12">
        <v>100.30035184985677</v>
      </c>
      <c r="K167" s="12">
        <v>101.2338270701209</v>
      </c>
      <c r="L167" s="12">
        <v>103.637764191405</v>
      </c>
      <c r="M167" s="12">
        <v>105.74141061171284</v>
      </c>
      <c r="N167" s="12">
        <v>107.76932002113961</v>
      </c>
      <c r="O167" s="12">
        <v>110.02178346419464</v>
      </c>
      <c r="P167" s="12">
        <v>112.26923269904964</v>
      </c>
      <c r="Q167" s="12">
        <v>114.51101215016003</v>
      </c>
      <c r="R167" s="12">
        <v>116.83243297962176</v>
      </c>
      <c r="S167" s="12">
        <v>119.13922227901701</v>
      </c>
      <c r="T167" s="12">
        <v>122.28265067576264</v>
      </c>
      <c r="U167" s="12">
        <v>122.20039512551494</v>
      </c>
      <c r="V167" s="12">
        <v>123.62964371168498</v>
      </c>
      <c r="W167" s="12">
        <v>125.89496697042648</v>
      </c>
      <c r="X167" s="12">
        <v>127.93579058827052</v>
      </c>
    </row>
    <row r="168" spans="1:24">
      <c r="A168" t="s">
        <v>5</v>
      </c>
      <c r="B168" t="s">
        <v>318</v>
      </c>
      <c r="C168" t="s">
        <v>319</v>
      </c>
      <c r="D168" s="12">
        <v>87.086885647049399</v>
      </c>
      <c r="E168" s="12">
        <v>94.067137061212733</v>
      </c>
      <c r="F168" s="12">
        <v>96.802253282967357</v>
      </c>
      <c r="G168" s="12">
        <v>101.0010741572808</v>
      </c>
      <c r="H168" s="12">
        <v>100</v>
      </c>
      <c r="I168" s="12">
        <v>97.972021145079125</v>
      </c>
      <c r="J168" s="12">
        <v>97.9488938953711</v>
      </c>
      <c r="K168" s="12">
        <v>99.343492670997222</v>
      </c>
      <c r="L168" s="12">
        <v>99.90057975001163</v>
      </c>
      <c r="M168" s="12">
        <v>101.78678491089546</v>
      </c>
      <c r="N168" s="12">
        <v>103.08870454153579</v>
      </c>
      <c r="O168" s="12">
        <v>104.58383583074892</v>
      </c>
      <c r="P168" s="12">
        <v>105.56798986262794</v>
      </c>
      <c r="Q168" s="12">
        <v>107.01015957665325</v>
      </c>
      <c r="R168" s="12">
        <v>108.02040996212793</v>
      </c>
      <c r="S168" s="12">
        <v>109.42948068472505</v>
      </c>
      <c r="T168" s="12">
        <v>111.034107444471</v>
      </c>
      <c r="U168" s="12">
        <v>111.62334733108263</v>
      </c>
      <c r="V168" s="12">
        <v>113.62755815945992</v>
      </c>
      <c r="W168" s="12">
        <v>115.81645011751908</v>
      </c>
      <c r="X168" s="12">
        <v>117.7746024890927</v>
      </c>
    </row>
    <row r="169" spans="1:24">
      <c r="A169" t="s">
        <v>204</v>
      </c>
      <c r="B169" t="s">
        <v>318</v>
      </c>
      <c r="C169" t="s">
        <v>319</v>
      </c>
      <c r="D169" s="12">
        <v>82.399003412465802</v>
      </c>
      <c r="E169" s="12">
        <v>86.472948411925145</v>
      </c>
      <c r="F169" s="12">
        <v>89.430265009499323</v>
      </c>
      <c r="G169" s="12">
        <v>93.928087408688896</v>
      </c>
      <c r="H169" s="12">
        <v>100</v>
      </c>
      <c r="I169" s="12">
        <v>105.29957462567741</v>
      </c>
      <c r="J169" s="12">
        <v>103.50345563484888</v>
      </c>
      <c r="K169" s="12">
        <v>108.08602908186947</v>
      </c>
      <c r="L169" s="12">
        <v>112.61822978506795</v>
      </c>
      <c r="M169" s="12">
        <v>114.50797938680689</v>
      </c>
      <c r="N169" s="12">
        <v>118.05781749057448</v>
      </c>
      <c r="O169" s="12">
        <v>122.07572764262804</v>
      </c>
      <c r="P169" s="12">
        <v>126.05623842579016</v>
      </c>
      <c r="Q169" s="12">
        <v>130.23515465295682</v>
      </c>
      <c r="R169" s="12">
        <v>133.52116290136911</v>
      </c>
      <c r="S169" s="12">
        <v>137.94770512594914</v>
      </c>
      <c r="T169" s="12">
        <v>145.04828868180681</v>
      </c>
      <c r="U169" s="12">
        <v>147.96682203173629</v>
      </c>
      <c r="V169" s="12">
        <v>150.70890836614666</v>
      </c>
      <c r="W169" s="12">
        <v>152.86028593748122</v>
      </c>
      <c r="X169" s="12">
        <v>153.71638008459954</v>
      </c>
    </row>
    <row r="170" spans="1:24">
      <c r="A170" t="s">
        <v>205</v>
      </c>
      <c r="B170" t="s">
        <v>318</v>
      </c>
      <c r="C170" t="s">
        <v>319</v>
      </c>
      <c r="D170" s="12">
        <v>50.400189648789457</v>
      </c>
      <c r="E170" s="12">
        <v>96.996368915519923</v>
      </c>
      <c r="F170" s="12">
        <v>100.37639640253987</v>
      </c>
      <c r="G170" s="12">
        <v>96.477649842614341</v>
      </c>
      <c r="H170" s="12">
        <v>100</v>
      </c>
      <c r="I170" s="12">
        <v>109.24320942056578</v>
      </c>
      <c r="J170" s="12">
        <v>109.88767298765379</v>
      </c>
      <c r="K170" s="12">
        <v>114.80071457868594</v>
      </c>
      <c r="L170" s="12">
        <v>124.52163809225657</v>
      </c>
      <c r="M170" s="12">
        <v>138.69831264416817</v>
      </c>
      <c r="N170" s="12">
        <v>157.33114688344298</v>
      </c>
      <c r="O170" s="12">
        <v>159.5610898850845</v>
      </c>
      <c r="P170" s="12">
        <v>169.00279526624109</v>
      </c>
      <c r="Q170" s="12">
        <v>178.21588406380948</v>
      </c>
      <c r="R170" s="12">
        <v>174.22822025284799</v>
      </c>
      <c r="S170" s="12">
        <v>195.87196230936505</v>
      </c>
      <c r="T170" s="12">
        <v>206.48810591110507</v>
      </c>
      <c r="U170" s="12">
        <v>190.08894294976642</v>
      </c>
      <c r="V170" s="12">
        <v>199.69165052096102</v>
      </c>
      <c r="W170" s="12">
        <v>202.73020853261585</v>
      </c>
      <c r="X170" s="12">
        <v>204.0874246074633</v>
      </c>
    </row>
    <row r="171" spans="1:24">
      <c r="A171" t="s">
        <v>206</v>
      </c>
      <c r="B171" t="s">
        <v>318</v>
      </c>
      <c r="C171" t="s">
        <v>319</v>
      </c>
      <c r="D171" s="12">
        <v>92.960515683825875</v>
      </c>
      <c r="E171" s="12">
        <v>91.239824541731082</v>
      </c>
      <c r="F171" s="12">
        <v>94.360341074813618</v>
      </c>
      <c r="G171" s="12">
        <v>94.429628755601371</v>
      </c>
      <c r="H171" s="12">
        <v>100</v>
      </c>
      <c r="I171" s="12">
        <v>109.63185656617772</v>
      </c>
      <c r="J171" s="12">
        <v>108.39494452092832</v>
      </c>
      <c r="K171" s="12">
        <v>112.20078002329942</v>
      </c>
      <c r="L171" s="12">
        <v>118.08288305634953</v>
      </c>
      <c r="M171" s="12">
        <v>123.79455498332244</v>
      </c>
      <c r="N171" s="12">
        <v>130.824471371474</v>
      </c>
      <c r="O171" s="12">
        <v>136.57690144218208</v>
      </c>
      <c r="P171" s="12">
        <v>140.63395603441833</v>
      </c>
      <c r="Q171" s="12">
        <v>143.64964151226414</v>
      </c>
      <c r="R171" s="12">
        <v>148.11867781767123</v>
      </c>
      <c r="S171" s="12">
        <v>152.9444611125912</v>
      </c>
      <c r="T171" s="12">
        <v>156.48279842947275</v>
      </c>
      <c r="U171" s="12">
        <v>148.4336086838392</v>
      </c>
      <c r="V171" s="12">
        <v>144.49248754033289</v>
      </c>
      <c r="W171" s="12">
        <v>146.8003108233483</v>
      </c>
      <c r="X171" s="12">
        <v>147.95581532390597</v>
      </c>
    </row>
    <row r="172" spans="1:24">
      <c r="A172" t="s">
        <v>207</v>
      </c>
      <c r="B172" t="s">
        <v>318</v>
      </c>
      <c r="C172" t="s">
        <v>319</v>
      </c>
      <c r="D172" s="12">
        <v>100.97846340010918</v>
      </c>
      <c r="E172" s="12">
        <v>91.847659344153925</v>
      </c>
      <c r="F172" s="12">
        <v>92.52158616760444</v>
      </c>
      <c r="G172" s="12">
        <v>87.823985442868548</v>
      </c>
      <c r="H172" s="12">
        <v>100</v>
      </c>
      <c r="I172" s="12">
        <v>104.30318379474417</v>
      </c>
      <c r="J172" s="12">
        <v>105.61154980955679</v>
      </c>
      <c r="K172" s="12">
        <v>108.11496371096989</v>
      </c>
      <c r="L172" s="12">
        <v>112.08622720931646</v>
      </c>
      <c r="M172" s="12">
        <v>115.2258061565541</v>
      </c>
      <c r="N172" s="12">
        <v>118.33813333403025</v>
      </c>
      <c r="O172" s="12">
        <v>121.85019592233705</v>
      </c>
      <c r="P172" s="12">
        <v>124.98795075721641</v>
      </c>
      <c r="Q172" s="12">
        <v>128.10677422921373</v>
      </c>
      <c r="R172" s="12">
        <v>131.37920925312156</v>
      </c>
      <c r="S172" s="12">
        <v>133.81283378660393</v>
      </c>
      <c r="T172" s="12">
        <v>138.07920097550235</v>
      </c>
      <c r="U172" s="12">
        <v>138.74734019110676</v>
      </c>
      <c r="V172" s="12">
        <v>140.64211765519588</v>
      </c>
      <c r="W172" s="12">
        <v>143.46539277802802</v>
      </c>
      <c r="X172" s="12">
        <v>146.63471939930938</v>
      </c>
    </row>
    <row r="173" spans="1:24">
      <c r="A173" t="s">
        <v>208</v>
      </c>
      <c r="B173" t="s">
        <v>318</v>
      </c>
      <c r="C173" t="s">
        <v>319</v>
      </c>
      <c r="D173" s="12">
        <v>82.87962270793048</v>
      </c>
      <c r="E173" s="12">
        <v>105.65913113187042</v>
      </c>
      <c r="F173" s="12">
        <v>113.87015568408204</v>
      </c>
      <c r="G173" s="12">
        <v>112.10269582281995</v>
      </c>
      <c r="H173" s="12">
        <v>100</v>
      </c>
      <c r="I173" s="12">
        <v>101.95434252836174</v>
      </c>
      <c r="J173" s="12">
        <v>95.371799033600354</v>
      </c>
      <c r="K173" s="12">
        <v>114.0248593348477</v>
      </c>
      <c r="L173" s="12">
        <v>138.13820840130086</v>
      </c>
      <c r="M173" s="12">
        <v>125.36529449521643</v>
      </c>
      <c r="N173" s="12">
        <v>113.94014524344485</v>
      </c>
      <c r="O173" s="12">
        <v>101.46902449742861</v>
      </c>
      <c r="P173" s="12">
        <v>98.060469970829473</v>
      </c>
      <c r="Q173" s="12">
        <v>95.82478338699913</v>
      </c>
      <c r="R173" s="12">
        <v>89.475507408158919</v>
      </c>
      <c r="S173" s="12">
        <v>80.558962922483019</v>
      </c>
      <c r="T173" s="12">
        <v>85.430162028257655</v>
      </c>
      <c r="U173" s="12">
        <v>97.730073304569828</v>
      </c>
      <c r="V173" s="12">
        <v>108.0582345223702</v>
      </c>
      <c r="W173" s="12">
        <v>112.44498635701834</v>
      </c>
      <c r="X173" s="12">
        <v>120.75963477591205</v>
      </c>
    </row>
    <row r="174" spans="1:24">
      <c r="A174" t="s">
        <v>209</v>
      </c>
      <c r="B174" t="s">
        <v>318</v>
      </c>
      <c r="C174" t="s">
        <v>319</v>
      </c>
      <c r="D174" s="12">
        <v>0</v>
      </c>
      <c r="E174" s="12">
        <v>0</v>
      </c>
      <c r="F174" s="12">
        <v>0</v>
      </c>
      <c r="G174" s="12">
        <v>80.82066757781503</v>
      </c>
      <c r="H174" s="12">
        <v>100</v>
      </c>
      <c r="I174" s="12">
        <v>124.3374674817923</v>
      </c>
      <c r="J174" s="12">
        <v>135.6725898924162</v>
      </c>
      <c r="K174" s="12">
        <v>138.73763372252679</v>
      </c>
      <c r="L174" s="12">
        <v>157.84849927893228</v>
      </c>
      <c r="M174" s="12">
        <v>165.20632778025237</v>
      </c>
      <c r="N174" s="12">
        <v>171.35009162933389</v>
      </c>
      <c r="O174" s="12">
        <v>169.96148598028344</v>
      </c>
      <c r="P174" s="12">
        <v>170.93309878443438</v>
      </c>
      <c r="Q174" s="12">
        <v>176.79316494004775</v>
      </c>
      <c r="R174" s="12">
        <v>189.23519695846738</v>
      </c>
      <c r="S174" s="12">
        <v>201.64233990654506</v>
      </c>
      <c r="T174" s="12">
        <v>228.10775515823363</v>
      </c>
      <c r="U174" s="12">
        <v>232.7279745607789</v>
      </c>
      <c r="V174" s="12">
        <v>235.08563693840156</v>
      </c>
      <c r="W174" s="12">
        <v>243.67426515616023</v>
      </c>
      <c r="X174" s="12">
        <v>249.45367844672114</v>
      </c>
    </row>
    <row r="175" spans="1:24">
      <c r="A175" t="s">
        <v>210</v>
      </c>
      <c r="B175" t="s">
        <v>318</v>
      </c>
      <c r="C175" t="s">
        <v>319</v>
      </c>
      <c r="D175" s="12">
        <v>86.594765261696239</v>
      </c>
      <c r="E175" s="12">
        <v>92.445377695184177</v>
      </c>
      <c r="F175" s="12">
        <v>95.433516768796991</v>
      </c>
      <c r="G175" s="12">
        <v>100.29825659182087</v>
      </c>
      <c r="H175" s="12">
        <v>100</v>
      </c>
      <c r="I175" s="12">
        <v>99.092565006614734</v>
      </c>
      <c r="J175" s="12">
        <v>100.90066846447796</v>
      </c>
      <c r="K175" s="12">
        <v>104.1186006778761</v>
      </c>
      <c r="L175" s="12">
        <v>108.44660450362402</v>
      </c>
      <c r="M175" s="12">
        <v>113.64419451499116</v>
      </c>
      <c r="N175" s="12">
        <v>117.85583574577423</v>
      </c>
      <c r="O175" s="12">
        <v>120.86338246649048</v>
      </c>
      <c r="P175" s="12">
        <v>122.41249465479304</v>
      </c>
      <c r="Q175" s="12">
        <v>124.86904920375477</v>
      </c>
      <c r="R175" s="12">
        <v>127.33040209567025</v>
      </c>
      <c r="S175" s="12">
        <v>130.00824532808321</v>
      </c>
      <c r="T175" s="12">
        <v>132.46290473948517</v>
      </c>
      <c r="U175" s="12">
        <v>133.22228986850345</v>
      </c>
      <c r="V175" s="12">
        <v>135.06145287905846</v>
      </c>
      <c r="W175" s="12">
        <v>137.09680551956762</v>
      </c>
      <c r="X175" s="12">
        <v>140.40469589339313</v>
      </c>
    </row>
    <row r="176" spans="1:24">
      <c r="A176" t="s">
        <v>211</v>
      </c>
      <c r="B176" t="s">
        <v>318</v>
      </c>
      <c r="C176" t="s">
        <v>319</v>
      </c>
      <c r="D176" s="12">
        <v>94.135521951691629</v>
      </c>
      <c r="E176" s="12">
        <v>93.108739339716422</v>
      </c>
      <c r="F176" s="12">
        <v>93.512188096819372</v>
      </c>
      <c r="G176" s="12">
        <v>97.090788384446995</v>
      </c>
      <c r="H176" s="12">
        <v>100</v>
      </c>
      <c r="I176" s="12">
        <v>104.90401923254097</v>
      </c>
      <c r="J176" s="12">
        <v>102.71372847861035</v>
      </c>
      <c r="K176" s="12">
        <v>107.19394294035941</v>
      </c>
      <c r="L176" s="12">
        <v>113.64175087957646</v>
      </c>
      <c r="M176" s="12">
        <v>118.39730785146031</v>
      </c>
      <c r="N176" s="12">
        <v>129.65771026888234</v>
      </c>
      <c r="O176" s="12">
        <v>125.55612582124978</v>
      </c>
      <c r="P176" s="12">
        <v>122.07066417183646</v>
      </c>
      <c r="Q176" s="12">
        <v>129.5158980020081</v>
      </c>
      <c r="R176" s="12">
        <v>132.41899556056413</v>
      </c>
      <c r="S176" s="12">
        <v>136.1658140753824</v>
      </c>
      <c r="T176" s="12">
        <v>138.84098062003756</v>
      </c>
      <c r="U176" s="12">
        <v>134.80012747213712</v>
      </c>
      <c r="V176" s="12">
        <v>151.07592074940334</v>
      </c>
      <c r="W176" s="12">
        <v>158.75426480472106</v>
      </c>
      <c r="X176" s="12">
        <v>168.41552743565379</v>
      </c>
    </row>
    <row r="177" spans="1:24">
      <c r="A177" t="s">
        <v>212</v>
      </c>
      <c r="B177" t="s">
        <v>318</v>
      </c>
      <c r="C177" t="s">
        <v>319</v>
      </c>
      <c r="D177" s="12">
        <v>43.503327281698368</v>
      </c>
      <c r="E177" s="12">
        <v>79.01990965641383</v>
      </c>
      <c r="F177" s="12">
        <v>83.243077651013493</v>
      </c>
      <c r="G177" s="12">
        <v>90.757824808758016</v>
      </c>
      <c r="H177" s="12">
        <v>100</v>
      </c>
      <c r="I177" s="12">
        <v>105.66720221814764</v>
      </c>
      <c r="J177" s="12">
        <v>111.02538263453422</v>
      </c>
      <c r="K177" s="12">
        <v>109.70365532241503</v>
      </c>
      <c r="L177" s="12">
        <v>127.16800358799956</v>
      </c>
      <c r="M177" s="12">
        <v>144.35483476453032</v>
      </c>
      <c r="N177" s="12">
        <v>141.63661338140878</v>
      </c>
      <c r="O177" s="12">
        <v>124.78001004415952</v>
      </c>
      <c r="P177" s="12">
        <v>124.93858825222624</v>
      </c>
      <c r="Q177" s="12">
        <v>144.13619385139617</v>
      </c>
      <c r="R177" s="12">
        <v>151.14282431522128</v>
      </c>
      <c r="S177" s="12">
        <v>160.33440582865092</v>
      </c>
      <c r="T177" s="12">
        <v>180.14055804166628</v>
      </c>
      <c r="U177" s="12">
        <v>150.0820898864842</v>
      </c>
      <c r="V177" s="12">
        <v>167.05172194422786</v>
      </c>
      <c r="W177" s="12">
        <v>169.54610644856308</v>
      </c>
      <c r="X177" s="12">
        <v>172.9652046320426</v>
      </c>
    </row>
    <row r="178" spans="1:24">
      <c r="A178" t="s">
        <v>213</v>
      </c>
      <c r="B178" t="s">
        <v>318</v>
      </c>
      <c r="C178" t="s">
        <v>319</v>
      </c>
      <c r="D178" s="12">
        <v>91.579813751182314</v>
      </c>
      <c r="E178" s="12">
        <v>90.089335117468949</v>
      </c>
      <c r="F178" s="12">
        <v>91.594361067760858</v>
      </c>
      <c r="G178" s="12">
        <v>96.825184607217366</v>
      </c>
      <c r="H178" s="12">
        <v>100</v>
      </c>
      <c r="I178" s="12">
        <v>102.10159514079967</v>
      </c>
      <c r="J178" s="12">
        <v>103.09588474343774</v>
      </c>
      <c r="K178" s="12">
        <v>106.70891702704766</v>
      </c>
      <c r="L178" s="12">
        <v>111.47682467662054</v>
      </c>
      <c r="M178" s="12">
        <v>115.54459114516321</v>
      </c>
      <c r="N178" s="12">
        <v>119.08896679010849</v>
      </c>
      <c r="O178" s="12">
        <v>122.73802005436085</v>
      </c>
      <c r="P178" s="12">
        <v>126.01323703349041</v>
      </c>
      <c r="Q178" s="12">
        <v>129.86008746913191</v>
      </c>
      <c r="R178" s="12">
        <v>133.40350734383338</v>
      </c>
      <c r="S178" s="12">
        <v>136.88052235378692</v>
      </c>
      <c r="T178" s="12">
        <v>140.35946890268144</v>
      </c>
      <c r="U178" s="12">
        <v>138.91648568693935</v>
      </c>
      <c r="V178" s="12">
        <v>140.35099371393289</v>
      </c>
      <c r="W178" s="12">
        <v>141.63573929645176</v>
      </c>
      <c r="X178" s="12">
        <v>140.81146381892916</v>
      </c>
    </row>
    <row r="179" spans="1:24">
      <c r="A179" t="s">
        <v>214</v>
      </c>
      <c r="B179" t="s">
        <v>318</v>
      </c>
      <c r="C179" t="s">
        <v>319</v>
      </c>
      <c r="D179" s="12">
        <v>36.704657226956037</v>
      </c>
      <c r="E179" s="12">
        <v>90.514539396187089</v>
      </c>
      <c r="F179" s="12">
        <v>98.824082947834839</v>
      </c>
      <c r="G179" s="12">
        <v>100.86298502689101</v>
      </c>
      <c r="H179" s="12">
        <v>100</v>
      </c>
      <c r="I179" s="12">
        <v>113.71540449448436</v>
      </c>
      <c r="J179" s="12">
        <v>134.80137951724868</v>
      </c>
      <c r="K179" s="12">
        <v>123.52364072911472</v>
      </c>
      <c r="L179" s="12">
        <v>141.75089316410086</v>
      </c>
      <c r="M179" s="12">
        <v>147.47481799949512</v>
      </c>
      <c r="N179" s="12">
        <v>148.53002380589345</v>
      </c>
      <c r="O179" s="12">
        <v>151.30010188896048</v>
      </c>
      <c r="P179" s="12">
        <v>158.9217508838797</v>
      </c>
      <c r="Q179" s="12">
        <v>194.23440761101622</v>
      </c>
      <c r="R179" s="12">
        <v>214.22200026667994</v>
      </c>
      <c r="S179" s="12">
        <v>241.81337895573253</v>
      </c>
      <c r="T179" s="12">
        <v>245.95419178450183</v>
      </c>
      <c r="U179" s="12">
        <v>221.4777671887006</v>
      </c>
      <c r="V179" s="12">
        <v>234.57284175937826</v>
      </c>
      <c r="W179" s="12">
        <v>240.54920819848439</v>
      </c>
      <c r="X179" s="12">
        <v>238.72641578872762</v>
      </c>
    </row>
    <row r="180" spans="1:24">
      <c r="A180" t="s">
        <v>216</v>
      </c>
      <c r="B180" t="s">
        <v>318</v>
      </c>
      <c r="C180" t="s">
        <v>319</v>
      </c>
      <c r="D180" s="12">
        <v>0</v>
      </c>
      <c r="E180" s="12">
        <v>81.344157911964402</v>
      </c>
      <c r="F180" s="12">
        <v>87.707176398204865</v>
      </c>
      <c r="G180" s="12">
        <v>94.431543301221723</v>
      </c>
      <c r="H180" s="12">
        <v>100</v>
      </c>
      <c r="I180" s="12">
        <v>107.65426179045615</v>
      </c>
      <c r="J180" s="12">
        <v>109.73254549008362</v>
      </c>
      <c r="K180" s="12">
        <v>106.75651303960974</v>
      </c>
      <c r="L180" s="12">
        <v>119.06241207887214</v>
      </c>
      <c r="M180" s="12">
        <v>123.74968827304049</v>
      </c>
      <c r="N180" s="12">
        <v>129.36831715583051</v>
      </c>
      <c r="O180" s="12">
        <v>141.82965712801871</v>
      </c>
      <c r="P180" s="12">
        <v>157.48250947232046</v>
      </c>
      <c r="Q180" s="12">
        <v>167.06408232542418</v>
      </c>
      <c r="R180" s="12">
        <v>181.7009623527656</v>
      </c>
      <c r="S180" s="12">
        <v>205.34473650834201</v>
      </c>
      <c r="T180" s="12">
        <v>231.90151935878359</v>
      </c>
      <c r="U180" s="12">
        <v>241.18614549527067</v>
      </c>
      <c r="V180" s="12">
        <v>243.53470145774619</v>
      </c>
      <c r="W180" s="12">
        <v>251.81391439553224</v>
      </c>
      <c r="X180" s="12">
        <v>259.578738527415</v>
      </c>
    </row>
    <row r="181" spans="1:24">
      <c r="A181" t="s">
        <v>217</v>
      </c>
      <c r="B181" t="s">
        <v>318</v>
      </c>
      <c r="C181" t="s">
        <v>319</v>
      </c>
      <c r="D181" s="12">
        <v>74.518738054072273</v>
      </c>
      <c r="E181" s="12">
        <v>78.821812303973061</v>
      </c>
      <c r="F181" s="12">
        <v>82.366348651178171</v>
      </c>
      <c r="G181" s="12">
        <v>99.952631219892623</v>
      </c>
      <c r="H181" s="12">
        <v>100</v>
      </c>
      <c r="I181" s="12">
        <v>103.16323171315484</v>
      </c>
      <c r="J181" s="12">
        <v>107.0569016462678</v>
      </c>
      <c r="K181" s="12">
        <v>109.45022187888175</v>
      </c>
      <c r="L181" s="12">
        <v>110.90431494026768</v>
      </c>
      <c r="M181" s="12">
        <v>114.0182113354233</v>
      </c>
      <c r="N181" s="12">
        <v>118.08735976927461</v>
      </c>
      <c r="O181" s="12">
        <v>120.17261137027624</v>
      </c>
      <c r="P181" s="12">
        <v>121.22438733404169</v>
      </c>
      <c r="Q181" s="12">
        <v>123.91543111850105</v>
      </c>
      <c r="R181" s="12">
        <v>126.9599244633341</v>
      </c>
      <c r="S181" s="12">
        <v>131.54129269722722</v>
      </c>
      <c r="T181" s="12">
        <v>139.09045954600208</v>
      </c>
      <c r="U181" s="12">
        <v>140.92735897254795</v>
      </c>
      <c r="V181" s="12">
        <v>143.09001905638414</v>
      </c>
      <c r="W181" s="12">
        <v>146.28862168585917</v>
      </c>
      <c r="X181" s="12">
        <v>147.42591738874933</v>
      </c>
    </row>
    <row r="182" spans="1:24">
      <c r="A182" t="s">
        <v>218</v>
      </c>
      <c r="B182" t="s">
        <v>318</v>
      </c>
      <c r="C182" t="s">
        <v>319</v>
      </c>
      <c r="D182" s="12">
        <v>102.33106778563658</v>
      </c>
      <c r="E182" s="12">
        <v>95.476578982267938</v>
      </c>
      <c r="F182" s="12">
        <v>93.428790106775352</v>
      </c>
      <c r="G182" s="12">
        <v>95.393877248069941</v>
      </c>
      <c r="H182" s="12">
        <v>100</v>
      </c>
      <c r="I182" s="12">
        <v>99.126483790241622</v>
      </c>
      <c r="J182" s="12">
        <v>100.36497102726148</v>
      </c>
      <c r="K182" s="12">
        <v>103.19130213473082</v>
      </c>
      <c r="L182" s="12">
        <v>106.9327179893734</v>
      </c>
      <c r="M182" s="12">
        <v>110.54069948190218</v>
      </c>
      <c r="N182" s="12">
        <v>113.82312535764864</v>
      </c>
      <c r="O182" s="12">
        <v>117.49721987475955</v>
      </c>
      <c r="P182" s="12">
        <v>121.7669995640706</v>
      </c>
      <c r="Q182" s="12">
        <v>126.07605900602132</v>
      </c>
      <c r="R182" s="12">
        <v>130.6554110197342</v>
      </c>
      <c r="S182" s="12">
        <v>134.82255546738597</v>
      </c>
      <c r="T182" s="12">
        <v>139.66808757789221</v>
      </c>
      <c r="U182" s="12">
        <v>139.20700687970958</v>
      </c>
      <c r="V182" s="12">
        <v>140.73219926985297</v>
      </c>
      <c r="W182" s="12">
        <v>143.08763201034878</v>
      </c>
      <c r="X182" s="12">
        <v>145.00207099468707</v>
      </c>
    </row>
    <row r="183" spans="1:24">
      <c r="A183" t="s">
        <v>219</v>
      </c>
      <c r="B183" t="s">
        <v>318</v>
      </c>
      <c r="C183" t="s">
        <v>319</v>
      </c>
      <c r="D183" s="12">
        <v>100.23742881947906</v>
      </c>
      <c r="E183" s="12">
        <v>85.970691756155645</v>
      </c>
      <c r="F183" s="12">
        <v>88.185776235265138</v>
      </c>
      <c r="G183" s="12">
        <v>89.437126434108265</v>
      </c>
      <c r="H183" s="12">
        <v>100</v>
      </c>
      <c r="I183" s="12">
        <v>100.33055599431106</v>
      </c>
      <c r="J183" s="12">
        <v>98.165909529568509</v>
      </c>
      <c r="K183" s="12">
        <v>101.46824266951779</v>
      </c>
      <c r="L183" s="12">
        <v>107.74479793034065</v>
      </c>
      <c r="M183" s="12">
        <v>101.2708477912324</v>
      </c>
      <c r="N183" s="12">
        <v>104.97349836753268</v>
      </c>
      <c r="O183" s="12">
        <v>108.11690560256305</v>
      </c>
      <c r="P183" s="12">
        <v>109.4213312140472</v>
      </c>
      <c r="Q183" s="12">
        <v>109.33127198403834</v>
      </c>
      <c r="R183" s="12">
        <v>111.98269166574742</v>
      </c>
      <c r="S183" s="12">
        <v>114.39790496092954</v>
      </c>
      <c r="T183" s="12">
        <v>113.66117902727817</v>
      </c>
      <c r="U183" s="12">
        <v>104.58320234490301</v>
      </c>
      <c r="V183" s="12">
        <v>118.10951359499983</v>
      </c>
      <c r="W183" s="12">
        <v>127.42997238824512</v>
      </c>
      <c r="X183" s="12">
        <v>134.65559579518529</v>
      </c>
    </row>
    <row r="184" spans="1:24">
      <c r="A184" t="s">
        <v>221</v>
      </c>
      <c r="B184" t="s">
        <v>318</v>
      </c>
      <c r="C184" t="s">
        <v>319</v>
      </c>
      <c r="D184" s="12">
        <v>100.12283050619146</v>
      </c>
      <c r="E184" s="12">
        <v>96.89514601303587</v>
      </c>
      <c r="F184" s="12">
        <v>99.174152204806092</v>
      </c>
      <c r="G184" s="12">
        <v>95.562240330293761</v>
      </c>
      <c r="H184" s="12">
        <v>100</v>
      </c>
      <c r="I184" s="12">
        <v>119.37872073771285</v>
      </c>
      <c r="J184" s="12">
        <v>124.42750195471757</v>
      </c>
      <c r="K184" s="12">
        <v>129.98996353327908</v>
      </c>
      <c r="L184" s="12">
        <v>142.24103062602094</v>
      </c>
      <c r="M184" s="12">
        <v>141.47010924601514</v>
      </c>
      <c r="N184" s="12">
        <v>142.46812935796012</v>
      </c>
      <c r="O184" s="12">
        <v>132.44109175168208</v>
      </c>
      <c r="P184" s="12">
        <v>138.3632473271918</v>
      </c>
      <c r="Q184" s="12">
        <v>141.26437731620251</v>
      </c>
      <c r="R184" s="12">
        <v>145.92655127088582</v>
      </c>
      <c r="S184" s="12">
        <v>149.27642012697103</v>
      </c>
      <c r="T184" s="12">
        <v>132.83002648588413</v>
      </c>
      <c r="U184" s="12">
        <v>121.46850739273498</v>
      </c>
      <c r="V184" s="12">
        <v>130.4803999716635</v>
      </c>
      <c r="W184" s="12">
        <v>132.80846148983616</v>
      </c>
      <c r="X184" s="12">
        <v>144.69903926718553</v>
      </c>
    </row>
    <row r="185" spans="1:24">
      <c r="A185" t="s">
        <v>222</v>
      </c>
      <c r="B185" t="s">
        <v>318</v>
      </c>
      <c r="C185" t="s">
        <v>319</v>
      </c>
      <c r="D185" s="12">
        <v>89.420976749122929</v>
      </c>
      <c r="E185" s="12">
        <v>101.59521024291118</v>
      </c>
      <c r="F185" s="12">
        <v>102.21711896880807</v>
      </c>
      <c r="G185" s="12">
        <v>95.021241974508328</v>
      </c>
      <c r="H185" s="12">
        <v>100</v>
      </c>
      <c r="I185" s="12">
        <v>113.99898537821372</v>
      </c>
      <c r="J185" s="12">
        <v>116.44056981006212</v>
      </c>
      <c r="K185" s="12">
        <v>124.79932066522646</v>
      </c>
      <c r="L185" s="12">
        <v>148.16522407048001</v>
      </c>
      <c r="M185" s="12">
        <v>156.11954478722382</v>
      </c>
      <c r="N185" s="12">
        <v>150.2755567575901</v>
      </c>
      <c r="O185" s="12">
        <v>128.66682931763026</v>
      </c>
      <c r="P185" s="12">
        <v>120.3662235535802</v>
      </c>
      <c r="Q185" s="12">
        <v>124.27298146599341</v>
      </c>
      <c r="R185" s="12">
        <v>126.81522837983205</v>
      </c>
      <c r="S185" s="12">
        <v>119.47063353579303</v>
      </c>
      <c r="T185" s="12">
        <v>115.03202727860541</v>
      </c>
      <c r="U185" s="12">
        <v>121.08994565354868</v>
      </c>
      <c r="V185" s="12">
        <v>129.88497719091833</v>
      </c>
      <c r="W185" s="12">
        <v>126.78746529868063</v>
      </c>
      <c r="X185" s="12">
        <v>139.70159613943198</v>
      </c>
    </row>
    <row r="187" spans="1:24">
      <c r="A187" s="1" t="s">
        <v>14</v>
      </c>
    </row>
    <row r="188" spans="1:24">
      <c r="A188" t="s">
        <v>193</v>
      </c>
      <c r="D188" s="12">
        <f t="shared" ref="D188:X188" si="85">100*D3/D68</f>
        <v>107.63468690712455</v>
      </c>
      <c r="E188" s="12">
        <f t="shared" si="85"/>
        <v>103.25935831043905</v>
      </c>
      <c r="F188" s="12">
        <f t="shared" si="85"/>
        <v>100.76492086864872</v>
      </c>
      <c r="G188" s="12">
        <f t="shared" si="85"/>
        <v>100.05024937234305</v>
      </c>
      <c r="H188" s="12">
        <f t="shared" si="85"/>
        <v>100</v>
      </c>
      <c r="I188" s="12">
        <f t="shared" si="85"/>
        <v>102.51267709476272</v>
      </c>
      <c r="J188" s="12">
        <f t="shared" si="85"/>
        <v>102.531870301241</v>
      </c>
      <c r="K188" s="12">
        <f t="shared" si="85"/>
        <v>102.07511470053571</v>
      </c>
      <c r="L188" s="12">
        <f t="shared" si="85"/>
        <v>100.40650930443597</v>
      </c>
      <c r="M188" s="12">
        <f t="shared" si="85"/>
        <v>98.101459206390686</v>
      </c>
      <c r="N188" s="12">
        <f t="shared" si="85"/>
        <v>97.3676453496345</v>
      </c>
      <c r="O188" s="12">
        <f t="shared" si="85"/>
        <v>95.949421446501873</v>
      </c>
      <c r="P188" s="12">
        <f t="shared" si="85"/>
        <v>95.144502701647838</v>
      </c>
      <c r="Q188" s="12">
        <f t="shared" si="85"/>
        <v>93.598795848547596</v>
      </c>
      <c r="R188" s="12">
        <f t="shared" si="85"/>
        <v>91.628915299128224</v>
      </c>
      <c r="S188" s="12">
        <f t="shared" si="85"/>
        <v>89.918746455236843</v>
      </c>
      <c r="T188" s="12">
        <f t="shared" si="85"/>
        <v>86.20896670597493</v>
      </c>
      <c r="U188" s="12">
        <f t="shared" si="85"/>
        <v>89.096982800838333</v>
      </c>
      <c r="V188" s="12">
        <f t="shared" si="85"/>
        <v>85.696710239430089</v>
      </c>
      <c r="W188" s="12">
        <f t="shared" si="85"/>
        <v>81.490773003854727</v>
      </c>
      <c r="X188" s="12">
        <f t="shared" si="85"/>
        <v>79.605074445487858</v>
      </c>
    </row>
    <row r="189" spans="1:24">
      <c r="A189" t="s">
        <v>197</v>
      </c>
      <c r="D189" s="12">
        <f t="shared" ref="D189:X189" si="86">100*D4/D69</f>
        <v>101.1550190774214</v>
      </c>
      <c r="E189" s="12">
        <f t="shared" si="86"/>
        <v>99.771709005735673</v>
      </c>
      <c r="F189" s="12">
        <f t="shared" si="86"/>
        <v>99.124318492852609</v>
      </c>
      <c r="G189" s="12">
        <f t="shared" si="86"/>
        <v>101.98701847905717</v>
      </c>
      <c r="H189" s="12">
        <f t="shared" si="86"/>
        <v>100</v>
      </c>
      <c r="I189" s="12">
        <f t="shared" si="86"/>
        <v>97.901133765918757</v>
      </c>
      <c r="J189" s="12">
        <f t="shared" si="86"/>
        <v>94.730997535097913</v>
      </c>
      <c r="K189" s="12">
        <f t="shared" si="86"/>
        <v>92.617402272667263</v>
      </c>
      <c r="L189" s="12">
        <f t="shared" si="86"/>
        <v>91.640086377077708</v>
      </c>
      <c r="M189" s="12">
        <f t="shared" si="86"/>
        <v>88.386356516164057</v>
      </c>
      <c r="N189" s="12">
        <f t="shared" si="86"/>
        <v>88.130459395470339</v>
      </c>
      <c r="O189" s="12">
        <f t="shared" si="86"/>
        <v>85.63764822654575</v>
      </c>
      <c r="P189" s="12">
        <f t="shared" si="86"/>
        <v>84.459627999458434</v>
      </c>
      <c r="Q189" s="12">
        <f t="shared" si="86"/>
        <v>83.046582559221818</v>
      </c>
      <c r="R189" s="12">
        <f t="shared" si="86"/>
        <v>82.357839987906956</v>
      </c>
      <c r="S189" s="12">
        <f t="shared" si="86"/>
        <v>79.979970652825514</v>
      </c>
      <c r="T189" s="12">
        <f t="shared" si="86"/>
        <v>76.374686935406714</v>
      </c>
      <c r="U189" s="12">
        <f t="shared" si="86"/>
        <v>77.582390476405507</v>
      </c>
      <c r="V189" s="12">
        <f t="shared" si="86"/>
        <v>77.184950087618475</v>
      </c>
      <c r="W189" s="12">
        <f t="shared" si="86"/>
        <v>76.228807919623762</v>
      </c>
      <c r="X189" s="12">
        <f t="shared" si="86"/>
        <v>75.228392804998364</v>
      </c>
    </row>
    <row r="190" spans="1:24">
      <c r="A190" t="s">
        <v>198</v>
      </c>
      <c r="D190" s="12" t="e">
        <f t="shared" ref="D190:X190" si="87">100*D5/D70</f>
        <v>#DIV/0!</v>
      </c>
      <c r="E190" s="12" t="e">
        <f t="shared" si="87"/>
        <v>#DIV/0!</v>
      </c>
      <c r="F190" s="12" t="e">
        <f t="shared" si="87"/>
        <v>#DIV/0!</v>
      </c>
      <c r="G190" s="12">
        <f t="shared" si="87"/>
        <v>98.622194816151037</v>
      </c>
      <c r="H190" s="12">
        <f t="shared" si="87"/>
        <v>100</v>
      </c>
      <c r="I190" s="12">
        <f t="shared" si="87"/>
        <v>98.703813621663386</v>
      </c>
      <c r="J190" s="12">
        <f t="shared" si="87"/>
        <v>99.605245746652699</v>
      </c>
      <c r="K190" s="12">
        <f t="shared" si="87"/>
        <v>99.517167299744145</v>
      </c>
      <c r="L190" s="12">
        <f t="shared" si="87"/>
        <v>102.75961885050452</v>
      </c>
      <c r="M190" s="12">
        <f t="shared" si="87"/>
        <v>104.06679852528319</v>
      </c>
      <c r="N190" s="12">
        <f t="shared" si="87"/>
        <v>106.06393448541536</v>
      </c>
      <c r="O190" s="12">
        <f t="shared" si="87"/>
        <v>102.1264808755604</v>
      </c>
      <c r="P190" s="12">
        <f t="shared" si="87"/>
        <v>106.48101837674409</v>
      </c>
      <c r="Q190" s="12">
        <f t="shared" si="87"/>
        <v>106.80233830402926</v>
      </c>
      <c r="R190" s="12">
        <f t="shared" si="87"/>
        <v>104.89423165342623</v>
      </c>
      <c r="S190" s="12">
        <f t="shared" si="87"/>
        <v>103.08300046475151</v>
      </c>
      <c r="T190" s="12">
        <f t="shared" si="87"/>
        <v>99.093933591201136</v>
      </c>
      <c r="U190" s="12">
        <f t="shared" si="87"/>
        <v>99.50788266192059</v>
      </c>
      <c r="V190" s="12">
        <f t="shared" si="87"/>
        <v>96.675501624227351</v>
      </c>
      <c r="W190" s="12">
        <f t="shared" si="87"/>
        <v>96.935930313914952</v>
      </c>
      <c r="X190" s="12">
        <f t="shared" si="87"/>
        <v>97.496803688407823</v>
      </c>
    </row>
    <row r="191" spans="1:24">
      <c r="A191" t="s">
        <v>199</v>
      </c>
      <c r="D191" s="12">
        <f t="shared" ref="D191:X191" si="88">100*D6/D71</f>
        <v>118.04113268757568</v>
      </c>
      <c r="E191" s="12">
        <f t="shared" si="88"/>
        <v>120.35134260428494</v>
      </c>
      <c r="F191" s="12">
        <f t="shared" si="88"/>
        <v>109.53741879650842</v>
      </c>
      <c r="G191" s="12">
        <f t="shared" si="88"/>
        <v>104.80409034417288</v>
      </c>
      <c r="H191" s="12">
        <f t="shared" si="88"/>
        <v>100</v>
      </c>
      <c r="I191" s="12">
        <f t="shared" si="88"/>
        <v>95.996272276394635</v>
      </c>
      <c r="J191" s="12">
        <f t="shared" si="88"/>
        <v>91.705760801985434</v>
      </c>
      <c r="K191" s="12">
        <f t="shared" si="88"/>
        <v>84.837805814705831</v>
      </c>
      <c r="L191" s="12">
        <f t="shared" si="88"/>
        <v>79.869141681109653</v>
      </c>
      <c r="M191" s="12">
        <f t="shared" si="88"/>
        <v>80.727396040932163</v>
      </c>
      <c r="N191" s="12">
        <f t="shared" si="88"/>
        <v>72.938857789901149</v>
      </c>
      <c r="O191" s="12">
        <f t="shared" si="88"/>
        <v>68.847220152507603</v>
      </c>
      <c r="P191" s="12">
        <f t="shared" si="88"/>
        <v>70.248671167773153</v>
      </c>
      <c r="Q191" s="12">
        <f t="shared" si="88"/>
        <v>61.734495602464442</v>
      </c>
      <c r="R191" s="12">
        <f t="shared" si="88"/>
        <v>55.051142803558811</v>
      </c>
      <c r="S191" s="12">
        <f t="shared" si="88"/>
        <v>54.631883336221648</v>
      </c>
      <c r="T191" s="12">
        <f t="shared" si="88"/>
        <v>46.881802917021624</v>
      </c>
      <c r="U191" s="12">
        <f t="shared" si="88"/>
        <v>49.180079120716904</v>
      </c>
      <c r="V191" s="12">
        <f t="shared" si="88"/>
        <v>45.304373965597627</v>
      </c>
      <c r="W191" s="12">
        <f t="shared" si="88"/>
        <v>44.634867906370367</v>
      </c>
      <c r="X191" s="12">
        <f t="shared" si="88"/>
        <v>45.850607923050141</v>
      </c>
    </row>
    <row r="192" spans="1:24">
      <c r="A192" t="s">
        <v>200</v>
      </c>
      <c r="D192" s="12">
        <f t="shared" ref="D192:X192" si="89">100*D7/D72</f>
        <v>101.72901967975335</v>
      </c>
      <c r="E192" s="12">
        <f t="shared" si="89"/>
        <v>101.29889385291752</v>
      </c>
      <c r="F192" s="12">
        <f t="shared" si="89"/>
        <v>95.812496528674089</v>
      </c>
      <c r="G192" s="12">
        <f t="shared" si="89"/>
        <v>95.497057803418429</v>
      </c>
      <c r="H192" s="12">
        <f t="shared" si="89"/>
        <v>100</v>
      </c>
      <c r="I192" s="12">
        <f t="shared" si="89"/>
        <v>97.113261884917875</v>
      </c>
      <c r="J192" s="12">
        <f t="shared" si="89"/>
        <v>96.6059984135983</v>
      </c>
      <c r="K192" s="12">
        <f t="shared" si="89"/>
        <v>96.995205799965007</v>
      </c>
      <c r="L192" s="12">
        <f t="shared" si="89"/>
        <v>98.017751367110037</v>
      </c>
      <c r="M192" s="12">
        <f t="shared" si="89"/>
        <v>96.528565711937617</v>
      </c>
      <c r="N192" s="12">
        <f t="shared" si="89"/>
        <v>99.050263896735785</v>
      </c>
      <c r="O192" s="12">
        <f t="shared" si="89"/>
        <v>97.005009662495056</v>
      </c>
      <c r="P192" s="12">
        <f t="shared" si="89"/>
        <v>93.246838556390131</v>
      </c>
      <c r="Q192" s="12">
        <f t="shared" si="89"/>
        <v>93.795136996169205</v>
      </c>
      <c r="R192" s="12">
        <f t="shared" si="89"/>
        <v>93.550997985477608</v>
      </c>
      <c r="S192" s="12">
        <f t="shared" si="89"/>
        <v>92.162368521018806</v>
      </c>
      <c r="T192" s="12">
        <f t="shared" si="89"/>
        <v>91.084107469987515</v>
      </c>
      <c r="U192" s="12">
        <f t="shared" si="89"/>
        <v>89.84525512779949</v>
      </c>
      <c r="V192" s="12">
        <f t="shared" si="89"/>
        <v>85.358276710425571</v>
      </c>
      <c r="W192" s="12">
        <f t="shared" si="89"/>
        <v>79.991146507623725</v>
      </c>
      <c r="X192" s="12">
        <f t="shared" si="89"/>
        <v>76.860535335793784</v>
      </c>
    </row>
    <row r="193" spans="1:24">
      <c r="A193" t="s">
        <v>320</v>
      </c>
      <c r="D193" s="12" t="e">
        <f t="shared" ref="D193:X193" si="90">100*D8/D73</f>
        <v>#DIV/0!</v>
      </c>
      <c r="E193" s="12" t="e">
        <f t="shared" si="90"/>
        <v>#DIV/0!</v>
      </c>
      <c r="F193" s="12" t="e">
        <f t="shared" si="90"/>
        <v>#DIV/0!</v>
      </c>
      <c r="G193" s="12">
        <f t="shared" si="90"/>
        <v>100.58076282514951</v>
      </c>
      <c r="H193" s="12">
        <f t="shared" si="90"/>
        <v>100</v>
      </c>
      <c r="I193" s="12">
        <f t="shared" si="90"/>
        <v>98.959196705788784</v>
      </c>
      <c r="J193" s="12">
        <f t="shared" si="90"/>
        <v>99.389725259693748</v>
      </c>
      <c r="K193" s="12">
        <f t="shared" si="90"/>
        <v>97.279830430255586</v>
      </c>
      <c r="L193" s="12">
        <f t="shared" si="90"/>
        <v>95.920703823412225</v>
      </c>
      <c r="M193" s="12">
        <f t="shared" si="90"/>
        <v>94.449453347913789</v>
      </c>
      <c r="N193" s="12">
        <f t="shared" si="90"/>
        <v>92.944661216060183</v>
      </c>
      <c r="O193" s="12">
        <f t="shared" si="90"/>
        <v>90.233775601564261</v>
      </c>
      <c r="P193" s="12">
        <f t="shared" si="90"/>
        <v>88.640604572232732</v>
      </c>
      <c r="Q193" s="12">
        <f t="shared" si="90"/>
        <v>86.803724661880992</v>
      </c>
      <c r="R193" s="12">
        <f t="shared" si="90"/>
        <v>85.265530149151829</v>
      </c>
      <c r="S193" s="12">
        <f t="shared" si="90"/>
        <v>84.843447090289089</v>
      </c>
      <c r="T193" s="12">
        <f t="shared" si="90"/>
        <v>84.224023519999733</v>
      </c>
      <c r="U193" s="12">
        <f t="shared" si="90"/>
        <v>85.242509950847449</v>
      </c>
      <c r="V193" s="12">
        <f t="shared" si="90"/>
        <v>82.957122682367938</v>
      </c>
      <c r="W193" s="12">
        <f t="shared" si="90"/>
        <v>82.244048537376557</v>
      </c>
      <c r="X193" s="12" t="e">
        <f t="shared" si="90"/>
        <v>#DIV/0!</v>
      </c>
    </row>
    <row r="194" spans="1:24">
      <c r="A194" t="s">
        <v>202</v>
      </c>
      <c r="D194" s="12" t="e">
        <f t="shared" ref="D194:X194" si="91">100*D9/D74</f>
        <v>#DIV/0!</v>
      </c>
      <c r="E194" s="12">
        <f t="shared" si="91"/>
        <v>122.55530588657024</v>
      </c>
      <c r="F194" s="12">
        <f t="shared" si="91"/>
        <v>120.79038328548646</v>
      </c>
      <c r="G194" s="12">
        <f t="shared" si="91"/>
        <v>100.8463163479627</v>
      </c>
      <c r="H194" s="12">
        <f t="shared" si="91"/>
        <v>100</v>
      </c>
      <c r="I194" s="12">
        <f t="shared" si="91"/>
        <v>91.509481683109314</v>
      </c>
      <c r="J194" s="12">
        <f t="shared" si="91"/>
        <v>79.030398324469189</v>
      </c>
      <c r="K194" s="12">
        <f t="shared" si="91"/>
        <v>74.943823764408876</v>
      </c>
      <c r="L194" s="12">
        <f t="shared" si="91"/>
        <v>71.685141139675395</v>
      </c>
      <c r="M194" s="12">
        <f t="shared" si="91"/>
        <v>70.301485916315116</v>
      </c>
      <c r="N194" s="12">
        <f t="shared" si="91"/>
        <v>67.885065965127268</v>
      </c>
      <c r="O194" s="12">
        <f t="shared" si="91"/>
        <v>67.802795525102809</v>
      </c>
      <c r="P194" s="12">
        <f t="shared" si="91"/>
        <v>67.288907900410763</v>
      </c>
      <c r="Q194" s="12">
        <f t="shared" si="91"/>
        <v>65.939224024363199</v>
      </c>
      <c r="R194" s="12">
        <f t="shared" si="91"/>
        <v>65.7120443061077</v>
      </c>
      <c r="S194" s="12">
        <f t="shared" si="91"/>
        <v>65.19284190122022</v>
      </c>
      <c r="T194" s="12">
        <f t="shared" si="91"/>
        <v>61.930727251367372</v>
      </c>
      <c r="U194" s="12">
        <f t="shared" si="91"/>
        <v>62.038925161478339</v>
      </c>
      <c r="V194" s="12">
        <f t="shared" si="91"/>
        <v>56.13991261250024</v>
      </c>
      <c r="W194" s="12">
        <f t="shared" si="91"/>
        <v>53.218121634005684</v>
      </c>
      <c r="X194" s="12">
        <f t="shared" si="91"/>
        <v>52.858393975933303</v>
      </c>
    </row>
    <row r="195" spans="1:24">
      <c r="A195" t="s">
        <v>220</v>
      </c>
      <c r="D195" s="12" t="e">
        <f t="shared" ref="D195:X195" si="92">100*D10/D75</f>
        <v>#DIV/0!</v>
      </c>
      <c r="E195" s="12" t="e">
        <f t="shared" si="92"/>
        <v>#DIV/0!</v>
      </c>
      <c r="F195" s="12" t="e">
        <f t="shared" si="92"/>
        <v>#DIV/0!</v>
      </c>
      <c r="G195" s="12">
        <f t="shared" si="92"/>
        <v>100.43827959031387</v>
      </c>
      <c r="H195" s="12">
        <f t="shared" si="92"/>
        <v>100</v>
      </c>
      <c r="I195" s="12">
        <f t="shared" si="92"/>
        <v>99.029699305087064</v>
      </c>
      <c r="J195" s="12">
        <f t="shared" si="92"/>
        <v>98.835006031266275</v>
      </c>
      <c r="K195" s="12">
        <f t="shared" si="92"/>
        <v>96.134539189979662</v>
      </c>
      <c r="L195" s="12">
        <f t="shared" si="92"/>
        <v>94.342395833992299</v>
      </c>
      <c r="M195" s="12">
        <f t="shared" si="92"/>
        <v>92.863442731085868</v>
      </c>
      <c r="N195" s="12">
        <f t="shared" si="92"/>
        <v>90.999068067022961</v>
      </c>
      <c r="O195" s="12">
        <f t="shared" si="92"/>
        <v>88.694401039092369</v>
      </c>
      <c r="P195" s="12">
        <f t="shared" si="92"/>
        <v>86.476258740185372</v>
      </c>
      <c r="Q195" s="12">
        <f t="shared" si="92"/>
        <v>85.274939651090946</v>
      </c>
      <c r="R195" s="12">
        <f t="shared" si="92"/>
        <v>83.688398213578949</v>
      </c>
      <c r="S195" s="12">
        <f t="shared" si="92"/>
        <v>83.056941750243737</v>
      </c>
      <c r="T195" s="12">
        <f t="shared" si="92"/>
        <v>82.787127259686329</v>
      </c>
      <c r="U195" s="12">
        <f t="shared" si="92"/>
        <v>83.881911547098397</v>
      </c>
      <c r="V195" s="12">
        <f t="shared" si="92"/>
        <v>81.394924279100024</v>
      </c>
      <c r="W195" s="12">
        <f t="shared" si="92"/>
        <v>80.523356084781909</v>
      </c>
      <c r="X195" s="12" t="e">
        <f t="shared" si="92"/>
        <v>#DIV/0!</v>
      </c>
    </row>
    <row r="196" spans="1:24">
      <c r="A196" t="s">
        <v>203</v>
      </c>
      <c r="D196" s="12">
        <f t="shared" ref="D196:X196" si="93">100*D11/D76</f>
        <v>98.768010434063683</v>
      </c>
      <c r="E196" s="12">
        <f t="shared" si="93"/>
        <v>101.91544101959994</v>
      </c>
      <c r="F196" s="12">
        <f t="shared" si="93"/>
        <v>100.46734971446772</v>
      </c>
      <c r="G196" s="12">
        <f t="shared" si="93"/>
        <v>105.45731765666292</v>
      </c>
      <c r="H196" s="12">
        <f t="shared" si="93"/>
        <v>100</v>
      </c>
      <c r="I196" s="12">
        <f t="shared" si="93"/>
        <v>97.474342659642886</v>
      </c>
      <c r="J196" s="12">
        <f t="shared" si="93"/>
        <v>98.625844022852604</v>
      </c>
      <c r="K196" s="12">
        <f t="shared" si="93"/>
        <v>92.441016817157958</v>
      </c>
      <c r="L196" s="12">
        <f t="shared" si="93"/>
        <v>87.987848963297964</v>
      </c>
      <c r="M196" s="12">
        <f t="shared" si="93"/>
        <v>83.833218032216962</v>
      </c>
      <c r="N196" s="12">
        <f t="shared" si="93"/>
        <v>77.043703263486179</v>
      </c>
      <c r="O196" s="12">
        <f t="shared" si="93"/>
        <v>72.182485553728554</v>
      </c>
      <c r="P196" s="12">
        <f t="shared" si="93"/>
        <v>68.70300279384746</v>
      </c>
      <c r="Q196" s="12">
        <f t="shared" si="93"/>
        <v>66.273292607742505</v>
      </c>
      <c r="R196" s="12">
        <f t="shared" si="93"/>
        <v>62.185017269252981</v>
      </c>
      <c r="S196" s="12">
        <f t="shared" si="93"/>
        <v>59.88919234880472</v>
      </c>
      <c r="T196" s="12">
        <f t="shared" si="93"/>
        <v>57.881568661850508</v>
      </c>
      <c r="U196" s="12">
        <f t="shared" si="93"/>
        <v>54.42502739452172</v>
      </c>
      <c r="V196" s="12">
        <f t="shared" si="93"/>
        <v>51.43432425841479</v>
      </c>
      <c r="W196" s="12">
        <f t="shared" si="93"/>
        <v>50.002140208494254</v>
      </c>
      <c r="X196" s="12">
        <f t="shared" si="93"/>
        <v>49.939881993226479</v>
      </c>
    </row>
    <row r="197" spans="1:24">
      <c r="A197" t="s">
        <v>2</v>
      </c>
      <c r="D197" s="12">
        <f t="shared" ref="D197:X197" si="94">100*D12/D77</f>
        <v>110.81270681675366</v>
      </c>
      <c r="E197" s="12">
        <f t="shared" si="94"/>
        <v>107.97654551187193</v>
      </c>
      <c r="F197" s="12">
        <f t="shared" si="94"/>
        <v>103.86415485902685</v>
      </c>
      <c r="G197" s="12">
        <f t="shared" si="94"/>
        <v>103.3075031526017</v>
      </c>
      <c r="H197" s="12">
        <f t="shared" si="94"/>
        <v>100</v>
      </c>
      <c r="I197" s="12">
        <f t="shared" si="94"/>
        <v>98.922651951228104</v>
      </c>
      <c r="J197" s="12">
        <f t="shared" si="94"/>
        <v>97.101592991253767</v>
      </c>
      <c r="K197" s="12">
        <f t="shared" si="94"/>
        <v>94.252287265542947</v>
      </c>
      <c r="L197" s="12">
        <f t="shared" si="94"/>
        <v>92.846789360101397</v>
      </c>
      <c r="M197" s="12">
        <f t="shared" si="94"/>
        <v>90.445809148414625</v>
      </c>
      <c r="N197" s="12">
        <f t="shared" si="94"/>
        <v>87.150701203707911</v>
      </c>
      <c r="O197" s="12">
        <f t="shared" si="94"/>
        <v>82.165160599165404</v>
      </c>
      <c r="P197" s="12">
        <f t="shared" si="94"/>
        <v>79.729314535114682</v>
      </c>
      <c r="Q197" s="12">
        <f t="shared" si="94"/>
        <v>76.652399691686682</v>
      </c>
      <c r="R197" s="12">
        <f t="shared" si="94"/>
        <v>73.449007260604375</v>
      </c>
      <c r="S197" s="12">
        <f t="shared" si="94"/>
        <v>73.039423470046515</v>
      </c>
      <c r="T197" s="12">
        <f t="shared" si="94"/>
        <v>72.534461993695217</v>
      </c>
      <c r="U197" s="12">
        <f t="shared" si="94"/>
        <v>71.019037263904849</v>
      </c>
      <c r="V197" s="12">
        <f t="shared" si="94"/>
        <v>67.341982478043803</v>
      </c>
      <c r="W197" s="12">
        <f t="shared" si="94"/>
        <v>67.144377280726616</v>
      </c>
      <c r="X197" s="12">
        <f t="shared" si="94"/>
        <v>67.133976705526237</v>
      </c>
    </row>
    <row r="198" spans="1:24">
      <c r="A198" t="s">
        <v>5</v>
      </c>
      <c r="D198" s="12">
        <f t="shared" ref="D198:X198" si="95">100*D13/D78</f>
        <v>104.49240445856053</v>
      </c>
      <c r="E198" s="12">
        <f t="shared" si="95"/>
        <v>101.27204800375276</v>
      </c>
      <c r="F198" s="12">
        <f t="shared" si="95"/>
        <v>97.54628189322618</v>
      </c>
      <c r="G198" s="12">
        <f t="shared" si="95"/>
        <v>98.384377732982188</v>
      </c>
      <c r="H198" s="12">
        <f t="shared" si="95"/>
        <v>100</v>
      </c>
      <c r="I198" s="12">
        <f t="shared" si="95"/>
        <v>98.413499963244263</v>
      </c>
      <c r="J198" s="12">
        <f t="shared" si="95"/>
        <v>101.2244197870405</v>
      </c>
      <c r="K198" s="12">
        <f t="shared" si="95"/>
        <v>99.824501852188348</v>
      </c>
      <c r="L198" s="12">
        <f t="shared" si="95"/>
        <v>98.847865465288706</v>
      </c>
      <c r="M198" s="12">
        <f t="shared" si="95"/>
        <v>97.88977895887075</v>
      </c>
      <c r="N198" s="12">
        <f t="shared" si="95"/>
        <v>97.797104684405681</v>
      </c>
      <c r="O198" s="12">
        <f t="shared" si="95"/>
        <v>96.492778497107096</v>
      </c>
      <c r="P198" s="12">
        <f t="shared" si="95"/>
        <v>95.078304255507703</v>
      </c>
      <c r="Q198" s="12">
        <f t="shared" si="95"/>
        <v>93.794461479838091</v>
      </c>
      <c r="R198" s="12">
        <f t="shared" si="95"/>
        <v>92.79171142384331</v>
      </c>
      <c r="S198" s="12">
        <f t="shared" si="95"/>
        <v>93.099314389804803</v>
      </c>
      <c r="T198" s="12">
        <f t="shared" si="95"/>
        <v>93.865998411455536</v>
      </c>
      <c r="U198" s="12">
        <f t="shared" si="95"/>
        <v>98.68956457715413</v>
      </c>
      <c r="V198" s="12">
        <f t="shared" si="95"/>
        <v>95.839102315892163</v>
      </c>
      <c r="W198" s="12">
        <f t="shared" si="95"/>
        <v>94.154821240180098</v>
      </c>
      <c r="X198" s="12">
        <f t="shared" si="95"/>
        <v>94.674660696699092</v>
      </c>
    </row>
    <row r="199" spans="1:24">
      <c r="A199" t="s">
        <v>204</v>
      </c>
      <c r="D199" s="12">
        <f t="shared" ref="D199:X199" si="96">100*D14/D79</f>
        <v>116.09042904875962</v>
      </c>
      <c r="E199" s="12">
        <f t="shared" si="96"/>
        <v>110.44308372798258</v>
      </c>
      <c r="F199" s="12">
        <f t="shared" si="96"/>
        <v>102.06921199957277</v>
      </c>
      <c r="G199" s="12">
        <f t="shared" si="96"/>
        <v>101.99771091733237</v>
      </c>
      <c r="H199" s="12">
        <f t="shared" si="96"/>
        <v>100</v>
      </c>
      <c r="I199" s="12">
        <f t="shared" si="96"/>
        <v>95.157575369435492</v>
      </c>
      <c r="J199" s="12">
        <f t="shared" si="96"/>
        <v>94.45152667525096</v>
      </c>
      <c r="K199" s="12">
        <f t="shared" si="96"/>
        <v>94.057019008548593</v>
      </c>
      <c r="L199" s="12">
        <f t="shared" si="96"/>
        <v>96.708570491944215</v>
      </c>
      <c r="M199" s="12">
        <f t="shared" si="96"/>
        <v>93.02797780421615</v>
      </c>
      <c r="N199" s="12">
        <f t="shared" si="96"/>
        <v>100.44425745869709</v>
      </c>
      <c r="O199" s="12">
        <f t="shared" si="96"/>
        <v>94.214381502074346</v>
      </c>
      <c r="P199" s="12">
        <f t="shared" si="96"/>
        <v>96.237720258378189</v>
      </c>
      <c r="Q199" s="12">
        <f t="shared" si="96"/>
        <v>92.337797849133452</v>
      </c>
      <c r="R199" s="12">
        <f t="shared" si="96"/>
        <v>101.15618822229048</v>
      </c>
      <c r="S199" s="12">
        <f t="shared" si="96"/>
        <v>99.63969906437589</v>
      </c>
      <c r="T199" s="12">
        <f t="shared" si="96"/>
        <v>107.97611487533558</v>
      </c>
      <c r="U199" s="12">
        <f t="shared" si="96"/>
        <v>96.362581029568219</v>
      </c>
      <c r="V199" s="12">
        <f t="shared" si="96"/>
        <v>100.31870727501179</v>
      </c>
      <c r="W199" s="12">
        <f t="shared" si="96"/>
        <v>99.355940761722422</v>
      </c>
      <c r="X199" s="12">
        <f t="shared" si="96"/>
        <v>99.981406274455082</v>
      </c>
    </row>
    <row r="200" spans="1:24">
      <c r="A200" t="s">
        <v>205</v>
      </c>
      <c r="D200" s="12">
        <f t="shared" ref="D200:X200" si="97">100*D15/D80</f>
        <v>0</v>
      </c>
      <c r="E200" s="12">
        <f t="shared" si="97"/>
        <v>0</v>
      </c>
      <c r="F200" s="12">
        <f t="shared" si="97"/>
        <v>0</v>
      </c>
      <c r="G200" s="12">
        <f t="shared" si="97"/>
        <v>107.40885174356337</v>
      </c>
      <c r="H200" s="12">
        <f t="shared" si="97"/>
        <v>100</v>
      </c>
      <c r="I200" s="12">
        <f t="shared" si="97"/>
        <v>97.647323436225349</v>
      </c>
      <c r="J200" s="12">
        <f t="shared" si="97"/>
        <v>92.643242351494905</v>
      </c>
      <c r="K200" s="12">
        <f t="shared" si="97"/>
        <v>83.831824861033084</v>
      </c>
      <c r="L200" s="12">
        <f t="shared" si="97"/>
        <v>82.5900750926521</v>
      </c>
      <c r="M200" s="12">
        <f t="shared" si="97"/>
        <v>79.845562091132393</v>
      </c>
      <c r="N200" s="12">
        <f t="shared" si="97"/>
        <v>73.83822398277735</v>
      </c>
      <c r="O200" s="12">
        <f t="shared" si="97"/>
        <v>71.265960888782985</v>
      </c>
      <c r="P200" s="12">
        <f t="shared" si="97"/>
        <v>71.72081071043327</v>
      </c>
      <c r="Q200" s="12">
        <f t="shared" si="97"/>
        <v>70.786511874799643</v>
      </c>
      <c r="R200" s="12">
        <f t="shared" si="97"/>
        <v>71.024211352902029</v>
      </c>
      <c r="S200" s="12">
        <f t="shared" si="97"/>
        <v>63.752814338181075</v>
      </c>
      <c r="T200" s="12">
        <f t="shared" si="97"/>
        <v>62.804132030991696</v>
      </c>
      <c r="U200" s="12">
        <f t="shared" si="97"/>
        <v>67.694569865772579</v>
      </c>
      <c r="V200" s="12">
        <f t="shared" si="97"/>
        <v>65.833441726530197</v>
      </c>
      <c r="W200" s="12">
        <f t="shared" si="97"/>
        <v>68.293459935174525</v>
      </c>
      <c r="X200" s="12">
        <f t="shared" si="97"/>
        <v>70.062192038099482</v>
      </c>
    </row>
    <row r="201" spans="1:24">
      <c r="A201" t="s">
        <v>206</v>
      </c>
      <c r="D201" s="12" t="e">
        <f t="shared" ref="D201:X201" si="98">100*D16/D81</f>
        <v>#DIV/0!</v>
      </c>
      <c r="E201" s="12" t="e">
        <f t="shared" si="98"/>
        <v>#DIV/0!</v>
      </c>
      <c r="F201" s="12" t="e">
        <f t="shared" si="98"/>
        <v>#DIV/0!</v>
      </c>
      <c r="G201" s="12">
        <f t="shared" si="98"/>
        <v>114.63375162244938</v>
      </c>
      <c r="H201" s="12">
        <f t="shared" si="98"/>
        <v>100</v>
      </c>
      <c r="I201" s="12">
        <f t="shared" si="98"/>
        <v>99.257708715141234</v>
      </c>
      <c r="J201" s="12">
        <f t="shared" si="98"/>
        <v>101.22248507159696</v>
      </c>
      <c r="K201" s="12">
        <f t="shared" si="98"/>
        <v>100.13181105587518</v>
      </c>
      <c r="L201" s="12">
        <f t="shared" si="98"/>
        <v>100.70243796155412</v>
      </c>
      <c r="M201" s="12">
        <f t="shared" si="98"/>
        <v>106.91195032349665</v>
      </c>
      <c r="N201" s="12">
        <f t="shared" si="98"/>
        <v>106.57992396485835</v>
      </c>
      <c r="O201" s="12">
        <f t="shared" si="98"/>
        <v>88.39048923663637</v>
      </c>
      <c r="P201" s="12">
        <f t="shared" si="98"/>
        <v>78.779795835856618</v>
      </c>
      <c r="Q201" s="12">
        <f t="shared" si="98"/>
        <v>69.784939440961949</v>
      </c>
      <c r="R201" s="12">
        <f t="shared" si="98"/>
        <v>66.608415954764226</v>
      </c>
      <c r="S201" s="12">
        <f t="shared" si="98"/>
        <v>65.215792985560114</v>
      </c>
      <c r="T201" s="12">
        <f t="shared" si="98"/>
        <v>61.265938774084702</v>
      </c>
      <c r="U201" s="12">
        <f t="shared" si="98"/>
        <v>63.608342595489141</v>
      </c>
      <c r="V201" s="12">
        <f t="shared" si="98"/>
        <v>54.152035230512141</v>
      </c>
      <c r="W201" s="12">
        <f t="shared" si="98"/>
        <v>54.286942158523523</v>
      </c>
      <c r="X201" s="12" t="e">
        <f t="shared" si="98"/>
        <v>#DIV/0!</v>
      </c>
    </row>
    <row r="202" spans="1:24">
      <c r="A202" t="s">
        <v>207</v>
      </c>
      <c r="D202" s="12">
        <f t="shared" ref="D202:X202" si="99">100*D17/D82</f>
        <v>103.20666841190783</v>
      </c>
      <c r="E202" s="12">
        <f t="shared" si="99"/>
        <v>104.43142954521585</v>
      </c>
      <c r="F202" s="12">
        <f t="shared" si="99"/>
        <v>100.78375065004667</v>
      </c>
      <c r="G202" s="12">
        <f t="shared" si="99"/>
        <v>100.81919287879315</v>
      </c>
      <c r="H202" s="12">
        <f t="shared" si="99"/>
        <v>100</v>
      </c>
      <c r="I202" s="12">
        <f t="shared" si="99"/>
        <v>99.927104383533859</v>
      </c>
      <c r="J202" s="12">
        <f t="shared" si="99"/>
        <v>100.24526705043141</v>
      </c>
      <c r="K202" s="12">
        <f t="shared" si="99"/>
        <v>97.840952701208252</v>
      </c>
      <c r="L202" s="12">
        <f t="shared" si="99"/>
        <v>96.458982962359329</v>
      </c>
      <c r="M202" s="12">
        <f t="shared" si="99"/>
        <v>96.566992277515226</v>
      </c>
      <c r="N202" s="12">
        <f t="shared" si="99"/>
        <v>95.160323116812847</v>
      </c>
      <c r="O202" s="12">
        <f t="shared" si="99"/>
        <v>93.101896758614501</v>
      </c>
      <c r="P202" s="12">
        <f t="shared" si="99"/>
        <v>92.065972559381791</v>
      </c>
      <c r="Q202" s="12">
        <f t="shared" si="99"/>
        <v>90.173784489343859</v>
      </c>
      <c r="R202" s="12">
        <f t="shared" si="99"/>
        <v>89.433690853798964</v>
      </c>
      <c r="S202" s="12">
        <f t="shared" si="99"/>
        <v>90.096972564972091</v>
      </c>
      <c r="T202" s="12">
        <f t="shared" si="99"/>
        <v>88.783411907911926</v>
      </c>
      <c r="U202" s="12">
        <f t="shared" si="99"/>
        <v>90.630903868306987</v>
      </c>
      <c r="V202" s="12">
        <f t="shared" si="99"/>
        <v>88.837333057546005</v>
      </c>
      <c r="W202" s="12">
        <f t="shared" si="99"/>
        <v>87.695395696010721</v>
      </c>
      <c r="X202" s="12">
        <f t="shared" si="99"/>
        <v>84.380833996465299</v>
      </c>
    </row>
    <row r="203" spans="1:24">
      <c r="A203" t="s">
        <v>208</v>
      </c>
      <c r="D203" s="12">
        <f t="shared" ref="D203:X203" si="100">100*D18/D83</f>
        <v>109.997198065978</v>
      </c>
      <c r="E203" s="12">
        <f t="shared" si="100"/>
        <v>107.10226565009305</v>
      </c>
      <c r="F203" s="12">
        <f t="shared" si="100"/>
        <v>104.01669519117399</v>
      </c>
      <c r="G203" s="12">
        <f t="shared" si="100"/>
        <v>101.39304221207524</v>
      </c>
      <c r="H203" s="12">
        <f t="shared" si="100"/>
        <v>100</v>
      </c>
      <c r="I203" s="12">
        <f t="shared" si="100"/>
        <v>98.102795203381376</v>
      </c>
      <c r="J203" s="12">
        <f t="shared" si="100"/>
        <v>99.109708070846466</v>
      </c>
      <c r="K203" s="12">
        <f t="shared" si="100"/>
        <v>97.195047564304033</v>
      </c>
      <c r="L203" s="12">
        <f t="shared" si="100"/>
        <v>94.17635456522305</v>
      </c>
      <c r="M203" s="12">
        <f t="shared" si="100"/>
        <v>94.109667401723001</v>
      </c>
      <c r="N203" s="12">
        <f t="shared" si="100"/>
        <v>93.040970943381495</v>
      </c>
      <c r="O203" s="12">
        <f t="shared" si="100"/>
        <v>90.292633941700245</v>
      </c>
      <c r="P203" s="12">
        <f t="shared" si="100"/>
        <v>87.12975753178165</v>
      </c>
      <c r="Q203" s="12">
        <f t="shared" si="100"/>
        <v>84.254736488991924</v>
      </c>
      <c r="R203" s="12">
        <f t="shared" si="100"/>
        <v>81.383568604341932</v>
      </c>
      <c r="S203" s="12">
        <f t="shared" si="100"/>
        <v>79.614816919489414</v>
      </c>
      <c r="T203" s="12">
        <f t="shared" si="100"/>
        <v>75.329812984798025</v>
      </c>
      <c r="U203" s="12">
        <f t="shared" si="100"/>
        <v>77.980335184602723</v>
      </c>
      <c r="V203" s="12">
        <f t="shared" si="100"/>
        <v>74.499376836695177</v>
      </c>
      <c r="W203" s="12">
        <f t="shared" si="100"/>
        <v>71.229073786068767</v>
      </c>
      <c r="X203" s="12" t="e">
        <f t="shared" si="100"/>
        <v>#DIV/0!</v>
      </c>
    </row>
    <row r="204" spans="1:24">
      <c r="A204" t="s">
        <v>209</v>
      </c>
      <c r="D204" s="12" t="e">
        <f t="shared" ref="D204:X204" si="101">100*D19/D84</f>
        <v>#DIV/0!</v>
      </c>
      <c r="E204" s="12" t="e">
        <f t="shared" si="101"/>
        <v>#DIV/0!</v>
      </c>
      <c r="F204" s="12" t="e">
        <f t="shared" si="101"/>
        <v>#DIV/0!</v>
      </c>
      <c r="G204" s="12">
        <f t="shared" si="101"/>
        <v>105.05950038174983</v>
      </c>
      <c r="H204" s="12">
        <f t="shared" si="101"/>
        <v>100</v>
      </c>
      <c r="I204" s="12">
        <f t="shared" si="101"/>
        <v>100.73688999341377</v>
      </c>
      <c r="J204" s="12">
        <f t="shared" si="101"/>
        <v>90.268099306910969</v>
      </c>
      <c r="K204" s="12">
        <f t="shared" si="101"/>
        <v>88.392625831426201</v>
      </c>
      <c r="L204" s="12">
        <f t="shared" si="101"/>
        <v>88.583193664722259</v>
      </c>
      <c r="M204" s="12">
        <f t="shared" si="101"/>
        <v>84.234286932002917</v>
      </c>
      <c r="N204" s="12">
        <f t="shared" si="101"/>
        <v>79.706480412242584</v>
      </c>
      <c r="O204" s="12">
        <f t="shared" si="101"/>
        <v>78.18455067293209</v>
      </c>
      <c r="P204" s="12">
        <f t="shared" si="101"/>
        <v>80.662435196570925</v>
      </c>
      <c r="Q204" s="12">
        <f t="shared" si="101"/>
        <v>79.943686154131953</v>
      </c>
      <c r="R204" s="12">
        <f t="shared" si="101"/>
        <v>74.814580274598356</v>
      </c>
      <c r="S204" s="12">
        <f t="shared" si="101"/>
        <v>71.366664665878773</v>
      </c>
      <c r="T204" s="12">
        <f t="shared" si="101"/>
        <v>70.460176705169218</v>
      </c>
      <c r="U204" s="12">
        <f t="shared" si="101"/>
        <v>66.418599487563441</v>
      </c>
      <c r="V204" s="12">
        <f t="shared" si="101"/>
        <v>71.09659346631824</v>
      </c>
      <c r="W204" s="12">
        <f t="shared" si="101"/>
        <v>75.977565358930875</v>
      </c>
      <c r="X204" s="12">
        <f t="shared" si="101"/>
        <v>76.439968751437789</v>
      </c>
    </row>
    <row r="205" spans="1:24">
      <c r="A205" t="s">
        <v>210</v>
      </c>
      <c r="D205" s="12">
        <f t="shared" ref="D205:X205" si="102">100*D20/D85</f>
        <v>105.22858666607192</v>
      </c>
      <c r="E205" s="12">
        <f t="shared" si="102"/>
        <v>105.11787662755854</v>
      </c>
      <c r="F205" s="12">
        <f t="shared" si="102"/>
        <v>101.18620246119849</v>
      </c>
      <c r="G205" s="12">
        <f t="shared" si="102"/>
        <v>102.77780471249025</v>
      </c>
      <c r="H205" s="12">
        <f t="shared" si="102"/>
        <v>100</v>
      </c>
      <c r="I205" s="12">
        <f t="shared" si="102"/>
        <v>99.152244939287897</v>
      </c>
      <c r="J205" s="12">
        <f t="shared" si="102"/>
        <v>98.844372353844818</v>
      </c>
      <c r="K205" s="12">
        <f t="shared" si="102"/>
        <v>95.087453209659714</v>
      </c>
      <c r="L205" s="12">
        <f t="shared" si="102"/>
        <v>92.272758318215779</v>
      </c>
      <c r="M205" s="12">
        <f t="shared" si="102"/>
        <v>89.1789023505073</v>
      </c>
      <c r="N205" s="12">
        <f t="shared" si="102"/>
        <v>85.280332519538348</v>
      </c>
      <c r="O205" s="12">
        <f t="shared" si="102"/>
        <v>86.215295468155048</v>
      </c>
      <c r="P205" s="12">
        <f t="shared" si="102"/>
        <v>85.781273431552819</v>
      </c>
      <c r="Q205" s="12">
        <f t="shared" si="102"/>
        <v>86.309051972733855</v>
      </c>
      <c r="R205" s="12">
        <f t="shared" si="102"/>
        <v>84.941730112624739</v>
      </c>
      <c r="S205" s="12">
        <f t="shared" si="102"/>
        <v>84.411482716100764</v>
      </c>
      <c r="T205" s="12">
        <f t="shared" si="102"/>
        <v>85.139435075753539</v>
      </c>
      <c r="U205" s="12">
        <f t="shared" si="102"/>
        <v>82.489782823120052</v>
      </c>
      <c r="V205" s="12">
        <f t="shared" si="102"/>
        <v>81.467358754402198</v>
      </c>
      <c r="W205" s="12">
        <f t="shared" si="102"/>
        <v>83.635994349052439</v>
      </c>
      <c r="X205" s="12">
        <f t="shared" si="102"/>
        <v>83.389777701364423</v>
      </c>
    </row>
    <row r="206" spans="1:24">
      <c r="A206" t="s">
        <v>211</v>
      </c>
      <c r="D206" s="12">
        <f t="shared" ref="D206:X206" si="103">100*D21/D86</f>
        <v>87.362765056315965</v>
      </c>
      <c r="E206" s="12">
        <f t="shared" si="103"/>
        <v>90.180408557843364</v>
      </c>
      <c r="F206" s="12">
        <f t="shared" si="103"/>
        <v>94.865819769456166</v>
      </c>
      <c r="G206" s="12">
        <f t="shared" si="103"/>
        <v>104.34642208337198</v>
      </c>
      <c r="H206" s="12">
        <f t="shared" si="103"/>
        <v>100</v>
      </c>
      <c r="I206" s="12">
        <f t="shared" si="103"/>
        <v>100.4288493197371</v>
      </c>
      <c r="J206" s="12">
        <f t="shared" si="103"/>
        <v>104.7002747592873</v>
      </c>
      <c r="K206" s="12">
        <f t="shared" si="103"/>
        <v>105.65461312856188</v>
      </c>
      <c r="L206" s="12">
        <f t="shared" si="103"/>
        <v>106.0185235213568</v>
      </c>
      <c r="M206" s="12">
        <f t="shared" si="103"/>
        <v>106.63974103929229</v>
      </c>
      <c r="N206" s="12">
        <f t="shared" si="103"/>
        <v>104.33969185324318</v>
      </c>
      <c r="O206" s="12">
        <f t="shared" si="103"/>
        <v>100.88481844466001</v>
      </c>
      <c r="P206" s="12">
        <f t="shared" si="103"/>
        <v>99.477198979468881</v>
      </c>
      <c r="Q206" s="12">
        <f t="shared" si="103"/>
        <v>99.985036610637778</v>
      </c>
      <c r="R206" s="12">
        <f t="shared" si="103"/>
        <v>108.2458564885369</v>
      </c>
      <c r="S206" s="12">
        <f t="shared" si="103"/>
        <v>104.66501658154786</v>
      </c>
      <c r="T206" s="12">
        <f t="shared" si="103"/>
        <v>99.442194431880139</v>
      </c>
      <c r="U206" s="12">
        <f t="shared" si="103"/>
        <v>91.109327095486591</v>
      </c>
      <c r="V206" s="12">
        <f t="shared" si="103"/>
        <v>90.783703134574111</v>
      </c>
      <c r="W206" s="12">
        <f t="shared" si="103"/>
        <v>88.102176804005879</v>
      </c>
      <c r="X206" s="12">
        <f t="shared" si="103"/>
        <v>87.266792899256259</v>
      </c>
    </row>
    <row r="207" spans="1:24">
      <c r="A207" t="s">
        <v>212</v>
      </c>
      <c r="D207" s="12">
        <f t="shared" ref="D207:X207" si="104">100*D22/D87</f>
        <v>189.29314885688171</v>
      </c>
      <c r="E207" s="12">
        <f t="shared" si="104"/>
        <v>164.25153502280409</v>
      </c>
      <c r="F207" s="12">
        <f t="shared" si="104"/>
        <v>115.34260339876931</v>
      </c>
      <c r="G207" s="12">
        <f t="shared" si="104"/>
        <v>112.75988648452957</v>
      </c>
      <c r="H207" s="12">
        <f t="shared" si="104"/>
        <v>100</v>
      </c>
      <c r="I207" s="12">
        <f t="shared" si="104"/>
        <v>95.003383960151666</v>
      </c>
      <c r="J207" s="12">
        <f t="shared" si="104"/>
        <v>91.179275127657633</v>
      </c>
      <c r="K207" s="12">
        <f t="shared" si="104"/>
        <v>87.808718363353137</v>
      </c>
      <c r="L207" s="12">
        <f t="shared" si="104"/>
        <v>78.966404776932507</v>
      </c>
      <c r="M207" s="12">
        <f t="shared" si="104"/>
        <v>71.735227293058927</v>
      </c>
      <c r="N207" s="12">
        <f t="shared" si="104"/>
        <v>69.986975641141726</v>
      </c>
      <c r="O207" s="12">
        <f t="shared" si="104"/>
        <v>70.531657666908671</v>
      </c>
      <c r="P207" s="12">
        <f t="shared" si="104"/>
        <v>71.782912807059006</v>
      </c>
      <c r="Q207" s="12">
        <f t="shared" si="104"/>
        <v>68.433462986678194</v>
      </c>
      <c r="R207" s="12">
        <f t="shared" si="104"/>
        <v>62.762450085786057</v>
      </c>
      <c r="S207" s="12">
        <f t="shared" si="104"/>
        <v>59.206053951373931</v>
      </c>
      <c r="T207" s="12">
        <f t="shared" si="104"/>
        <v>55.955914055082829</v>
      </c>
      <c r="U207" s="12">
        <f t="shared" si="104"/>
        <v>55.967452586421793</v>
      </c>
      <c r="V207" s="12">
        <f t="shared" si="104"/>
        <v>49.644716551533207</v>
      </c>
      <c r="W207" s="12">
        <f t="shared" si="104"/>
        <v>49.034833583409409</v>
      </c>
      <c r="X207" s="12">
        <f t="shared" si="104"/>
        <v>48.404284072856449</v>
      </c>
    </row>
    <row r="208" spans="1:24">
      <c r="A208" t="s">
        <v>213</v>
      </c>
      <c r="D208" s="12">
        <f t="shared" ref="D208:X208" si="105">100*D23/D88</f>
        <v>109.00402219760454</v>
      </c>
      <c r="E208" s="12">
        <f t="shared" si="105"/>
        <v>105.4058385189181</v>
      </c>
      <c r="F208" s="12">
        <f t="shared" si="105"/>
        <v>103.88834757625551</v>
      </c>
      <c r="G208" s="12">
        <f t="shared" si="105"/>
        <v>102.61028511682444</v>
      </c>
      <c r="H208" s="12">
        <f t="shared" si="105"/>
        <v>100</v>
      </c>
      <c r="I208" s="12">
        <f t="shared" si="105"/>
        <v>97.061744470767437</v>
      </c>
      <c r="J208" s="12">
        <f t="shared" si="105"/>
        <v>96.055051082989749</v>
      </c>
      <c r="K208" s="12">
        <f t="shared" si="105"/>
        <v>96.018341266280018</v>
      </c>
      <c r="L208" s="12">
        <f t="shared" si="105"/>
        <v>91.897312005451568</v>
      </c>
      <c r="M208" s="12">
        <f t="shared" si="105"/>
        <v>90.151961128271509</v>
      </c>
      <c r="N208" s="12">
        <f t="shared" si="105"/>
        <v>88.198412752617344</v>
      </c>
      <c r="O208" s="12">
        <f t="shared" si="105"/>
        <v>84.3871716793319</v>
      </c>
      <c r="P208" s="12">
        <f t="shared" si="105"/>
        <v>82.500511815781707</v>
      </c>
      <c r="Q208" s="12">
        <f t="shared" si="105"/>
        <v>81.349023674431635</v>
      </c>
      <c r="R208" s="12">
        <f t="shared" si="105"/>
        <v>80.179749784677171</v>
      </c>
      <c r="S208" s="12">
        <f t="shared" si="105"/>
        <v>78.891694756250331</v>
      </c>
      <c r="T208" s="12">
        <f t="shared" si="105"/>
        <v>77.903533546850809</v>
      </c>
      <c r="U208" s="12">
        <f t="shared" si="105"/>
        <v>78.090361823390637</v>
      </c>
      <c r="V208" s="12">
        <f t="shared" si="105"/>
        <v>78.711862643369983</v>
      </c>
      <c r="W208" s="12">
        <f t="shared" si="105"/>
        <v>78.896305799506479</v>
      </c>
      <c r="X208" s="12">
        <f t="shared" si="105"/>
        <v>80.131739180975714</v>
      </c>
    </row>
    <row r="209" spans="1:24">
      <c r="A209" t="s">
        <v>214</v>
      </c>
      <c r="D209" s="12" t="e">
        <f t="shared" ref="D209:X209" si="106">100*D24/D89</f>
        <v>#DIV/0!</v>
      </c>
      <c r="E209" s="12" t="e">
        <f t="shared" si="106"/>
        <v>#DIV/0!</v>
      </c>
      <c r="F209" s="12" t="e">
        <f t="shared" si="106"/>
        <v>#DIV/0!</v>
      </c>
      <c r="G209" s="12" t="e">
        <f t="shared" si="106"/>
        <v>#DIV/0!</v>
      </c>
      <c r="H209" s="12">
        <f t="shared" si="106"/>
        <v>100</v>
      </c>
      <c r="I209" s="12">
        <f t="shared" si="106"/>
        <v>93.869522878418849</v>
      </c>
      <c r="J209" s="12">
        <f t="shared" si="106"/>
        <v>81.004929748628072</v>
      </c>
      <c r="K209" s="12">
        <f t="shared" si="106"/>
        <v>71.384627696385763</v>
      </c>
      <c r="L209" s="12">
        <f t="shared" si="106"/>
        <v>68.439438446128833</v>
      </c>
      <c r="M209" s="12">
        <f t="shared" si="106"/>
        <v>73.662743998217877</v>
      </c>
      <c r="N209" s="12">
        <f t="shared" si="106"/>
        <v>73.057088602137526</v>
      </c>
      <c r="O209" s="12">
        <f t="shared" si="106"/>
        <v>66.715323292960434</v>
      </c>
      <c r="P209" s="12">
        <f t="shared" si="106"/>
        <v>68.268563965982125</v>
      </c>
      <c r="Q209" s="12">
        <f t="shared" si="106"/>
        <v>68.165845169560399</v>
      </c>
      <c r="R209" s="12">
        <f t="shared" si="106"/>
        <v>66.988384053418031</v>
      </c>
      <c r="S209" s="12">
        <f t="shared" si="106"/>
        <v>65.424182681436022</v>
      </c>
      <c r="T209" s="12">
        <f t="shared" si="106"/>
        <v>64.894900343089148</v>
      </c>
      <c r="U209" s="12">
        <f t="shared" si="106"/>
        <v>62.469804015450777</v>
      </c>
      <c r="V209" s="12">
        <f t="shared" si="106"/>
        <v>68.163644264303713</v>
      </c>
      <c r="W209" s="12">
        <f t="shared" si="106"/>
        <v>72.943325046474399</v>
      </c>
      <c r="X209" s="12">
        <f t="shared" si="106"/>
        <v>0</v>
      </c>
    </row>
    <row r="210" spans="1:24">
      <c r="A210" t="s">
        <v>216</v>
      </c>
      <c r="D210" s="12" t="e">
        <f t="shared" ref="D210:X210" si="107">100*D25/D90</f>
        <v>#DIV/0!</v>
      </c>
      <c r="E210" s="12">
        <f t="shared" si="107"/>
        <v>96.963278781927301</v>
      </c>
      <c r="F210" s="12">
        <f t="shared" si="107"/>
        <v>103.42186961197476</v>
      </c>
      <c r="G210" s="12">
        <f t="shared" si="107"/>
        <v>103.47607093230293</v>
      </c>
      <c r="H210" s="12">
        <f t="shared" si="107"/>
        <v>100</v>
      </c>
      <c r="I210" s="12">
        <f t="shared" si="107"/>
        <v>95.465549153462035</v>
      </c>
      <c r="J210" s="12">
        <f t="shared" si="107"/>
        <v>88.210349435354061</v>
      </c>
      <c r="K210" s="12">
        <f t="shared" si="107"/>
        <v>89.474630203768285</v>
      </c>
      <c r="L210" s="12">
        <f t="shared" si="107"/>
        <v>90.682923101060453</v>
      </c>
      <c r="M210" s="12">
        <f t="shared" si="107"/>
        <v>83.61503431380666</v>
      </c>
      <c r="N210" s="12">
        <f t="shared" si="107"/>
        <v>73.799791556108119</v>
      </c>
      <c r="O210" s="12">
        <f t="shared" si="107"/>
        <v>65.682937589554726</v>
      </c>
      <c r="P210" s="12">
        <f t="shared" si="107"/>
        <v>57.105927431337193</v>
      </c>
      <c r="Q210" s="12">
        <f t="shared" si="107"/>
        <v>54.262937552154177</v>
      </c>
      <c r="R210" s="12">
        <f t="shared" si="107"/>
        <v>52.417612861670669</v>
      </c>
      <c r="S210" s="12">
        <f t="shared" si="107"/>
        <v>50.88036620432846</v>
      </c>
      <c r="T210" s="12">
        <f t="shared" si="107"/>
        <v>48.338961217265968</v>
      </c>
      <c r="U210" s="12">
        <f t="shared" si="107"/>
        <v>41.949825044932759</v>
      </c>
      <c r="V210" s="12">
        <f t="shared" si="107"/>
        <v>40.293393928036316</v>
      </c>
      <c r="W210" s="12">
        <f t="shared" si="107"/>
        <v>39.991515368622835</v>
      </c>
      <c r="X210" s="12">
        <f t="shared" si="107"/>
        <v>40.397097800925067</v>
      </c>
    </row>
    <row r="211" spans="1:24">
      <c r="A211" t="s">
        <v>217</v>
      </c>
      <c r="D211" s="12">
        <f t="shared" ref="D211:X211" si="108">100*D26/D91</f>
        <v>136.17538798148672</v>
      </c>
      <c r="E211" s="12">
        <f t="shared" si="108"/>
        <v>128.48184842624329</v>
      </c>
      <c r="F211" s="12">
        <f t="shared" si="108"/>
        <v>128.88990928017921</v>
      </c>
      <c r="G211" s="12">
        <f t="shared" si="108"/>
        <v>102.82335973858758</v>
      </c>
      <c r="H211" s="12">
        <f t="shared" si="108"/>
        <v>100</v>
      </c>
      <c r="I211" s="12">
        <f t="shared" si="108"/>
        <v>97.510864620805208</v>
      </c>
      <c r="J211" s="12">
        <f t="shared" si="108"/>
        <v>100.54266811142132</v>
      </c>
      <c r="K211" s="12">
        <f t="shared" si="108"/>
        <v>100.45407145143832</v>
      </c>
      <c r="L211" s="12">
        <f t="shared" si="108"/>
        <v>91.14185440478694</v>
      </c>
      <c r="M211" s="12">
        <f t="shared" si="108"/>
        <v>90.534756822793739</v>
      </c>
      <c r="N211" s="12">
        <f t="shared" si="108"/>
        <v>87.250611583897935</v>
      </c>
      <c r="O211" s="12">
        <f t="shared" si="108"/>
        <v>85.844001928778937</v>
      </c>
      <c r="P211" s="12">
        <f t="shared" si="108"/>
        <v>83.759945452550582</v>
      </c>
      <c r="Q211" s="12">
        <f t="shared" si="108"/>
        <v>80.288498200802607</v>
      </c>
      <c r="R211" s="12">
        <f t="shared" si="108"/>
        <v>77.868662825856759</v>
      </c>
      <c r="S211" s="12">
        <f t="shared" si="108"/>
        <v>76.548987269573573</v>
      </c>
      <c r="T211" s="12">
        <f t="shared" si="108"/>
        <v>73.395007588458213</v>
      </c>
      <c r="U211" s="12">
        <f t="shared" si="108"/>
        <v>71.882984133402275</v>
      </c>
      <c r="V211" s="12">
        <f t="shared" si="108"/>
        <v>68.644871688182491</v>
      </c>
      <c r="W211" s="12">
        <f t="shared" si="108"/>
        <v>70.962537984441099</v>
      </c>
      <c r="X211" s="12">
        <f t="shared" si="108"/>
        <v>74.979142362692286</v>
      </c>
    </row>
    <row r="212" spans="1:24">
      <c r="A212" t="s">
        <v>218</v>
      </c>
      <c r="D212" s="12">
        <f t="shared" ref="D212:X212" si="109">100*D27/D92</f>
        <v>102.41282698957636</v>
      </c>
      <c r="E212" s="12">
        <f t="shared" si="109"/>
        <v>98.949833994877139</v>
      </c>
      <c r="F212" s="12">
        <f t="shared" si="109"/>
        <v>97.788908730614438</v>
      </c>
      <c r="G212" s="12">
        <f t="shared" si="109"/>
        <v>98.990398498169682</v>
      </c>
      <c r="H212" s="12">
        <f t="shared" si="109"/>
        <v>100</v>
      </c>
      <c r="I212" s="12">
        <f t="shared" si="109"/>
        <v>99.63899520129327</v>
      </c>
      <c r="J212" s="12">
        <f t="shared" si="109"/>
        <v>97.705005402688442</v>
      </c>
      <c r="K212" s="12">
        <f t="shared" si="109"/>
        <v>96.340763812349394</v>
      </c>
      <c r="L212" s="12">
        <f t="shared" si="109"/>
        <v>96.817936515144822</v>
      </c>
      <c r="M212" s="12">
        <f t="shared" si="109"/>
        <v>94.286063661501231</v>
      </c>
      <c r="N212" s="12">
        <f t="shared" si="109"/>
        <v>92.842319583516868</v>
      </c>
      <c r="O212" s="12">
        <f t="shared" si="109"/>
        <v>91.567988341528647</v>
      </c>
      <c r="P212" s="12">
        <f t="shared" si="109"/>
        <v>91.662695991081065</v>
      </c>
      <c r="Q212" s="12">
        <f t="shared" si="109"/>
        <v>92.385379443328262</v>
      </c>
      <c r="R212" s="12">
        <f t="shared" si="109"/>
        <v>92.342125060122697</v>
      </c>
      <c r="S212" s="12">
        <f t="shared" si="109"/>
        <v>91.99891397352043</v>
      </c>
      <c r="T212" s="12">
        <f t="shared" si="109"/>
        <v>92.158120027676588</v>
      </c>
      <c r="U212" s="12">
        <f t="shared" si="109"/>
        <v>90.227325335916674</v>
      </c>
      <c r="V212" s="12">
        <f t="shared" si="109"/>
        <v>91.02384803058608</v>
      </c>
      <c r="W212" s="12">
        <f t="shared" si="109"/>
        <v>92.333992255407168</v>
      </c>
      <c r="X212" s="12">
        <f t="shared" si="109"/>
        <v>92.10926975825403</v>
      </c>
    </row>
    <row r="213" spans="1:24">
      <c r="A213" t="s">
        <v>219</v>
      </c>
      <c r="D213" s="12">
        <f t="shared" ref="D213:X213" si="110">100*D28/D93</f>
        <v>109.33942014796754</v>
      </c>
      <c r="E213" s="12">
        <f t="shared" si="110"/>
        <v>108.082309645419</v>
      </c>
      <c r="F213" s="12">
        <f t="shared" si="110"/>
        <v>105.29144633975848</v>
      </c>
      <c r="G213" s="12">
        <f t="shared" si="110"/>
        <v>108.33971957046582</v>
      </c>
      <c r="H213" s="12">
        <f t="shared" si="110"/>
        <v>100</v>
      </c>
      <c r="I213" s="12">
        <f t="shared" si="110"/>
        <v>94.336223233557035</v>
      </c>
      <c r="J213" s="12">
        <f t="shared" si="110"/>
        <v>90.972902658432005</v>
      </c>
      <c r="K213" s="12">
        <f t="shared" si="110"/>
        <v>84.56806261173179</v>
      </c>
      <c r="L213" s="12">
        <f t="shared" si="110"/>
        <v>81.84363025648257</v>
      </c>
      <c r="M213" s="12">
        <f t="shared" si="110"/>
        <v>78.991704884846172</v>
      </c>
      <c r="N213" s="12">
        <f t="shared" si="110"/>
        <v>73.304207287331138</v>
      </c>
      <c r="O213" s="12">
        <f t="shared" si="110"/>
        <v>69.473058112669136</v>
      </c>
      <c r="P213" s="12">
        <f t="shared" si="110"/>
        <v>64.852982329974637</v>
      </c>
      <c r="Q213" s="12">
        <f t="shared" si="110"/>
        <v>62.82818996664858</v>
      </c>
      <c r="R213" s="12">
        <f t="shared" si="110"/>
        <v>60.946024451778563</v>
      </c>
      <c r="S213" s="12">
        <f t="shared" si="110"/>
        <v>60.253665183694643</v>
      </c>
      <c r="T213" s="12">
        <f t="shared" si="110"/>
        <v>56.96514460002291</v>
      </c>
      <c r="U213" s="12">
        <f t="shared" si="110"/>
        <v>61.923681856396939</v>
      </c>
      <c r="V213" s="12">
        <f t="shared" si="110"/>
        <v>56.9345247033691</v>
      </c>
      <c r="W213" s="12">
        <f t="shared" si="110"/>
        <v>54.035709252074611</v>
      </c>
      <c r="X213" s="12">
        <f t="shared" si="110"/>
        <v>53.447564002223224</v>
      </c>
    </row>
    <row r="214" spans="1:24">
      <c r="A214" t="s">
        <v>221</v>
      </c>
      <c r="D214" s="12">
        <f t="shared" ref="D214:X214" si="111">100*D29/D94</f>
        <v>89.737293807345424</v>
      </c>
      <c r="E214" s="12">
        <f t="shared" si="111"/>
        <v>89.438804283177802</v>
      </c>
      <c r="F214" s="12">
        <f t="shared" si="111"/>
        <v>93.864392638700508</v>
      </c>
      <c r="G214" s="12">
        <f t="shared" si="111"/>
        <v>98.60962208425093</v>
      </c>
      <c r="H214" s="12">
        <f t="shared" si="111"/>
        <v>100</v>
      </c>
      <c r="I214" s="12">
        <f t="shared" si="111"/>
        <v>101.1792740852645</v>
      </c>
      <c r="J214" s="12">
        <f t="shared" si="111"/>
        <v>98.738410526105511</v>
      </c>
      <c r="K214" s="12">
        <f t="shared" si="111"/>
        <v>93.79998598460233</v>
      </c>
      <c r="L214" s="12">
        <f t="shared" si="111"/>
        <v>90.096169650249792</v>
      </c>
      <c r="M214" s="12">
        <f t="shared" si="111"/>
        <v>88.889020739207467</v>
      </c>
      <c r="N214" s="12">
        <f t="shared" si="111"/>
        <v>85.735734005264717</v>
      </c>
      <c r="O214" s="12">
        <f t="shared" si="111"/>
        <v>84.407518371442521</v>
      </c>
      <c r="P214" s="12">
        <f t="shared" si="111"/>
        <v>80.181147809483051</v>
      </c>
      <c r="Q214" s="12">
        <f t="shared" si="111"/>
        <v>82.200391929684471</v>
      </c>
      <c r="R214" s="12">
        <f t="shared" si="111"/>
        <v>80.69056652247734</v>
      </c>
      <c r="S214" s="12">
        <f t="shared" si="111"/>
        <v>78.764485241147128</v>
      </c>
      <c r="T214" s="12">
        <f t="shared" si="111"/>
        <v>79.571838551559082</v>
      </c>
      <c r="U214" s="12">
        <f t="shared" si="111"/>
        <v>79.187203396019683</v>
      </c>
      <c r="V214" s="12">
        <f t="shared" si="111"/>
        <v>77.780052131755269</v>
      </c>
      <c r="W214" s="12">
        <f t="shared" si="111"/>
        <v>76.909685429424343</v>
      </c>
      <c r="X214" s="12">
        <f t="shared" si="111"/>
        <v>76.31304834610053</v>
      </c>
    </row>
    <row r="215" spans="1:24">
      <c r="A215" t="s">
        <v>222</v>
      </c>
      <c r="D215" s="12">
        <f t="shared" ref="D215:X215" si="112">100*D30/D95</f>
        <v>111.29526651889236</v>
      </c>
      <c r="E215" s="12">
        <f t="shared" si="112"/>
        <v>108.01879236331263</v>
      </c>
      <c r="F215" s="12">
        <f t="shared" si="112"/>
        <v>105.09884005741877</v>
      </c>
      <c r="G215" s="12">
        <f t="shared" si="112"/>
        <v>102.73056898281067</v>
      </c>
      <c r="H215" s="12">
        <f t="shared" si="112"/>
        <v>100</v>
      </c>
      <c r="I215" s="12">
        <f t="shared" si="112"/>
        <v>97.47757457786777</v>
      </c>
      <c r="J215" s="12">
        <f t="shared" si="112"/>
        <v>92.920492428582108</v>
      </c>
      <c r="K215" s="12">
        <f t="shared" si="112"/>
        <v>89.106023219405415</v>
      </c>
      <c r="L215" s="12">
        <f t="shared" si="112"/>
        <v>84.603203225219232</v>
      </c>
      <c r="M215" s="12">
        <f t="shared" si="112"/>
        <v>82.594508950446013</v>
      </c>
      <c r="N215" s="12">
        <f t="shared" si="112"/>
        <v>79.26580975073324</v>
      </c>
      <c r="O215" s="12">
        <f t="shared" si="112"/>
        <v>76.067933016450908</v>
      </c>
      <c r="P215" s="12">
        <f t="shared" si="112"/>
        <v>73.575899690165741</v>
      </c>
      <c r="Q215" s="12">
        <f t="shared" si="112"/>
        <v>73.021439570909493</v>
      </c>
      <c r="R215" s="12">
        <f t="shared" si="112"/>
        <v>71.571475869854709</v>
      </c>
      <c r="S215" s="12">
        <f t="shared" si="112"/>
        <v>69.07831164777275</v>
      </c>
      <c r="T215" s="12">
        <f t="shared" si="112"/>
        <v>68.864821745378237</v>
      </c>
      <c r="U215" s="12">
        <f t="shared" si="112"/>
        <v>70.11207333175048</v>
      </c>
      <c r="V215" s="12">
        <f t="shared" si="112"/>
        <v>68.387728509968895</v>
      </c>
      <c r="W215" s="12">
        <f t="shared" si="112"/>
        <v>69.667471254462882</v>
      </c>
      <c r="X215" s="12" t="e">
        <f t="shared" si="112"/>
        <v>#DIV/0!</v>
      </c>
    </row>
  </sheetData>
  <phoneticPr fontId="59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7"/>
  <dimension ref="A1:U39"/>
  <sheetViews>
    <sheetView workbookViewId="0">
      <pane xSplit="4" ySplit="1" topLeftCell="M2" activePane="bottomRight" state="frozen"/>
      <selection activeCell="D111" sqref="D111"/>
      <selection pane="topRight" activeCell="D111" sqref="D111"/>
      <selection pane="bottomLeft" activeCell="D111" sqref="D111"/>
      <selection pane="bottomRight" activeCell="D111" sqref="D111"/>
    </sheetView>
  </sheetViews>
  <sheetFormatPr baseColWidth="10" defaultRowHeight="13.2"/>
  <cols>
    <col min="1" max="1" width="45.6640625" customWidth="1"/>
    <col min="2" max="2" width="15.33203125" customWidth="1"/>
    <col min="3" max="3" width="7.44140625" customWidth="1"/>
    <col min="5" max="21" width="6.6640625" style="12" customWidth="1"/>
  </cols>
  <sheetData>
    <row r="1" spans="1:21">
      <c r="A1" s="46" t="s">
        <v>321</v>
      </c>
      <c r="B1" s="46"/>
      <c r="C1" t="s">
        <v>191</v>
      </c>
      <c r="D1" t="s">
        <v>192</v>
      </c>
      <c r="E1" s="37">
        <v>1996</v>
      </c>
      <c r="F1" s="37">
        <v>1997</v>
      </c>
      <c r="G1" s="37">
        <v>1998</v>
      </c>
      <c r="H1" s="37">
        <v>1999</v>
      </c>
      <c r="I1" s="37">
        <v>2000</v>
      </c>
      <c r="J1" s="37">
        <v>2001</v>
      </c>
      <c r="K1" s="37">
        <v>2002</v>
      </c>
      <c r="L1" s="37">
        <v>2003</v>
      </c>
      <c r="M1" s="37">
        <v>2004</v>
      </c>
      <c r="N1" s="37">
        <v>2005</v>
      </c>
      <c r="O1" s="37">
        <v>2006</v>
      </c>
      <c r="P1" s="37">
        <v>2007</v>
      </c>
      <c r="Q1" s="37">
        <v>2008</v>
      </c>
      <c r="R1" s="37">
        <v>2009</v>
      </c>
      <c r="S1" s="37">
        <v>2010</v>
      </c>
      <c r="T1" s="37">
        <v>2011</v>
      </c>
      <c r="U1" s="37">
        <v>2012</v>
      </c>
    </row>
    <row r="2" spans="1:21">
      <c r="A2" t="s">
        <v>193</v>
      </c>
      <c r="B2" t="s">
        <v>322</v>
      </c>
      <c r="C2" t="s">
        <v>196</v>
      </c>
      <c r="E2" s="12">
        <v>116.50160948420577</v>
      </c>
      <c r="F2" s="12">
        <v>111.71764154943394</v>
      </c>
      <c r="G2" s="12">
        <v>112.17968022905271</v>
      </c>
      <c r="H2" s="12">
        <v>113.15590113252622</v>
      </c>
      <c r="I2" s="12">
        <v>112.06110357619096</v>
      </c>
      <c r="J2" s="12">
        <v>112.02445513961206</v>
      </c>
      <c r="K2" s="12">
        <v>113.57932479282958</v>
      </c>
      <c r="L2" s="12">
        <v>113.6820261435284</v>
      </c>
      <c r="M2" s="12">
        <v>110.28021716895167</v>
      </c>
      <c r="N2" s="12">
        <v>110.02089163821238</v>
      </c>
      <c r="O2" s="12">
        <v>110.11407712053477</v>
      </c>
      <c r="P2" s="12">
        <v>110.6599310185472</v>
      </c>
      <c r="Q2" s="12">
        <v>114.77853823365828</v>
      </c>
      <c r="R2" s="12">
        <v>117.87917250683567</v>
      </c>
      <c r="S2" s="12">
        <v>113.86133401605275</v>
      </c>
      <c r="T2" s="12">
        <v>113.92301805515474</v>
      </c>
      <c r="U2" s="12">
        <v>113.20530550178022</v>
      </c>
    </row>
    <row r="3" spans="1:21">
      <c r="A3" t="s">
        <v>197</v>
      </c>
      <c r="B3" t="s">
        <v>322</v>
      </c>
      <c r="C3" t="s">
        <v>196</v>
      </c>
      <c r="E3" s="12">
        <v>131.6114334023934</v>
      </c>
      <c r="F3" s="12">
        <v>127.29364823217462</v>
      </c>
      <c r="G3" s="12">
        <v>126.38549374031828</v>
      </c>
      <c r="H3" s="12">
        <v>127.76580959311063</v>
      </c>
      <c r="I3" s="12">
        <v>123.51125123907924</v>
      </c>
      <c r="J3" s="12">
        <v>124.33783587565746</v>
      </c>
      <c r="K3" s="12">
        <v>126.30456294428146</v>
      </c>
      <c r="L3" s="12">
        <v>127.50231622206714</v>
      </c>
      <c r="M3" s="12">
        <v>126.95906644212789</v>
      </c>
      <c r="N3" s="12">
        <v>125.04181346665337</v>
      </c>
      <c r="O3" s="12">
        <v>124.295125686077</v>
      </c>
      <c r="P3" s="12">
        <v>126.7000443344849</v>
      </c>
      <c r="Q3" s="12">
        <v>128.16570594792339</v>
      </c>
      <c r="R3" s="12">
        <v>128.47824607212078</v>
      </c>
      <c r="S3" s="12">
        <v>128.56123406035002</v>
      </c>
      <c r="T3" s="12">
        <v>127.62001775004192</v>
      </c>
      <c r="U3" s="12">
        <v>127.79066962466494</v>
      </c>
    </row>
    <row r="4" spans="1:21">
      <c r="A4" t="s">
        <v>200</v>
      </c>
      <c r="B4" t="s">
        <v>322</v>
      </c>
      <c r="C4" t="s">
        <v>196</v>
      </c>
      <c r="E4" s="12">
        <v>104.95427934124385</v>
      </c>
      <c r="F4" s="12">
        <v>104.2836620912675</v>
      </c>
      <c r="G4" s="12">
        <v>106.23735773099291</v>
      </c>
      <c r="H4" s="12">
        <v>108.36852757233474</v>
      </c>
      <c r="I4" s="12">
        <v>106.61682592661455</v>
      </c>
      <c r="J4" s="12">
        <v>108.90911984294844</v>
      </c>
      <c r="K4" s="12">
        <v>110.42589547176317</v>
      </c>
      <c r="L4" s="12">
        <v>113.49049110867865</v>
      </c>
      <c r="M4" s="12">
        <v>113.80386606192725</v>
      </c>
      <c r="N4" s="12">
        <v>116.6062610508816</v>
      </c>
      <c r="O4" s="12">
        <v>115.87483175337951</v>
      </c>
      <c r="P4" s="12">
        <v>117.50268167276263</v>
      </c>
      <c r="Q4" s="12">
        <v>118.69861977645544</v>
      </c>
      <c r="R4" s="12">
        <v>123.80358283917123</v>
      </c>
      <c r="S4" s="12">
        <v>125.01670990281374</v>
      </c>
      <c r="T4" s="12">
        <v>123.74271442548645</v>
      </c>
      <c r="U4" s="12">
        <v>121.48905835258363</v>
      </c>
    </row>
    <row r="5" spans="1:21">
      <c r="A5" t="s">
        <v>203</v>
      </c>
      <c r="B5" t="s">
        <v>322</v>
      </c>
      <c r="C5" t="s">
        <v>196</v>
      </c>
      <c r="E5" s="12">
        <v>102.82663095659538</v>
      </c>
      <c r="F5" s="12">
        <v>100.38530176750898</v>
      </c>
      <c r="G5" s="12">
        <v>101.41961356630252</v>
      </c>
      <c r="H5" s="12">
        <v>101.05542341204222</v>
      </c>
      <c r="I5" s="12">
        <v>100.74193614620962</v>
      </c>
      <c r="J5" s="12">
        <v>104.78707379154714</v>
      </c>
      <c r="K5" s="12">
        <v>103.74340190869323</v>
      </c>
      <c r="L5" s="12">
        <v>104.77284962103903</v>
      </c>
      <c r="M5" s="12">
        <v>105.93750968581787</v>
      </c>
      <c r="N5" s="12">
        <v>107.06702935194662</v>
      </c>
      <c r="O5" s="12">
        <v>106.93617655844992</v>
      </c>
      <c r="P5" s="12">
        <v>107.00127931289063</v>
      </c>
      <c r="Q5" s="12">
        <v>106.30723296711992</v>
      </c>
      <c r="R5" s="12">
        <v>105.34319231587246</v>
      </c>
      <c r="S5" s="12">
        <v>103.23223851504926</v>
      </c>
      <c r="T5" s="12">
        <v>102.88017373380896</v>
      </c>
      <c r="U5" s="12">
        <v>102.6063108488933</v>
      </c>
    </row>
    <row r="6" spans="1:21">
      <c r="A6" t="s">
        <v>2</v>
      </c>
      <c r="B6" t="s">
        <v>322</v>
      </c>
      <c r="C6" t="s">
        <v>196</v>
      </c>
      <c r="D6" t="s">
        <v>2</v>
      </c>
      <c r="E6" s="12">
        <v>108.83064965442026</v>
      </c>
      <c r="F6" s="12">
        <v>106.33116903663482</v>
      </c>
      <c r="G6" s="12">
        <v>104.97716584368884</v>
      </c>
      <c r="H6" s="12">
        <v>105.19830948020793</v>
      </c>
      <c r="I6" s="12">
        <v>102.26755785316753</v>
      </c>
      <c r="J6" s="12">
        <v>101.24435602924204</v>
      </c>
      <c r="K6" s="12">
        <v>102.23457897608611</v>
      </c>
      <c r="L6" s="12">
        <v>102.75221523451732</v>
      </c>
      <c r="M6" s="12">
        <v>103.86779246004278</v>
      </c>
      <c r="N6" s="12">
        <v>104.60038703873104</v>
      </c>
      <c r="O6" s="12">
        <v>103.23685022057258</v>
      </c>
      <c r="P6" s="12">
        <v>103.40248385830247</v>
      </c>
      <c r="Q6" s="12">
        <v>105.63492377470543</v>
      </c>
      <c r="R6" s="12">
        <v>108.42637759881143</v>
      </c>
      <c r="S6" s="12">
        <v>107.19906033090446</v>
      </c>
      <c r="T6" s="12">
        <v>108.25496558618741</v>
      </c>
      <c r="U6" s="12">
        <v>106.50234058227664</v>
      </c>
    </row>
    <row r="7" spans="1:21">
      <c r="A7" t="s">
        <v>5</v>
      </c>
      <c r="B7" t="s">
        <v>322</v>
      </c>
      <c r="C7" t="s">
        <v>196</v>
      </c>
      <c r="D7" t="s">
        <v>5</v>
      </c>
      <c r="E7" s="12">
        <v>120.96510543576051</v>
      </c>
      <c r="F7" s="12">
        <v>115.30265347837917</v>
      </c>
      <c r="G7" s="12">
        <v>114.68540809290732</v>
      </c>
      <c r="H7" s="12">
        <v>113.85835032855432</v>
      </c>
      <c r="I7" s="12">
        <v>113.00189127129248</v>
      </c>
      <c r="J7" s="12">
        <v>112.5181954566192</v>
      </c>
      <c r="K7" s="12">
        <v>111.51602554861466</v>
      </c>
      <c r="L7" s="12">
        <v>111.96969490115266</v>
      </c>
      <c r="M7" s="12">
        <v>110.23258877374961</v>
      </c>
      <c r="N7" s="12">
        <v>107.89861919957653</v>
      </c>
      <c r="O7" s="12">
        <v>107.47608593571665</v>
      </c>
      <c r="P7" s="12">
        <v>105.48380945940106</v>
      </c>
      <c r="Q7" s="12">
        <v>106.20404781796222</v>
      </c>
      <c r="R7" s="12">
        <v>104.16226715773158</v>
      </c>
      <c r="S7" s="12">
        <v>104.17582214859091</v>
      </c>
      <c r="T7" s="12">
        <v>104.75860747637334</v>
      </c>
      <c r="U7" s="12">
        <v>103.30154681867872</v>
      </c>
    </row>
    <row r="8" spans="1:21">
      <c r="A8" t="s">
        <v>204</v>
      </c>
      <c r="B8" t="s">
        <v>322</v>
      </c>
      <c r="C8" t="s">
        <v>196</v>
      </c>
      <c r="D8" t="s">
        <v>204</v>
      </c>
      <c r="E8" s="12">
        <v>46.868581086744513</v>
      </c>
      <c r="F8" s="12">
        <v>48.441263392376861</v>
      </c>
      <c r="G8" s="12">
        <v>45.646205077623762</v>
      </c>
      <c r="H8" s="12">
        <v>44.825243069793004</v>
      </c>
      <c r="I8" s="12">
        <v>43.966240008943046</v>
      </c>
      <c r="J8" s="12">
        <v>41.426222805752644</v>
      </c>
      <c r="K8" s="12">
        <v>46.097204851864923</v>
      </c>
      <c r="L8" s="12">
        <v>48.373638675782175</v>
      </c>
      <c r="M8" s="12">
        <v>47.920493640937693</v>
      </c>
      <c r="N8" s="12">
        <v>56.163712552795161</v>
      </c>
      <c r="O8" s="12">
        <v>57.489188540939253</v>
      </c>
      <c r="P8" s="12">
        <v>59.727122184713238</v>
      </c>
      <c r="Q8" s="12">
        <v>55.62584794967804</v>
      </c>
      <c r="R8" s="12">
        <v>56.001252078848935</v>
      </c>
      <c r="S8" s="12">
        <v>55.582839835328436</v>
      </c>
      <c r="T8" s="12">
        <v>50.924961599930761</v>
      </c>
      <c r="U8" s="12">
        <v>46.8078245171086</v>
      </c>
    </row>
    <row r="9" spans="1:21">
      <c r="A9" t="s">
        <v>206</v>
      </c>
      <c r="B9" t="s">
        <v>322</v>
      </c>
      <c r="C9" t="s">
        <v>196</v>
      </c>
      <c r="E9" s="12">
        <v>69.515254846777694</v>
      </c>
      <c r="F9" s="12">
        <v>78.407438346021678</v>
      </c>
      <c r="G9" s="12">
        <v>78.063873798385373</v>
      </c>
      <c r="H9" s="12">
        <v>78.875471163155012</v>
      </c>
      <c r="I9" s="12">
        <v>79.475172216334968</v>
      </c>
      <c r="J9" s="12">
        <v>84.521313523150411</v>
      </c>
      <c r="K9" s="12">
        <v>86.233728153470125</v>
      </c>
      <c r="L9" s="12">
        <v>92.474988683237456</v>
      </c>
      <c r="M9" s="12">
        <v>90.789381244123931</v>
      </c>
      <c r="N9" s="12">
        <v>96.929855016458703</v>
      </c>
      <c r="O9" s="12">
        <v>96.690880345464791</v>
      </c>
      <c r="P9" s="12">
        <v>100.19610025605043</v>
      </c>
      <c r="Q9" s="12">
        <v>103.38754005580469</v>
      </c>
      <c r="R9" s="12">
        <v>101.81567920213654</v>
      </c>
      <c r="S9" s="12">
        <v>98.126241150388239</v>
      </c>
      <c r="T9" s="12">
        <v>92.540415488422994</v>
      </c>
      <c r="U9" s="12">
        <v>89.794045135437173</v>
      </c>
    </row>
    <row r="10" spans="1:21">
      <c r="A10" t="s">
        <v>207</v>
      </c>
      <c r="B10" t="s">
        <v>322</v>
      </c>
      <c r="C10" t="s">
        <v>196</v>
      </c>
      <c r="D10" t="s">
        <v>207</v>
      </c>
      <c r="E10" s="12">
        <v>88.699557141208942</v>
      </c>
      <c r="F10" s="12">
        <v>90.429030686183296</v>
      </c>
      <c r="G10" s="12">
        <v>86.785563000318461</v>
      </c>
      <c r="H10" s="12">
        <v>86.115210999444599</v>
      </c>
      <c r="I10" s="12">
        <v>84.344682482014093</v>
      </c>
      <c r="J10" s="12">
        <v>84.947107413601699</v>
      </c>
      <c r="K10" s="12">
        <v>84.873744778239399</v>
      </c>
      <c r="L10" s="12">
        <v>86.000836811347227</v>
      </c>
      <c r="M10" s="12">
        <v>86.572382762860187</v>
      </c>
      <c r="N10" s="12">
        <v>86.443933223239625</v>
      </c>
      <c r="O10" s="12">
        <v>85.290069480002714</v>
      </c>
      <c r="P10" s="12">
        <v>85.633536971391109</v>
      </c>
      <c r="Q10" s="12">
        <v>88.744813398710306</v>
      </c>
      <c r="R10" s="12">
        <v>92.063077829324897</v>
      </c>
      <c r="S10" s="12">
        <v>91.819582993717177</v>
      </c>
      <c r="T10" s="12">
        <v>91.044144802241007</v>
      </c>
      <c r="U10" s="12">
        <v>89.639419952967913</v>
      </c>
    </row>
    <row r="11" spans="1:21">
      <c r="A11" t="s">
        <v>210</v>
      </c>
      <c r="B11" t="s">
        <v>322</v>
      </c>
      <c r="C11" t="s">
        <v>196</v>
      </c>
      <c r="E11" s="12">
        <v>111.56353509983798</v>
      </c>
      <c r="F11" s="12">
        <v>106.07354178927849</v>
      </c>
      <c r="G11" s="12">
        <v>107.23099137651158</v>
      </c>
      <c r="H11" s="12">
        <v>107.93880942831754</v>
      </c>
      <c r="I11" s="12">
        <v>107.98925237749226</v>
      </c>
      <c r="J11" s="12">
        <v>109.95128090719348</v>
      </c>
      <c r="K11" s="12">
        <v>113.02618129158573</v>
      </c>
      <c r="L11" s="12">
        <v>116.01198091127844</v>
      </c>
      <c r="M11" s="12">
        <v>116.60686427457098</v>
      </c>
      <c r="N11" s="12">
        <v>115.04436957267743</v>
      </c>
      <c r="O11" s="12">
        <v>113.73621149873051</v>
      </c>
      <c r="P11" s="12">
        <v>114.19386850316634</v>
      </c>
      <c r="Q11" s="12">
        <v>117.07718872829074</v>
      </c>
      <c r="R11" s="12">
        <v>120.25897022873993</v>
      </c>
      <c r="S11" s="12">
        <v>117.65987569317132</v>
      </c>
      <c r="T11" s="12">
        <v>116.0371259024261</v>
      </c>
      <c r="U11" s="12">
        <v>114.5473219191326</v>
      </c>
    </row>
    <row r="12" spans="1:21">
      <c r="A12" t="s">
        <v>213</v>
      </c>
      <c r="B12" t="s">
        <v>322</v>
      </c>
      <c r="C12" t="s">
        <v>196</v>
      </c>
      <c r="D12" t="s">
        <v>213</v>
      </c>
      <c r="E12" s="12">
        <v>32.929129774093703</v>
      </c>
      <c r="F12" s="12">
        <v>32.907909808314194</v>
      </c>
      <c r="G12" s="12">
        <v>33.149382070935843</v>
      </c>
      <c r="H12" s="12">
        <v>33.714540701348582</v>
      </c>
      <c r="I12" s="12">
        <v>33.596472516679803</v>
      </c>
      <c r="J12" s="12">
        <v>34.296641612699233</v>
      </c>
      <c r="K12" s="12">
        <v>34.72036278554102</v>
      </c>
      <c r="L12" s="12">
        <v>34.842270698030767</v>
      </c>
      <c r="M12" s="12">
        <v>34.728383837340246</v>
      </c>
      <c r="N12" s="12">
        <v>35.282288701105664</v>
      </c>
      <c r="O12" s="12">
        <v>35.268955705472742</v>
      </c>
      <c r="P12" s="12">
        <v>35.519953336076064</v>
      </c>
      <c r="Q12" s="12">
        <v>36.565382010783942</v>
      </c>
      <c r="R12" s="12">
        <v>37.198942280719564</v>
      </c>
      <c r="S12" s="12">
        <v>37.103700835708871</v>
      </c>
      <c r="T12" s="12">
        <v>36.32625890573884</v>
      </c>
      <c r="U12" s="12">
        <v>35.420713811986275</v>
      </c>
    </row>
    <row r="13" spans="1:21">
      <c r="A13" t="s">
        <v>218</v>
      </c>
      <c r="B13" t="s">
        <v>322</v>
      </c>
      <c r="C13" t="s">
        <v>196</v>
      </c>
      <c r="D13" t="s">
        <v>218</v>
      </c>
      <c r="E13" s="12">
        <v>76.167077378504729</v>
      </c>
      <c r="F13" s="12">
        <v>74.111372683031789</v>
      </c>
      <c r="G13" s="12">
        <v>72.170497095099535</v>
      </c>
      <c r="H13" s="12">
        <v>70.222129706808886</v>
      </c>
      <c r="I13" s="12">
        <v>67.003874938830251</v>
      </c>
      <c r="J13" s="12">
        <v>68.805148990237512</v>
      </c>
      <c r="K13" s="12">
        <v>69.353086489600543</v>
      </c>
      <c r="L13" s="12">
        <v>71.187428877058593</v>
      </c>
      <c r="M13" s="12">
        <v>70.706754760256629</v>
      </c>
      <c r="N13" s="12">
        <v>72.266098687832027</v>
      </c>
      <c r="O13" s="12">
        <v>73.992776434807666</v>
      </c>
      <c r="P13" s="12">
        <v>77.193359408021905</v>
      </c>
      <c r="Q13" s="12">
        <v>80.57603563308534</v>
      </c>
      <c r="R13" s="12">
        <v>83.252267744201887</v>
      </c>
      <c r="S13" s="12">
        <v>80.269896145507431</v>
      </c>
      <c r="T13" s="12">
        <v>79.018437035086237</v>
      </c>
      <c r="U13" s="12">
        <v>78.00442608024008</v>
      </c>
    </row>
    <row r="14" spans="1:21">
      <c r="A14" t="s">
        <v>219</v>
      </c>
      <c r="B14" t="s">
        <v>322</v>
      </c>
      <c r="C14" t="s">
        <v>196</v>
      </c>
      <c r="E14" s="12">
        <v>113.59444679465624</v>
      </c>
      <c r="F14" s="12">
        <v>112.11658091748463</v>
      </c>
      <c r="G14" s="12">
        <v>109.25548591764861</v>
      </c>
      <c r="H14" s="12">
        <v>108.27937182433116</v>
      </c>
      <c r="I14" s="12">
        <v>116.29821287410498</v>
      </c>
      <c r="J14" s="12">
        <v>107.6888990087012</v>
      </c>
      <c r="K14" s="12">
        <v>109.91910113093039</v>
      </c>
      <c r="L14" s="12">
        <v>113.02882608966836</v>
      </c>
      <c r="M14" s="12">
        <v>115.81748303044705</v>
      </c>
      <c r="N14" s="12">
        <v>114.25942362828179</v>
      </c>
      <c r="O14" s="12">
        <v>111.8604637694868</v>
      </c>
      <c r="P14" s="12">
        <v>114.14575337627767</v>
      </c>
      <c r="Q14" s="12">
        <v>109.82506929043339</v>
      </c>
      <c r="R14" s="12">
        <v>102.56534845877245</v>
      </c>
      <c r="S14" s="12">
        <v>111.54862947300644</v>
      </c>
      <c r="T14" s="12">
        <v>115.46341375365108</v>
      </c>
      <c r="U14" s="12">
        <v>119.44002799839014</v>
      </c>
    </row>
    <row r="15" spans="1:21">
      <c r="A15" t="s">
        <v>221</v>
      </c>
      <c r="B15" t="s">
        <v>322</v>
      </c>
      <c r="C15" t="s">
        <v>196</v>
      </c>
      <c r="D15" t="s">
        <v>221</v>
      </c>
      <c r="E15" s="12">
        <v>86.852487888191718</v>
      </c>
      <c r="F15" s="12">
        <v>103.17888988033084</v>
      </c>
      <c r="G15" s="12">
        <v>111.7610282636456</v>
      </c>
      <c r="H15" s="12">
        <v>115.90453605663616</v>
      </c>
      <c r="I15" s="12">
        <v>125.32139064334024</v>
      </c>
      <c r="J15" s="12">
        <v>126.57410382760223</v>
      </c>
      <c r="K15" s="12">
        <v>126.75263202846665</v>
      </c>
      <c r="L15" s="12">
        <v>121.05522821044707</v>
      </c>
      <c r="M15" s="12">
        <v>124.72345052742507</v>
      </c>
      <c r="N15" s="12">
        <v>127.60662433996613</v>
      </c>
      <c r="O15" s="12">
        <v>131.82796544773026</v>
      </c>
      <c r="P15" s="12">
        <v>130.91663426116392</v>
      </c>
      <c r="Q15" s="12">
        <v>117.06182963978283</v>
      </c>
      <c r="R15" s="12">
        <v>108.93615928817103</v>
      </c>
      <c r="S15" s="12">
        <v>113.04283561932604</v>
      </c>
      <c r="T15" s="12">
        <v>112.76791700583193</v>
      </c>
      <c r="U15" s="12">
        <v>119.24681475273302</v>
      </c>
    </row>
    <row r="16" spans="1:21">
      <c r="E16" s="12">
        <f t="shared" ref="E16:U16" si="0">AVERAGE(E2:E15)</f>
        <v>93.705698448902467</v>
      </c>
      <c r="F16" s="12">
        <f t="shared" si="0"/>
        <v>93.641435975601482</v>
      </c>
      <c r="G16" s="12">
        <f t="shared" si="0"/>
        <v>93.567696128816536</v>
      </c>
      <c r="H16" s="12">
        <f t="shared" si="0"/>
        <v>93.948402462043632</v>
      </c>
      <c r="I16" s="12">
        <f t="shared" si="0"/>
        <v>94.013990290735279</v>
      </c>
      <c r="J16" s="12">
        <f t="shared" si="0"/>
        <v>94.430839587468881</v>
      </c>
      <c r="K16" s="12">
        <f t="shared" si="0"/>
        <v>95.627130796569077</v>
      </c>
      <c r="L16" s="12">
        <f t="shared" si="0"/>
        <v>96.938913727702385</v>
      </c>
      <c r="M16" s="12">
        <f t="shared" si="0"/>
        <v>97.067588190755629</v>
      </c>
      <c r="N16" s="12">
        <f t="shared" si="0"/>
        <v>98.230807676311287</v>
      </c>
      <c r="O16" s="12">
        <f t="shared" si="0"/>
        <v>98.149261321240374</v>
      </c>
      <c r="P16" s="12">
        <f t="shared" si="0"/>
        <v>99.162611282374968</v>
      </c>
      <c r="Q16" s="12">
        <f t="shared" si="0"/>
        <v>99.189483944599587</v>
      </c>
      <c r="R16" s="12">
        <f t="shared" si="0"/>
        <v>99.298895400104144</v>
      </c>
      <c r="S16" s="12">
        <f t="shared" si="0"/>
        <v>99.085714337136778</v>
      </c>
      <c r="T16" s="12">
        <f t="shared" si="0"/>
        <v>98.235869394312985</v>
      </c>
      <c r="U16" s="12">
        <f t="shared" si="0"/>
        <v>97.699701849776673</v>
      </c>
    </row>
    <row r="17" spans="1:21">
      <c r="E17" s="12">
        <f t="shared" ref="E17:U17" si="1">STDEVP(E2:E15)</f>
        <v>27.651969630483837</v>
      </c>
      <c r="F17" s="12">
        <f t="shared" si="1"/>
        <v>25.621532012935202</v>
      </c>
      <c r="G17" s="12">
        <f t="shared" si="1"/>
        <v>26.290354210897039</v>
      </c>
      <c r="H17" s="12">
        <f t="shared" si="1"/>
        <v>26.819279107877861</v>
      </c>
      <c r="I17" s="12">
        <f t="shared" si="1"/>
        <v>27.632881377981722</v>
      </c>
      <c r="J17" s="12">
        <f t="shared" si="1"/>
        <v>27.535287894220435</v>
      </c>
      <c r="K17" s="12">
        <f t="shared" si="1"/>
        <v>27.225523261507188</v>
      </c>
      <c r="L17" s="12">
        <f t="shared" si="1"/>
        <v>26.767580932347069</v>
      </c>
      <c r="M17" s="12">
        <f t="shared" si="1"/>
        <v>27.111770253618754</v>
      </c>
      <c r="N17" s="12">
        <f t="shared" si="1"/>
        <v>25.852751806327753</v>
      </c>
      <c r="O17" s="12">
        <f t="shared" si="1"/>
        <v>25.710535625437338</v>
      </c>
      <c r="P17" s="12">
        <f t="shared" si="1"/>
        <v>25.463257072548522</v>
      </c>
      <c r="Q17" s="12">
        <f t="shared" si="1"/>
        <v>24.856598415445209</v>
      </c>
      <c r="R17" s="12">
        <f t="shared" si="1"/>
        <v>24.684848836086978</v>
      </c>
      <c r="S17" s="12">
        <f t="shared" si="1"/>
        <v>24.936516952279952</v>
      </c>
      <c r="T17" s="12">
        <f t="shared" si="1"/>
        <v>25.737765487000328</v>
      </c>
      <c r="U17" s="12">
        <f t="shared" si="1"/>
        <v>26.792262507214136</v>
      </c>
    </row>
    <row r="18" spans="1:21">
      <c r="A18" t="s">
        <v>323</v>
      </c>
      <c r="E18" s="12">
        <f t="shared" ref="E18:U18" si="2">100*E17/E16</f>
        <v>29.509378925938428</v>
      </c>
      <c r="F18" s="12">
        <f t="shared" si="2"/>
        <v>27.361318999434136</v>
      </c>
      <c r="G18" s="12">
        <f t="shared" si="2"/>
        <v>28.09768253212367</v>
      </c>
      <c r="H18" s="12">
        <f t="shared" si="2"/>
        <v>28.546817620143351</v>
      </c>
      <c r="I18" s="12">
        <f t="shared" si="2"/>
        <v>29.392307775181028</v>
      </c>
      <c r="J18" s="12">
        <f t="shared" si="2"/>
        <v>29.159211137496243</v>
      </c>
      <c r="K18" s="12">
        <f t="shared" si="2"/>
        <v>28.470501033252781</v>
      </c>
      <c r="L18" s="12">
        <f t="shared" si="2"/>
        <v>27.612833590787034</v>
      </c>
      <c r="M18" s="12">
        <f t="shared" si="2"/>
        <v>27.930816824601791</v>
      </c>
      <c r="N18" s="12">
        <f t="shared" si="2"/>
        <v>26.318374467119682</v>
      </c>
      <c r="O18" s="12">
        <f t="shared" si="2"/>
        <v>26.195342969813414</v>
      </c>
      <c r="P18" s="12">
        <f t="shared" si="2"/>
        <v>25.67828412670525</v>
      </c>
      <c r="Q18" s="12">
        <f t="shared" si="2"/>
        <v>25.059711399777413</v>
      </c>
      <c r="R18" s="12">
        <f t="shared" si="2"/>
        <v>24.859137391835567</v>
      </c>
      <c r="S18" s="12">
        <f t="shared" si="2"/>
        <v>25.166611674649737</v>
      </c>
      <c r="T18" s="12">
        <f t="shared" si="2"/>
        <v>26.199967125745541</v>
      </c>
      <c r="U18" s="12">
        <f t="shared" si="2"/>
        <v>27.423074994036309</v>
      </c>
    </row>
    <row r="19" spans="1:21">
      <c r="A19" t="s">
        <v>324</v>
      </c>
      <c r="E19" s="12">
        <f t="shared" ref="E19:U19" si="3">100*E18/$E18</f>
        <v>100</v>
      </c>
      <c r="F19" s="12">
        <f t="shared" si="3"/>
        <v>92.720755215162569</v>
      </c>
      <c r="G19" s="12">
        <f t="shared" si="3"/>
        <v>95.216109436400615</v>
      </c>
      <c r="H19" s="12">
        <f t="shared" si="3"/>
        <v>96.738117368681742</v>
      </c>
      <c r="I19" s="12">
        <f t="shared" si="3"/>
        <v>99.603274772230151</v>
      </c>
      <c r="J19" s="12">
        <f t="shared" si="3"/>
        <v>98.813367813260228</v>
      </c>
      <c r="K19" s="12">
        <f t="shared" si="3"/>
        <v>96.479499296501686</v>
      </c>
      <c r="L19" s="12">
        <f t="shared" si="3"/>
        <v>93.573076072148865</v>
      </c>
      <c r="M19" s="12">
        <f t="shared" si="3"/>
        <v>94.650642748875015</v>
      </c>
      <c r="N19" s="12">
        <f t="shared" si="3"/>
        <v>89.186473673921057</v>
      </c>
      <c r="O19" s="12">
        <f t="shared" si="3"/>
        <v>88.769550303168145</v>
      </c>
      <c r="P19" s="12">
        <f t="shared" si="3"/>
        <v>87.017365533689059</v>
      </c>
      <c r="Q19" s="12">
        <f t="shared" si="3"/>
        <v>84.921175273364341</v>
      </c>
      <c r="R19" s="12">
        <f t="shared" si="3"/>
        <v>84.241479477511646</v>
      </c>
      <c r="S19" s="12">
        <f t="shared" si="3"/>
        <v>85.283433913712614</v>
      </c>
      <c r="T19" s="12">
        <f t="shared" si="3"/>
        <v>88.785220426025475</v>
      </c>
      <c r="U19" s="12">
        <f t="shared" si="3"/>
        <v>92.930031034749163</v>
      </c>
    </row>
    <row r="22" spans="1:21">
      <c r="A22" t="s">
        <v>193</v>
      </c>
      <c r="B22" t="s">
        <v>322</v>
      </c>
      <c r="C22" t="s">
        <v>194</v>
      </c>
      <c r="E22" s="12">
        <v>131.01895277390247</v>
      </c>
      <c r="F22" s="12">
        <v>124.46756155252623</v>
      </c>
      <c r="G22" s="12">
        <v>124.57705533504161</v>
      </c>
      <c r="H22" s="12">
        <v>123.47665308384822</v>
      </c>
      <c r="I22" s="12">
        <v>119.7842351135739</v>
      </c>
      <c r="J22" s="12">
        <v>119.09262423020547</v>
      </c>
      <c r="K22" s="12">
        <v>118.79307264164233</v>
      </c>
      <c r="L22" s="12">
        <v>119.57525072006108</v>
      </c>
      <c r="M22" s="12">
        <v>117.22561422991903</v>
      </c>
      <c r="N22" s="12">
        <v>118.2041606637297</v>
      </c>
      <c r="O22" s="12">
        <v>119.33367947531809</v>
      </c>
      <c r="P22" s="12">
        <v>119.02222796932317</v>
      </c>
      <c r="Q22" s="12">
        <v>122.75996078324575</v>
      </c>
      <c r="R22" s="12">
        <v>126.906247852311</v>
      </c>
      <c r="S22" s="12">
        <v>124.9220803841427</v>
      </c>
      <c r="T22" s="12">
        <v>125.70292846865514</v>
      </c>
      <c r="U22" s="12">
        <v>124.7270818639426</v>
      </c>
    </row>
    <row r="23" spans="1:21">
      <c r="A23" t="s">
        <v>197</v>
      </c>
      <c r="B23" t="s">
        <v>322</v>
      </c>
      <c r="C23" t="s">
        <v>194</v>
      </c>
      <c r="E23" s="12">
        <v>124.29168274510968</v>
      </c>
      <c r="F23" s="12">
        <v>119.77889157600777</v>
      </c>
      <c r="G23" s="12">
        <v>118.55098188394892</v>
      </c>
      <c r="H23" s="12">
        <v>118.91960962939338</v>
      </c>
      <c r="I23" s="12">
        <v>116.17222552587756</v>
      </c>
      <c r="J23" s="12">
        <v>117.87564847842073</v>
      </c>
      <c r="K23" s="12">
        <v>119.38112606467672</v>
      </c>
      <c r="L23" s="12">
        <v>120.50335626162696</v>
      </c>
      <c r="M23" s="12">
        <v>118.52985129819133</v>
      </c>
      <c r="N23" s="12">
        <v>118.4597241833013</v>
      </c>
      <c r="O23" s="12">
        <v>119.48961112709479</v>
      </c>
      <c r="P23" s="12">
        <v>119.82158511503272</v>
      </c>
      <c r="Q23" s="12">
        <v>124.84528445763775</v>
      </c>
      <c r="R23" s="12">
        <v>127.44672913100823</v>
      </c>
      <c r="S23" s="12">
        <v>124.99701048517638</v>
      </c>
      <c r="T23" s="12">
        <v>126.6683726011275</v>
      </c>
      <c r="U23" s="12">
        <v>127.57469474789741</v>
      </c>
    </row>
    <row r="24" spans="1:21">
      <c r="A24" t="s">
        <v>200</v>
      </c>
      <c r="B24" t="s">
        <v>322</v>
      </c>
      <c r="C24" t="s">
        <v>194</v>
      </c>
      <c r="E24" s="12">
        <v>114.13636498560359</v>
      </c>
      <c r="F24" s="12">
        <v>111.23449873523802</v>
      </c>
      <c r="G24" s="12">
        <v>112.73985412249873</v>
      </c>
      <c r="H24" s="12">
        <v>113.62456936981162</v>
      </c>
      <c r="I24" s="12">
        <v>111.80968891333561</v>
      </c>
      <c r="J24" s="12">
        <v>113.71853910381158</v>
      </c>
      <c r="K24" s="12">
        <v>115.4705982435845</v>
      </c>
      <c r="L24" s="12">
        <v>118.71959637351743</v>
      </c>
      <c r="M24" s="12">
        <v>119.00696610509731</v>
      </c>
      <c r="N24" s="12">
        <v>120.29664443604949</v>
      </c>
      <c r="O24" s="12">
        <v>120.83579029835035</v>
      </c>
      <c r="P24" s="12">
        <v>121.63928387379474</v>
      </c>
      <c r="Q24" s="12">
        <v>126.47934311936598</v>
      </c>
      <c r="R24" s="12">
        <v>131.33525984446095</v>
      </c>
      <c r="S24" s="12">
        <v>131.71038693999625</v>
      </c>
      <c r="T24" s="12">
        <v>130.9858214413529</v>
      </c>
      <c r="U24" s="12">
        <v>128.8277212400171</v>
      </c>
    </row>
    <row r="25" spans="1:21">
      <c r="A25" t="s">
        <v>203</v>
      </c>
      <c r="B25" t="s">
        <v>322</v>
      </c>
      <c r="C25" t="s">
        <v>194</v>
      </c>
      <c r="E25" s="12">
        <v>100.57403751966518</v>
      </c>
      <c r="F25" s="12">
        <v>97.448575247513034</v>
      </c>
      <c r="G25" s="12">
        <v>97.203221315669197</v>
      </c>
      <c r="H25" s="12">
        <v>96.330818387850044</v>
      </c>
      <c r="I25" s="12">
        <v>95.038473054420663</v>
      </c>
      <c r="J25" s="12">
        <v>96.214843339620103</v>
      </c>
      <c r="K25" s="12">
        <v>95.79837262328661</v>
      </c>
      <c r="L25" s="12">
        <v>97.726523142287704</v>
      </c>
      <c r="M25" s="12">
        <v>98.386872401944501</v>
      </c>
      <c r="N25" s="12">
        <v>100.07026847671673</v>
      </c>
      <c r="O25" s="12">
        <v>99.813368517911172</v>
      </c>
      <c r="P25" s="12">
        <v>100.71345851207374</v>
      </c>
      <c r="Q25" s="12">
        <v>106.22585037718893</v>
      </c>
      <c r="R25" s="12">
        <v>110.52760332634074</v>
      </c>
      <c r="S25" s="12">
        <v>109.36000519685058</v>
      </c>
      <c r="T25" s="12">
        <v>110.94956902982935</v>
      </c>
      <c r="U25" s="12">
        <v>111.3424623193676</v>
      </c>
    </row>
    <row r="26" spans="1:21">
      <c r="A26" t="s">
        <v>2</v>
      </c>
      <c r="B26" t="s">
        <v>322</v>
      </c>
      <c r="C26" t="s">
        <v>194</v>
      </c>
      <c r="D26" t="s">
        <v>2</v>
      </c>
      <c r="E26" s="12">
        <v>119.97714387485529</v>
      </c>
      <c r="F26" s="12">
        <v>115.52031594496198</v>
      </c>
      <c r="G26" s="12">
        <v>115.57183882502888</v>
      </c>
      <c r="H26" s="12">
        <v>114.3854589443972</v>
      </c>
      <c r="I26" s="12">
        <v>111.44657208406596</v>
      </c>
      <c r="J26" s="12">
        <v>111.33377065500699</v>
      </c>
      <c r="K26" s="12">
        <v>111.96206649888371</v>
      </c>
      <c r="L26" s="12">
        <v>113.74502671279483</v>
      </c>
      <c r="M26" s="12">
        <v>114.07340471614941</v>
      </c>
      <c r="N26" s="12">
        <v>115.14245454166768</v>
      </c>
      <c r="O26" s="12">
        <v>115.5861193149744</v>
      </c>
      <c r="P26" s="12">
        <v>115.2009612388528</v>
      </c>
      <c r="Q26" s="12">
        <v>118.61167243116641</v>
      </c>
      <c r="R26" s="12">
        <v>121.44067251165345</v>
      </c>
      <c r="S26" s="12">
        <v>120.74352083976865</v>
      </c>
      <c r="T26" s="12">
        <v>121.3185464812363</v>
      </c>
      <c r="U26" s="12">
        <v>120.16009546290893</v>
      </c>
    </row>
    <row r="27" spans="1:21">
      <c r="A27" t="s">
        <v>5</v>
      </c>
      <c r="B27" t="s">
        <v>322</v>
      </c>
      <c r="C27" t="s">
        <v>194</v>
      </c>
      <c r="D27" t="s">
        <v>5</v>
      </c>
      <c r="E27" s="12">
        <v>106.41978835821782</v>
      </c>
      <c r="F27" s="12">
        <v>100.31291971297412</v>
      </c>
      <c r="G27" s="12">
        <v>98.342377477107334</v>
      </c>
      <c r="H27" s="12">
        <v>96.181459081956106</v>
      </c>
      <c r="I27" s="12">
        <v>92.503811683729253</v>
      </c>
      <c r="J27" s="12">
        <v>91.629031572206856</v>
      </c>
      <c r="K27" s="12">
        <v>90.747626107059503</v>
      </c>
      <c r="L27" s="12">
        <v>90.97736692260456</v>
      </c>
      <c r="M27" s="12">
        <v>88.373624593379745</v>
      </c>
      <c r="N27" s="12">
        <v>86.408364419329857</v>
      </c>
      <c r="O27" s="12">
        <v>84.113424968692044</v>
      </c>
      <c r="P27" s="12">
        <v>82.363233863512448</v>
      </c>
      <c r="Q27" s="12">
        <v>84.426100928674529</v>
      </c>
      <c r="R27" s="12">
        <v>85.722545307374531</v>
      </c>
      <c r="S27" s="12">
        <v>84.914391166414561</v>
      </c>
      <c r="T27" s="12">
        <v>85.694148383953163</v>
      </c>
      <c r="U27" s="12">
        <v>85.389621137897848</v>
      </c>
    </row>
    <row r="28" spans="1:21">
      <c r="A28" t="s">
        <v>204</v>
      </c>
      <c r="B28" t="s">
        <v>322</v>
      </c>
      <c r="C28" t="s">
        <v>194</v>
      </c>
      <c r="D28" t="s">
        <v>204</v>
      </c>
      <c r="E28" s="12">
        <v>56.968817714981157</v>
      </c>
      <c r="F28" s="12">
        <v>62.745384792675459</v>
      </c>
      <c r="G28" s="12">
        <v>60.562540376683394</v>
      </c>
      <c r="H28" s="12">
        <v>63.578311815029124</v>
      </c>
      <c r="I28" s="12">
        <v>62.015669060809479</v>
      </c>
      <c r="J28" s="12">
        <v>62.020394865201531</v>
      </c>
      <c r="K28" s="12">
        <v>66.280048322465248</v>
      </c>
      <c r="L28" s="12">
        <v>69.700674873376386</v>
      </c>
      <c r="M28" s="12">
        <v>70.311056432025296</v>
      </c>
      <c r="N28" s="12">
        <v>68.721737119480821</v>
      </c>
      <c r="O28" s="12">
        <v>67.462289955703341</v>
      </c>
      <c r="P28" s="12">
        <v>68.716516307836585</v>
      </c>
      <c r="Q28" s="12">
        <v>72.794466080230933</v>
      </c>
      <c r="R28" s="12">
        <v>75.924147169741346</v>
      </c>
      <c r="S28" s="12">
        <v>71.547508096878829</v>
      </c>
      <c r="T28" s="12">
        <v>67.618651132750912</v>
      </c>
      <c r="U28" s="12">
        <v>62.794281424028824</v>
      </c>
    </row>
    <row r="29" spans="1:21">
      <c r="A29" t="s">
        <v>206</v>
      </c>
      <c r="B29" t="s">
        <v>322</v>
      </c>
      <c r="C29" t="s">
        <v>194</v>
      </c>
      <c r="E29" s="12">
        <v>88.912330434266366</v>
      </c>
      <c r="F29" s="12">
        <v>96.453970872300431</v>
      </c>
      <c r="G29" s="12">
        <v>93.214267466349554</v>
      </c>
      <c r="H29" s="12">
        <v>93.644778391922856</v>
      </c>
      <c r="I29" s="12">
        <v>95.819679680572719</v>
      </c>
      <c r="J29" s="12">
        <v>100.07585384034299</v>
      </c>
      <c r="K29" s="12">
        <v>102.85086689551332</v>
      </c>
      <c r="L29" s="12">
        <v>107.79482521639552</v>
      </c>
      <c r="M29" s="12">
        <v>111.17397184209692</v>
      </c>
      <c r="N29" s="12">
        <v>113.99925594703721</v>
      </c>
      <c r="O29" s="12">
        <v>115.88243698496349</v>
      </c>
      <c r="P29" s="12">
        <v>118.75670828394796</v>
      </c>
      <c r="Q29" s="12">
        <v>126.8496146409216</v>
      </c>
      <c r="R29" s="12">
        <v>125.14227928302368</v>
      </c>
      <c r="S29" s="12">
        <v>116.47088769367215</v>
      </c>
      <c r="T29" s="12">
        <v>115.21500512823725</v>
      </c>
      <c r="U29" s="12">
        <v>112.53213495912071</v>
      </c>
    </row>
    <row r="30" spans="1:21">
      <c r="A30" t="s">
        <v>207</v>
      </c>
      <c r="B30" t="s">
        <v>322</v>
      </c>
      <c r="C30" t="s">
        <v>194</v>
      </c>
      <c r="D30" t="s">
        <v>207</v>
      </c>
      <c r="E30" s="12">
        <v>100.28603550120216</v>
      </c>
      <c r="F30" s="12">
        <v>102.61949285499988</v>
      </c>
      <c r="G30" s="12">
        <v>97.679482450534834</v>
      </c>
      <c r="H30" s="12">
        <v>96.621782453282236</v>
      </c>
      <c r="I30" s="12">
        <v>94.256977603570149</v>
      </c>
      <c r="J30" s="12">
        <v>94.776684543075973</v>
      </c>
      <c r="K30" s="12">
        <v>94.92540935970294</v>
      </c>
      <c r="L30" s="12">
        <v>97.483520446113474</v>
      </c>
      <c r="M30" s="12">
        <v>97.815138776224146</v>
      </c>
      <c r="N30" s="12">
        <v>99.119489447519129</v>
      </c>
      <c r="O30" s="12">
        <v>99.128018571999348</v>
      </c>
      <c r="P30" s="12">
        <v>98.078636097039919</v>
      </c>
      <c r="Q30" s="12">
        <v>101.79462948337371</v>
      </c>
      <c r="R30" s="12">
        <v>103.20849737586495</v>
      </c>
      <c r="S30" s="12">
        <v>102.76119808618022</v>
      </c>
      <c r="T30" s="12">
        <v>101.7636336508354</v>
      </c>
      <c r="U30" s="12">
        <v>99.155223003285954</v>
      </c>
    </row>
    <row r="31" spans="1:21">
      <c r="A31" t="s">
        <v>210</v>
      </c>
      <c r="B31" t="s">
        <v>322</v>
      </c>
      <c r="C31" t="s">
        <v>194</v>
      </c>
      <c r="E31" s="12">
        <v>120.27731603787585</v>
      </c>
      <c r="F31" s="12">
        <v>115.57970975531687</v>
      </c>
      <c r="G31" s="12">
        <v>116.4977990989219</v>
      </c>
      <c r="H31" s="12">
        <v>117.74573988824012</v>
      </c>
      <c r="I31" s="12">
        <v>117.93489056913549</v>
      </c>
      <c r="J31" s="12">
        <v>121.35194931237524</v>
      </c>
      <c r="K31" s="12">
        <v>124.32600710932988</v>
      </c>
      <c r="L31" s="12">
        <v>128.18988187829947</v>
      </c>
      <c r="M31" s="12">
        <v>128.84782218236074</v>
      </c>
      <c r="N31" s="12">
        <v>128.47033914738424</v>
      </c>
      <c r="O31" s="12">
        <v>127.85542672624335</v>
      </c>
      <c r="P31" s="12">
        <v>128.63787640756811</v>
      </c>
      <c r="Q31" s="12">
        <v>132.8074566300825</v>
      </c>
      <c r="R31" s="12">
        <v>136.66780119190605</v>
      </c>
      <c r="S31" s="12">
        <v>134.67943253573165</v>
      </c>
      <c r="T31" s="12">
        <v>134.45888489272437</v>
      </c>
      <c r="U31" s="12">
        <v>132.50469594320543</v>
      </c>
    </row>
    <row r="32" spans="1:21">
      <c r="A32" t="s">
        <v>213</v>
      </c>
      <c r="B32" t="s">
        <v>322</v>
      </c>
      <c r="C32" t="s">
        <v>194</v>
      </c>
      <c r="D32" t="s">
        <v>213</v>
      </c>
      <c r="E32" s="12">
        <v>52.27477811748642</v>
      </c>
      <c r="F32" s="12">
        <v>52.615173631012098</v>
      </c>
      <c r="G32" s="12">
        <v>53.51437252446749</v>
      </c>
      <c r="H32" s="12">
        <v>54.310550026601462</v>
      </c>
      <c r="I32" s="12">
        <v>55.331655796695649</v>
      </c>
      <c r="J32" s="12">
        <v>55.546085116388426</v>
      </c>
      <c r="K32" s="12">
        <v>55.794670990726409</v>
      </c>
      <c r="L32" s="12">
        <v>57.113811141068609</v>
      </c>
      <c r="M32" s="12">
        <v>56.62129228645319</v>
      </c>
      <c r="N32" s="12">
        <v>57.850204040006489</v>
      </c>
      <c r="O32" s="12">
        <v>56.799019842211827</v>
      </c>
      <c r="P32" s="12">
        <v>56.812220751338657</v>
      </c>
      <c r="Q32" s="12">
        <v>58.439145946240359</v>
      </c>
      <c r="R32" s="12">
        <v>60.124492327227635</v>
      </c>
      <c r="S32" s="12">
        <v>59.236169019611481</v>
      </c>
      <c r="T32" s="12">
        <v>57.489886990971598</v>
      </c>
      <c r="U32" s="12">
        <v>53.872557926319999</v>
      </c>
    </row>
    <row r="33" spans="1:21">
      <c r="A33" t="s">
        <v>218</v>
      </c>
      <c r="B33" t="s">
        <v>322</v>
      </c>
      <c r="C33" t="s">
        <v>194</v>
      </c>
      <c r="D33" t="s">
        <v>218</v>
      </c>
      <c r="E33" s="12">
        <v>85.432856421977505</v>
      </c>
      <c r="F33" s="12">
        <v>81.997653639815425</v>
      </c>
      <c r="G33" s="12">
        <v>81.389244876404476</v>
      </c>
      <c r="H33" s="12">
        <v>81.070073452411691</v>
      </c>
      <c r="I33" s="12">
        <v>79.829959272508347</v>
      </c>
      <c r="J33" s="12">
        <v>80.070513429819258</v>
      </c>
      <c r="K33" s="12">
        <v>80.543225250134626</v>
      </c>
      <c r="L33" s="12">
        <v>82.431264154160218</v>
      </c>
      <c r="M33" s="12">
        <v>81.851793590103298</v>
      </c>
      <c r="N33" s="12">
        <v>82.555922474852295</v>
      </c>
      <c r="O33" s="12">
        <v>82.70551061954103</v>
      </c>
      <c r="P33" s="12">
        <v>84.043445909804262</v>
      </c>
      <c r="Q33" s="12">
        <v>89.292246520874741</v>
      </c>
      <c r="R33" s="12">
        <v>92.819000679624253</v>
      </c>
      <c r="S33" s="12">
        <v>90.736905461068019</v>
      </c>
      <c r="T33" s="12">
        <v>90.064809858736098</v>
      </c>
      <c r="U33" s="12">
        <v>86.934878961795363</v>
      </c>
    </row>
    <row r="34" spans="1:21">
      <c r="A34" t="s">
        <v>219</v>
      </c>
      <c r="B34" t="s">
        <v>322</v>
      </c>
      <c r="C34" t="s">
        <v>194</v>
      </c>
      <c r="E34" s="12">
        <v>110.42105731841254</v>
      </c>
      <c r="F34" s="12">
        <v>110.02034874238893</v>
      </c>
      <c r="G34" s="12">
        <v>106.77120917624217</v>
      </c>
      <c r="H34" s="12">
        <v>105.81756182227794</v>
      </c>
      <c r="I34" s="12">
        <v>112.7855954779038</v>
      </c>
      <c r="J34" s="12">
        <v>104.68921187046941</v>
      </c>
      <c r="K34" s="12">
        <v>105.98798524469498</v>
      </c>
      <c r="L34" s="12">
        <v>108.66704587117205</v>
      </c>
      <c r="M34" s="12">
        <v>109.45386980403573</v>
      </c>
      <c r="N34" s="12">
        <v>108.57298398275177</v>
      </c>
      <c r="O34" s="12">
        <v>108.53877475243718</v>
      </c>
      <c r="P34" s="12">
        <v>110.93903614778586</v>
      </c>
      <c r="Q34" s="12">
        <v>109.07502927639641</v>
      </c>
      <c r="R34" s="12">
        <v>100.87393897345102</v>
      </c>
      <c r="S34" s="12">
        <v>112.9170373178948</v>
      </c>
      <c r="T34" s="12">
        <v>118.52224861986251</v>
      </c>
      <c r="U34" s="12">
        <v>122.84074428520199</v>
      </c>
    </row>
    <row r="35" spans="1:21">
      <c r="A35" t="s">
        <v>221</v>
      </c>
      <c r="B35" t="s">
        <v>322</v>
      </c>
      <c r="C35" t="s">
        <v>194</v>
      </c>
      <c r="D35" t="s">
        <v>221</v>
      </c>
      <c r="E35" s="12">
        <v>76.606273561103023</v>
      </c>
      <c r="F35" s="12">
        <v>90.780625359113913</v>
      </c>
      <c r="G35" s="12">
        <v>97.165565574533517</v>
      </c>
      <c r="H35" s="12">
        <v>101.32134098358665</v>
      </c>
      <c r="I35" s="12">
        <v>110.30212026211161</v>
      </c>
      <c r="J35" s="12">
        <v>111.0746606900761</v>
      </c>
      <c r="K35" s="12">
        <v>109.8754007306913</v>
      </c>
      <c r="L35" s="12">
        <v>103.18990450986811</v>
      </c>
      <c r="M35" s="12">
        <v>106.66229181805483</v>
      </c>
      <c r="N35" s="12">
        <v>107.04382586862438</v>
      </c>
      <c r="O35" s="12">
        <v>109.6454784713945</v>
      </c>
      <c r="P35" s="12">
        <v>111.12349273298101</v>
      </c>
      <c r="Q35" s="12">
        <v>97.195484626487655</v>
      </c>
      <c r="R35" s="12">
        <v>89.212219491361807</v>
      </c>
      <c r="S35" s="12">
        <v>92.514228367115066</v>
      </c>
      <c r="T35" s="12">
        <v>91.20762943973358</v>
      </c>
      <c r="U35" s="12">
        <v>96.173498075250833</v>
      </c>
    </row>
    <row r="36" spans="1:21">
      <c r="E36" s="12">
        <f t="shared" ref="E36:U36" si="4">AVERAGE(E22:E35)</f>
        <v>99.114102526047077</v>
      </c>
      <c r="F36" s="12">
        <f t="shared" si="4"/>
        <v>98.683937315488848</v>
      </c>
      <c r="G36" s="12">
        <f t="shared" si="4"/>
        <v>98.127129321673706</v>
      </c>
      <c r="H36" s="12">
        <f t="shared" si="4"/>
        <v>98.359193380757759</v>
      </c>
      <c r="I36" s="12">
        <f t="shared" si="4"/>
        <v>98.216539578450735</v>
      </c>
      <c r="J36" s="12">
        <f t="shared" si="4"/>
        <v>98.533557931930048</v>
      </c>
      <c r="K36" s="12">
        <f t="shared" si="4"/>
        <v>99.481176863028026</v>
      </c>
      <c r="L36" s="12">
        <f t="shared" si="4"/>
        <v>101.12986058738191</v>
      </c>
      <c r="M36" s="12">
        <f t="shared" si="4"/>
        <v>101.30954071971682</v>
      </c>
      <c r="N36" s="12">
        <f t="shared" si="4"/>
        <v>101.77966962488937</v>
      </c>
      <c r="O36" s="12">
        <f t="shared" si="4"/>
        <v>101.94206783048821</v>
      </c>
      <c r="P36" s="12">
        <f t="shared" si="4"/>
        <v>102.56204880077799</v>
      </c>
      <c r="Q36" s="12">
        <f t="shared" si="4"/>
        <v>105.11402037870623</v>
      </c>
      <c r="R36" s="12">
        <f t="shared" si="4"/>
        <v>106.2393881760964</v>
      </c>
      <c r="S36" s="12">
        <f t="shared" si="4"/>
        <v>105.53648297075009</v>
      </c>
      <c r="T36" s="12">
        <f t="shared" si="4"/>
        <v>105.54715258000044</v>
      </c>
      <c r="U36" s="12">
        <f t="shared" si="4"/>
        <v>104.6306922393029</v>
      </c>
    </row>
    <row r="37" spans="1:21">
      <c r="E37" s="12">
        <f t="shared" ref="E37:U37" si="5">STDEVP(E22:E35)</f>
        <v>23.472436647635316</v>
      </c>
      <c r="F37" s="12">
        <f t="shared" si="5"/>
        <v>20.25586327850198</v>
      </c>
      <c r="G37" s="12">
        <f t="shared" si="5"/>
        <v>20.274012058464379</v>
      </c>
      <c r="H37" s="12">
        <f t="shared" si="5"/>
        <v>19.760598716543665</v>
      </c>
      <c r="I37" s="12">
        <f t="shared" si="5"/>
        <v>19.723721554301719</v>
      </c>
      <c r="J37" s="12">
        <f t="shared" si="5"/>
        <v>19.818156711420023</v>
      </c>
      <c r="K37" s="12">
        <f t="shared" si="5"/>
        <v>19.711227876152627</v>
      </c>
      <c r="L37" s="12">
        <f t="shared" si="5"/>
        <v>19.684331847223635</v>
      </c>
      <c r="M37" s="12">
        <f t="shared" si="5"/>
        <v>19.822897709149341</v>
      </c>
      <c r="N37" s="12">
        <f t="shared" si="5"/>
        <v>20.077446533700467</v>
      </c>
      <c r="O37" s="12">
        <f t="shared" si="5"/>
        <v>20.786874632251109</v>
      </c>
      <c r="P37" s="12">
        <f t="shared" si="5"/>
        <v>21.029258542357272</v>
      </c>
      <c r="Q37" s="12">
        <f t="shared" si="5"/>
        <v>21.664308114832952</v>
      </c>
      <c r="R37" s="12">
        <f t="shared" si="5"/>
        <v>22.382857814828686</v>
      </c>
      <c r="S37" s="12">
        <f t="shared" si="5"/>
        <v>22.086444387558377</v>
      </c>
      <c r="T37" s="12">
        <f t="shared" si="5"/>
        <v>23.109942949628376</v>
      </c>
      <c r="U37" s="12">
        <f t="shared" si="5"/>
        <v>24.030540726732596</v>
      </c>
    </row>
    <row r="38" spans="1:21">
      <c r="E38" s="12">
        <f t="shared" ref="E38:U38" si="6">100*E37/E36</f>
        <v>23.682236986877612</v>
      </c>
      <c r="F38" s="12">
        <f t="shared" si="6"/>
        <v>20.525998282521648</v>
      </c>
      <c r="G38" s="12">
        <f t="shared" si="6"/>
        <v>20.660965217889427</v>
      </c>
      <c r="H38" s="12">
        <f t="shared" si="6"/>
        <v>20.090240716034053</v>
      </c>
      <c r="I38" s="12">
        <f t="shared" si="6"/>
        <v>20.081873825891964</v>
      </c>
      <c r="J38" s="12">
        <f t="shared" si="6"/>
        <v>20.113103725647463</v>
      </c>
      <c r="K38" s="12">
        <f t="shared" si="6"/>
        <v>19.814027635893666</v>
      </c>
      <c r="L38" s="12">
        <f t="shared" si="6"/>
        <v>19.464411137218232</v>
      </c>
      <c r="M38" s="12">
        <f t="shared" si="6"/>
        <v>19.566664273004069</v>
      </c>
      <c r="N38" s="12">
        <f t="shared" si="6"/>
        <v>19.726382103318102</v>
      </c>
      <c r="O38" s="12">
        <f t="shared" si="6"/>
        <v>20.390870103612219</v>
      </c>
      <c r="P38" s="12">
        <f t="shared" si="6"/>
        <v>20.503937653591176</v>
      </c>
      <c r="Q38" s="12">
        <f t="shared" si="6"/>
        <v>20.610293504882115</v>
      </c>
      <c r="R38" s="12">
        <f t="shared" si="6"/>
        <v>21.068323339483211</v>
      </c>
      <c r="S38" s="12">
        <f t="shared" si="6"/>
        <v>20.927781337643907</v>
      </c>
      <c r="T38" s="12">
        <f t="shared" si="6"/>
        <v>21.895373190775544</v>
      </c>
      <c r="U38" s="12">
        <f t="shared" si="6"/>
        <v>22.96700921348382</v>
      </c>
    </row>
    <row r="39" spans="1:21">
      <c r="A39" t="s">
        <v>323</v>
      </c>
      <c r="E39" s="12">
        <f t="shared" ref="E39:U39" si="7">100*E38/$E38</f>
        <v>99.999999999999986</v>
      </c>
      <c r="F39" s="12">
        <f t="shared" si="7"/>
        <v>86.672548264317925</v>
      </c>
      <c r="G39" s="12">
        <f t="shared" si="7"/>
        <v>87.242456146932909</v>
      </c>
      <c r="H39" s="12">
        <f t="shared" si="7"/>
        <v>84.832529659956137</v>
      </c>
      <c r="I39" s="12">
        <f t="shared" si="7"/>
        <v>84.797199846532152</v>
      </c>
      <c r="J39" s="12">
        <f t="shared" si="7"/>
        <v>84.929070411685288</v>
      </c>
      <c r="K39" s="12">
        <f t="shared" si="7"/>
        <v>83.666199467865596</v>
      </c>
      <c r="L39" s="12">
        <f t="shared" si="7"/>
        <v>82.189917903462884</v>
      </c>
      <c r="M39" s="12">
        <f t="shared" si="7"/>
        <v>82.621689343983874</v>
      </c>
      <c r="N39" s="12">
        <f t="shared" si="7"/>
        <v>83.296109713995932</v>
      </c>
      <c r="O39" s="12">
        <f t="shared" si="7"/>
        <v>86.101959518903783</v>
      </c>
      <c r="P39" s="12">
        <f t="shared" si="7"/>
        <v>86.579395624460886</v>
      </c>
      <c r="Q39" s="12">
        <f t="shared" si="7"/>
        <v>87.028491085121445</v>
      </c>
      <c r="R39" s="12">
        <f t="shared" si="7"/>
        <v>88.962555991468292</v>
      </c>
      <c r="S39" s="12">
        <f t="shared" si="7"/>
        <v>88.369106977689825</v>
      </c>
      <c r="T39" s="12">
        <f t="shared" si="7"/>
        <v>92.454835254405339</v>
      </c>
      <c r="U39" s="12">
        <f t="shared" si="7"/>
        <v>96.979897744498956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8"/>
  <dimension ref="A1:U33"/>
  <sheetViews>
    <sheetView workbookViewId="0">
      <pane xSplit="4" ySplit="1" topLeftCell="E2" activePane="bottomRight" state="frozen"/>
      <selection activeCell="D111" sqref="D111"/>
      <selection pane="topRight" activeCell="D111" sqref="D111"/>
      <selection pane="bottomLeft" activeCell="D111" sqref="D111"/>
      <selection pane="bottomRight" activeCell="D111" sqref="D111"/>
    </sheetView>
  </sheetViews>
  <sheetFormatPr baseColWidth="10" defaultRowHeight="13.2"/>
  <cols>
    <col min="1" max="1" width="45.6640625" customWidth="1"/>
    <col min="2" max="2" width="15.33203125" customWidth="1"/>
    <col min="3" max="3" width="7.44140625" customWidth="1"/>
    <col min="5" max="21" width="6.6640625" style="12" customWidth="1"/>
  </cols>
  <sheetData>
    <row r="1" spans="1:21">
      <c r="A1" s="46" t="s">
        <v>321</v>
      </c>
      <c r="B1" s="46"/>
      <c r="C1" t="s">
        <v>191</v>
      </c>
      <c r="D1" t="s">
        <v>192</v>
      </c>
      <c r="E1" s="37">
        <v>1996</v>
      </c>
      <c r="F1" s="37">
        <v>1997</v>
      </c>
      <c r="G1" s="37">
        <v>1998</v>
      </c>
      <c r="H1" s="37">
        <v>1999</v>
      </c>
      <c r="I1" s="37">
        <v>2000</v>
      </c>
      <c r="J1" s="37">
        <v>2001</v>
      </c>
      <c r="K1" s="37">
        <v>2002</v>
      </c>
      <c r="L1" s="37">
        <v>2003</v>
      </c>
      <c r="M1" s="37">
        <v>2004</v>
      </c>
      <c r="N1" s="37">
        <v>2005</v>
      </c>
      <c r="O1" s="37">
        <v>2006</v>
      </c>
      <c r="P1" s="37">
        <v>2007</v>
      </c>
      <c r="Q1" s="37">
        <v>2008</v>
      </c>
      <c r="R1" s="37">
        <v>2009</v>
      </c>
      <c r="S1" s="37">
        <v>2010</v>
      </c>
      <c r="T1" s="37">
        <v>2011</v>
      </c>
      <c r="U1" s="37">
        <v>2012</v>
      </c>
    </row>
    <row r="2" spans="1:21">
      <c r="A2" t="s">
        <v>193</v>
      </c>
      <c r="B2" t="s">
        <v>322</v>
      </c>
      <c r="C2" t="s">
        <v>196</v>
      </c>
      <c r="E2" s="12">
        <v>116.50160948420577</v>
      </c>
      <c r="F2" s="12">
        <v>111.71764154943394</v>
      </c>
      <c r="G2" s="12">
        <v>112.17968022905271</v>
      </c>
      <c r="H2" s="12">
        <v>113.15590113252622</v>
      </c>
      <c r="I2" s="12">
        <v>112.06110357619096</v>
      </c>
      <c r="J2" s="12">
        <v>112.02445513961206</v>
      </c>
      <c r="K2" s="12">
        <v>113.57932479282958</v>
      </c>
      <c r="L2" s="12">
        <v>113.6820261435284</v>
      </c>
      <c r="M2" s="12">
        <v>110.28021716895167</v>
      </c>
      <c r="N2" s="12">
        <v>110.02089163821238</v>
      </c>
      <c r="O2" s="12">
        <v>110.11407712053477</v>
      </c>
      <c r="P2" s="12">
        <v>110.6599310185472</v>
      </c>
      <c r="Q2" s="12">
        <v>114.77853823365828</v>
      </c>
      <c r="R2" s="12">
        <v>117.87917250683567</v>
      </c>
      <c r="S2" s="12">
        <v>113.86133401605275</v>
      </c>
      <c r="T2" s="12">
        <v>113.92301805515474</v>
      </c>
      <c r="U2" s="12">
        <v>113.20530550178022</v>
      </c>
    </row>
    <row r="3" spans="1:21">
      <c r="A3" t="s">
        <v>197</v>
      </c>
      <c r="B3" t="s">
        <v>322</v>
      </c>
      <c r="C3" t="s">
        <v>196</v>
      </c>
      <c r="E3" s="12">
        <v>131.6114334023934</v>
      </c>
      <c r="F3" s="12">
        <v>127.29364823217462</v>
      </c>
      <c r="G3" s="12">
        <v>126.38549374031828</v>
      </c>
      <c r="H3" s="12">
        <v>127.76580959311063</v>
      </c>
      <c r="I3" s="12">
        <v>123.51125123907924</v>
      </c>
      <c r="J3" s="12">
        <v>124.33783587565746</v>
      </c>
      <c r="K3" s="12">
        <v>126.30456294428146</v>
      </c>
      <c r="L3" s="12">
        <v>127.50231622206714</v>
      </c>
      <c r="M3" s="12">
        <v>126.95906644212789</v>
      </c>
      <c r="N3" s="12">
        <v>125.04181346665337</v>
      </c>
      <c r="O3" s="12">
        <v>124.295125686077</v>
      </c>
      <c r="P3" s="12">
        <v>126.7000443344849</v>
      </c>
      <c r="Q3" s="12">
        <v>128.16570594792339</v>
      </c>
      <c r="R3" s="12">
        <v>128.47824607212078</v>
      </c>
      <c r="S3" s="12">
        <v>128.56123406035002</v>
      </c>
      <c r="T3" s="12">
        <v>127.62001775004192</v>
      </c>
      <c r="U3" s="12">
        <v>127.79066962466494</v>
      </c>
    </row>
    <row r="4" spans="1:21">
      <c r="A4" t="s">
        <v>203</v>
      </c>
      <c r="B4" t="s">
        <v>322</v>
      </c>
      <c r="C4" t="s">
        <v>196</v>
      </c>
      <c r="E4" s="12">
        <v>102.82663095659538</v>
      </c>
      <c r="F4" s="12">
        <v>100.38530176750898</v>
      </c>
      <c r="G4" s="12">
        <v>101.41961356630252</v>
      </c>
      <c r="H4" s="12">
        <v>101.05542341204222</v>
      </c>
      <c r="I4" s="12">
        <v>100.74193614620962</v>
      </c>
      <c r="J4" s="12">
        <v>104.78707379154714</v>
      </c>
      <c r="K4" s="12">
        <v>103.74340190869323</v>
      </c>
      <c r="L4" s="12">
        <v>104.77284962103903</v>
      </c>
      <c r="M4" s="12">
        <v>105.93750968581787</v>
      </c>
      <c r="N4" s="12">
        <v>107.06702935194662</v>
      </c>
      <c r="O4" s="12">
        <v>106.93617655844992</v>
      </c>
      <c r="P4" s="12">
        <v>107.00127931289063</v>
      </c>
      <c r="Q4" s="12">
        <v>106.30723296711992</v>
      </c>
      <c r="R4" s="12">
        <v>105.34319231587246</v>
      </c>
      <c r="S4" s="12">
        <v>103.23223851504926</v>
      </c>
      <c r="T4" s="12">
        <v>102.88017373380896</v>
      </c>
      <c r="U4" s="12">
        <v>102.6063108488933</v>
      </c>
    </row>
    <row r="5" spans="1:21">
      <c r="A5" t="s">
        <v>2</v>
      </c>
      <c r="B5" t="s">
        <v>322</v>
      </c>
      <c r="C5" t="s">
        <v>196</v>
      </c>
      <c r="D5" t="s">
        <v>2</v>
      </c>
      <c r="E5" s="12">
        <v>108.83064965442026</v>
      </c>
      <c r="F5" s="12">
        <v>106.33116903663482</v>
      </c>
      <c r="G5" s="12">
        <v>104.97716584368884</v>
      </c>
      <c r="H5" s="12">
        <v>105.19830948020793</v>
      </c>
      <c r="I5" s="12">
        <v>102.26755785316753</v>
      </c>
      <c r="J5" s="12">
        <v>101.24435602924204</v>
      </c>
      <c r="K5" s="12">
        <v>102.23457897608611</v>
      </c>
      <c r="L5" s="12">
        <v>102.75221523451732</v>
      </c>
      <c r="M5" s="12">
        <v>103.86779246004278</v>
      </c>
      <c r="N5" s="12">
        <v>104.60038703873104</v>
      </c>
      <c r="O5" s="12">
        <v>103.23685022057258</v>
      </c>
      <c r="P5" s="12">
        <v>103.40248385830247</v>
      </c>
      <c r="Q5" s="12">
        <v>105.63492377470543</v>
      </c>
      <c r="R5" s="12">
        <v>108.42637759881143</v>
      </c>
      <c r="S5" s="12">
        <v>107.19906033090446</v>
      </c>
      <c r="T5" s="12">
        <v>108.25496558618741</v>
      </c>
      <c r="U5" s="12">
        <v>106.50234058227664</v>
      </c>
    </row>
    <row r="6" spans="1:21">
      <c r="A6" t="s">
        <v>5</v>
      </c>
      <c r="B6" t="s">
        <v>322</v>
      </c>
      <c r="C6" t="s">
        <v>196</v>
      </c>
      <c r="D6" t="s">
        <v>5</v>
      </c>
      <c r="E6" s="12">
        <v>120.96510543576051</v>
      </c>
      <c r="F6" s="12">
        <v>115.30265347837917</v>
      </c>
      <c r="G6" s="12">
        <v>114.68540809290732</v>
      </c>
      <c r="H6" s="12">
        <v>113.85835032855432</v>
      </c>
      <c r="I6" s="12">
        <v>113.00189127129248</v>
      </c>
      <c r="J6" s="12">
        <v>112.5181954566192</v>
      </c>
      <c r="K6" s="12">
        <v>111.51602554861466</v>
      </c>
      <c r="L6" s="12">
        <v>111.96969490115266</v>
      </c>
      <c r="M6" s="12">
        <v>110.23258877374961</v>
      </c>
      <c r="N6" s="12">
        <v>107.89861919957653</v>
      </c>
      <c r="O6" s="12">
        <v>107.47608593571665</v>
      </c>
      <c r="P6" s="12">
        <v>105.48380945940106</v>
      </c>
      <c r="Q6" s="12">
        <v>106.20404781796222</v>
      </c>
      <c r="R6" s="12">
        <v>104.16226715773158</v>
      </c>
      <c r="S6" s="12">
        <v>104.17582214859091</v>
      </c>
      <c r="T6" s="12">
        <v>104.75860747637334</v>
      </c>
      <c r="U6" s="12">
        <v>103.30154681867872</v>
      </c>
    </row>
    <row r="7" spans="1:21">
      <c r="A7" t="s">
        <v>204</v>
      </c>
      <c r="B7" t="s">
        <v>322</v>
      </c>
      <c r="C7" t="s">
        <v>196</v>
      </c>
      <c r="D7" t="s">
        <v>204</v>
      </c>
      <c r="E7" s="12">
        <v>46.868581086744513</v>
      </c>
      <c r="F7" s="12">
        <v>48.441263392376861</v>
      </c>
      <c r="G7" s="12">
        <v>45.646205077623762</v>
      </c>
      <c r="H7" s="12">
        <v>44.825243069793004</v>
      </c>
      <c r="I7" s="12">
        <v>43.966240008943046</v>
      </c>
      <c r="J7" s="12">
        <v>41.426222805752644</v>
      </c>
      <c r="K7" s="12">
        <v>46.097204851864923</v>
      </c>
      <c r="L7" s="12">
        <v>48.373638675782175</v>
      </c>
      <c r="M7" s="12">
        <v>47.920493640937693</v>
      </c>
      <c r="N7" s="12">
        <v>56.163712552795161</v>
      </c>
      <c r="O7" s="12">
        <v>57.489188540939253</v>
      </c>
      <c r="P7" s="12">
        <v>59.727122184713238</v>
      </c>
      <c r="Q7" s="12">
        <v>55.62584794967804</v>
      </c>
      <c r="R7" s="12">
        <v>56.001252078848935</v>
      </c>
      <c r="S7" s="12">
        <v>55.582839835328436</v>
      </c>
      <c r="T7" s="12">
        <v>50.924961599930761</v>
      </c>
      <c r="U7" s="12">
        <v>46.8078245171086</v>
      </c>
    </row>
    <row r="8" spans="1:21">
      <c r="A8" t="s">
        <v>206</v>
      </c>
      <c r="B8" t="s">
        <v>322</v>
      </c>
      <c r="C8" t="s">
        <v>196</v>
      </c>
      <c r="E8" s="12">
        <v>69.515254846777694</v>
      </c>
      <c r="F8" s="12">
        <v>78.407438346021678</v>
      </c>
      <c r="G8" s="12">
        <v>78.063873798385373</v>
      </c>
      <c r="H8" s="12">
        <v>78.875471163155012</v>
      </c>
      <c r="I8" s="12">
        <v>79.475172216334968</v>
      </c>
      <c r="J8" s="12">
        <v>84.521313523150411</v>
      </c>
      <c r="K8" s="12">
        <v>86.233728153470125</v>
      </c>
      <c r="L8" s="12">
        <v>92.474988683237456</v>
      </c>
      <c r="M8" s="12">
        <v>90.789381244123931</v>
      </c>
      <c r="N8" s="12">
        <v>96.929855016458703</v>
      </c>
      <c r="O8" s="12">
        <v>96.690880345464791</v>
      </c>
      <c r="P8" s="12">
        <v>100.19610025605043</v>
      </c>
      <c r="Q8" s="12">
        <v>103.38754005580469</v>
      </c>
      <c r="R8" s="12">
        <v>101.81567920213654</v>
      </c>
      <c r="S8" s="12">
        <v>98.126241150388239</v>
      </c>
      <c r="T8" s="12">
        <v>92.540415488422994</v>
      </c>
      <c r="U8" s="12">
        <v>89.794045135437173</v>
      </c>
    </row>
    <row r="9" spans="1:21">
      <c r="A9" t="s">
        <v>207</v>
      </c>
      <c r="B9" t="s">
        <v>322</v>
      </c>
      <c r="C9" t="s">
        <v>196</v>
      </c>
      <c r="D9" t="s">
        <v>207</v>
      </c>
      <c r="E9" s="12">
        <v>88.699557141208942</v>
      </c>
      <c r="F9" s="12">
        <v>90.429030686183296</v>
      </c>
      <c r="G9" s="12">
        <v>86.785563000318461</v>
      </c>
      <c r="H9" s="12">
        <v>86.115210999444599</v>
      </c>
      <c r="I9" s="12">
        <v>84.344682482014093</v>
      </c>
      <c r="J9" s="12">
        <v>84.947107413601699</v>
      </c>
      <c r="K9" s="12">
        <v>84.873744778239399</v>
      </c>
      <c r="L9" s="12">
        <v>86.000836811347227</v>
      </c>
      <c r="M9" s="12">
        <v>86.572382762860187</v>
      </c>
      <c r="N9" s="12">
        <v>86.443933223239625</v>
      </c>
      <c r="O9" s="12">
        <v>85.290069480002714</v>
      </c>
      <c r="P9" s="12">
        <v>85.633536971391109</v>
      </c>
      <c r="Q9" s="12">
        <v>88.744813398710306</v>
      </c>
      <c r="R9" s="12">
        <v>92.063077829324897</v>
      </c>
      <c r="S9" s="12">
        <v>91.819582993717177</v>
      </c>
      <c r="T9" s="12">
        <v>91.044144802241007</v>
      </c>
      <c r="U9" s="12">
        <v>89.639419952967913</v>
      </c>
    </row>
    <row r="10" spans="1:21">
      <c r="A10" t="s">
        <v>210</v>
      </c>
      <c r="B10" t="s">
        <v>322</v>
      </c>
      <c r="C10" t="s">
        <v>196</v>
      </c>
      <c r="E10" s="12">
        <v>111.56353509983798</v>
      </c>
      <c r="F10" s="12">
        <v>106.07354178927849</v>
      </c>
      <c r="G10" s="12">
        <v>107.23099137651158</v>
      </c>
      <c r="H10" s="12">
        <v>107.93880942831754</v>
      </c>
      <c r="I10" s="12">
        <v>107.98925237749226</v>
      </c>
      <c r="J10" s="12">
        <v>109.95128090719348</v>
      </c>
      <c r="K10" s="12">
        <v>113.02618129158573</v>
      </c>
      <c r="L10" s="12">
        <v>116.01198091127844</v>
      </c>
      <c r="M10" s="12">
        <v>116.60686427457098</v>
      </c>
      <c r="N10" s="12">
        <v>115.04436957267743</v>
      </c>
      <c r="O10" s="12">
        <v>113.73621149873051</v>
      </c>
      <c r="P10" s="12">
        <v>114.19386850316634</v>
      </c>
      <c r="Q10" s="12">
        <v>117.07718872829074</v>
      </c>
      <c r="R10" s="12">
        <v>120.25897022873993</v>
      </c>
      <c r="S10" s="12">
        <v>117.65987569317132</v>
      </c>
      <c r="T10" s="12">
        <v>116.0371259024261</v>
      </c>
      <c r="U10" s="12">
        <v>114.5473219191326</v>
      </c>
    </row>
    <row r="11" spans="1:21">
      <c r="A11" t="s">
        <v>213</v>
      </c>
      <c r="B11" t="s">
        <v>322</v>
      </c>
      <c r="C11" t="s">
        <v>196</v>
      </c>
      <c r="D11" t="s">
        <v>213</v>
      </c>
      <c r="E11" s="12">
        <v>32.929129774093703</v>
      </c>
      <c r="F11" s="12">
        <v>32.907909808314194</v>
      </c>
      <c r="G11" s="12">
        <v>33.149382070935843</v>
      </c>
      <c r="H11" s="12">
        <v>33.714540701348582</v>
      </c>
      <c r="I11" s="12">
        <v>33.596472516679803</v>
      </c>
      <c r="J11" s="12">
        <v>34.296641612699233</v>
      </c>
      <c r="K11" s="12">
        <v>34.72036278554102</v>
      </c>
      <c r="L11" s="12">
        <v>34.842270698030767</v>
      </c>
      <c r="M11" s="12">
        <v>34.728383837340246</v>
      </c>
      <c r="N11" s="12">
        <v>35.282288701105664</v>
      </c>
      <c r="O11" s="12">
        <v>35.268955705472742</v>
      </c>
      <c r="P11" s="12">
        <v>35.519953336076064</v>
      </c>
      <c r="Q11" s="12">
        <v>36.565382010783942</v>
      </c>
      <c r="R11" s="12">
        <v>37.198942280719564</v>
      </c>
      <c r="S11" s="12">
        <v>37.103700835708871</v>
      </c>
      <c r="T11" s="12">
        <v>36.32625890573884</v>
      </c>
      <c r="U11" s="12">
        <v>35.420713811986275</v>
      </c>
    </row>
    <row r="12" spans="1:21">
      <c r="A12" t="s">
        <v>218</v>
      </c>
      <c r="B12" t="s">
        <v>322</v>
      </c>
      <c r="C12" t="s">
        <v>196</v>
      </c>
      <c r="D12" t="s">
        <v>218</v>
      </c>
      <c r="E12" s="12">
        <v>76.167077378504729</v>
      </c>
      <c r="F12" s="12">
        <v>74.111372683031789</v>
      </c>
      <c r="G12" s="12">
        <v>72.170497095099535</v>
      </c>
      <c r="H12" s="12">
        <v>70.222129706808886</v>
      </c>
      <c r="I12" s="12">
        <v>67.003874938830251</v>
      </c>
      <c r="J12" s="12">
        <v>68.805148990237512</v>
      </c>
      <c r="K12" s="12">
        <v>69.353086489600543</v>
      </c>
      <c r="L12" s="12">
        <v>71.187428877058593</v>
      </c>
      <c r="M12" s="12">
        <v>70.706754760256629</v>
      </c>
      <c r="N12" s="12">
        <v>72.266098687832027</v>
      </c>
      <c r="O12" s="12">
        <v>73.992776434807666</v>
      </c>
      <c r="P12" s="12">
        <v>77.193359408021905</v>
      </c>
      <c r="Q12" s="12">
        <v>80.57603563308534</v>
      </c>
      <c r="R12" s="12">
        <v>83.252267744201887</v>
      </c>
      <c r="S12" s="12">
        <v>80.269896145507431</v>
      </c>
      <c r="T12" s="12">
        <v>79.018437035086237</v>
      </c>
      <c r="U12" s="12">
        <v>78.00442608024008</v>
      </c>
    </row>
    <row r="13" spans="1:21">
      <c r="E13" s="12">
        <f t="shared" ref="E13:U13" si="0">AVERAGE(E2:E12)</f>
        <v>91.498051296412982</v>
      </c>
      <c r="F13" s="12">
        <f t="shared" si="0"/>
        <v>90.127360979030712</v>
      </c>
      <c r="G13" s="12">
        <f t="shared" si="0"/>
        <v>89.335806717376769</v>
      </c>
      <c r="H13" s="12">
        <f t="shared" si="0"/>
        <v>89.338654455937174</v>
      </c>
      <c r="I13" s="12">
        <f t="shared" si="0"/>
        <v>87.996312238748573</v>
      </c>
      <c r="J13" s="12">
        <f t="shared" si="0"/>
        <v>88.987239231392081</v>
      </c>
      <c r="K13" s="12">
        <f t="shared" si="0"/>
        <v>90.152927501891526</v>
      </c>
      <c r="L13" s="12">
        <f t="shared" si="0"/>
        <v>91.779113343549028</v>
      </c>
      <c r="M13" s="12">
        <f t="shared" si="0"/>
        <v>91.327403186434495</v>
      </c>
      <c r="N13" s="12">
        <f t="shared" si="0"/>
        <v>92.432636222657123</v>
      </c>
      <c r="O13" s="12">
        <f t="shared" si="0"/>
        <v>92.229672502433516</v>
      </c>
      <c r="P13" s="12">
        <f t="shared" si="0"/>
        <v>93.246498967549556</v>
      </c>
      <c r="Q13" s="12">
        <f t="shared" si="0"/>
        <v>94.824296047065673</v>
      </c>
      <c r="R13" s="12">
        <f t="shared" si="0"/>
        <v>95.898131365031247</v>
      </c>
      <c r="S13" s="12">
        <f t="shared" si="0"/>
        <v>94.326529611342622</v>
      </c>
      <c r="T13" s="12">
        <f t="shared" si="0"/>
        <v>93.029829666855662</v>
      </c>
      <c r="U13" s="12">
        <f t="shared" si="0"/>
        <v>91.601811344833322</v>
      </c>
    </row>
    <row r="14" spans="1:21">
      <c r="E14" s="12">
        <f t="shared" ref="E14:U14" si="1">STDEVP(E2:E12)</f>
        <v>30.274756659846744</v>
      </c>
      <c r="F14" s="12">
        <f t="shared" si="1"/>
        <v>27.812838270802452</v>
      </c>
      <c r="G14" s="12">
        <f t="shared" si="1"/>
        <v>28.190804380546037</v>
      </c>
      <c r="H14" s="12">
        <f t="shared" si="1"/>
        <v>28.509482009845623</v>
      </c>
      <c r="I14" s="12">
        <f t="shared" si="1"/>
        <v>28.052155266307178</v>
      </c>
      <c r="J14" s="12">
        <f t="shared" si="1"/>
        <v>28.396770469158355</v>
      </c>
      <c r="K14" s="12">
        <f t="shared" si="1"/>
        <v>28.051107640369011</v>
      </c>
      <c r="L14" s="12">
        <f t="shared" si="1"/>
        <v>27.999597217369647</v>
      </c>
      <c r="M14" s="12">
        <f t="shared" si="1"/>
        <v>27.849788591008551</v>
      </c>
      <c r="N14" s="12">
        <f t="shared" si="1"/>
        <v>26.163450787927051</v>
      </c>
      <c r="O14" s="12">
        <f t="shared" si="1"/>
        <v>25.641830364879816</v>
      </c>
      <c r="P14" s="12">
        <f t="shared" si="1"/>
        <v>25.447110055585558</v>
      </c>
      <c r="Q14" s="12">
        <f t="shared" si="1"/>
        <v>26.332075964535921</v>
      </c>
      <c r="R14" s="12">
        <f t="shared" si="1"/>
        <v>26.456724931793904</v>
      </c>
      <c r="S14" s="12">
        <f t="shared" si="1"/>
        <v>25.996377434637541</v>
      </c>
      <c r="T14" s="12">
        <f t="shared" si="1"/>
        <v>26.658372094011238</v>
      </c>
      <c r="U14" s="12">
        <f t="shared" si="1"/>
        <v>27.199054680339504</v>
      </c>
    </row>
    <row r="15" spans="1:21">
      <c r="A15" t="s">
        <v>323</v>
      </c>
      <c r="E15" s="12">
        <f t="shared" ref="E15:U15" si="2">100*E14/E13</f>
        <v>33.087870430999672</v>
      </c>
      <c r="F15" s="12">
        <f t="shared" si="2"/>
        <v>30.859483700264416</v>
      </c>
      <c r="G15" s="12">
        <f t="shared" si="2"/>
        <v>31.555996880098274</v>
      </c>
      <c r="H15" s="12">
        <f t="shared" si="2"/>
        <v>31.911698450648615</v>
      </c>
      <c r="I15" s="12">
        <f t="shared" si="2"/>
        <v>31.878785090671791</v>
      </c>
      <c r="J15" s="12">
        <f t="shared" si="2"/>
        <v>31.911059062433313</v>
      </c>
      <c r="K15" s="12">
        <f t="shared" si="2"/>
        <v>31.115026896692246</v>
      </c>
      <c r="L15" s="12">
        <f t="shared" si="2"/>
        <v>30.507591757354543</v>
      </c>
      <c r="M15" s="12">
        <f t="shared" si="2"/>
        <v>30.494449222602309</v>
      </c>
      <c r="N15" s="12">
        <f t="shared" si="2"/>
        <v>28.305425288209896</v>
      </c>
      <c r="O15" s="12">
        <f t="shared" si="2"/>
        <v>27.802148342447214</v>
      </c>
      <c r="P15" s="12">
        <f t="shared" si="2"/>
        <v>27.290150662322812</v>
      </c>
      <c r="Q15" s="12">
        <f t="shared" si="2"/>
        <v>27.76933450839023</v>
      </c>
      <c r="R15" s="12">
        <f t="shared" si="2"/>
        <v>27.588363355160446</v>
      </c>
      <c r="S15" s="12">
        <f t="shared" si="2"/>
        <v>27.559985024098161</v>
      </c>
      <c r="T15" s="12">
        <f t="shared" si="2"/>
        <v>28.655724931966621</v>
      </c>
      <c r="U15" s="12">
        <f t="shared" si="2"/>
        <v>29.692703977161724</v>
      </c>
    </row>
    <row r="16" spans="1:21">
      <c r="A16" t="s">
        <v>324</v>
      </c>
      <c r="E16" s="12">
        <f t="shared" ref="E16:U16" si="3">100*E15/$E15</f>
        <v>100</v>
      </c>
      <c r="F16" s="12">
        <f t="shared" si="3"/>
        <v>93.265245838706193</v>
      </c>
      <c r="G16" s="12">
        <f t="shared" si="3"/>
        <v>95.370286661101645</v>
      </c>
      <c r="H16" s="12">
        <f t="shared" si="3"/>
        <v>96.445307706327583</v>
      </c>
      <c r="I16" s="12">
        <f t="shared" si="3"/>
        <v>96.345835121516004</v>
      </c>
      <c r="J16" s="12">
        <f t="shared" si="3"/>
        <v>96.443375311746223</v>
      </c>
      <c r="K16" s="12">
        <f t="shared" si="3"/>
        <v>94.037562682006012</v>
      </c>
      <c r="L16" s="12">
        <f t="shared" si="3"/>
        <v>92.201738461754573</v>
      </c>
      <c r="M16" s="12">
        <f t="shared" si="3"/>
        <v>92.162018363177552</v>
      </c>
      <c r="N16" s="12">
        <f t="shared" si="3"/>
        <v>85.546228631537574</v>
      </c>
      <c r="O16" s="12">
        <f t="shared" si="3"/>
        <v>84.025197089745845</v>
      </c>
      <c r="P16" s="12">
        <f t="shared" si="3"/>
        <v>82.477809260141939</v>
      </c>
      <c r="Q16" s="12">
        <f t="shared" si="3"/>
        <v>83.92602529769772</v>
      </c>
      <c r="R16" s="12">
        <f t="shared" si="3"/>
        <v>83.379084225720376</v>
      </c>
      <c r="S16" s="12">
        <f t="shared" si="3"/>
        <v>83.293317657208618</v>
      </c>
      <c r="T16" s="12">
        <f t="shared" si="3"/>
        <v>86.604923673538622</v>
      </c>
      <c r="U16" s="12">
        <f t="shared" si="3"/>
        <v>89.738939346616107</v>
      </c>
    </row>
    <row r="19" spans="1:21">
      <c r="A19" t="s">
        <v>193</v>
      </c>
      <c r="B19" t="s">
        <v>322</v>
      </c>
      <c r="C19" t="s">
        <v>194</v>
      </c>
      <c r="E19" s="12">
        <v>131.01895277390247</v>
      </c>
      <c r="F19" s="12">
        <v>124.46756155252623</v>
      </c>
      <c r="G19" s="12">
        <v>124.57705533504161</v>
      </c>
      <c r="H19" s="12">
        <v>123.47665308384822</v>
      </c>
      <c r="I19" s="12">
        <v>119.7842351135739</v>
      </c>
      <c r="J19" s="12">
        <v>119.09262423020547</v>
      </c>
      <c r="K19" s="12">
        <v>118.79307264164233</v>
      </c>
      <c r="L19" s="12">
        <v>119.57525072006108</v>
      </c>
      <c r="M19" s="12">
        <v>117.22561422991903</v>
      </c>
      <c r="N19" s="12">
        <v>118.2041606637297</v>
      </c>
      <c r="O19" s="12">
        <v>119.33367947531809</v>
      </c>
      <c r="P19" s="12">
        <v>119.02222796932317</v>
      </c>
      <c r="Q19" s="12">
        <v>122.75996078324575</v>
      </c>
      <c r="R19" s="12">
        <v>126.906247852311</v>
      </c>
      <c r="S19" s="12">
        <v>124.9220803841427</v>
      </c>
      <c r="T19" s="12">
        <v>125.70292846865514</v>
      </c>
      <c r="U19" s="12">
        <v>124.7270818639426</v>
      </c>
    </row>
    <row r="20" spans="1:21">
      <c r="A20" t="s">
        <v>197</v>
      </c>
      <c r="B20" t="s">
        <v>322</v>
      </c>
      <c r="C20" t="s">
        <v>194</v>
      </c>
      <c r="E20" s="12">
        <v>124.29168274510968</v>
      </c>
      <c r="F20" s="12">
        <v>119.77889157600777</v>
      </c>
      <c r="G20" s="12">
        <v>118.55098188394892</v>
      </c>
      <c r="H20" s="12">
        <v>118.91960962939338</v>
      </c>
      <c r="I20" s="12">
        <v>116.17222552587756</v>
      </c>
      <c r="J20" s="12">
        <v>117.87564847842073</v>
      </c>
      <c r="K20" s="12">
        <v>119.38112606467672</v>
      </c>
      <c r="L20" s="12">
        <v>120.50335626162696</v>
      </c>
      <c r="M20" s="12">
        <v>118.52985129819133</v>
      </c>
      <c r="N20" s="12">
        <v>118.4597241833013</v>
      </c>
      <c r="O20" s="12">
        <v>119.48961112709479</v>
      </c>
      <c r="P20" s="12">
        <v>119.82158511503272</v>
      </c>
      <c r="Q20" s="12">
        <v>124.84528445763775</v>
      </c>
      <c r="R20" s="12">
        <v>127.44672913100823</v>
      </c>
      <c r="S20" s="12">
        <v>124.99701048517638</v>
      </c>
      <c r="T20" s="12">
        <v>126.6683726011275</v>
      </c>
      <c r="U20" s="12">
        <v>127.57469474789741</v>
      </c>
    </row>
    <row r="21" spans="1:21">
      <c r="A21" t="s">
        <v>203</v>
      </c>
      <c r="B21" t="s">
        <v>322</v>
      </c>
      <c r="C21" t="s">
        <v>194</v>
      </c>
      <c r="E21" s="12">
        <v>100.57403751966518</v>
      </c>
      <c r="F21" s="12">
        <v>97.448575247513034</v>
      </c>
      <c r="G21" s="12">
        <v>97.203221315669197</v>
      </c>
      <c r="H21" s="12">
        <v>96.330818387850044</v>
      </c>
      <c r="I21" s="12">
        <v>95.038473054420663</v>
      </c>
      <c r="J21" s="12">
        <v>96.214843339620103</v>
      </c>
      <c r="K21" s="12">
        <v>95.79837262328661</v>
      </c>
      <c r="L21" s="12">
        <v>97.726523142287704</v>
      </c>
      <c r="M21" s="12">
        <v>98.386872401944501</v>
      </c>
      <c r="N21" s="12">
        <v>100.07026847671673</v>
      </c>
      <c r="O21" s="12">
        <v>99.813368517911172</v>
      </c>
      <c r="P21" s="12">
        <v>100.71345851207374</v>
      </c>
      <c r="Q21" s="12">
        <v>106.22585037718893</v>
      </c>
      <c r="R21" s="12">
        <v>110.52760332634074</v>
      </c>
      <c r="S21" s="12">
        <v>109.36000519685058</v>
      </c>
      <c r="T21" s="12">
        <v>110.94956902982935</v>
      </c>
      <c r="U21" s="12">
        <v>111.3424623193676</v>
      </c>
    </row>
    <row r="22" spans="1:21">
      <c r="A22" t="s">
        <v>2</v>
      </c>
      <c r="B22" t="s">
        <v>322</v>
      </c>
      <c r="C22" t="s">
        <v>194</v>
      </c>
      <c r="D22" t="s">
        <v>2</v>
      </c>
      <c r="E22" s="12">
        <v>119.97714387485529</v>
      </c>
      <c r="F22" s="12">
        <v>115.52031594496198</v>
      </c>
      <c r="G22" s="12">
        <v>115.57183882502888</v>
      </c>
      <c r="H22" s="12">
        <v>114.3854589443972</v>
      </c>
      <c r="I22" s="12">
        <v>111.44657208406596</v>
      </c>
      <c r="J22" s="12">
        <v>111.33377065500699</v>
      </c>
      <c r="K22" s="12">
        <v>111.96206649888371</v>
      </c>
      <c r="L22" s="12">
        <v>113.74502671279483</v>
      </c>
      <c r="M22" s="12">
        <v>114.07340471614941</v>
      </c>
      <c r="N22" s="12">
        <v>115.14245454166768</v>
      </c>
      <c r="O22" s="12">
        <v>115.5861193149744</v>
      </c>
      <c r="P22" s="12">
        <v>115.2009612388528</v>
      </c>
      <c r="Q22" s="12">
        <v>118.61167243116641</v>
      </c>
      <c r="R22" s="12">
        <v>121.44067251165345</v>
      </c>
      <c r="S22" s="12">
        <v>120.74352083976865</v>
      </c>
      <c r="T22" s="12">
        <v>121.3185464812363</v>
      </c>
      <c r="U22" s="12">
        <v>120.16009546290893</v>
      </c>
    </row>
    <row r="23" spans="1:21">
      <c r="A23" t="s">
        <v>5</v>
      </c>
      <c r="B23" t="s">
        <v>322</v>
      </c>
      <c r="C23" t="s">
        <v>194</v>
      </c>
      <c r="D23" t="s">
        <v>5</v>
      </c>
      <c r="E23" s="12">
        <v>106.41978835821782</v>
      </c>
      <c r="F23" s="12">
        <v>100.31291971297412</v>
      </c>
      <c r="G23" s="12">
        <v>98.342377477107334</v>
      </c>
      <c r="H23" s="12">
        <v>96.181459081956106</v>
      </c>
      <c r="I23" s="12">
        <v>92.503811683729253</v>
      </c>
      <c r="J23" s="12">
        <v>91.629031572206856</v>
      </c>
      <c r="K23" s="12">
        <v>90.747626107059503</v>
      </c>
      <c r="L23" s="12">
        <v>90.97736692260456</v>
      </c>
      <c r="M23" s="12">
        <v>88.373624593379745</v>
      </c>
      <c r="N23" s="12">
        <v>86.408364419329857</v>
      </c>
      <c r="O23" s="12">
        <v>84.113424968692044</v>
      </c>
      <c r="P23" s="12">
        <v>82.363233863512448</v>
      </c>
      <c r="Q23" s="12">
        <v>84.426100928674529</v>
      </c>
      <c r="R23" s="12">
        <v>85.722545307374531</v>
      </c>
      <c r="S23" s="12">
        <v>84.914391166414561</v>
      </c>
      <c r="T23" s="12">
        <v>85.694148383953163</v>
      </c>
      <c r="U23" s="12">
        <v>85.389621137897848</v>
      </c>
    </row>
    <row r="24" spans="1:21">
      <c r="A24" t="s">
        <v>204</v>
      </c>
      <c r="B24" t="s">
        <v>322</v>
      </c>
      <c r="C24" t="s">
        <v>194</v>
      </c>
      <c r="D24" t="s">
        <v>204</v>
      </c>
      <c r="E24" s="12">
        <v>56.968817714981157</v>
      </c>
      <c r="F24" s="12">
        <v>62.745384792675459</v>
      </c>
      <c r="G24" s="12">
        <v>60.562540376683394</v>
      </c>
      <c r="H24" s="12">
        <v>63.578311815029124</v>
      </c>
      <c r="I24" s="12">
        <v>62.015669060809479</v>
      </c>
      <c r="J24" s="12">
        <v>62.020394865201531</v>
      </c>
      <c r="K24" s="12">
        <v>66.280048322465248</v>
      </c>
      <c r="L24" s="12">
        <v>69.700674873376386</v>
      </c>
      <c r="M24" s="12">
        <v>70.311056432025296</v>
      </c>
      <c r="N24" s="12">
        <v>68.721737119480821</v>
      </c>
      <c r="O24" s="12">
        <v>67.462289955703341</v>
      </c>
      <c r="P24" s="12">
        <v>68.716516307836585</v>
      </c>
      <c r="Q24" s="12">
        <v>72.794466080230933</v>
      </c>
      <c r="R24" s="12">
        <v>75.924147169741346</v>
      </c>
      <c r="S24" s="12">
        <v>71.547508096878829</v>
      </c>
      <c r="T24" s="12">
        <v>67.618651132750912</v>
      </c>
      <c r="U24" s="12">
        <v>62.794281424028824</v>
      </c>
    </row>
    <row r="25" spans="1:21">
      <c r="A25" t="s">
        <v>206</v>
      </c>
      <c r="B25" t="s">
        <v>322</v>
      </c>
      <c r="C25" t="s">
        <v>194</v>
      </c>
      <c r="E25" s="12">
        <v>88.912330434266366</v>
      </c>
      <c r="F25" s="12">
        <v>96.453970872300431</v>
      </c>
      <c r="G25" s="12">
        <v>93.214267466349554</v>
      </c>
      <c r="H25" s="12">
        <v>93.644778391922856</v>
      </c>
      <c r="I25" s="12">
        <v>95.819679680572719</v>
      </c>
      <c r="J25" s="12">
        <v>100.07585384034299</v>
      </c>
      <c r="K25" s="12">
        <v>102.85086689551332</v>
      </c>
      <c r="L25" s="12">
        <v>107.79482521639552</v>
      </c>
      <c r="M25" s="12">
        <v>111.17397184209692</v>
      </c>
      <c r="N25" s="12">
        <v>113.99925594703721</v>
      </c>
      <c r="O25" s="12">
        <v>115.88243698496349</v>
      </c>
      <c r="P25" s="12">
        <v>118.75670828394796</v>
      </c>
      <c r="Q25" s="12">
        <v>126.8496146409216</v>
      </c>
      <c r="R25" s="12">
        <v>125.14227928302368</v>
      </c>
      <c r="S25" s="12">
        <v>116.47088769367215</v>
      </c>
      <c r="T25" s="12">
        <v>115.21500512823725</v>
      </c>
      <c r="U25" s="12">
        <v>112.53213495912071</v>
      </c>
    </row>
    <row r="26" spans="1:21">
      <c r="A26" t="s">
        <v>207</v>
      </c>
      <c r="B26" t="s">
        <v>322</v>
      </c>
      <c r="C26" t="s">
        <v>194</v>
      </c>
      <c r="D26" t="s">
        <v>207</v>
      </c>
      <c r="E26" s="12">
        <v>100.28603550120216</v>
      </c>
      <c r="F26" s="12">
        <v>102.61949285499988</v>
      </c>
      <c r="G26" s="12">
        <v>97.679482450534834</v>
      </c>
      <c r="H26" s="12">
        <v>96.621782453282236</v>
      </c>
      <c r="I26" s="12">
        <v>94.256977603570149</v>
      </c>
      <c r="J26" s="12">
        <v>94.776684543075973</v>
      </c>
      <c r="K26" s="12">
        <v>94.92540935970294</v>
      </c>
      <c r="L26" s="12">
        <v>97.483520446113474</v>
      </c>
      <c r="M26" s="12">
        <v>97.815138776224146</v>
      </c>
      <c r="N26" s="12">
        <v>99.119489447519129</v>
      </c>
      <c r="O26" s="12">
        <v>99.128018571999348</v>
      </c>
      <c r="P26" s="12">
        <v>98.078636097039919</v>
      </c>
      <c r="Q26" s="12">
        <v>101.79462948337371</v>
      </c>
      <c r="R26" s="12">
        <v>103.20849737586495</v>
      </c>
      <c r="S26" s="12">
        <v>102.76119808618022</v>
      </c>
      <c r="T26" s="12">
        <v>101.7636336508354</v>
      </c>
      <c r="U26" s="12">
        <v>99.155223003285954</v>
      </c>
    </row>
    <row r="27" spans="1:21">
      <c r="A27" t="s">
        <v>210</v>
      </c>
      <c r="B27" t="s">
        <v>322</v>
      </c>
      <c r="C27" t="s">
        <v>194</v>
      </c>
      <c r="E27" s="12">
        <v>120.27731603787585</v>
      </c>
      <c r="F27" s="12">
        <v>115.57970975531687</v>
      </c>
      <c r="G27" s="12">
        <v>116.4977990989219</v>
      </c>
      <c r="H27" s="12">
        <v>117.74573988824012</v>
      </c>
      <c r="I27" s="12">
        <v>117.93489056913549</v>
      </c>
      <c r="J27" s="12">
        <v>121.35194931237524</v>
      </c>
      <c r="K27" s="12">
        <v>124.32600710932988</v>
      </c>
      <c r="L27" s="12">
        <v>128.18988187829947</v>
      </c>
      <c r="M27" s="12">
        <v>128.84782218236074</v>
      </c>
      <c r="N27" s="12">
        <v>128.47033914738424</v>
      </c>
      <c r="O27" s="12">
        <v>127.85542672624335</v>
      </c>
      <c r="P27" s="12">
        <v>128.63787640756811</v>
      </c>
      <c r="Q27" s="12">
        <v>132.8074566300825</v>
      </c>
      <c r="R27" s="12">
        <v>136.66780119190605</v>
      </c>
      <c r="S27" s="12">
        <v>134.67943253573165</v>
      </c>
      <c r="T27" s="12">
        <v>134.45888489272437</v>
      </c>
      <c r="U27" s="12">
        <v>132.50469594320543</v>
      </c>
    </row>
    <row r="28" spans="1:21">
      <c r="A28" t="s">
        <v>213</v>
      </c>
      <c r="B28" t="s">
        <v>322</v>
      </c>
      <c r="C28" t="s">
        <v>194</v>
      </c>
      <c r="D28" t="s">
        <v>213</v>
      </c>
      <c r="E28" s="12">
        <v>52.27477811748642</v>
      </c>
      <c r="F28" s="12">
        <v>52.615173631012098</v>
      </c>
      <c r="G28" s="12">
        <v>53.51437252446749</v>
      </c>
      <c r="H28" s="12">
        <v>54.310550026601462</v>
      </c>
      <c r="I28" s="12">
        <v>55.331655796695649</v>
      </c>
      <c r="J28" s="12">
        <v>55.546085116388426</v>
      </c>
      <c r="K28" s="12">
        <v>55.794670990726409</v>
      </c>
      <c r="L28" s="12">
        <v>57.113811141068609</v>
      </c>
      <c r="M28" s="12">
        <v>56.62129228645319</v>
      </c>
      <c r="N28" s="12">
        <v>57.850204040006489</v>
      </c>
      <c r="O28" s="12">
        <v>56.799019842211827</v>
      </c>
      <c r="P28" s="12">
        <v>56.812220751338657</v>
      </c>
      <c r="Q28" s="12">
        <v>58.439145946240359</v>
      </c>
      <c r="R28" s="12">
        <v>60.124492327227635</v>
      </c>
      <c r="S28" s="12">
        <v>59.236169019611481</v>
      </c>
      <c r="T28" s="12">
        <v>57.489886990971598</v>
      </c>
      <c r="U28" s="12">
        <v>53.872557926319999</v>
      </c>
    </row>
    <row r="29" spans="1:21">
      <c r="A29" t="s">
        <v>218</v>
      </c>
      <c r="B29" t="s">
        <v>322</v>
      </c>
      <c r="C29" t="s">
        <v>194</v>
      </c>
      <c r="D29" t="s">
        <v>218</v>
      </c>
      <c r="E29" s="12">
        <v>85.432856421977505</v>
      </c>
      <c r="F29" s="12">
        <v>81.997653639815425</v>
      </c>
      <c r="G29" s="12">
        <v>81.389244876404476</v>
      </c>
      <c r="H29" s="12">
        <v>81.070073452411691</v>
      </c>
      <c r="I29" s="12">
        <v>79.829959272508347</v>
      </c>
      <c r="J29" s="12">
        <v>80.070513429819258</v>
      </c>
      <c r="K29" s="12">
        <v>80.543225250134626</v>
      </c>
      <c r="L29" s="12">
        <v>82.431264154160218</v>
      </c>
      <c r="M29" s="12">
        <v>81.851793590103298</v>
      </c>
      <c r="N29" s="12">
        <v>82.555922474852295</v>
      </c>
      <c r="O29" s="12">
        <v>82.70551061954103</v>
      </c>
      <c r="P29" s="12">
        <v>84.043445909804262</v>
      </c>
      <c r="Q29" s="12">
        <v>89.292246520874741</v>
      </c>
      <c r="R29" s="12">
        <v>92.819000679624253</v>
      </c>
      <c r="S29" s="12">
        <v>90.736905461068019</v>
      </c>
      <c r="T29" s="12">
        <v>90.064809858736098</v>
      </c>
      <c r="U29" s="12">
        <v>86.934878961795363</v>
      </c>
    </row>
    <row r="30" spans="1:21">
      <c r="E30" s="12">
        <f t="shared" ref="E30:U30" si="4">AVERAGE(E19:E29)</f>
        <v>98.766703590867252</v>
      </c>
      <c r="F30" s="12">
        <f t="shared" si="4"/>
        <v>97.230877234554839</v>
      </c>
      <c r="G30" s="12">
        <f t="shared" si="4"/>
        <v>96.100289239105223</v>
      </c>
      <c r="H30" s="12">
        <f t="shared" si="4"/>
        <v>96.024112286812041</v>
      </c>
      <c r="I30" s="12">
        <f t="shared" si="4"/>
        <v>94.557649949541741</v>
      </c>
      <c r="J30" s="12">
        <f t="shared" si="4"/>
        <v>95.453399943878509</v>
      </c>
      <c r="K30" s="12">
        <f t="shared" si="4"/>
        <v>96.4911356239474</v>
      </c>
      <c r="L30" s="12">
        <f t="shared" si="4"/>
        <v>98.658318315344431</v>
      </c>
      <c r="M30" s="12">
        <f t="shared" si="4"/>
        <v>98.473676577167964</v>
      </c>
      <c r="N30" s="12">
        <f t="shared" si="4"/>
        <v>99.000174587365933</v>
      </c>
      <c r="O30" s="12">
        <f t="shared" si="4"/>
        <v>98.924446009513886</v>
      </c>
      <c r="P30" s="12">
        <f t="shared" si="4"/>
        <v>99.287897314211847</v>
      </c>
      <c r="Q30" s="12">
        <f t="shared" si="4"/>
        <v>103.531493479967</v>
      </c>
      <c r="R30" s="12">
        <f t="shared" si="4"/>
        <v>105.99363783237051</v>
      </c>
      <c r="S30" s="12">
        <f t="shared" si="4"/>
        <v>103.66991899686322</v>
      </c>
      <c r="T30" s="12">
        <f t="shared" si="4"/>
        <v>103.35858514718701</v>
      </c>
      <c r="U30" s="12">
        <f t="shared" si="4"/>
        <v>101.5443388863428</v>
      </c>
    </row>
    <row r="31" spans="1:21">
      <c r="E31" s="12">
        <f t="shared" ref="E31:U31" si="5">STDEVP(E19:E29)</f>
        <v>24.95801646304194</v>
      </c>
      <c r="F31" s="12">
        <f t="shared" si="5"/>
        <v>22.099941556371892</v>
      </c>
      <c r="G31" s="12">
        <f t="shared" si="5"/>
        <v>22.197732426891683</v>
      </c>
      <c r="H31" s="12">
        <f t="shared" si="5"/>
        <v>21.551894537523246</v>
      </c>
      <c r="I31" s="12">
        <f t="shared" si="5"/>
        <v>20.793351476193617</v>
      </c>
      <c r="J31" s="12">
        <f t="shared" si="5"/>
        <v>21.252838534696782</v>
      </c>
      <c r="K31" s="12">
        <f t="shared" si="5"/>
        <v>21.181190642689248</v>
      </c>
      <c r="L31" s="12">
        <f t="shared" si="5"/>
        <v>21.292284993278393</v>
      </c>
      <c r="M31" s="12">
        <f t="shared" si="5"/>
        <v>21.329914001900331</v>
      </c>
      <c r="N31" s="12">
        <f t="shared" si="5"/>
        <v>21.620137275677109</v>
      </c>
      <c r="O31" s="12">
        <f t="shared" si="5"/>
        <v>22.338958865763981</v>
      </c>
      <c r="P31" s="12">
        <f t="shared" si="5"/>
        <v>22.494205562976951</v>
      </c>
      <c r="Q31" s="12">
        <f t="shared" si="5"/>
        <v>23.371259203492208</v>
      </c>
      <c r="R31" s="12">
        <f t="shared" si="5"/>
        <v>23.480577886101923</v>
      </c>
      <c r="S31" s="12">
        <f t="shared" si="5"/>
        <v>23.123983498851615</v>
      </c>
      <c r="T31" s="12">
        <f t="shared" si="5"/>
        <v>24.1269058933119</v>
      </c>
      <c r="U31" s="12">
        <f t="shared" si="5"/>
        <v>25.210258983833064</v>
      </c>
    </row>
    <row r="32" spans="1:21">
      <c r="E32" s="12">
        <f t="shared" ref="E32:U32" si="6">100*E31/E30</f>
        <v>25.26966635074551</v>
      </c>
      <c r="F32" s="12">
        <f t="shared" si="6"/>
        <v>22.729345023864294</v>
      </c>
      <c r="G32" s="12">
        <f t="shared" si="6"/>
        <v>23.098507405801815</v>
      </c>
      <c r="H32" s="12">
        <f t="shared" si="6"/>
        <v>22.444252828029718</v>
      </c>
      <c r="I32" s="12">
        <f t="shared" si="6"/>
        <v>21.99013140374095</v>
      </c>
      <c r="J32" s="12">
        <f t="shared" si="6"/>
        <v>22.265145659758911</v>
      </c>
      <c r="K32" s="12">
        <f t="shared" si="6"/>
        <v>21.951436788181454</v>
      </c>
      <c r="L32" s="12">
        <f t="shared" si="6"/>
        <v>21.581844650160416</v>
      </c>
      <c r="M32" s="12">
        <f t="shared" si="6"/>
        <v>21.660523647845466</v>
      </c>
      <c r="N32" s="12">
        <f t="shared" si="6"/>
        <v>21.838483988326416</v>
      </c>
      <c r="O32" s="12">
        <f t="shared" si="6"/>
        <v>22.581838733386054</v>
      </c>
      <c r="P32" s="12">
        <f t="shared" si="6"/>
        <v>22.655536245057714</v>
      </c>
      <c r="Q32" s="12">
        <f t="shared" si="6"/>
        <v>22.574057823298446</v>
      </c>
      <c r="R32" s="12">
        <f t="shared" si="6"/>
        <v>22.152818193896298</v>
      </c>
      <c r="S32" s="12">
        <f t="shared" si="6"/>
        <v>22.305393621028379</v>
      </c>
      <c r="T32" s="12">
        <f t="shared" si="6"/>
        <v>23.342914242638056</v>
      </c>
      <c r="U32" s="12">
        <f t="shared" si="6"/>
        <v>24.826848311111231</v>
      </c>
    </row>
    <row r="33" spans="1:21">
      <c r="A33" t="s">
        <v>323</v>
      </c>
      <c r="E33" s="12">
        <f t="shared" ref="E33:U33" si="7">100*E32/$E32</f>
        <v>100</v>
      </c>
      <c r="F33" s="12">
        <f t="shared" si="7"/>
        <v>89.947151293486428</v>
      </c>
      <c r="G33" s="12">
        <f t="shared" si="7"/>
        <v>91.408042691154719</v>
      </c>
      <c r="H33" s="12">
        <f t="shared" si="7"/>
        <v>88.818952005543835</v>
      </c>
      <c r="I33" s="12">
        <f t="shared" si="7"/>
        <v>87.021851015030109</v>
      </c>
      <c r="J33" s="12">
        <f t="shared" si="7"/>
        <v>88.110168732410031</v>
      </c>
      <c r="K33" s="12">
        <f t="shared" si="7"/>
        <v>86.868724277927953</v>
      </c>
      <c r="L33" s="12">
        <f t="shared" si="7"/>
        <v>85.406132200569019</v>
      </c>
      <c r="M33" s="12">
        <f t="shared" si="7"/>
        <v>85.717489685836057</v>
      </c>
      <c r="N33" s="12">
        <f t="shared" si="7"/>
        <v>86.421734601502294</v>
      </c>
      <c r="O33" s="12">
        <f t="shared" si="7"/>
        <v>89.363422610919599</v>
      </c>
      <c r="P33" s="12">
        <f t="shared" si="7"/>
        <v>89.655066792717378</v>
      </c>
      <c r="Q33" s="12">
        <f t="shared" si="7"/>
        <v>89.332631107859726</v>
      </c>
      <c r="R33" s="12">
        <f t="shared" si="7"/>
        <v>87.665653698837772</v>
      </c>
      <c r="S33" s="12">
        <f t="shared" si="7"/>
        <v>88.269442545965077</v>
      </c>
      <c r="T33" s="12">
        <f t="shared" si="7"/>
        <v>92.375237245462841</v>
      </c>
      <c r="U33" s="12">
        <f t="shared" si="7"/>
        <v>98.24763004984743</v>
      </c>
    </row>
  </sheetData>
  <phoneticPr fontId="59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9"/>
  <dimension ref="A1:U115"/>
  <sheetViews>
    <sheetView workbookViewId="0">
      <pane xSplit="4" ySplit="1" topLeftCell="E22" activePane="bottomRight" state="frozen"/>
      <selection pane="topRight"/>
      <selection pane="bottomLeft"/>
      <selection pane="bottomRight"/>
    </sheetView>
  </sheetViews>
  <sheetFormatPr baseColWidth="10" defaultRowHeight="13.2"/>
  <cols>
    <col min="1" max="1" width="45.6640625" customWidth="1"/>
    <col min="2" max="2" width="15.33203125" customWidth="1"/>
    <col min="3" max="3" width="7.44140625" customWidth="1"/>
    <col min="5" max="21" width="6.6640625" style="12" customWidth="1"/>
  </cols>
  <sheetData>
    <row r="1" spans="1:21">
      <c r="A1" s="46" t="s">
        <v>321</v>
      </c>
      <c r="B1" s="46"/>
      <c r="C1" t="s">
        <v>191</v>
      </c>
      <c r="D1" t="s">
        <v>192</v>
      </c>
      <c r="E1" s="37">
        <v>1996</v>
      </c>
      <c r="F1" s="37">
        <v>1997</v>
      </c>
      <c r="G1" s="37">
        <v>1998</v>
      </c>
      <c r="H1" s="37">
        <v>1999</v>
      </c>
      <c r="I1" s="37">
        <v>2000</v>
      </c>
      <c r="J1" s="37">
        <v>2001</v>
      </c>
      <c r="K1" s="37">
        <v>2002</v>
      </c>
      <c r="L1" s="37">
        <v>2003</v>
      </c>
      <c r="M1" s="37">
        <v>2004</v>
      </c>
      <c r="N1" s="37">
        <v>2005</v>
      </c>
      <c r="O1" s="37">
        <v>2006</v>
      </c>
      <c r="P1" s="37">
        <v>2007</v>
      </c>
      <c r="Q1" s="37">
        <v>2008</v>
      </c>
      <c r="R1" s="37">
        <v>2009</v>
      </c>
      <c r="S1" s="37">
        <v>2010</v>
      </c>
      <c r="T1" s="37">
        <v>2011</v>
      </c>
      <c r="U1" s="37">
        <v>2012</v>
      </c>
    </row>
    <row r="2" spans="1:21">
      <c r="A2" t="s">
        <v>193</v>
      </c>
      <c r="B2" t="s">
        <v>325</v>
      </c>
      <c r="C2" t="s">
        <v>196</v>
      </c>
      <c r="D2" t="s">
        <v>326</v>
      </c>
      <c r="E2" s="12">
        <v>35.443040000000003</v>
      </c>
      <c r="F2" s="12">
        <v>35.307020000000001</v>
      </c>
      <c r="G2" s="12">
        <v>36.281039999999997</v>
      </c>
      <c r="H2" s="12">
        <v>37.83466</v>
      </c>
      <c r="I2" s="12">
        <v>39.295749999999998</v>
      </c>
      <c r="J2" s="12">
        <v>40.195729999999998</v>
      </c>
      <c r="K2" s="12">
        <v>41.756779999999999</v>
      </c>
      <c r="L2" s="12">
        <v>42.46716</v>
      </c>
      <c r="M2" s="12">
        <v>42.696530000000003</v>
      </c>
      <c r="N2" s="12">
        <v>43.731059999999999</v>
      </c>
      <c r="O2" s="12">
        <v>45.633629999999997</v>
      </c>
      <c r="P2" s="12">
        <v>47.124929999999999</v>
      </c>
      <c r="Q2" s="12">
        <v>49.321829999999999</v>
      </c>
      <c r="R2" s="12">
        <v>50.04842</v>
      </c>
      <c r="S2" s="12">
        <v>50.61101</v>
      </c>
      <c r="T2" s="12">
        <v>52.385210000000001</v>
      </c>
      <c r="U2" s="12">
        <v>53.921169999999996</v>
      </c>
    </row>
    <row r="3" spans="1:21">
      <c r="A3" t="s">
        <v>197</v>
      </c>
      <c r="B3" t="s">
        <v>325</v>
      </c>
      <c r="C3" t="s">
        <v>196</v>
      </c>
      <c r="D3" t="s">
        <v>326</v>
      </c>
      <c r="E3" s="12">
        <v>40.039870000000001</v>
      </c>
      <c r="F3" s="12">
        <v>40.22963</v>
      </c>
      <c r="G3" s="12">
        <v>40.87547</v>
      </c>
      <c r="H3" s="12">
        <v>42.719610000000003</v>
      </c>
      <c r="I3" s="12">
        <v>43.310899999999997</v>
      </c>
      <c r="J3" s="12">
        <v>44.61392</v>
      </c>
      <c r="K3" s="12">
        <v>46.435139999999997</v>
      </c>
      <c r="L3" s="12">
        <v>47.62988</v>
      </c>
      <c r="M3" s="12">
        <v>49.153979999999997</v>
      </c>
      <c r="N3" s="12">
        <v>49.701569999999997</v>
      </c>
      <c r="O3" s="12">
        <v>51.510559999999998</v>
      </c>
      <c r="P3" s="12">
        <v>53.955669999999998</v>
      </c>
      <c r="Q3" s="12">
        <v>55.074469999999998</v>
      </c>
      <c r="R3" s="12">
        <v>54.54851</v>
      </c>
      <c r="S3" s="12">
        <v>57.145069999999997</v>
      </c>
      <c r="T3" s="12">
        <v>58.683500000000002</v>
      </c>
      <c r="U3" s="12">
        <v>60.868369999999999</v>
      </c>
    </row>
    <row r="4" spans="1:21">
      <c r="A4" t="s">
        <v>198</v>
      </c>
      <c r="B4" t="s">
        <v>325</v>
      </c>
      <c r="C4" t="s">
        <v>196</v>
      </c>
      <c r="D4" t="s">
        <v>326</v>
      </c>
      <c r="E4" s="12">
        <v>8.4487000000000005</v>
      </c>
      <c r="F4" s="12">
        <v>9.3620400000000004</v>
      </c>
      <c r="G4" s="12">
        <v>9.6182300000000005</v>
      </c>
      <c r="H4" s="12">
        <v>9.9917200000000008</v>
      </c>
      <c r="I4" s="12">
        <v>12.49126</v>
      </c>
      <c r="J4" s="12">
        <v>14.45955</v>
      </c>
      <c r="K4" s="12">
        <v>15.51071</v>
      </c>
      <c r="L4" s="12">
        <v>15.63293</v>
      </c>
      <c r="M4" s="12">
        <v>15.3041</v>
      </c>
      <c r="N4" s="12">
        <v>15.56481</v>
      </c>
      <c r="O4" s="12">
        <v>16.242540000000002</v>
      </c>
      <c r="P4" s="12">
        <v>16.701609999999999</v>
      </c>
      <c r="Q4" s="12">
        <v>17.714289999999998</v>
      </c>
      <c r="R4" s="12">
        <v>18.014939999999999</v>
      </c>
      <c r="S4" s="12">
        <v>18.40727</v>
      </c>
      <c r="T4" s="12">
        <v>18.80124</v>
      </c>
      <c r="U4" s="12">
        <v>18.857420000000001</v>
      </c>
    </row>
    <row r="5" spans="1:21">
      <c r="A5" t="s">
        <v>199</v>
      </c>
      <c r="B5" t="s">
        <v>325</v>
      </c>
      <c r="C5" t="s">
        <v>196</v>
      </c>
      <c r="D5" t="s">
        <v>326</v>
      </c>
      <c r="E5" s="12">
        <v>4.4406499999999998</v>
      </c>
      <c r="F5" s="12">
        <v>4.7122099999999998</v>
      </c>
      <c r="G5" s="12">
        <v>5.1031500000000003</v>
      </c>
      <c r="H5" s="12">
        <v>5.2950499999999998</v>
      </c>
      <c r="I5" s="12">
        <v>6.0812200000000001</v>
      </c>
      <c r="J5" s="12">
        <v>6.9146000000000001</v>
      </c>
      <c r="K5" s="12">
        <v>8.1075900000000001</v>
      </c>
      <c r="L5" s="12">
        <v>8.4125300000000003</v>
      </c>
      <c r="M5" s="12">
        <v>9.2070399999999992</v>
      </c>
      <c r="N5" s="12">
        <v>10.18196</v>
      </c>
      <c r="O5" s="12">
        <v>11.46373</v>
      </c>
      <c r="P5" s="12">
        <v>12.426270000000001</v>
      </c>
      <c r="Q5" s="12">
        <v>14.57156</v>
      </c>
      <c r="R5" s="12">
        <v>13.52195</v>
      </c>
      <c r="S5" s="12">
        <v>14.83806</v>
      </c>
      <c r="T5" s="12">
        <v>15.75123</v>
      </c>
      <c r="U5" s="12">
        <v>15.77427</v>
      </c>
    </row>
    <row r="6" spans="1:21">
      <c r="A6" t="s">
        <v>200</v>
      </c>
      <c r="B6" t="s">
        <v>325</v>
      </c>
      <c r="C6" t="s">
        <v>196</v>
      </c>
      <c r="D6" t="s">
        <v>326</v>
      </c>
      <c r="E6" s="12">
        <v>31.930019999999999</v>
      </c>
      <c r="F6" s="12">
        <v>32.957599999999999</v>
      </c>
      <c r="G6" s="12">
        <v>34.359180000000002</v>
      </c>
      <c r="H6" s="12">
        <v>36.233960000000003</v>
      </c>
      <c r="I6" s="12">
        <v>37.38664</v>
      </c>
      <c r="J6" s="12">
        <v>39.077910000000003</v>
      </c>
      <c r="K6" s="12">
        <v>40.597439999999999</v>
      </c>
      <c r="L6" s="12">
        <v>42.395609999999998</v>
      </c>
      <c r="M6" s="12">
        <v>44.060760000000002</v>
      </c>
      <c r="N6" s="12">
        <v>46.348610000000001</v>
      </c>
      <c r="O6" s="12">
        <v>48.021009999999997</v>
      </c>
      <c r="P6" s="12">
        <v>50.038939999999997</v>
      </c>
      <c r="Q6" s="12">
        <v>51.006340000000002</v>
      </c>
      <c r="R6" s="12">
        <v>52.563769999999998</v>
      </c>
      <c r="S6" s="12">
        <v>55.569540000000003</v>
      </c>
      <c r="T6" s="12">
        <v>56.900599999999997</v>
      </c>
      <c r="U6" s="12">
        <v>57.86683</v>
      </c>
    </row>
    <row r="7" spans="1:21">
      <c r="A7" t="s">
        <v>201</v>
      </c>
      <c r="B7" t="s">
        <v>325</v>
      </c>
      <c r="C7" t="s">
        <v>196</v>
      </c>
      <c r="D7" t="s">
        <v>327</v>
      </c>
      <c r="E7" s="12">
        <v>30.993410000000001</v>
      </c>
      <c r="F7" s="12">
        <v>31.26118</v>
      </c>
      <c r="G7" s="12">
        <v>31.510259999999999</v>
      </c>
      <c r="H7" s="12">
        <v>32.357520000000001</v>
      </c>
      <c r="I7" s="12">
        <v>33.342210000000001</v>
      </c>
      <c r="J7" s="12">
        <v>34.210250000000002</v>
      </c>
      <c r="K7" s="12">
        <v>35.065049999999999</v>
      </c>
      <c r="L7" s="12">
        <v>35.950380000000003</v>
      </c>
      <c r="M7" s="12">
        <v>37.062170000000002</v>
      </c>
      <c r="N7" s="12">
        <v>37.932839999999999</v>
      </c>
      <c r="O7" s="12">
        <v>39.386060000000001</v>
      </c>
      <c r="P7" s="12">
        <v>40.532260000000001</v>
      </c>
      <c r="Q7" s="12">
        <v>41.756549999999997</v>
      </c>
      <c r="R7" s="12">
        <v>41.76643</v>
      </c>
      <c r="S7" s="12">
        <v>43.36759</v>
      </c>
      <c r="T7" s="12">
        <v>44.843670000000003</v>
      </c>
      <c r="U7" s="12">
        <v>46.001530000000002</v>
      </c>
    </row>
    <row r="8" spans="1:21">
      <c r="A8" t="s">
        <v>202</v>
      </c>
      <c r="B8" t="s">
        <v>325</v>
      </c>
      <c r="C8" t="s">
        <v>196</v>
      </c>
      <c r="D8" t="s">
        <v>326</v>
      </c>
      <c r="E8" s="12">
        <v>2.7114400000000001</v>
      </c>
      <c r="F8" s="12">
        <v>3.4889399999999999</v>
      </c>
      <c r="G8" s="12">
        <v>3.83595</v>
      </c>
      <c r="H8" s="12">
        <v>3.92354</v>
      </c>
      <c r="I8" s="12">
        <v>4.5862999999999996</v>
      </c>
      <c r="J8" s="12">
        <v>5.1786199999999996</v>
      </c>
      <c r="K8" s="12">
        <v>5.9617399999999998</v>
      </c>
      <c r="L8" s="12">
        <v>6.3261099999999999</v>
      </c>
      <c r="M8" s="12">
        <v>6.7457200000000004</v>
      </c>
      <c r="N8" s="12">
        <v>7.7433399999999999</v>
      </c>
      <c r="O8" s="12">
        <v>9.2030799999999999</v>
      </c>
      <c r="P8" s="12">
        <v>11.22034</v>
      </c>
      <c r="Q8" s="12">
        <v>11.31512</v>
      </c>
      <c r="R8" s="12">
        <v>10.934659999999999</v>
      </c>
      <c r="S8" s="12">
        <v>11.8355</v>
      </c>
      <c r="T8" s="12">
        <v>11.41146</v>
      </c>
      <c r="U8" s="12">
        <v>12.51864</v>
      </c>
    </row>
    <row r="9" spans="1:21">
      <c r="A9" t="s">
        <v>220</v>
      </c>
      <c r="B9" t="s">
        <v>325</v>
      </c>
      <c r="C9" t="s">
        <v>196</v>
      </c>
      <c r="D9" t="s">
        <v>327</v>
      </c>
      <c r="E9" s="12">
        <v>30.422789999999999</v>
      </c>
      <c r="F9" s="12">
        <v>31.6038</v>
      </c>
      <c r="G9" s="12">
        <v>32.341900000000003</v>
      </c>
      <c r="H9" s="12">
        <v>33.435870000000001</v>
      </c>
      <c r="I9" s="12">
        <v>35.066360000000003</v>
      </c>
      <c r="J9" s="12">
        <v>35.881210000000003</v>
      </c>
      <c r="K9" s="12">
        <v>36.764420000000001</v>
      </c>
      <c r="L9" s="12">
        <v>37.356090000000002</v>
      </c>
      <c r="M9" s="12">
        <v>38.7164</v>
      </c>
      <c r="N9" s="12">
        <v>39.747959999999999</v>
      </c>
      <c r="O9" s="12">
        <v>41.442140000000002</v>
      </c>
      <c r="P9" s="12">
        <v>42.585360000000001</v>
      </c>
      <c r="Q9" s="12">
        <v>42.971299999999999</v>
      </c>
      <c r="R9" s="12">
        <v>42.457389999999997</v>
      </c>
      <c r="S9" s="12">
        <v>44.449689999999997</v>
      </c>
      <c r="T9" s="12">
        <v>45.982990000000001</v>
      </c>
      <c r="U9" s="12">
        <v>47.631309999999999</v>
      </c>
    </row>
    <row r="10" spans="1:21">
      <c r="A10" t="s">
        <v>203</v>
      </c>
      <c r="B10" t="s">
        <v>325</v>
      </c>
      <c r="C10" t="s">
        <v>196</v>
      </c>
      <c r="D10" t="s">
        <v>326</v>
      </c>
      <c r="E10" s="12">
        <v>31.282730000000001</v>
      </c>
      <c r="F10" s="12">
        <v>31.725570000000001</v>
      </c>
      <c r="G10" s="12">
        <v>32.801029999999997</v>
      </c>
      <c r="H10" s="12">
        <v>33.788760000000003</v>
      </c>
      <c r="I10" s="12">
        <v>35.326529999999998</v>
      </c>
      <c r="J10" s="12">
        <v>37.598869999999998</v>
      </c>
      <c r="K10" s="12">
        <v>38.140659999999997</v>
      </c>
      <c r="L10" s="12">
        <v>39.139040000000001</v>
      </c>
      <c r="M10" s="12">
        <v>41.015189999999997</v>
      </c>
      <c r="N10" s="12">
        <v>42.556959999999997</v>
      </c>
      <c r="O10" s="12">
        <v>44.31664</v>
      </c>
      <c r="P10" s="12">
        <v>45.566879999999998</v>
      </c>
      <c r="Q10" s="12">
        <v>45.681600000000003</v>
      </c>
      <c r="R10" s="12">
        <v>44.725969999999997</v>
      </c>
      <c r="S10" s="12">
        <v>45.886409999999998</v>
      </c>
      <c r="T10" s="12">
        <v>47.307380000000002</v>
      </c>
      <c r="U10" s="12">
        <v>48.872729999999997</v>
      </c>
    </row>
    <row r="11" spans="1:21">
      <c r="A11" t="s">
        <v>2</v>
      </c>
      <c r="B11" t="s">
        <v>325</v>
      </c>
      <c r="C11" t="s">
        <v>196</v>
      </c>
      <c r="D11" t="s">
        <v>326</v>
      </c>
      <c r="E11" s="12">
        <v>33.109319999999997</v>
      </c>
      <c r="F11" s="12">
        <v>33.604689999999998</v>
      </c>
      <c r="G11" s="12">
        <v>33.951610000000002</v>
      </c>
      <c r="H11" s="12">
        <v>35.173969999999997</v>
      </c>
      <c r="I11" s="12">
        <v>35.861510000000003</v>
      </c>
      <c r="J11" s="12">
        <v>36.3277</v>
      </c>
      <c r="K11" s="12">
        <v>37.585949999999997</v>
      </c>
      <c r="L11" s="12">
        <v>38.384210000000003</v>
      </c>
      <c r="M11" s="12">
        <v>40.21387</v>
      </c>
      <c r="N11" s="12">
        <v>41.576520000000002</v>
      </c>
      <c r="O11" s="12">
        <v>42.783560000000001</v>
      </c>
      <c r="P11" s="12">
        <v>44.034320000000001</v>
      </c>
      <c r="Q11" s="12">
        <v>45.392699999999998</v>
      </c>
      <c r="R11" s="12">
        <v>46.03501</v>
      </c>
      <c r="S11" s="12">
        <v>47.649650000000001</v>
      </c>
      <c r="T11" s="12">
        <v>49.778869999999998</v>
      </c>
      <c r="U11" s="12">
        <v>50.728459999999998</v>
      </c>
    </row>
    <row r="12" spans="1:21">
      <c r="A12" t="s">
        <v>5</v>
      </c>
      <c r="B12" t="s">
        <v>325</v>
      </c>
      <c r="C12" t="s">
        <v>196</v>
      </c>
      <c r="D12" t="s">
        <v>326</v>
      </c>
      <c r="E12" s="12">
        <v>36.800960000000003</v>
      </c>
      <c r="F12" s="12">
        <v>36.440019999999997</v>
      </c>
      <c r="G12" s="12">
        <v>37.091439999999999</v>
      </c>
      <c r="H12" s="12">
        <v>38.06953</v>
      </c>
      <c r="I12" s="12">
        <v>39.62565</v>
      </c>
      <c r="J12" s="12">
        <v>40.372889999999998</v>
      </c>
      <c r="K12" s="12">
        <v>40.998220000000003</v>
      </c>
      <c r="L12" s="12">
        <v>41.827500000000001</v>
      </c>
      <c r="M12" s="12">
        <v>42.678089999999997</v>
      </c>
      <c r="N12" s="12">
        <v>42.887500000000003</v>
      </c>
      <c r="O12" s="12">
        <v>44.540390000000002</v>
      </c>
      <c r="P12" s="12">
        <v>44.920659999999998</v>
      </c>
      <c r="Q12" s="12">
        <v>45.637259999999998</v>
      </c>
      <c r="R12" s="12">
        <v>44.224580000000003</v>
      </c>
      <c r="S12" s="12">
        <v>46.30583</v>
      </c>
      <c r="T12" s="12">
        <v>48.171140000000001</v>
      </c>
      <c r="U12" s="12">
        <v>49.203879999999998</v>
      </c>
    </row>
    <row r="13" spans="1:21">
      <c r="A13" t="s">
        <v>204</v>
      </c>
      <c r="B13" t="s">
        <v>325</v>
      </c>
      <c r="C13" t="s">
        <v>196</v>
      </c>
      <c r="D13" t="s">
        <v>326</v>
      </c>
      <c r="E13" s="12">
        <v>14.25873</v>
      </c>
      <c r="F13" s="12">
        <v>15.309279999999999</v>
      </c>
      <c r="G13" s="12">
        <v>14.76285</v>
      </c>
      <c r="H13" s="12">
        <v>14.98771</v>
      </c>
      <c r="I13" s="12">
        <v>15.41736</v>
      </c>
      <c r="J13" s="12">
        <v>14.864229999999999</v>
      </c>
      <c r="K13" s="12">
        <v>16.947369999999999</v>
      </c>
      <c r="L13" s="12">
        <v>18.070499999999999</v>
      </c>
      <c r="M13" s="12">
        <v>18.553090000000001</v>
      </c>
      <c r="N13" s="12">
        <v>22.323930000000001</v>
      </c>
      <c r="O13" s="12">
        <v>23.824750000000002</v>
      </c>
      <c r="P13" s="12">
        <v>25.435009999999998</v>
      </c>
      <c r="Q13" s="12">
        <v>23.90315</v>
      </c>
      <c r="R13" s="12">
        <v>23.776669999999999</v>
      </c>
      <c r="S13" s="12">
        <v>24.706399999999999</v>
      </c>
      <c r="T13" s="12">
        <v>23.416820000000001</v>
      </c>
      <c r="U13" s="12">
        <v>22.295179999999998</v>
      </c>
    </row>
    <row r="14" spans="1:21">
      <c r="A14" t="s">
        <v>205</v>
      </c>
      <c r="B14" t="s">
        <v>325</v>
      </c>
      <c r="C14" t="s">
        <v>196</v>
      </c>
      <c r="D14" t="s">
        <v>326</v>
      </c>
      <c r="E14" s="12">
        <v>4.5019799999999996</v>
      </c>
      <c r="F14" s="12">
        <v>5.0709</v>
      </c>
      <c r="G14" s="12">
        <v>4.9516200000000001</v>
      </c>
      <c r="H14" s="12">
        <v>5.0419999999999998</v>
      </c>
      <c r="I14" s="12">
        <v>5.7722300000000004</v>
      </c>
      <c r="J14" s="12">
        <v>6.4053899999999997</v>
      </c>
      <c r="K14" s="12">
        <v>7.3796799999999996</v>
      </c>
      <c r="L14" s="12">
        <v>7.6572899999999997</v>
      </c>
      <c r="M14" s="12">
        <v>8.7671600000000005</v>
      </c>
      <c r="N14" s="12">
        <v>9.7848000000000006</v>
      </c>
      <c r="O14" s="12">
        <v>9.65578</v>
      </c>
      <c r="P14" s="12">
        <v>10.987679999999999</v>
      </c>
      <c r="Q14" s="12">
        <v>11.609120000000001</v>
      </c>
      <c r="R14" s="12">
        <v>10.17698</v>
      </c>
      <c r="S14" s="12">
        <v>10.703799999999999</v>
      </c>
      <c r="T14" s="12">
        <v>11.056950000000001</v>
      </c>
      <c r="U14" s="12">
        <v>11.17356</v>
      </c>
    </row>
    <row r="15" spans="1:21">
      <c r="A15" t="s">
        <v>206</v>
      </c>
      <c r="B15" t="s">
        <v>325</v>
      </c>
      <c r="C15" t="s">
        <v>196</v>
      </c>
      <c r="D15" t="s">
        <v>326</v>
      </c>
      <c r="E15" s="12">
        <v>21.148479999999999</v>
      </c>
      <c r="F15" s="12">
        <v>24.779730000000001</v>
      </c>
      <c r="G15" s="12">
        <v>25.247340000000001</v>
      </c>
      <c r="H15" s="12">
        <v>26.372699999999998</v>
      </c>
      <c r="I15" s="12">
        <v>27.869050000000001</v>
      </c>
      <c r="J15" s="12">
        <v>30.327269999999999</v>
      </c>
      <c r="K15" s="12">
        <v>31.703330000000001</v>
      </c>
      <c r="L15" s="12">
        <v>34.54504</v>
      </c>
      <c r="M15" s="12">
        <v>35.150379999999998</v>
      </c>
      <c r="N15" s="12">
        <v>38.527639999999998</v>
      </c>
      <c r="O15" s="12">
        <v>40.070770000000003</v>
      </c>
      <c r="P15" s="12">
        <v>42.668869999999998</v>
      </c>
      <c r="Q15" s="12">
        <v>44.426969999999997</v>
      </c>
      <c r="R15" s="12">
        <v>43.228279999999998</v>
      </c>
      <c r="S15" s="12">
        <v>43.616810000000001</v>
      </c>
      <c r="T15" s="12">
        <v>42.552849999999999</v>
      </c>
      <c r="U15" s="12">
        <v>42.77008</v>
      </c>
    </row>
    <row r="16" spans="1:21">
      <c r="A16" t="s">
        <v>207</v>
      </c>
      <c r="B16" t="s">
        <v>325</v>
      </c>
      <c r="C16" t="s">
        <v>196</v>
      </c>
      <c r="D16" t="s">
        <v>326</v>
      </c>
      <c r="E16" s="12">
        <v>26.98488</v>
      </c>
      <c r="F16" s="12">
        <v>28.57901</v>
      </c>
      <c r="G16" s="12">
        <v>28.068100000000001</v>
      </c>
      <c r="H16" s="12">
        <v>28.793369999999999</v>
      </c>
      <c r="I16" s="12">
        <v>29.576609999999999</v>
      </c>
      <c r="J16" s="12">
        <v>30.480049999999999</v>
      </c>
      <c r="K16" s="12">
        <v>31.203340000000001</v>
      </c>
      <c r="L16" s="12">
        <v>32.126550000000002</v>
      </c>
      <c r="M16" s="12">
        <v>33.517710000000001</v>
      </c>
      <c r="N16" s="12">
        <v>34.359699999999997</v>
      </c>
      <c r="O16" s="12">
        <v>35.346029999999999</v>
      </c>
      <c r="P16" s="12">
        <v>36.467350000000003</v>
      </c>
      <c r="Q16" s="12">
        <v>38.134799999999998</v>
      </c>
      <c r="R16" s="12">
        <v>39.087580000000003</v>
      </c>
      <c r="S16" s="12">
        <v>40.813519999999997</v>
      </c>
      <c r="T16" s="12">
        <v>41.864820000000002</v>
      </c>
      <c r="U16" s="12">
        <v>42.696429999999999</v>
      </c>
    </row>
    <row r="17" spans="1:21">
      <c r="A17" t="s">
        <v>209</v>
      </c>
      <c r="B17" t="s">
        <v>325</v>
      </c>
      <c r="C17" t="s">
        <v>196</v>
      </c>
      <c r="D17" t="s">
        <v>326</v>
      </c>
      <c r="E17" s="12">
        <v>2.0629200000000001</v>
      </c>
      <c r="F17" s="12">
        <v>2.86232</v>
      </c>
      <c r="G17" s="12">
        <v>3.0740099999999999</v>
      </c>
      <c r="H17" s="12">
        <v>3.8356499999999998</v>
      </c>
      <c r="I17" s="12">
        <v>4.4951999999999996</v>
      </c>
      <c r="J17" s="12">
        <v>5.0111800000000004</v>
      </c>
      <c r="K17" s="12">
        <v>4.8691399999999998</v>
      </c>
      <c r="L17" s="12">
        <v>5.6957700000000004</v>
      </c>
      <c r="M17" s="12">
        <v>6.8200500000000002</v>
      </c>
      <c r="N17" s="12">
        <v>7.4421900000000001</v>
      </c>
      <c r="O17" s="12">
        <v>8.4390900000000002</v>
      </c>
      <c r="P17" s="12">
        <v>9.2413600000000002</v>
      </c>
      <c r="Q17" s="12">
        <v>10.069419999999999</v>
      </c>
      <c r="R17" s="12">
        <v>8.9419199999999996</v>
      </c>
      <c r="S17" s="12">
        <v>10.34952</v>
      </c>
      <c r="T17" s="12">
        <v>10.983700000000001</v>
      </c>
      <c r="U17" s="12">
        <v>11.255879999999999</v>
      </c>
    </row>
    <row r="18" spans="1:21">
      <c r="A18" t="s">
        <v>210</v>
      </c>
      <c r="B18" t="s">
        <v>325</v>
      </c>
      <c r="C18" t="s">
        <v>196</v>
      </c>
      <c r="D18" t="s">
        <v>326</v>
      </c>
      <c r="E18" s="12">
        <v>33.940739999999998</v>
      </c>
      <c r="F18" s="12">
        <v>33.523269999999997</v>
      </c>
      <c r="G18" s="12">
        <v>34.680540000000001</v>
      </c>
      <c r="H18" s="12">
        <v>36.09028</v>
      </c>
      <c r="I18" s="12">
        <v>37.867899999999999</v>
      </c>
      <c r="J18" s="12">
        <v>39.45185</v>
      </c>
      <c r="K18" s="12">
        <v>41.553420000000003</v>
      </c>
      <c r="L18" s="12">
        <v>43.337539999999997</v>
      </c>
      <c r="M18" s="12">
        <v>45.145980000000002</v>
      </c>
      <c r="N18" s="12">
        <v>45.727789999999999</v>
      </c>
      <c r="O18" s="12">
        <v>47.134720000000002</v>
      </c>
      <c r="P18" s="12">
        <v>48.629869999999997</v>
      </c>
      <c r="Q18" s="12">
        <v>50.30959</v>
      </c>
      <c r="R18" s="12">
        <v>51.058819999999997</v>
      </c>
      <c r="S18" s="12">
        <v>52.29945</v>
      </c>
      <c r="T18" s="12">
        <v>53.357340000000001</v>
      </c>
      <c r="U18" s="12">
        <v>54.560389999999998</v>
      </c>
    </row>
    <row r="19" spans="1:21">
      <c r="A19" t="s">
        <v>211</v>
      </c>
      <c r="B19" t="s">
        <v>325</v>
      </c>
      <c r="C19" t="s">
        <v>196</v>
      </c>
      <c r="D19" t="s">
        <v>326</v>
      </c>
      <c r="E19" s="12">
        <v>33.1038</v>
      </c>
      <c r="F19" s="12">
        <v>35.287129999999998</v>
      </c>
      <c r="G19" s="12">
        <v>35.426119999999997</v>
      </c>
      <c r="H19" s="12">
        <v>38.369039999999998</v>
      </c>
      <c r="I19" s="12">
        <v>41.162469999999999</v>
      </c>
      <c r="J19" s="12">
        <v>43.684559999999998</v>
      </c>
      <c r="K19" s="12">
        <v>49.000410000000002</v>
      </c>
      <c r="L19" s="12">
        <v>47.273159999999997</v>
      </c>
      <c r="M19" s="12">
        <v>48.501489999999997</v>
      </c>
      <c r="N19" s="12">
        <v>53.422269999999997</v>
      </c>
      <c r="O19" s="12">
        <v>56.48404</v>
      </c>
      <c r="P19" s="12">
        <v>59.547020000000003</v>
      </c>
      <c r="Q19" s="12">
        <v>60.4512</v>
      </c>
      <c r="R19" s="12">
        <v>57.209330000000001</v>
      </c>
      <c r="S19" s="12">
        <v>64.023709999999994</v>
      </c>
      <c r="T19" s="12">
        <v>68.745360000000005</v>
      </c>
      <c r="U19" s="12">
        <v>74.39067</v>
      </c>
    </row>
    <row r="20" spans="1:21">
      <c r="A20" t="s">
        <v>212</v>
      </c>
      <c r="B20" t="s">
        <v>325</v>
      </c>
      <c r="C20" t="s">
        <v>196</v>
      </c>
      <c r="D20" t="s">
        <v>326</v>
      </c>
      <c r="E20" s="12">
        <v>4.5746229999999999</v>
      </c>
      <c r="F20" s="12">
        <v>5.1986379999999999</v>
      </c>
      <c r="G20" s="12">
        <v>5.774794</v>
      </c>
      <c r="H20" s="12">
        <v>5.8979629999999998</v>
      </c>
      <c r="I20" s="12">
        <v>6.5694910000000002</v>
      </c>
      <c r="J20" s="12">
        <v>7.2387180000000004</v>
      </c>
      <c r="K20" s="12">
        <v>7.1292580000000001</v>
      </c>
      <c r="L20" s="12">
        <v>6.3697150000000002</v>
      </c>
      <c r="M20" s="12">
        <v>6.3239260000000002</v>
      </c>
      <c r="N20" s="12">
        <v>7.0964669999999996</v>
      </c>
      <c r="O20" s="12">
        <v>7.5456669999999999</v>
      </c>
      <c r="P20" s="12">
        <v>8.1635779999999993</v>
      </c>
      <c r="Q20" s="12">
        <v>9.6100150000000006</v>
      </c>
      <c r="R20" s="12">
        <v>7.8948369999999999</v>
      </c>
      <c r="S20" s="12">
        <v>9.4912639999999993</v>
      </c>
      <c r="T20" s="12">
        <v>9.6454649999999997</v>
      </c>
      <c r="U20" s="12">
        <v>9.9757280000000002</v>
      </c>
    </row>
    <row r="21" spans="1:21">
      <c r="A21" t="s">
        <v>213</v>
      </c>
      <c r="B21" t="s">
        <v>325</v>
      </c>
      <c r="C21" t="s">
        <v>196</v>
      </c>
      <c r="D21" t="s">
        <v>326</v>
      </c>
      <c r="E21" s="12">
        <v>10.01796</v>
      </c>
      <c r="F21" s="12">
        <v>10.40015</v>
      </c>
      <c r="G21" s="12">
        <v>10.72114</v>
      </c>
      <c r="H21" s="12">
        <v>11.27275</v>
      </c>
      <c r="I21" s="12">
        <v>11.78106</v>
      </c>
      <c r="J21" s="12">
        <v>12.306050000000001</v>
      </c>
      <c r="K21" s="12">
        <v>12.76474</v>
      </c>
      <c r="L21" s="12">
        <v>13.01571</v>
      </c>
      <c r="M21" s="12">
        <v>13.44558</v>
      </c>
      <c r="N21" s="12">
        <v>14.02399</v>
      </c>
      <c r="O21" s="12">
        <v>14.616210000000001</v>
      </c>
      <c r="P21" s="12">
        <v>15.126300000000001</v>
      </c>
      <c r="Q21" s="12">
        <v>15.712619999999999</v>
      </c>
      <c r="R21" s="12">
        <v>15.793699999999999</v>
      </c>
      <c r="S21" s="12">
        <v>16.49248</v>
      </c>
      <c r="T21" s="12">
        <v>16.703900000000001</v>
      </c>
      <c r="U21" s="12">
        <v>16.87135</v>
      </c>
    </row>
    <row r="22" spans="1:21">
      <c r="A22" t="s">
        <v>216</v>
      </c>
      <c r="B22" t="s">
        <v>325</v>
      </c>
      <c r="C22" t="s">
        <v>196</v>
      </c>
      <c r="D22" t="s">
        <v>326</v>
      </c>
      <c r="E22" s="12">
        <v>3.3671199999999999</v>
      </c>
      <c r="F22" s="12">
        <v>3.8673700000000002</v>
      </c>
      <c r="G22" s="12">
        <v>4.1079999999999997</v>
      </c>
      <c r="H22" s="12">
        <v>3.9617200000000001</v>
      </c>
      <c r="I22" s="12">
        <v>4.7754899999999996</v>
      </c>
      <c r="J22" s="12">
        <v>5.0836399999999999</v>
      </c>
      <c r="K22" s="12">
        <v>5.5245499999999996</v>
      </c>
      <c r="L22" s="12">
        <v>6.2051600000000002</v>
      </c>
      <c r="M22" s="12">
        <v>6.9083300000000003</v>
      </c>
      <c r="N22" s="12">
        <v>7.6583699999999997</v>
      </c>
      <c r="O22" s="12">
        <v>8.6422899999999991</v>
      </c>
      <c r="P22" s="12">
        <v>10.28716</v>
      </c>
      <c r="Q22" s="12">
        <v>12.10088</v>
      </c>
      <c r="R22" s="12">
        <v>12.499420000000001</v>
      </c>
      <c r="S22" s="12">
        <v>13.357620000000001</v>
      </c>
      <c r="T22" s="12">
        <v>13.743460000000001</v>
      </c>
      <c r="U22" s="12">
        <v>14.562569999999999</v>
      </c>
    </row>
    <row r="23" spans="1:21">
      <c r="A23" t="s">
        <v>217</v>
      </c>
      <c r="B23" t="s">
        <v>325</v>
      </c>
      <c r="C23" t="s">
        <v>196</v>
      </c>
      <c r="D23" t="s">
        <v>326</v>
      </c>
      <c r="E23" s="12">
        <v>10.553929999999999</v>
      </c>
      <c r="F23" s="12">
        <v>11.044169999999999</v>
      </c>
      <c r="G23" s="12">
        <v>11.815770000000001</v>
      </c>
      <c r="H23" s="12">
        <v>12.15123</v>
      </c>
      <c r="I23" s="12">
        <v>12.66461</v>
      </c>
      <c r="J23" s="12">
        <v>13.34244</v>
      </c>
      <c r="K23" s="12">
        <v>14.365209999999999</v>
      </c>
      <c r="L23" s="12">
        <v>14.98739</v>
      </c>
      <c r="M23" s="12">
        <v>15.84628</v>
      </c>
      <c r="N23" s="12">
        <v>16.837240000000001</v>
      </c>
      <c r="O23" s="12">
        <v>17.887650000000001</v>
      </c>
      <c r="P23" s="12">
        <v>19.217780000000001</v>
      </c>
      <c r="Q23" s="12">
        <v>20.170030000000001</v>
      </c>
      <c r="R23" s="12">
        <v>20.342590000000001</v>
      </c>
      <c r="S23" s="12">
        <v>22.07235</v>
      </c>
      <c r="T23" s="12">
        <v>22.634270000000001</v>
      </c>
      <c r="U23" s="12">
        <v>23.18356</v>
      </c>
    </row>
    <row r="24" spans="1:21">
      <c r="A24" t="s">
        <v>218</v>
      </c>
      <c r="B24" t="s">
        <v>325</v>
      </c>
      <c r="C24" t="s">
        <v>196</v>
      </c>
      <c r="D24" t="s">
        <v>326</v>
      </c>
      <c r="E24" s="12">
        <v>23.172149999999998</v>
      </c>
      <c r="F24" s="12">
        <v>23.42201</v>
      </c>
      <c r="G24" s="12">
        <v>23.34131</v>
      </c>
      <c r="H24" s="12">
        <v>23.479379999999999</v>
      </c>
      <c r="I24" s="12">
        <v>23.495819999999998</v>
      </c>
      <c r="J24" s="12">
        <v>24.688120000000001</v>
      </c>
      <c r="K24" s="12">
        <v>25.497260000000001</v>
      </c>
      <c r="L24" s="12">
        <v>26.592839999999999</v>
      </c>
      <c r="M24" s="12">
        <v>27.375109999999999</v>
      </c>
      <c r="N24" s="12">
        <v>28.724299999999999</v>
      </c>
      <c r="O24" s="12">
        <v>30.664190000000001</v>
      </c>
      <c r="P24" s="12">
        <v>32.873069999999998</v>
      </c>
      <c r="Q24" s="12">
        <v>34.624569999999999</v>
      </c>
      <c r="R24" s="12">
        <v>35.346739999999997</v>
      </c>
      <c r="S24" s="12">
        <v>35.679720000000003</v>
      </c>
      <c r="T24" s="12">
        <v>36.335039999999999</v>
      </c>
      <c r="U24" s="12">
        <v>37.154530000000001</v>
      </c>
    </row>
    <row r="25" spans="1:21">
      <c r="A25" t="s">
        <v>219</v>
      </c>
      <c r="B25" t="s">
        <v>325</v>
      </c>
      <c r="C25" t="s">
        <v>196</v>
      </c>
      <c r="D25" t="s">
        <v>326</v>
      </c>
      <c r="E25" s="12">
        <v>34.558599999999998</v>
      </c>
      <c r="F25" s="12">
        <v>35.433100000000003</v>
      </c>
      <c r="G25" s="12">
        <v>35.335299999999997</v>
      </c>
      <c r="H25" s="12">
        <v>36.204149999999998</v>
      </c>
      <c r="I25" s="12">
        <v>40.781550000000003</v>
      </c>
      <c r="J25" s="12">
        <v>38.640079999999998</v>
      </c>
      <c r="K25" s="12">
        <v>40.411119999999997</v>
      </c>
      <c r="L25" s="12">
        <v>42.223149999999997</v>
      </c>
      <c r="M25" s="12">
        <v>44.840359999999997</v>
      </c>
      <c r="N25" s="12">
        <v>45.415790000000001</v>
      </c>
      <c r="O25" s="12">
        <v>46.357370000000003</v>
      </c>
      <c r="P25" s="12">
        <v>48.609380000000002</v>
      </c>
      <c r="Q25" s="12">
        <v>47.193260000000002</v>
      </c>
      <c r="R25" s="12">
        <v>43.546570000000003</v>
      </c>
      <c r="S25" s="12">
        <v>49.583019999999998</v>
      </c>
      <c r="T25" s="12">
        <v>53.093530000000001</v>
      </c>
      <c r="U25" s="12">
        <v>56.89085</v>
      </c>
    </row>
    <row r="26" spans="1:21">
      <c r="A26" t="s">
        <v>221</v>
      </c>
      <c r="B26" t="s">
        <v>325</v>
      </c>
      <c r="C26" t="s">
        <v>196</v>
      </c>
      <c r="D26" t="s">
        <v>326</v>
      </c>
      <c r="E26" s="12">
        <v>26.42295</v>
      </c>
      <c r="F26" s="12">
        <v>32.608449999999998</v>
      </c>
      <c r="G26" s="12">
        <v>36.14564</v>
      </c>
      <c r="H26" s="12">
        <v>38.753689999999999</v>
      </c>
      <c r="I26" s="12">
        <v>43.945650000000001</v>
      </c>
      <c r="J26" s="12">
        <v>45.416319999999999</v>
      </c>
      <c r="K26" s="12">
        <v>46.599870000000003</v>
      </c>
      <c r="L26" s="12">
        <v>45.221499999999999</v>
      </c>
      <c r="M26" s="12">
        <v>48.288429999999998</v>
      </c>
      <c r="N26" s="12">
        <v>50.721029999999999</v>
      </c>
      <c r="O26" s="12">
        <v>54.632330000000003</v>
      </c>
      <c r="P26" s="12">
        <v>55.75132</v>
      </c>
      <c r="Q26" s="12">
        <v>50.302990000000001</v>
      </c>
      <c r="R26" s="12">
        <v>46.251449999999998</v>
      </c>
      <c r="S26" s="12">
        <v>50.247190000000003</v>
      </c>
      <c r="T26" s="12">
        <v>51.854059999999997</v>
      </c>
      <c r="U26" s="12">
        <v>56.798819999999999</v>
      </c>
    </row>
    <row r="27" spans="1:21">
      <c r="A27" t="s">
        <v>222</v>
      </c>
      <c r="B27" t="s">
        <v>325</v>
      </c>
      <c r="C27" t="s">
        <v>196</v>
      </c>
      <c r="D27" t="s">
        <v>326</v>
      </c>
      <c r="E27" s="12">
        <v>35.607729999999997</v>
      </c>
      <c r="F27" s="12">
        <v>41.143219999999999</v>
      </c>
      <c r="G27" s="12">
        <v>43.274859999999997</v>
      </c>
      <c r="H27" s="12">
        <v>48.159019999999998</v>
      </c>
      <c r="I27" s="12">
        <v>59.013339999999999</v>
      </c>
      <c r="J27" s="12">
        <v>61.967910000000003</v>
      </c>
      <c r="K27" s="12">
        <v>61.662649999999999</v>
      </c>
      <c r="L27" s="12">
        <v>55.64405</v>
      </c>
      <c r="M27" s="12">
        <v>51.511960000000002</v>
      </c>
      <c r="N27" s="12">
        <v>52.834029999999998</v>
      </c>
      <c r="O27" s="12">
        <v>54.030360000000002</v>
      </c>
      <c r="P27" s="12">
        <v>51.512799999999999</v>
      </c>
      <c r="Q27" s="12">
        <v>49.840290000000003</v>
      </c>
      <c r="R27" s="12">
        <v>54.207009999999997</v>
      </c>
      <c r="S27" s="12">
        <v>59.272530000000003</v>
      </c>
      <c r="T27" s="12">
        <v>58.399209999999997</v>
      </c>
    </row>
    <row r="30" spans="1:21">
      <c r="A30" t="s">
        <v>193</v>
      </c>
      <c r="B30" t="s">
        <v>322</v>
      </c>
      <c r="C30" t="s">
        <v>196</v>
      </c>
      <c r="E30" s="12">
        <f t="shared" ref="E30:U30" si="0">100*E2/E$9</f>
        <v>116.50160948420577</v>
      </c>
      <c r="F30" s="12">
        <f t="shared" si="0"/>
        <v>111.71764154943394</v>
      </c>
      <c r="G30" s="12">
        <f t="shared" si="0"/>
        <v>112.17968022905271</v>
      </c>
      <c r="H30" s="12">
        <f t="shared" si="0"/>
        <v>113.15590113252622</v>
      </c>
      <c r="I30" s="12">
        <f t="shared" si="0"/>
        <v>112.06110357619096</v>
      </c>
      <c r="J30" s="12">
        <f t="shared" si="0"/>
        <v>112.02445513961206</v>
      </c>
      <c r="K30" s="12">
        <f t="shared" si="0"/>
        <v>113.57932479282958</v>
      </c>
      <c r="L30" s="12">
        <f t="shared" si="0"/>
        <v>113.6820261435284</v>
      </c>
      <c r="M30" s="12">
        <f t="shared" si="0"/>
        <v>110.28021716895167</v>
      </c>
      <c r="N30" s="12">
        <f t="shared" si="0"/>
        <v>110.02089163821238</v>
      </c>
      <c r="O30" s="12">
        <f t="shared" si="0"/>
        <v>110.11407712053477</v>
      </c>
      <c r="P30" s="12">
        <f t="shared" si="0"/>
        <v>110.6599310185472</v>
      </c>
      <c r="Q30" s="12">
        <f t="shared" si="0"/>
        <v>114.77853823365828</v>
      </c>
      <c r="R30" s="12">
        <f t="shared" si="0"/>
        <v>117.87917250683567</v>
      </c>
      <c r="S30" s="12">
        <f t="shared" si="0"/>
        <v>113.86133401605275</v>
      </c>
      <c r="T30" s="12">
        <f t="shared" si="0"/>
        <v>113.92301805515474</v>
      </c>
      <c r="U30" s="12">
        <f t="shared" si="0"/>
        <v>113.20530550178022</v>
      </c>
    </row>
    <row r="31" spans="1:21">
      <c r="A31" t="s">
        <v>197</v>
      </c>
      <c r="C31" t="s">
        <v>196</v>
      </c>
      <c r="E31" s="12">
        <f t="shared" ref="E31:U31" si="1">100*E3/E$9</f>
        <v>131.6114334023934</v>
      </c>
      <c r="F31" s="12">
        <f t="shared" si="1"/>
        <v>127.29364823217462</v>
      </c>
      <c r="G31" s="12">
        <f t="shared" si="1"/>
        <v>126.38549374031828</v>
      </c>
      <c r="H31" s="12">
        <f t="shared" si="1"/>
        <v>127.76580959311063</v>
      </c>
      <c r="I31" s="12">
        <f t="shared" si="1"/>
        <v>123.51125123907924</v>
      </c>
      <c r="J31" s="12">
        <f t="shared" si="1"/>
        <v>124.33783587565746</v>
      </c>
      <c r="K31" s="12">
        <f t="shared" si="1"/>
        <v>126.30456294428146</v>
      </c>
      <c r="L31" s="12">
        <f t="shared" si="1"/>
        <v>127.50231622206714</v>
      </c>
      <c r="M31" s="12">
        <f t="shared" si="1"/>
        <v>126.95906644212789</v>
      </c>
      <c r="N31" s="12">
        <f t="shared" si="1"/>
        <v>125.04181346665337</v>
      </c>
      <c r="O31" s="12">
        <f t="shared" si="1"/>
        <v>124.295125686077</v>
      </c>
      <c r="P31" s="12">
        <f t="shared" si="1"/>
        <v>126.7000443344849</v>
      </c>
      <c r="Q31" s="12">
        <f t="shared" si="1"/>
        <v>128.16570594792339</v>
      </c>
      <c r="R31" s="12">
        <f t="shared" si="1"/>
        <v>128.47824607212078</v>
      </c>
      <c r="S31" s="12">
        <f t="shared" si="1"/>
        <v>128.56123406035002</v>
      </c>
      <c r="T31" s="12">
        <f t="shared" si="1"/>
        <v>127.62001775004192</v>
      </c>
      <c r="U31" s="12">
        <f t="shared" si="1"/>
        <v>127.79066962466494</v>
      </c>
    </row>
    <row r="32" spans="1:21">
      <c r="A32" t="s">
        <v>198</v>
      </c>
      <c r="C32" t="s">
        <v>196</v>
      </c>
      <c r="E32" s="12">
        <f t="shared" ref="E32:U32" si="2">100*E4/E$9</f>
        <v>27.770957233047987</v>
      </c>
      <c r="F32" s="12">
        <f t="shared" si="2"/>
        <v>29.623146583638679</v>
      </c>
      <c r="G32" s="12">
        <f t="shared" si="2"/>
        <v>29.739223731444351</v>
      </c>
      <c r="H32" s="12">
        <f t="shared" si="2"/>
        <v>29.883236177195329</v>
      </c>
      <c r="I32" s="12">
        <f t="shared" si="2"/>
        <v>35.621775399556725</v>
      </c>
      <c r="J32" s="12">
        <f t="shared" si="2"/>
        <v>40.298390160198046</v>
      </c>
      <c r="K32" s="12">
        <f t="shared" si="2"/>
        <v>42.189459265235243</v>
      </c>
      <c r="L32" s="12">
        <f t="shared" si="2"/>
        <v>41.848410794598678</v>
      </c>
      <c r="M32" s="12">
        <f t="shared" si="2"/>
        <v>39.528726844438019</v>
      </c>
      <c r="N32" s="12">
        <f t="shared" si="2"/>
        <v>39.158764374322608</v>
      </c>
      <c r="O32" s="12">
        <f t="shared" si="2"/>
        <v>39.193294554769615</v>
      </c>
      <c r="P32" s="12">
        <f t="shared" si="2"/>
        <v>39.219135402401193</v>
      </c>
      <c r="Q32" s="12">
        <f t="shared" si="2"/>
        <v>41.223537570424909</v>
      </c>
      <c r="R32" s="12">
        <f t="shared" si="2"/>
        <v>42.430634572685697</v>
      </c>
      <c r="S32" s="12">
        <f t="shared" si="2"/>
        <v>41.41146991126373</v>
      </c>
      <c r="T32" s="12">
        <f t="shared" si="2"/>
        <v>40.887380311719618</v>
      </c>
      <c r="U32" s="12">
        <f t="shared" si="2"/>
        <v>39.590387079423181</v>
      </c>
    </row>
    <row r="33" spans="1:21">
      <c r="A33" t="s">
        <v>199</v>
      </c>
      <c r="C33" t="s">
        <v>196</v>
      </c>
      <c r="E33" s="12">
        <f t="shared" ref="E33:U33" si="3">100*E5/E$9</f>
        <v>14.596458773176293</v>
      </c>
      <c r="F33" s="12">
        <f t="shared" si="3"/>
        <v>14.910263955600277</v>
      </c>
      <c r="G33" s="12">
        <f t="shared" si="3"/>
        <v>15.778757586907387</v>
      </c>
      <c r="H33" s="12">
        <f t="shared" si="3"/>
        <v>15.836435540633456</v>
      </c>
      <c r="I33" s="12">
        <f t="shared" si="3"/>
        <v>17.342033789649108</v>
      </c>
      <c r="J33" s="12">
        <f t="shared" si="3"/>
        <v>19.270810544014541</v>
      </c>
      <c r="K33" s="12">
        <f t="shared" si="3"/>
        <v>22.052816282699414</v>
      </c>
      <c r="L33" s="12">
        <f t="shared" si="3"/>
        <v>22.51983545387111</v>
      </c>
      <c r="M33" s="12">
        <f t="shared" si="3"/>
        <v>23.780723414367039</v>
      </c>
      <c r="N33" s="12">
        <f t="shared" si="3"/>
        <v>25.616308358969871</v>
      </c>
      <c r="O33" s="12">
        <f t="shared" si="3"/>
        <v>27.66201262772627</v>
      </c>
      <c r="P33" s="12">
        <f t="shared" si="3"/>
        <v>29.179675832257843</v>
      </c>
      <c r="Q33" s="12">
        <f t="shared" si="3"/>
        <v>33.909981778535908</v>
      </c>
      <c r="R33" s="12">
        <f t="shared" si="3"/>
        <v>31.848283655683971</v>
      </c>
      <c r="S33" s="12">
        <f t="shared" si="3"/>
        <v>33.381695125432827</v>
      </c>
      <c r="T33" s="12">
        <f t="shared" si="3"/>
        <v>34.254471055492481</v>
      </c>
      <c r="U33" s="12">
        <f t="shared" si="3"/>
        <v>33.117438928301574</v>
      </c>
    </row>
    <row r="34" spans="1:21">
      <c r="A34" t="s">
        <v>200</v>
      </c>
      <c r="C34" t="s">
        <v>196</v>
      </c>
      <c r="E34" s="12">
        <f t="shared" ref="E34:U34" si="4">100*E6/E$9</f>
        <v>104.95427934124385</v>
      </c>
      <c r="F34" s="12">
        <f t="shared" si="4"/>
        <v>104.2836620912675</v>
      </c>
      <c r="G34" s="12">
        <f t="shared" si="4"/>
        <v>106.23735773099291</v>
      </c>
      <c r="H34" s="12">
        <f t="shared" si="4"/>
        <v>108.36852757233474</v>
      </c>
      <c r="I34" s="12">
        <f t="shared" si="4"/>
        <v>106.61682592661455</v>
      </c>
      <c r="J34" s="12">
        <f t="shared" si="4"/>
        <v>108.90911984294844</v>
      </c>
      <c r="K34" s="12">
        <f t="shared" si="4"/>
        <v>110.42589547176317</v>
      </c>
      <c r="L34" s="12">
        <f t="shared" si="4"/>
        <v>113.49049110867865</v>
      </c>
      <c r="M34" s="12">
        <f t="shared" si="4"/>
        <v>113.80386606192725</v>
      </c>
      <c r="N34" s="12">
        <f t="shared" si="4"/>
        <v>116.6062610508816</v>
      </c>
      <c r="O34" s="12">
        <f t="shared" si="4"/>
        <v>115.87483175337951</v>
      </c>
      <c r="P34" s="12">
        <f t="shared" si="4"/>
        <v>117.50268167276263</v>
      </c>
      <c r="Q34" s="12">
        <f t="shared" si="4"/>
        <v>118.69861977645544</v>
      </c>
      <c r="R34" s="12">
        <f t="shared" si="4"/>
        <v>123.80358283917123</v>
      </c>
      <c r="S34" s="12">
        <f t="shared" si="4"/>
        <v>125.01670990281374</v>
      </c>
      <c r="T34" s="12">
        <f t="shared" si="4"/>
        <v>123.74271442548645</v>
      </c>
      <c r="U34" s="12">
        <f t="shared" si="4"/>
        <v>121.48905835258363</v>
      </c>
    </row>
    <row r="35" spans="1:21">
      <c r="A35" t="s">
        <v>201</v>
      </c>
      <c r="C35" t="s">
        <v>196</v>
      </c>
      <c r="E35" s="12">
        <f t="shared" ref="E35:U35" si="5">100*E7/E$9</f>
        <v>101.87563336564463</v>
      </c>
      <c r="F35" s="12">
        <f t="shared" si="5"/>
        <v>98.915889861345789</v>
      </c>
      <c r="G35" s="12">
        <f t="shared" si="5"/>
        <v>97.428598814540877</v>
      </c>
      <c r="H35" s="12">
        <f t="shared" si="5"/>
        <v>96.774870819870983</v>
      </c>
      <c r="I35" s="12">
        <f t="shared" si="5"/>
        <v>95.08317943464904</v>
      </c>
      <c r="J35" s="12">
        <f t="shared" si="5"/>
        <v>95.343077895087703</v>
      </c>
      <c r="K35" s="12">
        <f t="shared" si="5"/>
        <v>95.377677656821461</v>
      </c>
      <c r="L35" s="12">
        <f t="shared" si="5"/>
        <v>96.236999107776015</v>
      </c>
      <c r="M35" s="12">
        <f t="shared" si="5"/>
        <v>95.727314523044498</v>
      </c>
      <c r="N35" s="12">
        <f t="shared" si="5"/>
        <v>95.433426017335222</v>
      </c>
      <c r="O35" s="12">
        <f t="shared" si="5"/>
        <v>95.038673195930514</v>
      </c>
      <c r="P35" s="12">
        <f t="shared" si="5"/>
        <v>95.178859589304864</v>
      </c>
      <c r="Q35" s="12">
        <f t="shared" si="5"/>
        <v>97.173113217426504</v>
      </c>
      <c r="R35" s="12">
        <f t="shared" si="5"/>
        <v>98.372580132693045</v>
      </c>
      <c r="S35" s="12">
        <f t="shared" si="5"/>
        <v>97.565562324506658</v>
      </c>
      <c r="T35" s="12">
        <f t="shared" si="5"/>
        <v>97.522301181371631</v>
      </c>
      <c r="U35" s="12">
        <f t="shared" si="5"/>
        <v>96.578343110865532</v>
      </c>
    </row>
    <row r="36" spans="1:21">
      <c r="A36" t="s">
        <v>202</v>
      </c>
      <c r="C36" t="s">
        <v>196</v>
      </c>
      <c r="E36" s="12">
        <f t="shared" ref="E36:U36" si="6">100*E8/E$9</f>
        <v>8.9125290612728154</v>
      </c>
      <c r="F36" s="12">
        <f t="shared" si="6"/>
        <v>11.039621817629525</v>
      </c>
      <c r="G36" s="12">
        <f t="shared" si="6"/>
        <v>11.860620433555232</v>
      </c>
      <c r="H36" s="12">
        <f t="shared" si="6"/>
        <v>11.734523432469381</v>
      </c>
      <c r="I36" s="12">
        <f t="shared" si="6"/>
        <v>13.07891665972744</v>
      </c>
      <c r="J36" s="12">
        <f t="shared" si="6"/>
        <v>14.432679388459864</v>
      </c>
      <c r="K36" s="12">
        <f t="shared" si="6"/>
        <v>16.216058896073974</v>
      </c>
      <c r="L36" s="12">
        <f t="shared" si="6"/>
        <v>16.934614944979518</v>
      </c>
      <c r="M36" s="12">
        <f t="shared" si="6"/>
        <v>17.423417466499984</v>
      </c>
      <c r="N36" s="12">
        <f t="shared" si="6"/>
        <v>19.481100413706766</v>
      </c>
      <c r="O36" s="12">
        <f t="shared" si="6"/>
        <v>22.207057840159798</v>
      </c>
      <c r="P36" s="12">
        <f t="shared" si="6"/>
        <v>26.347881055837032</v>
      </c>
      <c r="Q36" s="12">
        <f t="shared" si="6"/>
        <v>26.33180750873257</v>
      </c>
      <c r="R36" s="12">
        <f t="shared" si="6"/>
        <v>25.754432856094073</v>
      </c>
      <c r="S36" s="12">
        <f t="shared" si="6"/>
        <v>26.626732379910862</v>
      </c>
      <c r="T36" s="12">
        <f t="shared" si="6"/>
        <v>24.816698522649354</v>
      </c>
      <c r="U36" s="12">
        <f t="shared" si="6"/>
        <v>26.282376025349713</v>
      </c>
    </row>
    <row r="37" spans="1:21">
      <c r="A37" t="s">
        <v>220</v>
      </c>
      <c r="C37" t="s">
        <v>196</v>
      </c>
      <c r="E37" s="12">
        <f t="shared" ref="E37:U37" si="7">100*E9/E$9</f>
        <v>100</v>
      </c>
      <c r="F37" s="12">
        <f t="shared" si="7"/>
        <v>100</v>
      </c>
      <c r="G37" s="12">
        <f t="shared" si="7"/>
        <v>100</v>
      </c>
      <c r="H37" s="12">
        <f t="shared" si="7"/>
        <v>100</v>
      </c>
      <c r="I37" s="12">
        <f t="shared" si="7"/>
        <v>100</v>
      </c>
      <c r="J37" s="12">
        <f t="shared" si="7"/>
        <v>100</v>
      </c>
      <c r="K37" s="12">
        <f t="shared" si="7"/>
        <v>100</v>
      </c>
      <c r="L37" s="12">
        <f t="shared" si="7"/>
        <v>100</v>
      </c>
      <c r="M37" s="12">
        <f t="shared" si="7"/>
        <v>100</v>
      </c>
      <c r="N37" s="12">
        <f t="shared" si="7"/>
        <v>100</v>
      </c>
      <c r="O37" s="12">
        <f t="shared" si="7"/>
        <v>100</v>
      </c>
      <c r="P37" s="12">
        <f t="shared" si="7"/>
        <v>100</v>
      </c>
      <c r="Q37" s="12">
        <f t="shared" si="7"/>
        <v>100</v>
      </c>
      <c r="R37" s="12">
        <f t="shared" si="7"/>
        <v>100</v>
      </c>
      <c r="S37" s="12">
        <f t="shared" si="7"/>
        <v>100.00000000000001</v>
      </c>
      <c r="T37" s="12">
        <f t="shared" si="7"/>
        <v>100</v>
      </c>
      <c r="U37" s="12">
        <f t="shared" si="7"/>
        <v>100.00000000000001</v>
      </c>
    </row>
    <row r="38" spans="1:21">
      <c r="A38" t="s">
        <v>203</v>
      </c>
      <c r="C38" t="s">
        <v>196</v>
      </c>
      <c r="E38" s="12">
        <f t="shared" ref="E38:U38" si="8">100*E10/E$9</f>
        <v>102.82663095659538</v>
      </c>
      <c r="F38" s="12">
        <f t="shared" si="8"/>
        <v>100.38530176750898</v>
      </c>
      <c r="G38" s="12">
        <f t="shared" si="8"/>
        <v>101.41961356630252</v>
      </c>
      <c r="H38" s="12">
        <f t="shared" si="8"/>
        <v>101.05542341204222</v>
      </c>
      <c r="I38" s="12">
        <f t="shared" si="8"/>
        <v>100.74193614620962</v>
      </c>
      <c r="J38" s="12">
        <f t="shared" si="8"/>
        <v>104.78707379154714</v>
      </c>
      <c r="K38" s="12">
        <f t="shared" si="8"/>
        <v>103.74340190869323</v>
      </c>
      <c r="L38" s="12">
        <f t="shared" si="8"/>
        <v>104.77284962103903</v>
      </c>
      <c r="M38" s="12">
        <f t="shared" si="8"/>
        <v>105.93750968581787</v>
      </c>
      <c r="N38" s="12">
        <f t="shared" si="8"/>
        <v>107.06702935194662</v>
      </c>
      <c r="O38" s="12">
        <f t="shared" si="8"/>
        <v>106.93617655844992</v>
      </c>
      <c r="P38" s="12">
        <f t="shared" si="8"/>
        <v>107.00127931289063</v>
      </c>
      <c r="Q38" s="12">
        <f t="shared" si="8"/>
        <v>106.30723296711992</v>
      </c>
      <c r="R38" s="12">
        <f t="shared" si="8"/>
        <v>105.34319231587246</v>
      </c>
      <c r="S38" s="12">
        <f t="shared" si="8"/>
        <v>103.23223851504926</v>
      </c>
      <c r="T38" s="12">
        <f t="shared" si="8"/>
        <v>102.88017373380896</v>
      </c>
      <c r="U38" s="12">
        <f t="shared" si="8"/>
        <v>102.6063108488933</v>
      </c>
    </row>
    <row r="39" spans="1:21">
      <c r="A39" t="s">
        <v>2</v>
      </c>
      <c r="C39" t="s">
        <v>196</v>
      </c>
      <c r="D39" t="s">
        <v>2</v>
      </c>
      <c r="E39" s="12">
        <f t="shared" ref="E39:U39" si="9">100*E11/E$9</f>
        <v>108.83064965442026</v>
      </c>
      <c r="F39" s="12">
        <f t="shared" si="9"/>
        <v>106.33116903663482</v>
      </c>
      <c r="G39" s="12">
        <f t="shared" si="9"/>
        <v>104.97716584368884</v>
      </c>
      <c r="H39" s="12">
        <f t="shared" si="9"/>
        <v>105.19830948020793</v>
      </c>
      <c r="I39" s="12">
        <f t="shared" si="9"/>
        <v>102.26755785316753</v>
      </c>
      <c r="J39" s="12">
        <f t="shared" si="9"/>
        <v>101.24435602924204</v>
      </c>
      <c r="K39" s="12">
        <f t="shared" si="9"/>
        <v>102.23457897608611</v>
      </c>
      <c r="L39" s="12">
        <f t="shared" si="9"/>
        <v>102.75221523451732</v>
      </c>
      <c r="M39" s="12">
        <f t="shared" si="9"/>
        <v>103.86779246004278</v>
      </c>
      <c r="N39" s="12">
        <f t="shared" si="9"/>
        <v>104.60038703873104</v>
      </c>
      <c r="O39" s="12">
        <f t="shared" si="9"/>
        <v>103.23685022057258</v>
      </c>
      <c r="P39" s="12">
        <f t="shared" si="9"/>
        <v>103.40248385830247</v>
      </c>
      <c r="Q39" s="12">
        <f t="shared" si="9"/>
        <v>105.63492377470543</v>
      </c>
      <c r="R39" s="12">
        <f t="shared" si="9"/>
        <v>108.42637759881143</v>
      </c>
      <c r="S39" s="12">
        <f t="shared" si="9"/>
        <v>107.19906033090446</v>
      </c>
      <c r="T39" s="12">
        <f t="shared" si="9"/>
        <v>108.25496558618741</v>
      </c>
      <c r="U39" s="12">
        <f t="shared" si="9"/>
        <v>106.50234058227664</v>
      </c>
    </row>
    <row r="40" spans="1:21">
      <c r="A40" t="s">
        <v>5</v>
      </c>
      <c r="C40" t="s">
        <v>196</v>
      </c>
      <c r="D40" t="s">
        <v>5</v>
      </c>
      <c r="E40" s="12">
        <f t="shared" ref="E40:U40" si="10">100*E12/E$9</f>
        <v>120.96510543576051</v>
      </c>
      <c r="F40" s="12">
        <f t="shared" si="10"/>
        <v>115.30265347837917</v>
      </c>
      <c r="G40" s="12">
        <f t="shared" si="10"/>
        <v>114.68540809290732</v>
      </c>
      <c r="H40" s="12">
        <f t="shared" si="10"/>
        <v>113.85835032855432</v>
      </c>
      <c r="I40" s="12">
        <f t="shared" si="10"/>
        <v>113.00189127129248</v>
      </c>
      <c r="J40" s="12">
        <f t="shared" si="10"/>
        <v>112.5181954566192</v>
      </c>
      <c r="K40" s="12">
        <f t="shared" si="10"/>
        <v>111.51602554861466</v>
      </c>
      <c r="L40" s="12">
        <f t="shared" si="10"/>
        <v>111.96969490115266</v>
      </c>
      <c r="M40" s="12">
        <f t="shared" si="10"/>
        <v>110.23258877374961</v>
      </c>
      <c r="N40" s="12">
        <f t="shared" si="10"/>
        <v>107.89861919957653</v>
      </c>
      <c r="O40" s="12">
        <f t="shared" si="10"/>
        <v>107.47608593571665</v>
      </c>
      <c r="P40" s="12">
        <f t="shared" si="10"/>
        <v>105.48380945940106</v>
      </c>
      <c r="Q40" s="12">
        <f t="shared" si="10"/>
        <v>106.20404781796222</v>
      </c>
      <c r="R40" s="12">
        <f t="shared" si="10"/>
        <v>104.16226715773158</v>
      </c>
      <c r="S40" s="12">
        <f t="shared" si="10"/>
        <v>104.17582214859091</v>
      </c>
      <c r="T40" s="12">
        <f t="shared" si="10"/>
        <v>104.75860747637334</v>
      </c>
      <c r="U40" s="12">
        <f t="shared" si="10"/>
        <v>103.30154681867872</v>
      </c>
    </row>
    <row r="41" spans="1:21">
      <c r="A41" t="s">
        <v>204</v>
      </c>
      <c r="C41" t="s">
        <v>196</v>
      </c>
      <c r="D41" t="s">
        <v>204</v>
      </c>
      <c r="E41" s="12">
        <f t="shared" ref="E41:U41" si="11">100*E13/E$9</f>
        <v>46.868581086744513</v>
      </c>
      <c r="F41" s="12">
        <f t="shared" si="11"/>
        <v>48.441263392376861</v>
      </c>
      <c r="G41" s="12">
        <f t="shared" si="11"/>
        <v>45.646205077623762</v>
      </c>
      <c r="H41" s="12">
        <f t="shared" si="11"/>
        <v>44.825243069793004</v>
      </c>
      <c r="I41" s="12">
        <f t="shared" si="11"/>
        <v>43.966240008943046</v>
      </c>
      <c r="J41" s="12">
        <f t="shared" si="11"/>
        <v>41.426222805752644</v>
      </c>
      <c r="K41" s="12">
        <f t="shared" si="11"/>
        <v>46.097204851864923</v>
      </c>
      <c r="L41" s="12">
        <f t="shared" si="11"/>
        <v>48.373638675782175</v>
      </c>
      <c r="M41" s="12">
        <f t="shared" si="11"/>
        <v>47.920493640937693</v>
      </c>
      <c r="N41" s="12">
        <f t="shared" si="11"/>
        <v>56.163712552795161</v>
      </c>
      <c r="O41" s="12">
        <f t="shared" si="11"/>
        <v>57.489188540939253</v>
      </c>
      <c r="P41" s="12">
        <f t="shared" si="11"/>
        <v>59.727122184713238</v>
      </c>
      <c r="Q41" s="12">
        <f t="shared" si="11"/>
        <v>55.62584794967804</v>
      </c>
      <c r="R41" s="12">
        <f t="shared" si="11"/>
        <v>56.001252078848935</v>
      </c>
      <c r="S41" s="12">
        <f t="shared" si="11"/>
        <v>55.582839835328436</v>
      </c>
      <c r="T41" s="12">
        <f t="shared" si="11"/>
        <v>50.924961599930761</v>
      </c>
      <c r="U41" s="12">
        <f t="shared" si="11"/>
        <v>46.8078245171086</v>
      </c>
    </row>
    <row r="42" spans="1:21">
      <c r="A42" t="s">
        <v>205</v>
      </c>
      <c r="C42" t="s">
        <v>196</v>
      </c>
      <c r="E42" s="12">
        <f t="shared" ref="E42:U42" si="12">100*E14/E$9</f>
        <v>14.798051066322319</v>
      </c>
      <c r="F42" s="12">
        <f t="shared" si="12"/>
        <v>16.045222409963358</v>
      </c>
      <c r="G42" s="12">
        <f t="shared" si="12"/>
        <v>15.310232237438122</v>
      </c>
      <c r="H42" s="12">
        <f t="shared" si="12"/>
        <v>15.079613600603183</v>
      </c>
      <c r="I42" s="12">
        <f t="shared" si="12"/>
        <v>16.460875893591467</v>
      </c>
      <c r="J42" s="12">
        <f t="shared" si="12"/>
        <v>17.851655504371227</v>
      </c>
      <c r="K42" s="12">
        <f t="shared" si="12"/>
        <v>20.072885686759097</v>
      </c>
      <c r="L42" s="12">
        <f t="shared" si="12"/>
        <v>20.498103522076317</v>
      </c>
      <c r="M42" s="12">
        <f t="shared" si="12"/>
        <v>22.644564060708124</v>
      </c>
      <c r="N42" s="12">
        <f t="shared" si="12"/>
        <v>24.617112425392399</v>
      </c>
      <c r="O42" s="12">
        <f t="shared" si="12"/>
        <v>23.299424209271045</v>
      </c>
      <c r="P42" s="12">
        <f t="shared" si="12"/>
        <v>25.801543065504202</v>
      </c>
      <c r="Q42" s="12">
        <f t="shared" si="12"/>
        <v>27.01598508772134</v>
      </c>
      <c r="R42" s="12">
        <f t="shared" si="12"/>
        <v>23.96986720097491</v>
      </c>
      <c r="S42" s="12">
        <f t="shared" si="12"/>
        <v>24.080707874453118</v>
      </c>
      <c r="T42" s="12">
        <f t="shared" si="12"/>
        <v>24.045739522375559</v>
      </c>
      <c r="U42" s="12">
        <f t="shared" si="12"/>
        <v>23.458435218346924</v>
      </c>
    </row>
    <row r="43" spans="1:21">
      <c r="A43" t="s">
        <v>206</v>
      </c>
      <c r="C43" t="s">
        <v>196</v>
      </c>
      <c r="E43" s="12">
        <f t="shared" ref="E43:U43" si="13">100*E15/E$9</f>
        <v>69.515254846777694</v>
      </c>
      <c r="F43" s="12">
        <f t="shared" si="13"/>
        <v>78.407438346021678</v>
      </c>
      <c r="G43" s="12">
        <f t="shared" si="13"/>
        <v>78.063873798385373</v>
      </c>
      <c r="H43" s="12">
        <f t="shared" si="13"/>
        <v>78.875471163155012</v>
      </c>
      <c r="I43" s="12">
        <f t="shared" si="13"/>
        <v>79.475172216334968</v>
      </c>
      <c r="J43" s="12">
        <f t="shared" si="13"/>
        <v>84.521313523150411</v>
      </c>
      <c r="K43" s="12">
        <f t="shared" si="13"/>
        <v>86.233728153470125</v>
      </c>
      <c r="L43" s="12">
        <f t="shared" si="13"/>
        <v>92.474988683237456</v>
      </c>
      <c r="M43" s="12">
        <f t="shared" si="13"/>
        <v>90.789381244123931</v>
      </c>
      <c r="N43" s="12">
        <f t="shared" si="13"/>
        <v>96.929855016458703</v>
      </c>
      <c r="O43" s="12">
        <f t="shared" si="13"/>
        <v>96.690880345464791</v>
      </c>
      <c r="P43" s="12">
        <f t="shared" si="13"/>
        <v>100.19610025605043</v>
      </c>
      <c r="Q43" s="12">
        <f t="shared" si="13"/>
        <v>103.38754005580469</v>
      </c>
      <c r="R43" s="12">
        <f t="shared" si="13"/>
        <v>101.81567920213654</v>
      </c>
      <c r="S43" s="12">
        <f t="shared" si="13"/>
        <v>98.126241150388239</v>
      </c>
      <c r="T43" s="12">
        <f t="shared" si="13"/>
        <v>92.540415488422994</v>
      </c>
      <c r="U43" s="12">
        <f t="shared" si="13"/>
        <v>89.794045135437173</v>
      </c>
    </row>
    <row r="44" spans="1:21">
      <c r="A44" t="s">
        <v>207</v>
      </c>
      <c r="C44" t="s">
        <v>196</v>
      </c>
      <c r="D44" t="s">
        <v>207</v>
      </c>
      <c r="E44" s="12">
        <f t="shared" ref="E44:U44" si="14">100*E16/E$9</f>
        <v>88.699557141208942</v>
      </c>
      <c r="F44" s="12">
        <f t="shared" si="14"/>
        <v>90.429030686183296</v>
      </c>
      <c r="G44" s="12">
        <f t="shared" si="14"/>
        <v>86.785563000318461</v>
      </c>
      <c r="H44" s="12">
        <f t="shared" si="14"/>
        <v>86.115210999444599</v>
      </c>
      <c r="I44" s="12">
        <f t="shared" si="14"/>
        <v>84.344682482014093</v>
      </c>
      <c r="J44" s="12">
        <f t="shared" si="14"/>
        <v>84.947107413601699</v>
      </c>
      <c r="K44" s="12">
        <f t="shared" si="14"/>
        <v>84.873744778239399</v>
      </c>
      <c r="L44" s="12">
        <f t="shared" si="14"/>
        <v>86.000836811347227</v>
      </c>
      <c r="M44" s="12">
        <f t="shared" si="14"/>
        <v>86.572382762860187</v>
      </c>
      <c r="N44" s="12">
        <f t="shared" si="14"/>
        <v>86.443933223239625</v>
      </c>
      <c r="O44" s="12">
        <f t="shared" si="14"/>
        <v>85.290069480002714</v>
      </c>
      <c r="P44" s="12">
        <f t="shared" si="14"/>
        <v>85.633536971391109</v>
      </c>
      <c r="Q44" s="12">
        <f t="shared" si="14"/>
        <v>88.744813398710306</v>
      </c>
      <c r="R44" s="12">
        <f t="shared" si="14"/>
        <v>92.063077829324897</v>
      </c>
      <c r="S44" s="12">
        <f t="shared" si="14"/>
        <v>91.819582993717177</v>
      </c>
      <c r="T44" s="12">
        <f t="shared" si="14"/>
        <v>91.044144802241007</v>
      </c>
      <c r="U44" s="12">
        <f t="shared" si="14"/>
        <v>89.639419952967913</v>
      </c>
    </row>
    <row r="45" spans="1:21">
      <c r="A45" t="s">
        <v>209</v>
      </c>
      <c r="C45" t="s">
        <v>196</v>
      </c>
      <c r="E45" s="12">
        <f t="shared" ref="E45:U45" si="15">100*E17/E$9</f>
        <v>6.7808376549290843</v>
      </c>
      <c r="F45" s="12">
        <f t="shared" si="15"/>
        <v>9.0568855643941539</v>
      </c>
      <c r="G45" s="12">
        <f t="shared" si="15"/>
        <v>9.5047291593876668</v>
      </c>
      <c r="H45" s="12">
        <f t="shared" si="15"/>
        <v>11.471662020458867</v>
      </c>
      <c r="I45" s="12">
        <f t="shared" si="15"/>
        <v>12.819123513247453</v>
      </c>
      <c r="J45" s="12">
        <f t="shared" si="15"/>
        <v>13.966028458906486</v>
      </c>
      <c r="K45" s="12">
        <f t="shared" si="15"/>
        <v>13.244163786617603</v>
      </c>
      <c r="L45" s="12">
        <f t="shared" si="15"/>
        <v>15.247232780518518</v>
      </c>
      <c r="M45" s="12">
        <f t="shared" si="15"/>
        <v>17.615403291628354</v>
      </c>
      <c r="N45" s="12">
        <f t="shared" si="15"/>
        <v>18.723451467697966</v>
      </c>
      <c r="O45" s="12">
        <f t="shared" si="15"/>
        <v>20.363547828369867</v>
      </c>
      <c r="P45" s="12">
        <f t="shared" si="15"/>
        <v>21.700791069982735</v>
      </c>
      <c r="Q45" s="12">
        <f t="shared" si="15"/>
        <v>23.432895909595473</v>
      </c>
      <c r="R45" s="12">
        <f t="shared" si="15"/>
        <v>21.060927202543539</v>
      </c>
      <c r="S45" s="12">
        <f t="shared" si="15"/>
        <v>23.283671944618739</v>
      </c>
      <c r="T45" s="12">
        <f t="shared" si="15"/>
        <v>23.886441486297436</v>
      </c>
      <c r="U45" s="12">
        <f t="shared" si="15"/>
        <v>23.631262713538636</v>
      </c>
    </row>
    <row r="46" spans="1:21">
      <c r="A46" t="s">
        <v>210</v>
      </c>
      <c r="C46" t="s">
        <v>196</v>
      </c>
      <c r="E46" s="12">
        <f t="shared" ref="E46:U46" si="16">100*E18/E$9</f>
        <v>111.56353509983798</v>
      </c>
      <c r="F46" s="12">
        <f t="shared" si="16"/>
        <v>106.07354178927849</v>
      </c>
      <c r="G46" s="12">
        <f t="shared" si="16"/>
        <v>107.23099137651158</v>
      </c>
      <c r="H46" s="12">
        <f t="shared" si="16"/>
        <v>107.93880942831754</v>
      </c>
      <c r="I46" s="12">
        <f t="shared" si="16"/>
        <v>107.98925237749226</v>
      </c>
      <c r="J46" s="12">
        <f t="shared" si="16"/>
        <v>109.95128090719348</v>
      </c>
      <c r="K46" s="12">
        <f t="shared" si="16"/>
        <v>113.02618129158573</v>
      </c>
      <c r="L46" s="12">
        <f t="shared" si="16"/>
        <v>116.01198091127844</v>
      </c>
      <c r="M46" s="12">
        <f t="shared" si="16"/>
        <v>116.60686427457098</v>
      </c>
      <c r="N46" s="12">
        <f t="shared" si="16"/>
        <v>115.04436957267743</v>
      </c>
      <c r="O46" s="12">
        <f t="shared" si="16"/>
        <v>113.73621149873051</v>
      </c>
      <c r="P46" s="12">
        <f t="shared" si="16"/>
        <v>114.19386850316634</v>
      </c>
      <c r="Q46" s="12">
        <f t="shared" si="16"/>
        <v>117.07718872829074</v>
      </c>
      <c r="R46" s="12">
        <f t="shared" si="16"/>
        <v>120.25897022873993</v>
      </c>
      <c r="S46" s="12">
        <f t="shared" si="16"/>
        <v>117.65987569317132</v>
      </c>
      <c r="T46" s="12">
        <f t="shared" si="16"/>
        <v>116.0371259024261</v>
      </c>
      <c r="U46" s="12">
        <f t="shared" si="16"/>
        <v>114.5473219191326</v>
      </c>
    </row>
    <row r="47" spans="1:21">
      <c r="A47" t="s">
        <v>211</v>
      </c>
      <c r="C47" t="s">
        <v>196</v>
      </c>
      <c r="E47" s="12">
        <f t="shared" ref="E47:U47" si="17">100*E19/E$9</f>
        <v>108.81250536193427</v>
      </c>
      <c r="F47" s="12">
        <f t="shared" si="17"/>
        <v>111.65470607964865</v>
      </c>
      <c r="G47" s="12">
        <f t="shared" si="17"/>
        <v>109.53629811482935</v>
      </c>
      <c r="H47" s="12">
        <f t="shared" si="17"/>
        <v>114.75412483659017</v>
      </c>
      <c r="I47" s="12">
        <f t="shared" si="17"/>
        <v>117.38449613817916</v>
      </c>
      <c r="J47" s="12">
        <f t="shared" si="17"/>
        <v>121.74773370240301</v>
      </c>
      <c r="K47" s="12">
        <f t="shared" si="17"/>
        <v>133.28215160201086</v>
      </c>
      <c r="L47" s="12">
        <f t="shared" si="17"/>
        <v>126.54739829569957</v>
      </c>
      <c r="M47" s="12">
        <f t="shared" si="17"/>
        <v>125.27375995702079</v>
      </c>
      <c r="N47" s="12">
        <f t="shared" si="17"/>
        <v>134.40254543880994</v>
      </c>
      <c r="O47" s="12">
        <f t="shared" si="17"/>
        <v>136.29614686886345</v>
      </c>
      <c r="P47" s="12">
        <f t="shared" si="17"/>
        <v>139.8297912709908</v>
      </c>
      <c r="Q47" s="12">
        <f t="shared" si="17"/>
        <v>140.67808048627805</v>
      </c>
      <c r="R47" s="12">
        <f t="shared" si="17"/>
        <v>134.74528227005948</v>
      </c>
      <c r="S47" s="12">
        <f t="shared" si="17"/>
        <v>144.03634761007331</v>
      </c>
      <c r="T47" s="12">
        <f t="shared" si="17"/>
        <v>149.50171791786485</v>
      </c>
      <c r="U47" s="12">
        <f t="shared" si="17"/>
        <v>156.18018903952043</v>
      </c>
    </row>
    <row r="48" spans="1:21">
      <c r="A48" t="s">
        <v>212</v>
      </c>
      <c r="C48" t="s">
        <v>196</v>
      </c>
      <c r="E48" s="12">
        <f t="shared" ref="E48:U48" si="18">100*E20/E$9</f>
        <v>15.03682929803611</v>
      </c>
      <c r="F48" s="12">
        <f t="shared" si="18"/>
        <v>16.449407982584372</v>
      </c>
      <c r="G48" s="12">
        <f t="shared" si="18"/>
        <v>17.855456853184258</v>
      </c>
      <c r="H48" s="12">
        <f t="shared" si="18"/>
        <v>17.639627741105585</v>
      </c>
      <c r="I48" s="12">
        <f t="shared" si="18"/>
        <v>18.734453761382703</v>
      </c>
      <c r="J48" s="12">
        <f t="shared" si="18"/>
        <v>20.174118988740901</v>
      </c>
      <c r="K48" s="12">
        <f t="shared" si="18"/>
        <v>19.391732550112309</v>
      </c>
      <c r="L48" s="12">
        <f t="shared" si="18"/>
        <v>17.051342900180398</v>
      </c>
      <c r="M48" s="12">
        <f t="shared" si="18"/>
        <v>16.333972166833693</v>
      </c>
      <c r="N48" s="12">
        <f t="shared" si="18"/>
        <v>17.853663433293182</v>
      </c>
      <c r="O48" s="12">
        <f t="shared" si="18"/>
        <v>18.20771562472401</v>
      </c>
      <c r="P48" s="12">
        <f t="shared" si="18"/>
        <v>19.169916609839621</v>
      </c>
      <c r="Q48" s="12">
        <f t="shared" si="18"/>
        <v>22.363798628386856</v>
      </c>
      <c r="R48" s="12">
        <f t="shared" si="18"/>
        <v>18.594729916276062</v>
      </c>
      <c r="S48" s="12">
        <f t="shared" si="18"/>
        <v>21.352823832967111</v>
      </c>
      <c r="T48" s="12">
        <f t="shared" si="18"/>
        <v>20.976158792631797</v>
      </c>
      <c r="U48" s="12">
        <f t="shared" si="18"/>
        <v>20.943635604395514</v>
      </c>
    </row>
    <row r="49" spans="1:21">
      <c r="A49" t="s">
        <v>213</v>
      </c>
      <c r="C49" t="s">
        <v>196</v>
      </c>
      <c r="D49" t="s">
        <v>213</v>
      </c>
      <c r="E49" s="12">
        <f t="shared" ref="E49:U49" si="19">100*E21/E$9</f>
        <v>32.929129774093703</v>
      </c>
      <c r="F49" s="12">
        <f t="shared" si="19"/>
        <v>32.907909808314194</v>
      </c>
      <c r="G49" s="12">
        <f t="shared" si="19"/>
        <v>33.149382070935843</v>
      </c>
      <c r="H49" s="12">
        <f t="shared" si="19"/>
        <v>33.714540701348582</v>
      </c>
      <c r="I49" s="12">
        <f t="shared" si="19"/>
        <v>33.596472516679803</v>
      </c>
      <c r="J49" s="12">
        <f t="shared" si="19"/>
        <v>34.296641612699233</v>
      </c>
      <c r="K49" s="12">
        <f t="shared" si="19"/>
        <v>34.72036278554102</v>
      </c>
      <c r="L49" s="12">
        <f t="shared" si="19"/>
        <v>34.842270698030767</v>
      </c>
      <c r="M49" s="12">
        <f t="shared" si="19"/>
        <v>34.728383837340246</v>
      </c>
      <c r="N49" s="12">
        <f t="shared" si="19"/>
        <v>35.282288701105664</v>
      </c>
      <c r="O49" s="12">
        <f t="shared" si="19"/>
        <v>35.268955705472742</v>
      </c>
      <c r="P49" s="12">
        <f t="shared" si="19"/>
        <v>35.519953336076064</v>
      </c>
      <c r="Q49" s="12">
        <f t="shared" si="19"/>
        <v>36.565382010783942</v>
      </c>
      <c r="R49" s="12">
        <f t="shared" si="19"/>
        <v>37.198942280719564</v>
      </c>
      <c r="S49" s="12">
        <f t="shared" si="19"/>
        <v>37.103700835708871</v>
      </c>
      <c r="T49" s="12">
        <f t="shared" si="19"/>
        <v>36.32625890573884</v>
      </c>
      <c r="U49" s="12">
        <f t="shared" si="19"/>
        <v>35.420713811986275</v>
      </c>
    </row>
    <row r="50" spans="1:21">
      <c r="A50" t="s">
        <v>216</v>
      </c>
      <c r="C50" t="s">
        <v>196</v>
      </c>
      <c r="E50" s="12">
        <f t="shared" ref="E50:U50" si="20">100*E22/E$9</f>
        <v>11.067755455696206</v>
      </c>
      <c r="F50" s="12">
        <f t="shared" si="20"/>
        <v>12.237041115308919</v>
      </c>
      <c r="G50" s="12">
        <f t="shared" si="20"/>
        <v>12.701789319736934</v>
      </c>
      <c r="H50" s="12">
        <f t="shared" si="20"/>
        <v>11.848712176473949</v>
      </c>
      <c r="I50" s="12">
        <f t="shared" si="20"/>
        <v>13.618436587088022</v>
      </c>
      <c r="J50" s="12">
        <f t="shared" si="20"/>
        <v>14.167972596241874</v>
      </c>
      <c r="K50" s="12">
        <f t="shared" si="20"/>
        <v>15.026892849118791</v>
      </c>
      <c r="L50" s="12">
        <f t="shared" si="20"/>
        <v>16.610839089422903</v>
      </c>
      <c r="M50" s="12">
        <f t="shared" si="20"/>
        <v>17.843420359330931</v>
      </c>
      <c r="N50" s="12">
        <f t="shared" si="20"/>
        <v>19.267328436478248</v>
      </c>
      <c r="O50" s="12">
        <f t="shared" si="20"/>
        <v>20.853869998026163</v>
      </c>
      <c r="P50" s="12">
        <f t="shared" si="20"/>
        <v>24.156564603422392</v>
      </c>
      <c r="Q50" s="12">
        <f t="shared" si="20"/>
        <v>28.160376809638059</v>
      </c>
      <c r="R50" s="12">
        <f t="shared" si="20"/>
        <v>29.439916113543486</v>
      </c>
      <c r="S50" s="12">
        <f t="shared" si="20"/>
        <v>30.051098219132694</v>
      </c>
      <c r="T50" s="12">
        <f t="shared" si="20"/>
        <v>29.888139070556306</v>
      </c>
      <c r="U50" s="12">
        <f t="shared" si="20"/>
        <v>30.573524011831712</v>
      </c>
    </row>
    <row r="51" spans="1:21">
      <c r="A51" t="s">
        <v>217</v>
      </c>
      <c r="C51" t="s">
        <v>196</v>
      </c>
      <c r="E51" s="12">
        <f t="shared" ref="E51:U51" si="21">100*E23/E$9</f>
        <v>34.69086826027462</v>
      </c>
      <c r="F51" s="12">
        <f t="shared" si="21"/>
        <v>34.94570273194995</v>
      </c>
      <c r="G51" s="12">
        <f t="shared" si="21"/>
        <v>36.53393894607305</v>
      </c>
      <c r="H51" s="12">
        <f t="shared" si="21"/>
        <v>36.341898685453678</v>
      </c>
      <c r="I51" s="12">
        <f t="shared" si="21"/>
        <v>36.116123829219795</v>
      </c>
      <c r="J51" s="12">
        <f t="shared" si="21"/>
        <v>37.185033615087114</v>
      </c>
      <c r="K51" s="12">
        <f t="shared" si="21"/>
        <v>39.073675036897086</v>
      </c>
      <c r="L51" s="12">
        <f t="shared" si="21"/>
        <v>40.120339146843257</v>
      </c>
      <c r="M51" s="12">
        <f t="shared" si="21"/>
        <v>40.929115310307772</v>
      </c>
      <c r="N51" s="12">
        <f t="shared" si="21"/>
        <v>42.360010425692295</v>
      </c>
      <c r="O51" s="12">
        <f t="shared" si="21"/>
        <v>43.162949596714839</v>
      </c>
      <c r="P51" s="12">
        <f t="shared" si="21"/>
        <v>45.127668287881093</v>
      </c>
      <c r="Q51" s="12">
        <f t="shared" si="21"/>
        <v>46.938375148063948</v>
      </c>
      <c r="R51" s="12">
        <f t="shared" si="21"/>
        <v>47.912954611670671</v>
      </c>
      <c r="S51" s="12">
        <f t="shared" si="21"/>
        <v>49.656926741221376</v>
      </c>
      <c r="T51" s="12">
        <f t="shared" si="21"/>
        <v>49.22313664248454</v>
      </c>
      <c r="U51" s="12">
        <f t="shared" si="21"/>
        <v>48.672942230646186</v>
      </c>
    </row>
    <row r="52" spans="1:21">
      <c r="A52" t="s">
        <v>218</v>
      </c>
      <c r="C52" t="s">
        <v>196</v>
      </c>
      <c r="D52" t="s">
        <v>218</v>
      </c>
      <c r="E52" s="12">
        <f t="shared" ref="E52:U52" si="22">100*E24/E$9</f>
        <v>76.167077378504729</v>
      </c>
      <c r="F52" s="12">
        <f t="shared" si="22"/>
        <v>74.111372683031789</v>
      </c>
      <c r="G52" s="12">
        <f t="shared" si="22"/>
        <v>72.170497095099535</v>
      </c>
      <c r="H52" s="12">
        <f t="shared" si="22"/>
        <v>70.222129706808886</v>
      </c>
      <c r="I52" s="12">
        <f t="shared" si="22"/>
        <v>67.003874938830251</v>
      </c>
      <c r="J52" s="12">
        <f t="shared" si="22"/>
        <v>68.805148990237512</v>
      </c>
      <c r="K52" s="12">
        <f t="shared" si="22"/>
        <v>69.353086489600543</v>
      </c>
      <c r="L52" s="12">
        <f t="shared" si="22"/>
        <v>71.187428877058593</v>
      </c>
      <c r="M52" s="12">
        <f t="shared" si="22"/>
        <v>70.706754760256629</v>
      </c>
      <c r="N52" s="12">
        <f t="shared" si="22"/>
        <v>72.266098687832027</v>
      </c>
      <c r="O52" s="12">
        <f t="shared" si="22"/>
        <v>73.992776434807666</v>
      </c>
      <c r="P52" s="12">
        <f t="shared" si="22"/>
        <v>77.193359408021905</v>
      </c>
      <c r="Q52" s="12">
        <f t="shared" si="22"/>
        <v>80.57603563308534</v>
      </c>
      <c r="R52" s="12">
        <f t="shared" si="22"/>
        <v>83.252267744201887</v>
      </c>
      <c r="S52" s="12">
        <f t="shared" si="22"/>
        <v>80.269896145507431</v>
      </c>
      <c r="T52" s="12">
        <f t="shared" si="22"/>
        <v>79.018437035086237</v>
      </c>
      <c r="U52" s="12">
        <f t="shared" si="22"/>
        <v>78.00442608024008</v>
      </c>
    </row>
    <row r="53" spans="1:21">
      <c r="A53" t="s">
        <v>219</v>
      </c>
      <c r="C53" t="s">
        <v>196</v>
      </c>
      <c r="E53" s="12">
        <f t="shared" ref="E53:U53" si="23">100*E25/E$9</f>
        <v>113.59444679465624</v>
      </c>
      <c r="F53" s="12">
        <f t="shared" si="23"/>
        <v>112.11658091748463</v>
      </c>
      <c r="G53" s="12">
        <f t="shared" si="23"/>
        <v>109.25548591764861</v>
      </c>
      <c r="H53" s="12">
        <f t="shared" si="23"/>
        <v>108.27937182433116</v>
      </c>
      <c r="I53" s="12">
        <f t="shared" si="23"/>
        <v>116.29821287410498</v>
      </c>
      <c r="J53" s="12">
        <f t="shared" si="23"/>
        <v>107.6888990087012</v>
      </c>
      <c r="K53" s="12">
        <f t="shared" si="23"/>
        <v>109.91910113093039</v>
      </c>
      <c r="L53" s="12">
        <f t="shared" si="23"/>
        <v>113.02882608966836</v>
      </c>
      <c r="M53" s="12">
        <f t="shared" si="23"/>
        <v>115.81748303044705</v>
      </c>
      <c r="N53" s="12">
        <f t="shared" si="23"/>
        <v>114.25942362828179</v>
      </c>
      <c r="O53" s="12">
        <f t="shared" si="23"/>
        <v>111.8604637694868</v>
      </c>
      <c r="P53" s="12">
        <f t="shared" si="23"/>
        <v>114.14575337627767</v>
      </c>
      <c r="Q53" s="12">
        <f t="shared" si="23"/>
        <v>109.82506929043339</v>
      </c>
      <c r="R53" s="12">
        <f t="shared" si="23"/>
        <v>102.56534845877245</v>
      </c>
      <c r="S53" s="12">
        <f t="shared" si="23"/>
        <v>111.54862947300644</v>
      </c>
      <c r="T53" s="12">
        <f t="shared" si="23"/>
        <v>115.46341375365108</v>
      </c>
      <c r="U53" s="12">
        <f t="shared" si="23"/>
        <v>119.44002799839014</v>
      </c>
    </row>
    <row r="54" spans="1:21">
      <c r="A54" t="s">
        <v>221</v>
      </c>
      <c r="C54" t="s">
        <v>196</v>
      </c>
      <c r="D54" t="s">
        <v>221</v>
      </c>
      <c r="E54" s="12">
        <f t="shared" ref="E54:U54" si="24">100*E26/E$9</f>
        <v>86.852487888191718</v>
      </c>
      <c r="F54" s="12">
        <f t="shared" si="24"/>
        <v>103.17888988033084</v>
      </c>
      <c r="G54" s="12">
        <f t="shared" si="24"/>
        <v>111.7610282636456</v>
      </c>
      <c r="H54" s="12">
        <f t="shared" si="24"/>
        <v>115.90453605663616</v>
      </c>
      <c r="I54" s="12">
        <f t="shared" si="24"/>
        <v>125.32139064334024</v>
      </c>
      <c r="J54" s="12">
        <f t="shared" si="24"/>
        <v>126.57410382760223</v>
      </c>
      <c r="K54" s="12">
        <f t="shared" si="24"/>
        <v>126.75263202846665</v>
      </c>
      <c r="L54" s="12">
        <f t="shared" si="24"/>
        <v>121.05522821044707</v>
      </c>
      <c r="M54" s="12">
        <f t="shared" si="24"/>
        <v>124.72345052742507</v>
      </c>
      <c r="N54" s="12">
        <f t="shared" si="24"/>
        <v>127.60662433996613</v>
      </c>
      <c r="O54" s="12">
        <f t="shared" si="24"/>
        <v>131.82796544773026</v>
      </c>
      <c r="P54" s="12">
        <f t="shared" si="24"/>
        <v>130.91663426116392</v>
      </c>
      <c r="Q54" s="12">
        <f t="shared" si="24"/>
        <v>117.06182963978283</v>
      </c>
      <c r="R54" s="12">
        <f t="shared" si="24"/>
        <v>108.93615928817103</v>
      </c>
      <c r="S54" s="12">
        <f t="shared" si="24"/>
        <v>113.04283561932604</v>
      </c>
      <c r="T54" s="12">
        <f t="shared" si="24"/>
        <v>112.76791700583193</v>
      </c>
      <c r="U54" s="12">
        <f t="shared" si="24"/>
        <v>119.24681475273302</v>
      </c>
    </row>
    <row r="55" spans="1:21">
      <c r="A55" t="s">
        <v>222</v>
      </c>
      <c r="C55" t="s">
        <v>196</v>
      </c>
      <c r="E55" s="12">
        <f t="shared" ref="E55:U55" si="25">100*E27/E$9</f>
        <v>117.04294708013302</v>
      </c>
      <c r="F55" s="12">
        <f t="shared" si="25"/>
        <v>130.18440820407673</v>
      </c>
      <c r="G55" s="12">
        <f t="shared" si="25"/>
        <v>133.80432194769014</v>
      </c>
      <c r="H55" s="12">
        <f t="shared" si="25"/>
        <v>144.03399702176137</v>
      </c>
      <c r="I55" s="12">
        <f t="shared" si="25"/>
        <v>168.29046413713883</v>
      </c>
      <c r="J55" s="12">
        <f t="shared" si="25"/>
        <v>172.70295511216037</v>
      </c>
      <c r="K55" s="12">
        <f t="shared" si="25"/>
        <v>167.72371221958622</v>
      </c>
      <c r="L55" s="12">
        <f t="shared" si="25"/>
        <v>148.95576598086149</v>
      </c>
      <c r="M55" s="12">
        <f t="shared" si="25"/>
        <v>133.04945707762084</v>
      </c>
      <c r="N55" s="12">
        <f t="shared" si="25"/>
        <v>132.92262043133786</v>
      </c>
      <c r="O55" s="12">
        <f t="shared" si="25"/>
        <v>130.37541015015151</v>
      </c>
      <c r="P55" s="12">
        <f t="shared" si="25"/>
        <v>120.96363632948035</v>
      </c>
      <c r="Q55" s="12">
        <f t="shared" si="25"/>
        <v>115.98506444999337</v>
      </c>
      <c r="R55" s="12">
        <f t="shared" si="25"/>
        <v>127.6739102427163</v>
      </c>
      <c r="S55" s="12">
        <f t="shared" si="25"/>
        <v>133.347454166722</v>
      </c>
      <c r="T55" s="12">
        <f t="shared" si="25"/>
        <v>127.0017673926815</v>
      </c>
      <c r="U55" s="12">
        <f t="shared" si="25"/>
        <v>0</v>
      </c>
    </row>
    <row r="58" spans="1:21">
      <c r="A58" t="s">
        <v>193</v>
      </c>
      <c r="B58" t="s">
        <v>325</v>
      </c>
      <c r="C58" t="s">
        <v>312</v>
      </c>
      <c r="D58" t="s">
        <v>326</v>
      </c>
      <c r="E58" s="12">
        <v>35.31118</v>
      </c>
      <c r="F58" s="12">
        <v>34.724620000000002</v>
      </c>
      <c r="G58" s="12">
        <v>35.597470000000001</v>
      </c>
      <c r="H58" s="12">
        <v>36.623199999999997</v>
      </c>
      <c r="I58" s="12">
        <v>37.325690000000002</v>
      </c>
      <c r="J58" s="12">
        <v>38.08887</v>
      </c>
      <c r="K58" s="12">
        <v>38.959780000000002</v>
      </c>
      <c r="L58" s="12">
        <v>39.6267</v>
      </c>
      <c r="M58" s="12">
        <v>39.94294</v>
      </c>
      <c r="N58" s="12">
        <v>41.146099999999997</v>
      </c>
      <c r="O58" s="12">
        <v>42.680489999999999</v>
      </c>
      <c r="P58" s="12">
        <v>43.813070000000003</v>
      </c>
      <c r="Q58" s="12">
        <v>45.076230000000002</v>
      </c>
      <c r="R58" s="12">
        <v>46.533119999999997</v>
      </c>
      <c r="S58" s="12">
        <v>47.114550000000001</v>
      </c>
      <c r="T58" s="12">
        <v>48.190429999999999</v>
      </c>
      <c r="U58" s="12">
        <v>49.35624</v>
      </c>
    </row>
    <row r="59" spans="1:21">
      <c r="A59" t="s">
        <v>197</v>
      </c>
      <c r="B59" t="s">
        <v>325</v>
      </c>
      <c r="C59" t="s">
        <v>312</v>
      </c>
      <c r="D59" t="s">
        <v>326</v>
      </c>
      <c r="E59" s="12">
        <v>33.498100000000001</v>
      </c>
      <c r="F59" s="12">
        <v>33.416550000000001</v>
      </c>
      <c r="G59" s="12">
        <v>33.875540000000001</v>
      </c>
      <c r="H59" s="12">
        <v>35.27158</v>
      </c>
      <c r="I59" s="12">
        <v>36.200159999999997</v>
      </c>
      <c r="J59" s="12">
        <v>37.699649999999998</v>
      </c>
      <c r="K59" s="12">
        <v>39.152639999999998</v>
      </c>
      <c r="L59" s="12">
        <v>39.934269999999998</v>
      </c>
      <c r="M59" s="12">
        <v>40.387340000000002</v>
      </c>
      <c r="N59" s="12">
        <v>41.235059999999997</v>
      </c>
      <c r="O59" s="12">
        <v>42.736260000000001</v>
      </c>
      <c r="P59" s="12">
        <v>44.107320000000001</v>
      </c>
      <c r="Q59" s="12">
        <v>45.841940000000001</v>
      </c>
      <c r="R59" s="12">
        <v>46.731299999999997</v>
      </c>
      <c r="S59" s="12">
        <v>47.142809999999997</v>
      </c>
      <c r="T59" s="12">
        <v>48.560549999999999</v>
      </c>
      <c r="U59" s="12">
        <v>50.483080000000001</v>
      </c>
    </row>
    <row r="60" spans="1:21">
      <c r="A60" t="s">
        <v>198</v>
      </c>
      <c r="B60" t="s">
        <v>325</v>
      </c>
      <c r="C60" t="s">
        <v>312</v>
      </c>
      <c r="D60" t="s">
        <v>326</v>
      </c>
      <c r="E60" s="12">
        <v>16.0108</v>
      </c>
      <c r="F60" s="12">
        <v>16.913060000000002</v>
      </c>
      <c r="G60" s="12">
        <v>17.426770000000001</v>
      </c>
      <c r="H60" s="12">
        <v>18.130549999999999</v>
      </c>
      <c r="I60" s="12">
        <v>19.06157</v>
      </c>
      <c r="J60" s="12">
        <v>19.346910000000001</v>
      </c>
      <c r="K60" s="12">
        <v>20.268319999999999</v>
      </c>
      <c r="L60" s="12">
        <v>21.624459999999999</v>
      </c>
      <c r="M60" s="12">
        <v>22.355080000000001</v>
      </c>
      <c r="N60" s="12">
        <v>23.138069999999999</v>
      </c>
      <c r="O60" s="12">
        <v>23.679939999999998</v>
      </c>
      <c r="P60" s="12">
        <v>24.061240000000002</v>
      </c>
      <c r="Q60" s="12">
        <v>24.54458</v>
      </c>
      <c r="R60" s="12">
        <v>25.279209999999999</v>
      </c>
      <c r="S60" s="12">
        <v>25.87199</v>
      </c>
      <c r="T60" s="12">
        <v>26.39461</v>
      </c>
      <c r="U60" s="12">
        <v>26.13316</v>
      </c>
    </row>
    <row r="61" spans="1:21">
      <c r="A61" t="s">
        <v>199</v>
      </c>
      <c r="B61" t="s">
        <v>325</v>
      </c>
      <c r="C61" t="s">
        <v>312</v>
      </c>
      <c r="D61" t="s">
        <v>326</v>
      </c>
      <c r="E61" s="12">
        <v>4.8577199999999996</v>
      </c>
      <c r="F61" s="12">
        <v>5.1063499999999999</v>
      </c>
      <c r="G61" s="12">
        <v>5.5194099999999997</v>
      </c>
      <c r="H61" s="12">
        <v>5.7665100000000002</v>
      </c>
      <c r="I61" s="12">
        <v>6.3784599999999996</v>
      </c>
      <c r="J61" s="12">
        <v>7.3027499999999996</v>
      </c>
      <c r="K61" s="12">
        <v>8.7794399999999992</v>
      </c>
      <c r="L61" s="12">
        <v>9.2218400000000003</v>
      </c>
      <c r="M61" s="12">
        <v>9.9407999999999994</v>
      </c>
      <c r="N61" s="12">
        <v>11.103949999999999</v>
      </c>
      <c r="O61" s="12">
        <v>12.288069999999999</v>
      </c>
      <c r="P61" s="12">
        <v>13.23789</v>
      </c>
      <c r="Q61" s="12">
        <v>15.29965</v>
      </c>
      <c r="R61" s="12">
        <v>14.488020000000001</v>
      </c>
      <c r="S61" s="12">
        <v>15.509729999999999</v>
      </c>
      <c r="T61" s="12">
        <v>16.241710000000001</v>
      </c>
      <c r="U61" s="12">
        <v>16.12886</v>
      </c>
    </row>
    <row r="62" spans="1:21">
      <c r="A62" t="s">
        <v>200</v>
      </c>
      <c r="B62" t="s">
        <v>325</v>
      </c>
      <c r="C62" t="s">
        <v>312</v>
      </c>
      <c r="D62" t="s">
        <v>326</v>
      </c>
      <c r="E62" s="12">
        <v>30.761119999999998</v>
      </c>
      <c r="F62" s="12">
        <v>31.032789999999999</v>
      </c>
      <c r="G62" s="12">
        <v>32.215029999999999</v>
      </c>
      <c r="H62" s="12">
        <v>33.701070000000001</v>
      </c>
      <c r="I62" s="12">
        <v>34.840760000000003</v>
      </c>
      <c r="J62" s="12">
        <v>36.370100000000001</v>
      </c>
      <c r="K62" s="12">
        <v>37.870130000000003</v>
      </c>
      <c r="L62" s="12">
        <v>39.343139999999998</v>
      </c>
      <c r="M62" s="12">
        <v>40.549909999999997</v>
      </c>
      <c r="N62" s="12">
        <v>41.874479999999998</v>
      </c>
      <c r="O62" s="12">
        <v>43.217730000000003</v>
      </c>
      <c r="P62" s="12">
        <v>44.776429999999998</v>
      </c>
      <c r="Q62" s="12">
        <v>46.441949999999999</v>
      </c>
      <c r="R62" s="12">
        <v>48.157119999999999</v>
      </c>
      <c r="S62" s="12">
        <v>49.674770000000002</v>
      </c>
      <c r="T62" s="12">
        <v>50.215719999999997</v>
      </c>
      <c r="U62" s="12">
        <v>50.978920000000002</v>
      </c>
    </row>
    <row r="63" spans="1:21">
      <c r="A63" t="s">
        <v>201</v>
      </c>
      <c r="B63" t="s">
        <v>325</v>
      </c>
      <c r="C63" t="s">
        <v>312</v>
      </c>
      <c r="D63" t="s">
        <v>327</v>
      </c>
      <c r="E63" s="12">
        <v>28.33398</v>
      </c>
      <c r="F63" s="12">
        <v>28.358820000000001</v>
      </c>
      <c r="G63" s="12">
        <v>28.6052</v>
      </c>
      <c r="H63" s="12">
        <v>29.385560000000002</v>
      </c>
      <c r="I63" s="12">
        <v>30.099119999999999</v>
      </c>
      <c r="J63" s="12">
        <v>30.92043</v>
      </c>
      <c r="K63" s="12">
        <v>31.773240000000001</v>
      </c>
      <c r="L63" s="12">
        <v>32.602229999999999</v>
      </c>
      <c r="M63" s="12">
        <v>33.206850000000003</v>
      </c>
      <c r="N63" s="12">
        <v>33.889919999999996</v>
      </c>
      <c r="O63" s="12">
        <v>34.586489999999998</v>
      </c>
      <c r="P63" s="12">
        <v>35.429929999999999</v>
      </c>
      <c r="Q63" s="12">
        <v>36.603760000000001</v>
      </c>
      <c r="R63" s="12">
        <v>37.349290000000003</v>
      </c>
      <c r="S63" s="12">
        <v>37.934609999999999</v>
      </c>
      <c r="T63" s="12">
        <v>38.607149999999997</v>
      </c>
      <c r="U63" s="12">
        <v>39.31617</v>
      </c>
    </row>
    <row r="64" spans="1:21">
      <c r="A64" t="s">
        <v>202</v>
      </c>
      <c r="B64" t="s">
        <v>325</v>
      </c>
      <c r="C64" t="s">
        <v>312</v>
      </c>
      <c r="D64" t="s">
        <v>326</v>
      </c>
      <c r="E64" s="12">
        <v>3.4568300000000001</v>
      </c>
      <c r="F64" s="12">
        <v>3.99024</v>
      </c>
      <c r="G64" s="12">
        <v>4.6292400000000002</v>
      </c>
      <c r="H64" s="12">
        <v>5.2001900000000001</v>
      </c>
      <c r="I64" s="12">
        <v>5.9248200000000004</v>
      </c>
      <c r="J64" s="12">
        <v>6.26457</v>
      </c>
      <c r="K64" s="12">
        <v>6.7244000000000002</v>
      </c>
      <c r="L64" s="12">
        <v>7.6451200000000004</v>
      </c>
      <c r="M64" s="12">
        <v>8.9177999999999997</v>
      </c>
      <c r="N64" s="12">
        <v>9.4103899999999996</v>
      </c>
      <c r="O64" s="12">
        <v>10.53464</v>
      </c>
      <c r="P64" s="12">
        <v>13.35177</v>
      </c>
      <c r="Q64" s="12">
        <v>14.929600000000001</v>
      </c>
      <c r="R64" s="12">
        <v>14.388719999999999</v>
      </c>
      <c r="S64" s="12">
        <v>14.316520000000001</v>
      </c>
      <c r="T64" s="12">
        <v>14.606260000000001</v>
      </c>
      <c r="U64" s="12">
        <v>15.12697</v>
      </c>
    </row>
    <row r="65" spans="1:21">
      <c r="A65" t="s">
        <v>220</v>
      </c>
      <c r="B65" t="s">
        <v>325</v>
      </c>
      <c r="C65" t="s">
        <v>312</v>
      </c>
      <c r="D65" t="s">
        <v>327</v>
      </c>
      <c r="E65" s="12">
        <v>26.9512</v>
      </c>
      <c r="F65" s="12">
        <v>27.898530000000001</v>
      </c>
      <c r="G65" s="12">
        <v>28.574660000000002</v>
      </c>
      <c r="H65" s="12">
        <v>29.660019999999999</v>
      </c>
      <c r="I65" s="12">
        <v>31.160769999999999</v>
      </c>
      <c r="J65" s="12">
        <v>31.982559999999999</v>
      </c>
      <c r="K65" s="12">
        <v>32.796340000000001</v>
      </c>
      <c r="L65" s="12">
        <v>33.13955</v>
      </c>
      <c r="M65" s="12">
        <v>34.073560000000001</v>
      </c>
      <c r="N65" s="12">
        <v>34.809350000000002</v>
      </c>
      <c r="O65" s="12">
        <v>35.76567</v>
      </c>
      <c r="P65" s="12">
        <v>36.810830000000003</v>
      </c>
      <c r="Q65" s="12">
        <v>36.719000000000001</v>
      </c>
      <c r="R65" s="12">
        <v>36.667319999999997</v>
      </c>
      <c r="S65" s="12">
        <v>37.715150000000001</v>
      </c>
      <c r="T65" s="12">
        <v>38.336759999999998</v>
      </c>
      <c r="U65" s="12">
        <v>39.571390000000001</v>
      </c>
    </row>
    <row r="66" spans="1:21">
      <c r="A66" t="s">
        <v>203</v>
      </c>
      <c r="B66" t="s">
        <v>325</v>
      </c>
      <c r="C66" t="s">
        <v>312</v>
      </c>
      <c r="D66" t="s">
        <v>326</v>
      </c>
      <c r="E66" s="12">
        <v>27.105910000000002</v>
      </c>
      <c r="F66" s="12">
        <v>27.186720000000001</v>
      </c>
      <c r="G66" s="12">
        <v>27.775490000000001</v>
      </c>
      <c r="H66" s="12">
        <v>28.571739999999998</v>
      </c>
      <c r="I66" s="12">
        <v>29.614719999999998</v>
      </c>
      <c r="J66" s="12">
        <v>30.77197</v>
      </c>
      <c r="K66" s="12">
        <v>31.41836</v>
      </c>
      <c r="L66" s="12">
        <v>32.386130000000001</v>
      </c>
      <c r="M66" s="12">
        <v>33.523910000000001</v>
      </c>
      <c r="N66" s="12">
        <v>34.83381</v>
      </c>
      <c r="O66" s="12">
        <v>35.698920000000001</v>
      </c>
      <c r="P66" s="12">
        <v>37.073459999999997</v>
      </c>
      <c r="Q66" s="12">
        <v>39.005070000000003</v>
      </c>
      <c r="R66" s="12">
        <v>40.527509999999999</v>
      </c>
      <c r="S66" s="12">
        <v>41.245289999999997</v>
      </c>
      <c r="T66" s="12">
        <v>42.534469999999999</v>
      </c>
      <c r="U66" s="12">
        <v>44.059759999999997</v>
      </c>
    </row>
    <row r="67" spans="1:21">
      <c r="A67" t="s">
        <v>2</v>
      </c>
      <c r="B67" t="s">
        <v>325</v>
      </c>
      <c r="C67" t="s">
        <v>312</v>
      </c>
      <c r="D67" t="s">
        <v>326</v>
      </c>
      <c r="E67" s="12">
        <v>32.335279999999997</v>
      </c>
      <c r="F67" s="12">
        <v>32.228470000000002</v>
      </c>
      <c r="G67" s="12">
        <v>33.024259999999998</v>
      </c>
      <c r="H67" s="12">
        <v>33.926749999999998</v>
      </c>
      <c r="I67" s="12">
        <v>34.727609999999999</v>
      </c>
      <c r="J67" s="12">
        <v>35.607390000000002</v>
      </c>
      <c r="K67" s="12">
        <v>36.719459999999998</v>
      </c>
      <c r="L67" s="12">
        <v>37.694589999999998</v>
      </c>
      <c r="M67" s="12">
        <v>38.868870000000001</v>
      </c>
      <c r="N67" s="12">
        <v>40.08034</v>
      </c>
      <c r="O67" s="12">
        <v>41.340150000000001</v>
      </c>
      <c r="P67" s="12">
        <v>42.40643</v>
      </c>
      <c r="Q67" s="12">
        <v>43.553019999999997</v>
      </c>
      <c r="R67" s="12">
        <v>44.529040000000002</v>
      </c>
      <c r="S67" s="12">
        <v>45.538600000000002</v>
      </c>
      <c r="T67" s="12">
        <v>46.509599999999999</v>
      </c>
      <c r="U67" s="12">
        <v>47.549019999999999</v>
      </c>
    </row>
    <row r="68" spans="1:21">
      <c r="A68" t="s">
        <v>5</v>
      </c>
      <c r="B68" t="s">
        <v>325</v>
      </c>
      <c r="C68" t="s">
        <v>312</v>
      </c>
      <c r="D68" t="s">
        <v>326</v>
      </c>
      <c r="E68" s="12">
        <v>28.68141</v>
      </c>
      <c r="F68" s="12">
        <v>27.98583</v>
      </c>
      <c r="G68" s="12">
        <v>28.100999999999999</v>
      </c>
      <c r="H68" s="12">
        <v>28.527439999999999</v>
      </c>
      <c r="I68" s="12">
        <v>28.8249</v>
      </c>
      <c r="J68" s="12">
        <v>29.305309999999999</v>
      </c>
      <c r="K68" s="12">
        <v>29.761900000000001</v>
      </c>
      <c r="L68" s="12">
        <v>30.14949</v>
      </c>
      <c r="M68" s="12">
        <v>30.11204</v>
      </c>
      <c r="N68" s="12">
        <v>30.078189999999999</v>
      </c>
      <c r="O68" s="12">
        <v>30.083729999999999</v>
      </c>
      <c r="P68" s="12">
        <v>30.31859</v>
      </c>
      <c r="Q68" s="12">
        <v>31.000419999999998</v>
      </c>
      <c r="R68" s="12">
        <v>31.43216</v>
      </c>
      <c r="S68" s="12">
        <v>32.025590000000001</v>
      </c>
      <c r="T68" s="12">
        <v>32.852359999999997</v>
      </c>
      <c r="U68" s="12">
        <v>33.789859999999997</v>
      </c>
    </row>
    <row r="69" spans="1:21">
      <c r="A69" t="s">
        <v>204</v>
      </c>
      <c r="B69" t="s">
        <v>325</v>
      </c>
      <c r="C69" t="s">
        <v>312</v>
      </c>
      <c r="D69" t="s">
        <v>326</v>
      </c>
      <c r="E69" s="12">
        <v>15.35378</v>
      </c>
      <c r="F69" s="12">
        <v>17.505040000000001</v>
      </c>
      <c r="G69" s="12">
        <v>17.305540000000001</v>
      </c>
      <c r="H69" s="12">
        <v>18.857340000000001</v>
      </c>
      <c r="I69" s="12">
        <v>19.324560000000002</v>
      </c>
      <c r="J69" s="12">
        <v>19.835709999999999</v>
      </c>
      <c r="K69" s="12">
        <v>21.73743</v>
      </c>
      <c r="L69" s="12">
        <v>23.098490000000002</v>
      </c>
      <c r="M69" s="12">
        <v>23.95748</v>
      </c>
      <c r="N69" s="12">
        <v>23.921589999999998</v>
      </c>
      <c r="O69" s="12">
        <v>24.128340000000001</v>
      </c>
      <c r="P69" s="12">
        <v>25.295120000000001</v>
      </c>
      <c r="Q69" s="12">
        <v>26.729399999999998</v>
      </c>
      <c r="R69" s="12">
        <v>27.83935</v>
      </c>
      <c r="S69" s="12">
        <v>26.984249999999999</v>
      </c>
      <c r="T69" s="12">
        <v>25.922799999999999</v>
      </c>
      <c r="U69" s="12">
        <v>24.848569999999999</v>
      </c>
    </row>
    <row r="70" spans="1:21">
      <c r="A70" t="s">
        <v>205</v>
      </c>
      <c r="B70" t="s">
        <v>325</v>
      </c>
      <c r="C70" t="s">
        <v>312</v>
      </c>
      <c r="D70" t="s">
        <v>326</v>
      </c>
      <c r="E70" s="12">
        <v>5.4394600000000004</v>
      </c>
      <c r="F70" s="12">
        <v>6.0650000000000004</v>
      </c>
      <c r="G70" s="12">
        <v>6.2224899999999996</v>
      </c>
      <c r="H70" s="12">
        <v>6.3102799999999997</v>
      </c>
      <c r="I70" s="12">
        <v>6.9005799999999997</v>
      </c>
      <c r="J70" s="12">
        <v>8.1849399999999992</v>
      </c>
      <c r="K70" s="12">
        <v>9.9853400000000008</v>
      </c>
      <c r="L70" s="12">
        <v>10.611879999999999</v>
      </c>
      <c r="M70" s="12">
        <v>11.610530000000001</v>
      </c>
      <c r="N70" s="12">
        <v>12.47775</v>
      </c>
      <c r="O70" s="12">
        <v>12.35483</v>
      </c>
      <c r="P70" s="12">
        <v>13.63902</v>
      </c>
      <c r="Q70" s="12">
        <v>14.67728</v>
      </c>
      <c r="R70" s="12">
        <v>12.89115</v>
      </c>
      <c r="S70" s="12">
        <v>12.83747</v>
      </c>
      <c r="T70" s="12">
        <v>13.015140000000001</v>
      </c>
      <c r="U70" s="12">
        <v>12.494429999999999</v>
      </c>
    </row>
    <row r="71" spans="1:21">
      <c r="A71" t="s">
        <v>206</v>
      </c>
      <c r="B71" t="s">
        <v>325</v>
      </c>
      <c r="C71" t="s">
        <v>312</v>
      </c>
      <c r="D71" t="s">
        <v>326</v>
      </c>
      <c r="E71" s="12">
        <v>23.96294</v>
      </c>
      <c r="F71" s="12">
        <v>26.90924</v>
      </c>
      <c r="G71" s="12">
        <v>26.635660000000001</v>
      </c>
      <c r="H71" s="12">
        <v>27.77506</v>
      </c>
      <c r="I71" s="12">
        <v>29.858149999999998</v>
      </c>
      <c r="J71" s="12">
        <v>32.006819999999998</v>
      </c>
      <c r="K71" s="12">
        <v>33.731319999999997</v>
      </c>
      <c r="L71" s="12">
        <v>35.722720000000002</v>
      </c>
      <c r="M71" s="12">
        <v>37.880929999999999</v>
      </c>
      <c r="N71" s="12">
        <v>39.682400000000001</v>
      </c>
      <c r="O71" s="12">
        <v>41.446129999999997</v>
      </c>
      <c r="P71" s="12">
        <v>43.715330000000002</v>
      </c>
      <c r="Q71" s="12">
        <v>46.577910000000003</v>
      </c>
      <c r="R71" s="12">
        <v>45.886319999999998</v>
      </c>
      <c r="S71" s="12">
        <v>43.927169999999997</v>
      </c>
      <c r="T71" s="12">
        <v>44.169699999999999</v>
      </c>
      <c r="U71" s="12">
        <v>44.530529999999999</v>
      </c>
    </row>
    <row r="72" spans="1:21">
      <c r="A72" t="s">
        <v>207</v>
      </c>
      <c r="B72" t="s">
        <v>325</v>
      </c>
      <c r="C72" t="s">
        <v>312</v>
      </c>
      <c r="D72" t="s">
        <v>326</v>
      </c>
      <c r="E72" s="12">
        <v>27.028289999999998</v>
      </c>
      <c r="F72" s="12">
        <v>28.62933</v>
      </c>
      <c r="G72" s="12">
        <v>27.911580000000001</v>
      </c>
      <c r="H72" s="12">
        <v>28.65804</v>
      </c>
      <c r="I72" s="12">
        <v>29.371200000000002</v>
      </c>
      <c r="J72" s="12">
        <v>30.312010000000001</v>
      </c>
      <c r="K72" s="12">
        <v>31.132059999999999</v>
      </c>
      <c r="L72" s="12">
        <v>32.305599999999998</v>
      </c>
      <c r="M72" s="12">
        <v>33.329099999999997</v>
      </c>
      <c r="N72" s="12">
        <v>34.502850000000002</v>
      </c>
      <c r="O72" s="12">
        <v>35.453800000000001</v>
      </c>
      <c r="P72" s="12">
        <v>36.103560000000002</v>
      </c>
      <c r="Q72" s="12">
        <v>37.377969999999998</v>
      </c>
      <c r="R72" s="12">
        <v>37.843789999999998</v>
      </c>
      <c r="S72" s="12">
        <v>38.756540000000001</v>
      </c>
      <c r="T72" s="12">
        <v>39.012880000000003</v>
      </c>
      <c r="U72" s="12">
        <v>39.237099999999998</v>
      </c>
    </row>
    <row r="73" spans="1:21">
      <c r="A73" t="s">
        <v>209</v>
      </c>
      <c r="B73" t="s">
        <v>325</v>
      </c>
      <c r="C73" t="s">
        <v>312</v>
      </c>
      <c r="D73" t="s">
        <v>326</v>
      </c>
      <c r="E73" s="12">
        <v>2.2142599999999999</v>
      </c>
      <c r="F73" s="12">
        <v>2.9993699999999999</v>
      </c>
      <c r="G73" s="12">
        <v>3.7356600000000002</v>
      </c>
      <c r="H73" s="12">
        <v>3.9167200000000002</v>
      </c>
      <c r="I73" s="12">
        <v>4.4096099999999998</v>
      </c>
      <c r="J73" s="12">
        <v>4.7772399999999999</v>
      </c>
      <c r="K73" s="12">
        <v>5.4514899999999997</v>
      </c>
      <c r="L73" s="12">
        <v>5.8793600000000001</v>
      </c>
      <c r="M73" s="12">
        <v>6.34884</v>
      </c>
      <c r="N73" s="12">
        <v>7.0965800000000003</v>
      </c>
      <c r="O73" s="12">
        <v>8.2837300000000003</v>
      </c>
      <c r="P73" s="12">
        <v>9.4074299999999997</v>
      </c>
      <c r="Q73" s="12">
        <v>10.94802</v>
      </c>
      <c r="R73" s="12">
        <v>10.085229999999999</v>
      </c>
      <c r="S73" s="12">
        <v>10.34534</v>
      </c>
      <c r="T73" s="12">
        <v>10.830310000000001</v>
      </c>
      <c r="U73" s="12">
        <v>11.48218</v>
      </c>
    </row>
    <row r="74" spans="1:21">
      <c r="A74" t="s">
        <v>210</v>
      </c>
      <c r="B74" t="s">
        <v>325</v>
      </c>
      <c r="C74" t="s">
        <v>312</v>
      </c>
      <c r="D74" t="s">
        <v>326</v>
      </c>
      <c r="E74" s="12">
        <v>32.416179999999997</v>
      </c>
      <c r="F74" s="12">
        <v>32.245040000000003</v>
      </c>
      <c r="G74" s="12">
        <v>33.288849999999996</v>
      </c>
      <c r="H74" s="12">
        <v>34.923409999999997</v>
      </c>
      <c r="I74" s="12">
        <v>36.749420000000001</v>
      </c>
      <c r="J74" s="12">
        <v>38.811459999999997</v>
      </c>
      <c r="K74" s="12">
        <v>40.774380000000001</v>
      </c>
      <c r="L74" s="12">
        <v>42.481549999999999</v>
      </c>
      <c r="M74" s="12">
        <v>43.903039999999997</v>
      </c>
      <c r="N74" s="12">
        <v>44.71969</v>
      </c>
      <c r="O74" s="12">
        <v>45.728349999999999</v>
      </c>
      <c r="P74" s="12">
        <v>47.352670000000003</v>
      </c>
      <c r="Q74" s="12">
        <v>48.765569999999997</v>
      </c>
      <c r="R74" s="12">
        <v>50.11242</v>
      </c>
      <c r="S74" s="12">
        <v>50.794550000000001</v>
      </c>
      <c r="T74" s="12">
        <v>51.547179999999997</v>
      </c>
      <c r="U74" s="12">
        <v>52.433950000000003</v>
      </c>
    </row>
    <row r="75" spans="1:21">
      <c r="A75" t="s">
        <v>211</v>
      </c>
      <c r="B75" t="s">
        <v>325</v>
      </c>
      <c r="C75" t="s">
        <v>312</v>
      </c>
      <c r="D75" t="s">
        <v>326</v>
      </c>
      <c r="E75" s="12">
        <v>27.792729999999999</v>
      </c>
      <c r="F75" s="12">
        <v>29.828679999999999</v>
      </c>
      <c r="G75" s="12">
        <v>30.303820000000002</v>
      </c>
      <c r="H75" s="12">
        <v>32.506790000000002</v>
      </c>
      <c r="I75" s="12">
        <v>35.10295</v>
      </c>
      <c r="J75" s="12">
        <v>37.322150000000001</v>
      </c>
      <c r="K75" s="12">
        <v>41.628410000000002</v>
      </c>
      <c r="L75" s="12">
        <v>40.852319999999999</v>
      </c>
      <c r="M75" s="12">
        <v>40.723889999999997</v>
      </c>
      <c r="N75" s="12">
        <v>44.417549999999999</v>
      </c>
      <c r="O75" s="12">
        <v>46.558349999999997</v>
      </c>
      <c r="P75" s="12">
        <v>49.672649999999997</v>
      </c>
      <c r="Q75" s="12">
        <v>51.324109999999997</v>
      </c>
      <c r="R75" s="12">
        <v>50.0381</v>
      </c>
      <c r="S75" s="12">
        <v>56.399070000000002</v>
      </c>
      <c r="T75" s="12">
        <v>60.7273</v>
      </c>
      <c r="U75" s="12">
        <v>65.832980000000006</v>
      </c>
    </row>
    <row r="76" spans="1:21">
      <c r="A76" t="s">
        <v>212</v>
      </c>
      <c r="B76" t="s">
        <v>325</v>
      </c>
      <c r="C76" t="s">
        <v>312</v>
      </c>
      <c r="D76" t="s">
        <v>326</v>
      </c>
      <c r="E76" s="12">
        <v>4.8235599999999996</v>
      </c>
      <c r="F76" s="12">
        <v>5.4221300000000001</v>
      </c>
      <c r="G76" s="12">
        <v>6.0020699999999998</v>
      </c>
      <c r="H76" s="12">
        <v>6.1687599999999998</v>
      </c>
      <c r="I76" s="12">
        <v>7.4268999999999998</v>
      </c>
      <c r="J76" s="12">
        <v>8.8724399999999992</v>
      </c>
      <c r="K76" s="12">
        <v>8.5952400000000004</v>
      </c>
      <c r="L76" s="12">
        <v>7.6462899999999996</v>
      </c>
      <c r="M76" s="12">
        <v>7.52813</v>
      </c>
      <c r="N76" s="12">
        <v>8.6623099999999997</v>
      </c>
      <c r="O76" s="12">
        <v>9.1336499999999994</v>
      </c>
      <c r="P76" s="12">
        <v>9.8910199999999993</v>
      </c>
      <c r="Q76" s="12">
        <v>11.66156</v>
      </c>
      <c r="R76" s="12">
        <v>9.7474600000000002</v>
      </c>
      <c r="S76" s="12">
        <v>11.27309</v>
      </c>
      <c r="T76" s="12">
        <v>11.505750000000001</v>
      </c>
      <c r="U76" s="12">
        <v>11.53497</v>
      </c>
    </row>
    <row r="77" spans="1:21">
      <c r="A77" t="s">
        <v>213</v>
      </c>
      <c r="B77" t="s">
        <v>325</v>
      </c>
      <c r="C77" t="s">
        <v>312</v>
      </c>
      <c r="D77" t="s">
        <v>326</v>
      </c>
      <c r="E77" s="12">
        <v>14.08868</v>
      </c>
      <c r="F77" s="12">
        <v>14.67886</v>
      </c>
      <c r="G77" s="12">
        <v>15.291550000000001</v>
      </c>
      <c r="H77" s="12">
        <v>16.108519999999999</v>
      </c>
      <c r="I77" s="12">
        <v>17.241769999999999</v>
      </c>
      <c r="J77" s="12">
        <v>17.765059999999998</v>
      </c>
      <c r="K77" s="12">
        <v>18.29861</v>
      </c>
      <c r="L77" s="12">
        <v>18.92726</v>
      </c>
      <c r="M77" s="12">
        <v>19.29289</v>
      </c>
      <c r="N77" s="12">
        <v>20.137280000000001</v>
      </c>
      <c r="O77" s="12">
        <v>20.314550000000001</v>
      </c>
      <c r="P77" s="12">
        <v>20.913049999999998</v>
      </c>
      <c r="Q77" s="12">
        <v>21.458269999999999</v>
      </c>
      <c r="R77" s="12">
        <v>22.046040000000001</v>
      </c>
      <c r="S77" s="12">
        <v>22.341010000000001</v>
      </c>
      <c r="T77" s="12">
        <v>22.039760000000001</v>
      </c>
      <c r="U77" s="12">
        <v>21.31812</v>
      </c>
    </row>
    <row r="78" spans="1:21">
      <c r="A78" t="s">
        <v>216</v>
      </c>
      <c r="B78" t="s">
        <v>325</v>
      </c>
      <c r="C78" t="s">
        <v>312</v>
      </c>
      <c r="D78" t="s">
        <v>326</v>
      </c>
      <c r="E78" s="12">
        <v>3.5784500000000001</v>
      </c>
      <c r="F78" s="12">
        <v>4.3475900000000003</v>
      </c>
      <c r="G78" s="12">
        <v>4.5986399999999996</v>
      </c>
      <c r="H78" s="12">
        <v>4.3957899999999999</v>
      </c>
      <c r="I78" s="12">
        <v>5.0802899999999998</v>
      </c>
      <c r="J78" s="12">
        <v>5.1732800000000001</v>
      </c>
      <c r="K78" s="12">
        <v>5.8012600000000001</v>
      </c>
      <c r="L78" s="12">
        <v>6.3258200000000002</v>
      </c>
      <c r="M78" s="12">
        <v>7.0423099999999996</v>
      </c>
      <c r="N78" s="12">
        <v>8.1128999999999998</v>
      </c>
      <c r="O78" s="12">
        <v>8.9719599999999993</v>
      </c>
      <c r="P78" s="12">
        <v>10.84911</v>
      </c>
      <c r="Q78" s="12">
        <v>12.43543</v>
      </c>
      <c r="R78" s="12">
        <v>13.342779999999999</v>
      </c>
      <c r="S78" s="12">
        <v>13.92606</v>
      </c>
      <c r="T78" s="12">
        <v>14.099299999999999</v>
      </c>
      <c r="U78" s="12">
        <v>14.358140000000001</v>
      </c>
    </row>
    <row r="79" spans="1:21">
      <c r="A79" t="s">
        <v>217</v>
      </c>
      <c r="B79" t="s">
        <v>325</v>
      </c>
      <c r="C79" t="s">
        <v>312</v>
      </c>
      <c r="D79" t="s">
        <v>326</v>
      </c>
      <c r="E79" s="12">
        <v>13.424860000000001</v>
      </c>
      <c r="F79" s="12">
        <v>14.48415</v>
      </c>
      <c r="G79" s="12">
        <v>15.17253</v>
      </c>
      <c r="H79" s="12">
        <v>15.73719</v>
      </c>
      <c r="I79" s="12">
        <v>16.358450000000001</v>
      </c>
      <c r="J79" s="12">
        <v>17.358309999999999</v>
      </c>
      <c r="K79" s="12">
        <v>17.781110000000002</v>
      </c>
      <c r="L79" s="12">
        <v>18.419899999999998</v>
      </c>
      <c r="M79" s="12">
        <v>19.237179999999999</v>
      </c>
      <c r="N79" s="12">
        <v>20.312919999999998</v>
      </c>
      <c r="O79" s="12">
        <v>21.31888</v>
      </c>
      <c r="P79" s="12">
        <v>22.47645</v>
      </c>
      <c r="Q79" s="12">
        <v>24.305520000000001</v>
      </c>
      <c r="R79" s="12">
        <v>24.861470000000001</v>
      </c>
      <c r="S79" s="12">
        <v>25.329630000000002</v>
      </c>
      <c r="T79" s="12">
        <v>25.552679999999999</v>
      </c>
      <c r="U79" s="12">
        <v>24.934750000000001</v>
      </c>
    </row>
    <row r="80" spans="1:21">
      <c r="A80" t="s">
        <v>218</v>
      </c>
      <c r="B80" t="s">
        <v>325</v>
      </c>
      <c r="C80" t="s">
        <v>312</v>
      </c>
      <c r="D80" t="s">
        <v>326</v>
      </c>
      <c r="E80" s="12">
        <v>23.025179999999999</v>
      </c>
      <c r="F80" s="12">
        <v>22.876139999999999</v>
      </c>
      <c r="G80" s="12">
        <v>23.256699999999999</v>
      </c>
      <c r="H80" s="12">
        <v>24.045400000000001</v>
      </c>
      <c r="I80" s="12">
        <v>24.875630000000001</v>
      </c>
      <c r="J80" s="12">
        <v>25.608599999999999</v>
      </c>
      <c r="K80" s="12">
        <v>26.415230000000001</v>
      </c>
      <c r="L80" s="12">
        <v>27.317350000000001</v>
      </c>
      <c r="M80" s="12">
        <v>27.88982</v>
      </c>
      <c r="N80" s="12">
        <v>28.737179999999999</v>
      </c>
      <c r="O80" s="12">
        <v>29.580179999999999</v>
      </c>
      <c r="P80" s="12">
        <v>30.937090000000001</v>
      </c>
      <c r="Q80" s="12">
        <v>32.787219999999998</v>
      </c>
      <c r="R80" s="12">
        <v>34.034239999999997</v>
      </c>
      <c r="S80" s="12">
        <v>34.221559999999997</v>
      </c>
      <c r="T80" s="12">
        <v>34.527929999999998</v>
      </c>
      <c r="U80" s="12">
        <v>34.401339999999998</v>
      </c>
    </row>
    <row r="81" spans="1:21">
      <c r="A81" t="s">
        <v>219</v>
      </c>
      <c r="B81" t="s">
        <v>325</v>
      </c>
      <c r="C81" t="s">
        <v>312</v>
      </c>
      <c r="D81" t="s">
        <v>326</v>
      </c>
      <c r="E81" s="12">
        <v>29.759799999999998</v>
      </c>
      <c r="F81" s="12">
        <v>30.69406</v>
      </c>
      <c r="G81" s="12">
        <v>30.509509999999999</v>
      </c>
      <c r="H81" s="12">
        <v>31.38551</v>
      </c>
      <c r="I81" s="12">
        <v>35.144860000000001</v>
      </c>
      <c r="J81" s="12">
        <v>33.482289999999999</v>
      </c>
      <c r="K81" s="12">
        <v>34.760179999999998</v>
      </c>
      <c r="L81" s="12">
        <v>36.011769999999999</v>
      </c>
      <c r="M81" s="12">
        <v>37.294829999999997</v>
      </c>
      <c r="N81" s="12">
        <v>37.793550000000003</v>
      </c>
      <c r="O81" s="12">
        <v>38.81962</v>
      </c>
      <c r="P81" s="12">
        <v>40.837580000000003</v>
      </c>
      <c r="Q81" s="12">
        <v>40.051259999999999</v>
      </c>
      <c r="R81" s="12">
        <v>36.987769999999998</v>
      </c>
      <c r="S81" s="12">
        <v>42.586829999999999</v>
      </c>
      <c r="T81" s="12">
        <v>45.43759</v>
      </c>
      <c r="U81" s="12">
        <v>48.609789999999997</v>
      </c>
    </row>
    <row r="82" spans="1:21">
      <c r="A82" t="s">
        <v>221</v>
      </c>
      <c r="B82" t="s">
        <v>325</v>
      </c>
      <c r="C82" t="s">
        <v>312</v>
      </c>
      <c r="D82" t="s">
        <v>326</v>
      </c>
      <c r="E82" s="12">
        <v>20.64631</v>
      </c>
      <c r="F82" s="12">
        <v>25.326460000000001</v>
      </c>
      <c r="G82" s="12">
        <v>27.76473</v>
      </c>
      <c r="H82" s="12">
        <v>30.051929999999999</v>
      </c>
      <c r="I82" s="12">
        <v>34.370989999999999</v>
      </c>
      <c r="J82" s="12">
        <v>35.524520000000003</v>
      </c>
      <c r="K82" s="12">
        <v>36.035110000000003</v>
      </c>
      <c r="L82" s="12">
        <v>34.196669999999997</v>
      </c>
      <c r="M82" s="12">
        <v>36.343640000000001</v>
      </c>
      <c r="N82" s="12">
        <v>37.26126</v>
      </c>
      <c r="O82" s="12">
        <v>39.215440000000001</v>
      </c>
      <c r="P82" s="12">
        <v>40.905479999999997</v>
      </c>
      <c r="Q82" s="12">
        <v>35.689210000000003</v>
      </c>
      <c r="R82" s="12">
        <v>32.711730000000003</v>
      </c>
      <c r="S82" s="12">
        <v>34.89188</v>
      </c>
      <c r="T82" s="12">
        <v>34.966050000000003</v>
      </c>
      <c r="U82" s="12">
        <v>38.057189999999999</v>
      </c>
    </row>
    <row r="83" spans="1:21">
      <c r="A83" t="s">
        <v>222</v>
      </c>
      <c r="B83" t="s">
        <v>325</v>
      </c>
      <c r="C83" t="s">
        <v>312</v>
      </c>
      <c r="D83" t="s">
        <v>326</v>
      </c>
      <c r="E83" s="12">
        <v>29.72541</v>
      </c>
      <c r="F83" s="12">
        <v>34.523739999999997</v>
      </c>
      <c r="G83" s="12">
        <v>36.895589999999999</v>
      </c>
      <c r="H83" s="12">
        <v>40.369010000000003</v>
      </c>
      <c r="I83" s="12">
        <v>49.289529999999999</v>
      </c>
      <c r="J83" s="12">
        <v>52.51614</v>
      </c>
      <c r="K83" s="12">
        <v>51.293750000000003</v>
      </c>
      <c r="L83" s="12">
        <v>44.88261</v>
      </c>
      <c r="M83" s="12">
        <v>42.615279999999998</v>
      </c>
      <c r="N83" s="12">
        <v>44.24183</v>
      </c>
      <c r="O83" s="12">
        <v>45.590499999999999</v>
      </c>
      <c r="P83" s="12">
        <v>43.409709999999997</v>
      </c>
      <c r="Q83" s="12">
        <v>41.650210000000001</v>
      </c>
      <c r="R83" s="12">
        <v>44.753259999999997</v>
      </c>
      <c r="S83" s="12">
        <v>48.482819999999997</v>
      </c>
      <c r="T83" s="12">
        <v>47.685139999999997</v>
      </c>
    </row>
    <row r="90" spans="1:21">
      <c r="A90" t="s">
        <v>193</v>
      </c>
      <c r="B90" t="s">
        <v>322</v>
      </c>
      <c r="C90" t="s">
        <v>194</v>
      </c>
      <c r="E90" s="12">
        <f t="shared" ref="E90:U90" si="26">100*E58/E$65</f>
        <v>131.01895277390247</v>
      </c>
      <c r="F90" s="12">
        <f t="shared" si="26"/>
        <v>124.46756155252623</v>
      </c>
      <c r="G90" s="12">
        <f t="shared" si="26"/>
        <v>124.57705533504161</v>
      </c>
      <c r="H90" s="12">
        <f t="shared" si="26"/>
        <v>123.47665308384822</v>
      </c>
      <c r="I90" s="12">
        <f t="shared" si="26"/>
        <v>119.7842351135739</v>
      </c>
      <c r="J90" s="12">
        <f t="shared" si="26"/>
        <v>119.09262423020547</v>
      </c>
      <c r="K90" s="12">
        <f t="shared" si="26"/>
        <v>118.79307264164233</v>
      </c>
      <c r="L90" s="12">
        <f t="shared" si="26"/>
        <v>119.57525072006108</v>
      </c>
      <c r="M90" s="12">
        <f t="shared" si="26"/>
        <v>117.22561422991903</v>
      </c>
      <c r="N90" s="12">
        <f t="shared" si="26"/>
        <v>118.2041606637297</v>
      </c>
      <c r="O90" s="12">
        <f t="shared" si="26"/>
        <v>119.33367947531809</v>
      </c>
      <c r="P90" s="12">
        <f t="shared" si="26"/>
        <v>119.02222796932317</v>
      </c>
      <c r="Q90" s="12">
        <f t="shared" si="26"/>
        <v>122.75996078324575</v>
      </c>
      <c r="R90" s="12">
        <f t="shared" si="26"/>
        <v>126.906247852311</v>
      </c>
      <c r="S90" s="12">
        <f t="shared" si="26"/>
        <v>124.9220803841427</v>
      </c>
      <c r="T90" s="12">
        <f t="shared" si="26"/>
        <v>125.70292846865514</v>
      </c>
      <c r="U90" s="12">
        <f t="shared" si="26"/>
        <v>124.7270818639426</v>
      </c>
    </row>
    <row r="91" spans="1:21">
      <c r="A91" t="s">
        <v>197</v>
      </c>
      <c r="C91" t="s">
        <v>194</v>
      </c>
      <c r="E91" s="12">
        <f t="shared" ref="E91:U91" si="27">100*E59/E$65</f>
        <v>124.29168274510968</v>
      </c>
      <c r="F91" s="12">
        <f t="shared" si="27"/>
        <v>119.77889157600777</v>
      </c>
      <c r="G91" s="12">
        <f t="shared" si="27"/>
        <v>118.55098188394892</v>
      </c>
      <c r="H91" s="12">
        <f t="shared" si="27"/>
        <v>118.91960962939338</v>
      </c>
      <c r="I91" s="12">
        <f t="shared" si="27"/>
        <v>116.17222552587756</v>
      </c>
      <c r="J91" s="12">
        <f t="shared" si="27"/>
        <v>117.87564847842073</v>
      </c>
      <c r="K91" s="12">
        <f t="shared" si="27"/>
        <v>119.38112606467672</v>
      </c>
      <c r="L91" s="12">
        <f t="shared" si="27"/>
        <v>120.50335626162696</v>
      </c>
      <c r="M91" s="12">
        <f t="shared" si="27"/>
        <v>118.52985129819133</v>
      </c>
      <c r="N91" s="12">
        <f t="shared" si="27"/>
        <v>118.4597241833013</v>
      </c>
      <c r="O91" s="12">
        <f t="shared" si="27"/>
        <v>119.48961112709479</v>
      </c>
      <c r="P91" s="12">
        <f t="shared" si="27"/>
        <v>119.82158511503272</v>
      </c>
      <c r="Q91" s="12">
        <f t="shared" si="27"/>
        <v>124.84528445763775</v>
      </c>
      <c r="R91" s="12">
        <f t="shared" si="27"/>
        <v>127.44672913100823</v>
      </c>
      <c r="S91" s="12">
        <f t="shared" si="27"/>
        <v>124.99701048517638</v>
      </c>
      <c r="T91" s="12">
        <f t="shared" si="27"/>
        <v>126.6683726011275</v>
      </c>
      <c r="U91" s="12">
        <f t="shared" si="27"/>
        <v>127.57469474789741</v>
      </c>
    </row>
    <row r="92" spans="1:21">
      <c r="A92" t="s">
        <v>198</v>
      </c>
      <c r="C92" t="s">
        <v>194</v>
      </c>
      <c r="E92" s="12">
        <f t="shared" ref="E92:U92" si="28">100*E60/E$65</f>
        <v>59.406631244619902</v>
      </c>
      <c r="F92" s="12">
        <f t="shared" si="28"/>
        <v>60.623480878741638</v>
      </c>
      <c r="G92" s="12">
        <f t="shared" si="28"/>
        <v>60.986797393214829</v>
      </c>
      <c r="H92" s="12">
        <f t="shared" si="28"/>
        <v>61.12790888205739</v>
      </c>
      <c r="I92" s="12">
        <f t="shared" si="28"/>
        <v>61.171691200185357</v>
      </c>
      <c r="J92" s="12">
        <f t="shared" si="28"/>
        <v>60.492061923748444</v>
      </c>
      <c r="K92" s="12">
        <f t="shared" si="28"/>
        <v>61.800554574077466</v>
      </c>
      <c r="L92" s="12">
        <f t="shared" si="28"/>
        <v>65.25272672682641</v>
      </c>
      <c r="M92" s="12">
        <f t="shared" si="28"/>
        <v>65.608289829416123</v>
      </c>
      <c r="N92" s="12">
        <f t="shared" si="28"/>
        <v>66.470847631455328</v>
      </c>
      <c r="O92" s="12">
        <f t="shared" si="28"/>
        <v>66.208573752427952</v>
      </c>
      <c r="P92" s="12">
        <f t="shared" si="28"/>
        <v>65.36456798175972</v>
      </c>
      <c r="Q92" s="12">
        <f t="shared" si="28"/>
        <v>66.844358506495269</v>
      </c>
      <c r="R92" s="12">
        <f t="shared" si="28"/>
        <v>68.942071577633712</v>
      </c>
      <c r="S92" s="12">
        <f t="shared" si="28"/>
        <v>68.598401438148855</v>
      </c>
      <c r="T92" s="12">
        <f t="shared" si="28"/>
        <v>68.849349814642665</v>
      </c>
      <c r="U92" s="12">
        <f t="shared" si="28"/>
        <v>66.040540905942393</v>
      </c>
    </row>
    <row r="93" spans="1:21">
      <c r="A93" t="s">
        <v>199</v>
      </c>
      <c r="C93" t="s">
        <v>194</v>
      </c>
      <c r="E93" s="12">
        <f t="shared" ref="E93:U93" si="29">100*E61/E$65</f>
        <v>18.02413250615928</v>
      </c>
      <c r="F93" s="12">
        <f t="shared" si="29"/>
        <v>18.303294116213291</v>
      </c>
      <c r="G93" s="12">
        <f t="shared" si="29"/>
        <v>19.315750388631042</v>
      </c>
      <c r="H93" s="12">
        <f t="shared" si="29"/>
        <v>19.442030045832745</v>
      </c>
      <c r="I93" s="12">
        <f t="shared" si="29"/>
        <v>20.469519848193737</v>
      </c>
      <c r="J93" s="12">
        <f t="shared" si="29"/>
        <v>22.833538028225384</v>
      </c>
      <c r="K93" s="12">
        <f t="shared" si="29"/>
        <v>26.769572458390172</v>
      </c>
      <c r="L93" s="12">
        <f t="shared" si="29"/>
        <v>27.82729397351503</v>
      </c>
      <c r="M93" s="12">
        <f t="shared" si="29"/>
        <v>29.174527111343806</v>
      </c>
      <c r="N93" s="12">
        <f t="shared" si="29"/>
        <v>31.899331645089607</v>
      </c>
      <c r="O93" s="12">
        <f t="shared" si="29"/>
        <v>34.357164286311423</v>
      </c>
      <c r="P93" s="12">
        <f t="shared" si="29"/>
        <v>35.961943808384646</v>
      </c>
      <c r="Q93" s="12">
        <f t="shared" si="29"/>
        <v>41.666848225714205</v>
      </c>
      <c r="R93" s="12">
        <f t="shared" si="29"/>
        <v>39.512077784795842</v>
      </c>
      <c r="S93" s="12">
        <f t="shared" si="29"/>
        <v>41.123341680995566</v>
      </c>
      <c r="T93" s="12">
        <f t="shared" si="29"/>
        <v>42.365891118602619</v>
      </c>
      <c r="U93" s="12">
        <f t="shared" si="29"/>
        <v>40.758891714443187</v>
      </c>
    </row>
    <row r="94" spans="1:21">
      <c r="A94" t="s">
        <v>200</v>
      </c>
      <c r="C94" t="s">
        <v>194</v>
      </c>
      <c r="E94" s="12">
        <f t="shared" ref="E94:U94" si="30">100*E62/E$65</f>
        <v>114.13636498560359</v>
      </c>
      <c r="F94" s="12">
        <f t="shared" si="30"/>
        <v>111.23449873523802</v>
      </c>
      <c r="G94" s="12">
        <f t="shared" si="30"/>
        <v>112.73985412249873</v>
      </c>
      <c r="H94" s="12">
        <f t="shared" si="30"/>
        <v>113.62456936981162</v>
      </c>
      <c r="I94" s="12">
        <f t="shared" si="30"/>
        <v>111.80968891333561</v>
      </c>
      <c r="J94" s="12">
        <f t="shared" si="30"/>
        <v>113.71853910381158</v>
      </c>
      <c r="K94" s="12">
        <f t="shared" si="30"/>
        <v>115.4705982435845</v>
      </c>
      <c r="L94" s="12">
        <f t="shared" si="30"/>
        <v>118.71959637351743</v>
      </c>
      <c r="M94" s="12">
        <f t="shared" si="30"/>
        <v>119.00696610509731</v>
      </c>
      <c r="N94" s="12">
        <f t="shared" si="30"/>
        <v>120.29664443604949</v>
      </c>
      <c r="O94" s="12">
        <f t="shared" si="30"/>
        <v>120.83579029835035</v>
      </c>
      <c r="P94" s="12">
        <f t="shared" si="30"/>
        <v>121.63928387379474</v>
      </c>
      <c r="Q94" s="12">
        <f t="shared" si="30"/>
        <v>126.47934311936598</v>
      </c>
      <c r="R94" s="12">
        <f t="shared" si="30"/>
        <v>131.33525984446095</v>
      </c>
      <c r="S94" s="12">
        <f t="shared" si="30"/>
        <v>131.71038693999625</v>
      </c>
      <c r="T94" s="12">
        <f t="shared" si="30"/>
        <v>130.9858214413529</v>
      </c>
      <c r="U94" s="12">
        <f t="shared" si="30"/>
        <v>128.8277212400171</v>
      </c>
    </row>
    <row r="95" spans="1:21">
      <c r="A95" t="s">
        <v>201</v>
      </c>
      <c r="C95" t="s">
        <v>194</v>
      </c>
      <c r="E95" s="12">
        <f t="shared" ref="E95:U95" si="31">100*E63/E$65</f>
        <v>105.13068063759685</v>
      </c>
      <c r="F95" s="12">
        <f t="shared" si="31"/>
        <v>101.64987187496976</v>
      </c>
      <c r="G95" s="12">
        <f t="shared" si="31"/>
        <v>100.10687791210813</v>
      </c>
      <c r="H95" s="12">
        <f t="shared" si="31"/>
        <v>99.074646611836414</v>
      </c>
      <c r="I95" s="12">
        <f t="shared" si="31"/>
        <v>96.592991764966015</v>
      </c>
      <c r="J95" s="12">
        <f t="shared" si="31"/>
        <v>96.679033823433784</v>
      </c>
      <c r="K95" s="12">
        <f t="shared" si="31"/>
        <v>96.880444586194685</v>
      </c>
      <c r="L95" s="12">
        <f t="shared" si="31"/>
        <v>98.378614072912882</v>
      </c>
      <c r="M95" s="12">
        <f t="shared" si="31"/>
        <v>97.456356189373821</v>
      </c>
      <c r="N95" s="12">
        <f t="shared" si="31"/>
        <v>97.358669437952727</v>
      </c>
      <c r="O95" s="12">
        <f t="shared" si="31"/>
        <v>96.703039534838851</v>
      </c>
      <c r="P95" s="12">
        <f t="shared" si="31"/>
        <v>96.248658343210394</v>
      </c>
      <c r="Q95" s="12">
        <f t="shared" si="31"/>
        <v>99.686157030420219</v>
      </c>
      <c r="R95" s="12">
        <f t="shared" si="31"/>
        <v>101.85988504204836</v>
      </c>
      <c r="S95" s="12">
        <f t="shared" si="31"/>
        <v>100.58188818021404</v>
      </c>
      <c r="T95" s="12">
        <f t="shared" si="31"/>
        <v>100.7053021695104</v>
      </c>
      <c r="U95" s="12">
        <f t="shared" si="31"/>
        <v>99.355039082529075</v>
      </c>
    </row>
    <row r="96" spans="1:21">
      <c r="A96" t="s">
        <v>202</v>
      </c>
      <c r="C96" t="s">
        <v>194</v>
      </c>
      <c r="E96" s="12">
        <f t="shared" ref="E96:U96" si="32">100*E64/E$65</f>
        <v>12.826256344800973</v>
      </c>
      <c r="F96" s="12">
        <f t="shared" si="32"/>
        <v>14.302689066413176</v>
      </c>
      <c r="G96" s="12">
        <f t="shared" si="32"/>
        <v>16.200507722576578</v>
      </c>
      <c r="H96" s="12">
        <f t="shared" si="32"/>
        <v>17.532658440553984</v>
      </c>
      <c r="I96" s="12">
        <f t="shared" si="32"/>
        <v>19.013715001266018</v>
      </c>
      <c r="J96" s="12">
        <f t="shared" si="32"/>
        <v>19.587456413745493</v>
      </c>
      <c r="K96" s="12">
        <f t="shared" si="32"/>
        <v>20.503507403570033</v>
      </c>
      <c r="L96" s="12">
        <f t="shared" si="32"/>
        <v>23.069474389362561</v>
      </c>
      <c r="M96" s="12">
        <f t="shared" si="32"/>
        <v>26.172199206657595</v>
      </c>
      <c r="N96" s="12">
        <f t="shared" si="32"/>
        <v>27.034087105906888</v>
      </c>
      <c r="O96" s="12">
        <f t="shared" si="32"/>
        <v>29.454613879734392</v>
      </c>
      <c r="P96" s="12">
        <f t="shared" si="32"/>
        <v>36.271309285881351</v>
      </c>
      <c r="Q96" s="12">
        <f t="shared" si="32"/>
        <v>40.659059342574686</v>
      </c>
      <c r="R96" s="12">
        <f t="shared" si="32"/>
        <v>39.241264428379274</v>
      </c>
      <c r="S96" s="12">
        <f t="shared" si="32"/>
        <v>37.959599789474524</v>
      </c>
      <c r="T96" s="12">
        <f t="shared" si="32"/>
        <v>38.099881158449492</v>
      </c>
      <c r="U96" s="12">
        <f t="shared" si="32"/>
        <v>38.227037261011048</v>
      </c>
    </row>
    <row r="97" spans="1:21">
      <c r="A97" t="s">
        <v>220</v>
      </c>
      <c r="C97" t="s">
        <v>194</v>
      </c>
      <c r="E97" s="12">
        <f t="shared" ref="E97:U97" si="33">100*E65/E$65</f>
        <v>100</v>
      </c>
      <c r="F97" s="12">
        <f t="shared" si="33"/>
        <v>100</v>
      </c>
      <c r="G97" s="12">
        <f t="shared" si="33"/>
        <v>100</v>
      </c>
      <c r="H97" s="12">
        <f t="shared" si="33"/>
        <v>100</v>
      </c>
      <c r="I97" s="12">
        <f t="shared" si="33"/>
        <v>100</v>
      </c>
      <c r="J97" s="12">
        <f t="shared" si="33"/>
        <v>100</v>
      </c>
      <c r="K97" s="12">
        <f t="shared" si="33"/>
        <v>100</v>
      </c>
      <c r="L97" s="12">
        <f t="shared" si="33"/>
        <v>100</v>
      </c>
      <c r="M97" s="12">
        <f t="shared" si="33"/>
        <v>100</v>
      </c>
      <c r="N97" s="12">
        <f t="shared" si="33"/>
        <v>100</v>
      </c>
      <c r="O97" s="12">
        <f t="shared" si="33"/>
        <v>100</v>
      </c>
      <c r="P97" s="12">
        <f t="shared" si="33"/>
        <v>100</v>
      </c>
      <c r="Q97" s="12">
        <f t="shared" si="33"/>
        <v>100</v>
      </c>
      <c r="R97" s="12">
        <f t="shared" si="33"/>
        <v>100</v>
      </c>
      <c r="S97" s="12">
        <f t="shared" si="33"/>
        <v>100</v>
      </c>
      <c r="T97" s="12">
        <f t="shared" si="33"/>
        <v>100</v>
      </c>
      <c r="U97" s="12">
        <f t="shared" si="33"/>
        <v>100</v>
      </c>
    </row>
    <row r="98" spans="1:21">
      <c r="A98" t="s">
        <v>203</v>
      </c>
      <c r="C98" t="s">
        <v>194</v>
      </c>
      <c r="E98" s="12">
        <f t="shared" ref="E98:U98" si="34">100*E66/E$65</f>
        <v>100.57403751966518</v>
      </c>
      <c r="F98" s="12">
        <f t="shared" si="34"/>
        <v>97.448575247513034</v>
      </c>
      <c r="G98" s="12">
        <f t="shared" si="34"/>
        <v>97.203221315669197</v>
      </c>
      <c r="H98" s="12">
        <f t="shared" si="34"/>
        <v>96.330818387850044</v>
      </c>
      <c r="I98" s="12">
        <f t="shared" si="34"/>
        <v>95.038473054420663</v>
      </c>
      <c r="J98" s="12">
        <f t="shared" si="34"/>
        <v>96.214843339620103</v>
      </c>
      <c r="K98" s="12">
        <f t="shared" si="34"/>
        <v>95.79837262328661</v>
      </c>
      <c r="L98" s="12">
        <f t="shared" si="34"/>
        <v>97.726523142287704</v>
      </c>
      <c r="M98" s="12">
        <f t="shared" si="34"/>
        <v>98.386872401944501</v>
      </c>
      <c r="N98" s="12">
        <f t="shared" si="34"/>
        <v>100.07026847671673</v>
      </c>
      <c r="O98" s="12">
        <f t="shared" si="34"/>
        <v>99.813368517911172</v>
      </c>
      <c r="P98" s="12">
        <f t="shared" si="34"/>
        <v>100.71345851207374</v>
      </c>
      <c r="Q98" s="12">
        <f t="shared" si="34"/>
        <v>106.22585037718893</v>
      </c>
      <c r="R98" s="12">
        <f t="shared" si="34"/>
        <v>110.52760332634074</v>
      </c>
      <c r="S98" s="12">
        <f t="shared" si="34"/>
        <v>109.36000519685058</v>
      </c>
      <c r="T98" s="12">
        <f t="shared" si="34"/>
        <v>110.94956902982935</v>
      </c>
      <c r="U98" s="12">
        <f t="shared" si="34"/>
        <v>111.3424623193676</v>
      </c>
    </row>
    <row r="99" spans="1:21">
      <c r="A99" t="s">
        <v>2</v>
      </c>
      <c r="C99" t="s">
        <v>194</v>
      </c>
      <c r="D99" t="s">
        <v>2</v>
      </c>
      <c r="E99" s="12">
        <f t="shared" ref="E99:U99" si="35">100*E67/E$65</f>
        <v>119.97714387485529</v>
      </c>
      <c r="F99" s="12">
        <f t="shared" si="35"/>
        <v>115.52031594496198</v>
      </c>
      <c r="G99" s="12">
        <f t="shared" si="35"/>
        <v>115.57183882502888</v>
      </c>
      <c r="H99" s="12">
        <f t="shared" si="35"/>
        <v>114.3854589443972</v>
      </c>
      <c r="I99" s="12">
        <f t="shared" si="35"/>
        <v>111.44657208406596</v>
      </c>
      <c r="J99" s="12">
        <f t="shared" si="35"/>
        <v>111.33377065500699</v>
      </c>
      <c r="K99" s="12">
        <f t="shared" si="35"/>
        <v>111.96206649888371</v>
      </c>
      <c r="L99" s="12">
        <f t="shared" si="35"/>
        <v>113.74502671279483</v>
      </c>
      <c r="M99" s="12">
        <f t="shared" si="35"/>
        <v>114.07340471614941</v>
      </c>
      <c r="N99" s="12">
        <f t="shared" si="35"/>
        <v>115.14245454166768</v>
      </c>
      <c r="O99" s="12">
        <f t="shared" si="35"/>
        <v>115.5861193149744</v>
      </c>
      <c r="P99" s="12">
        <f t="shared" si="35"/>
        <v>115.2009612388528</v>
      </c>
      <c r="Q99" s="12">
        <f t="shared" si="35"/>
        <v>118.61167243116641</v>
      </c>
      <c r="R99" s="12">
        <f t="shared" si="35"/>
        <v>121.44067251165345</v>
      </c>
      <c r="S99" s="12">
        <f t="shared" si="35"/>
        <v>120.74352083976865</v>
      </c>
      <c r="T99" s="12">
        <f t="shared" si="35"/>
        <v>121.3185464812363</v>
      </c>
      <c r="U99" s="12">
        <f t="shared" si="35"/>
        <v>120.16009546290893</v>
      </c>
    </row>
    <row r="100" spans="1:21">
      <c r="A100" t="s">
        <v>5</v>
      </c>
      <c r="C100" t="s">
        <v>194</v>
      </c>
      <c r="D100" t="s">
        <v>5</v>
      </c>
      <c r="E100" s="12">
        <f t="shared" ref="E100:U100" si="36">100*E68/E$65</f>
        <v>106.41978835821782</v>
      </c>
      <c r="F100" s="12">
        <f t="shared" si="36"/>
        <v>100.31291971297412</v>
      </c>
      <c r="G100" s="12">
        <f t="shared" si="36"/>
        <v>98.342377477107334</v>
      </c>
      <c r="H100" s="12">
        <f t="shared" si="36"/>
        <v>96.181459081956106</v>
      </c>
      <c r="I100" s="12">
        <f t="shared" si="36"/>
        <v>92.503811683729253</v>
      </c>
      <c r="J100" s="12">
        <f t="shared" si="36"/>
        <v>91.629031572206856</v>
      </c>
      <c r="K100" s="12">
        <f t="shared" si="36"/>
        <v>90.747626107059503</v>
      </c>
      <c r="L100" s="12">
        <f t="shared" si="36"/>
        <v>90.97736692260456</v>
      </c>
      <c r="M100" s="12">
        <f t="shared" si="36"/>
        <v>88.373624593379745</v>
      </c>
      <c r="N100" s="12">
        <f t="shared" si="36"/>
        <v>86.408364419329857</v>
      </c>
      <c r="O100" s="12">
        <f t="shared" si="36"/>
        <v>84.113424968692044</v>
      </c>
      <c r="P100" s="12">
        <f t="shared" si="36"/>
        <v>82.363233863512448</v>
      </c>
      <c r="Q100" s="12">
        <f t="shared" si="36"/>
        <v>84.426100928674529</v>
      </c>
      <c r="R100" s="12">
        <f t="shared" si="36"/>
        <v>85.722545307374531</v>
      </c>
      <c r="S100" s="12">
        <f t="shared" si="36"/>
        <v>84.914391166414561</v>
      </c>
      <c r="T100" s="12">
        <f t="shared" si="36"/>
        <v>85.694148383953163</v>
      </c>
      <c r="U100" s="12">
        <f t="shared" si="36"/>
        <v>85.389621137897848</v>
      </c>
    </row>
    <row r="101" spans="1:21">
      <c r="A101" t="s">
        <v>204</v>
      </c>
      <c r="C101" t="s">
        <v>194</v>
      </c>
      <c r="D101" t="s">
        <v>204</v>
      </c>
      <c r="E101" s="12">
        <f t="shared" ref="E101:U101" si="37">100*E69/E$65</f>
        <v>56.968817714981157</v>
      </c>
      <c r="F101" s="12">
        <f t="shared" si="37"/>
        <v>62.745384792675459</v>
      </c>
      <c r="G101" s="12">
        <f t="shared" si="37"/>
        <v>60.562540376683394</v>
      </c>
      <c r="H101" s="12">
        <f t="shared" si="37"/>
        <v>63.578311815029124</v>
      </c>
      <c r="I101" s="12">
        <f t="shared" si="37"/>
        <v>62.015669060809479</v>
      </c>
      <c r="J101" s="12">
        <f t="shared" si="37"/>
        <v>62.020394865201531</v>
      </c>
      <c r="K101" s="12">
        <f t="shared" si="37"/>
        <v>66.280048322465248</v>
      </c>
      <c r="L101" s="12">
        <f t="shared" si="37"/>
        <v>69.700674873376386</v>
      </c>
      <c r="M101" s="12">
        <f t="shared" si="37"/>
        <v>70.311056432025296</v>
      </c>
      <c r="N101" s="12">
        <f t="shared" si="37"/>
        <v>68.721737119480821</v>
      </c>
      <c r="O101" s="12">
        <f t="shared" si="37"/>
        <v>67.462289955703341</v>
      </c>
      <c r="P101" s="12">
        <f t="shared" si="37"/>
        <v>68.716516307836585</v>
      </c>
      <c r="Q101" s="12">
        <f t="shared" si="37"/>
        <v>72.794466080230933</v>
      </c>
      <c r="R101" s="12">
        <f t="shared" si="37"/>
        <v>75.924147169741346</v>
      </c>
      <c r="S101" s="12">
        <f t="shared" si="37"/>
        <v>71.547508096878829</v>
      </c>
      <c r="T101" s="12">
        <f t="shared" si="37"/>
        <v>67.618651132750912</v>
      </c>
      <c r="U101" s="12">
        <f t="shared" si="37"/>
        <v>62.794281424028824</v>
      </c>
    </row>
    <row r="102" spans="1:21">
      <c r="A102" t="s">
        <v>205</v>
      </c>
      <c r="C102" t="s">
        <v>194</v>
      </c>
      <c r="E102" s="12">
        <f t="shared" ref="E102:U102" si="38">100*E70/E$65</f>
        <v>20.182626376562084</v>
      </c>
      <c r="F102" s="12">
        <f t="shared" si="38"/>
        <v>21.739496668820902</v>
      </c>
      <c r="G102" s="12">
        <f t="shared" si="38"/>
        <v>21.776252105886819</v>
      </c>
      <c r="H102" s="12">
        <f t="shared" si="38"/>
        <v>21.275373381407025</v>
      </c>
      <c r="I102" s="12">
        <f t="shared" si="38"/>
        <v>22.145088199040011</v>
      </c>
      <c r="J102" s="12">
        <f t="shared" si="38"/>
        <v>25.591885077367163</v>
      </c>
      <c r="K102" s="12">
        <f t="shared" si="38"/>
        <v>30.446507140735829</v>
      </c>
      <c r="L102" s="12">
        <f t="shared" si="38"/>
        <v>32.021798726898822</v>
      </c>
      <c r="M102" s="12">
        <f t="shared" si="38"/>
        <v>34.074895608207655</v>
      </c>
      <c r="N102" s="12">
        <f t="shared" si="38"/>
        <v>35.845972418330135</v>
      </c>
      <c r="O102" s="12">
        <f t="shared" si="38"/>
        <v>34.543823728172853</v>
      </c>
      <c r="P102" s="12">
        <f t="shared" si="38"/>
        <v>37.051650288787293</v>
      </c>
      <c r="Q102" s="12">
        <f t="shared" si="38"/>
        <v>39.971894659440615</v>
      </c>
      <c r="R102" s="12">
        <f t="shared" si="38"/>
        <v>35.157055383376807</v>
      </c>
      <c r="S102" s="12">
        <f t="shared" si="38"/>
        <v>34.037966175396363</v>
      </c>
      <c r="T102" s="12">
        <f t="shared" si="38"/>
        <v>33.949504339959873</v>
      </c>
      <c r="U102" s="12">
        <f t="shared" si="38"/>
        <v>31.574402617648758</v>
      </c>
    </row>
    <row r="103" spans="1:21">
      <c r="A103" t="s">
        <v>206</v>
      </c>
      <c r="C103" t="s">
        <v>194</v>
      </c>
      <c r="E103" s="12">
        <f t="shared" ref="E103:U103" si="39">100*E71/E$65</f>
        <v>88.912330434266366</v>
      </c>
      <c r="F103" s="12">
        <f t="shared" si="39"/>
        <v>96.453970872300431</v>
      </c>
      <c r="G103" s="12">
        <f t="shared" si="39"/>
        <v>93.214267466349554</v>
      </c>
      <c r="H103" s="12">
        <f t="shared" si="39"/>
        <v>93.644778391922856</v>
      </c>
      <c r="I103" s="12">
        <f t="shared" si="39"/>
        <v>95.819679680572719</v>
      </c>
      <c r="J103" s="12">
        <f t="shared" si="39"/>
        <v>100.07585384034299</v>
      </c>
      <c r="K103" s="12">
        <f t="shared" si="39"/>
        <v>102.85086689551332</v>
      </c>
      <c r="L103" s="12">
        <f t="shared" si="39"/>
        <v>107.79482521639552</v>
      </c>
      <c r="M103" s="12">
        <f t="shared" si="39"/>
        <v>111.17397184209692</v>
      </c>
      <c r="N103" s="12">
        <f t="shared" si="39"/>
        <v>113.99925594703721</v>
      </c>
      <c r="O103" s="12">
        <f t="shared" si="39"/>
        <v>115.88243698496349</v>
      </c>
      <c r="P103" s="12">
        <f t="shared" si="39"/>
        <v>118.75670828394796</v>
      </c>
      <c r="Q103" s="12">
        <f t="shared" si="39"/>
        <v>126.8496146409216</v>
      </c>
      <c r="R103" s="12">
        <f t="shared" si="39"/>
        <v>125.14227928302368</v>
      </c>
      <c r="S103" s="12">
        <f t="shared" si="39"/>
        <v>116.47088769367215</v>
      </c>
      <c r="T103" s="12">
        <f t="shared" si="39"/>
        <v>115.21500512823725</v>
      </c>
      <c r="U103" s="12">
        <f t="shared" si="39"/>
        <v>112.53213495912071</v>
      </c>
    </row>
    <row r="104" spans="1:21">
      <c r="A104" t="s">
        <v>207</v>
      </c>
      <c r="C104" t="s">
        <v>194</v>
      </c>
      <c r="D104" t="s">
        <v>207</v>
      </c>
      <c r="E104" s="12">
        <f t="shared" ref="E104:U104" si="40">100*E72/E$65</f>
        <v>100.28603550120216</v>
      </c>
      <c r="F104" s="12">
        <f t="shared" si="40"/>
        <v>102.61949285499988</v>
      </c>
      <c r="G104" s="12">
        <f t="shared" si="40"/>
        <v>97.679482450534834</v>
      </c>
      <c r="H104" s="12">
        <f t="shared" si="40"/>
        <v>96.621782453282236</v>
      </c>
      <c r="I104" s="12">
        <f t="shared" si="40"/>
        <v>94.256977603570149</v>
      </c>
      <c r="J104" s="12">
        <f t="shared" si="40"/>
        <v>94.776684543075973</v>
      </c>
      <c r="K104" s="12">
        <f t="shared" si="40"/>
        <v>94.92540935970294</v>
      </c>
      <c r="L104" s="12">
        <f t="shared" si="40"/>
        <v>97.483520446113474</v>
      </c>
      <c r="M104" s="12">
        <f t="shared" si="40"/>
        <v>97.815138776224146</v>
      </c>
      <c r="N104" s="12">
        <f t="shared" si="40"/>
        <v>99.119489447519129</v>
      </c>
      <c r="O104" s="12">
        <f t="shared" si="40"/>
        <v>99.128018571999348</v>
      </c>
      <c r="P104" s="12">
        <f t="shared" si="40"/>
        <v>98.078636097039919</v>
      </c>
      <c r="Q104" s="12">
        <f t="shared" si="40"/>
        <v>101.79462948337371</v>
      </c>
      <c r="R104" s="12">
        <f t="shared" si="40"/>
        <v>103.20849737586495</v>
      </c>
      <c r="S104" s="12">
        <f t="shared" si="40"/>
        <v>102.76119808618022</v>
      </c>
      <c r="T104" s="12">
        <f t="shared" si="40"/>
        <v>101.7636336508354</v>
      </c>
      <c r="U104" s="12">
        <f t="shared" si="40"/>
        <v>99.155223003285954</v>
      </c>
    </row>
    <row r="105" spans="1:21">
      <c r="A105" t="s">
        <v>209</v>
      </c>
      <c r="C105" t="s">
        <v>194</v>
      </c>
      <c r="E105" s="12">
        <f t="shared" ref="E105:U105" si="41">100*E73/E$65</f>
        <v>8.2158122829410196</v>
      </c>
      <c r="F105" s="12">
        <f t="shared" si="41"/>
        <v>10.750996557883157</v>
      </c>
      <c r="G105" s="12">
        <f t="shared" si="41"/>
        <v>13.073331406217957</v>
      </c>
      <c r="H105" s="12">
        <f t="shared" si="41"/>
        <v>13.20538556615943</v>
      </c>
      <c r="I105" s="12">
        <f t="shared" si="41"/>
        <v>14.151158652369629</v>
      </c>
      <c r="J105" s="12">
        <f t="shared" si="41"/>
        <v>14.93701567354208</v>
      </c>
      <c r="K105" s="12">
        <f t="shared" si="41"/>
        <v>16.622251141438344</v>
      </c>
      <c r="L105" s="12">
        <f t="shared" si="41"/>
        <v>17.741218574181001</v>
      </c>
      <c r="M105" s="12">
        <f t="shared" si="41"/>
        <v>18.632746328825046</v>
      </c>
      <c r="N105" s="12">
        <f t="shared" si="41"/>
        <v>20.386993724387271</v>
      </c>
      <c r="O105" s="12">
        <f t="shared" si="41"/>
        <v>23.161120705973076</v>
      </c>
      <c r="P105" s="12">
        <f t="shared" si="41"/>
        <v>25.556147470730757</v>
      </c>
      <c r="Q105" s="12">
        <f t="shared" si="41"/>
        <v>29.815681254936134</v>
      </c>
      <c r="R105" s="12">
        <f t="shared" si="41"/>
        <v>27.504682643836528</v>
      </c>
      <c r="S105" s="12">
        <f t="shared" si="41"/>
        <v>27.430197148891097</v>
      </c>
      <c r="T105" s="12">
        <f t="shared" si="41"/>
        <v>28.250457263472455</v>
      </c>
      <c r="U105" s="12">
        <f t="shared" si="41"/>
        <v>29.016367633282528</v>
      </c>
    </row>
    <row r="106" spans="1:21">
      <c r="A106" t="s">
        <v>210</v>
      </c>
      <c r="C106" t="s">
        <v>194</v>
      </c>
      <c r="E106" s="12">
        <f t="shared" ref="E106:U106" si="42">100*E74/E$65</f>
        <v>120.27731603787585</v>
      </c>
      <c r="F106" s="12">
        <f t="shared" si="42"/>
        <v>115.57970975531687</v>
      </c>
      <c r="G106" s="12">
        <f t="shared" si="42"/>
        <v>116.4977990989219</v>
      </c>
      <c r="H106" s="12">
        <f t="shared" si="42"/>
        <v>117.74573988824012</v>
      </c>
      <c r="I106" s="12">
        <f t="shared" si="42"/>
        <v>117.93489056913549</v>
      </c>
      <c r="J106" s="12">
        <f t="shared" si="42"/>
        <v>121.35194931237524</v>
      </c>
      <c r="K106" s="12">
        <f t="shared" si="42"/>
        <v>124.32600710932988</v>
      </c>
      <c r="L106" s="12">
        <f t="shared" si="42"/>
        <v>128.18988187829947</v>
      </c>
      <c r="M106" s="12">
        <f t="shared" si="42"/>
        <v>128.84782218236074</v>
      </c>
      <c r="N106" s="12">
        <f t="shared" si="42"/>
        <v>128.47033914738424</v>
      </c>
      <c r="O106" s="12">
        <f t="shared" si="42"/>
        <v>127.85542672624335</v>
      </c>
      <c r="P106" s="12">
        <f t="shared" si="42"/>
        <v>128.63787640756811</v>
      </c>
      <c r="Q106" s="12">
        <f t="shared" si="42"/>
        <v>132.8074566300825</v>
      </c>
      <c r="R106" s="12">
        <f t="shared" si="42"/>
        <v>136.66780119190605</v>
      </c>
      <c r="S106" s="12">
        <f t="shared" si="42"/>
        <v>134.67943253573165</v>
      </c>
      <c r="T106" s="12">
        <f t="shared" si="42"/>
        <v>134.45888489272437</v>
      </c>
      <c r="U106" s="12">
        <f t="shared" si="42"/>
        <v>132.50469594320543</v>
      </c>
    </row>
    <row r="107" spans="1:21">
      <c r="A107" t="s">
        <v>211</v>
      </c>
      <c r="C107" t="s">
        <v>194</v>
      </c>
      <c r="E107" s="12">
        <f t="shared" ref="E107:U107" si="43">100*E75/E$65</f>
        <v>103.12242126510135</v>
      </c>
      <c r="F107" s="12">
        <f t="shared" si="43"/>
        <v>106.91846487969079</v>
      </c>
      <c r="G107" s="12">
        <f t="shared" si="43"/>
        <v>106.05137558942083</v>
      </c>
      <c r="H107" s="12">
        <f t="shared" si="43"/>
        <v>109.59800431692224</v>
      </c>
      <c r="I107" s="12">
        <f t="shared" si="43"/>
        <v>112.65109944330645</v>
      </c>
      <c r="J107" s="12">
        <f t="shared" si="43"/>
        <v>116.6953176981455</v>
      </c>
      <c r="K107" s="12">
        <f t="shared" si="43"/>
        <v>126.9300476821499</v>
      </c>
      <c r="L107" s="12">
        <f t="shared" si="43"/>
        <v>123.27361113835282</v>
      </c>
      <c r="M107" s="12">
        <f t="shared" si="43"/>
        <v>119.51756728677601</v>
      </c>
      <c r="N107" s="12">
        <f t="shared" si="43"/>
        <v>127.60235396524209</v>
      </c>
      <c r="O107" s="12">
        <f t="shared" si="43"/>
        <v>130.17608785184228</v>
      </c>
      <c r="P107" s="12">
        <f t="shared" si="43"/>
        <v>134.94031511921895</v>
      </c>
      <c r="Q107" s="12">
        <f t="shared" si="43"/>
        <v>139.77534791252484</v>
      </c>
      <c r="R107" s="12">
        <f t="shared" si="43"/>
        <v>136.46511389433428</v>
      </c>
      <c r="S107" s="12">
        <f t="shared" si="43"/>
        <v>149.53956168807494</v>
      </c>
      <c r="T107" s="12">
        <f t="shared" si="43"/>
        <v>158.40488345911339</v>
      </c>
      <c r="U107" s="12">
        <f t="shared" si="43"/>
        <v>166.36509356886378</v>
      </c>
    </row>
    <row r="108" spans="1:21">
      <c r="A108" t="s">
        <v>212</v>
      </c>
      <c r="C108" t="s">
        <v>194</v>
      </c>
      <c r="E108" s="12">
        <f t="shared" ref="E108:U108" si="44">100*E76/E$65</f>
        <v>17.897384903084092</v>
      </c>
      <c r="F108" s="12">
        <f t="shared" si="44"/>
        <v>19.435181710290827</v>
      </c>
      <c r="G108" s="12">
        <f t="shared" si="44"/>
        <v>21.004869349276596</v>
      </c>
      <c r="H108" s="12">
        <f t="shared" si="44"/>
        <v>20.798232772600961</v>
      </c>
      <c r="I108" s="12">
        <f t="shared" si="44"/>
        <v>23.834135035815866</v>
      </c>
      <c r="J108" s="12">
        <f t="shared" si="44"/>
        <v>27.741494114292287</v>
      </c>
      <c r="K108" s="12">
        <f t="shared" si="44"/>
        <v>26.207924420834765</v>
      </c>
      <c r="L108" s="12">
        <f t="shared" si="44"/>
        <v>23.07300491406793</v>
      </c>
      <c r="M108" s="12">
        <f t="shared" si="44"/>
        <v>22.09375832757129</v>
      </c>
      <c r="N108" s="12">
        <f t="shared" si="44"/>
        <v>24.885009343753904</v>
      </c>
      <c r="O108" s="12">
        <f t="shared" si="44"/>
        <v>25.537477698586379</v>
      </c>
      <c r="P108" s="12">
        <f t="shared" si="44"/>
        <v>26.869864113360116</v>
      </c>
      <c r="Q108" s="12">
        <f t="shared" si="44"/>
        <v>31.758925896674743</v>
      </c>
      <c r="R108" s="12">
        <f t="shared" si="44"/>
        <v>26.583508148400266</v>
      </c>
      <c r="S108" s="12">
        <f t="shared" si="44"/>
        <v>29.890083958303226</v>
      </c>
      <c r="T108" s="12">
        <f t="shared" si="44"/>
        <v>30.012317159822587</v>
      </c>
      <c r="U108" s="12">
        <f t="shared" si="44"/>
        <v>29.149772095445719</v>
      </c>
    </row>
    <row r="109" spans="1:21">
      <c r="A109" t="s">
        <v>213</v>
      </c>
      <c r="C109" t="s">
        <v>194</v>
      </c>
      <c r="D109" t="s">
        <v>213</v>
      </c>
      <c r="E109" s="12">
        <f t="shared" ref="E109:U109" si="45">100*E77/E$65</f>
        <v>52.27477811748642</v>
      </c>
      <c r="F109" s="12">
        <f t="shared" si="45"/>
        <v>52.615173631012098</v>
      </c>
      <c r="G109" s="12">
        <f t="shared" si="45"/>
        <v>53.51437252446749</v>
      </c>
      <c r="H109" s="12">
        <f t="shared" si="45"/>
        <v>54.310550026601462</v>
      </c>
      <c r="I109" s="12">
        <f t="shared" si="45"/>
        <v>55.331655796695649</v>
      </c>
      <c r="J109" s="12">
        <f t="shared" si="45"/>
        <v>55.546085116388426</v>
      </c>
      <c r="K109" s="12">
        <f t="shared" si="45"/>
        <v>55.794670990726409</v>
      </c>
      <c r="L109" s="12">
        <f t="shared" si="45"/>
        <v>57.113811141068609</v>
      </c>
      <c r="M109" s="12">
        <f t="shared" si="45"/>
        <v>56.62129228645319</v>
      </c>
      <c r="N109" s="12">
        <f t="shared" si="45"/>
        <v>57.850204040006489</v>
      </c>
      <c r="O109" s="12">
        <f t="shared" si="45"/>
        <v>56.799019842211827</v>
      </c>
      <c r="P109" s="12">
        <f t="shared" si="45"/>
        <v>56.812220751338657</v>
      </c>
      <c r="Q109" s="12">
        <f t="shared" si="45"/>
        <v>58.439145946240359</v>
      </c>
      <c r="R109" s="12">
        <f t="shared" si="45"/>
        <v>60.124492327227635</v>
      </c>
      <c r="S109" s="12">
        <f t="shared" si="45"/>
        <v>59.236169019611481</v>
      </c>
      <c r="T109" s="12">
        <f t="shared" si="45"/>
        <v>57.489886990971598</v>
      </c>
      <c r="U109" s="12">
        <f t="shared" si="45"/>
        <v>53.872557926319999</v>
      </c>
    </row>
    <row r="110" spans="1:21">
      <c r="A110" t="s">
        <v>216</v>
      </c>
      <c r="C110" t="s">
        <v>194</v>
      </c>
      <c r="E110" s="12">
        <f t="shared" ref="E110:U110" si="46">100*E78/E$65</f>
        <v>13.277516400011875</v>
      </c>
      <c r="F110" s="12">
        <f t="shared" si="46"/>
        <v>15.583580927023753</v>
      </c>
      <c r="G110" s="12">
        <f t="shared" si="46"/>
        <v>16.09341983421675</v>
      </c>
      <c r="H110" s="12">
        <f t="shared" si="46"/>
        <v>14.820590141206917</v>
      </c>
      <c r="I110" s="12">
        <f t="shared" si="46"/>
        <v>16.303480305525184</v>
      </c>
      <c r="J110" s="12">
        <f t="shared" si="46"/>
        <v>16.175315546973099</v>
      </c>
      <c r="K110" s="12">
        <f t="shared" si="46"/>
        <v>17.688742097441359</v>
      </c>
      <c r="L110" s="12">
        <f t="shared" si="46"/>
        <v>19.088430591242187</v>
      </c>
      <c r="M110" s="12">
        <f t="shared" si="46"/>
        <v>20.667960729668398</v>
      </c>
      <c r="N110" s="12">
        <f t="shared" si="46"/>
        <v>23.306669041507522</v>
      </c>
      <c r="O110" s="12">
        <f t="shared" si="46"/>
        <v>25.085396135456147</v>
      </c>
      <c r="P110" s="12">
        <f t="shared" si="46"/>
        <v>29.472603578892407</v>
      </c>
      <c r="Q110" s="12">
        <f t="shared" si="46"/>
        <v>33.866472398485797</v>
      </c>
      <c r="R110" s="12">
        <f t="shared" si="46"/>
        <v>36.388751618607529</v>
      </c>
      <c r="S110" s="12">
        <f t="shared" si="46"/>
        <v>36.924312908738266</v>
      </c>
      <c r="T110" s="12">
        <f t="shared" si="46"/>
        <v>36.777495020445123</v>
      </c>
      <c r="U110" s="12">
        <f t="shared" si="46"/>
        <v>36.28414367046495</v>
      </c>
    </row>
    <row r="111" spans="1:21">
      <c r="A111" t="s">
        <v>217</v>
      </c>
      <c r="C111" t="s">
        <v>194</v>
      </c>
      <c r="E111" s="12">
        <f t="shared" ref="E111:U111" si="47">100*E79/E$65</f>
        <v>49.811733800350268</v>
      </c>
      <c r="F111" s="12">
        <f t="shared" si="47"/>
        <v>51.917251554114138</v>
      </c>
      <c r="G111" s="12">
        <f t="shared" si="47"/>
        <v>53.097849633206479</v>
      </c>
      <c r="H111" s="12">
        <f t="shared" si="47"/>
        <v>53.05859537518856</v>
      </c>
      <c r="I111" s="12">
        <f t="shared" si="47"/>
        <v>52.496937655905164</v>
      </c>
      <c r="J111" s="12">
        <f t="shared" si="47"/>
        <v>54.27429824254218</v>
      </c>
      <c r="K111" s="12">
        <f t="shared" si="47"/>
        <v>54.216751015509658</v>
      </c>
      <c r="L111" s="12">
        <f t="shared" si="47"/>
        <v>55.582830786778935</v>
      </c>
      <c r="M111" s="12">
        <f t="shared" si="47"/>
        <v>56.457793080617343</v>
      </c>
      <c r="N111" s="12">
        <f t="shared" si="47"/>
        <v>58.354781114844137</v>
      </c>
      <c r="O111" s="12">
        <f t="shared" si="47"/>
        <v>59.60710368350432</v>
      </c>
      <c r="P111" s="12">
        <f t="shared" si="47"/>
        <v>61.059340416937076</v>
      </c>
      <c r="Q111" s="12">
        <f t="shared" si="47"/>
        <v>66.193305917917158</v>
      </c>
      <c r="R111" s="12">
        <f t="shared" si="47"/>
        <v>67.802800968273658</v>
      </c>
      <c r="S111" s="12">
        <f t="shared" si="47"/>
        <v>67.160358635720655</v>
      </c>
      <c r="T111" s="12">
        <f t="shared" si="47"/>
        <v>66.653207000278584</v>
      </c>
      <c r="U111" s="12">
        <f t="shared" si="47"/>
        <v>63.012065029810678</v>
      </c>
    </row>
    <row r="112" spans="1:21">
      <c r="A112" t="s">
        <v>218</v>
      </c>
      <c r="C112" t="s">
        <v>194</v>
      </c>
      <c r="D112" t="s">
        <v>218</v>
      </c>
      <c r="E112" s="12">
        <f t="shared" ref="E112:U112" si="48">100*E80/E$65</f>
        <v>85.432856421977505</v>
      </c>
      <c r="F112" s="12">
        <f t="shared" si="48"/>
        <v>81.997653639815425</v>
      </c>
      <c r="G112" s="12">
        <f t="shared" si="48"/>
        <v>81.389244876404476</v>
      </c>
      <c r="H112" s="12">
        <f t="shared" si="48"/>
        <v>81.070073452411691</v>
      </c>
      <c r="I112" s="12">
        <f t="shared" si="48"/>
        <v>79.829959272508347</v>
      </c>
      <c r="J112" s="12">
        <f t="shared" si="48"/>
        <v>80.070513429819258</v>
      </c>
      <c r="K112" s="12">
        <f t="shared" si="48"/>
        <v>80.543225250134626</v>
      </c>
      <c r="L112" s="12">
        <f t="shared" si="48"/>
        <v>82.431264154160218</v>
      </c>
      <c r="M112" s="12">
        <f t="shared" si="48"/>
        <v>81.851793590103298</v>
      </c>
      <c r="N112" s="12">
        <f t="shared" si="48"/>
        <v>82.555922474852295</v>
      </c>
      <c r="O112" s="12">
        <f t="shared" si="48"/>
        <v>82.70551061954103</v>
      </c>
      <c r="P112" s="12">
        <f t="shared" si="48"/>
        <v>84.043445909804262</v>
      </c>
      <c r="Q112" s="12">
        <f t="shared" si="48"/>
        <v>89.292246520874741</v>
      </c>
      <c r="R112" s="12">
        <f t="shared" si="48"/>
        <v>92.819000679624253</v>
      </c>
      <c r="S112" s="12">
        <f t="shared" si="48"/>
        <v>90.736905461068019</v>
      </c>
      <c r="T112" s="12">
        <f t="shared" si="48"/>
        <v>90.064809858736098</v>
      </c>
      <c r="U112" s="12">
        <f t="shared" si="48"/>
        <v>86.934878961795363</v>
      </c>
    </row>
    <row r="113" spans="1:21">
      <c r="A113" t="s">
        <v>219</v>
      </c>
      <c r="C113" t="s">
        <v>194</v>
      </c>
      <c r="E113" s="12">
        <f t="shared" ref="E113:U113" si="49">100*E81/E$65</f>
        <v>110.42105731841254</v>
      </c>
      <c r="F113" s="12">
        <f t="shared" si="49"/>
        <v>110.02034874238893</v>
      </c>
      <c r="G113" s="12">
        <f t="shared" si="49"/>
        <v>106.77120917624217</v>
      </c>
      <c r="H113" s="12">
        <f t="shared" si="49"/>
        <v>105.81756182227794</v>
      </c>
      <c r="I113" s="12">
        <f t="shared" si="49"/>
        <v>112.7855954779038</v>
      </c>
      <c r="J113" s="12">
        <f t="shared" si="49"/>
        <v>104.68921187046941</v>
      </c>
      <c r="K113" s="12">
        <f t="shared" si="49"/>
        <v>105.98798524469498</v>
      </c>
      <c r="L113" s="12">
        <f t="shared" si="49"/>
        <v>108.66704587117205</v>
      </c>
      <c r="M113" s="12">
        <f t="shared" si="49"/>
        <v>109.45386980403573</v>
      </c>
      <c r="N113" s="12">
        <f t="shared" si="49"/>
        <v>108.57298398275177</v>
      </c>
      <c r="O113" s="12">
        <f t="shared" si="49"/>
        <v>108.53877475243718</v>
      </c>
      <c r="P113" s="12">
        <f t="shared" si="49"/>
        <v>110.93903614778586</v>
      </c>
      <c r="Q113" s="12">
        <f t="shared" si="49"/>
        <v>109.07502927639641</v>
      </c>
      <c r="R113" s="12">
        <f t="shared" si="49"/>
        <v>100.87393897345102</v>
      </c>
      <c r="S113" s="12">
        <f t="shared" si="49"/>
        <v>112.9170373178948</v>
      </c>
      <c r="T113" s="12">
        <f t="shared" si="49"/>
        <v>118.52224861986251</v>
      </c>
      <c r="U113" s="12">
        <f t="shared" si="49"/>
        <v>122.84074428520199</v>
      </c>
    </row>
    <row r="114" spans="1:21">
      <c r="A114" t="s">
        <v>221</v>
      </c>
      <c r="C114" t="s">
        <v>194</v>
      </c>
      <c r="D114" t="s">
        <v>221</v>
      </c>
      <c r="E114" s="12">
        <f t="shared" ref="E114:U114" si="50">100*E82/E$65</f>
        <v>76.606273561103023</v>
      </c>
      <c r="F114" s="12">
        <f t="shared" si="50"/>
        <v>90.780625359113913</v>
      </c>
      <c r="G114" s="12">
        <f t="shared" si="50"/>
        <v>97.165565574533517</v>
      </c>
      <c r="H114" s="12">
        <f t="shared" si="50"/>
        <v>101.32134098358665</v>
      </c>
      <c r="I114" s="12">
        <f t="shared" si="50"/>
        <v>110.30212026211161</v>
      </c>
      <c r="J114" s="12">
        <f t="shared" si="50"/>
        <v>111.0746606900761</v>
      </c>
      <c r="K114" s="12">
        <f t="shared" si="50"/>
        <v>109.8754007306913</v>
      </c>
      <c r="L114" s="12">
        <f t="shared" si="50"/>
        <v>103.18990450986811</v>
      </c>
      <c r="M114" s="12">
        <f t="shared" si="50"/>
        <v>106.66229181805483</v>
      </c>
      <c r="N114" s="12">
        <f t="shared" si="50"/>
        <v>107.04382586862438</v>
      </c>
      <c r="O114" s="12">
        <f t="shared" si="50"/>
        <v>109.6454784713945</v>
      </c>
      <c r="P114" s="12">
        <f t="shared" si="50"/>
        <v>111.12349273298101</v>
      </c>
      <c r="Q114" s="12">
        <f t="shared" si="50"/>
        <v>97.195484626487655</v>
      </c>
      <c r="R114" s="12">
        <f t="shared" si="50"/>
        <v>89.212219491361807</v>
      </c>
      <c r="S114" s="12">
        <f t="shared" si="50"/>
        <v>92.514228367115066</v>
      </c>
      <c r="T114" s="12">
        <f t="shared" si="50"/>
        <v>91.20762943973358</v>
      </c>
      <c r="U114" s="12">
        <f t="shared" si="50"/>
        <v>96.173498075250833</v>
      </c>
    </row>
    <row r="115" spans="1:21">
      <c r="A115" t="s">
        <v>222</v>
      </c>
      <c r="C115" t="s">
        <v>194</v>
      </c>
      <c r="E115" s="12">
        <f t="shared" ref="E115:U115" si="51">100*E83/E$65</f>
        <v>110.29345632105435</v>
      </c>
      <c r="F115" s="12">
        <f t="shared" si="51"/>
        <v>123.74752361504351</v>
      </c>
      <c r="G115" s="12">
        <f t="shared" si="51"/>
        <v>129.11996153235069</v>
      </c>
      <c r="H115" s="12">
        <f t="shared" si="51"/>
        <v>136.10580842494375</v>
      </c>
      <c r="I115" s="12">
        <f t="shared" si="51"/>
        <v>158.17815156685793</v>
      </c>
      <c r="J115" s="12">
        <f t="shared" si="51"/>
        <v>164.20242782316362</v>
      </c>
      <c r="K115" s="12">
        <f t="shared" si="51"/>
        <v>156.40083619086764</v>
      </c>
      <c r="L115" s="12">
        <f t="shared" si="51"/>
        <v>135.43518243307469</v>
      </c>
      <c r="M115" s="12">
        <f t="shared" si="51"/>
        <v>125.06846951125742</v>
      </c>
      <c r="N115" s="12">
        <f t="shared" si="51"/>
        <v>127.09754706709548</v>
      </c>
      <c r="O115" s="12">
        <f t="shared" si="51"/>
        <v>127.47000126098575</v>
      </c>
      <c r="P115" s="12">
        <f t="shared" si="51"/>
        <v>117.92646348914163</v>
      </c>
      <c r="Q115" s="12">
        <f t="shared" si="51"/>
        <v>113.42958686238731</v>
      </c>
      <c r="R115" s="12">
        <f t="shared" si="51"/>
        <v>122.05217070677651</v>
      </c>
      <c r="S115" s="12">
        <f t="shared" si="51"/>
        <v>128.54998588100534</v>
      </c>
      <c r="T115" s="12">
        <f t="shared" si="51"/>
        <v>124.38489846298958</v>
      </c>
      <c r="U115" s="12">
        <f t="shared" si="51"/>
        <v>0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AD24"/>
  <sheetViews>
    <sheetView showGridLines="0" workbookViewId="0">
      <selection activeCell="I16" sqref="I16"/>
    </sheetView>
  </sheetViews>
  <sheetFormatPr baseColWidth="10" defaultColWidth="11.5546875" defaultRowHeight="14.4"/>
  <cols>
    <col min="1" max="1" width="24.109375" style="106" customWidth="1"/>
    <col min="2" max="16384" width="11.5546875" style="106"/>
  </cols>
  <sheetData>
    <row r="1" spans="1:30">
      <c r="A1" s="129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</row>
    <row r="2" spans="1:30">
      <c r="A2" s="129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</row>
    <row r="3" spans="1:30">
      <c r="A3" s="129"/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</row>
    <row r="20" spans="1:30">
      <c r="A20" s="131"/>
      <c r="B20" s="134" t="s">
        <v>607</v>
      </c>
      <c r="C20" s="134" t="s">
        <v>575</v>
      </c>
      <c r="D20" s="134" t="s">
        <v>576</v>
      </c>
      <c r="E20" s="134" t="s">
        <v>577</v>
      </c>
      <c r="F20" s="134" t="s">
        <v>578</v>
      </c>
      <c r="G20" s="134" t="s">
        <v>579</v>
      </c>
      <c r="H20" s="134" t="s">
        <v>580</v>
      </c>
      <c r="I20" s="134" t="s">
        <v>581</v>
      </c>
      <c r="J20" s="134" t="s">
        <v>582</v>
      </c>
      <c r="K20" s="134" t="s">
        <v>583</v>
      </c>
      <c r="L20" s="134" t="s">
        <v>584</v>
      </c>
      <c r="M20" s="134" t="s">
        <v>585</v>
      </c>
      <c r="N20" s="134" t="s">
        <v>586</v>
      </c>
      <c r="O20" s="134" t="s">
        <v>587</v>
      </c>
      <c r="P20" s="134" t="s">
        <v>588</v>
      </c>
      <c r="Q20" s="134" t="s">
        <v>589</v>
      </c>
      <c r="R20" s="134" t="s">
        <v>590</v>
      </c>
      <c r="S20" s="134" t="s">
        <v>591</v>
      </c>
      <c r="T20" s="134" t="s">
        <v>592</v>
      </c>
      <c r="U20" s="134" t="s">
        <v>593</v>
      </c>
      <c r="V20" s="134" t="s">
        <v>594</v>
      </c>
      <c r="W20" s="134" t="s">
        <v>595</v>
      </c>
      <c r="X20" s="134" t="s">
        <v>596</v>
      </c>
      <c r="Y20" s="134" t="s">
        <v>597</v>
      </c>
      <c r="Z20" s="134" t="s">
        <v>598</v>
      </c>
      <c r="AA20" s="134" t="s">
        <v>599</v>
      </c>
      <c r="AB20" s="134" t="s">
        <v>600</v>
      </c>
      <c r="AC20" s="134" t="s">
        <v>601</v>
      </c>
      <c r="AD20" s="134" t="s">
        <v>602</v>
      </c>
    </row>
    <row r="21" spans="1:30">
      <c r="A21" s="132" t="s">
        <v>610</v>
      </c>
      <c r="B21" s="135">
        <v>674</v>
      </c>
      <c r="C21" s="135">
        <v>626.5</v>
      </c>
      <c r="D21" s="135">
        <v>589.1</v>
      </c>
      <c r="E21" s="135">
        <v>512.29999999999995</v>
      </c>
      <c r="F21" s="135">
        <v>435.4</v>
      </c>
      <c r="G21" s="135">
        <v>445.6</v>
      </c>
      <c r="H21" s="135">
        <v>469.2</v>
      </c>
      <c r="I21" s="135">
        <v>496.7</v>
      </c>
      <c r="J21" s="135">
        <v>523.4</v>
      </c>
      <c r="K21" s="135">
        <v>550.29999999999995</v>
      </c>
      <c r="L21" s="135">
        <v>572.4</v>
      </c>
      <c r="M21" s="135">
        <v>594.20000000000005</v>
      </c>
      <c r="N21" s="135">
        <v>597.1</v>
      </c>
      <c r="O21" s="135">
        <v>598.70000000000005</v>
      </c>
      <c r="P21" s="135">
        <v>592.1</v>
      </c>
      <c r="Q21" s="135">
        <v>568.70000000000005</v>
      </c>
      <c r="R21" s="135">
        <v>561.4</v>
      </c>
      <c r="S21" s="135">
        <v>541.29999999999995</v>
      </c>
      <c r="T21" s="135">
        <v>518.5</v>
      </c>
      <c r="U21" s="135">
        <v>506.6</v>
      </c>
      <c r="V21" s="135">
        <v>522</v>
      </c>
      <c r="W21" s="135">
        <v>513.70000000000005</v>
      </c>
      <c r="X21" s="135">
        <v>523.29999999999995</v>
      </c>
      <c r="Y21" s="135">
        <v>539.6</v>
      </c>
      <c r="Z21" s="135">
        <v>526.79999999999995</v>
      </c>
      <c r="AA21" s="135">
        <v>537.70000000000005</v>
      </c>
      <c r="AB21" s="135">
        <v>515</v>
      </c>
      <c r="AC21" s="135">
        <v>539.9</v>
      </c>
      <c r="AD21" s="135">
        <v>531</v>
      </c>
    </row>
    <row r="22" spans="1:30">
      <c r="A22" s="132" t="s">
        <v>603</v>
      </c>
      <c r="B22" s="135">
        <v>314.89999999999998</v>
      </c>
      <c r="C22" s="135">
        <v>286.8</v>
      </c>
      <c r="D22" s="135">
        <v>261.8</v>
      </c>
      <c r="E22" s="135">
        <v>211</v>
      </c>
      <c r="F22" s="135">
        <v>166.3</v>
      </c>
      <c r="G22" s="135">
        <v>172.4</v>
      </c>
      <c r="H22" s="135">
        <v>187.2</v>
      </c>
      <c r="I22" s="135">
        <v>204.6</v>
      </c>
      <c r="J22" s="135">
        <v>224.3</v>
      </c>
      <c r="K22" s="135">
        <v>240.5</v>
      </c>
      <c r="L22" s="135">
        <v>255.8</v>
      </c>
      <c r="M22" s="135">
        <v>274.2</v>
      </c>
      <c r="N22" s="135">
        <v>275.10000000000002</v>
      </c>
      <c r="O22" s="135">
        <v>273.7</v>
      </c>
      <c r="P22" s="135">
        <v>267.2</v>
      </c>
      <c r="Q22" s="135">
        <v>256.60000000000002</v>
      </c>
      <c r="R22" s="135">
        <v>250.7</v>
      </c>
      <c r="S22" s="135">
        <v>236.2</v>
      </c>
      <c r="T22" s="135">
        <v>225.7</v>
      </c>
      <c r="U22" s="135">
        <v>217.9</v>
      </c>
      <c r="V22" s="135">
        <v>226.3</v>
      </c>
      <c r="W22" s="135">
        <v>220.5</v>
      </c>
      <c r="X22" s="135">
        <v>225.2</v>
      </c>
      <c r="Y22" s="135">
        <v>233.6</v>
      </c>
      <c r="Z22" s="135">
        <v>231.5</v>
      </c>
      <c r="AA22" s="135">
        <v>237.1</v>
      </c>
      <c r="AB22" s="135">
        <v>230.1</v>
      </c>
      <c r="AC22" s="135">
        <v>240.4</v>
      </c>
      <c r="AD22" s="135">
        <v>239.7</v>
      </c>
    </row>
    <row r="23" spans="1:30">
      <c r="A23" s="133" t="s">
        <v>608</v>
      </c>
      <c r="B23" s="135">
        <v>140.80000000000001</v>
      </c>
      <c r="C23" s="135">
        <v>132</v>
      </c>
      <c r="D23" s="135">
        <v>127</v>
      </c>
      <c r="E23" s="135">
        <v>117.2</v>
      </c>
      <c r="F23" s="135">
        <v>108.3</v>
      </c>
      <c r="G23" s="135">
        <v>107.3</v>
      </c>
      <c r="H23" s="135">
        <v>109</v>
      </c>
      <c r="I23" s="135">
        <v>111</v>
      </c>
      <c r="J23" s="135">
        <v>110.4</v>
      </c>
      <c r="K23" s="135">
        <v>116</v>
      </c>
      <c r="L23" s="135">
        <v>117.9</v>
      </c>
      <c r="M23" s="135">
        <v>117.8</v>
      </c>
      <c r="N23" s="135">
        <v>122.8</v>
      </c>
      <c r="O23" s="135">
        <v>122.7</v>
      </c>
      <c r="P23" s="135">
        <v>126.5</v>
      </c>
      <c r="Q23" s="135">
        <v>125.3</v>
      </c>
      <c r="R23" s="135">
        <v>122.5</v>
      </c>
      <c r="S23" s="135">
        <v>118.8</v>
      </c>
      <c r="T23" s="135">
        <v>113.1</v>
      </c>
      <c r="U23" s="135">
        <v>108.3</v>
      </c>
      <c r="V23" s="135">
        <v>113.3</v>
      </c>
      <c r="W23" s="135">
        <v>114.9</v>
      </c>
      <c r="X23" s="135">
        <v>117.4</v>
      </c>
      <c r="Y23" s="135">
        <v>114.5</v>
      </c>
      <c r="Z23" s="135">
        <v>109.4</v>
      </c>
      <c r="AA23" s="135">
        <v>106.6</v>
      </c>
      <c r="AB23" s="135">
        <v>98.8</v>
      </c>
      <c r="AC23" s="135">
        <v>101.5</v>
      </c>
      <c r="AD23" s="135">
        <v>95.1</v>
      </c>
    </row>
    <row r="24" spans="1:30">
      <c r="A24" s="132" t="s">
        <v>609</v>
      </c>
      <c r="B24" s="135">
        <v>215.6</v>
      </c>
      <c r="C24" s="135">
        <v>205</v>
      </c>
      <c r="D24" s="135">
        <v>197.8</v>
      </c>
      <c r="E24" s="135">
        <v>181.2</v>
      </c>
      <c r="F24" s="135">
        <v>158.4</v>
      </c>
      <c r="G24" s="135">
        <v>163.30000000000001</v>
      </c>
      <c r="H24" s="135">
        <v>170.6</v>
      </c>
      <c r="I24" s="135">
        <v>178.5</v>
      </c>
      <c r="J24" s="135">
        <v>186</v>
      </c>
      <c r="K24" s="135">
        <v>191.1</v>
      </c>
      <c r="L24" s="135">
        <v>196.1</v>
      </c>
      <c r="M24" s="135">
        <v>199.8</v>
      </c>
      <c r="N24" s="135">
        <v>196.7</v>
      </c>
      <c r="O24" s="135">
        <v>199.9</v>
      </c>
      <c r="P24" s="135">
        <v>195.6</v>
      </c>
      <c r="Q24" s="135">
        <v>184.4</v>
      </c>
      <c r="R24" s="135">
        <v>185.6</v>
      </c>
      <c r="S24" s="135">
        <v>183.7</v>
      </c>
      <c r="T24" s="135">
        <v>177.2</v>
      </c>
      <c r="U24" s="135">
        <v>177.9</v>
      </c>
      <c r="V24" s="135">
        <v>179.8</v>
      </c>
      <c r="W24" s="135">
        <v>175.8</v>
      </c>
      <c r="X24" s="135">
        <v>178.1</v>
      </c>
      <c r="Y24" s="135">
        <v>188.7</v>
      </c>
      <c r="Z24" s="135">
        <v>183.2</v>
      </c>
      <c r="AA24" s="135">
        <v>190.9</v>
      </c>
      <c r="AB24" s="135">
        <v>183</v>
      </c>
      <c r="AC24" s="135">
        <v>195.3</v>
      </c>
      <c r="AD24" s="135">
        <v>193.5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0"/>
  <dimension ref="B2:F13"/>
  <sheetViews>
    <sheetView workbookViewId="0"/>
  </sheetViews>
  <sheetFormatPr baseColWidth="10" defaultRowHeight="13.2"/>
  <sheetData>
    <row r="2" spans="2:6">
      <c r="D2" s="12">
        <v>5</v>
      </c>
      <c r="F2">
        <v>0</v>
      </c>
    </row>
    <row r="3" spans="2:6">
      <c r="B3" t="s">
        <v>383</v>
      </c>
      <c r="C3" t="s">
        <v>383</v>
      </c>
      <c r="D3" s="12">
        <v>9.33826</v>
      </c>
      <c r="E3" s="12">
        <v>-1.0389600000000001</v>
      </c>
      <c r="F3">
        <v>0</v>
      </c>
    </row>
    <row r="4" spans="2:6">
      <c r="B4" t="s">
        <v>384</v>
      </c>
      <c r="C4" t="s">
        <v>384</v>
      </c>
      <c r="D4" s="12">
        <v>10.014799999999999</v>
      </c>
      <c r="E4" s="12">
        <v>-0.10302600000000001</v>
      </c>
      <c r="F4">
        <v>0</v>
      </c>
    </row>
    <row r="5" spans="2:6">
      <c r="B5" t="s">
        <v>385</v>
      </c>
      <c r="C5" t="s">
        <v>385</v>
      </c>
      <c r="D5" s="12">
        <v>17.416899999999998</v>
      </c>
      <c r="E5" s="12">
        <v>-0.606626</v>
      </c>
      <c r="F5">
        <v>0</v>
      </c>
    </row>
    <row r="6" spans="2:6">
      <c r="B6" t="s">
        <v>386</v>
      </c>
      <c r="C6" t="s">
        <v>386</v>
      </c>
      <c r="D6" s="12">
        <v>21.088000000000001</v>
      </c>
      <c r="E6" s="12">
        <v>-0.184863</v>
      </c>
      <c r="F6">
        <v>0</v>
      </c>
    </row>
    <row r="7" spans="2:6">
      <c r="B7" t="s">
        <v>387</v>
      </c>
      <c r="C7" t="s">
        <v>387</v>
      </c>
      <c r="D7" s="12">
        <v>22.384799999999998</v>
      </c>
      <c r="E7" s="12">
        <v>-0.136653</v>
      </c>
      <c r="F7">
        <v>0</v>
      </c>
    </row>
    <row r="8" spans="2:6">
      <c r="B8" t="s">
        <v>388</v>
      </c>
      <c r="C8" t="s">
        <v>388</v>
      </c>
      <c r="D8" s="12">
        <v>25.1051</v>
      </c>
      <c r="E8" s="12">
        <v>1.4282600000000001</v>
      </c>
      <c r="F8">
        <v>0</v>
      </c>
    </row>
    <row r="9" spans="2:6">
      <c r="B9" t="s">
        <v>389</v>
      </c>
      <c r="C9" t="s">
        <v>389</v>
      </c>
      <c r="D9" s="12">
        <v>26.026599999999998</v>
      </c>
      <c r="E9" s="12">
        <v>1.0084900000000001</v>
      </c>
      <c r="F9">
        <v>0</v>
      </c>
    </row>
    <row r="10" spans="2:6">
      <c r="B10" t="s">
        <v>390</v>
      </c>
      <c r="C10" t="s">
        <v>390</v>
      </c>
      <c r="D10" s="12">
        <v>27.876200000000001</v>
      </c>
      <c r="E10" s="12">
        <v>0.79703800000000002</v>
      </c>
      <c r="F10">
        <v>0</v>
      </c>
    </row>
    <row r="11" spans="2:6">
      <c r="B11" t="s">
        <v>51</v>
      </c>
      <c r="C11" t="s">
        <v>51</v>
      </c>
      <c r="D11" s="12">
        <v>30.208100000000002</v>
      </c>
      <c r="E11" s="12">
        <v>0.65943399999999996</v>
      </c>
      <c r="F11">
        <v>0</v>
      </c>
    </row>
    <row r="12" spans="2:6">
      <c r="B12" t="s">
        <v>391</v>
      </c>
      <c r="C12" t="s">
        <v>391</v>
      </c>
      <c r="D12" s="12">
        <v>30.802600000000002</v>
      </c>
      <c r="E12" s="12">
        <v>0.84162199999999998</v>
      </c>
      <c r="F12">
        <v>0</v>
      </c>
    </row>
    <row r="13" spans="2:6">
      <c r="B13" t="s">
        <v>392</v>
      </c>
      <c r="C13" t="s">
        <v>392</v>
      </c>
      <c r="D13" s="12">
        <v>34.903799999999997</v>
      </c>
      <c r="E13" s="12">
        <v>-9.6576400000000007E-2</v>
      </c>
      <c r="F13">
        <v>0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1"/>
  <dimension ref="A1:T14"/>
  <sheetViews>
    <sheetView workbookViewId="0">
      <pane xSplit="1" ySplit="1" topLeftCell="B2" activePane="bottomRight" state="frozen"/>
      <selection pane="topRight"/>
      <selection pane="bottomLeft"/>
      <selection pane="bottomRight"/>
    </sheetView>
  </sheetViews>
  <sheetFormatPr baseColWidth="10" defaultColWidth="11.44140625" defaultRowHeight="13.2"/>
  <cols>
    <col min="1" max="1" width="33.6640625" style="48" bestFit="1" customWidth="1"/>
    <col min="2" max="15" width="12" style="48" bestFit="1" customWidth="1"/>
    <col min="16" max="16" width="13.109375" style="48" customWidth="1"/>
    <col min="17" max="20" width="12" style="48" bestFit="1" customWidth="1"/>
    <col min="21" max="16384" width="11.44140625" style="48"/>
  </cols>
  <sheetData>
    <row r="1" spans="1:20" ht="14.25" customHeight="1">
      <c r="A1" s="47" t="s">
        <v>328</v>
      </c>
      <c r="B1" s="48">
        <v>1996</v>
      </c>
      <c r="C1" s="48">
        <v>1997</v>
      </c>
      <c r="D1" s="48">
        <v>1998</v>
      </c>
      <c r="E1" s="48">
        <v>1999</v>
      </c>
      <c r="F1" s="48">
        <v>2000</v>
      </c>
      <c r="G1" s="48">
        <v>2001</v>
      </c>
      <c r="H1" s="48">
        <v>2002</v>
      </c>
      <c r="I1" s="48">
        <v>2003</v>
      </c>
      <c r="J1" s="48">
        <v>2004</v>
      </c>
      <c r="K1" s="48">
        <v>2005</v>
      </c>
      <c r="L1" s="48">
        <v>2006</v>
      </c>
      <c r="M1" s="48">
        <v>2007</v>
      </c>
      <c r="N1" s="48">
        <v>2008</v>
      </c>
      <c r="O1" s="48">
        <v>2009</v>
      </c>
      <c r="P1" s="48">
        <v>2010</v>
      </c>
      <c r="Q1" s="48">
        <v>2011</v>
      </c>
      <c r="R1" s="48">
        <v>2012</v>
      </c>
      <c r="S1" s="48">
        <v>2013</v>
      </c>
      <c r="T1" s="48">
        <v>2014</v>
      </c>
    </row>
    <row r="3" spans="1:20" s="51" customFormat="1" ht="15.6">
      <c r="A3" s="49" t="s">
        <v>329</v>
      </c>
      <c r="B3" s="50">
        <v>102.37573868101065</v>
      </c>
      <c r="C3" s="50">
        <v>103.13528138717602</v>
      </c>
      <c r="D3" s="50">
        <v>103.44658536789859</v>
      </c>
      <c r="E3" s="50">
        <v>103.65126058852523</v>
      </c>
      <c r="F3" s="50">
        <v>104.95397782868761</v>
      </c>
      <c r="G3" s="50">
        <v>104.52745980277282</v>
      </c>
      <c r="H3" s="50">
        <v>102.99949656826466</v>
      </c>
      <c r="I3" s="50">
        <v>101.44842665694937</v>
      </c>
      <c r="J3" s="50">
        <v>100.93920024268789</v>
      </c>
      <c r="K3" s="50">
        <v>100</v>
      </c>
      <c r="L3" s="50">
        <v>99.939639922791514</v>
      </c>
      <c r="M3" s="50">
        <v>99.319847469524063</v>
      </c>
      <c r="N3" s="50">
        <v>96.373669642944975</v>
      </c>
      <c r="O3" s="50">
        <v>90.68263872633203</v>
      </c>
      <c r="P3" s="50">
        <v>90.254871980729561</v>
      </c>
      <c r="Q3" s="50">
        <v>89.559407819187513</v>
      </c>
      <c r="R3" s="50">
        <v>87.519802268952603</v>
      </c>
      <c r="S3" s="50">
        <v>86.710943683240018</v>
      </c>
      <c r="T3" s="50">
        <v>87.461520111379286</v>
      </c>
    </row>
    <row r="4" spans="1:20" s="51" customFormat="1" ht="15.6">
      <c r="A4" s="49" t="s">
        <v>330</v>
      </c>
      <c r="B4" s="50">
        <v>0.49920378567896401</v>
      </c>
      <c r="C4" s="50">
        <v>0.50302008500343232</v>
      </c>
      <c r="D4" s="50">
        <v>0.503700138954287</v>
      </c>
      <c r="E4" s="50">
        <v>0.50800232217460584</v>
      </c>
      <c r="F4" s="50">
        <v>0.51019258682471103</v>
      </c>
      <c r="G4" s="50">
        <v>0.5147645752881953</v>
      </c>
      <c r="H4" s="50">
        <v>0.52253374149277587</v>
      </c>
      <c r="I4" s="50">
        <v>0.53133476512251909</v>
      </c>
      <c r="J4" s="50">
        <v>0.53977092131465643</v>
      </c>
      <c r="K4" s="50">
        <v>0.54772348284868322</v>
      </c>
      <c r="L4" s="50">
        <v>0.55248082151417854</v>
      </c>
      <c r="M4" s="50">
        <v>0.56069307239924948</v>
      </c>
      <c r="N4" s="50">
        <v>0.57611222540462548</v>
      </c>
      <c r="O4" s="50">
        <v>0.60893825561386483</v>
      </c>
      <c r="P4" s="50">
        <v>0.62611237161202948</v>
      </c>
      <c r="Q4" s="50">
        <v>0.63763393134661228</v>
      </c>
      <c r="R4" s="50">
        <v>0.6570711716031189</v>
      </c>
      <c r="S4" s="50">
        <v>0.66756444852760632</v>
      </c>
      <c r="T4" s="50">
        <v>0.66521425717437976</v>
      </c>
    </row>
    <row r="5" spans="1:20" ht="15.6">
      <c r="A5" s="49" t="s">
        <v>331</v>
      </c>
      <c r="B5" s="50">
        <v>51.106356311240866</v>
      </c>
      <c r="C5" s="50">
        <v>51.879118010230194</v>
      </c>
      <c r="D5" s="50">
        <v>52.106059424157039</v>
      </c>
      <c r="E5" s="50">
        <v>52.655081075296025</v>
      </c>
      <c r="F5" s="50">
        <v>53.546741445961501</v>
      </c>
      <c r="G5" s="50">
        <v>53.807033451328259</v>
      </c>
      <c r="H5" s="50">
        <v>53.820712313687665</v>
      </c>
      <c r="I5" s="50">
        <v>53.903075949819296</v>
      </c>
      <c r="J5" s="50">
        <v>54.484045111760231</v>
      </c>
      <c r="K5" s="50">
        <v>54.772348284868322</v>
      </c>
      <c r="L5" s="50">
        <v>55.214734366375055</v>
      </c>
      <c r="M5" s="50">
        <v>55.68795042791227</v>
      </c>
      <c r="N5" s="50">
        <v>55.522049288407224</v>
      </c>
      <c r="O5" s="50">
        <v>55.22012784047493</v>
      </c>
      <c r="P5" s="50">
        <v>56.5096919453947</v>
      </c>
      <c r="Q5" s="50">
        <v>57.106117296823058</v>
      </c>
      <c r="R5" s="50">
        <v>57.506739015333991</v>
      </c>
      <c r="S5" s="50">
        <v>57.885143301210455</v>
      </c>
      <c r="T5" s="50">
        <v>58.180650132233247</v>
      </c>
    </row>
    <row r="6" spans="1:20" ht="15.6">
      <c r="A6" s="49" t="s">
        <v>160</v>
      </c>
      <c r="B6" s="50">
        <v>42.234388275454243</v>
      </c>
      <c r="C6" s="50">
        <v>42.2703182307894</v>
      </c>
      <c r="D6" s="50">
        <v>43.82986570406905</v>
      </c>
      <c r="E6" s="50">
        <v>44.206770851555625</v>
      </c>
      <c r="F6" s="50">
        <v>44.789726279786755</v>
      </c>
      <c r="G6" s="50">
        <v>45.096410038605448</v>
      </c>
      <c r="H6" s="50">
        <v>45.140659330275966</v>
      </c>
      <c r="I6" s="50">
        <v>45.1797606392945</v>
      </c>
      <c r="J6" s="50">
        <v>45.575983946720228</v>
      </c>
      <c r="K6" s="50">
        <v>45.488424612918173</v>
      </c>
      <c r="L6" s="50">
        <v>45.768275200694291</v>
      </c>
      <c r="M6" s="50">
        <v>45.819214333771036</v>
      </c>
      <c r="N6" s="50">
        <v>44.388652890780904</v>
      </c>
      <c r="O6" s="50">
        <v>43.408435466697348</v>
      </c>
      <c r="P6" s="50">
        <v>44.365378885419389</v>
      </c>
      <c r="Q6" s="50">
        <v>45.13282968866104</v>
      </c>
      <c r="R6" s="50">
        <v>45.937920248763177</v>
      </c>
      <c r="S6" s="50">
        <v>46.630442230254509</v>
      </c>
      <c r="T6" s="50">
        <v>47.230607982946985</v>
      </c>
    </row>
    <row r="7" spans="1:20" ht="15.6">
      <c r="A7" s="49" t="s">
        <v>332</v>
      </c>
      <c r="B7" s="50">
        <v>14.289700703415443</v>
      </c>
      <c r="C7" s="50">
        <v>14.389735651756776</v>
      </c>
      <c r="D7" s="50">
        <v>15.444708747888784</v>
      </c>
      <c r="E7" s="50">
        <v>15.573473340811043</v>
      </c>
      <c r="F7" s="50">
        <v>15.712303270406249</v>
      </c>
      <c r="G7" s="50">
        <v>15.803232428577276</v>
      </c>
      <c r="H7" s="50">
        <v>15.509081687851516</v>
      </c>
      <c r="I7" s="50">
        <v>15.16004340418046</v>
      </c>
      <c r="J7" s="50">
        <v>15.084749940456215</v>
      </c>
      <c r="K7" s="50">
        <v>14.60015622049494</v>
      </c>
      <c r="L7" s="50">
        <v>14.490676736594249</v>
      </c>
      <c r="M7" s="50">
        <v>14.498459324653814</v>
      </c>
      <c r="N7" s="50">
        <v>13.192429186940482</v>
      </c>
      <c r="O7" s="50">
        <v>11.740119677308714</v>
      </c>
      <c r="P7" s="50">
        <v>11.963008797875053</v>
      </c>
      <c r="Q7" s="50">
        <v>11.858587125607746</v>
      </c>
      <c r="R7" s="50">
        <v>11.596660025386234</v>
      </c>
      <c r="S7" s="50">
        <v>11.716657826722116</v>
      </c>
      <c r="T7" s="50">
        <v>12.072328637673609</v>
      </c>
    </row>
    <row r="9" spans="1:20">
      <c r="A9" s="47" t="s">
        <v>333</v>
      </c>
    </row>
    <row r="10" spans="1:20" ht="15.6">
      <c r="A10" s="49" t="s">
        <v>329</v>
      </c>
      <c r="B10" s="50">
        <f t="shared" ref="B10:T10" si="0">100*B3/$B3</f>
        <v>100</v>
      </c>
      <c r="C10" s="50">
        <f t="shared" si="0"/>
        <v>100.74191670404646</v>
      </c>
      <c r="D10" s="50">
        <f t="shared" si="0"/>
        <v>101.04599654242746</v>
      </c>
      <c r="E10" s="50">
        <f t="shared" si="0"/>
        <v>101.24592205531133</v>
      </c>
      <c r="F10" s="50">
        <f t="shared" si="0"/>
        <v>102.51840834644469</v>
      </c>
      <c r="G10" s="50">
        <f t="shared" si="0"/>
        <v>102.10178812820747</v>
      </c>
      <c r="H10" s="50">
        <f t="shared" si="0"/>
        <v>100.60928291731068</v>
      </c>
      <c r="I10" s="50">
        <f t="shared" si="0"/>
        <v>99.094207244793935</v>
      </c>
      <c r="J10" s="50">
        <f t="shared" si="0"/>
        <v>98.596797974958875</v>
      </c>
      <c r="K10" s="50">
        <f t="shared" si="0"/>
        <v>97.679392879974102</v>
      </c>
      <c r="L10" s="50">
        <f t="shared" si="0"/>
        <v>97.620433523014967</v>
      </c>
      <c r="M10" s="50">
        <f t="shared" si="0"/>
        <v>97.015024017547418</v>
      </c>
      <c r="N10" s="50">
        <f t="shared" si="0"/>
        <v>94.137215403380551</v>
      </c>
      <c r="O10" s="50">
        <f t="shared" si="0"/>
        <v>88.578250955421396</v>
      </c>
      <c r="P10" s="50">
        <f t="shared" si="0"/>
        <v>88.160410995374491</v>
      </c>
      <c r="Q10" s="50">
        <f t="shared" si="0"/>
        <v>87.48108582468241</v>
      </c>
      <c r="R10" s="50">
        <f t="shared" si="0"/>
        <v>85.488811506066696</v>
      </c>
      <c r="S10" s="50">
        <f t="shared" si="0"/>
        <v>84.698723350285107</v>
      </c>
      <c r="T10" s="50">
        <f t="shared" si="0"/>
        <v>85.431881848391725</v>
      </c>
    </row>
    <row r="11" spans="1:20" ht="15.6">
      <c r="A11" s="49" t="s">
        <v>330</v>
      </c>
      <c r="B11" s="50">
        <f t="shared" ref="B11:T11" si="1">100*B4/$B4</f>
        <v>100</v>
      </c>
      <c r="C11" s="50">
        <f t="shared" si="1"/>
        <v>100.7644772403474</v>
      </c>
      <c r="D11" s="50">
        <f t="shared" si="1"/>
        <v>100.90070496344644</v>
      </c>
      <c r="E11" s="50">
        <f t="shared" si="1"/>
        <v>101.76251397686718</v>
      </c>
      <c r="F11" s="50">
        <f t="shared" si="1"/>
        <v>102.20126558751979</v>
      </c>
      <c r="G11" s="50">
        <f t="shared" si="1"/>
        <v>103.11712171574725</v>
      </c>
      <c r="H11" s="50">
        <f t="shared" si="1"/>
        <v>104.67343327176114</v>
      </c>
      <c r="I11" s="50">
        <f t="shared" si="1"/>
        <v>106.43644546882872</v>
      </c>
      <c r="J11" s="50">
        <f t="shared" si="1"/>
        <v>108.12636778796004</v>
      </c>
      <c r="K11" s="50">
        <f t="shared" si="1"/>
        <v>109.71941691181846</v>
      </c>
      <c r="L11" s="50">
        <f t="shared" si="1"/>
        <v>110.67240220599545</v>
      </c>
      <c r="M11" s="50">
        <f t="shared" si="1"/>
        <v>112.31747203933044</v>
      </c>
      <c r="N11" s="50">
        <f t="shared" si="1"/>
        <v>115.40622125312187</v>
      </c>
      <c r="O11" s="50">
        <f t="shared" si="1"/>
        <v>121.98189859190504</v>
      </c>
      <c r="P11" s="50">
        <f t="shared" si="1"/>
        <v>125.4222002263981</v>
      </c>
      <c r="Q11" s="50">
        <f t="shared" si="1"/>
        <v>127.73018747832016</v>
      </c>
      <c r="R11" s="50">
        <f t="shared" si="1"/>
        <v>131.62383588686941</v>
      </c>
      <c r="S11" s="50">
        <f t="shared" si="1"/>
        <v>133.72583856103097</v>
      </c>
      <c r="T11" s="50">
        <f t="shared" si="1"/>
        <v>133.25505059414283</v>
      </c>
    </row>
    <row r="12" spans="1:20" ht="15.6">
      <c r="A12" s="49" t="s">
        <v>331</v>
      </c>
      <c r="B12" s="50">
        <f t="shared" ref="B12:T12" si="2">100*B5/$B5</f>
        <v>100.00000000000001</v>
      </c>
      <c r="C12" s="50">
        <f t="shared" si="2"/>
        <v>101.51206572873863</v>
      </c>
      <c r="D12" s="50">
        <f t="shared" si="2"/>
        <v>101.95612284864903</v>
      </c>
      <c r="E12" s="50">
        <f t="shared" si="2"/>
        <v>103.03039558254423</v>
      </c>
      <c r="F12" s="50">
        <f t="shared" si="2"/>
        <v>104.77511079024796</v>
      </c>
      <c r="G12" s="50">
        <f t="shared" si="2"/>
        <v>105.28442513811805</v>
      </c>
      <c r="H12" s="50">
        <f t="shared" si="2"/>
        <v>105.31119061964857</v>
      </c>
      <c r="I12" s="50">
        <f t="shared" si="2"/>
        <v>105.47235185687322</v>
      </c>
      <c r="J12" s="50">
        <f t="shared" si="2"/>
        <v>106.60913640555596</v>
      </c>
      <c r="K12" s="50">
        <f t="shared" si="2"/>
        <v>107.17326031091189</v>
      </c>
      <c r="L12" s="50">
        <f t="shared" si="2"/>
        <v>108.03887882382753</v>
      </c>
      <c r="M12" s="50">
        <f t="shared" si="2"/>
        <v>108.96482247485854</v>
      </c>
      <c r="N12" s="50">
        <f t="shared" si="2"/>
        <v>108.64020308995326</v>
      </c>
      <c r="O12" s="50">
        <f t="shared" si="2"/>
        <v>108.04943225492529</v>
      </c>
      <c r="P12" s="50">
        <f t="shared" si="2"/>
        <v>110.57272719903408</v>
      </c>
      <c r="Q12" s="50">
        <f t="shared" si="2"/>
        <v>111.739754931937</v>
      </c>
      <c r="R12" s="50">
        <f t="shared" si="2"/>
        <v>112.52365295838035</v>
      </c>
      <c r="S12" s="50">
        <f t="shared" si="2"/>
        <v>113.26407805065648</v>
      </c>
      <c r="T12" s="50">
        <f t="shared" si="2"/>
        <v>113.84229738060272</v>
      </c>
    </row>
    <row r="13" spans="1:20" ht="15.6">
      <c r="A13" s="49" t="s">
        <v>160</v>
      </c>
      <c r="B13" s="50">
        <f t="shared" ref="B13:T13" si="3">100*B6/$B6</f>
        <v>99.999999999999986</v>
      </c>
      <c r="C13" s="50">
        <f t="shared" si="3"/>
        <v>100.08507274948749</v>
      </c>
      <c r="D13" s="50">
        <f t="shared" si="3"/>
        <v>103.7776738192798</v>
      </c>
      <c r="E13" s="50">
        <f t="shared" si="3"/>
        <v>104.67008676256283</v>
      </c>
      <c r="F13" s="50">
        <f t="shared" si="3"/>
        <v>106.05037295122284</v>
      </c>
      <c r="G13" s="50">
        <f t="shared" si="3"/>
        <v>106.77651998765791</v>
      </c>
      <c r="H13" s="50">
        <f t="shared" si="3"/>
        <v>106.88129075261352</v>
      </c>
      <c r="I13" s="50">
        <f t="shared" si="3"/>
        <v>106.97387243927965</v>
      </c>
      <c r="J13" s="50">
        <f t="shared" si="3"/>
        <v>107.91202573948028</v>
      </c>
      <c r="K13" s="50">
        <f t="shared" si="3"/>
        <v>107.70470810714951</v>
      </c>
      <c r="L13" s="50">
        <f t="shared" si="3"/>
        <v>108.36732120326191</v>
      </c>
      <c r="M13" s="50">
        <f t="shared" si="3"/>
        <v>108.48793176531035</v>
      </c>
      <c r="N13" s="50">
        <f t="shared" si="3"/>
        <v>105.10073592466041</v>
      </c>
      <c r="O13" s="50">
        <f t="shared" si="3"/>
        <v>102.77983709290619</v>
      </c>
      <c r="P13" s="50">
        <f t="shared" si="3"/>
        <v>105.04562915903207</v>
      </c>
      <c r="Q13" s="50">
        <f t="shared" si="3"/>
        <v>106.86275220633729</v>
      </c>
      <c r="R13" s="50">
        <f t="shared" si="3"/>
        <v>108.76899636654936</v>
      </c>
      <c r="S13" s="50">
        <f t="shared" si="3"/>
        <v>110.40870753502819</v>
      </c>
      <c r="T13" s="50">
        <f t="shared" si="3"/>
        <v>111.82974327675167</v>
      </c>
    </row>
    <row r="14" spans="1:20" ht="15.6">
      <c r="A14" s="49" t="s">
        <v>332</v>
      </c>
      <c r="B14" s="50">
        <f t="shared" ref="B14:T14" si="4">100*B7/$B7</f>
        <v>100</v>
      </c>
      <c r="C14" s="50">
        <f t="shared" si="4"/>
        <v>100.70004929016758</v>
      </c>
      <c r="D14" s="50">
        <f t="shared" si="4"/>
        <v>108.08280081189719</v>
      </c>
      <c r="E14" s="50">
        <f t="shared" si="4"/>
        <v>108.9839015108886</v>
      </c>
      <c r="F14" s="50">
        <f t="shared" si="4"/>
        <v>109.95543991100375</v>
      </c>
      <c r="G14" s="50">
        <f t="shared" si="4"/>
        <v>110.59176645176395</v>
      </c>
      <c r="H14" s="50">
        <f t="shared" si="4"/>
        <v>108.53328568417548</v>
      </c>
      <c r="I14" s="50">
        <f t="shared" si="4"/>
        <v>106.09069930034988</v>
      </c>
      <c r="J14" s="50">
        <f t="shared" si="4"/>
        <v>105.56379208733703</v>
      </c>
      <c r="K14" s="50">
        <f t="shared" si="4"/>
        <v>102.17258236210149</v>
      </c>
      <c r="L14" s="50">
        <f t="shared" si="4"/>
        <v>101.40643976630504</v>
      </c>
      <c r="M14" s="50">
        <f t="shared" si="4"/>
        <v>101.46090268488601</v>
      </c>
      <c r="N14" s="50">
        <f t="shared" si="4"/>
        <v>92.321242136214238</v>
      </c>
      <c r="O14" s="50">
        <f t="shared" si="4"/>
        <v>82.157911638433816</v>
      </c>
      <c r="P14" s="50">
        <f t="shared" si="4"/>
        <v>83.717700224580099</v>
      </c>
      <c r="Q14" s="50">
        <f t="shared" si="4"/>
        <v>82.986952433324049</v>
      </c>
      <c r="R14" s="50">
        <f t="shared" si="4"/>
        <v>81.153974222948321</v>
      </c>
      <c r="S14" s="50">
        <f t="shared" si="4"/>
        <v>81.9937245006235</v>
      </c>
      <c r="T14" s="50">
        <f t="shared" si="4"/>
        <v>84.482725623414552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4"/>
  <dimension ref="A1:L64"/>
  <sheetViews>
    <sheetView workbookViewId="0">
      <pane xSplit="1" ySplit="1" topLeftCell="B33" activePane="bottomRight" state="frozen"/>
      <selection pane="topRight"/>
      <selection pane="bottomLeft"/>
      <selection pane="bottomRight"/>
    </sheetView>
  </sheetViews>
  <sheetFormatPr baseColWidth="10" defaultRowHeight="13.2"/>
  <cols>
    <col min="1" max="1" width="34.33203125" bestFit="1" customWidth="1"/>
  </cols>
  <sheetData>
    <row r="1" spans="1:12" ht="39.6">
      <c r="A1" t="s">
        <v>0</v>
      </c>
      <c r="B1" s="52" t="s">
        <v>334</v>
      </c>
      <c r="C1" s="52" t="s">
        <v>335</v>
      </c>
      <c r="D1" t="s">
        <v>336</v>
      </c>
      <c r="E1" t="s">
        <v>337</v>
      </c>
    </row>
    <row r="2" spans="1:12">
      <c r="A2" t="s">
        <v>216</v>
      </c>
      <c r="B2" s="12">
        <v>6.0478696951051916</v>
      </c>
      <c r="C2" s="12">
        <v>6.0478696951051916</v>
      </c>
      <c r="D2" s="12">
        <v>4.8364038788432566</v>
      </c>
      <c r="E2" s="37">
        <f>100*B2/D2</f>
        <v>125.04889679626356</v>
      </c>
      <c r="F2" s="37"/>
      <c r="H2" s="12"/>
      <c r="K2" t="s">
        <v>338</v>
      </c>
      <c r="L2" t="s">
        <v>309</v>
      </c>
    </row>
    <row r="3" spans="1:12">
      <c r="A3" t="s">
        <v>199</v>
      </c>
      <c r="B3" s="12">
        <v>5.5660260903202357</v>
      </c>
      <c r="C3" s="12">
        <v>3.6059832693799336</v>
      </c>
      <c r="D3" s="12">
        <v>3.4280497213791392</v>
      </c>
      <c r="E3" s="37">
        <f t="shared" ref="E3:E27" si="0">100*B3/D3</f>
        <v>162.36713416399826</v>
      </c>
      <c r="F3" s="37"/>
      <c r="H3" s="12"/>
      <c r="J3" s="12">
        <v>6.0478696951051916</v>
      </c>
      <c r="K3" s="12" t="s">
        <v>216</v>
      </c>
      <c r="L3" s="12">
        <v>4.8364038788432566</v>
      </c>
    </row>
    <row r="4" spans="1:12">
      <c r="A4" t="s">
        <v>203</v>
      </c>
      <c r="B4" s="12">
        <v>4.8940985742306964</v>
      </c>
      <c r="C4" s="12">
        <v>5.5660260903202357</v>
      </c>
      <c r="D4" s="12">
        <v>3.9343833918198357</v>
      </c>
      <c r="E4" s="37">
        <f t="shared" si="0"/>
        <v>124.39302647541291</v>
      </c>
      <c r="F4" s="37"/>
      <c r="G4" t="s">
        <v>203</v>
      </c>
      <c r="H4" s="12">
        <v>4.8940985742306964</v>
      </c>
      <c r="I4" s="37">
        <v>124.39302647541291</v>
      </c>
      <c r="J4" s="12">
        <v>5.5660260903202357</v>
      </c>
      <c r="K4" s="12" t="s">
        <v>199</v>
      </c>
      <c r="L4" s="12">
        <v>3.4280497213791392</v>
      </c>
    </row>
    <row r="5" spans="1:12">
      <c r="A5" t="s">
        <v>205</v>
      </c>
      <c r="B5" s="12">
        <v>4.2310418025595595</v>
      </c>
      <c r="C5" s="12">
        <v>4.8940985742306964</v>
      </c>
      <c r="D5" s="12">
        <v>3.580081594216395</v>
      </c>
      <c r="E5" s="37">
        <f t="shared" si="0"/>
        <v>118.18283162581511</v>
      </c>
      <c r="F5" s="37"/>
      <c r="G5" t="s">
        <v>219</v>
      </c>
      <c r="H5" s="12">
        <v>3.7471377993806811</v>
      </c>
      <c r="I5" s="37">
        <v>111.23292460537213</v>
      </c>
      <c r="J5" s="12">
        <v>4.8940985742306964</v>
      </c>
      <c r="K5" s="12" t="s">
        <v>203</v>
      </c>
      <c r="L5" s="12">
        <v>3.9343833918198357</v>
      </c>
    </row>
    <row r="6" spans="1:12">
      <c r="A6" t="s">
        <v>219</v>
      </c>
      <c r="B6" s="12">
        <v>3.7471377993806811</v>
      </c>
      <c r="C6" s="12">
        <v>4.2310418025595595</v>
      </c>
      <c r="D6" s="12">
        <v>3.3687308076045213</v>
      </c>
      <c r="E6" s="37">
        <f t="shared" si="0"/>
        <v>111.23292460537213</v>
      </c>
      <c r="F6" s="37"/>
      <c r="G6" t="s">
        <v>206</v>
      </c>
      <c r="H6" s="12">
        <v>1.7983060808689686</v>
      </c>
      <c r="I6" s="37">
        <v>25.917648280724951</v>
      </c>
      <c r="J6" s="12">
        <v>4.2310418025595595</v>
      </c>
      <c r="K6" s="12" t="s">
        <v>205</v>
      </c>
      <c r="L6" s="12">
        <v>3.580081594216395</v>
      </c>
    </row>
    <row r="7" spans="1:12">
      <c r="A7" t="s">
        <v>212</v>
      </c>
      <c r="B7" s="12">
        <v>3.6059832693799336</v>
      </c>
      <c r="C7" s="12">
        <v>3.7471377993806811</v>
      </c>
      <c r="D7" s="12">
        <v>4.4693895530179475</v>
      </c>
      <c r="E7" s="37">
        <f t="shared" si="0"/>
        <v>80.681784986609628</v>
      </c>
      <c r="F7" s="37"/>
      <c r="G7" t="s">
        <v>5</v>
      </c>
      <c r="H7" s="12">
        <v>1.2067317242287885</v>
      </c>
      <c r="I7" s="37">
        <v>72.107229134269687</v>
      </c>
      <c r="J7" s="12">
        <v>3.7471377993806811</v>
      </c>
      <c r="K7" s="12" t="s">
        <v>219</v>
      </c>
      <c r="L7" s="12">
        <v>3.3687308076045213</v>
      </c>
    </row>
    <row r="8" spans="1:12">
      <c r="A8" t="s">
        <v>202</v>
      </c>
      <c r="B8" s="12">
        <v>2.4685350326972042</v>
      </c>
      <c r="C8" s="12">
        <v>1.2067317242287885</v>
      </c>
      <c r="D8" s="12">
        <v>7.3553084810394296</v>
      </c>
      <c r="E8" s="37">
        <f t="shared" si="0"/>
        <v>33.561271278568569</v>
      </c>
      <c r="F8" s="37"/>
      <c r="G8" t="s">
        <v>193</v>
      </c>
      <c r="H8" s="12">
        <v>1.0792590831272548</v>
      </c>
      <c r="I8" s="37">
        <v>40.906578139206658</v>
      </c>
      <c r="J8" s="12">
        <v>3.6059832693799336</v>
      </c>
      <c r="K8" s="12" t="s">
        <v>212</v>
      </c>
      <c r="L8" s="12">
        <v>4.4693895530179475</v>
      </c>
    </row>
    <row r="9" spans="1:12">
      <c r="A9" t="s">
        <v>209</v>
      </c>
      <c r="B9" s="12">
        <v>2.4190262166321048</v>
      </c>
      <c r="C9" s="12">
        <v>2.4190262166321048</v>
      </c>
      <c r="D9" s="12">
        <v>6.7703585624336853</v>
      </c>
      <c r="E9" s="37">
        <f t="shared" si="0"/>
        <v>35.729661794493751</v>
      </c>
      <c r="F9" s="37"/>
      <c r="G9" t="s">
        <v>320</v>
      </c>
      <c r="H9" s="12">
        <v>0.17900410250015852</v>
      </c>
      <c r="I9" s="37">
        <v>7.7459256919344579</v>
      </c>
      <c r="J9" s="12">
        <v>2.4685350326972042</v>
      </c>
      <c r="K9" s="12" t="s">
        <v>202</v>
      </c>
      <c r="L9" s="12">
        <v>7.3553084810394296</v>
      </c>
    </row>
    <row r="10" spans="1:12">
      <c r="A10" t="s">
        <v>206</v>
      </c>
      <c r="B10" s="12">
        <v>1.7983060808689686</v>
      </c>
      <c r="C10" s="12">
        <v>1.0792590831272548</v>
      </c>
      <c r="D10" s="12">
        <v>6.9385387956143205</v>
      </c>
      <c r="E10" s="37">
        <f t="shared" si="0"/>
        <v>25.917648280724951</v>
      </c>
      <c r="F10" s="37"/>
      <c r="G10" t="s">
        <v>2</v>
      </c>
      <c r="H10" s="12">
        <v>-4.8773092137636809E-2</v>
      </c>
      <c r="I10" s="37">
        <v>-2.1222261073776929</v>
      </c>
      <c r="J10" s="12">
        <v>2.4190262166321048</v>
      </c>
      <c r="K10" s="12" t="s">
        <v>209</v>
      </c>
      <c r="L10" s="12">
        <v>6.7703585624336853</v>
      </c>
    </row>
    <row r="11" spans="1:12">
      <c r="A11" t="s">
        <v>217</v>
      </c>
      <c r="B11" s="12">
        <v>1.2830403358614149</v>
      </c>
      <c r="C11" s="12">
        <v>0.77045493449540459</v>
      </c>
      <c r="D11" s="12">
        <v>4.4459592145251747</v>
      </c>
      <c r="E11" s="37">
        <f t="shared" si="0"/>
        <v>28.858571884097742</v>
      </c>
      <c r="F11" s="37"/>
      <c r="G11" t="s">
        <v>220</v>
      </c>
      <c r="H11" s="12">
        <v>-0.35458911241450153</v>
      </c>
      <c r="I11" s="37">
        <v>-14.152428624505852</v>
      </c>
      <c r="J11" s="12">
        <v>1.7983060808689686</v>
      </c>
      <c r="K11" s="12" t="s">
        <v>206</v>
      </c>
      <c r="L11" s="12">
        <v>6.9385387956143205</v>
      </c>
    </row>
    <row r="12" spans="1:12">
      <c r="A12" t="s">
        <v>5</v>
      </c>
      <c r="B12" s="12">
        <v>1.2067317242287885</v>
      </c>
      <c r="C12" s="12">
        <v>1.2830403358614149</v>
      </c>
      <c r="D12" s="12">
        <v>1.6735239153091754</v>
      </c>
      <c r="E12" s="37">
        <f t="shared" si="0"/>
        <v>72.107229134269687</v>
      </c>
      <c r="F12" s="37"/>
      <c r="G12" t="s">
        <v>197</v>
      </c>
      <c r="H12" s="12">
        <v>-0.46543794427815044</v>
      </c>
      <c r="I12" s="37">
        <v>-19.421513525394396</v>
      </c>
      <c r="J12" s="12">
        <v>1.2830403358614149</v>
      </c>
      <c r="K12" s="12" t="s">
        <v>217</v>
      </c>
      <c r="L12" s="12">
        <v>4.4459592145251747</v>
      </c>
    </row>
    <row r="13" spans="1:12">
      <c r="A13" t="s">
        <v>193</v>
      </c>
      <c r="B13" s="12">
        <v>1.0792590831272548</v>
      </c>
      <c r="C13" s="12">
        <v>2.4685350326972042</v>
      </c>
      <c r="D13" s="12">
        <v>2.6383509259916451</v>
      </c>
      <c r="E13" s="37">
        <f t="shared" si="0"/>
        <v>40.906578139206658</v>
      </c>
      <c r="F13" s="37"/>
      <c r="G13" t="s">
        <v>210</v>
      </c>
      <c r="H13" s="12">
        <v>-0.54028883641592529</v>
      </c>
      <c r="I13" s="37">
        <v>-19.421513525394396</v>
      </c>
      <c r="J13" s="12">
        <v>1.2067317242287885</v>
      </c>
      <c r="K13" s="12" t="s">
        <v>5</v>
      </c>
      <c r="L13" s="12">
        <v>1.6735239153091754</v>
      </c>
    </row>
    <row r="14" spans="1:12">
      <c r="A14" t="s">
        <v>222</v>
      </c>
      <c r="B14" s="12">
        <v>0.77045493449540459</v>
      </c>
      <c r="C14" s="12">
        <v>-0.54028883641592529</v>
      </c>
      <c r="D14" s="12">
        <v>3.1740974701600351</v>
      </c>
      <c r="E14" s="37">
        <f t="shared" si="0"/>
        <v>24.273197081643463</v>
      </c>
      <c r="F14" s="37"/>
      <c r="G14" t="s">
        <v>207</v>
      </c>
      <c r="H14" s="12">
        <v>-0.74615978140487016</v>
      </c>
      <c r="I14" s="37">
        <v>-19.396639945886523</v>
      </c>
      <c r="J14" s="12">
        <v>1.0792590831272548</v>
      </c>
      <c r="K14" s="12" t="s">
        <v>193</v>
      </c>
      <c r="L14" s="12">
        <v>2.6383509259916451</v>
      </c>
    </row>
    <row r="15" spans="1:12">
      <c r="A15" t="s">
        <v>320</v>
      </c>
      <c r="B15" s="12">
        <v>0.17900410250015852</v>
      </c>
      <c r="C15" s="12">
        <v>-0.74615978140487016</v>
      </c>
      <c r="D15" s="12">
        <v>2.310945258441464</v>
      </c>
      <c r="E15" s="37">
        <f t="shared" si="0"/>
        <v>7.7459256919344579</v>
      </c>
      <c r="F15" s="37"/>
      <c r="G15" t="s">
        <v>200</v>
      </c>
      <c r="H15" s="12">
        <v>-0.88206093700459576</v>
      </c>
      <c r="I15" s="37">
        <v>-47.761728280862393</v>
      </c>
      <c r="J15" s="12">
        <v>0.77045493449540459</v>
      </c>
      <c r="K15" s="12" t="s">
        <v>222</v>
      </c>
      <c r="L15" s="12">
        <v>3.1740974701600351</v>
      </c>
    </row>
    <row r="16" spans="1:12">
      <c r="A16" t="s">
        <v>2</v>
      </c>
      <c r="B16" s="12">
        <v>-4.8773092137636809E-2</v>
      </c>
      <c r="C16" s="12">
        <v>-0.35458911241450153</v>
      </c>
      <c r="D16" s="12">
        <v>2.2982043227195419</v>
      </c>
      <c r="E16" s="37">
        <f t="shared" si="0"/>
        <v>-2.1222261073776929</v>
      </c>
      <c r="F16" s="37"/>
      <c r="G16" t="s">
        <v>213</v>
      </c>
      <c r="H16" s="12">
        <v>-1.5071427022665347</v>
      </c>
      <c r="I16" s="37">
        <v>-42.822736973197337</v>
      </c>
      <c r="J16" s="12">
        <v>0.17900410250015852</v>
      </c>
      <c r="K16" s="12" t="s">
        <v>201</v>
      </c>
      <c r="L16" s="12">
        <v>2.310945258441464</v>
      </c>
    </row>
    <row r="17" spans="1:12">
      <c r="A17" t="s">
        <v>220</v>
      </c>
      <c r="B17" s="12">
        <v>-0.35458911241450153</v>
      </c>
      <c r="C17" s="12">
        <v>-1.6178922335203367</v>
      </c>
      <c r="D17" s="12">
        <v>2.5055000934645761</v>
      </c>
      <c r="E17" s="37">
        <f t="shared" si="0"/>
        <v>-14.152428624505852</v>
      </c>
      <c r="F17" s="37"/>
      <c r="G17" t="s">
        <v>218</v>
      </c>
      <c r="H17" s="12">
        <v>-1.5412307063517261</v>
      </c>
      <c r="I17" s="37">
        <v>-65.419648195202754</v>
      </c>
      <c r="J17" s="12">
        <v>-4.8773092137636809E-2</v>
      </c>
      <c r="K17" s="12" t="s">
        <v>2</v>
      </c>
      <c r="L17" s="12">
        <v>2.2982043227195419</v>
      </c>
    </row>
    <row r="18" spans="1:12">
      <c r="A18" t="s">
        <v>197</v>
      </c>
      <c r="B18" s="12">
        <v>-0.46543794427815044</v>
      </c>
      <c r="C18" s="12">
        <v>-4.8773092137636809E-2</v>
      </c>
      <c r="D18" s="12">
        <v>2.3965070676369891</v>
      </c>
      <c r="E18" s="37">
        <f t="shared" si="0"/>
        <v>-19.421513525394396</v>
      </c>
      <c r="F18" s="37"/>
      <c r="G18" t="s">
        <v>204</v>
      </c>
      <c r="H18" s="12">
        <v>-2.9534230929624243</v>
      </c>
      <c r="I18" s="37">
        <v>-40.389290039084301</v>
      </c>
      <c r="J18" s="12">
        <v>-0.35458911241450153</v>
      </c>
      <c r="K18" s="12" t="s">
        <v>220</v>
      </c>
      <c r="L18" s="12">
        <v>2.5055000934645761</v>
      </c>
    </row>
    <row r="19" spans="1:12">
      <c r="A19" t="s">
        <v>210</v>
      </c>
      <c r="B19" s="12">
        <v>-0.54028883641592529</v>
      </c>
      <c r="C19" s="12">
        <v>0.17900410250015852</v>
      </c>
      <c r="D19" s="12">
        <v>2.7854764429470436</v>
      </c>
      <c r="E19" s="37">
        <f t="shared" si="0"/>
        <v>-19.396639945886523</v>
      </c>
      <c r="F19" s="37"/>
      <c r="G19" t="s">
        <v>221</v>
      </c>
      <c r="H19" s="12">
        <v>-3.8281875266271044</v>
      </c>
      <c r="I19" s="37">
        <v>-116.29094869750807</v>
      </c>
      <c r="J19" s="12">
        <v>-0.46543794427815044</v>
      </c>
      <c r="K19" s="12" t="s">
        <v>197</v>
      </c>
      <c r="L19" s="12">
        <v>2.3965070676369891</v>
      </c>
    </row>
    <row r="20" spans="1:12">
      <c r="A20" t="s">
        <v>207</v>
      </c>
      <c r="B20" s="12">
        <v>-0.74615978140487016</v>
      </c>
      <c r="C20" s="12">
        <v>-0.46543794427815044</v>
      </c>
      <c r="D20" s="12">
        <v>1.5622545671234604</v>
      </c>
      <c r="E20" s="37">
        <f t="shared" si="0"/>
        <v>-47.761728280862393</v>
      </c>
      <c r="F20" s="37"/>
      <c r="G20" t="s">
        <v>198</v>
      </c>
      <c r="H20" s="12">
        <v>-4.8303672287882762</v>
      </c>
      <c r="I20" s="37">
        <v>-125.29737330002838</v>
      </c>
      <c r="J20" s="12">
        <v>-0.54028883641592529</v>
      </c>
      <c r="K20" s="12" t="s">
        <v>210</v>
      </c>
      <c r="L20" s="12">
        <v>2.7854764429470436</v>
      </c>
    </row>
    <row r="21" spans="1:12">
      <c r="A21" t="s">
        <v>200</v>
      </c>
      <c r="B21" s="12">
        <v>-0.88206093700459576</v>
      </c>
      <c r="C21" s="12">
        <v>-0.88206093700459576</v>
      </c>
      <c r="D21" s="12">
        <v>2.0597957985653181</v>
      </c>
      <c r="E21" s="37">
        <f t="shared" si="0"/>
        <v>-42.822736973197337</v>
      </c>
      <c r="F21" s="37"/>
      <c r="H21" s="12"/>
      <c r="J21" s="12">
        <v>-0.74615978140487016</v>
      </c>
      <c r="K21" s="12" t="s">
        <v>207</v>
      </c>
      <c r="L21" s="12">
        <v>1.5622545671234604</v>
      </c>
    </row>
    <row r="22" spans="1:12">
      <c r="A22" t="s">
        <v>213</v>
      </c>
      <c r="B22" s="12">
        <v>-1.5071427022665347</v>
      </c>
      <c r="C22" s="12">
        <v>-1.5071427022665347</v>
      </c>
      <c r="D22" s="12">
        <v>2.3038074093114034</v>
      </c>
      <c r="E22" s="37">
        <f t="shared" si="0"/>
        <v>-65.419648195202754</v>
      </c>
      <c r="F22" s="37"/>
      <c r="H22" s="12"/>
      <c r="J22" s="12">
        <v>-0.88206093700459576</v>
      </c>
      <c r="K22" s="12" t="s">
        <v>200</v>
      </c>
      <c r="L22" s="12">
        <v>2.0597957985653181</v>
      </c>
    </row>
    <row r="23" spans="1:12">
      <c r="A23" t="s">
        <v>218</v>
      </c>
      <c r="B23" s="12">
        <v>-1.5412307063517261</v>
      </c>
      <c r="C23" s="12">
        <v>1.7983060808689686</v>
      </c>
      <c r="D23" s="12">
        <v>3.8159390889522768</v>
      </c>
      <c r="E23" s="37">
        <f t="shared" si="0"/>
        <v>-40.389290039084301</v>
      </c>
      <c r="F23" s="37"/>
      <c r="H23" s="12"/>
      <c r="J23" s="12">
        <v>-1.5071427022665347</v>
      </c>
      <c r="K23" s="12" t="s">
        <v>213</v>
      </c>
      <c r="L23" s="12">
        <v>2.3038074093114034</v>
      </c>
    </row>
    <row r="24" spans="1:12">
      <c r="A24" t="s">
        <v>211</v>
      </c>
      <c r="B24" s="12">
        <v>-1.6178922335203367</v>
      </c>
      <c r="C24" s="12">
        <v>-2.9534230929624243</v>
      </c>
      <c r="D24" s="12">
        <v>2.6598746733243956</v>
      </c>
      <c r="E24" s="37">
        <f t="shared" si="0"/>
        <v>-60.825882126929073</v>
      </c>
      <c r="F24" s="37"/>
      <c r="H24" s="12"/>
      <c r="J24" s="12">
        <v>-1.5412307063517261</v>
      </c>
      <c r="K24" s="12" t="s">
        <v>218</v>
      </c>
      <c r="L24" s="12">
        <v>3.8159390889522768</v>
      </c>
    </row>
    <row r="25" spans="1:12">
      <c r="A25" t="s">
        <v>204</v>
      </c>
      <c r="B25" s="12">
        <v>-2.9534230929624243</v>
      </c>
      <c r="C25" s="12">
        <v>-1.5412307063517261</v>
      </c>
      <c r="D25" s="12">
        <v>4.0109740835587502</v>
      </c>
      <c r="E25" s="37">
        <f t="shared" si="0"/>
        <v>-73.633562108234557</v>
      </c>
      <c r="F25" s="37"/>
      <c r="H25" s="12"/>
      <c r="J25" s="12">
        <v>-1.6178922335203367</v>
      </c>
      <c r="K25" s="12" t="s">
        <v>211</v>
      </c>
      <c r="L25" s="12">
        <v>2.6598746733243956</v>
      </c>
    </row>
    <row r="26" spans="1:12">
      <c r="A26" t="s">
        <v>221</v>
      </c>
      <c r="B26" s="12">
        <v>-3.8281875266271044</v>
      </c>
      <c r="C26" s="12">
        <v>-3.8281875266271044</v>
      </c>
      <c r="D26" s="12">
        <v>3.2919049758419732</v>
      </c>
      <c r="E26" s="37">
        <f t="shared" si="0"/>
        <v>-116.29094869750807</v>
      </c>
      <c r="F26" s="37"/>
      <c r="H26" s="12"/>
      <c r="J26" s="12">
        <v>-2.9534230929624243</v>
      </c>
      <c r="K26" s="12" t="s">
        <v>204</v>
      </c>
      <c r="L26" s="12">
        <v>4.0109740835587502</v>
      </c>
    </row>
    <row r="27" spans="1:12">
      <c r="A27" t="s">
        <v>198</v>
      </c>
      <c r="B27" s="12">
        <v>-4.8303672287882762</v>
      </c>
      <c r="C27" s="12">
        <v>-4.8303672287882762</v>
      </c>
      <c r="D27" s="12">
        <v>3.8551224990342092</v>
      </c>
      <c r="E27" s="37">
        <f t="shared" si="0"/>
        <v>-125.29737330002838</v>
      </c>
      <c r="F27" s="37"/>
      <c r="H27" s="12"/>
      <c r="J27" s="12">
        <v>-3.8281875266271044</v>
      </c>
      <c r="K27" s="12" t="s">
        <v>221</v>
      </c>
      <c r="L27" s="12">
        <v>3.2919049758419732</v>
      </c>
    </row>
    <row r="28" spans="1:12">
      <c r="B28" s="12"/>
      <c r="C28" s="12"/>
      <c r="D28" s="12"/>
      <c r="E28" s="37"/>
      <c r="F28" s="37"/>
      <c r="H28" s="12"/>
      <c r="J28" s="12"/>
      <c r="K28" s="12"/>
      <c r="L28" s="12"/>
    </row>
    <row r="29" spans="1:12">
      <c r="B29" s="12"/>
      <c r="C29" s="12"/>
      <c r="D29" s="12"/>
      <c r="E29" s="37"/>
      <c r="F29" s="37"/>
      <c r="H29" s="12"/>
      <c r="J29" s="12"/>
      <c r="K29" s="12"/>
      <c r="L29" s="12"/>
    </row>
    <row r="30" spans="1:12">
      <c r="B30" s="12"/>
      <c r="C30" s="12"/>
      <c r="D30" s="12"/>
      <c r="E30" s="37"/>
      <c r="F30" s="37"/>
      <c r="H30" s="12"/>
      <c r="J30" s="12"/>
      <c r="K30" s="12"/>
      <c r="L30" s="12"/>
    </row>
    <row r="31" spans="1:12">
      <c r="J31" s="12">
        <v>-4.8303672287882762</v>
      </c>
      <c r="K31" s="12" t="s">
        <v>198</v>
      </c>
      <c r="L31" s="12">
        <v>3.8551224990342092</v>
      </c>
    </row>
    <row r="32" spans="1:12" ht="39.6">
      <c r="B32" s="16"/>
      <c r="C32" s="53" t="s">
        <v>334</v>
      </c>
      <c r="D32" s="16"/>
      <c r="E32" s="16"/>
      <c r="F32" s="16" t="s">
        <v>337</v>
      </c>
    </row>
    <row r="33" spans="2:7">
      <c r="B33" s="16" t="s">
        <v>203</v>
      </c>
      <c r="C33" s="15">
        <v>4.8940985742306964</v>
      </c>
      <c r="D33" s="15"/>
      <c r="E33" s="16" t="s">
        <v>388</v>
      </c>
      <c r="F33" s="54">
        <v>124.39302647541291</v>
      </c>
      <c r="G33" t="s">
        <v>388</v>
      </c>
    </row>
    <row r="34" spans="2:7">
      <c r="B34" s="16" t="s">
        <v>219</v>
      </c>
      <c r="C34" s="15">
        <v>3.7471377993806811</v>
      </c>
      <c r="D34" s="15"/>
      <c r="E34" s="16" t="s">
        <v>393</v>
      </c>
      <c r="F34" s="54">
        <v>111.23292460537213</v>
      </c>
      <c r="G34" t="s">
        <v>393</v>
      </c>
    </row>
    <row r="35" spans="2:7">
      <c r="B35" s="16" t="s">
        <v>206</v>
      </c>
      <c r="C35" s="15">
        <v>1.7983060808689686</v>
      </c>
      <c r="D35" s="15"/>
      <c r="E35" s="16" t="s">
        <v>391</v>
      </c>
      <c r="F35" s="54">
        <v>72.107229134269687</v>
      </c>
      <c r="G35" t="s">
        <v>391</v>
      </c>
    </row>
    <row r="36" spans="2:7">
      <c r="B36" s="16" t="s">
        <v>5</v>
      </c>
      <c r="C36" s="15">
        <v>1.2067317242287885</v>
      </c>
      <c r="D36" s="15"/>
      <c r="E36" s="16" t="s">
        <v>389</v>
      </c>
      <c r="F36" s="54">
        <v>40.906578139206658</v>
      </c>
      <c r="G36" t="s">
        <v>389</v>
      </c>
    </row>
    <row r="37" spans="2:7">
      <c r="B37" s="16" t="s">
        <v>193</v>
      </c>
      <c r="C37" s="15">
        <v>1.0792590831272548</v>
      </c>
      <c r="D37" s="15"/>
      <c r="E37" s="16" t="s">
        <v>387</v>
      </c>
      <c r="F37" s="54">
        <v>25.917648280724951</v>
      </c>
      <c r="G37" t="s">
        <v>387</v>
      </c>
    </row>
    <row r="38" spans="2:7">
      <c r="B38" s="16" t="s">
        <v>320</v>
      </c>
      <c r="C38" s="15">
        <v>0.17900410250015852</v>
      </c>
      <c r="D38" s="15"/>
      <c r="E38" s="16" t="s">
        <v>394</v>
      </c>
      <c r="F38" s="54">
        <v>7.7459256919344579</v>
      </c>
      <c r="G38" t="s">
        <v>394</v>
      </c>
    </row>
    <row r="39" spans="2:7">
      <c r="B39" s="16" t="s">
        <v>2</v>
      </c>
      <c r="C39" s="15">
        <v>-4.8773092137636809E-2</v>
      </c>
      <c r="D39" s="15"/>
      <c r="E39" s="16" t="s">
        <v>51</v>
      </c>
      <c r="F39" s="54">
        <v>-2.1222261073776929</v>
      </c>
      <c r="G39" t="s">
        <v>51</v>
      </c>
    </row>
    <row r="40" spans="2:7">
      <c r="B40" s="16" t="s">
        <v>220</v>
      </c>
      <c r="C40" s="15">
        <v>-0.35458911241450153</v>
      </c>
      <c r="D40" s="15"/>
      <c r="E40" s="16" t="s">
        <v>395</v>
      </c>
      <c r="F40" s="54">
        <v>-14.152428624505852</v>
      </c>
      <c r="G40" t="s">
        <v>395</v>
      </c>
    </row>
    <row r="41" spans="2:7">
      <c r="B41" s="16" t="s">
        <v>197</v>
      </c>
      <c r="C41" s="15">
        <v>-0.46543794427815044</v>
      </c>
      <c r="D41" s="15"/>
      <c r="E41" s="16" t="s">
        <v>390</v>
      </c>
      <c r="F41" s="54">
        <v>-19.396639945886523</v>
      </c>
      <c r="G41" t="s">
        <v>390</v>
      </c>
    </row>
    <row r="42" spans="2:7">
      <c r="B42" s="16" t="s">
        <v>210</v>
      </c>
      <c r="C42" s="15">
        <v>-0.54028883641592529</v>
      </c>
      <c r="D42" s="15"/>
      <c r="E42" s="16" t="s">
        <v>396</v>
      </c>
      <c r="F42" s="54">
        <v>-19.421513525394396</v>
      </c>
      <c r="G42" t="s">
        <v>396</v>
      </c>
    </row>
    <row r="43" spans="2:7">
      <c r="B43" s="16" t="s">
        <v>207</v>
      </c>
      <c r="C43" s="15">
        <v>-0.74615978140487016</v>
      </c>
      <c r="D43" s="15"/>
      <c r="E43" s="16" t="s">
        <v>385</v>
      </c>
      <c r="F43" s="54">
        <v>-40.389290039084301</v>
      </c>
      <c r="G43" t="s">
        <v>385</v>
      </c>
    </row>
    <row r="44" spans="2:7">
      <c r="B44" s="16" t="s">
        <v>200</v>
      </c>
      <c r="C44" s="15">
        <v>-0.88206093700459576</v>
      </c>
      <c r="D44" s="15"/>
      <c r="E44" s="16" t="s">
        <v>397</v>
      </c>
      <c r="F44" s="54">
        <v>-42.822736973197337</v>
      </c>
      <c r="G44" t="s">
        <v>397</v>
      </c>
    </row>
    <row r="45" spans="2:7">
      <c r="B45" s="16" t="s">
        <v>213</v>
      </c>
      <c r="C45" s="15">
        <v>-1.5071427022665347</v>
      </c>
      <c r="D45" s="15"/>
      <c r="E45" s="16" t="s">
        <v>386</v>
      </c>
      <c r="F45" s="54">
        <v>-47.761728280862393</v>
      </c>
      <c r="G45" t="s">
        <v>386</v>
      </c>
    </row>
    <row r="46" spans="2:7">
      <c r="B46" s="16" t="s">
        <v>218</v>
      </c>
      <c r="C46" s="15">
        <v>-1.5412307063517261</v>
      </c>
      <c r="D46" s="15"/>
      <c r="E46" s="16" t="s">
        <v>383</v>
      </c>
      <c r="F46" s="54">
        <v>-65.419648195202754</v>
      </c>
      <c r="G46" t="s">
        <v>383</v>
      </c>
    </row>
    <row r="47" spans="2:7">
      <c r="B47" s="16" t="s">
        <v>204</v>
      </c>
      <c r="C47" s="15">
        <v>-2.9534230929624243</v>
      </c>
      <c r="D47" s="15"/>
      <c r="E47" s="16" t="s">
        <v>384</v>
      </c>
      <c r="F47" s="54">
        <v>-73.633562108234557</v>
      </c>
      <c r="G47" t="s">
        <v>384</v>
      </c>
    </row>
    <row r="48" spans="2:7">
      <c r="B48" s="16" t="s">
        <v>221</v>
      </c>
      <c r="C48" s="15">
        <v>-3.8281875266271044</v>
      </c>
      <c r="D48" s="15"/>
      <c r="E48" s="16" t="s">
        <v>398</v>
      </c>
      <c r="F48" s="54">
        <v>-116.29094869750807</v>
      </c>
      <c r="G48" t="s">
        <v>398</v>
      </c>
    </row>
    <row r="52" spans="2:4">
      <c r="C52" t="s">
        <v>334</v>
      </c>
    </row>
    <row r="53" spans="2:4">
      <c r="B53" t="s">
        <v>388</v>
      </c>
      <c r="C53">
        <v>4.8940985742306964</v>
      </c>
      <c r="D53" t="s">
        <v>203</v>
      </c>
    </row>
    <row r="54" spans="2:4">
      <c r="B54" t="s">
        <v>387</v>
      </c>
      <c r="C54">
        <v>1.7983060808689686</v>
      </c>
      <c r="D54" t="s">
        <v>206</v>
      </c>
    </row>
    <row r="55" spans="2:4">
      <c r="B55" t="s">
        <v>391</v>
      </c>
      <c r="C55">
        <v>1.2067317242287885</v>
      </c>
      <c r="D55" t="s">
        <v>5</v>
      </c>
    </row>
    <row r="56" spans="2:4">
      <c r="B56" t="s">
        <v>389</v>
      </c>
      <c r="C56">
        <v>1.0792590831272548</v>
      </c>
      <c r="D56" t="s">
        <v>193</v>
      </c>
    </row>
    <row r="57" spans="2:4">
      <c r="B57" t="s">
        <v>394</v>
      </c>
      <c r="C57">
        <v>0.17900410250015852</v>
      </c>
      <c r="D57" t="s">
        <v>320</v>
      </c>
    </row>
    <row r="58" spans="2:4">
      <c r="B58" t="s">
        <v>51</v>
      </c>
      <c r="C58">
        <v>-4.8773092137636809E-2</v>
      </c>
      <c r="D58" t="s">
        <v>2</v>
      </c>
    </row>
    <row r="59" spans="2:4">
      <c r="B59" t="s">
        <v>396</v>
      </c>
      <c r="C59">
        <v>-0.46543794427815044</v>
      </c>
      <c r="D59" t="s">
        <v>197</v>
      </c>
    </row>
    <row r="60" spans="2:4">
      <c r="B60" t="s">
        <v>390</v>
      </c>
      <c r="C60">
        <v>-0.54028883641592529</v>
      </c>
      <c r="D60" t="s">
        <v>210</v>
      </c>
    </row>
    <row r="61" spans="2:4">
      <c r="B61" t="s">
        <v>386</v>
      </c>
      <c r="C61">
        <v>-0.74615978140487016</v>
      </c>
      <c r="D61" t="s">
        <v>207</v>
      </c>
    </row>
    <row r="62" spans="2:4">
      <c r="B62" t="s">
        <v>383</v>
      </c>
      <c r="C62">
        <v>-1.5071427022665347</v>
      </c>
      <c r="D62" t="s">
        <v>213</v>
      </c>
    </row>
    <row r="63" spans="2:4">
      <c r="B63" t="s">
        <v>385</v>
      </c>
      <c r="C63">
        <v>-1.5412307063517261</v>
      </c>
      <c r="D63" t="s">
        <v>218</v>
      </c>
    </row>
    <row r="64" spans="2:4">
      <c r="B64" t="s">
        <v>384</v>
      </c>
      <c r="C64">
        <v>-2.9534230929624243</v>
      </c>
      <c r="D64" t="s">
        <v>204</v>
      </c>
    </row>
  </sheetData>
  <phoneticPr fontId="59" type="noConversion"/>
  <pageMargins left="0.78740157499999996" right="0.78740157499999996" top="0.984251969" bottom="0.984251969" header="0.4921259845" footer="0.492125984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5"/>
  <dimension ref="A1:I19"/>
  <sheetViews>
    <sheetView workbookViewId="0"/>
  </sheetViews>
  <sheetFormatPr baseColWidth="10" defaultRowHeight="13.2"/>
  <sheetData>
    <row r="1" spans="1:9">
      <c r="A1" t="s">
        <v>339</v>
      </c>
    </row>
    <row r="2" spans="1:9" ht="13.8" thickBot="1"/>
    <row r="3" spans="1:9">
      <c r="A3" s="55" t="s">
        <v>340</v>
      </c>
      <c r="B3" s="55"/>
    </row>
    <row r="4" spans="1:9">
      <c r="A4" s="56" t="s">
        <v>341</v>
      </c>
      <c r="B4" s="56">
        <v>0.89309830041206584</v>
      </c>
    </row>
    <row r="5" spans="1:9">
      <c r="A5" s="56" t="s">
        <v>342</v>
      </c>
      <c r="B5" s="56">
        <v>0.79762457419892052</v>
      </c>
    </row>
    <row r="6" spans="1:9">
      <c r="A6" s="56" t="s">
        <v>342</v>
      </c>
      <c r="B6" s="56">
        <v>0.7470307177486506</v>
      </c>
    </row>
    <row r="7" spans="1:9">
      <c r="A7" s="56" t="s">
        <v>343</v>
      </c>
      <c r="B7" s="56">
        <v>6.9655619906242441</v>
      </c>
    </row>
    <row r="8" spans="1:9" ht="13.8" thickBot="1">
      <c r="A8" s="57" t="s">
        <v>344</v>
      </c>
      <c r="B8" s="57">
        <v>11</v>
      </c>
    </row>
    <row r="10" spans="1:9" ht="13.8" thickBot="1">
      <c r="A10" t="s">
        <v>345</v>
      </c>
    </row>
    <row r="11" spans="1:9">
      <c r="A11" s="58"/>
      <c r="B11" s="58" t="s">
        <v>346</v>
      </c>
      <c r="C11" s="58" t="s">
        <v>347</v>
      </c>
      <c r="D11" s="58" t="s">
        <v>348</v>
      </c>
      <c r="E11" s="58" t="s">
        <v>349</v>
      </c>
      <c r="F11" s="58" t="s">
        <v>350</v>
      </c>
    </row>
    <row r="12" spans="1:9">
      <c r="A12" s="56" t="s">
        <v>351</v>
      </c>
      <c r="B12" s="56">
        <v>2</v>
      </c>
      <c r="C12" s="56">
        <v>1529.829603002283</v>
      </c>
      <c r="D12" s="56">
        <v>764.91480150114148</v>
      </c>
      <c r="E12" s="56">
        <v>15.765245627854604</v>
      </c>
      <c r="F12" s="56">
        <v>1.6773786159212426E-3</v>
      </c>
    </row>
    <row r="13" spans="1:9">
      <c r="A13" s="56" t="s">
        <v>352</v>
      </c>
      <c r="B13" s="56">
        <v>8</v>
      </c>
      <c r="C13" s="56">
        <v>388.15243076183344</v>
      </c>
      <c r="D13" s="56">
        <v>48.51905384522918</v>
      </c>
      <c r="E13" s="56"/>
      <c r="F13" s="56"/>
    </row>
    <row r="14" spans="1:9" ht="13.8" thickBot="1">
      <c r="A14" s="57" t="s">
        <v>353</v>
      </c>
      <c r="B14" s="57">
        <v>10</v>
      </c>
      <c r="C14" s="57">
        <v>1917.9820337641163</v>
      </c>
      <c r="D14" s="57"/>
      <c r="E14" s="57"/>
      <c r="F14" s="57"/>
    </row>
    <row r="15" spans="1:9" ht="13.8" thickBot="1"/>
    <row r="16" spans="1:9">
      <c r="A16" s="58"/>
      <c r="B16" s="58" t="s">
        <v>354</v>
      </c>
      <c r="C16" s="58" t="s">
        <v>343</v>
      </c>
      <c r="D16" s="58" t="s">
        <v>355</v>
      </c>
      <c r="E16" s="58" t="s">
        <v>356</v>
      </c>
      <c r="F16" s="58" t="s">
        <v>357</v>
      </c>
      <c r="G16" s="58" t="s">
        <v>358</v>
      </c>
      <c r="H16" s="58" t="s">
        <v>359</v>
      </c>
      <c r="I16" s="58" t="s">
        <v>360</v>
      </c>
    </row>
    <row r="17" spans="1:9">
      <c r="A17" s="56" t="s">
        <v>361</v>
      </c>
      <c r="B17" s="56">
        <v>-34.860315883409008</v>
      </c>
      <c r="C17" s="56">
        <v>53.71782743652814</v>
      </c>
      <c r="D17" s="56">
        <v>-0.64895245297474524</v>
      </c>
      <c r="E17" s="56">
        <v>0.5345511542730661</v>
      </c>
      <c r="F17" s="56">
        <v>-158.73384798389162</v>
      </c>
      <c r="G17" s="56">
        <v>89.013216217073605</v>
      </c>
      <c r="H17" s="56">
        <v>-158.73384798389162</v>
      </c>
      <c r="I17" s="56">
        <v>89.013216217073605</v>
      </c>
    </row>
    <row r="18" spans="1:9">
      <c r="A18" s="56" t="s">
        <v>362</v>
      </c>
      <c r="B18" s="56">
        <v>1.531354065758834</v>
      </c>
      <c r="C18" s="56">
        <v>0.6487846029836678</v>
      </c>
      <c r="D18" s="56">
        <v>2.360342799006566</v>
      </c>
      <c r="E18" s="56">
        <v>4.5933637535306049E-2</v>
      </c>
      <c r="F18" s="56">
        <v>3.5254089657669296E-2</v>
      </c>
      <c r="G18" s="56">
        <v>3.0274540418599987</v>
      </c>
      <c r="H18" s="56">
        <v>3.5254089657669296E-2</v>
      </c>
      <c r="I18" s="56">
        <v>3.0274540418599987</v>
      </c>
    </row>
    <row r="19" spans="1:9" ht="13.8" thickBot="1">
      <c r="A19" s="57" t="s">
        <v>363</v>
      </c>
      <c r="B19" s="57">
        <v>2.4780986281989623</v>
      </c>
      <c r="C19" s="57">
        <v>1.2430068684234101</v>
      </c>
      <c r="D19" s="57">
        <v>1.9936322888883975</v>
      </c>
      <c r="E19" s="57">
        <v>8.131432576162366E-2</v>
      </c>
      <c r="F19" s="57">
        <v>-0.38828034810461343</v>
      </c>
      <c r="G19" s="57">
        <v>5.3444776045025382</v>
      </c>
      <c r="H19" s="57">
        <v>-0.38828034810461343</v>
      </c>
      <c r="I19" s="57">
        <v>5.3444776045025382</v>
      </c>
    </row>
  </sheetData>
  <phoneticPr fontId="59" type="noConversion"/>
  <pageMargins left="0.78740157499999996" right="0.78740157499999996" top="0.984251969" bottom="0.984251969" header="0.4921259845" footer="0.4921259845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6"/>
  <dimension ref="A1:BC27"/>
  <sheetViews>
    <sheetView workbookViewId="0">
      <pane xSplit="1" ySplit="1" topLeftCell="C2" activePane="bottomRight" state="frozen"/>
      <selection pane="topRight"/>
      <selection pane="bottomLeft"/>
      <selection pane="bottomRight"/>
    </sheetView>
  </sheetViews>
  <sheetFormatPr baseColWidth="10" defaultRowHeight="13.2"/>
  <cols>
    <col min="1" max="1" width="17.6640625" customWidth="1"/>
    <col min="2" max="2" width="8.33203125" customWidth="1"/>
    <col min="3" max="4" width="6.6640625" customWidth="1"/>
    <col min="11" max="13" width="11.5546875" style="2" customWidth="1"/>
    <col min="49" max="49" width="12.5546875" bestFit="1" customWidth="1"/>
  </cols>
  <sheetData>
    <row r="1" spans="1:55">
      <c r="C1" s="12" t="s">
        <v>274</v>
      </c>
      <c r="D1" s="12" t="s">
        <v>275</v>
      </c>
      <c r="E1" s="12" t="s">
        <v>4</v>
      </c>
      <c r="F1" s="12" t="s">
        <v>3</v>
      </c>
      <c r="G1" s="12" t="s">
        <v>364</v>
      </c>
      <c r="H1" s="12" t="s">
        <v>365</v>
      </c>
      <c r="I1" s="12" t="s">
        <v>366</v>
      </c>
      <c r="J1" s="12" t="s">
        <v>456</v>
      </c>
      <c r="K1" s="7" t="s">
        <v>367</v>
      </c>
      <c r="L1" s="7" t="s">
        <v>368</v>
      </c>
      <c r="M1" s="7" t="s">
        <v>369</v>
      </c>
      <c r="N1" s="12" t="s">
        <v>368</v>
      </c>
      <c r="O1" t="s">
        <v>370</v>
      </c>
      <c r="P1" s="12" t="s">
        <v>371</v>
      </c>
      <c r="Q1" s="12" t="s">
        <v>367</v>
      </c>
      <c r="R1" s="12" t="s">
        <v>372</v>
      </c>
      <c r="S1" s="12" t="s">
        <v>373</v>
      </c>
      <c r="T1" s="12"/>
      <c r="U1" s="12" t="s">
        <v>374</v>
      </c>
      <c r="V1" s="12"/>
      <c r="W1" t="s">
        <v>370</v>
      </c>
      <c r="X1" s="12" t="s">
        <v>375</v>
      </c>
      <c r="Y1" s="12" t="s">
        <v>368</v>
      </c>
      <c r="Z1" t="s">
        <v>376</v>
      </c>
      <c r="AA1" t="s">
        <v>370</v>
      </c>
      <c r="AB1" s="12" t="s">
        <v>377</v>
      </c>
      <c r="AC1" s="12" t="s">
        <v>378</v>
      </c>
      <c r="AD1" s="12" t="s">
        <v>256</v>
      </c>
      <c r="AE1" s="12" t="s">
        <v>364</v>
      </c>
      <c r="AF1" s="12" t="s">
        <v>379</v>
      </c>
      <c r="AG1" s="12" t="s">
        <v>380</v>
      </c>
      <c r="AH1" t="s">
        <v>376</v>
      </c>
      <c r="AI1" t="s">
        <v>370</v>
      </c>
      <c r="AJ1" t="s">
        <v>376</v>
      </c>
      <c r="AK1" s="12" t="s">
        <v>375</v>
      </c>
      <c r="AL1" t="s">
        <v>370</v>
      </c>
      <c r="AM1" t="s">
        <v>376</v>
      </c>
      <c r="AN1" s="12" t="s">
        <v>371</v>
      </c>
      <c r="AO1" t="s">
        <v>370</v>
      </c>
      <c r="AR1" s="12"/>
      <c r="AS1" s="12" t="s">
        <v>276</v>
      </c>
      <c r="AT1" s="12" t="s">
        <v>277</v>
      </c>
      <c r="AU1" s="12" t="s">
        <v>381</v>
      </c>
      <c r="AV1" s="42" t="s">
        <v>280</v>
      </c>
      <c r="AW1" s="42" t="s">
        <v>260</v>
      </c>
      <c r="AX1" s="42" t="s">
        <v>261</v>
      </c>
      <c r="AY1" s="42" t="s">
        <v>281</v>
      </c>
      <c r="AZ1" s="42" t="s">
        <v>282</v>
      </c>
      <c r="BA1" s="42" t="s">
        <v>283</v>
      </c>
      <c r="BB1" s="42" t="s">
        <v>284</v>
      </c>
    </row>
    <row r="2" spans="1:55">
      <c r="A2" t="s">
        <v>389</v>
      </c>
      <c r="B2" t="s">
        <v>285</v>
      </c>
      <c r="C2" s="12">
        <v>112.08460395032353</v>
      </c>
      <c r="D2" s="12">
        <v>100.78507084144779</v>
      </c>
      <c r="E2" s="12">
        <v>155.85488561123458</v>
      </c>
      <c r="F2" s="12">
        <v>116.463406625665</v>
      </c>
      <c r="G2" s="12">
        <v>123.67374460938326</v>
      </c>
      <c r="H2" s="59">
        <f t="shared" ref="H2:H12" si="0">+-20.317+1.4014*N2+2.03153*O2</f>
        <v>114.79279321799693</v>
      </c>
      <c r="I2" s="9">
        <v>113.9604170628154</v>
      </c>
      <c r="J2" s="9">
        <f>1.5314*N2+2.4781*O2-34.86</f>
        <v>114.3143433389029</v>
      </c>
      <c r="K2" s="7">
        <v>144.57288312418015</v>
      </c>
      <c r="L2" s="7">
        <v>87.811145189469045</v>
      </c>
      <c r="M2" s="7">
        <f t="shared" ref="M2:M12" si="1">0.4*N2+0.6*O2</f>
        <v>38.68372257578762</v>
      </c>
      <c r="N2" s="60">
        <f t="shared" ref="N2:N12" si="2">100*$AT2/AC2</f>
        <v>87.811145189469045</v>
      </c>
      <c r="O2" s="60">
        <v>5.9321074999999999</v>
      </c>
      <c r="P2" s="12">
        <f t="shared" ref="P2:P12" si="3">100*$AT2/AD2</f>
        <v>85.529077309373989</v>
      </c>
      <c r="Q2" s="12">
        <f t="shared" ref="Q2:Q12" si="4">+AT2*E2/F2</f>
        <v>144.57288312418015</v>
      </c>
      <c r="R2" s="12">
        <f t="shared" ref="R2:R12" si="5">+U2*E2/F2</f>
        <v>143.41325196161668</v>
      </c>
      <c r="S2" s="12">
        <f t="shared" ref="S2:S12" si="6">+U2*G2/F2</f>
        <v>113.80107737491169</v>
      </c>
      <c r="T2" s="12"/>
      <c r="U2" s="12">
        <v>107.1663285575614</v>
      </c>
      <c r="V2" s="12"/>
      <c r="W2" s="12">
        <v>5.9321074999999999</v>
      </c>
      <c r="X2" s="12">
        <f t="shared" ref="X2:X12" si="7">100*$AT2/AE2</f>
        <v>87.353115699641748</v>
      </c>
      <c r="Y2" s="12">
        <v>87.811145189469045</v>
      </c>
      <c r="Z2" s="61">
        <v>0.26704453</v>
      </c>
      <c r="AA2" s="12">
        <v>5.9321074999999999</v>
      </c>
      <c r="AB2" s="12">
        <v>0.10000000000000053</v>
      </c>
      <c r="AC2" s="12">
        <f t="shared" ref="AC2:AC12" si="8">+(E2+5*F2)/6</f>
        <v>123.02865312325991</v>
      </c>
      <c r="AD2" s="12">
        <v>126.31127637205739</v>
      </c>
      <c r="AE2" s="12">
        <v>123.67374460938326</v>
      </c>
      <c r="AF2" s="12">
        <f t="shared" ref="AF2:AF12" si="9">100*AT2/F2</f>
        <v>92.761213456473669</v>
      </c>
      <c r="AG2" s="12">
        <f t="shared" ref="AG2:AG12" si="10">100*AT2/E2</f>
        <v>69.316318699300766</v>
      </c>
      <c r="AH2" s="61">
        <v>0.26704453</v>
      </c>
      <c r="AI2" s="12">
        <v>5.9321074999999999</v>
      </c>
      <c r="AJ2" s="61">
        <v>0.26704453</v>
      </c>
      <c r="AK2" s="12">
        <f t="shared" ref="AK2:AK12" si="11">100*AT2/G2</f>
        <v>87.353115699641748</v>
      </c>
      <c r="AL2" s="12">
        <v>5.9321074999999999</v>
      </c>
      <c r="AM2" s="61">
        <v>0.26704453</v>
      </c>
      <c r="AN2" s="12">
        <f t="shared" ref="AN2:AN12" si="12">100*AT2/AD2</f>
        <v>85.529077309373989</v>
      </c>
      <c r="AO2" s="12">
        <v>5.9321074999999999</v>
      </c>
      <c r="AP2" s="61"/>
      <c r="AQ2" s="61"/>
      <c r="AR2" s="12"/>
      <c r="AS2" s="12">
        <v>115.76684805633121</v>
      </c>
      <c r="AT2" s="12">
        <v>108.032869218714</v>
      </c>
      <c r="AU2" s="12">
        <f t="shared" ref="AU2:AU12" si="13">100*AS2/AT2</f>
        <v>107.15891273975116</v>
      </c>
      <c r="AV2" s="12">
        <f t="shared" ref="AV2:AV12" si="14">100*D2/C2</f>
        <v>89.918746455236843</v>
      </c>
      <c r="AW2" s="12">
        <f t="shared" ref="AW2:AW12" si="15">+C2*AS2/E2</f>
        <v>83.254889726959135</v>
      </c>
      <c r="AX2" s="12">
        <f t="shared" ref="AX2:AX12" si="16">+D2*AT2/F2</f>
        <v>93.489454695493578</v>
      </c>
      <c r="AY2" s="12">
        <f t="shared" ref="AY2:AY12" si="17">100*AW2/AX2</f>
        <v>89.052706530517639</v>
      </c>
      <c r="AZ2" s="12">
        <f t="shared" ref="AZ2:AZ12" si="18">100*AS2*F2/(E2*AT2)</f>
        <v>80.075077396702298</v>
      </c>
      <c r="BA2" s="12">
        <f t="shared" ref="BA2:BA12" si="19">10000/AV2</f>
        <v>111.21151477548877</v>
      </c>
      <c r="BB2" s="12">
        <v>113.9604170628154</v>
      </c>
      <c r="BC2" s="12"/>
    </row>
    <row r="3" spans="1:55">
      <c r="A3" t="s">
        <v>396</v>
      </c>
      <c r="B3" t="s">
        <v>286</v>
      </c>
      <c r="C3" s="12">
        <v>122.5404442503624</v>
      </c>
      <c r="D3" s="12">
        <v>98.00781134928188</v>
      </c>
      <c r="E3" s="12">
        <v>139.59440473686973</v>
      </c>
      <c r="F3" s="12">
        <v>108.73373265029024</v>
      </c>
      <c r="G3" s="12">
        <v>114.95622720633698</v>
      </c>
      <c r="H3" s="59">
        <f t="shared" si="0"/>
        <v>122.40872743959757</v>
      </c>
      <c r="I3" s="9">
        <v>122.26325942413963</v>
      </c>
      <c r="J3" s="9">
        <f t="shared" ref="J3:J12" si="20">1.5314*N3+2.4781*O3-34.86</f>
        <v>122.54624491788779</v>
      </c>
      <c r="K3" s="7">
        <v>137.06621777386127</v>
      </c>
      <c r="L3" s="7">
        <v>93.754045878416989</v>
      </c>
      <c r="M3" s="7">
        <f t="shared" si="1"/>
        <v>40.850466031366793</v>
      </c>
      <c r="N3" s="60">
        <f t="shared" si="2"/>
        <v>93.754045878416989</v>
      </c>
      <c r="O3" s="60">
        <v>5.5814127999999998</v>
      </c>
      <c r="P3" s="12">
        <f t="shared" si="3"/>
        <v>91.683529075231974</v>
      </c>
      <c r="Q3" s="12">
        <f t="shared" si="4"/>
        <v>137.06621777386127</v>
      </c>
      <c r="R3" s="12">
        <f t="shared" si="5"/>
        <v>138.99526023407824</v>
      </c>
      <c r="S3" s="12">
        <f t="shared" si="6"/>
        <v>114.4628307000647</v>
      </c>
      <c r="T3" s="12"/>
      <c r="U3" s="12">
        <v>108.26704332769008</v>
      </c>
      <c r="V3" s="12"/>
      <c r="W3" s="12">
        <v>5.5814127999999998</v>
      </c>
      <c r="X3" s="12">
        <f t="shared" si="7"/>
        <v>92.874013265682606</v>
      </c>
      <c r="Y3" s="12">
        <v>93.754045878416989</v>
      </c>
      <c r="Z3" s="61">
        <v>0.26163803000000002</v>
      </c>
      <c r="AA3" s="12">
        <v>5.5814127999999998</v>
      </c>
      <c r="AB3" s="12">
        <v>-2</v>
      </c>
      <c r="AC3" s="12">
        <f t="shared" si="8"/>
        <v>113.87717799805348</v>
      </c>
      <c r="AD3" s="12">
        <v>116.44890067193512</v>
      </c>
      <c r="AE3" s="12">
        <v>114.95622720633698</v>
      </c>
      <c r="AF3" s="12">
        <f t="shared" si="9"/>
        <v>98.188905230281961</v>
      </c>
      <c r="AG3" s="12">
        <f t="shared" si="10"/>
        <v>76.481906210058114</v>
      </c>
      <c r="AH3" s="61">
        <v>0.26163803000000002</v>
      </c>
      <c r="AI3" s="12">
        <v>5.5814127999999998</v>
      </c>
      <c r="AJ3" s="61">
        <v>0.26163803000000002</v>
      </c>
      <c r="AK3" s="12">
        <f t="shared" si="11"/>
        <v>92.874013265682606</v>
      </c>
      <c r="AL3" s="12">
        <v>5.5814127999999998</v>
      </c>
      <c r="AM3" s="61">
        <v>0.26163803000000002</v>
      </c>
      <c r="AN3" s="12">
        <f t="shared" si="12"/>
        <v>91.683529075231974</v>
      </c>
      <c r="AO3" s="12">
        <v>5.5814127999999998</v>
      </c>
      <c r="AP3" s="61"/>
      <c r="AQ3" s="61"/>
      <c r="AR3" s="12"/>
      <c r="AS3" s="12">
        <v>109.26489431869861</v>
      </c>
      <c r="AT3" s="12">
        <v>106.76446170534165</v>
      </c>
      <c r="AU3" s="12">
        <f t="shared" si="13"/>
        <v>102.3420083550441</v>
      </c>
      <c r="AV3" s="12">
        <f t="shared" si="14"/>
        <v>79.979970652825529</v>
      </c>
      <c r="AW3" s="12">
        <f t="shared" si="15"/>
        <v>95.916227559555054</v>
      </c>
      <c r="AX3" s="12">
        <f t="shared" si="16"/>
        <v>96.232797004019929</v>
      </c>
      <c r="AY3" s="12">
        <f t="shared" si="17"/>
        <v>99.671037884878629</v>
      </c>
      <c r="AZ3" s="12">
        <f t="shared" si="18"/>
        <v>79.716866849692551</v>
      </c>
      <c r="BA3" s="12">
        <f t="shared" si="19"/>
        <v>125.03130369236663</v>
      </c>
      <c r="BB3" s="12">
        <v>122.26325942413963</v>
      </c>
      <c r="BC3" s="12"/>
    </row>
    <row r="4" spans="1:55">
      <c r="A4" t="s">
        <v>455</v>
      </c>
      <c r="B4" t="s">
        <v>201</v>
      </c>
      <c r="C4" s="12">
        <v>118.85289812304907</v>
      </c>
      <c r="D4" s="12">
        <v>100.83889573430433</v>
      </c>
      <c r="E4" s="12">
        <v>140.17161262819909</v>
      </c>
      <c r="F4" s="12">
        <v>106.08142320294145</v>
      </c>
      <c r="G4" s="12">
        <v>112.12969810514554</v>
      </c>
      <c r="H4" s="59">
        <f t="shared" si="0"/>
        <v>122.45184541000927</v>
      </c>
      <c r="I4" s="9">
        <v>122.37147731798017</v>
      </c>
      <c r="J4" s="9">
        <f t="shared" si="20"/>
        <v>123.24629082108343</v>
      </c>
      <c r="K4" s="7">
        <v>133.08524265508998</v>
      </c>
      <c r="L4" s="7">
        <v>90.117813481217468</v>
      </c>
      <c r="M4" s="7">
        <f t="shared" si="1"/>
        <v>40.913725914486989</v>
      </c>
      <c r="N4" s="60">
        <f t="shared" si="2"/>
        <v>90.117813481217468</v>
      </c>
      <c r="O4" s="60">
        <v>8.1110008700000016</v>
      </c>
      <c r="P4" s="12">
        <f t="shared" si="3"/>
        <v>87.883937030302036</v>
      </c>
      <c r="Q4" s="12">
        <f t="shared" si="4"/>
        <v>133.08524265508998</v>
      </c>
      <c r="R4" s="12">
        <f t="shared" si="5"/>
        <v>137.37954662003642</v>
      </c>
      <c r="S4" s="12">
        <f t="shared" si="6"/>
        <v>109.89619652294333</v>
      </c>
      <c r="T4" s="12"/>
      <c r="U4" s="12">
        <v>103.96839667589367</v>
      </c>
      <c r="V4" s="12"/>
      <c r="W4" s="12">
        <v>8.1110008700000016</v>
      </c>
      <c r="X4" s="12">
        <f t="shared" si="7"/>
        <v>89.823198512562854</v>
      </c>
      <c r="Y4" s="12">
        <v>90.117813481217468</v>
      </c>
      <c r="Z4" s="61">
        <v>0.30036381299999992</v>
      </c>
      <c r="AA4" s="12">
        <v>8.1110008700000016</v>
      </c>
      <c r="AB4" s="12">
        <v>-3.2</v>
      </c>
      <c r="AC4" s="12">
        <f t="shared" si="8"/>
        <v>111.7631214404844</v>
      </c>
      <c r="AD4" s="12">
        <v>114.60397055925586</v>
      </c>
      <c r="AE4" s="12">
        <v>112.12969810514554</v>
      </c>
      <c r="AF4" s="12">
        <f t="shared" si="9"/>
        <v>94.944504211487185</v>
      </c>
      <c r="AG4" s="12">
        <f t="shared" si="10"/>
        <v>71.853693791534653</v>
      </c>
      <c r="AH4" s="61">
        <v>0.30036381299999992</v>
      </c>
      <c r="AI4" s="12">
        <v>8.1110008700000016</v>
      </c>
      <c r="AJ4" s="61">
        <v>0.30036381299999992</v>
      </c>
      <c r="AK4" s="12">
        <f t="shared" si="11"/>
        <v>89.823198512562854</v>
      </c>
      <c r="AL4" s="12">
        <v>8.1110008700000016</v>
      </c>
      <c r="AM4" s="61">
        <v>0.30036381299999992</v>
      </c>
      <c r="AN4" s="12">
        <f t="shared" si="12"/>
        <v>87.883937030302036</v>
      </c>
      <c r="AO4" s="12">
        <v>8.1110008700000016</v>
      </c>
      <c r="AP4" s="61"/>
      <c r="AQ4" s="61"/>
      <c r="AR4" s="12"/>
      <c r="AS4" s="12">
        <v>105.33626516138857</v>
      </c>
      <c r="AT4" s="12">
        <v>100.7184813205223</v>
      </c>
      <c r="AU4" s="12">
        <f t="shared" si="13"/>
        <v>104.58484260318701</v>
      </c>
      <c r="AV4" s="12">
        <f t="shared" si="14"/>
        <v>84.843447090289089</v>
      </c>
      <c r="AW4" s="12">
        <f t="shared" si="15"/>
        <v>89.315662116955465</v>
      </c>
      <c r="AX4" s="12">
        <f t="shared" si="16"/>
        <v>95.740989607273747</v>
      </c>
      <c r="AY4" s="12">
        <f t="shared" si="17"/>
        <v>93.288843663853115</v>
      </c>
      <c r="AZ4" s="12">
        <f t="shared" si="18"/>
        <v>79.149470715083723</v>
      </c>
      <c r="BA4" s="12">
        <f t="shared" si="19"/>
        <v>117.8641408729911</v>
      </c>
      <c r="BB4" s="12">
        <v>122.37147731798017</v>
      </c>
      <c r="BC4" s="12"/>
    </row>
    <row r="5" spans="1:55">
      <c r="A5" t="s">
        <v>388</v>
      </c>
      <c r="B5" t="s">
        <v>290</v>
      </c>
      <c r="C5" s="12">
        <v>156.96704904585721</v>
      </c>
      <c r="D5" s="12">
        <v>94.006297927316069</v>
      </c>
      <c r="E5" s="12">
        <v>214.2538114042666</v>
      </c>
      <c r="F5" s="12">
        <v>108.19125970632322</v>
      </c>
      <c r="G5" s="12">
        <v>128.01828914107065</v>
      </c>
      <c r="H5" s="59">
        <f t="shared" si="0"/>
        <v>114.14068527054587</v>
      </c>
      <c r="I5" s="9">
        <v>118.65908977122463</v>
      </c>
      <c r="J5" s="9">
        <f t="shared" si="20"/>
        <v>113.45757966054377</v>
      </c>
      <c r="K5" s="7">
        <v>219.73650518171561</v>
      </c>
      <c r="L5" s="7">
        <v>88.155474867091399</v>
      </c>
      <c r="M5" s="7">
        <f t="shared" si="1"/>
        <v>38.486342026836567</v>
      </c>
      <c r="N5" s="60">
        <f t="shared" si="2"/>
        <v>88.155474867091399</v>
      </c>
      <c r="O5" s="60">
        <v>5.3735868</v>
      </c>
      <c r="P5" s="12">
        <f t="shared" si="3"/>
        <v>82.371315100595297</v>
      </c>
      <c r="Q5" s="12">
        <f t="shared" si="4"/>
        <v>219.73650518171561</v>
      </c>
      <c r="R5" s="12">
        <f t="shared" si="5"/>
        <v>232.48476053317901</v>
      </c>
      <c r="S5" s="12">
        <f t="shared" si="6"/>
        <v>138.91142052391234</v>
      </c>
      <c r="T5" s="12"/>
      <c r="U5" s="12">
        <v>117.39730061159905</v>
      </c>
      <c r="V5" s="12"/>
      <c r="W5" s="12">
        <v>5.3735868</v>
      </c>
      <c r="X5" s="12">
        <f t="shared" si="7"/>
        <v>86.674992967166659</v>
      </c>
      <c r="Y5" s="12">
        <v>88.155474867091399</v>
      </c>
      <c r="Z5" s="61">
        <v>0.26027296</v>
      </c>
      <c r="AA5" s="12">
        <v>5.3735868</v>
      </c>
      <c r="AB5" s="12">
        <v>-7.7</v>
      </c>
      <c r="AC5" s="12">
        <f t="shared" si="8"/>
        <v>125.86835165598045</v>
      </c>
      <c r="AD5" s="12">
        <v>134.70689763080907</v>
      </c>
      <c r="AE5" s="12">
        <v>128.01828914107065</v>
      </c>
      <c r="AF5" s="12">
        <f t="shared" si="9"/>
        <v>102.55897140942989</v>
      </c>
      <c r="AG5" s="12">
        <f t="shared" si="10"/>
        <v>51.788970465661663</v>
      </c>
      <c r="AH5" s="61">
        <v>0.26027296</v>
      </c>
      <c r="AI5" s="12">
        <v>5.3735868</v>
      </c>
      <c r="AJ5" s="61">
        <v>0.26027296</v>
      </c>
      <c r="AK5" s="12">
        <f t="shared" si="11"/>
        <v>86.674992967166659</v>
      </c>
      <c r="AL5" s="12">
        <v>5.3735868</v>
      </c>
      <c r="AM5" s="61">
        <v>0.26027296</v>
      </c>
      <c r="AN5" s="12">
        <f t="shared" si="12"/>
        <v>82.371315100595297</v>
      </c>
      <c r="AO5" s="12">
        <v>5.3735868</v>
      </c>
      <c r="AP5" s="61"/>
      <c r="AQ5" s="61"/>
      <c r="AR5" s="12"/>
      <c r="AS5" s="12">
        <v>118.17112034250481</v>
      </c>
      <c r="AT5" s="12">
        <v>110.95984310971006</v>
      </c>
      <c r="AU5" s="12">
        <f t="shared" si="13"/>
        <v>106.49899732254009</v>
      </c>
      <c r="AV5" s="12">
        <f t="shared" si="14"/>
        <v>59.88919234880472</v>
      </c>
      <c r="AW5" s="12">
        <f t="shared" si="15"/>
        <v>86.574758792069105</v>
      </c>
      <c r="AX5" s="12">
        <f t="shared" si="16"/>
        <v>96.411892214339559</v>
      </c>
      <c r="AY5" s="12">
        <f t="shared" si="17"/>
        <v>89.796763452789733</v>
      </c>
      <c r="AZ5" s="12">
        <f t="shared" si="18"/>
        <v>53.778556387242418</v>
      </c>
      <c r="BA5" s="12">
        <f t="shared" si="19"/>
        <v>166.97503519096267</v>
      </c>
      <c r="BB5" s="12">
        <v>118.65908977122463</v>
      </c>
      <c r="BC5" s="12"/>
    </row>
    <row r="6" spans="1:55">
      <c r="A6" t="s">
        <v>51</v>
      </c>
      <c r="B6" t="s">
        <v>291</v>
      </c>
      <c r="C6" s="12">
        <v>130.10446278104601</v>
      </c>
      <c r="D6" s="12">
        <v>95.027549524077259</v>
      </c>
      <c r="E6" s="12">
        <v>146.15043031395729</v>
      </c>
      <c r="F6" s="12">
        <v>106.69544806703904</v>
      </c>
      <c r="G6" s="12">
        <v>112.96217021332626</v>
      </c>
      <c r="H6" s="59">
        <f t="shared" si="0"/>
        <v>130.48008871945052</v>
      </c>
      <c r="I6" s="9">
        <v>119.80380559291822</v>
      </c>
      <c r="J6" s="9">
        <f t="shared" si="20"/>
        <v>131.78169593007357</v>
      </c>
      <c r="K6" s="7">
        <v>150.78374750329638</v>
      </c>
      <c r="L6" s="7">
        <v>97.180812063800147</v>
      </c>
      <c r="M6" s="7">
        <f t="shared" si="1"/>
        <v>43.186678645520061</v>
      </c>
      <c r="N6" s="60">
        <f t="shared" si="2"/>
        <v>97.180812063800147</v>
      </c>
      <c r="O6" s="60">
        <v>7.1905897000000003</v>
      </c>
      <c r="P6" s="12">
        <f t="shared" si="3"/>
        <v>94.439524500411139</v>
      </c>
      <c r="Q6" s="12">
        <f t="shared" si="4"/>
        <v>150.78374750329638</v>
      </c>
      <c r="R6" s="12">
        <f t="shared" si="5"/>
        <v>153.99393848939746</v>
      </c>
      <c r="S6" s="12">
        <f t="shared" si="6"/>
        <v>119.02455199133649</v>
      </c>
      <c r="T6" s="12"/>
      <c r="U6" s="12">
        <v>112.42151139369729</v>
      </c>
      <c r="V6" s="12"/>
      <c r="W6" s="12">
        <v>7.1905897000000003</v>
      </c>
      <c r="X6" s="12">
        <f t="shared" si="7"/>
        <v>97.446736386741776</v>
      </c>
      <c r="Y6" s="12">
        <v>97.180812063800147</v>
      </c>
      <c r="Z6" s="61">
        <v>0.30299999999999999</v>
      </c>
      <c r="AA6" s="12">
        <v>7.1905897000000003</v>
      </c>
      <c r="AB6" s="12">
        <v>-2.6</v>
      </c>
      <c r="AC6" s="12">
        <f t="shared" si="8"/>
        <v>113.27127844152541</v>
      </c>
      <c r="AD6" s="12">
        <v>116.55919362876861</v>
      </c>
      <c r="AE6" s="12">
        <v>112.96217021332626</v>
      </c>
      <c r="AF6" s="12">
        <f t="shared" si="9"/>
        <v>103.17023848604886</v>
      </c>
      <c r="AG6" s="12">
        <f t="shared" si="10"/>
        <v>75.318251193688212</v>
      </c>
      <c r="AH6" s="61">
        <v>0.30299999999999999</v>
      </c>
      <c r="AI6" s="12">
        <v>7.1905897000000003</v>
      </c>
      <c r="AJ6" s="61">
        <v>0.30299999999999999</v>
      </c>
      <c r="AK6" s="12">
        <f t="shared" si="11"/>
        <v>97.446736386741776</v>
      </c>
      <c r="AL6" s="12">
        <v>7.1905897000000003</v>
      </c>
      <c r="AM6" s="61">
        <v>0.30299999999999999</v>
      </c>
      <c r="AN6" s="12">
        <f t="shared" si="12"/>
        <v>94.439524500411139</v>
      </c>
      <c r="AO6" s="12">
        <v>7.1905897000000003</v>
      </c>
      <c r="AP6" s="61"/>
      <c r="AQ6" s="61"/>
      <c r="AR6" s="12"/>
      <c r="AS6" s="12">
        <v>111.63137447416125</v>
      </c>
      <c r="AT6" s="12">
        <v>110.07794822452259</v>
      </c>
      <c r="AU6" s="12">
        <f t="shared" si="13"/>
        <v>101.41120567261136</v>
      </c>
      <c r="AV6" s="12">
        <f t="shared" si="14"/>
        <v>73.039423470046515</v>
      </c>
      <c r="AW6" s="12">
        <f t="shared" si="15"/>
        <v>99.375280485120214</v>
      </c>
      <c r="AX6" s="12">
        <f t="shared" si="16"/>
        <v>98.040149471438696</v>
      </c>
      <c r="AY6" s="12">
        <f t="shared" si="17"/>
        <v>101.36182066314625</v>
      </c>
      <c r="AZ6" s="12">
        <f t="shared" si="18"/>
        <v>74.034089431104505</v>
      </c>
      <c r="BA6" s="12">
        <f t="shared" si="19"/>
        <v>136.91236218616925</v>
      </c>
      <c r="BB6" s="12">
        <v>119.80380559291822</v>
      </c>
      <c r="BC6" s="12"/>
    </row>
    <row r="7" spans="1:55">
      <c r="A7" t="s">
        <v>391</v>
      </c>
      <c r="B7" t="s">
        <v>292</v>
      </c>
      <c r="C7" s="12">
        <v>113.98870976621065</v>
      </c>
      <c r="D7" s="12">
        <v>106.12270727412658</v>
      </c>
      <c r="E7" s="12">
        <v>152.47164991441747</v>
      </c>
      <c r="F7" s="12">
        <v>106.66142110981528</v>
      </c>
      <c r="G7" s="12">
        <v>113.75017081631354</v>
      </c>
      <c r="H7" s="59">
        <f t="shared" si="0"/>
        <v>111.6464508849633</v>
      </c>
      <c r="I7" s="9">
        <v>105.35321493351925</v>
      </c>
      <c r="J7" s="9">
        <f t="shared" si="20"/>
        <v>111.06300591047746</v>
      </c>
      <c r="K7" s="7">
        <v>138.08798686616035</v>
      </c>
      <c r="L7" s="7">
        <v>84.516477355124366</v>
      </c>
      <c r="M7" s="7">
        <f t="shared" si="1"/>
        <v>37.800248782049742</v>
      </c>
      <c r="N7" s="60">
        <f t="shared" si="2"/>
        <v>84.516477355124366</v>
      </c>
      <c r="O7" s="60">
        <v>6.6560964</v>
      </c>
      <c r="P7" s="12">
        <f t="shared" si="3"/>
        <v>81.784850934637021</v>
      </c>
      <c r="Q7" s="12">
        <f t="shared" si="4"/>
        <v>138.08798686616035</v>
      </c>
      <c r="R7" s="12">
        <f t="shared" si="5"/>
        <v>139.87233789439668</v>
      </c>
      <c r="S7" s="12">
        <f t="shared" si="6"/>
        <v>104.35056180539355</v>
      </c>
      <c r="T7" s="12"/>
      <c r="U7" s="12">
        <v>97.847582433473121</v>
      </c>
      <c r="V7" s="12"/>
      <c r="W7" s="12">
        <v>6.6560964</v>
      </c>
      <c r="X7" s="12">
        <f t="shared" si="7"/>
        <v>84.922370139191969</v>
      </c>
      <c r="Y7" s="12">
        <v>84.516477355124366</v>
      </c>
      <c r="Z7" s="61">
        <v>0.28567999999999999</v>
      </c>
      <c r="AA7" s="12">
        <v>6.6560964</v>
      </c>
      <c r="AB7" s="12">
        <v>-0.20000000000000107</v>
      </c>
      <c r="AC7" s="12">
        <f t="shared" si="8"/>
        <v>114.29645924391563</v>
      </c>
      <c r="AD7" s="12">
        <v>118.11397831096583</v>
      </c>
      <c r="AE7" s="12">
        <v>113.75017081631354</v>
      </c>
      <c r="AF7" s="12">
        <f t="shared" si="9"/>
        <v>90.566336065536987</v>
      </c>
      <c r="AG7" s="12">
        <f t="shared" si="10"/>
        <v>63.355608172938538</v>
      </c>
      <c r="AH7" s="61">
        <v>0.28567999999999999</v>
      </c>
      <c r="AI7" s="12">
        <v>6.6560964</v>
      </c>
      <c r="AJ7" s="61">
        <v>0.28567999999999999</v>
      </c>
      <c r="AK7" s="12">
        <f t="shared" si="11"/>
        <v>84.922370139191969</v>
      </c>
      <c r="AL7" s="12">
        <v>6.6560964</v>
      </c>
      <c r="AM7" s="61">
        <v>0.28567999999999999</v>
      </c>
      <c r="AN7" s="12">
        <f t="shared" si="12"/>
        <v>81.784850934637021</v>
      </c>
      <c r="AO7" s="12">
        <v>6.6560964</v>
      </c>
      <c r="AP7" s="61"/>
      <c r="AQ7" s="61"/>
      <c r="AR7" s="12"/>
      <c r="AS7" s="12">
        <v>111.5456509818441</v>
      </c>
      <c r="AT7" s="12">
        <v>96.599341094592916</v>
      </c>
      <c r="AU7" s="12">
        <f t="shared" si="13"/>
        <v>115.47247602094441</v>
      </c>
      <c r="AV7" s="12">
        <f t="shared" si="14"/>
        <v>93.099314389804803</v>
      </c>
      <c r="AW7" s="12">
        <f t="shared" si="15"/>
        <v>83.392190237262938</v>
      </c>
      <c r="AX7" s="12">
        <f t="shared" si="16"/>
        <v>96.111447711731543</v>
      </c>
      <c r="AY7" s="12">
        <f t="shared" si="17"/>
        <v>86.7661368366673</v>
      </c>
      <c r="AZ7" s="12">
        <f t="shared" si="18"/>
        <v>80.778678517457124</v>
      </c>
      <c r="BA7" s="12">
        <f t="shared" si="19"/>
        <v>107.41217661528867</v>
      </c>
      <c r="BB7" s="12">
        <v>105.35321493351925</v>
      </c>
      <c r="BC7" s="12"/>
    </row>
    <row r="8" spans="1:55">
      <c r="A8" t="s">
        <v>384</v>
      </c>
      <c r="B8" t="s">
        <v>293</v>
      </c>
      <c r="C8" s="12">
        <v>102.73310716364928</v>
      </c>
      <c r="D8" s="12">
        <v>102.36295881734293</v>
      </c>
      <c r="E8" s="12">
        <v>118.72554432845946</v>
      </c>
      <c r="F8" s="12">
        <v>120.50255461379982</v>
      </c>
      <c r="G8" s="12">
        <v>132.11903229721159</v>
      </c>
      <c r="H8" s="59">
        <f t="shared" si="0"/>
        <v>140.94852209245164</v>
      </c>
      <c r="I8" s="9">
        <v>148.49980817206713</v>
      </c>
      <c r="J8" s="9">
        <f t="shared" si="20"/>
        <v>144.1645905915102</v>
      </c>
      <c r="K8" s="7">
        <v>117.66705015324634</v>
      </c>
      <c r="L8" s="7">
        <v>99.352639487142596</v>
      </c>
      <c r="M8" s="7">
        <f t="shared" si="1"/>
        <v>46.248289194857037</v>
      </c>
      <c r="N8" s="60">
        <f t="shared" si="2"/>
        <v>99.352639487142596</v>
      </c>
      <c r="O8" s="60">
        <v>10.845389000000001</v>
      </c>
      <c r="P8" s="12">
        <f t="shared" si="3"/>
        <v>99.475184575126818</v>
      </c>
      <c r="Q8" s="12">
        <f t="shared" si="4"/>
        <v>117.66705015324634</v>
      </c>
      <c r="R8" s="12">
        <f t="shared" si="5"/>
        <v>125.03335834724217</v>
      </c>
      <c r="S8" s="12">
        <f t="shared" si="6"/>
        <v>139.13843396671894</v>
      </c>
      <c r="T8" s="12"/>
      <c r="U8" s="12">
        <v>126.90478007919069</v>
      </c>
      <c r="V8" s="12"/>
      <c r="W8" s="12">
        <v>10.845389000000001</v>
      </c>
      <c r="X8" s="12">
        <f t="shared" si="7"/>
        <v>90.394408343714161</v>
      </c>
      <c r="Y8" s="12">
        <v>99.352639487142596</v>
      </c>
      <c r="Z8" s="61">
        <v>0.33739852999999997</v>
      </c>
      <c r="AA8" s="12">
        <v>10.845389000000001</v>
      </c>
      <c r="AB8" s="12">
        <v>-1.3</v>
      </c>
      <c r="AC8" s="12">
        <f t="shared" si="8"/>
        <v>120.20638623290976</v>
      </c>
      <c r="AD8" s="12">
        <v>120.05830204246473</v>
      </c>
      <c r="AE8" s="12">
        <v>132.11903229721159</v>
      </c>
      <c r="AF8" s="12">
        <f t="shared" si="9"/>
        <v>99.108452876590107</v>
      </c>
      <c r="AG8" s="12">
        <f t="shared" si="10"/>
        <v>100.59184670832218</v>
      </c>
      <c r="AH8" s="61">
        <v>0.33739852999999997</v>
      </c>
      <c r="AI8" s="12">
        <v>10.845389000000001</v>
      </c>
      <c r="AJ8" s="61">
        <v>0.33739852999999997</v>
      </c>
      <c r="AK8" s="12">
        <f t="shared" si="11"/>
        <v>90.394408343714161</v>
      </c>
      <c r="AL8" s="12">
        <v>10.845389000000001</v>
      </c>
      <c r="AM8" s="61">
        <v>0.33739852999999997</v>
      </c>
      <c r="AN8" s="12">
        <f t="shared" si="12"/>
        <v>99.475184575126818</v>
      </c>
      <c r="AO8" s="12">
        <v>10.845389000000001</v>
      </c>
      <c r="AP8" s="61"/>
      <c r="AQ8" s="61"/>
      <c r="AR8" s="12"/>
      <c r="AS8" s="12">
        <v>129.31133260010267</v>
      </c>
      <c r="AT8" s="12">
        <v>119.42821755450504</v>
      </c>
      <c r="AU8" s="12">
        <f t="shared" si="13"/>
        <v>108.2753600848871</v>
      </c>
      <c r="AV8" s="12">
        <f t="shared" si="14"/>
        <v>99.63969906437589</v>
      </c>
      <c r="AW8" s="12">
        <f t="shared" si="15"/>
        <v>111.89298027329599</v>
      </c>
      <c r="AX8" s="12">
        <f t="shared" si="16"/>
        <v>101.45034480256965</v>
      </c>
      <c r="AY8" s="12">
        <f t="shared" si="17"/>
        <v>110.29334645539997</v>
      </c>
      <c r="AZ8" s="12">
        <f t="shared" si="18"/>
        <v>109.89595849618999</v>
      </c>
      <c r="BA8" s="12">
        <f t="shared" si="19"/>
        <v>100.36160379748972</v>
      </c>
      <c r="BB8" s="12">
        <v>148.49980817206713</v>
      </c>
      <c r="BC8" s="12"/>
    </row>
    <row r="9" spans="1:55">
      <c r="A9" t="s">
        <v>386</v>
      </c>
      <c r="B9" t="s">
        <v>296</v>
      </c>
      <c r="C9" s="12">
        <v>111.01748917683709</v>
      </c>
      <c r="D9" s="12">
        <v>100.02339676597576</v>
      </c>
      <c r="E9" s="12">
        <v>111.0359444461386</v>
      </c>
      <c r="F9" s="12">
        <v>104.30633275552087</v>
      </c>
      <c r="G9" s="12">
        <v>106.92123172314714</v>
      </c>
      <c r="H9" s="59">
        <f t="shared" si="0"/>
        <v>133.17883777238478</v>
      </c>
      <c r="I9" s="9">
        <v>129.86489549938719</v>
      </c>
      <c r="J9" s="9">
        <f t="shared" si="20"/>
        <v>135.51819880276884</v>
      </c>
      <c r="K9" s="7">
        <v>106.26410874912044</v>
      </c>
      <c r="L9" s="7">
        <v>94.684303927954033</v>
      </c>
      <c r="M9" s="7">
        <f t="shared" si="1"/>
        <v>44.018426571181614</v>
      </c>
      <c r="N9" s="60">
        <f t="shared" si="2"/>
        <v>94.684303927954033</v>
      </c>
      <c r="O9" s="60">
        <v>10.241175</v>
      </c>
      <c r="P9" s="12">
        <f t="shared" si="3"/>
        <v>94.183316256516989</v>
      </c>
      <c r="Q9" s="12">
        <f t="shared" si="4"/>
        <v>106.26410874912044</v>
      </c>
      <c r="R9" s="12">
        <f t="shared" si="5"/>
        <v>107.31904650337482</v>
      </c>
      <c r="S9" s="12">
        <f t="shared" si="6"/>
        <v>103.34207266603376</v>
      </c>
      <c r="T9" s="12"/>
      <c r="U9" s="12">
        <v>100.81470672784032</v>
      </c>
      <c r="V9" s="12"/>
      <c r="W9" s="12">
        <v>10.241175</v>
      </c>
      <c r="X9" s="12">
        <f t="shared" si="7"/>
        <v>93.361911859128995</v>
      </c>
      <c r="Y9" s="12">
        <v>94.684303927954033</v>
      </c>
      <c r="Z9" s="61">
        <v>0.31877107999999998</v>
      </c>
      <c r="AA9" s="12">
        <v>10.241175</v>
      </c>
      <c r="AB9" s="12">
        <v>-5.0999999999999996</v>
      </c>
      <c r="AC9" s="12">
        <f t="shared" si="8"/>
        <v>105.42793470395715</v>
      </c>
      <c r="AD9" s="12">
        <v>105.9887356781753</v>
      </c>
      <c r="AE9" s="12">
        <v>106.92123172314714</v>
      </c>
      <c r="AF9" s="12">
        <f t="shared" si="9"/>
        <v>95.702440573797375</v>
      </c>
      <c r="AG9" s="12">
        <f t="shared" si="10"/>
        <v>89.902154314076427</v>
      </c>
      <c r="AH9" s="61">
        <v>0.31877107999999998</v>
      </c>
      <c r="AI9" s="12">
        <v>10.241175</v>
      </c>
      <c r="AJ9" s="61">
        <v>0.31877107999999998</v>
      </c>
      <c r="AK9" s="12">
        <f t="shared" si="11"/>
        <v>93.361911859128995</v>
      </c>
      <c r="AL9" s="12">
        <v>10.241175</v>
      </c>
      <c r="AM9" s="61">
        <v>0.31877107999999998</v>
      </c>
      <c r="AN9" s="12">
        <f t="shared" si="12"/>
        <v>94.183316256516989</v>
      </c>
      <c r="AO9" s="12">
        <v>10.241175</v>
      </c>
      <c r="AP9" s="61"/>
      <c r="AQ9" s="61"/>
      <c r="AR9" s="12"/>
      <c r="AS9" s="12">
        <v>100.99176125351426</v>
      </c>
      <c r="AT9" s="12">
        <v>99.823706120059697</v>
      </c>
      <c r="AU9" s="12">
        <f t="shared" si="13"/>
        <v>101.17011797984109</v>
      </c>
      <c r="AV9" s="12">
        <f t="shared" si="14"/>
        <v>90.096972564972077</v>
      </c>
      <c r="AW9" s="12">
        <f t="shared" si="15"/>
        <v>100.97497542654206</v>
      </c>
      <c r="AX9" s="12">
        <f t="shared" si="16"/>
        <v>95.724831849851512</v>
      </c>
      <c r="AY9" s="12">
        <f t="shared" si="17"/>
        <v>105.48462031766806</v>
      </c>
      <c r="AZ9" s="12">
        <f t="shared" si="18"/>
        <v>95.038449427874369</v>
      </c>
      <c r="BA9" s="12">
        <f t="shared" si="19"/>
        <v>110.99152075047417</v>
      </c>
      <c r="BB9" s="12">
        <v>129.86489549938719</v>
      </c>
      <c r="BC9" s="12"/>
    </row>
    <row r="10" spans="1:55">
      <c r="A10" t="s">
        <v>390</v>
      </c>
      <c r="B10" t="s">
        <v>298</v>
      </c>
      <c r="C10" s="12">
        <v>121.01092469301516</v>
      </c>
      <c r="D10" s="12">
        <v>102.1471157818382</v>
      </c>
      <c r="E10" s="12">
        <v>147.83021163206217</v>
      </c>
      <c r="F10" s="12">
        <v>116.56695346643244</v>
      </c>
      <c r="G10" s="12">
        <v>118.79654954033812</v>
      </c>
      <c r="H10" s="59">
        <f t="shared" si="0"/>
        <v>123.04082013994402</v>
      </c>
      <c r="I10" s="9">
        <v>132.17733099660944</v>
      </c>
      <c r="J10" s="9">
        <f t="shared" si="20"/>
        <v>123.58212444024353</v>
      </c>
      <c r="K10" s="7">
        <v>142.49495626016619</v>
      </c>
      <c r="L10" s="7">
        <v>92.266638457080788</v>
      </c>
      <c r="M10" s="7">
        <f t="shared" si="1"/>
        <v>41.057818202832323</v>
      </c>
      <c r="N10" s="60">
        <f t="shared" si="2"/>
        <v>92.266638457080788</v>
      </c>
      <c r="O10" s="60">
        <v>6.9186047000000004</v>
      </c>
      <c r="P10" s="12">
        <f t="shared" si="3"/>
        <v>90.334058496877674</v>
      </c>
      <c r="Q10" s="12">
        <f t="shared" si="4"/>
        <v>142.49495626016619</v>
      </c>
      <c r="R10" s="12">
        <f t="shared" si="5"/>
        <v>145.67489099517579</v>
      </c>
      <c r="S10" s="12">
        <f t="shared" si="6"/>
        <v>117.06453108491941</v>
      </c>
      <c r="T10" s="12"/>
      <c r="U10" s="12">
        <v>114.86744186043887</v>
      </c>
      <c r="V10" s="12"/>
      <c r="W10" s="12">
        <v>6.9186047000000004</v>
      </c>
      <c r="X10" s="12">
        <f t="shared" si="7"/>
        <v>94.581873671410946</v>
      </c>
      <c r="Y10" s="12">
        <v>92.266638457080788</v>
      </c>
      <c r="Z10" s="61">
        <v>0.28799999999999998</v>
      </c>
      <c r="AA10" s="12">
        <v>6.9186047000000004</v>
      </c>
      <c r="AB10" s="12">
        <v>-2.8</v>
      </c>
      <c r="AC10" s="12">
        <f t="shared" si="8"/>
        <v>121.77749649403739</v>
      </c>
      <c r="AD10" s="12">
        <v>124.38276800783987</v>
      </c>
      <c r="AE10" s="12">
        <v>118.79654954033812</v>
      </c>
      <c r="AF10" s="12">
        <f t="shared" si="9"/>
        <v>96.390957360478509</v>
      </c>
      <c r="AG10" s="12">
        <f t="shared" si="10"/>
        <v>76.006116186786613</v>
      </c>
      <c r="AH10" s="61">
        <v>0.28799999999999998</v>
      </c>
      <c r="AI10" s="12">
        <v>6.9186047000000004</v>
      </c>
      <c r="AJ10" s="61">
        <v>0.28799999999999998</v>
      </c>
      <c r="AK10" s="12">
        <f t="shared" si="11"/>
        <v>94.581873671410946</v>
      </c>
      <c r="AL10" s="12">
        <v>6.9186047000000004</v>
      </c>
      <c r="AM10" s="61">
        <v>0.28799999999999998</v>
      </c>
      <c r="AN10" s="12">
        <f t="shared" si="12"/>
        <v>90.334058496877674</v>
      </c>
      <c r="AO10" s="12">
        <v>6.9186047000000004</v>
      </c>
      <c r="AP10" s="61"/>
      <c r="AQ10" s="61"/>
      <c r="AR10" s="12"/>
      <c r="AS10" s="12">
        <v>110.20743760788854</v>
      </c>
      <c r="AT10" s="12">
        <v>112.36000241223772</v>
      </c>
      <c r="AU10" s="12">
        <f t="shared" si="13"/>
        <v>98.084225028358716</v>
      </c>
      <c r="AV10" s="12">
        <f t="shared" si="14"/>
        <v>84.411482716100764</v>
      </c>
      <c r="AW10" s="12">
        <f t="shared" si="15"/>
        <v>90.213656503255123</v>
      </c>
      <c r="AX10" s="12">
        <f t="shared" si="16"/>
        <v>98.460582818230264</v>
      </c>
      <c r="AY10" s="12">
        <f t="shared" si="17"/>
        <v>91.62413416727388</v>
      </c>
      <c r="AZ10" s="12">
        <f t="shared" si="18"/>
        <v>77.341290176385371</v>
      </c>
      <c r="BA10" s="12">
        <f t="shared" si="19"/>
        <v>118.46729471193835</v>
      </c>
      <c r="BB10" s="12">
        <v>132.17733099660944</v>
      </c>
      <c r="BC10" s="12"/>
    </row>
    <row r="11" spans="1:55">
      <c r="A11" t="s">
        <v>383</v>
      </c>
      <c r="B11" t="s">
        <v>301</v>
      </c>
      <c r="C11" s="12">
        <v>122.93124153569703</v>
      </c>
      <c r="D11" s="12">
        <v>96.982539832410907</v>
      </c>
      <c r="E11" s="12">
        <v>134.42664351044942</v>
      </c>
      <c r="F11" s="12">
        <v>109.92442124720993</v>
      </c>
      <c r="G11" s="12">
        <v>115.50927824387577</v>
      </c>
      <c r="H11" s="59">
        <f t="shared" si="0"/>
        <v>131.78342495823136</v>
      </c>
      <c r="I11" s="9">
        <v>141.38512669966386</v>
      </c>
      <c r="J11" s="9">
        <f t="shared" si="20"/>
        <v>133.73855594428892</v>
      </c>
      <c r="K11" s="7">
        <v>132.61620142717194</v>
      </c>
      <c r="L11" s="7">
        <v>95.119512075165801</v>
      </c>
      <c r="M11" s="7">
        <f t="shared" si="1"/>
        <v>43.600252710066322</v>
      </c>
      <c r="N11" s="60">
        <f t="shared" si="2"/>
        <v>95.119512075165801</v>
      </c>
      <c r="O11" s="60">
        <v>9.2540797999999995</v>
      </c>
      <c r="P11" s="12">
        <f t="shared" si="3"/>
        <v>93.445923182373718</v>
      </c>
      <c r="Q11" s="12">
        <f t="shared" si="4"/>
        <v>132.61620142717194</v>
      </c>
      <c r="R11" s="12">
        <f t="shared" si="5"/>
        <v>140.82052044093373</v>
      </c>
      <c r="S11" s="12">
        <f t="shared" si="6"/>
        <v>121.0033684787703</v>
      </c>
      <c r="T11" s="12"/>
      <c r="U11" s="12">
        <v>115.15287300911633</v>
      </c>
      <c r="V11" s="12"/>
      <c r="W11" s="12">
        <v>9.2540797999999995</v>
      </c>
      <c r="X11" s="12">
        <f t="shared" si="7"/>
        <v>93.883343255680529</v>
      </c>
      <c r="Y11" s="12">
        <v>95.119512075165801</v>
      </c>
      <c r="Z11" s="61">
        <v>0.34421593</v>
      </c>
      <c r="AA11" s="12">
        <v>9.2540797999999995</v>
      </c>
      <c r="AB11" s="12">
        <v>1.7</v>
      </c>
      <c r="AC11" s="12">
        <f t="shared" si="8"/>
        <v>114.00812495774987</v>
      </c>
      <c r="AD11" s="12">
        <v>116.04997681301981</v>
      </c>
      <c r="AE11" s="12">
        <v>115.50927824387577</v>
      </c>
      <c r="AF11" s="12">
        <f t="shared" si="9"/>
        <v>98.653211866339021</v>
      </c>
      <c r="AG11" s="12">
        <f t="shared" si="10"/>
        <v>80.671486956696427</v>
      </c>
      <c r="AH11" s="61">
        <v>0.34421593</v>
      </c>
      <c r="AI11" s="12">
        <v>9.2540797999999995</v>
      </c>
      <c r="AJ11" s="61">
        <v>0.34421593</v>
      </c>
      <c r="AK11" s="12">
        <f t="shared" si="11"/>
        <v>93.883343255680529</v>
      </c>
      <c r="AL11" s="12">
        <v>9.2540797999999995</v>
      </c>
      <c r="AM11" s="61">
        <v>0.34421593</v>
      </c>
      <c r="AN11" s="12">
        <f t="shared" si="12"/>
        <v>93.445923182373718</v>
      </c>
      <c r="AO11" s="12">
        <v>9.2540797999999995</v>
      </c>
      <c r="AP11" s="61"/>
      <c r="AQ11" s="61"/>
      <c r="AR11" s="12"/>
      <c r="AS11" s="12">
        <v>110.30920696179601</v>
      </c>
      <c r="AT11" s="12">
        <v>108.44397218585699</v>
      </c>
      <c r="AU11" s="12">
        <f t="shared" si="13"/>
        <v>101.71999857469466</v>
      </c>
      <c r="AV11" s="12">
        <f t="shared" si="14"/>
        <v>78.891694756250331</v>
      </c>
      <c r="AW11" s="12">
        <f t="shared" si="15"/>
        <v>100.87619098796914</v>
      </c>
      <c r="AX11" s="12">
        <f t="shared" si="16"/>
        <v>95.676390494224961</v>
      </c>
      <c r="AY11" s="12">
        <f t="shared" si="17"/>
        <v>105.43477912041219</v>
      </c>
      <c r="AZ11" s="12">
        <f t="shared" si="18"/>
        <v>83.179284110602339</v>
      </c>
      <c r="BA11" s="12">
        <f t="shared" si="19"/>
        <v>126.75605500549514</v>
      </c>
      <c r="BB11" s="12">
        <v>141.38512669966386</v>
      </c>
      <c r="BC11" s="12"/>
    </row>
    <row r="12" spans="1:55">
      <c r="A12" t="s">
        <v>385</v>
      </c>
      <c r="B12" t="s">
        <v>305</v>
      </c>
      <c r="C12" s="12">
        <v>103.29510293909883</v>
      </c>
      <c r="D12" s="12">
        <v>95.030372891800894</v>
      </c>
      <c r="E12" s="12">
        <v>120.36412470108748</v>
      </c>
      <c r="F12" s="12">
        <v>97.512498959418863</v>
      </c>
      <c r="G12" s="12">
        <v>103.3673969522268</v>
      </c>
      <c r="H12" s="59">
        <f t="shared" si="0"/>
        <v>144.17076931266152</v>
      </c>
      <c r="I12" s="9">
        <v>147.29577338457815</v>
      </c>
      <c r="J12" s="9">
        <f t="shared" si="20"/>
        <v>148.27207906762811</v>
      </c>
      <c r="K12" s="7">
        <v>123.01289739146409</v>
      </c>
      <c r="L12" s="7">
        <v>98.358967705973697</v>
      </c>
      <c r="M12" s="7">
        <f t="shared" si="1"/>
        <v>47.213767282389483</v>
      </c>
      <c r="N12" s="60">
        <f t="shared" si="2"/>
        <v>98.358967705973697</v>
      </c>
      <c r="O12" s="60">
        <v>13.116967000000001</v>
      </c>
      <c r="P12" s="12">
        <f t="shared" si="3"/>
        <v>96.544441597021091</v>
      </c>
      <c r="Q12" s="12">
        <f t="shared" si="4"/>
        <v>123.01289739146409</v>
      </c>
      <c r="R12" s="12">
        <f t="shared" si="5"/>
        <v>123.90536852914137</v>
      </c>
      <c r="S12" s="12">
        <f t="shared" si="6"/>
        <v>106.40857851183284</v>
      </c>
      <c r="T12" s="12"/>
      <c r="U12" s="12">
        <v>100.38142303422696</v>
      </c>
      <c r="V12" s="12"/>
      <c r="W12" s="12">
        <v>13.116967000000001</v>
      </c>
      <c r="X12" s="12">
        <f t="shared" si="7"/>
        <v>96.411822453809819</v>
      </c>
      <c r="Y12" s="12">
        <v>98.358967705973697</v>
      </c>
      <c r="Z12" s="61">
        <v>0.33761707000000002</v>
      </c>
      <c r="AA12" s="12">
        <v>13.116967000000001</v>
      </c>
      <c r="AB12" s="12">
        <v>-10.8</v>
      </c>
      <c r="AC12" s="12">
        <f t="shared" si="8"/>
        <v>101.32110324969698</v>
      </c>
      <c r="AD12" s="12">
        <v>103.22540539483602</v>
      </c>
      <c r="AE12" s="12">
        <v>103.3673969522268</v>
      </c>
      <c r="AF12" s="12">
        <f t="shared" si="9"/>
        <v>102.20063303493012</v>
      </c>
      <c r="AG12" s="12">
        <f t="shared" si="10"/>
        <v>82.797421135406907</v>
      </c>
      <c r="AH12" s="61">
        <v>0.33761707000000002</v>
      </c>
      <c r="AI12" s="12">
        <v>13.116967000000001</v>
      </c>
      <c r="AJ12" s="61">
        <v>0.33761707000000002</v>
      </c>
      <c r="AK12" s="12">
        <f t="shared" si="11"/>
        <v>96.411822453809819</v>
      </c>
      <c r="AL12" s="12">
        <v>13.116967000000001</v>
      </c>
      <c r="AM12" s="61">
        <v>0.33761707000000002</v>
      </c>
      <c r="AN12" s="12">
        <f t="shared" si="12"/>
        <v>96.544441597021091</v>
      </c>
      <c r="AO12" s="12">
        <v>13.116967000000001</v>
      </c>
      <c r="AP12" s="61"/>
      <c r="AQ12" s="61"/>
      <c r="AR12" s="12"/>
      <c r="AS12" s="12">
        <v>105.22316935556036</v>
      </c>
      <c r="AT12" s="12">
        <v>99.658391224705724</v>
      </c>
      <c r="AU12" s="12">
        <f t="shared" si="13"/>
        <v>105.5838530629171</v>
      </c>
      <c r="AV12" s="12">
        <f t="shared" si="14"/>
        <v>91.998913973520416</v>
      </c>
      <c r="AW12" s="12">
        <f t="shared" si="15"/>
        <v>90.301309772766828</v>
      </c>
      <c r="AX12" s="12">
        <f t="shared" si="16"/>
        <v>97.121642670875147</v>
      </c>
      <c r="AY12" s="12">
        <f t="shared" si="17"/>
        <v>92.97753547968604</v>
      </c>
      <c r="AZ12" s="12">
        <f t="shared" si="18"/>
        <v>85.538322880655784</v>
      </c>
      <c r="BA12" s="12">
        <f t="shared" si="19"/>
        <v>108.69693530163029</v>
      </c>
      <c r="BB12" s="12">
        <v>147.29577338457815</v>
      </c>
      <c r="BC12" s="12"/>
    </row>
    <row r="13" spans="1:55">
      <c r="C13" s="12"/>
      <c r="D13" s="12"/>
      <c r="E13" s="12"/>
      <c r="F13" s="12"/>
      <c r="G13" s="12"/>
      <c r="H13" s="12"/>
      <c r="I13" s="12"/>
      <c r="J13" s="12"/>
      <c r="K13" s="7"/>
      <c r="L13" s="7"/>
      <c r="M13" s="7"/>
      <c r="N13" s="12"/>
      <c r="O13" s="12"/>
      <c r="P13" s="12"/>
      <c r="Q13" s="12"/>
      <c r="R13" s="12"/>
      <c r="S13" s="12"/>
      <c r="T13" s="12"/>
      <c r="V13" s="12"/>
      <c r="W13" s="12"/>
      <c r="X13" s="12"/>
      <c r="Y13" s="12"/>
      <c r="Z13" s="61"/>
      <c r="AA13" s="12"/>
      <c r="AB13" s="12"/>
      <c r="AC13" s="12"/>
      <c r="AD13" s="12"/>
      <c r="AE13" s="12"/>
      <c r="AF13" s="12"/>
      <c r="AG13" s="12"/>
      <c r="AH13" s="61"/>
      <c r="AI13" s="12"/>
      <c r="AJ13" s="61"/>
      <c r="AK13" s="12"/>
      <c r="AL13" s="12"/>
      <c r="AM13" s="61"/>
      <c r="AN13" s="12"/>
      <c r="AO13" s="12"/>
      <c r="AP13" s="61"/>
      <c r="AQ13" s="61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</row>
    <row r="14" spans="1:55" s="16" customFormat="1">
      <c r="A14" s="16" t="s">
        <v>206</v>
      </c>
      <c r="B14" s="16" t="s">
        <v>295</v>
      </c>
      <c r="C14" s="15">
        <v>134.58684871017078</v>
      </c>
      <c r="D14" s="15">
        <v>87.771880640613958</v>
      </c>
      <c r="E14" s="15">
        <v>243.45867927694908</v>
      </c>
      <c r="F14" s="15">
        <v>113.00392928238269</v>
      </c>
      <c r="G14" s="15">
        <v>129.88958797086019</v>
      </c>
      <c r="H14" s="15"/>
      <c r="I14" s="15">
        <v>153.64447796196978</v>
      </c>
      <c r="J14" s="15"/>
      <c r="K14" s="7">
        <v>256.97544347906597</v>
      </c>
      <c r="L14" s="7">
        <v>88.520279409422812</v>
      </c>
      <c r="M14" s="7"/>
      <c r="N14" s="12">
        <f>100*$AT14/AC14</f>
        <v>88.520279409422812</v>
      </c>
      <c r="O14" s="12">
        <v>7.4960944999999999</v>
      </c>
      <c r="P14" s="12">
        <f>100*$AT14/AD14</f>
        <v>81.911709206243088</v>
      </c>
      <c r="Q14" s="12">
        <f>+AT14*E14/F14</f>
        <v>256.97544347906597</v>
      </c>
      <c r="R14" s="12">
        <f>+U14*E14/F14</f>
        <v>273.37838315104563</v>
      </c>
      <c r="S14" s="12"/>
      <c r="T14" s="12"/>
      <c r="U14" s="12">
        <v>126.89147730810778</v>
      </c>
      <c r="V14" s="12"/>
      <c r="W14" s="12">
        <v>7.4960944999999999</v>
      </c>
      <c r="X14" s="12">
        <f>100*$AT14/AE14</f>
        <v>91.830208005196852</v>
      </c>
      <c r="Y14" s="12">
        <v>88.520279409422812</v>
      </c>
      <c r="Z14" s="61">
        <v>0.30703549000000002</v>
      </c>
      <c r="AA14" s="12">
        <v>7.4960944999999999</v>
      </c>
      <c r="AB14" s="12"/>
      <c r="AC14" s="12">
        <f>+(E14+5*F14)/6</f>
        <v>134.7463876148104</v>
      </c>
      <c r="AD14" s="12">
        <v>145.61761678102428</v>
      </c>
      <c r="AE14" s="15">
        <v>129.88958797086019</v>
      </c>
      <c r="AF14" s="12">
        <f>100*AT14/F14</f>
        <v>105.55197466866268</v>
      </c>
      <c r="AG14" s="12">
        <f>100*AT14/E14</f>
        <v>48.99306903536111</v>
      </c>
      <c r="AH14" s="61">
        <v>0.30703549000000002</v>
      </c>
      <c r="AI14" s="12">
        <v>7.4960944999999999</v>
      </c>
      <c r="AJ14" s="61">
        <v>0.30703549000000002</v>
      </c>
      <c r="AK14" s="12">
        <f>100*AT14/G14</f>
        <v>91.830208005196852</v>
      </c>
      <c r="AL14" s="12">
        <v>7.4960944999999999</v>
      </c>
      <c r="AM14" s="61">
        <v>0.30703549000000002</v>
      </c>
      <c r="AN14" s="12">
        <f>100*AT14/AD14</f>
        <v>81.911709206243088</v>
      </c>
      <c r="AO14" s="12">
        <v>7.4960944999999999</v>
      </c>
      <c r="AP14" s="61"/>
      <c r="AQ14" s="61"/>
      <c r="AR14" s="12"/>
      <c r="AS14" s="15">
        <v>131.91622935055668</v>
      </c>
      <c r="AT14" s="15">
        <v>119.27787881073405</v>
      </c>
      <c r="AU14" s="15"/>
      <c r="AV14" s="15">
        <f>100*D14/C14</f>
        <v>65.215792985560114</v>
      </c>
      <c r="AW14" s="15">
        <f t="shared" ref="AW14:AX18" si="21">+C14*AS14/E14</f>
        <v>72.924857946112041</v>
      </c>
      <c r="AX14" s="15">
        <f t="shared" si="21"/>
        <v>92.644953219989688</v>
      </c>
      <c r="AY14" s="15">
        <f>100*AW14/AX14</f>
        <v>78.714334037115464</v>
      </c>
      <c r="AZ14" s="15">
        <f>100*AS14*F14/(E14*AT14)</f>
        <v>51.334177135607511</v>
      </c>
      <c r="BA14" s="15">
        <f>10000/AV14</f>
        <v>153.33709125049157</v>
      </c>
      <c r="BB14" s="15">
        <v>153.64447796196978</v>
      </c>
    </row>
    <row r="15" spans="1:55" s="16" customFormat="1">
      <c r="A15" s="16" t="s">
        <v>202</v>
      </c>
      <c r="B15" s="16" t="s">
        <v>289</v>
      </c>
      <c r="C15" s="15">
        <v>131.83117135561889</v>
      </c>
      <c r="D15" s="15">
        <v>85.944487118395344</v>
      </c>
      <c r="E15" s="15">
        <v>302.75479051772965</v>
      </c>
      <c r="F15" s="15">
        <v>183.76755555018769</v>
      </c>
      <c r="G15" s="15">
        <v>210.44541065760328</v>
      </c>
      <c r="H15" s="15"/>
      <c r="I15" s="15">
        <v>202.35837277993676</v>
      </c>
      <c r="J15" s="15"/>
      <c r="K15" s="7">
        <v>347.25534224672555</v>
      </c>
      <c r="L15" s="7">
        <v>103.52652076695964</v>
      </c>
      <c r="M15" s="7"/>
      <c r="N15" s="12">
        <f>100*$AT15/AC15</f>
        <v>103.52652076695964</v>
      </c>
      <c r="O15" s="12">
        <v>8.8203324999999992</v>
      </c>
      <c r="P15" s="12">
        <f>100*$AT15/AD15</f>
        <v>98.71875116142165</v>
      </c>
      <c r="Q15" s="12">
        <f>+AT15*E15/F15</f>
        <v>347.25534224672555</v>
      </c>
      <c r="R15" s="12">
        <f>+U15*E15/F15</f>
        <v>384.04431667126249</v>
      </c>
      <c r="S15" s="12"/>
      <c r="T15" s="12"/>
      <c r="U15" s="12">
        <v>233.1090622114769</v>
      </c>
      <c r="V15" s="12"/>
      <c r="W15" s="12">
        <v>8.8203324999999992</v>
      </c>
      <c r="X15" s="12">
        <f>100*$AT15/AE15</f>
        <v>100.15837994315879</v>
      </c>
      <c r="Y15" s="12">
        <v>103.52652076695964</v>
      </c>
      <c r="Z15" s="61">
        <v>0.31953489000000002</v>
      </c>
      <c r="AA15" s="12">
        <v>8.8203324999999992</v>
      </c>
      <c r="AB15" s="12"/>
      <c r="AC15" s="12">
        <f>+(E15+5*F15)/6</f>
        <v>203.59876137811136</v>
      </c>
      <c r="AD15" s="12">
        <v>213.5143642920732</v>
      </c>
      <c r="AE15" s="15">
        <v>210.44541065760328</v>
      </c>
      <c r="AF15" s="12">
        <f>100*AT15/F15</f>
        <v>114.69854586046257</v>
      </c>
      <c r="AG15" s="12">
        <f>100*AT15/E15</f>
        <v>69.620273759810132</v>
      </c>
      <c r="AH15" s="61">
        <v>0.31953489000000002</v>
      </c>
      <c r="AI15" s="12">
        <v>8.8203324999999992</v>
      </c>
      <c r="AJ15" s="61">
        <v>0.31953489000000002</v>
      </c>
      <c r="AK15" s="12">
        <f>100*AT15/G15</f>
        <v>100.15837994315879</v>
      </c>
      <c r="AL15" s="12">
        <v>8.8203324999999992</v>
      </c>
      <c r="AM15" s="61">
        <v>0.31953489000000002</v>
      </c>
      <c r="AN15" s="12">
        <f>100*AT15/AD15</f>
        <v>98.71875116142165</v>
      </c>
      <c r="AO15" s="12">
        <v>8.8203324999999992</v>
      </c>
      <c r="AP15" s="61"/>
      <c r="AQ15" s="61"/>
      <c r="AR15" s="12"/>
      <c r="AS15" s="15">
        <v>225.82496355354613</v>
      </c>
      <c r="AT15" s="15">
        <v>210.77871397938307</v>
      </c>
      <c r="AU15" s="15"/>
      <c r="AV15" s="15">
        <f>100*D15/C15</f>
        <v>65.19284190122022</v>
      </c>
      <c r="AW15" s="15">
        <f t="shared" si="21"/>
        <v>98.332942694958035</v>
      </c>
      <c r="AX15" s="15">
        <f t="shared" si="21"/>
        <v>98.577076972032032</v>
      </c>
      <c r="AY15" s="15">
        <f>100*AW15/AX15</f>
        <v>99.752341736463478</v>
      </c>
      <c r="AZ15" s="15">
        <f>100*AS15*F15/(E15*AT15)</f>
        <v>65.031386441017531</v>
      </c>
      <c r="BA15" s="15">
        <f>10000/AV15</f>
        <v>153.39107344257116</v>
      </c>
      <c r="BB15" s="15">
        <v>202.35837277993676</v>
      </c>
    </row>
    <row r="16" spans="1:55" s="16" customFormat="1">
      <c r="A16" s="16" t="s">
        <v>216</v>
      </c>
      <c r="B16" s="16" t="s">
        <v>303</v>
      </c>
      <c r="C16" s="15">
        <v>178.10543515416674</v>
      </c>
      <c r="D16" s="15">
        <v>90.6206976362528</v>
      </c>
      <c r="E16" s="15">
        <v>299.69537365869695</v>
      </c>
      <c r="F16" s="15">
        <v>127.24786484982234</v>
      </c>
      <c r="G16" s="15">
        <v>166.12823489412796</v>
      </c>
      <c r="H16" s="15"/>
      <c r="I16" s="15">
        <v>169.78314948495984</v>
      </c>
      <c r="J16" s="15"/>
      <c r="K16" s="7">
        <v>347.73236869771955</v>
      </c>
      <c r="L16" s="7">
        <v>94.650145536531923</v>
      </c>
      <c r="M16" s="7"/>
      <c r="N16" s="12">
        <f>100*$AT16/AC16</f>
        <v>94.650145536531923</v>
      </c>
      <c r="O16" s="12">
        <v>5.9088130000000003</v>
      </c>
      <c r="P16" s="12">
        <f>100*$AT16/AD16</f>
        <v>86.665971571502524</v>
      </c>
      <c r="Q16" s="12">
        <f>+AT16*E16/F16</f>
        <v>347.73236869771955</v>
      </c>
      <c r="R16" s="12">
        <f>+U16*E16/F16</f>
        <v>336.64246507831803</v>
      </c>
      <c r="S16" s="12"/>
      <c r="T16" s="12"/>
      <c r="U16" s="12">
        <v>142.93525581005827</v>
      </c>
      <c r="V16" s="12"/>
      <c r="W16" s="12">
        <v>5.9088130000000003</v>
      </c>
      <c r="X16" s="12">
        <f>100*$AT16/AE16</f>
        <v>88.873469166875225</v>
      </c>
      <c r="Y16" s="12">
        <v>94.650145536531923</v>
      </c>
      <c r="Z16" s="61">
        <v>0.26063118000000002</v>
      </c>
      <c r="AA16" s="12">
        <v>5.9088130000000003</v>
      </c>
      <c r="AB16" s="12"/>
      <c r="AC16" s="12">
        <f>+(E16+5*F16)/6</f>
        <v>155.9891163179681</v>
      </c>
      <c r="AD16" s="12">
        <v>170.35974205204099</v>
      </c>
      <c r="AE16" s="15">
        <v>166.12823489412796</v>
      </c>
      <c r="AF16" s="12">
        <f>100*AT16/F16</f>
        <v>116.0286074665032</v>
      </c>
      <c r="AG16" s="12">
        <f>100*AT16/E16</f>
        <v>49.264666255492045</v>
      </c>
      <c r="AH16" s="61">
        <v>0.26063118000000002</v>
      </c>
      <c r="AI16" s="12">
        <v>5.9088130000000003</v>
      </c>
      <c r="AJ16" s="61">
        <v>0.26063118000000002</v>
      </c>
      <c r="AK16" s="12">
        <f>100*AT16/G16</f>
        <v>88.873469166875225</v>
      </c>
      <c r="AL16" s="12">
        <v>5.9088130000000003</v>
      </c>
      <c r="AM16" s="61">
        <v>0.26063118000000002</v>
      </c>
      <c r="AN16" s="12">
        <f>100*AT16/AD16</f>
        <v>86.665971571502524</v>
      </c>
      <c r="AO16" s="12">
        <v>5.9088130000000003</v>
      </c>
      <c r="AP16" s="61"/>
      <c r="AQ16" s="61"/>
      <c r="AR16" s="12"/>
      <c r="AS16" s="15">
        <v>148.78300464335658</v>
      </c>
      <c r="AT16" s="15">
        <v>147.64392561610686</v>
      </c>
      <c r="AU16" s="15"/>
      <c r="AV16" s="15">
        <f>100*D16/C16</f>
        <v>50.880366204328467</v>
      </c>
      <c r="AW16" s="15">
        <f t="shared" si="21"/>
        <v>88.419989478140721</v>
      </c>
      <c r="AX16" s="15">
        <f t="shared" si="21"/>
        <v>105.1459335437745</v>
      </c>
      <c r="AY16" s="15">
        <f>100*AW16/AX16</f>
        <v>84.092638201105117</v>
      </c>
      <c r="AZ16" s="15">
        <f>100*AS16*F16/(E16*AT16)</f>
        <v>42.786642267603291</v>
      </c>
      <c r="BA16" s="15">
        <f>10000/AV16</f>
        <v>196.5394659276113</v>
      </c>
      <c r="BB16" s="15">
        <v>169.78314948495984</v>
      </c>
    </row>
    <row r="17" spans="1:55" s="16" customFormat="1">
      <c r="A17" s="16" t="s">
        <v>212</v>
      </c>
      <c r="B17" s="16" t="s">
        <v>300</v>
      </c>
      <c r="C17" s="15">
        <v>154.26009238192799</v>
      </c>
      <c r="D17" s="15">
        <v>91.331313521083558</v>
      </c>
      <c r="E17" s="15">
        <v>226.13797114449051</v>
      </c>
      <c r="F17" s="15">
        <v>127.65596136566838</v>
      </c>
      <c r="G17" s="15">
        <v>159.71569391055098</v>
      </c>
      <c r="H17" s="15"/>
      <c r="I17" s="15">
        <v>172.20241807862106</v>
      </c>
      <c r="J17" s="15"/>
      <c r="K17" s="7">
        <v>226.55782103883703</v>
      </c>
      <c r="L17" s="7">
        <v>88.771636971566522</v>
      </c>
      <c r="M17" s="7"/>
      <c r="N17" s="12">
        <f>100*$AT17/AC17</f>
        <v>88.771636971566522</v>
      </c>
      <c r="O17" s="12">
        <v>7.7385542999999997</v>
      </c>
      <c r="P17" s="12">
        <f>100*$AT17/AD17</f>
        <v>83.987351314656252</v>
      </c>
      <c r="Q17" s="12">
        <f>+AT17*E17/F17</f>
        <v>226.55782103883703</v>
      </c>
      <c r="R17" s="12">
        <f>+U17*E17/F17</f>
        <v>224.19082463273415</v>
      </c>
      <c r="S17" s="12"/>
      <c r="T17" s="12"/>
      <c r="U17" s="12">
        <v>126.55678788931642</v>
      </c>
      <c r="V17" s="12"/>
      <c r="W17" s="12">
        <v>7.7385542999999997</v>
      </c>
      <c r="X17" s="12">
        <f>100*$AT17/AE17</f>
        <v>80.075392404193394</v>
      </c>
      <c r="Y17" s="12">
        <v>88.771636971566522</v>
      </c>
      <c r="Z17" s="61">
        <v>0.30500658000000003</v>
      </c>
      <c r="AA17" s="12">
        <v>7.7385542999999997</v>
      </c>
      <c r="AB17" s="12"/>
      <c r="AC17" s="12">
        <f>+(E17+5*F17)/6</f>
        <v>144.06962966213874</v>
      </c>
      <c r="AD17" s="12">
        <v>152.27646381037391</v>
      </c>
      <c r="AE17" s="15">
        <v>159.71569391055098</v>
      </c>
      <c r="AF17" s="12">
        <f>100*AT17/F17</f>
        <v>100.18566094505124</v>
      </c>
      <c r="AG17" s="12">
        <f>100*AT17/E17</f>
        <v>56.555282592606751</v>
      </c>
      <c r="AH17" s="61">
        <v>0.30500658000000003</v>
      </c>
      <c r="AI17" s="12">
        <v>7.7385542999999997</v>
      </c>
      <c r="AJ17" s="61">
        <v>0.30500658000000003</v>
      </c>
      <c r="AK17" s="12">
        <f>100*AT17/G17</f>
        <v>80.075392404193394</v>
      </c>
      <c r="AL17" s="12">
        <v>7.7385542999999997</v>
      </c>
      <c r="AM17" s="61">
        <v>0.30500658000000003</v>
      </c>
      <c r="AN17" s="12">
        <f>100*AT17/AD17</f>
        <v>83.987351314656252</v>
      </c>
      <c r="AO17" s="12">
        <v>7.7385542999999997</v>
      </c>
      <c r="AP17" s="61"/>
      <c r="AQ17" s="61"/>
      <c r="AR17" s="12"/>
      <c r="AS17" s="15">
        <v>111.30085761684886</v>
      </c>
      <c r="AT17" s="15">
        <v>127.89296862995411</v>
      </c>
      <c r="AU17" s="15"/>
      <c r="AV17" s="15">
        <f>100*D17/C17</f>
        <v>59.206053951373931</v>
      </c>
      <c r="AW17" s="15">
        <f t="shared" si="21"/>
        <v>75.923917116920762</v>
      </c>
      <c r="AX17" s="15">
        <f t="shared" si="21"/>
        <v>91.500880100894506</v>
      </c>
      <c r="AY17" s="15">
        <f>100*AW17/AX17</f>
        <v>82.976160484142213</v>
      </c>
      <c r="AZ17" s="15">
        <f>100*AS17*F17/(E17*AT17)</f>
        <v>49.126910343019865</v>
      </c>
      <c r="BA17" s="15">
        <f>10000/AV17</f>
        <v>168.90164658183474</v>
      </c>
      <c r="BB17" s="15">
        <v>172.20241807862106</v>
      </c>
    </row>
    <row r="18" spans="1:55" s="16" customFormat="1">
      <c r="A18" s="16" t="s">
        <v>211</v>
      </c>
      <c r="B18" s="16" t="s">
        <v>299</v>
      </c>
      <c r="C18" s="15">
        <v>88.192707623019515</v>
      </c>
      <c r="D18" s="15">
        <v>92.306912057349422</v>
      </c>
      <c r="E18" s="15">
        <v>127.73928031810198</v>
      </c>
      <c r="F18" s="15">
        <v>121.87222131794412</v>
      </c>
      <c r="G18" s="15">
        <v>114.02518894798662</v>
      </c>
      <c r="H18" s="15"/>
      <c r="I18" s="15">
        <v>167.27821247816425</v>
      </c>
      <c r="J18" s="15"/>
      <c r="K18" s="7">
        <v>137.57444604936282</v>
      </c>
      <c r="L18" s="7">
        <v>106.84215666545242</v>
      </c>
      <c r="M18" s="7"/>
      <c r="N18" s="12">
        <f>100*$AT18/AC18</f>
        <v>106.84215666545242</v>
      </c>
      <c r="O18" s="12">
        <v>5.9878261000000004</v>
      </c>
      <c r="P18" s="12">
        <f>100*$AT18/AD18</f>
        <v>106.41862929531308</v>
      </c>
      <c r="Q18" s="12">
        <f>+AT18*E18/F18</f>
        <v>137.57444604936282</v>
      </c>
      <c r="R18" s="12">
        <f>+U18*E18/F18</f>
        <v>147.66371399085864</v>
      </c>
      <c r="S18" s="12"/>
      <c r="T18" s="12"/>
      <c r="U18" s="12">
        <v>140.88152671056883</v>
      </c>
      <c r="V18" s="12"/>
      <c r="W18" s="12">
        <v>5.9878261000000004</v>
      </c>
      <c r="X18" s="12">
        <f>100*$AT18/AE18</f>
        <v>115.11110796769518</v>
      </c>
      <c r="Y18" s="12">
        <v>106.84215666545242</v>
      </c>
      <c r="Z18" s="61">
        <v>0.24864</v>
      </c>
      <c r="AA18" s="12">
        <v>5.9878261000000004</v>
      </c>
      <c r="AB18" s="12"/>
      <c r="AC18" s="12">
        <f>+(E18+5*F18)/6</f>
        <v>122.85006448463712</v>
      </c>
      <c r="AD18" s="12">
        <v>123.33898606798358</v>
      </c>
      <c r="AE18" s="15">
        <v>114.02518894798662</v>
      </c>
      <c r="AF18" s="12">
        <f>100*AT18/F18</f>
        <v>107.69940593587883</v>
      </c>
      <c r="AG18" s="12">
        <f>100*AT18/E18</f>
        <v>102.75277740208547</v>
      </c>
      <c r="AH18" s="61">
        <v>0.24864</v>
      </c>
      <c r="AI18" s="12">
        <v>5.9878261000000004</v>
      </c>
      <c r="AJ18" s="61">
        <v>0.24864</v>
      </c>
      <c r="AK18" s="12">
        <f>100*AT18/G18</f>
        <v>115.11110796769518</v>
      </c>
      <c r="AL18" s="12">
        <v>5.9878261000000004</v>
      </c>
      <c r="AM18" s="61">
        <v>0.24864</v>
      </c>
      <c r="AN18" s="12">
        <f>100*AT18/AD18</f>
        <v>106.41862929531308</v>
      </c>
      <c r="AO18" s="12">
        <v>5.9878261000000004</v>
      </c>
      <c r="AP18" s="61"/>
      <c r="AQ18" s="61"/>
      <c r="AR18" s="12"/>
      <c r="AS18" s="15">
        <v>132.10343059760004</v>
      </c>
      <c r="AT18" s="15">
        <v>131.25565836028531</v>
      </c>
      <c r="AU18" s="15"/>
      <c r="AV18" s="15">
        <f>100*D18/C18</f>
        <v>104.66501658154787</v>
      </c>
      <c r="AW18" s="15">
        <f t="shared" si="21"/>
        <v>91.20576851285881</v>
      </c>
      <c r="AX18" s="15">
        <f t="shared" si="21"/>
        <v>99.413995923519437</v>
      </c>
      <c r="AY18" s="15">
        <f>100*AW18/AX18</f>
        <v>91.743388509425444</v>
      </c>
      <c r="AZ18" s="15">
        <f>100*AS18*F18/(E18*AT18)</f>
        <v>96.023232795864033</v>
      </c>
      <c r="BA18" s="15">
        <f>10000/AV18</f>
        <v>95.54290752162332</v>
      </c>
      <c r="BB18" s="15">
        <v>167.27821247816425</v>
      </c>
    </row>
    <row r="20" spans="1:55">
      <c r="A20" t="s">
        <v>208</v>
      </c>
      <c r="C20" s="12">
        <v>122.94524694830284</v>
      </c>
      <c r="D20" s="12">
        <v>97.882633269105455</v>
      </c>
      <c r="E20" s="12">
        <v>143.28589629382589</v>
      </c>
      <c r="F20" s="12">
        <v>103.98204123894209</v>
      </c>
      <c r="G20" s="12">
        <v>114.51948225366426</v>
      </c>
      <c r="H20" s="12"/>
      <c r="I20" s="12">
        <v>89.422967343804416</v>
      </c>
      <c r="J20" s="12"/>
      <c r="K20" s="7"/>
      <c r="L20" s="7"/>
      <c r="M20" s="7"/>
      <c r="N20" s="12"/>
      <c r="P20" s="12"/>
      <c r="Q20" s="12"/>
      <c r="R20" s="12"/>
      <c r="S20" s="12"/>
      <c r="T20" s="12"/>
      <c r="V20" s="12"/>
      <c r="X20" s="12"/>
      <c r="Y20" s="12"/>
      <c r="AB20" s="12"/>
      <c r="AC20" s="12"/>
      <c r="AE20" s="12">
        <v>114.51948225366426</v>
      </c>
      <c r="AF20" s="12"/>
      <c r="AG20" s="12"/>
      <c r="AK20" s="12"/>
      <c r="AR20" s="12"/>
      <c r="AS20" s="12">
        <v>107.68385775374072</v>
      </c>
      <c r="AT20" s="12">
        <v>94.849606370101981</v>
      </c>
      <c r="AU20" s="12"/>
      <c r="AV20" s="12">
        <f>100*D20/C20</f>
        <v>79.614816919489428</v>
      </c>
      <c r="AW20" s="12">
        <f>+C20*AS20/E20</f>
        <v>92.397220007828778</v>
      </c>
      <c r="AX20" s="12">
        <f>+D20*AT20/F20</f>
        <v>89.285891346463785</v>
      </c>
      <c r="AY20" s="12">
        <f>100*AW20/AX20</f>
        <v>103.48468119032584</v>
      </c>
      <c r="AZ20" s="12">
        <f>100*AS20*F20/(E20*AT20)</f>
        <v>82.389139469395218</v>
      </c>
      <c r="BA20" s="12">
        <f>10000/AV20</f>
        <v>125.60476035651142</v>
      </c>
      <c r="BB20" s="12">
        <v>89.422967343804416</v>
      </c>
    </row>
    <row r="21" spans="1:55">
      <c r="A21" t="s">
        <v>222</v>
      </c>
      <c r="C21" s="12">
        <v>139.26781804179529</v>
      </c>
      <c r="D21" s="12">
        <v>96.203857371964446</v>
      </c>
      <c r="E21" s="12">
        <v>194.46810578753391</v>
      </c>
      <c r="F21" s="12">
        <v>119.49570337982583</v>
      </c>
      <c r="G21" s="12">
        <v>124.49357911389994</v>
      </c>
      <c r="H21" s="12"/>
      <c r="I21" s="12">
        <v>126.76640357255243</v>
      </c>
      <c r="J21" s="12"/>
      <c r="K21" s="7"/>
      <c r="L21" s="7"/>
      <c r="M21" s="7"/>
      <c r="N21" s="12"/>
      <c r="P21" s="12"/>
      <c r="Q21" s="12"/>
      <c r="R21" s="12"/>
      <c r="S21" s="12"/>
      <c r="T21" s="12"/>
      <c r="U21" s="12">
        <v>125.21421430380036</v>
      </c>
      <c r="V21" s="12"/>
      <c r="X21" s="12"/>
      <c r="Y21" s="12"/>
      <c r="AB21" s="12"/>
      <c r="AC21" s="12"/>
      <c r="AE21" s="12">
        <v>124.49357911389994</v>
      </c>
      <c r="AF21" s="12"/>
      <c r="AG21" s="12"/>
      <c r="AK21" s="12"/>
      <c r="AR21" s="12"/>
      <c r="AS21" s="12">
        <v>121.09039667536892</v>
      </c>
      <c r="AT21" s="12">
        <v>122.23564381960686</v>
      </c>
      <c r="AU21" s="12"/>
      <c r="AV21" s="12">
        <f>100*D21/C21</f>
        <v>69.07831164777275</v>
      </c>
      <c r="AW21" s="12">
        <f>+C21*AS21/E21</f>
        <v>86.718566329940231</v>
      </c>
      <c r="AX21" s="12">
        <f>+D21*AT21/F21</f>
        <v>98.409734502446057</v>
      </c>
      <c r="AY21" s="12">
        <f>100*AW21/AX21</f>
        <v>88.119906804326106</v>
      </c>
      <c r="AZ21" s="12">
        <f>100*AS21*F21/(E21*AT21)</f>
        <v>60.871743846019299</v>
      </c>
      <c r="BA21" s="12">
        <f>10000/AV21</f>
        <v>144.76323699093223</v>
      </c>
      <c r="BB21" s="12">
        <v>126.76640357255243</v>
      </c>
    </row>
    <row r="22" spans="1:55">
      <c r="A22" t="s">
        <v>205</v>
      </c>
      <c r="G22" s="12">
        <v>139.94065932648334</v>
      </c>
      <c r="H22" s="12"/>
      <c r="I22" s="12"/>
      <c r="J22" s="12"/>
      <c r="K22" s="7"/>
      <c r="L22" s="7"/>
      <c r="M22" s="7"/>
      <c r="N22" s="12"/>
      <c r="P22" s="12"/>
      <c r="Q22" s="12"/>
      <c r="R22" s="12"/>
      <c r="S22" s="12"/>
      <c r="T22" s="12"/>
      <c r="U22" s="12">
        <v>136.39675737871178</v>
      </c>
      <c r="V22" s="12"/>
      <c r="AB22" s="12"/>
      <c r="AC22" s="12"/>
      <c r="AE22" s="12">
        <v>139.94065932648334</v>
      </c>
      <c r="AF22" s="12"/>
      <c r="AG22" s="12"/>
    </row>
    <row r="23" spans="1:55">
      <c r="A23" t="s">
        <v>214</v>
      </c>
      <c r="G23" s="12">
        <v>185.82645741252534</v>
      </c>
      <c r="H23" s="12"/>
      <c r="I23" s="12"/>
      <c r="J23" s="12"/>
      <c r="K23" s="7"/>
      <c r="L23" s="7"/>
      <c r="M23" s="7"/>
      <c r="N23" s="12"/>
      <c r="P23" s="12"/>
      <c r="Q23" s="12"/>
      <c r="R23" s="12"/>
      <c r="S23" s="12"/>
      <c r="T23" s="12"/>
      <c r="U23" s="12">
        <v>261.52643223263277</v>
      </c>
      <c r="V23" s="12"/>
      <c r="AB23" s="12"/>
      <c r="AC23" s="12"/>
      <c r="AE23" s="12">
        <v>185.82645741252534</v>
      </c>
      <c r="AF23" s="12"/>
      <c r="AG23" s="12"/>
      <c r="AN23" t="s">
        <v>382</v>
      </c>
    </row>
    <row r="24" spans="1:55">
      <c r="A24" t="s">
        <v>209</v>
      </c>
      <c r="B24" t="s">
        <v>297</v>
      </c>
      <c r="C24" s="12">
        <v>120.55517814301093</v>
      </c>
      <c r="D24" s="12">
        <v>86.036209722675395</v>
      </c>
      <c r="E24" s="12">
        <v>264.33622289461329</v>
      </c>
      <c r="F24" s="12">
        <v>171.74056583952273</v>
      </c>
      <c r="G24" s="12">
        <v>200.81040127812923</v>
      </c>
      <c r="H24" s="12"/>
      <c r="I24" s="12">
        <v>143.20904373892114</v>
      </c>
      <c r="J24" s="12"/>
      <c r="K24" s="7"/>
      <c r="L24" s="7"/>
      <c r="M24" s="7"/>
      <c r="N24" s="12"/>
      <c r="O24" s="12"/>
      <c r="P24" s="12"/>
      <c r="Q24" s="12"/>
      <c r="R24" s="12"/>
      <c r="S24" s="12"/>
      <c r="T24" s="12"/>
      <c r="U24" s="12">
        <v>228.26328767797506</v>
      </c>
      <c r="V24" s="12"/>
      <c r="W24" s="12"/>
      <c r="X24" s="12">
        <v>104.92390566289406</v>
      </c>
      <c r="Y24" s="12"/>
      <c r="Z24" s="61"/>
      <c r="AA24" s="12"/>
      <c r="AB24" s="12"/>
      <c r="AC24" s="12"/>
      <c r="AD24" s="61"/>
      <c r="AE24" s="12">
        <v>200.81040127812923</v>
      </c>
      <c r="AF24" s="12"/>
      <c r="AG24" s="12"/>
      <c r="AH24" s="61"/>
      <c r="AI24" s="12"/>
      <c r="AJ24" s="61"/>
      <c r="AK24" s="12">
        <f>100*AT24/G24</f>
        <v>104.92390566289406</v>
      </c>
      <c r="AL24" s="12"/>
      <c r="AM24" s="61"/>
      <c r="AN24" s="61"/>
      <c r="AO24" s="12"/>
      <c r="AP24" s="61"/>
      <c r="AQ24" s="61"/>
      <c r="AR24" s="12"/>
      <c r="AS24" s="12">
        <v>222.16302174409705</v>
      </c>
      <c r="AT24" s="12">
        <v>210.6981159983433</v>
      </c>
      <c r="AU24" s="12">
        <f>100*AS24/AT24</f>
        <v>105.44138977770638</v>
      </c>
      <c r="AV24" s="12">
        <f>100*D24/C24</f>
        <v>71.366664665878773</v>
      </c>
      <c r="AW24" s="12">
        <f t="shared" ref="AW24:AX26" si="22">+C24*AS24/E24</f>
        <v>101.32134888613868</v>
      </c>
      <c r="AX24" s="12">
        <f t="shared" si="22"/>
        <v>105.55262356096374</v>
      </c>
      <c r="AY24" s="12">
        <f>100*AW24/AX24</f>
        <v>95.99131264380064</v>
      </c>
      <c r="AZ24" s="12">
        <f>100*AS24*F24/(E24*AT24)</f>
        <v>68.505798202876505</v>
      </c>
      <c r="BA24" s="12">
        <f>10000/AV24</f>
        <v>140.12144250845333</v>
      </c>
      <c r="BB24" s="12">
        <v>143.20904373892114</v>
      </c>
      <c r="BC24" s="12"/>
    </row>
    <row r="25" spans="1:55" s="16" customFormat="1">
      <c r="A25" s="16" t="s">
        <v>198</v>
      </c>
      <c r="C25" s="15">
        <v>102.16343861022477</v>
      </c>
      <c r="D25" s="15">
        <v>105.31313789738414</v>
      </c>
      <c r="E25" s="15">
        <v>112.56947360365041</v>
      </c>
      <c r="F25" s="15">
        <v>117.46920621557156</v>
      </c>
      <c r="G25" s="15">
        <v>116.99262751774236</v>
      </c>
      <c r="H25" s="15"/>
      <c r="I25" s="15">
        <v>141.38182873151416</v>
      </c>
      <c r="J25" s="15"/>
      <c r="K25" s="7"/>
      <c r="L25" s="7"/>
      <c r="M25" s="7"/>
      <c r="N25" s="15"/>
      <c r="O25"/>
      <c r="P25" s="15"/>
      <c r="Q25" s="15"/>
      <c r="R25" s="15"/>
      <c r="S25" s="15"/>
      <c r="T25" s="15"/>
      <c r="U25" s="12">
        <v>116.92081918130138</v>
      </c>
      <c r="V25" s="15"/>
      <c r="W25"/>
      <c r="X25" s="12">
        <v>91.810045993395235</v>
      </c>
      <c r="Y25" s="12"/>
      <c r="Z25"/>
      <c r="AA25"/>
      <c r="AB25" s="15"/>
      <c r="AC25" s="15"/>
      <c r="AD25"/>
      <c r="AE25" s="15">
        <v>116.99262751774236</v>
      </c>
      <c r="AF25" s="15"/>
      <c r="AG25" s="15"/>
      <c r="AH25"/>
      <c r="AI25"/>
      <c r="AJ25"/>
      <c r="AK25" s="12">
        <f>100*AT25/G25</f>
        <v>91.810045993395235</v>
      </c>
      <c r="AL25"/>
      <c r="AM25"/>
      <c r="AN25"/>
      <c r="AO25"/>
      <c r="AP25"/>
      <c r="AQ25"/>
      <c r="AR25" s="12"/>
      <c r="AS25" s="15">
        <v>141.29024437071541</v>
      </c>
      <c r="AT25" s="15">
        <v>107.41098513292083</v>
      </c>
      <c r="AU25" s="15"/>
      <c r="AV25" s="15">
        <f>100*D25/C25</f>
        <v>103.08300046475152</v>
      </c>
      <c r="AW25" s="15">
        <f t="shared" si="22"/>
        <v>128.22923253434448</v>
      </c>
      <c r="AX25" s="15">
        <f t="shared" si="22"/>
        <v>96.295771916927222</v>
      </c>
      <c r="AY25" s="15">
        <f>100*AW25/AX25</f>
        <v>133.16185122329745</v>
      </c>
      <c r="AZ25" s="15">
        <f>100*AS25*F25/(E25*AT25)</f>
        <v>137.26723171538342</v>
      </c>
      <c r="BA25" s="15">
        <f>10000/AV25</f>
        <v>97.009205736298171</v>
      </c>
      <c r="BB25" s="15">
        <v>141.38182873151416</v>
      </c>
    </row>
    <row r="26" spans="1:55" s="16" customFormat="1">
      <c r="A26" s="16" t="s">
        <v>217</v>
      </c>
      <c r="B26" s="16" t="s">
        <v>304</v>
      </c>
      <c r="C26" s="15">
        <v>124.85477488274373</v>
      </c>
      <c r="D26" s="15">
        <v>95.575065730446255</v>
      </c>
      <c r="E26" s="15">
        <v>206.06928723622642</v>
      </c>
      <c r="F26" s="15">
        <v>125.34453378398501</v>
      </c>
      <c r="G26" s="15">
        <v>149.43958260113928</v>
      </c>
      <c r="H26" s="15"/>
      <c r="I26" s="15">
        <v>179.45217264687648</v>
      </c>
      <c r="J26" s="15"/>
      <c r="K26" s="7"/>
      <c r="L26" s="7"/>
      <c r="M26" s="7"/>
      <c r="N26" s="15"/>
      <c r="O26"/>
      <c r="P26" s="15"/>
      <c r="Q26" s="15"/>
      <c r="R26" s="15"/>
      <c r="S26" s="15"/>
      <c r="T26" s="15"/>
      <c r="U26" s="12">
        <v>134.55342362235353</v>
      </c>
      <c r="V26" s="15"/>
      <c r="W26"/>
      <c r="X26" s="12">
        <v>85.170697081740897</v>
      </c>
      <c r="Y26" s="12"/>
      <c r="Z26"/>
      <c r="AA26"/>
      <c r="AB26" s="15"/>
      <c r="AC26" s="15"/>
      <c r="AD26"/>
      <c r="AE26" s="15">
        <v>149.43958260113928</v>
      </c>
      <c r="AF26" s="15"/>
      <c r="AG26" s="15"/>
      <c r="AH26"/>
      <c r="AI26"/>
      <c r="AJ26"/>
      <c r="AK26" s="12">
        <f>100*AT26/G26</f>
        <v>85.170697081740897</v>
      </c>
      <c r="AL26"/>
      <c r="AM26"/>
      <c r="AN26"/>
      <c r="AO26"/>
      <c r="AP26"/>
      <c r="AQ26"/>
      <c r="AR26" s="12"/>
      <c r="AS26" s="15">
        <v>138.42894292861092</v>
      </c>
      <c r="AT26" s="15">
        <v>127.27873421743431</v>
      </c>
      <c r="AU26" s="15"/>
      <c r="AV26" s="15">
        <f>100*D26/C26</f>
        <v>76.548987269573587</v>
      </c>
      <c r="AW26" s="15">
        <f t="shared" si="22"/>
        <v>83.872345745511467</v>
      </c>
      <c r="AX26" s="15">
        <f t="shared" si="22"/>
        <v>97.049891380852017</v>
      </c>
      <c r="AY26" s="15">
        <f>100*AW26/AX26</f>
        <v>86.421885230527437</v>
      </c>
      <c r="AZ26" s="15">
        <f>100*AS26*F26/(E26*AT26)</f>
        <v>66.155077923241947</v>
      </c>
      <c r="BA26" s="15">
        <f>10000/AV26</f>
        <v>130.63530108875474</v>
      </c>
      <c r="BB26" s="15">
        <v>179.45217264687648</v>
      </c>
    </row>
    <row r="27" spans="1:55">
      <c r="O27" s="12"/>
      <c r="W27" s="12"/>
      <c r="Z27" s="61"/>
      <c r="AA27" s="12"/>
      <c r="AD27" s="61"/>
      <c r="AH27" s="61"/>
      <c r="AI27" s="12"/>
      <c r="AJ27" s="61"/>
      <c r="AL27" s="12"/>
      <c r="AM27" s="61"/>
      <c r="AN27" s="61"/>
      <c r="AO27" s="12"/>
      <c r="AP27" s="61"/>
      <c r="AQ27" s="61"/>
    </row>
  </sheetData>
  <phoneticPr fontId="59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7"/>
  <dimension ref="A1:I19"/>
  <sheetViews>
    <sheetView workbookViewId="0"/>
  </sheetViews>
  <sheetFormatPr baseColWidth="10" defaultRowHeight="13.2"/>
  <sheetData>
    <row r="1" spans="1:9">
      <c r="A1" t="s">
        <v>339</v>
      </c>
    </row>
    <row r="2" spans="1:9" ht="13.8" thickBot="1"/>
    <row r="3" spans="1:9">
      <c r="A3" s="55" t="s">
        <v>340</v>
      </c>
      <c r="B3" s="55"/>
    </row>
    <row r="4" spans="1:9">
      <c r="A4" s="56" t="s">
        <v>341</v>
      </c>
      <c r="B4" s="56">
        <v>0.79351283385476623</v>
      </c>
    </row>
    <row r="5" spans="1:9">
      <c r="A5" s="56" t="s">
        <v>342</v>
      </c>
      <c r="B5" s="56">
        <v>0.62966261749222185</v>
      </c>
    </row>
    <row r="6" spans="1:9">
      <c r="A6" s="56" t="s">
        <v>342</v>
      </c>
      <c r="B6" s="56">
        <v>0.57268763556794833</v>
      </c>
    </row>
    <row r="7" spans="1:9">
      <c r="A7" s="56" t="s">
        <v>343</v>
      </c>
      <c r="B7" s="56">
        <v>8.0951444155751169</v>
      </c>
    </row>
    <row r="8" spans="1:9" ht="13.8" thickBot="1">
      <c r="A8" s="57" t="s">
        <v>344</v>
      </c>
      <c r="B8" s="57">
        <v>16</v>
      </c>
    </row>
    <row r="10" spans="1:9" ht="13.8" thickBot="1">
      <c r="A10" t="s">
        <v>345</v>
      </c>
    </row>
    <row r="11" spans="1:9">
      <c r="A11" s="58"/>
      <c r="B11" s="58" t="s">
        <v>346</v>
      </c>
      <c r="C11" s="58" t="s">
        <v>347</v>
      </c>
      <c r="D11" s="58" t="s">
        <v>348</v>
      </c>
      <c r="E11" s="58" t="s">
        <v>349</v>
      </c>
      <c r="F11" s="58" t="s">
        <v>350</v>
      </c>
    </row>
    <row r="12" spans="1:9">
      <c r="A12" s="56" t="s">
        <v>351</v>
      </c>
      <c r="B12" s="56">
        <v>2</v>
      </c>
      <c r="C12" s="56">
        <v>1448.4480110199872</v>
      </c>
      <c r="D12" s="56">
        <v>724.22400550999362</v>
      </c>
      <c r="E12" s="56">
        <v>11.051563269104982</v>
      </c>
      <c r="F12" s="56">
        <v>1.5699437515426229E-3</v>
      </c>
    </row>
    <row r="13" spans="1:9">
      <c r="A13" s="56" t="s">
        <v>352</v>
      </c>
      <c r="B13" s="56">
        <v>13</v>
      </c>
      <c r="C13" s="56">
        <v>851.90772041722107</v>
      </c>
      <c r="D13" s="56">
        <v>65.531363109017008</v>
      </c>
      <c r="E13" s="56"/>
      <c r="F13" s="56"/>
    </row>
    <row r="14" spans="1:9" ht="13.8" thickBot="1">
      <c r="A14" s="57" t="s">
        <v>353</v>
      </c>
      <c r="B14" s="57">
        <v>15</v>
      </c>
      <c r="C14" s="57">
        <v>2300.3557314372083</v>
      </c>
      <c r="D14" s="57"/>
      <c r="E14" s="57"/>
      <c r="F14" s="57"/>
    </row>
    <row r="15" spans="1:9" ht="13.8" thickBot="1"/>
    <row r="16" spans="1:9">
      <c r="A16" s="58"/>
      <c r="B16" s="58" t="s">
        <v>354</v>
      </c>
      <c r="C16" s="58" t="s">
        <v>343</v>
      </c>
      <c r="D16" s="58" t="s">
        <v>355</v>
      </c>
      <c r="E16" s="58" t="s">
        <v>356</v>
      </c>
      <c r="F16" s="58" t="s">
        <v>357</v>
      </c>
      <c r="G16" s="58" t="s">
        <v>358</v>
      </c>
      <c r="H16" s="58" t="s">
        <v>359</v>
      </c>
      <c r="I16" s="58" t="s">
        <v>360</v>
      </c>
    </row>
    <row r="17" spans="1:9">
      <c r="A17" s="56" t="s">
        <v>361</v>
      </c>
      <c r="B17" s="56">
        <v>-20.317052029943198</v>
      </c>
      <c r="C17" s="56">
        <v>39.585560566193301</v>
      </c>
      <c r="D17" s="56">
        <v>-0.51324401472021297</v>
      </c>
      <c r="E17" s="56">
        <v>0.61639116143010453</v>
      </c>
      <c r="F17" s="56">
        <v>-105.83645615883299</v>
      </c>
      <c r="G17" s="56">
        <v>65.202352098946591</v>
      </c>
      <c r="H17" s="56">
        <v>-105.83645615883299</v>
      </c>
      <c r="I17" s="56">
        <v>65.202352098946591</v>
      </c>
    </row>
    <row r="18" spans="1:9">
      <c r="A18" s="56" t="s">
        <v>362</v>
      </c>
      <c r="B18" s="56">
        <v>1.4013829814653505</v>
      </c>
      <c r="C18" s="56">
        <v>0.44073624707308118</v>
      </c>
      <c r="D18" s="56">
        <v>3.1796408640584954</v>
      </c>
      <c r="E18" s="56">
        <v>7.2461084887565728E-3</v>
      </c>
      <c r="F18" s="56">
        <v>0.44923020937900066</v>
      </c>
      <c r="G18" s="56">
        <v>2.3535357535517001</v>
      </c>
      <c r="H18" s="56">
        <v>0.44923020937900066</v>
      </c>
      <c r="I18" s="56">
        <v>2.3535357535517001</v>
      </c>
    </row>
    <row r="19" spans="1:9" ht="13.8" thickBot="1">
      <c r="A19" s="57" t="s">
        <v>363</v>
      </c>
      <c r="B19" s="57">
        <v>2.0315268742457548</v>
      </c>
      <c r="C19" s="57">
        <v>0.95245016531416238</v>
      </c>
      <c r="D19" s="57">
        <v>2.1329482089760181</v>
      </c>
      <c r="E19" s="57">
        <v>5.2566339001254701E-2</v>
      </c>
      <c r="F19" s="57">
        <v>-2.6116605727896727E-2</v>
      </c>
      <c r="G19" s="57">
        <v>4.089170354219406</v>
      </c>
      <c r="H19" s="57">
        <v>-2.6116605727896727E-2</v>
      </c>
      <c r="I19" s="57">
        <v>4.089170354219406</v>
      </c>
    </row>
  </sheetData>
  <phoneticPr fontId="59" type="noConversion"/>
  <pageMargins left="0.78740157499999996" right="0.78740157499999996" top="0.984251969" bottom="0.984251969" header="0.4921259845" footer="0.4921259845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8"/>
  <dimension ref="A1:BB32"/>
  <sheetViews>
    <sheetView workbookViewId="0">
      <pane xSplit="1" ySplit="1" topLeftCell="C2" activePane="bottomRight" state="frozen"/>
      <selection pane="topRight"/>
      <selection pane="bottomLeft"/>
      <selection pane="bottomRight"/>
    </sheetView>
  </sheetViews>
  <sheetFormatPr baseColWidth="10" defaultRowHeight="13.2"/>
  <cols>
    <col min="1" max="1" width="17.6640625" customWidth="1"/>
    <col min="2" max="2" width="8.33203125" customWidth="1"/>
    <col min="3" max="4" width="6.6640625" customWidth="1"/>
    <col min="10" max="12" width="11.5546875" style="2" customWidth="1"/>
    <col min="48" max="48" width="12.5546875" bestFit="1" customWidth="1"/>
  </cols>
  <sheetData>
    <row r="1" spans="1:54">
      <c r="C1" s="12" t="s">
        <v>274</v>
      </c>
      <c r="D1" s="12" t="s">
        <v>275</v>
      </c>
      <c r="E1" s="12" t="s">
        <v>4</v>
      </c>
      <c r="F1" s="12" t="s">
        <v>3</v>
      </c>
      <c r="G1" s="12" t="s">
        <v>364</v>
      </c>
      <c r="H1" s="12" t="s">
        <v>365</v>
      </c>
      <c r="I1" s="12" t="s">
        <v>366</v>
      </c>
      <c r="J1" s="7" t="s">
        <v>367</v>
      </c>
      <c r="K1" s="7" t="s">
        <v>368</v>
      </c>
      <c r="L1" s="7" t="s">
        <v>369</v>
      </c>
      <c r="M1" s="12" t="s">
        <v>368</v>
      </c>
      <c r="N1" t="s">
        <v>370</v>
      </c>
      <c r="O1" s="12" t="s">
        <v>371</v>
      </c>
      <c r="P1" s="12" t="s">
        <v>367</v>
      </c>
      <c r="Q1" s="12" t="s">
        <v>372</v>
      </c>
      <c r="R1" s="12" t="s">
        <v>373</v>
      </c>
      <c r="S1" s="12"/>
      <c r="T1" s="12" t="s">
        <v>374</v>
      </c>
      <c r="U1" s="12"/>
      <c r="V1" t="s">
        <v>370</v>
      </c>
      <c r="W1" s="12" t="s">
        <v>375</v>
      </c>
      <c r="X1" s="12" t="s">
        <v>368</v>
      </c>
      <c r="Y1" t="s">
        <v>376</v>
      </c>
      <c r="Z1" t="s">
        <v>370</v>
      </c>
      <c r="AA1" s="12" t="s">
        <v>377</v>
      </c>
      <c r="AB1" s="12" t="s">
        <v>378</v>
      </c>
      <c r="AC1" s="12" t="s">
        <v>256</v>
      </c>
      <c r="AD1" s="12" t="s">
        <v>364</v>
      </c>
      <c r="AE1" s="12" t="s">
        <v>379</v>
      </c>
      <c r="AF1" s="12" t="s">
        <v>380</v>
      </c>
      <c r="AG1" t="s">
        <v>376</v>
      </c>
      <c r="AH1" t="s">
        <v>370</v>
      </c>
      <c r="AI1" t="s">
        <v>376</v>
      </c>
      <c r="AJ1" s="12" t="s">
        <v>375</v>
      </c>
      <c r="AK1" t="s">
        <v>370</v>
      </c>
      <c r="AL1" t="s">
        <v>376</v>
      </c>
      <c r="AM1" s="12" t="s">
        <v>371</v>
      </c>
      <c r="AN1" t="s">
        <v>370</v>
      </c>
      <c r="AQ1" s="12"/>
      <c r="AR1" s="12" t="s">
        <v>276</v>
      </c>
      <c r="AS1" s="12" t="s">
        <v>277</v>
      </c>
      <c r="AT1" s="12" t="s">
        <v>381</v>
      </c>
      <c r="AU1" s="42" t="s">
        <v>280</v>
      </c>
      <c r="AV1" s="42" t="s">
        <v>260</v>
      </c>
      <c r="AW1" s="42" t="s">
        <v>261</v>
      </c>
      <c r="AX1" s="42" t="s">
        <v>281</v>
      </c>
      <c r="AY1" s="42" t="s">
        <v>282</v>
      </c>
      <c r="AZ1" s="42" t="s">
        <v>283</v>
      </c>
      <c r="BA1" s="42" t="s">
        <v>284</v>
      </c>
    </row>
    <row r="2" spans="1:54">
      <c r="A2" t="s">
        <v>389</v>
      </c>
      <c r="B2" t="s">
        <v>285</v>
      </c>
      <c r="C2" s="12">
        <v>112.08460395032353</v>
      </c>
      <c r="D2" s="12">
        <v>100.78507084144779</v>
      </c>
      <c r="E2" s="12">
        <v>155.85488561123458</v>
      </c>
      <c r="F2" s="12">
        <v>116.463406625665</v>
      </c>
      <c r="G2" s="12">
        <v>123.67374460938326</v>
      </c>
      <c r="H2" s="59">
        <f t="shared" ref="H2:H17" si="0">+-20.317+1.4014*M2+2.03153*N2</f>
        <v>114.79279321799693</v>
      </c>
      <c r="I2" s="9">
        <v>113.9604170628154</v>
      </c>
      <c r="J2" s="7">
        <v>144.57288312418015</v>
      </c>
      <c r="K2" s="7">
        <v>87.811145189469045</v>
      </c>
      <c r="L2" s="7">
        <f t="shared" ref="L2:L17" si="1">0.4*M2+0.6*N2</f>
        <v>38.68372257578762</v>
      </c>
      <c r="M2" s="60">
        <f t="shared" ref="M2:M17" si="2">100*$AS2/AB2</f>
        <v>87.811145189469045</v>
      </c>
      <c r="N2" s="60">
        <v>5.9321074999999999</v>
      </c>
      <c r="O2" s="12">
        <f t="shared" ref="O2:O17" si="3">100*$AS2/AC2</f>
        <v>85.529077309373989</v>
      </c>
      <c r="P2" s="12">
        <f t="shared" ref="P2:P17" si="4">+AS2*E2/F2</f>
        <v>144.57288312418015</v>
      </c>
      <c r="Q2" s="12">
        <f t="shared" ref="Q2:Q17" si="5">+T2*E2/F2</f>
        <v>143.41325196161668</v>
      </c>
      <c r="R2" s="12">
        <f t="shared" ref="R2:R17" si="6">+T2*G2/F2</f>
        <v>113.80107737491169</v>
      </c>
      <c r="S2" s="12"/>
      <c r="T2" s="12">
        <v>107.1663285575614</v>
      </c>
      <c r="U2" s="12"/>
      <c r="V2" s="12">
        <v>5.9321074999999999</v>
      </c>
      <c r="W2" s="12">
        <f t="shared" ref="W2:W17" si="7">100*$AS2/AD2</f>
        <v>87.353115699641748</v>
      </c>
      <c r="X2" s="12">
        <v>87.811145189469045</v>
      </c>
      <c r="Y2" s="61">
        <v>0.26704453</v>
      </c>
      <c r="Z2" s="12">
        <v>5.9321074999999999</v>
      </c>
      <c r="AA2" s="12">
        <v>0.10000000000000053</v>
      </c>
      <c r="AB2" s="12">
        <f t="shared" ref="AB2:AB17" si="8">+(E2+5*F2)/6</f>
        <v>123.02865312325991</v>
      </c>
      <c r="AC2" s="12">
        <v>126.31127637205739</v>
      </c>
      <c r="AD2" s="12">
        <v>123.67374460938326</v>
      </c>
      <c r="AE2" s="12">
        <f t="shared" ref="AE2:AE17" si="9">100*AS2/F2</f>
        <v>92.761213456473669</v>
      </c>
      <c r="AF2" s="12">
        <f t="shared" ref="AF2:AF17" si="10">100*AS2/E2</f>
        <v>69.316318699300766</v>
      </c>
      <c r="AG2" s="61">
        <v>0.26704453</v>
      </c>
      <c r="AH2" s="12">
        <v>5.9321074999999999</v>
      </c>
      <c r="AI2" s="61">
        <v>0.26704453</v>
      </c>
      <c r="AJ2" s="12">
        <f t="shared" ref="AJ2:AJ17" si="11">100*AS2/G2</f>
        <v>87.353115699641748</v>
      </c>
      <c r="AK2" s="12">
        <v>5.9321074999999999</v>
      </c>
      <c r="AL2" s="61">
        <v>0.26704453</v>
      </c>
      <c r="AM2" s="12">
        <f t="shared" ref="AM2:AM17" si="12">100*AS2/AC2</f>
        <v>85.529077309373989</v>
      </c>
      <c r="AN2" s="12">
        <v>5.9321074999999999</v>
      </c>
      <c r="AO2" s="61"/>
      <c r="AP2" s="61"/>
      <c r="AQ2" s="12"/>
      <c r="AR2" s="12">
        <v>115.76684805633121</v>
      </c>
      <c r="AS2" s="12">
        <v>108.032869218714</v>
      </c>
      <c r="AT2" s="12">
        <f t="shared" ref="AT2:AT17" si="13">100*AR2/AS2</f>
        <v>107.15891273975116</v>
      </c>
      <c r="AU2" s="12">
        <f t="shared" ref="AU2:AU17" si="14">100*D2/C2</f>
        <v>89.918746455236843</v>
      </c>
      <c r="AV2" s="12">
        <f t="shared" ref="AV2:AV17" si="15">+C2*AR2/E2</f>
        <v>83.254889726959135</v>
      </c>
      <c r="AW2" s="12">
        <f t="shared" ref="AW2:AW17" si="16">+D2*AS2/F2</f>
        <v>93.489454695493578</v>
      </c>
      <c r="AX2" s="12">
        <f t="shared" ref="AX2:AX17" si="17">100*AV2/AW2</f>
        <v>89.052706530517639</v>
      </c>
      <c r="AY2" s="12">
        <f t="shared" ref="AY2:AY17" si="18">100*AR2*F2/(E2*AS2)</f>
        <v>80.075077396702298</v>
      </c>
      <c r="AZ2" s="12">
        <f t="shared" ref="AZ2:AZ17" si="19">10000/AU2</f>
        <v>111.21151477548877</v>
      </c>
      <c r="BA2" s="12">
        <v>113.9604170628154</v>
      </c>
      <c r="BB2" s="12"/>
    </row>
    <row r="3" spans="1:54">
      <c r="A3" t="s">
        <v>396</v>
      </c>
      <c r="B3" t="s">
        <v>286</v>
      </c>
      <c r="C3" s="12">
        <v>122.5404442503624</v>
      </c>
      <c r="D3" s="12">
        <v>98.00781134928188</v>
      </c>
      <c r="E3" s="12">
        <v>139.59440473686973</v>
      </c>
      <c r="F3" s="12">
        <v>108.73373265029024</v>
      </c>
      <c r="G3" s="12">
        <v>114.95622720633698</v>
      </c>
      <c r="H3" s="59">
        <f t="shared" si="0"/>
        <v>122.40872743959757</v>
      </c>
      <c r="I3" s="9">
        <v>122.26325942413963</v>
      </c>
      <c r="J3" s="7">
        <v>137.06621777386127</v>
      </c>
      <c r="K3" s="7">
        <v>93.754045878416989</v>
      </c>
      <c r="L3" s="7">
        <f t="shared" si="1"/>
        <v>40.850466031366793</v>
      </c>
      <c r="M3" s="60">
        <f t="shared" si="2"/>
        <v>93.754045878416989</v>
      </c>
      <c r="N3" s="60">
        <v>5.5814127999999998</v>
      </c>
      <c r="O3" s="12">
        <f t="shared" si="3"/>
        <v>91.683529075231974</v>
      </c>
      <c r="P3" s="12">
        <f t="shared" si="4"/>
        <v>137.06621777386127</v>
      </c>
      <c r="Q3" s="12">
        <f t="shared" si="5"/>
        <v>138.99526023407824</v>
      </c>
      <c r="R3" s="12">
        <f t="shared" si="6"/>
        <v>114.4628307000647</v>
      </c>
      <c r="S3" s="12"/>
      <c r="T3" s="12">
        <v>108.26704332769008</v>
      </c>
      <c r="U3" s="12"/>
      <c r="V3" s="12">
        <v>5.5814127999999998</v>
      </c>
      <c r="W3" s="12">
        <f t="shared" si="7"/>
        <v>92.874013265682606</v>
      </c>
      <c r="X3" s="12">
        <v>93.754045878416989</v>
      </c>
      <c r="Y3" s="61">
        <v>0.26163803000000002</v>
      </c>
      <c r="Z3" s="12">
        <v>5.5814127999999998</v>
      </c>
      <c r="AA3" s="12">
        <v>-2</v>
      </c>
      <c r="AB3" s="12">
        <f t="shared" si="8"/>
        <v>113.87717799805348</v>
      </c>
      <c r="AC3" s="12">
        <v>116.44890067193512</v>
      </c>
      <c r="AD3" s="12">
        <v>114.95622720633698</v>
      </c>
      <c r="AE3" s="12">
        <f t="shared" si="9"/>
        <v>98.188905230281961</v>
      </c>
      <c r="AF3" s="12">
        <f t="shared" si="10"/>
        <v>76.481906210058114</v>
      </c>
      <c r="AG3" s="61">
        <v>0.26163803000000002</v>
      </c>
      <c r="AH3" s="12">
        <v>5.5814127999999998</v>
      </c>
      <c r="AI3" s="61">
        <v>0.26163803000000002</v>
      </c>
      <c r="AJ3" s="12">
        <f t="shared" si="11"/>
        <v>92.874013265682606</v>
      </c>
      <c r="AK3" s="12">
        <v>5.5814127999999998</v>
      </c>
      <c r="AL3" s="61">
        <v>0.26163803000000002</v>
      </c>
      <c r="AM3" s="12">
        <f t="shared" si="12"/>
        <v>91.683529075231974</v>
      </c>
      <c r="AN3" s="12">
        <v>5.5814127999999998</v>
      </c>
      <c r="AO3" s="61"/>
      <c r="AP3" s="61"/>
      <c r="AQ3" s="12"/>
      <c r="AR3" s="12">
        <v>109.26489431869861</v>
      </c>
      <c r="AS3" s="12">
        <v>106.76446170534165</v>
      </c>
      <c r="AT3" s="12">
        <f t="shared" si="13"/>
        <v>102.3420083550441</v>
      </c>
      <c r="AU3" s="12">
        <f t="shared" si="14"/>
        <v>79.979970652825529</v>
      </c>
      <c r="AV3" s="12">
        <f t="shared" si="15"/>
        <v>95.916227559555054</v>
      </c>
      <c r="AW3" s="12">
        <f t="shared" si="16"/>
        <v>96.232797004019929</v>
      </c>
      <c r="AX3" s="12">
        <f t="shared" si="17"/>
        <v>99.671037884878629</v>
      </c>
      <c r="AY3" s="12">
        <f t="shared" si="18"/>
        <v>79.716866849692551</v>
      </c>
      <c r="AZ3" s="12">
        <f t="shared" si="19"/>
        <v>125.03130369236663</v>
      </c>
      <c r="BA3" s="12">
        <v>122.26325942413963</v>
      </c>
      <c r="BB3" s="12"/>
    </row>
    <row r="4" spans="1:54">
      <c r="A4" t="s">
        <v>399</v>
      </c>
      <c r="B4" t="s">
        <v>287</v>
      </c>
      <c r="C4" s="12">
        <v>169.96275395227275</v>
      </c>
      <c r="D4" s="12">
        <v>92.853853454235093</v>
      </c>
      <c r="E4" s="12">
        <v>250.5072922679729</v>
      </c>
      <c r="F4" s="12">
        <v>125.13607367583982</v>
      </c>
      <c r="G4" s="12">
        <v>146.08678353931907</v>
      </c>
      <c r="H4" s="59">
        <f t="shared" si="0"/>
        <v>130.2371267212369</v>
      </c>
      <c r="I4" s="9">
        <v>143.50381960968181</v>
      </c>
      <c r="J4" s="7">
        <v>291.15867290662788</v>
      </c>
      <c r="K4" s="7">
        <v>99.596941142745763</v>
      </c>
      <c r="L4" s="7">
        <f t="shared" si="1"/>
        <v>43.081349317098308</v>
      </c>
      <c r="M4" s="60">
        <f t="shared" si="2"/>
        <v>99.596941142745763</v>
      </c>
      <c r="N4" s="60">
        <v>5.4042880999999996</v>
      </c>
      <c r="O4" s="12">
        <f t="shared" si="3"/>
        <v>92.947167270777982</v>
      </c>
      <c r="P4" s="12">
        <f t="shared" si="4"/>
        <v>291.15867290662788</v>
      </c>
      <c r="Q4" s="12">
        <f t="shared" si="5"/>
        <v>308.20669024025136</v>
      </c>
      <c r="R4" s="12">
        <f t="shared" si="6"/>
        <v>179.73498350033444</v>
      </c>
      <c r="S4" s="12"/>
      <c r="T4" s="12">
        <v>153.95869217265772</v>
      </c>
      <c r="U4" s="12"/>
      <c r="V4" s="12">
        <v>5.4042880999999996</v>
      </c>
      <c r="W4" s="12">
        <f t="shared" si="7"/>
        <v>99.559098540890076</v>
      </c>
      <c r="X4" s="12">
        <v>99.596941142745763</v>
      </c>
      <c r="Y4" s="61">
        <v>0.25636292999999999</v>
      </c>
      <c r="Z4" s="12">
        <v>5.4042880999999996</v>
      </c>
      <c r="AA4" s="12">
        <v>1.3</v>
      </c>
      <c r="AB4" s="12">
        <f t="shared" si="8"/>
        <v>146.03127677452866</v>
      </c>
      <c r="AC4" s="12">
        <v>156.47887832387309</v>
      </c>
      <c r="AD4" s="12">
        <v>146.08678353931907</v>
      </c>
      <c r="AE4" s="12">
        <f t="shared" si="9"/>
        <v>116.22762366341391</v>
      </c>
      <c r="AF4" s="12">
        <f t="shared" si="10"/>
        <v>58.059261853161694</v>
      </c>
      <c r="AG4" s="61">
        <v>0.25636292999999999</v>
      </c>
      <c r="AH4" s="12">
        <v>5.4042880999999996</v>
      </c>
      <c r="AI4" s="61">
        <v>0.25636292999999999</v>
      </c>
      <c r="AJ4" s="12">
        <f t="shared" si="11"/>
        <v>99.559098540890076</v>
      </c>
      <c r="AK4" s="12">
        <v>5.4042880999999996</v>
      </c>
      <c r="AL4" s="61">
        <v>0.25636292999999999</v>
      </c>
      <c r="AM4" s="12">
        <f t="shared" si="12"/>
        <v>92.947167270777982</v>
      </c>
      <c r="AN4" s="12">
        <v>5.4042880999999996</v>
      </c>
      <c r="AO4" s="61"/>
      <c r="AP4" s="61"/>
      <c r="AQ4" s="12"/>
      <c r="AR4" s="12">
        <v>149.34814553164688</v>
      </c>
      <c r="AS4" s="12">
        <v>145.44268477912746</v>
      </c>
      <c r="AT4" s="12">
        <f t="shared" si="13"/>
        <v>102.68522322621473</v>
      </c>
      <c r="AU4" s="12">
        <f t="shared" si="14"/>
        <v>54.631883336221641</v>
      </c>
      <c r="AV4" s="12">
        <f t="shared" si="15"/>
        <v>101.32887502959447</v>
      </c>
      <c r="AW4" s="12">
        <f t="shared" si="16"/>
        <v>107.92182734976622</v>
      </c>
      <c r="AX4" s="12">
        <f t="shared" si="17"/>
        <v>93.890992691585453</v>
      </c>
      <c r="AY4" s="12">
        <f t="shared" si="18"/>
        <v>51.294417590487356</v>
      </c>
      <c r="AZ4" s="12">
        <f t="shared" si="19"/>
        <v>183.04329613637668</v>
      </c>
      <c r="BA4" s="12">
        <v>143.50381960968181</v>
      </c>
      <c r="BB4" s="12"/>
    </row>
    <row r="5" spans="1:54">
      <c r="A5" t="s">
        <v>397</v>
      </c>
      <c r="B5" t="s">
        <v>288</v>
      </c>
      <c r="C5" s="12">
        <v>108.84763278365156</v>
      </c>
      <c r="D5" s="12">
        <v>100.31655645247422</v>
      </c>
      <c r="E5" s="12">
        <v>139.9643002509076</v>
      </c>
      <c r="F5" s="12">
        <v>110.66786119421509</v>
      </c>
      <c r="G5" s="12">
        <v>114.14913126408028</v>
      </c>
      <c r="H5" s="59">
        <f t="shared" si="0"/>
        <v>133.88970077963626</v>
      </c>
      <c r="I5" s="9">
        <v>126.66591885986212</v>
      </c>
      <c r="J5" s="7">
        <v>149.6187391313463</v>
      </c>
      <c r="K5" s="7">
        <v>102.38068269451783</v>
      </c>
      <c r="L5" s="7">
        <f t="shared" si="1"/>
        <v>44.121434857807138</v>
      </c>
      <c r="M5" s="60">
        <f t="shared" si="2"/>
        <v>102.38068269451783</v>
      </c>
      <c r="N5" s="60">
        <v>5.2819362999999999</v>
      </c>
      <c r="O5" s="12">
        <f t="shared" si="3"/>
        <v>100.26232568063233</v>
      </c>
      <c r="P5" s="12">
        <f t="shared" si="4"/>
        <v>149.6187391313463</v>
      </c>
      <c r="Q5" s="12">
        <f t="shared" si="5"/>
        <v>155.421211225115</v>
      </c>
      <c r="R5" s="12">
        <f t="shared" si="6"/>
        <v>126.75515263216526</v>
      </c>
      <c r="S5" s="12"/>
      <c r="T5" s="12">
        <v>122.88942965930541</v>
      </c>
      <c r="U5" s="12"/>
      <c r="V5" s="12">
        <v>5.2819362999999999</v>
      </c>
      <c r="W5" s="12">
        <f t="shared" si="7"/>
        <v>103.63766494692777</v>
      </c>
      <c r="X5" s="12">
        <v>102.38068269451783</v>
      </c>
      <c r="Y5" s="61">
        <v>0.25209999999999999</v>
      </c>
      <c r="Z5" s="12">
        <v>5.2819362999999999</v>
      </c>
      <c r="AA5" s="12">
        <v>-2.5</v>
      </c>
      <c r="AB5" s="12">
        <f t="shared" si="8"/>
        <v>115.55060103699718</v>
      </c>
      <c r="AC5" s="12">
        <v>117.99197095838821</v>
      </c>
      <c r="AD5" s="12">
        <v>114.14913126408028</v>
      </c>
      <c r="AE5" s="12">
        <f t="shared" si="9"/>
        <v>106.89778669498696</v>
      </c>
      <c r="AF5" s="12">
        <f t="shared" si="10"/>
        <v>84.52262040193294</v>
      </c>
      <c r="AG5" s="61">
        <v>0.25209999999999999</v>
      </c>
      <c r="AH5" s="12">
        <v>5.2819362999999999</v>
      </c>
      <c r="AI5" s="61">
        <v>0.25209999999999999</v>
      </c>
      <c r="AJ5" s="12">
        <f t="shared" si="11"/>
        <v>103.63766494692777</v>
      </c>
      <c r="AK5" s="12">
        <v>5.2819362999999999</v>
      </c>
      <c r="AL5" s="61">
        <v>0.25209999999999999</v>
      </c>
      <c r="AM5" s="12">
        <f t="shared" si="12"/>
        <v>100.26232568063233</v>
      </c>
      <c r="AN5" s="12">
        <v>5.2819362999999999</v>
      </c>
      <c r="AO5" s="61"/>
      <c r="AP5" s="61"/>
      <c r="AQ5" s="12"/>
      <c r="AR5" s="12">
        <v>127.36550444274661</v>
      </c>
      <c r="AS5" s="12">
        <v>118.3014941992963</v>
      </c>
      <c r="AT5" s="12">
        <f t="shared" si="13"/>
        <v>107.66178847088833</v>
      </c>
      <c r="AU5" s="12">
        <f t="shared" si="14"/>
        <v>92.162368521018792</v>
      </c>
      <c r="AV5" s="12">
        <f t="shared" si="15"/>
        <v>99.049783637943975</v>
      </c>
      <c r="AW5" s="12">
        <f t="shared" si="16"/>
        <v>107.23617853632207</v>
      </c>
      <c r="AX5" s="12">
        <f t="shared" si="17"/>
        <v>92.366013960852527</v>
      </c>
      <c r="AY5" s="12">
        <f t="shared" si="18"/>
        <v>85.126706174776558</v>
      </c>
      <c r="AZ5" s="12">
        <f t="shared" si="19"/>
        <v>108.50415587702017</v>
      </c>
      <c r="BA5" s="12">
        <v>126.66591885986212</v>
      </c>
      <c r="BB5" s="12"/>
    </row>
    <row r="6" spans="1:54">
      <c r="A6" t="s">
        <v>394</v>
      </c>
      <c r="B6" t="s">
        <v>201</v>
      </c>
      <c r="C6" s="12">
        <v>118.85289812304907</v>
      </c>
      <c r="D6" s="12">
        <v>100.83889573430433</v>
      </c>
      <c r="E6" s="12">
        <v>140.17161262819909</v>
      </c>
      <c r="F6" s="12">
        <v>106.08142320294145</v>
      </c>
      <c r="G6" s="12">
        <v>112.12969810514554</v>
      </c>
      <c r="H6" s="59">
        <f t="shared" si="0"/>
        <v>122.45184541000927</v>
      </c>
      <c r="I6" s="9">
        <v>122.37147731798017</v>
      </c>
      <c r="J6" s="7">
        <v>133.08524265508998</v>
      </c>
      <c r="K6" s="7">
        <v>90.117813481217468</v>
      </c>
      <c r="L6" s="7">
        <f t="shared" si="1"/>
        <v>40.913725914486989</v>
      </c>
      <c r="M6" s="60">
        <f t="shared" si="2"/>
        <v>90.117813481217468</v>
      </c>
      <c r="N6" s="60">
        <v>8.1110008700000016</v>
      </c>
      <c r="O6" s="12">
        <f t="shared" si="3"/>
        <v>87.883937030302036</v>
      </c>
      <c r="P6" s="12">
        <f t="shared" si="4"/>
        <v>133.08524265508998</v>
      </c>
      <c r="Q6" s="12">
        <f t="shared" si="5"/>
        <v>137.37954662003642</v>
      </c>
      <c r="R6" s="12">
        <f t="shared" si="6"/>
        <v>109.89619652294333</v>
      </c>
      <c r="S6" s="12"/>
      <c r="T6" s="12">
        <v>103.96839667589367</v>
      </c>
      <c r="U6" s="12"/>
      <c r="V6" s="12">
        <v>8.1110008700000016</v>
      </c>
      <c r="W6" s="12">
        <f t="shared" si="7"/>
        <v>89.823198512562854</v>
      </c>
      <c r="X6" s="12">
        <v>90.117813481217468</v>
      </c>
      <c r="Y6" s="61">
        <v>0.30036381299999992</v>
      </c>
      <c r="Z6" s="12">
        <v>8.1110008700000016</v>
      </c>
      <c r="AA6" s="12">
        <v>-3.2</v>
      </c>
      <c r="AB6" s="12">
        <f t="shared" si="8"/>
        <v>111.7631214404844</v>
      </c>
      <c r="AC6" s="12">
        <v>114.60397055925586</v>
      </c>
      <c r="AD6" s="12">
        <v>112.12969810514554</v>
      </c>
      <c r="AE6" s="12">
        <f t="shared" si="9"/>
        <v>94.944504211487185</v>
      </c>
      <c r="AF6" s="12">
        <f t="shared" si="10"/>
        <v>71.853693791534653</v>
      </c>
      <c r="AG6" s="61">
        <v>0.30036381299999992</v>
      </c>
      <c r="AH6" s="12">
        <v>8.1110008700000016</v>
      </c>
      <c r="AI6" s="61">
        <v>0.30036381299999992</v>
      </c>
      <c r="AJ6" s="12">
        <f t="shared" si="11"/>
        <v>89.823198512562854</v>
      </c>
      <c r="AK6" s="12">
        <v>8.1110008700000016</v>
      </c>
      <c r="AL6" s="61">
        <v>0.30036381299999992</v>
      </c>
      <c r="AM6" s="12">
        <f t="shared" si="12"/>
        <v>87.883937030302036</v>
      </c>
      <c r="AN6" s="12">
        <v>8.1110008700000016</v>
      </c>
      <c r="AO6" s="61"/>
      <c r="AP6" s="61"/>
      <c r="AQ6" s="12"/>
      <c r="AR6" s="12">
        <v>105.33626516138857</v>
      </c>
      <c r="AS6" s="12">
        <v>100.7184813205223</v>
      </c>
      <c r="AT6" s="12">
        <f t="shared" si="13"/>
        <v>104.58484260318701</v>
      </c>
      <c r="AU6" s="12">
        <f t="shared" si="14"/>
        <v>84.843447090289089</v>
      </c>
      <c r="AV6" s="12">
        <f t="shared" si="15"/>
        <v>89.315662116955465</v>
      </c>
      <c r="AW6" s="12">
        <f t="shared" si="16"/>
        <v>95.740989607273747</v>
      </c>
      <c r="AX6" s="12">
        <f t="shared" si="17"/>
        <v>93.288843663853115</v>
      </c>
      <c r="AY6" s="12">
        <f t="shared" si="18"/>
        <v>79.149470715083723</v>
      </c>
      <c r="AZ6" s="12">
        <f t="shared" si="19"/>
        <v>117.8641408729911</v>
      </c>
      <c r="BA6" s="12">
        <v>122.37147731798017</v>
      </c>
      <c r="BB6" s="12"/>
    </row>
    <row r="7" spans="1:54">
      <c r="A7" t="s">
        <v>395</v>
      </c>
      <c r="B7" t="s">
        <v>220</v>
      </c>
      <c r="C7" s="12">
        <v>119.59545986884098</v>
      </c>
      <c r="D7" s="12">
        <v>99.332331439199393</v>
      </c>
      <c r="E7" s="12">
        <v>143.32042767423758</v>
      </c>
      <c r="F7" s="12">
        <v>110.40750716419339</v>
      </c>
      <c r="G7" s="12">
        <v>115.12140854501558</v>
      </c>
      <c r="H7" s="59">
        <f t="shared" si="0"/>
        <v>128.45703982191858</v>
      </c>
      <c r="I7" s="9">
        <v>123.71503851806347</v>
      </c>
      <c r="J7" s="7">
        <v>142.50567370610571</v>
      </c>
      <c r="K7" s="7">
        <v>94.725189362482283</v>
      </c>
      <c r="L7" s="7">
        <f t="shared" si="1"/>
        <v>42.623304232685221</v>
      </c>
      <c r="M7" s="60">
        <f t="shared" si="2"/>
        <v>94.725189362482283</v>
      </c>
      <c r="N7" s="60">
        <v>7.8887141461538466</v>
      </c>
      <c r="O7" s="12">
        <f t="shared" si="3"/>
        <v>92.53523470311994</v>
      </c>
      <c r="P7" s="12">
        <f t="shared" si="4"/>
        <v>142.50567370610571</v>
      </c>
      <c r="Q7" s="12">
        <f t="shared" si="5"/>
        <v>143.18720747419175</v>
      </c>
      <c r="R7" s="12">
        <f t="shared" si="6"/>
        <v>115.01440009322123</v>
      </c>
      <c r="S7" s="12"/>
      <c r="T7" s="12">
        <v>110.30488041077336</v>
      </c>
      <c r="U7" s="12"/>
      <c r="V7" s="12">
        <v>7.8887141461538466</v>
      </c>
      <c r="W7" s="12">
        <f t="shared" si="7"/>
        <v>95.360071885959073</v>
      </c>
      <c r="X7" s="12">
        <v>94.725189362482283</v>
      </c>
      <c r="Y7" s="61">
        <v>0.29737274307692302</v>
      </c>
      <c r="Z7" s="12">
        <v>7.8887141461538466</v>
      </c>
      <c r="AA7" s="12">
        <v>-3.1</v>
      </c>
      <c r="AB7" s="12">
        <f t="shared" si="8"/>
        <v>115.89299391586742</v>
      </c>
      <c r="AC7" s="12">
        <v>118.63573729170444</v>
      </c>
      <c r="AD7" s="12">
        <v>115.12140854501558</v>
      </c>
      <c r="AE7" s="12">
        <f t="shared" si="9"/>
        <v>99.431515812956007</v>
      </c>
      <c r="AF7" s="12">
        <f t="shared" si="10"/>
        <v>76.597495364848712</v>
      </c>
      <c r="AG7" s="61">
        <v>0.29737274307692302</v>
      </c>
      <c r="AH7" s="12">
        <v>7.8887141461538466</v>
      </c>
      <c r="AI7" s="61">
        <v>0.29737274307692302</v>
      </c>
      <c r="AJ7" s="12">
        <f t="shared" si="11"/>
        <v>95.360071885959073</v>
      </c>
      <c r="AK7" s="12">
        <v>7.8887141461538466</v>
      </c>
      <c r="AL7" s="61">
        <v>0.29737274307692302</v>
      </c>
      <c r="AM7" s="12">
        <f t="shared" si="12"/>
        <v>92.53523470311994</v>
      </c>
      <c r="AN7" s="12">
        <v>7.8887141461538466</v>
      </c>
      <c r="AO7" s="61"/>
      <c r="AP7" s="61"/>
      <c r="AQ7" s="12"/>
      <c r="AR7" s="12">
        <v>112.50878760801284</v>
      </c>
      <c r="AS7" s="12">
        <v>109.77985794465549</v>
      </c>
      <c r="AT7" s="12">
        <f t="shared" si="13"/>
        <v>102.48581999872246</v>
      </c>
      <c r="AU7" s="12">
        <f t="shared" si="14"/>
        <v>83.056941750243752</v>
      </c>
      <c r="AV7" s="12">
        <f t="shared" si="15"/>
        <v>93.884315108590343</v>
      </c>
      <c r="AW7" s="12">
        <f t="shared" si="16"/>
        <v>98.767642842345424</v>
      </c>
      <c r="AX7" s="12">
        <f t="shared" si="17"/>
        <v>95.055741340764882</v>
      </c>
      <c r="AY7" s="12">
        <f t="shared" si="18"/>
        <v>78.950391715661453</v>
      </c>
      <c r="AZ7" s="12">
        <f t="shared" si="19"/>
        <v>120.39932833152567</v>
      </c>
      <c r="BA7" s="12">
        <v>123.71503851806347</v>
      </c>
      <c r="BB7" s="12"/>
    </row>
    <row r="8" spans="1:54">
      <c r="A8" t="s">
        <v>388</v>
      </c>
      <c r="B8" t="s">
        <v>290</v>
      </c>
      <c r="C8" s="12">
        <v>156.96704904585721</v>
      </c>
      <c r="D8" s="12">
        <v>94.006297927316069</v>
      </c>
      <c r="E8" s="12">
        <v>214.2538114042666</v>
      </c>
      <c r="F8" s="12">
        <v>108.19125970632322</v>
      </c>
      <c r="G8" s="12">
        <v>128.01828914107065</v>
      </c>
      <c r="H8" s="59">
        <f t="shared" si="0"/>
        <v>114.14068527054587</v>
      </c>
      <c r="I8" s="9">
        <v>118.65908977122463</v>
      </c>
      <c r="J8" s="7">
        <v>219.73650518171561</v>
      </c>
      <c r="K8" s="7">
        <v>88.155474867091399</v>
      </c>
      <c r="L8" s="7">
        <f t="shared" si="1"/>
        <v>38.486342026836567</v>
      </c>
      <c r="M8" s="60">
        <f t="shared" si="2"/>
        <v>88.155474867091399</v>
      </c>
      <c r="N8" s="60">
        <v>5.3735868</v>
      </c>
      <c r="O8" s="12">
        <f t="shared" si="3"/>
        <v>82.371315100595297</v>
      </c>
      <c r="P8" s="12">
        <f t="shared" si="4"/>
        <v>219.73650518171561</v>
      </c>
      <c r="Q8" s="12">
        <f t="shared" si="5"/>
        <v>232.48476053317901</v>
      </c>
      <c r="R8" s="12">
        <f t="shared" si="6"/>
        <v>138.91142052391234</v>
      </c>
      <c r="S8" s="12"/>
      <c r="T8" s="12">
        <v>117.39730061159905</v>
      </c>
      <c r="U8" s="12"/>
      <c r="V8" s="12">
        <v>5.3735868</v>
      </c>
      <c r="W8" s="12">
        <f t="shared" si="7"/>
        <v>86.674992967166659</v>
      </c>
      <c r="X8" s="12">
        <v>88.155474867091399</v>
      </c>
      <c r="Y8" s="61">
        <v>0.26027296</v>
      </c>
      <c r="Z8" s="12">
        <v>5.3735868</v>
      </c>
      <c r="AA8" s="12">
        <v>-7.7</v>
      </c>
      <c r="AB8" s="12">
        <f t="shared" si="8"/>
        <v>125.86835165598045</v>
      </c>
      <c r="AC8" s="12">
        <v>134.70689763080907</v>
      </c>
      <c r="AD8" s="12">
        <v>128.01828914107065</v>
      </c>
      <c r="AE8" s="12">
        <f t="shared" si="9"/>
        <v>102.55897140942989</v>
      </c>
      <c r="AF8" s="12">
        <f t="shared" si="10"/>
        <v>51.788970465661663</v>
      </c>
      <c r="AG8" s="61">
        <v>0.26027296</v>
      </c>
      <c r="AH8" s="12">
        <v>5.3735868</v>
      </c>
      <c r="AI8" s="61">
        <v>0.26027296</v>
      </c>
      <c r="AJ8" s="12">
        <f t="shared" si="11"/>
        <v>86.674992967166659</v>
      </c>
      <c r="AK8" s="12">
        <v>5.3735868</v>
      </c>
      <c r="AL8" s="61">
        <v>0.26027296</v>
      </c>
      <c r="AM8" s="12">
        <f t="shared" si="12"/>
        <v>82.371315100595297</v>
      </c>
      <c r="AN8" s="12">
        <v>5.3735868</v>
      </c>
      <c r="AO8" s="61"/>
      <c r="AP8" s="61"/>
      <c r="AQ8" s="12"/>
      <c r="AR8" s="12">
        <v>118.17112034250481</v>
      </c>
      <c r="AS8" s="12">
        <v>110.95984310971006</v>
      </c>
      <c r="AT8" s="12">
        <f t="shared" si="13"/>
        <v>106.49899732254009</v>
      </c>
      <c r="AU8" s="12">
        <f t="shared" si="14"/>
        <v>59.88919234880472</v>
      </c>
      <c r="AV8" s="12">
        <f t="shared" si="15"/>
        <v>86.574758792069105</v>
      </c>
      <c r="AW8" s="12">
        <f t="shared" si="16"/>
        <v>96.411892214339559</v>
      </c>
      <c r="AX8" s="12">
        <f t="shared" si="17"/>
        <v>89.796763452789733</v>
      </c>
      <c r="AY8" s="12">
        <f t="shared" si="18"/>
        <v>53.778556387242418</v>
      </c>
      <c r="AZ8" s="12">
        <f t="shared" si="19"/>
        <v>166.97503519096267</v>
      </c>
      <c r="BA8" s="12">
        <v>118.65908977122463</v>
      </c>
      <c r="BB8" s="12"/>
    </row>
    <row r="9" spans="1:54">
      <c r="A9" t="s">
        <v>51</v>
      </c>
      <c r="B9" t="s">
        <v>291</v>
      </c>
      <c r="C9" s="12">
        <v>130.10446278104601</v>
      </c>
      <c r="D9" s="12">
        <v>95.027549524077259</v>
      </c>
      <c r="E9" s="12">
        <v>146.15043031395729</v>
      </c>
      <c r="F9" s="12">
        <v>106.69544806703904</v>
      </c>
      <c r="G9" s="12">
        <v>112.96217021332626</v>
      </c>
      <c r="H9" s="59">
        <f t="shared" si="0"/>
        <v>130.48008871945052</v>
      </c>
      <c r="I9" s="9">
        <v>119.80380559291822</v>
      </c>
      <c r="J9" s="7">
        <v>150.78374750329638</v>
      </c>
      <c r="K9" s="7">
        <v>97.180812063800147</v>
      </c>
      <c r="L9" s="7">
        <f t="shared" si="1"/>
        <v>43.186678645520061</v>
      </c>
      <c r="M9" s="60">
        <f t="shared" si="2"/>
        <v>97.180812063800147</v>
      </c>
      <c r="N9" s="60">
        <v>7.1905897000000003</v>
      </c>
      <c r="O9" s="12">
        <f t="shared" si="3"/>
        <v>94.439524500411139</v>
      </c>
      <c r="P9" s="12">
        <f t="shared" si="4"/>
        <v>150.78374750329638</v>
      </c>
      <c r="Q9" s="12">
        <f t="shared" si="5"/>
        <v>153.99393848939746</v>
      </c>
      <c r="R9" s="12">
        <f t="shared" si="6"/>
        <v>119.02455199133649</v>
      </c>
      <c r="S9" s="12"/>
      <c r="T9" s="12">
        <v>112.42151139369729</v>
      </c>
      <c r="U9" s="12"/>
      <c r="V9" s="12">
        <v>7.1905897000000003</v>
      </c>
      <c r="W9" s="12">
        <f t="shared" si="7"/>
        <v>97.446736386741776</v>
      </c>
      <c r="X9" s="12">
        <v>97.180812063800147</v>
      </c>
      <c r="Y9" s="61">
        <v>0.30299999999999999</v>
      </c>
      <c r="Z9" s="12">
        <v>7.1905897000000003</v>
      </c>
      <c r="AA9" s="12">
        <v>-2.6</v>
      </c>
      <c r="AB9" s="12">
        <f t="shared" si="8"/>
        <v>113.27127844152541</v>
      </c>
      <c r="AC9" s="12">
        <v>116.55919362876861</v>
      </c>
      <c r="AD9" s="12">
        <v>112.96217021332626</v>
      </c>
      <c r="AE9" s="12">
        <f t="shared" si="9"/>
        <v>103.17023848604886</v>
      </c>
      <c r="AF9" s="12">
        <f t="shared" si="10"/>
        <v>75.318251193688212</v>
      </c>
      <c r="AG9" s="61">
        <v>0.30299999999999999</v>
      </c>
      <c r="AH9" s="12">
        <v>7.1905897000000003</v>
      </c>
      <c r="AI9" s="61">
        <v>0.30299999999999999</v>
      </c>
      <c r="AJ9" s="12">
        <f t="shared" si="11"/>
        <v>97.446736386741776</v>
      </c>
      <c r="AK9" s="12">
        <v>7.1905897000000003</v>
      </c>
      <c r="AL9" s="61">
        <v>0.30299999999999999</v>
      </c>
      <c r="AM9" s="12">
        <f t="shared" si="12"/>
        <v>94.439524500411139</v>
      </c>
      <c r="AN9" s="12">
        <v>7.1905897000000003</v>
      </c>
      <c r="AO9" s="61"/>
      <c r="AP9" s="61"/>
      <c r="AQ9" s="12"/>
      <c r="AR9" s="12">
        <v>111.63137447416125</v>
      </c>
      <c r="AS9" s="12">
        <v>110.07794822452259</v>
      </c>
      <c r="AT9" s="12">
        <f t="shared" si="13"/>
        <v>101.41120567261136</v>
      </c>
      <c r="AU9" s="12">
        <f t="shared" si="14"/>
        <v>73.039423470046515</v>
      </c>
      <c r="AV9" s="12">
        <f t="shared" si="15"/>
        <v>99.375280485120214</v>
      </c>
      <c r="AW9" s="12">
        <f t="shared" si="16"/>
        <v>98.040149471438696</v>
      </c>
      <c r="AX9" s="12">
        <f t="shared" si="17"/>
        <v>101.36182066314625</v>
      </c>
      <c r="AY9" s="12">
        <f t="shared" si="18"/>
        <v>74.034089431104505</v>
      </c>
      <c r="AZ9" s="12">
        <f t="shared" si="19"/>
        <v>136.91236218616925</v>
      </c>
      <c r="BA9" s="12">
        <v>119.80380559291822</v>
      </c>
      <c r="BB9" s="12"/>
    </row>
    <row r="10" spans="1:54">
      <c r="A10" t="s">
        <v>391</v>
      </c>
      <c r="B10" t="s">
        <v>292</v>
      </c>
      <c r="C10" s="12">
        <v>113.98870976621065</v>
      </c>
      <c r="D10" s="12">
        <v>106.12270727412658</v>
      </c>
      <c r="E10" s="12">
        <v>152.47164991441747</v>
      </c>
      <c r="F10" s="12">
        <v>106.66142110981528</v>
      </c>
      <c r="G10" s="12">
        <v>113.75017081631354</v>
      </c>
      <c r="H10" s="59">
        <f t="shared" si="0"/>
        <v>111.6464508849633</v>
      </c>
      <c r="I10" s="9">
        <v>105.35321493351925</v>
      </c>
      <c r="J10" s="7">
        <v>138.08798686616035</v>
      </c>
      <c r="K10" s="7">
        <v>84.516477355124366</v>
      </c>
      <c r="L10" s="7">
        <f t="shared" si="1"/>
        <v>37.800248782049742</v>
      </c>
      <c r="M10" s="60">
        <f t="shared" si="2"/>
        <v>84.516477355124366</v>
      </c>
      <c r="N10" s="60">
        <v>6.6560964</v>
      </c>
      <c r="O10" s="12">
        <f t="shared" si="3"/>
        <v>81.784850934637021</v>
      </c>
      <c r="P10" s="12">
        <f t="shared" si="4"/>
        <v>138.08798686616035</v>
      </c>
      <c r="Q10" s="12">
        <f t="shared" si="5"/>
        <v>139.87233789439668</v>
      </c>
      <c r="R10" s="12">
        <f t="shared" si="6"/>
        <v>104.35056180539355</v>
      </c>
      <c r="S10" s="12"/>
      <c r="T10" s="12">
        <v>97.847582433473121</v>
      </c>
      <c r="U10" s="12"/>
      <c r="V10" s="12">
        <v>6.6560964</v>
      </c>
      <c r="W10" s="12">
        <f t="shared" si="7"/>
        <v>84.922370139191969</v>
      </c>
      <c r="X10" s="12">
        <v>84.516477355124366</v>
      </c>
      <c r="Y10" s="61">
        <v>0.28567999999999999</v>
      </c>
      <c r="Z10" s="12">
        <v>6.6560964</v>
      </c>
      <c r="AA10" s="12">
        <v>-0.20000000000000107</v>
      </c>
      <c r="AB10" s="12">
        <f t="shared" si="8"/>
        <v>114.29645924391563</v>
      </c>
      <c r="AC10" s="12">
        <v>118.11397831096583</v>
      </c>
      <c r="AD10" s="12">
        <v>113.75017081631354</v>
      </c>
      <c r="AE10" s="12">
        <f t="shared" si="9"/>
        <v>90.566336065536987</v>
      </c>
      <c r="AF10" s="12">
        <f t="shared" si="10"/>
        <v>63.355608172938538</v>
      </c>
      <c r="AG10" s="61">
        <v>0.28567999999999999</v>
      </c>
      <c r="AH10" s="12">
        <v>6.6560964</v>
      </c>
      <c r="AI10" s="61">
        <v>0.28567999999999999</v>
      </c>
      <c r="AJ10" s="12">
        <f t="shared" si="11"/>
        <v>84.922370139191969</v>
      </c>
      <c r="AK10" s="12">
        <v>6.6560964</v>
      </c>
      <c r="AL10" s="61">
        <v>0.28567999999999999</v>
      </c>
      <c r="AM10" s="12">
        <f t="shared" si="12"/>
        <v>81.784850934637021</v>
      </c>
      <c r="AN10" s="12">
        <v>6.6560964</v>
      </c>
      <c r="AO10" s="61"/>
      <c r="AP10" s="61"/>
      <c r="AQ10" s="12"/>
      <c r="AR10" s="12">
        <v>111.5456509818441</v>
      </c>
      <c r="AS10" s="12">
        <v>96.599341094592916</v>
      </c>
      <c r="AT10" s="12">
        <f t="shared" si="13"/>
        <v>115.47247602094441</v>
      </c>
      <c r="AU10" s="12">
        <f t="shared" si="14"/>
        <v>93.099314389804803</v>
      </c>
      <c r="AV10" s="12">
        <f t="shared" si="15"/>
        <v>83.392190237262938</v>
      </c>
      <c r="AW10" s="12">
        <f t="shared" si="16"/>
        <v>96.111447711731543</v>
      </c>
      <c r="AX10" s="12">
        <f t="shared" si="17"/>
        <v>86.7661368366673</v>
      </c>
      <c r="AY10" s="12">
        <f t="shared" si="18"/>
        <v>80.778678517457124</v>
      </c>
      <c r="AZ10" s="12">
        <f t="shared" si="19"/>
        <v>107.41217661528867</v>
      </c>
      <c r="BA10" s="12">
        <v>105.35321493351925</v>
      </c>
      <c r="BB10" s="12"/>
    </row>
    <row r="11" spans="1:54">
      <c r="A11" t="s">
        <v>384</v>
      </c>
      <c r="B11" t="s">
        <v>293</v>
      </c>
      <c r="C11" s="12">
        <v>102.73310716364928</v>
      </c>
      <c r="D11" s="12">
        <v>102.36295881734293</v>
      </c>
      <c r="E11" s="12">
        <v>118.72554432845946</v>
      </c>
      <c r="F11" s="12">
        <v>120.50255461379982</v>
      </c>
      <c r="G11" s="12">
        <v>132.11903229721159</v>
      </c>
      <c r="H11" s="59">
        <f t="shared" si="0"/>
        <v>140.94852209245164</v>
      </c>
      <c r="I11" s="9">
        <v>148.49980817206713</v>
      </c>
      <c r="J11" s="7">
        <v>117.66705015324634</v>
      </c>
      <c r="K11" s="7">
        <v>99.352639487142596</v>
      </c>
      <c r="L11" s="7">
        <f t="shared" si="1"/>
        <v>46.248289194857037</v>
      </c>
      <c r="M11" s="60">
        <f t="shared" si="2"/>
        <v>99.352639487142596</v>
      </c>
      <c r="N11" s="60">
        <v>10.845389000000001</v>
      </c>
      <c r="O11" s="12">
        <f t="shared" si="3"/>
        <v>99.475184575126818</v>
      </c>
      <c r="P11" s="12">
        <f t="shared" si="4"/>
        <v>117.66705015324634</v>
      </c>
      <c r="Q11" s="12">
        <f t="shared" si="5"/>
        <v>125.03335834724217</v>
      </c>
      <c r="R11" s="12">
        <f t="shared" si="6"/>
        <v>139.13843396671894</v>
      </c>
      <c r="S11" s="12"/>
      <c r="T11" s="12">
        <v>126.90478007919069</v>
      </c>
      <c r="U11" s="12"/>
      <c r="V11" s="12">
        <v>10.845389000000001</v>
      </c>
      <c r="W11" s="12">
        <f t="shared" si="7"/>
        <v>90.394408343714161</v>
      </c>
      <c r="X11" s="12">
        <v>99.352639487142596</v>
      </c>
      <c r="Y11" s="61">
        <v>0.33739852999999997</v>
      </c>
      <c r="Z11" s="12">
        <v>10.845389000000001</v>
      </c>
      <c r="AA11" s="12">
        <v>-1.3</v>
      </c>
      <c r="AB11" s="12">
        <f t="shared" si="8"/>
        <v>120.20638623290976</v>
      </c>
      <c r="AC11" s="12">
        <v>120.05830204246473</v>
      </c>
      <c r="AD11" s="12">
        <v>132.11903229721159</v>
      </c>
      <c r="AE11" s="12">
        <f t="shared" si="9"/>
        <v>99.108452876590107</v>
      </c>
      <c r="AF11" s="12">
        <f t="shared" si="10"/>
        <v>100.59184670832218</v>
      </c>
      <c r="AG11" s="61">
        <v>0.33739852999999997</v>
      </c>
      <c r="AH11" s="12">
        <v>10.845389000000001</v>
      </c>
      <c r="AI11" s="61">
        <v>0.33739852999999997</v>
      </c>
      <c r="AJ11" s="12">
        <f t="shared" si="11"/>
        <v>90.394408343714161</v>
      </c>
      <c r="AK11" s="12">
        <v>10.845389000000001</v>
      </c>
      <c r="AL11" s="61">
        <v>0.33739852999999997</v>
      </c>
      <c r="AM11" s="12">
        <f t="shared" si="12"/>
        <v>99.475184575126818</v>
      </c>
      <c r="AN11" s="12">
        <v>10.845389000000001</v>
      </c>
      <c r="AO11" s="61"/>
      <c r="AP11" s="61"/>
      <c r="AQ11" s="12"/>
      <c r="AR11" s="12">
        <v>129.31133260010267</v>
      </c>
      <c r="AS11" s="12">
        <v>119.42821755450504</v>
      </c>
      <c r="AT11" s="12">
        <f t="shared" si="13"/>
        <v>108.2753600848871</v>
      </c>
      <c r="AU11" s="12">
        <f t="shared" si="14"/>
        <v>99.63969906437589</v>
      </c>
      <c r="AV11" s="12">
        <f t="shared" si="15"/>
        <v>111.89298027329599</v>
      </c>
      <c r="AW11" s="12">
        <f t="shared" si="16"/>
        <v>101.45034480256965</v>
      </c>
      <c r="AX11" s="12">
        <f t="shared" si="17"/>
        <v>110.29334645539997</v>
      </c>
      <c r="AY11" s="12">
        <f t="shared" si="18"/>
        <v>109.89595849618999</v>
      </c>
      <c r="AZ11" s="12">
        <f t="shared" si="19"/>
        <v>100.36160379748972</v>
      </c>
      <c r="BA11" s="12">
        <v>148.49980817206713</v>
      </c>
      <c r="BB11" s="12"/>
    </row>
    <row r="12" spans="1:54">
      <c r="A12" t="s">
        <v>386</v>
      </c>
      <c r="B12" t="s">
        <v>296</v>
      </c>
      <c r="C12" s="12">
        <v>111.01748917683709</v>
      </c>
      <c r="D12" s="12">
        <v>100.02339676597576</v>
      </c>
      <c r="E12" s="12">
        <v>111.0359444461386</v>
      </c>
      <c r="F12" s="12">
        <v>104.30633275552087</v>
      </c>
      <c r="G12" s="12">
        <v>106.92123172314714</v>
      </c>
      <c r="H12" s="59">
        <f t="shared" si="0"/>
        <v>133.17883777238478</v>
      </c>
      <c r="I12" s="9">
        <v>129.86489549938719</v>
      </c>
      <c r="J12" s="7">
        <v>106.26410874912044</v>
      </c>
      <c r="K12" s="7">
        <v>94.684303927954033</v>
      </c>
      <c r="L12" s="7">
        <f t="shared" si="1"/>
        <v>44.018426571181614</v>
      </c>
      <c r="M12" s="60">
        <f t="shared" si="2"/>
        <v>94.684303927954033</v>
      </c>
      <c r="N12" s="60">
        <v>10.241175</v>
      </c>
      <c r="O12" s="12">
        <f t="shared" si="3"/>
        <v>94.183316256516989</v>
      </c>
      <c r="P12" s="12">
        <f t="shared" si="4"/>
        <v>106.26410874912044</v>
      </c>
      <c r="Q12" s="12">
        <f t="shared" si="5"/>
        <v>107.31904650337482</v>
      </c>
      <c r="R12" s="12">
        <f t="shared" si="6"/>
        <v>103.34207266603376</v>
      </c>
      <c r="S12" s="12"/>
      <c r="T12" s="12">
        <v>100.81470672784032</v>
      </c>
      <c r="U12" s="12"/>
      <c r="V12" s="12">
        <v>10.241175</v>
      </c>
      <c r="W12" s="12">
        <f t="shared" si="7"/>
        <v>93.361911859128995</v>
      </c>
      <c r="X12" s="12">
        <v>94.684303927954033</v>
      </c>
      <c r="Y12" s="61">
        <v>0.31877107999999998</v>
      </c>
      <c r="Z12" s="12">
        <v>10.241175</v>
      </c>
      <c r="AA12" s="12">
        <v>-5.0999999999999996</v>
      </c>
      <c r="AB12" s="12">
        <f t="shared" si="8"/>
        <v>105.42793470395715</v>
      </c>
      <c r="AC12" s="12">
        <v>105.9887356781753</v>
      </c>
      <c r="AD12" s="12">
        <v>106.92123172314714</v>
      </c>
      <c r="AE12" s="12">
        <f t="shared" si="9"/>
        <v>95.702440573797375</v>
      </c>
      <c r="AF12" s="12">
        <f t="shared" si="10"/>
        <v>89.902154314076427</v>
      </c>
      <c r="AG12" s="61">
        <v>0.31877107999999998</v>
      </c>
      <c r="AH12" s="12">
        <v>10.241175</v>
      </c>
      <c r="AI12" s="61">
        <v>0.31877107999999998</v>
      </c>
      <c r="AJ12" s="12">
        <f t="shared" si="11"/>
        <v>93.361911859128995</v>
      </c>
      <c r="AK12" s="12">
        <v>10.241175</v>
      </c>
      <c r="AL12" s="61">
        <v>0.31877107999999998</v>
      </c>
      <c r="AM12" s="12">
        <f t="shared" si="12"/>
        <v>94.183316256516989</v>
      </c>
      <c r="AN12" s="12">
        <v>10.241175</v>
      </c>
      <c r="AO12" s="61"/>
      <c r="AP12" s="61"/>
      <c r="AQ12" s="12"/>
      <c r="AR12" s="12">
        <v>100.99176125351426</v>
      </c>
      <c r="AS12" s="12">
        <v>99.823706120059697</v>
      </c>
      <c r="AT12" s="12">
        <f t="shared" si="13"/>
        <v>101.17011797984109</v>
      </c>
      <c r="AU12" s="12">
        <f t="shared" si="14"/>
        <v>90.096972564972077</v>
      </c>
      <c r="AV12" s="12">
        <f t="shared" si="15"/>
        <v>100.97497542654206</v>
      </c>
      <c r="AW12" s="12">
        <f t="shared" si="16"/>
        <v>95.724831849851512</v>
      </c>
      <c r="AX12" s="12">
        <f t="shared" si="17"/>
        <v>105.48462031766806</v>
      </c>
      <c r="AY12" s="12">
        <f t="shared" si="18"/>
        <v>95.038449427874369</v>
      </c>
      <c r="AZ12" s="12">
        <f t="shared" si="19"/>
        <v>110.99152075047417</v>
      </c>
      <c r="BA12" s="12">
        <v>129.86489549938719</v>
      </c>
      <c r="BB12" s="12"/>
    </row>
    <row r="13" spans="1:54">
      <c r="A13" t="s">
        <v>390</v>
      </c>
      <c r="B13" t="s">
        <v>298</v>
      </c>
      <c r="C13" s="12">
        <v>121.01092469301516</v>
      </c>
      <c r="D13" s="12">
        <v>102.1471157818382</v>
      </c>
      <c r="E13" s="12">
        <v>147.83021163206217</v>
      </c>
      <c r="F13" s="12">
        <v>116.56695346643244</v>
      </c>
      <c r="G13" s="12">
        <v>118.79654954033812</v>
      </c>
      <c r="H13" s="59">
        <f t="shared" si="0"/>
        <v>123.04082013994402</v>
      </c>
      <c r="I13" s="9">
        <v>132.17733099660944</v>
      </c>
      <c r="J13" s="7">
        <v>142.49495626016619</v>
      </c>
      <c r="K13" s="7">
        <v>92.266638457080788</v>
      </c>
      <c r="L13" s="7">
        <f t="shared" si="1"/>
        <v>41.057818202832323</v>
      </c>
      <c r="M13" s="60">
        <f t="shared" si="2"/>
        <v>92.266638457080788</v>
      </c>
      <c r="N13" s="60">
        <v>6.9186047000000004</v>
      </c>
      <c r="O13" s="12">
        <f t="shared" si="3"/>
        <v>90.334058496877674</v>
      </c>
      <c r="P13" s="12">
        <f t="shared" si="4"/>
        <v>142.49495626016619</v>
      </c>
      <c r="Q13" s="12">
        <f t="shared" si="5"/>
        <v>145.67489099517579</v>
      </c>
      <c r="R13" s="12">
        <f t="shared" si="6"/>
        <v>117.06453108491941</v>
      </c>
      <c r="S13" s="12"/>
      <c r="T13" s="12">
        <v>114.86744186043887</v>
      </c>
      <c r="U13" s="12"/>
      <c r="V13" s="12">
        <v>6.9186047000000004</v>
      </c>
      <c r="W13" s="12">
        <f t="shared" si="7"/>
        <v>94.581873671410946</v>
      </c>
      <c r="X13" s="12">
        <v>92.266638457080788</v>
      </c>
      <c r="Y13" s="61">
        <v>0.28799999999999998</v>
      </c>
      <c r="Z13" s="12">
        <v>6.9186047000000004</v>
      </c>
      <c r="AA13" s="12">
        <v>-2.8</v>
      </c>
      <c r="AB13" s="12">
        <f t="shared" si="8"/>
        <v>121.77749649403739</v>
      </c>
      <c r="AC13" s="12">
        <v>124.38276800783987</v>
      </c>
      <c r="AD13" s="12">
        <v>118.79654954033812</v>
      </c>
      <c r="AE13" s="12">
        <f t="shared" si="9"/>
        <v>96.390957360478509</v>
      </c>
      <c r="AF13" s="12">
        <f t="shared" si="10"/>
        <v>76.006116186786613</v>
      </c>
      <c r="AG13" s="61">
        <v>0.28799999999999998</v>
      </c>
      <c r="AH13" s="12">
        <v>6.9186047000000004</v>
      </c>
      <c r="AI13" s="61">
        <v>0.28799999999999998</v>
      </c>
      <c r="AJ13" s="12">
        <f t="shared" si="11"/>
        <v>94.581873671410946</v>
      </c>
      <c r="AK13" s="12">
        <v>6.9186047000000004</v>
      </c>
      <c r="AL13" s="61">
        <v>0.28799999999999998</v>
      </c>
      <c r="AM13" s="12">
        <f t="shared" si="12"/>
        <v>90.334058496877674</v>
      </c>
      <c r="AN13" s="12">
        <v>6.9186047000000004</v>
      </c>
      <c r="AO13" s="61"/>
      <c r="AP13" s="61"/>
      <c r="AQ13" s="12"/>
      <c r="AR13" s="12">
        <v>110.20743760788854</v>
      </c>
      <c r="AS13" s="12">
        <v>112.36000241223772</v>
      </c>
      <c r="AT13" s="12">
        <f t="shared" si="13"/>
        <v>98.084225028358716</v>
      </c>
      <c r="AU13" s="12">
        <f t="shared" si="14"/>
        <v>84.411482716100764</v>
      </c>
      <c r="AV13" s="12">
        <f t="shared" si="15"/>
        <v>90.213656503255123</v>
      </c>
      <c r="AW13" s="12">
        <f t="shared" si="16"/>
        <v>98.460582818230264</v>
      </c>
      <c r="AX13" s="12">
        <f t="shared" si="17"/>
        <v>91.62413416727388</v>
      </c>
      <c r="AY13" s="12">
        <f t="shared" si="18"/>
        <v>77.341290176385371</v>
      </c>
      <c r="AZ13" s="12">
        <f t="shared" si="19"/>
        <v>118.46729471193835</v>
      </c>
      <c r="BA13" s="12">
        <v>132.17733099660944</v>
      </c>
      <c r="BB13" s="12"/>
    </row>
    <row r="14" spans="1:54">
      <c r="A14" t="s">
        <v>383</v>
      </c>
      <c r="B14" t="s">
        <v>301</v>
      </c>
      <c r="C14" s="12">
        <v>122.93124153569703</v>
      </c>
      <c r="D14" s="12">
        <v>96.982539832410907</v>
      </c>
      <c r="E14" s="12">
        <v>134.42664351044942</v>
      </c>
      <c r="F14" s="12">
        <v>109.92442124720993</v>
      </c>
      <c r="G14" s="12">
        <v>115.50927824387577</v>
      </c>
      <c r="H14" s="59">
        <f t="shared" si="0"/>
        <v>131.78342495823136</v>
      </c>
      <c r="I14" s="9">
        <v>141.38512669966386</v>
      </c>
      <c r="J14" s="7">
        <v>132.61620142717194</v>
      </c>
      <c r="K14" s="7">
        <v>95.119512075165801</v>
      </c>
      <c r="L14" s="7">
        <f t="shared" si="1"/>
        <v>43.600252710066322</v>
      </c>
      <c r="M14" s="60">
        <f t="shared" si="2"/>
        <v>95.119512075165801</v>
      </c>
      <c r="N14" s="60">
        <v>9.2540797999999995</v>
      </c>
      <c r="O14" s="12">
        <f t="shared" si="3"/>
        <v>93.445923182373718</v>
      </c>
      <c r="P14" s="12">
        <f t="shared" si="4"/>
        <v>132.61620142717194</v>
      </c>
      <c r="Q14" s="12">
        <f t="shared" si="5"/>
        <v>140.82052044093373</v>
      </c>
      <c r="R14" s="12">
        <f t="shared" si="6"/>
        <v>121.0033684787703</v>
      </c>
      <c r="S14" s="12"/>
      <c r="T14" s="12">
        <v>115.15287300911633</v>
      </c>
      <c r="U14" s="12"/>
      <c r="V14" s="12">
        <v>9.2540797999999995</v>
      </c>
      <c r="W14" s="12">
        <f t="shared" si="7"/>
        <v>93.883343255680529</v>
      </c>
      <c r="X14" s="12">
        <v>95.119512075165801</v>
      </c>
      <c r="Y14" s="61">
        <v>0.34421593</v>
      </c>
      <c r="Z14" s="12">
        <v>9.2540797999999995</v>
      </c>
      <c r="AA14" s="12">
        <v>1.7</v>
      </c>
      <c r="AB14" s="12">
        <f t="shared" si="8"/>
        <v>114.00812495774987</v>
      </c>
      <c r="AC14" s="12">
        <v>116.04997681301981</v>
      </c>
      <c r="AD14" s="12">
        <v>115.50927824387577</v>
      </c>
      <c r="AE14" s="12">
        <f t="shared" si="9"/>
        <v>98.653211866339021</v>
      </c>
      <c r="AF14" s="12">
        <f t="shared" si="10"/>
        <v>80.671486956696427</v>
      </c>
      <c r="AG14" s="61">
        <v>0.34421593</v>
      </c>
      <c r="AH14" s="12">
        <v>9.2540797999999995</v>
      </c>
      <c r="AI14" s="61">
        <v>0.34421593</v>
      </c>
      <c r="AJ14" s="12">
        <f t="shared" si="11"/>
        <v>93.883343255680529</v>
      </c>
      <c r="AK14" s="12">
        <v>9.2540797999999995</v>
      </c>
      <c r="AL14" s="61">
        <v>0.34421593</v>
      </c>
      <c r="AM14" s="12">
        <f t="shared" si="12"/>
        <v>93.445923182373718</v>
      </c>
      <c r="AN14" s="12">
        <v>9.2540797999999995</v>
      </c>
      <c r="AO14" s="61"/>
      <c r="AP14" s="61"/>
      <c r="AQ14" s="12"/>
      <c r="AR14" s="12">
        <v>110.30920696179601</v>
      </c>
      <c r="AS14" s="12">
        <v>108.44397218585699</v>
      </c>
      <c r="AT14" s="12">
        <f t="shared" si="13"/>
        <v>101.71999857469466</v>
      </c>
      <c r="AU14" s="12">
        <f t="shared" si="14"/>
        <v>78.891694756250331</v>
      </c>
      <c r="AV14" s="12">
        <f t="shared" si="15"/>
        <v>100.87619098796914</v>
      </c>
      <c r="AW14" s="12">
        <f t="shared" si="16"/>
        <v>95.676390494224961</v>
      </c>
      <c r="AX14" s="12">
        <f t="shared" si="17"/>
        <v>105.43477912041219</v>
      </c>
      <c r="AY14" s="12">
        <f t="shared" si="18"/>
        <v>83.179284110602339</v>
      </c>
      <c r="AZ14" s="12">
        <f t="shared" si="19"/>
        <v>126.75605500549514</v>
      </c>
      <c r="BA14" s="12">
        <v>141.38512669966386</v>
      </c>
      <c r="BB14" s="12"/>
    </row>
    <row r="15" spans="1:54">
      <c r="A15" t="s">
        <v>385</v>
      </c>
      <c r="B15" t="s">
        <v>305</v>
      </c>
      <c r="C15" s="12">
        <v>103.29510293909883</v>
      </c>
      <c r="D15" s="12">
        <v>95.030372891800894</v>
      </c>
      <c r="E15" s="12">
        <v>120.36412470108748</v>
      </c>
      <c r="F15" s="12">
        <v>97.512498959418863</v>
      </c>
      <c r="G15" s="12">
        <v>103.3673969522268</v>
      </c>
      <c r="H15" s="59">
        <f t="shared" si="0"/>
        <v>144.17076931266152</v>
      </c>
      <c r="I15" s="9">
        <v>147.29577338457815</v>
      </c>
      <c r="J15" s="7">
        <v>123.01289739146409</v>
      </c>
      <c r="K15" s="7">
        <v>98.358967705973697</v>
      </c>
      <c r="L15" s="7">
        <f t="shared" si="1"/>
        <v>47.213767282389483</v>
      </c>
      <c r="M15" s="60">
        <f t="shared" si="2"/>
        <v>98.358967705973697</v>
      </c>
      <c r="N15" s="60">
        <v>13.116967000000001</v>
      </c>
      <c r="O15" s="12">
        <f t="shared" si="3"/>
        <v>96.544441597021091</v>
      </c>
      <c r="P15" s="12">
        <f t="shared" si="4"/>
        <v>123.01289739146409</v>
      </c>
      <c r="Q15" s="12">
        <f t="shared" si="5"/>
        <v>123.90536852914137</v>
      </c>
      <c r="R15" s="12">
        <f t="shared" si="6"/>
        <v>106.40857851183284</v>
      </c>
      <c r="S15" s="12"/>
      <c r="T15" s="12">
        <v>100.38142303422696</v>
      </c>
      <c r="U15" s="12"/>
      <c r="V15" s="12">
        <v>13.116967000000001</v>
      </c>
      <c r="W15" s="12">
        <f t="shared" si="7"/>
        <v>96.411822453809819</v>
      </c>
      <c r="X15" s="12">
        <v>98.358967705973697</v>
      </c>
      <c r="Y15" s="61">
        <v>0.33761707000000002</v>
      </c>
      <c r="Z15" s="12">
        <v>13.116967000000001</v>
      </c>
      <c r="AA15" s="12">
        <v>-10.8</v>
      </c>
      <c r="AB15" s="12">
        <f t="shared" si="8"/>
        <v>101.32110324969698</v>
      </c>
      <c r="AC15" s="12">
        <v>103.22540539483602</v>
      </c>
      <c r="AD15" s="12">
        <v>103.3673969522268</v>
      </c>
      <c r="AE15" s="12">
        <f t="shared" si="9"/>
        <v>102.20063303493012</v>
      </c>
      <c r="AF15" s="12">
        <f t="shared" si="10"/>
        <v>82.797421135406907</v>
      </c>
      <c r="AG15" s="61">
        <v>0.33761707000000002</v>
      </c>
      <c r="AH15" s="12">
        <v>13.116967000000001</v>
      </c>
      <c r="AI15" s="61">
        <v>0.33761707000000002</v>
      </c>
      <c r="AJ15" s="12">
        <f t="shared" si="11"/>
        <v>96.411822453809819</v>
      </c>
      <c r="AK15" s="12">
        <v>13.116967000000001</v>
      </c>
      <c r="AL15" s="61">
        <v>0.33761707000000002</v>
      </c>
      <c r="AM15" s="12">
        <f t="shared" si="12"/>
        <v>96.544441597021091</v>
      </c>
      <c r="AN15" s="12">
        <v>13.116967000000001</v>
      </c>
      <c r="AO15" s="61"/>
      <c r="AP15" s="61"/>
      <c r="AQ15" s="12"/>
      <c r="AR15" s="12">
        <v>105.22316935556036</v>
      </c>
      <c r="AS15" s="12">
        <v>99.658391224705724</v>
      </c>
      <c r="AT15" s="12">
        <f t="shared" si="13"/>
        <v>105.5838530629171</v>
      </c>
      <c r="AU15" s="12">
        <f t="shared" si="14"/>
        <v>91.998913973520416</v>
      </c>
      <c r="AV15" s="12">
        <f t="shared" si="15"/>
        <v>90.301309772766828</v>
      </c>
      <c r="AW15" s="12">
        <f t="shared" si="16"/>
        <v>97.121642670875147</v>
      </c>
      <c r="AX15" s="12">
        <f t="shared" si="17"/>
        <v>92.97753547968604</v>
      </c>
      <c r="AY15" s="12">
        <f t="shared" si="18"/>
        <v>85.538322880655784</v>
      </c>
      <c r="AZ15" s="12">
        <f t="shared" si="19"/>
        <v>108.69693530163029</v>
      </c>
      <c r="BA15" s="12">
        <v>147.29577338457815</v>
      </c>
      <c r="BB15" s="12"/>
    </row>
    <row r="16" spans="1:54">
      <c r="A16" t="s">
        <v>393</v>
      </c>
      <c r="B16" t="s">
        <v>306</v>
      </c>
      <c r="C16" s="12">
        <v>160.66491269033327</v>
      </c>
      <c r="D16" s="12">
        <v>96.806498560108722</v>
      </c>
      <c r="E16" s="12">
        <v>212.65479820158578</v>
      </c>
      <c r="F16" s="12">
        <v>117.85726344573801</v>
      </c>
      <c r="G16" s="12">
        <v>130.33718300663409</v>
      </c>
      <c r="H16" s="59">
        <f t="shared" si="0"/>
        <v>117.90412617022164</v>
      </c>
      <c r="I16" s="9">
        <v>117.11718707702731</v>
      </c>
      <c r="J16" s="7">
        <v>216.43662463025677</v>
      </c>
      <c r="K16" s="7">
        <v>89.747154764317571</v>
      </c>
      <c r="L16" s="7">
        <f t="shared" si="1"/>
        <v>39.575735045727029</v>
      </c>
      <c r="M16" s="60">
        <f t="shared" si="2"/>
        <v>89.747154764317571</v>
      </c>
      <c r="N16" s="60">
        <v>6.1281219</v>
      </c>
      <c r="O16" s="12">
        <f t="shared" si="3"/>
        <v>84.738671590962269</v>
      </c>
      <c r="P16" s="12">
        <f t="shared" si="4"/>
        <v>216.43662463025677</v>
      </c>
      <c r="Q16" s="12">
        <f t="shared" si="5"/>
        <v>233.59732442768856</v>
      </c>
      <c r="R16" s="12">
        <f t="shared" si="6"/>
        <v>143.17296144397403</v>
      </c>
      <c r="S16" s="12"/>
      <c r="T16" s="12">
        <v>129.46400287284146</v>
      </c>
      <c r="U16" s="12"/>
      <c r="V16" s="12">
        <v>6.1281219</v>
      </c>
      <c r="W16" s="12">
        <f t="shared" si="7"/>
        <v>92.033002067065667</v>
      </c>
      <c r="X16" s="12">
        <v>89.747154764317571</v>
      </c>
      <c r="Y16" s="61">
        <v>0.26905600000000002</v>
      </c>
      <c r="Z16" s="12">
        <v>6.1281219</v>
      </c>
      <c r="AA16" s="12">
        <v>-3.5</v>
      </c>
      <c r="AB16" s="12">
        <f t="shared" si="8"/>
        <v>133.65685257171265</v>
      </c>
      <c r="AC16" s="12">
        <v>141.55664713469997</v>
      </c>
      <c r="AD16" s="12">
        <v>130.33718300663409</v>
      </c>
      <c r="AE16" s="12">
        <f t="shared" si="9"/>
        <v>101.77838753729225</v>
      </c>
      <c r="AF16" s="12">
        <f t="shared" si="10"/>
        <v>56.407484498394084</v>
      </c>
      <c r="AG16" s="61">
        <v>0.26905600000000002</v>
      </c>
      <c r="AH16" s="12">
        <v>6.1281219</v>
      </c>
      <c r="AI16" s="61">
        <v>0.26905600000000002</v>
      </c>
      <c r="AJ16" s="12">
        <f t="shared" si="11"/>
        <v>92.033002067065667</v>
      </c>
      <c r="AK16" s="12">
        <v>6.1281219</v>
      </c>
      <c r="AL16" s="61">
        <v>0.26905600000000002</v>
      </c>
      <c r="AM16" s="12">
        <f t="shared" si="12"/>
        <v>84.738671590962269</v>
      </c>
      <c r="AN16" s="12">
        <v>6.1281219</v>
      </c>
      <c r="AO16" s="61"/>
      <c r="AP16" s="61"/>
      <c r="AQ16" s="12"/>
      <c r="AR16" s="12">
        <v>122.95490830589571</v>
      </c>
      <c r="AS16" s="12">
        <v>119.95322233065072</v>
      </c>
      <c r="AT16" s="12">
        <f t="shared" si="13"/>
        <v>102.50238044207838</v>
      </c>
      <c r="AU16" s="12">
        <f t="shared" si="14"/>
        <v>60.253665183694636</v>
      </c>
      <c r="AV16" s="12">
        <f t="shared" si="15"/>
        <v>92.894868937254742</v>
      </c>
      <c r="AW16" s="12">
        <f t="shared" si="16"/>
        <v>98.528093265790702</v>
      </c>
      <c r="AX16" s="12">
        <f t="shared" si="17"/>
        <v>94.282621187705629</v>
      </c>
      <c r="AY16" s="12">
        <f t="shared" si="18"/>
        <v>56.808734896851298</v>
      </c>
      <c r="AZ16" s="12">
        <f t="shared" si="19"/>
        <v>165.96500759768088</v>
      </c>
      <c r="BA16" s="12">
        <v>117.11718707702731</v>
      </c>
      <c r="BB16" s="12"/>
    </row>
    <row r="17" spans="1:54">
      <c r="A17" t="s">
        <v>398</v>
      </c>
      <c r="B17" t="s">
        <v>307</v>
      </c>
      <c r="C17" s="12">
        <v>126.01698738834681</v>
      </c>
      <c r="D17" s="12">
        <v>99.256631432832663</v>
      </c>
      <c r="E17" s="12">
        <v>153.94742437547475</v>
      </c>
      <c r="F17" s="12">
        <v>130.15293367729697</v>
      </c>
      <c r="G17" s="12">
        <v>127.32105886299017</v>
      </c>
      <c r="H17" s="59">
        <f t="shared" si="0"/>
        <v>138.74796572573808</v>
      </c>
      <c r="I17" s="9">
        <v>125.61589928346511</v>
      </c>
      <c r="J17" s="7">
        <v>156.98794462763732</v>
      </c>
      <c r="K17" s="7">
        <v>98.959743394982226</v>
      </c>
      <c r="L17" s="7">
        <f t="shared" si="1"/>
        <v>45.603827557992894</v>
      </c>
      <c r="M17" s="60">
        <f t="shared" si="2"/>
        <v>98.959743394982226</v>
      </c>
      <c r="N17" s="60">
        <v>10.033217</v>
      </c>
      <c r="O17" s="12">
        <f t="shared" si="3"/>
        <v>97.517991149561681</v>
      </c>
      <c r="P17" s="12">
        <f t="shared" si="4"/>
        <v>156.98794462763732</v>
      </c>
      <c r="Q17" s="12">
        <f t="shared" si="5"/>
        <v>164.18638061148977</v>
      </c>
      <c r="R17" s="12">
        <f t="shared" si="6"/>
        <v>135.78911056901748</v>
      </c>
      <c r="S17" s="12"/>
      <c r="T17" s="12">
        <v>138.80933177760264</v>
      </c>
      <c r="U17" s="12"/>
      <c r="V17" s="12">
        <v>10.033217</v>
      </c>
      <c r="W17" s="12">
        <f t="shared" si="7"/>
        <v>104.24316673365701</v>
      </c>
      <c r="X17" s="12">
        <v>98.959743394982226</v>
      </c>
      <c r="Y17" s="61">
        <v>0.34105152999999999</v>
      </c>
      <c r="Z17" s="12">
        <v>10.033217</v>
      </c>
      <c r="AA17" s="12">
        <v>-2.6</v>
      </c>
      <c r="AB17" s="12">
        <f t="shared" si="8"/>
        <v>134.11868212699326</v>
      </c>
      <c r="AC17" s="12">
        <v>136.10155635184142</v>
      </c>
      <c r="AD17" s="12">
        <v>127.32105886299017</v>
      </c>
      <c r="AE17" s="12">
        <f t="shared" si="9"/>
        <v>101.97503807842008</v>
      </c>
      <c r="AF17" s="12">
        <f t="shared" si="10"/>
        <v>86.213526608859922</v>
      </c>
      <c r="AG17" s="61">
        <v>0.34105152999999999</v>
      </c>
      <c r="AH17" s="12">
        <v>10.033217</v>
      </c>
      <c r="AI17" s="61">
        <v>0.34105152999999999</v>
      </c>
      <c r="AJ17" s="12">
        <f t="shared" si="11"/>
        <v>104.24316673365701</v>
      </c>
      <c r="AK17" s="12">
        <v>10.033217</v>
      </c>
      <c r="AL17" s="61">
        <v>0.34105152999999999</v>
      </c>
      <c r="AM17" s="12">
        <f t="shared" si="12"/>
        <v>97.517991149561681</v>
      </c>
      <c r="AN17" s="12">
        <v>10.033217</v>
      </c>
      <c r="AO17" s="61"/>
      <c r="AP17" s="61"/>
      <c r="AQ17" s="12"/>
      <c r="AR17" s="12">
        <v>141.34571270012287</v>
      </c>
      <c r="AS17" s="12">
        <v>132.72350367760441</v>
      </c>
      <c r="AT17" s="12">
        <f t="shared" si="13"/>
        <v>106.49636935705259</v>
      </c>
      <c r="AU17" s="12">
        <f t="shared" si="14"/>
        <v>78.764485241147128</v>
      </c>
      <c r="AV17" s="12">
        <f t="shared" si="15"/>
        <v>115.70158427129805</v>
      </c>
      <c r="AW17" s="12">
        <f t="shared" si="16"/>
        <v>101.21698769898818</v>
      </c>
      <c r="AX17" s="12">
        <f t="shared" si="17"/>
        <v>114.31044027449818</v>
      </c>
      <c r="AY17" s="12">
        <f t="shared" si="18"/>
        <v>90.036029859097439</v>
      </c>
      <c r="AZ17" s="12">
        <f t="shared" si="19"/>
        <v>126.96077387395822</v>
      </c>
      <c r="BA17" s="12">
        <v>125.61589928346511</v>
      </c>
      <c r="BB17" s="12"/>
    </row>
    <row r="18" spans="1:54">
      <c r="C18" s="12"/>
      <c r="D18" s="12"/>
      <c r="E18" s="12"/>
      <c r="F18" s="12"/>
      <c r="G18" s="12"/>
      <c r="H18" s="12"/>
      <c r="I18" s="12"/>
      <c r="J18" s="7"/>
      <c r="K18" s="7"/>
      <c r="L18" s="7"/>
      <c r="M18" s="12"/>
      <c r="N18" s="12"/>
      <c r="O18" s="12"/>
      <c r="P18" s="12"/>
      <c r="Q18" s="12"/>
      <c r="R18" s="12"/>
      <c r="S18" s="12"/>
      <c r="U18" s="12"/>
      <c r="V18" s="12"/>
      <c r="W18" s="12"/>
      <c r="X18" s="12"/>
      <c r="Y18" s="61"/>
      <c r="Z18" s="12"/>
      <c r="AA18" s="12"/>
      <c r="AB18" s="12"/>
      <c r="AC18" s="12"/>
      <c r="AD18" s="12"/>
      <c r="AE18" s="12"/>
      <c r="AF18" s="12"/>
      <c r="AG18" s="61"/>
      <c r="AH18" s="12"/>
      <c r="AI18" s="61"/>
      <c r="AJ18" s="12"/>
      <c r="AK18" s="12"/>
      <c r="AL18" s="61"/>
      <c r="AM18" s="12"/>
      <c r="AN18" s="12"/>
      <c r="AO18" s="61"/>
      <c r="AP18" s="61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</row>
    <row r="19" spans="1:54" s="16" customFormat="1">
      <c r="A19" s="16" t="s">
        <v>206</v>
      </c>
      <c r="B19" s="16" t="s">
        <v>295</v>
      </c>
      <c r="C19" s="15">
        <v>134.58684871017078</v>
      </c>
      <c r="D19" s="15">
        <v>87.771880640613958</v>
      </c>
      <c r="E19" s="15">
        <v>243.45867927694908</v>
      </c>
      <c r="F19" s="15">
        <v>113.00392928238269</v>
      </c>
      <c r="G19" s="15">
        <v>129.88958797086019</v>
      </c>
      <c r="H19" s="15"/>
      <c r="I19" s="15">
        <v>153.64447796196978</v>
      </c>
      <c r="J19" s="7">
        <v>256.97544347906597</v>
      </c>
      <c r="K19" s="7">
        <v>88.520279409422812</v>
      </c>
      <c r="L19" s="7"/>
      <c r="M19" s="12">
        <f>100*$AS19/AB19</f>
        <v>88.520279409422812</v>
      </c>
      <c r="N19" s="12">
        <v>7.4960944999999999</v>
      </c>
      <c r="O19" s="12">
        <f>100*$AS19/AC19</f>
        <v>81.911709206243088</v>
      </c>
      <c r="P19" s="12">
        <f>+AS19*E19/F19</f>
        <v>256.97544347906597</v>
      </c>
      <c r="Q19" s="12">
        <f>+T19*E19/F19</f>
        <v>273.37838315104563</v>
      </c>
      <c r="R19" s="12"/>
      <c r="S19" s="12"/>
      <c r="T19" s="12">
        <v>126.89147730810778</v>
      </c>
      <c r="U19" s="12"/>
      <c r="V19" s="12">
        <v>7.4960944999999999</v>
      </c>
      <c r="W19" s="12">
        <f>100*$AS19/AD19</f>
        <v>91.830208005196852</v>
      </c>
      <c r="X19" s="12">
        <v>88.520279409422812</v>
      </c>
      <c r="Y19" s="61">
        <v>0.30703549000000002</v>
      </c>
      <c r="Z19" s="12">
        <v>7.4960944999999999</v>
      </c>
      <c r="AA19" s="12"/>
      <c r="AB19" s="12">
        <f>+(E19+5*F19)/6</f>
        <v>134.7463876148104</v>
      </c>
      <c r="AC19" s="12">
        <v>145.61761678102428</v>
      </c>
      <c r="AD19" s="15">
        <v>129.88958797086019</v>
      </c>
      <c r="AE19" s="12">
        <f>100*AS19/F19</f>
        <v>105.55197466866268</v>
      </c>
      <c r="AF19" s="12">
        <f>100*AS19/E19</f>
        <v>48.99306903536111</v>
      </c>
      <c r="AG19" s="61">
        <v>0.30703549000000002</v>
      </c>
      <c r="AH19" s="12">
        <v>7.4960944999999999</v>
      </c>
      <c r="AI19" s="61">
        <v>0.30703549000000002</v>
      </c>
      <c r="AJ19" s="12">
        <f>100*AS19/G19</f>
        <v>91.830208005196852</v>
      </c>
      <c r="AK19" s="12">
        <v>7.4960944999999999</v>
      </c>
      <c r="AL19" s="61">
        <v>0.30703549000000002</v>
      </c>
      <c r="AM19" s="12">
        <f>100*AS19/AC19</f>
        <v>81.911709206243088</v>
      </c>
      <c r="AN19" s="12">
        <v>7.4960944999999999</v>
      </c>
      <c r="AO19" s="61"/>
      <c r="AP19" s="61"/>
      <c r="AQ19" s="12"/>
      <c r="AR19" s="15">
        <v>131.91622935055668</v>
      </c>
      <c r="AS19" s="15">
        <v>119.27787881073405</v>
      </c>
      <c r="AT19" s="15"/>
      <c r="AU19" s="15">
        <f>100*D19/C19</f>
        <v>65.215792985560114</v>
      </c>
      <c r="AV19" s="15">
        <f t="shared" ref="AV19:AW23" si="20">+C19*AR19/E19</f>
        <v>72.924857946112041</v>
      </c>
      <c r="AW19" s="15">
        <f t="shared" si="20"/>
        <v>92.644953219989688</v>
      </c>
      <c r="AX19" s="15">
        <f>100*AV19/AW19</f>
        <v>78.714334037115464</v>
      </c>
      <c r="AY19" s="15">
        <f>100*AR19*F19/(E19*AS19)</f>
        <v>51.334177135607511</v>
      </c>
      <c r="AZ19" s="15">
        <f>10000/AU19</f>
        <v>153.33709125049157</v>
      </c>
      <c r="BA19" s="15">
        <v>153.64447796196978</v>
      </c>
    </row>
    <row r="20" spans="1:54" s="16" customFormat="1">
      <c r="A20" s="16" t="s">
        <v>202</v>
      </c>
      <c r="B20" s="16" t="s">
        <v>289</v>
      </c>
      <c r="C20" s="15">
        <v>131.83117135561889</v>
      </c>
      <c r="D20" s="15">
        <v>85.944487118395344</v>
      </c>
      <c r="E20" s="15">
        <v>302.75479051772965</v>
      </c>
      <c r="F20" s="15">
        <v>183.76755555018769</v>
      </c>
      <c r="G20" s="15">
        <v>210.44541065760328</v>
      </c>
      <c r="H20" s="15"/>
      <c r="I20" s="15">
        <v>202.35837277993676</v>
      </c>
      <c r="J20" s="7">
        <v>347.25534224672555</v>
      </c>
      <c r="K20" s="7">
        <v>103.52652076695964</v>
      </c>
      <c r="L20" s="7"/>
      <c r="M20" s="12">
        <f>100*$AS20/AB20</f>
        <v>103.52652076695964</v>
      </c>
      <c r="N20" s="12">
        <v>8.8203324999999992</v>
      </c>
      <c r="O20" s="12">
        <f>100*$AS20/AC20</f>
        <v>98.71875116142165</v>
      </c>
      <c r="P20" s="12">
        <f>+AS20*E20/F20</f>
        <v>347.25534224672555</v>
      </c>
      <c r="Q20" s="12">
        <f>+T20*E20/F20</f>
        <v>384.04431667126249</v>
      </c>
      <c r="R20" s="12"/>
      <c r="S20" s="12"/>
      <c r="T20" s="12">
        <v>233.1090622114769</v>
      </c>
      <c r="U20" s="12"/>
      <c r="V20" s="12">
        <v>8.8203324999999992</v>
      </c>
      <c r="W20" s="12">
        <f>100*$AS20/AD20</f>
        <v>100.15837994315879</v>
      </c>
      <c r="X20" s="12">
        <v>103.52652076695964</v>
      </c>
      <c r="Y20" s="61">
        <v>0.31953489000000002</v>
      </c>
      <c r="Z20" s="12">
        <v>8.8203324999999992</v>
      </c>
      <c r="AA20" s="12"/>
      <c r="AB20" s="12">
        <f>+(E20+5*F20)/6</f>
        <v>203.59876137811136</v>
      </c>
      <c r="AC20" s="12">
        <v>213.5143642920732</v>
      </c>
      <c r="AD20" s="15">
        <v>210.44541065760328</v>
      </c>
      <c r="AE20" s="12">
        <f>100*AS20/F20</f>
        <v>114.69854586046257</v>
      </c>
      <c r="AF20" s="12">
        <f>100*AS20/E20</f>
        <v>69.620273759810132</v>
      </c>
      <c r="AG20" s="61">
        <v>0.31953489000000002</v>
      </c>
      <c r="AH20" s="12">
        <v>8.8203324999999992</v>
      </c>
      <c r="AI20" s="61">
        <v>0.31953489000000002</v>
      </c>
      <c r="AJ20" s="12">
        <f>100*AS20/G20</f>
        <v>100.15837994315879</v>
      </c>
      <c r="AK20" s="12">
        <v>8.8203324999999992</v>
      </c>
      <c r="AL20" s="61">
        <v>0.31953489000000002</v>
      </c>
      <c r="AM20" s="12">
        <f>100*AS20/AC20</f>
        <v>98.71875116142165</v>
      </c>
      <c r="AN20" s="12">
        <v>8.8203324999999992</v>
      </c>
      <c r="AO20" s="61"/>
      <c r="AP20" s="61"/>
      <c r="AQ20" s="12"/>
      <c r="AR20" s="15">
        <v>225.82496355354613</v>
      </c>
      <c r="AS20" s="15">
        <v>210.77871397938307</v>
      </c>
      <c r="AT20" s="15"/>
      <c r="AU20" s="15">
        <f>100*D20/C20</f>
        <v>65.19284190122022</v>
      </c>
      <c r="AV20" s="15">
        <f t="shared" si="20"/>
        <v>98.332942694958035</v>
      </c>
      <c r="AW20" s="15">
        <f t="shared" si="20"/>
        <v>98.577076972032032</v>
      </c>
      <c r="AX20" s="15">
        <f>100*AV20/AW20</f>
        <v>99.752341736463478</v>
      </c>
      <c r="AY20" s="15">
        <f>100*AR20*F20/(E20*AS20)</f>
        <v>65.031386441017531</v>
      </c>
      <c r="AZ20" s="15">
        <f>10000/AU20</f>
        <v>153.39107344257116</v>
      </c>
      <c r="BA20" s="15">
        <v>202.35837277993676</v>
      </c>
    </row>
    <row r="21" spans="1:54" s="16" customFormat="1">
      <c r="A21" s="16" t="s">
        <v>216</v>
      </c>
      <c r="B21" s="16" t="s">
        <v>303</v>
      </c>
      <c r="C21" s="15">
        <v>178.10543515416674</v>
      </c>
      <c r="D21" s="15">
        <v>90.6206976362528</v>
      </c>
      <c r="E21" s="15">
        <v>299.69537365869695</v>
      </c>
      <c r="F21" s="15">
        <v>127.24786484982234</v>
      </c>
      <c r="G21" s="15">
        <v>166.12823489412796</v>
      </c>
      <c r="H21" s="15"/>
      <c r="I21" s="15">
        <v>169.78314948495984</v>
      </c>
      <c r="J21" s="7">
        <v>347.73236869771955</v>
      </c>
      <c r="K21" s="7">
        <v>94.650145536531923</v>
      </c>
      <c r="L21" s="7"/>
      <c r="M21" s="12">
        <f>100*$AS21/AB21</f>
        <v>94.650145536531923</v>
      </c>
      <c r="N21" s="12">
        <v>5.9088130000000003</v>
      </c>
      <c r="O21" s="12">
        <f>100*$AS21/AC21</f>
        <v>86.665971571502524</v>
      </c>
      <c r="P21" s="12">
        <f>+AS21*E21/F21</f>
        <v>347.73236869771955</v>
      </c>
      <c r="Q21" s="12">
        <f>+T21*E21/F21</f>
        <v>336.64246507831803</v>
      </c>
      <c r="R21" s="12"/>
      <c r="S21" s="12"/>
      <c r="T21" s="12">
        <v>142.93525581005827</v>
      </c>
      <c r="U21" s="12"/>
      <c r="V21" s="12">
        <v>5.9088130000000003</v>
      </c>
      <c r="W21" s="12">
        <f>100*$AS21/AD21</f>
        <v>88.873469166875225</v>
      </c>
      <c r="X21" s="12">
        <v>94.650145536531923</v>
      </c>
      <c r="Y21" s="61">
        <v>0.26063118000000002</v>
      </c>
      <c r="Z21" s="12">
        <v>5.9088130000000003</v>
      </c>
      <c r="AA21" s="12"/>
      <c r="AB21" s="12">
        <f>+(E21+5*F21)/6</f>
        <v>155.9891163179681</v>
      </c>
      <c r="AC21" s="12">
        <v>170.35974205204099</v>
      </c>
      <c r="AD21" s="15">
        <v>166.12823489412796</v>
      </c>
      <c r="AE21" s="12">
        <f>100*AS21/F21</f>
        <v>116.0286074665032</v>
      </c>
      <c r="AF21" s="12">
        <f>100*AS21/E21</f>
        <v>49.264666255492045</v>
      </c>
      <c r="AG21" s="61">
        <v>0.26063118000000002</v>
      </c>
      <c r="AH21" s="12">
        <v>5.9088130000000003</v>
      </c>
      <c r="AI21" s="61">
        <v>0.26063118000000002</v>
      </c>
      <c r="AJ21" s="12">
        <f>100*AS21/G21</f>
        <v>88.873469166875225</v>
      </c>
      <c r="AK21" s="12">
        <v>5.9088130000000003</v>
      </c>
      <c r="AL21" s="61">
        <v>0.26063118000000002</v>
      </c>
      <c r="AM21" s="12">
        <f>100*AS21/AC21</f>
        <v>86.665971571502524</v>
      </c>
      <c r="AN21" s="12">
        <v>5.9088130000000003</v>
      </c>
      <c r="AO21" s="61"/>
      <c r="AP21" s="61"/>
      <c r="AQ21" s="12"/>
      <c r="AR21" s="15">
        <v>148.78300464335658</v>
      </c>
      <c r="AS21" s="15">
        <v>147.64392561610686</v>
      </c>
      <c r="AT21" s="15"/>
      <c r="AU21" s="15">
        <f>100*D21/C21</f>
        <v>50.880366204328467</v>
      </c>
      <c r="AV21" s="15">
        <f t="shared" si="20"/>
        <v>88.419989478140721</v>
      </c>
      <c r="AW21" s="15">
        <f t="shared" si="20"/>
        <v>105.1459335437745</v>
      </c>
      <c r="AX21" s="15">
        <f>100*AV21/AW21</f>
        <v>84.092638201105117</v>
      </c>
      <c r="AY21" s="15">
        <f>100*AR21*F21/(E21*AS21)</f>
        <v>42.786642267603291</v>
      </c>
      <c r="AZ21" s="15">
        <f>10000/AU21</f>
        <v>196.5394659276113</v>
      </c>
      <c r="BA21" s="15">
        <v>169.78314948495984</v>
      </c>
    </row>
    <row r="22" spans="1:54" s="16" customFormat="1">
      <c r="A22" s="16" t="s">
        <v>212</v>
      </c>
      <c r="B22" s="16" t="s">
        <v>300</v>
      </c>
      <c r="C22" s="15">
        <v>154.26009238192799</v>
      </c>
      <c r="D22" s="15">
        <v>91.331313521083558</v>
      </c>
      <c r="E22" s="15">
        <v>226.13797114449051</v>
      </c>
      <c r="F22" s="15">
        <v>127.65596136566838</v>
      </c>
      <c r="G22" s="15">
        <v>159.71569391055098</v>
      </c>
      <c r="H22" s="15"/>
      <c r="I22" s="15">
        <v>172.20241807862106</v>
      </c>
      <c r="J22" s="7">
        <v>226.55782103883703</v>
      </c>
      <c r="K22" s="7">
        <v>88.771636971566522</v>
      </c>
      <c r="L22" s="7"/>
      <c r="M22" s="12">
        <f>100*$AS22/AB22</f>
        <v>88.771636971566522</v>
      </c>
      <c r="N22" s="12">
        <v>7.7385542999999997</v>
      </c>
      <c r="O22" s="12">
        <f>100*$AS22/AC22</f>
        <v>83.987351314656252</v>
      </c>
      <c r="P22" s="12">
        <f>+AS22*E22/F22</f>
        <v>226.55782103883703</v>
      </c>
      <c r="Q22" s="12">
        <f>+T22*E22/F22</f>
        <v>224.19082463273415</v>
      </c>
      <c r="R22" s="12"/>
      <c r="S22" s="12"/>
      <c r="T22" s="12">
        <v>126.55678788931642</v>
      </c>
      <c r="U22" s="12"/>
      <c r="V22" s="12">
        <v>7.7385542999999997</v>
      </c>
      <c r="W22" s="12">
        <f>100*$AS22/AD22</f>
        <v>80.075392404193394</v>
      </c>
      <c r="X22" s="12">
        <v>88.771636971566522</v>
      </c>
      <c r="Y22" s="61">
        <v>0.30500658000000003</v>
      </c>
      <c r="Z22" s="12">
        <v>7.7385542999999997</v>
      </c>
      <c r="AA22" s="12"/>
      <c r="AB22" s="12">
        <f>+(E22+5*F22)/6</f>
        <v>144.06962966213874</v>
      </c>
      <c r="AC22" s="12">
        <v>152.27646381037391</v>
      </c>
      <c r="AD22" s="15">
        <v>159.71569391055098</v>
      </c>
      <c r="AE22" s="12">
        <f>100*AS22/F22</f>
        <v>100.18566094505124</v>
      </c>
      <c r="AF22" s="12">
        <f>100*AS22/E22</f>
        <v>56.555282592606751</v>
      </c>
      <c r="AG22" s="61">
        <v>0.30500658000000003</v>
      </c>
      <c r="AH22" s="12">
        <v>7.7385542999999997</v>
      </c>
      <c r="AI22" s="61">
        <v>0.30500658000000003</v>
      </c>
      <c r="AJ22" s="12">
        <f>100*AS22/G22</f>
        <v>80.075392404193394</v>
      </c>
      <c r="AK22" s="12">
        <v>7.7385542999999997</v>
      </c>
      <c r="AL22" s="61">
        <v>0.30500658000000003</v>
      </c>
      <c r="AM22" s="12">
        <f>100*AS22/AC22</f>
        <v>83.987351314656252</v>
      </c>
      <c r="AN22" s="12">
        <v>7.7385542999999997</v>
      </c>
      <c r="AO22" s="61"/>
      <c r="AP22" s="61"/>
      <c r="AQ22" s="12"/>
      <c r="AR22" s="15">
        <v>111.30085761684886</v>
      </c>
      <c r="AS22" s="15">
        <v>127.89296862995411</v>
      </c>
      <c r="AT22" s="15"/>
      <c r="AU22" s="15">
        <f>100*D22/C22</f>
        <v>59.206053951373931</v>
      </c>
      <c r="AV22" s="15">
        <f t="shared" si="20"/>
        <v>75.923917116920762</v>
      </c>
      <c r="AW22" s="15">
        <f t="shared" si="20"/>
        <v>91.500880100894506</v>
      </c>
      <c r="AX22" s="15">
        <f>100*AV22/AW22</f>
        <v>82.976160484142213</v>
      </c>
      <c r="AY22" s="15">
        <f>100*AR22*F22/(E22*AS22)</f>
        <v>49.126910343019865</v>
      </c>
      <c r="AZ22" s="15">
        <f>10000/AU22</f>
        <v>168.90164658183474</v>
      </c>
      <c r="BA22" s="15">
        <v>172.20241807862106</v>
      </c>
    </row>
    <row r="23" spans="1:54" s="16" customFormat="1">
      <c r="A23" s="16" t="s">
        <v>211</v>
      </c>
      <c r="B23" s="16" t="s">
        <v>299</v>
      </c>
      <c r="C23" s="15">
        <v>88.192707623019515</v>
      </c>
      <c r="D23" s="15">
        <v>92.306912057349422</v>
      </c>
      <c r="E23" s="15">
        <v>127.73928031810198</v>
      </c>
      <c r="F23" s="15">
        <v>121.87222131794412</v>
      </c>
      <c r="G23" s="15">
        <v>114.02518894798662</v>
      </c>
      <c r="H23" s="15"/>
      <c r="I23" s="15">
        <v>167.27821247816425</v>
      </c>
      <c r="J23" s="7">
        <v>137.57444604936282</v>
      </c>
      <c r="K23" s="7">
        <v>106.84215666545242</v>
      </c>
      <c r="L23" s="7"/>
      <c r="M23" s="12">
        <f>100*$AS23/AB23</f>
        <v>106.84215666545242</v>
      </c>
      <c r="N23" s="12">
        <v>5.9878261000000004</v>
      </c>
      <c r="O23" s="12">
        <f>100*$AS23/AC23</f>
        <v>106.41862929531308</v>
      </c>
      <c r="P23" s="12">
        <f>+AS23*E23/F23</f>
        <v>137.57444604936282</v>
      </c>
      <c r="Q23" s="12">
        <f>+T23*E23/F23</f>
        <v>147.66371399085864</v>
      </c>
      <c r="R23" s="12"/>
      <c r="S23" s="12"/>
      <c r="T23" s="12">
        <v>140.88152671056883</v>
      </c>
      <c r="U23" s="12"/>
      <c r="V23" s="12">
        <v>5.9878261000000004</v>
      </c>
      <c r="W23" s="12">
        <f>100*$AS23/AD23</f>
        <v>115.11110796769518</v>
      </c>
      <c r="X23" s="12">
        <v>106.84215666545242</v>
      </c>
      <c r="Y23" s="61">
        <v>0.24864</v>
      </c>
      <c r="Z23" s="12">
        <v>5.9878261000000004</v>
      </c>
      <c r="AA23" s="12"/>
      <c r="AB23" s="12">
        <f>+(E23+5*F23)/6</f>
        <v>122.85006448463712</v>
      </c>
      <c r="AC23" s="12">
        <v>123.33898606798358</v>
      </c>
      <c r="AD23" s="15">
        <v>114.02518894798662</v>
      </c>
      <c r="AE23" s="12">
        <f>100*AS23/F23</f>
        <v>107.69940593587883</v>
      </c>
      <c r="AF23" s="12">
        <f>100*AS23/E23</f>
        <v>102.75277740208547</v>
      </c>
      <c r="AG23" s="61">
        <v>0.24864</v>
      </c>
      <c r="AH23" s="12">
        <v>5.9878261000000004</v>
      </c>
      <c r="AI23" s="61">
        <v>0.24864</v>
      </c>
      <c r="AJ23" s="12">
        <f>100*AS23/G23</f>
        <v>115.11110796769518</v>
      </c>
      <c r="AK23" s="12">
        <v>5.9878261000000004</v>
      </c>
      <c r="AL23" s="61">
        <v>0.24864</v>
      </c>
      <c r="AM23" s="12">
        <f>100*AS23/AC23</f>
        <v>106.41862929531308</v>
      </c>
      <c r="AN23" s="12">
        <v>5.9878261000000004</v>
      </c>
      <c r="AO23" s="61"/>
      <c r="AP23" s="61"/>
      <c r="AQ23" s="12"/>
      <c r="AR23" s="15">
        <v>132.10343059760004</v>
      </c>
      <c r="AS23" s="15">
        <v>131.25565836028531</v>
      </c>
      <c r="AT23" s="15"/>
      <c r="AU23" s="15">
        <f>100*D23/C23</f>
        <v>104.66501658154787</v>
      </c>
      <c r="AV23" s="15">
        <f t="shared" si="20"/>
        <v>91.20576851285881</v>
      </c>
      <c r="AW23" s="15">
        <f t="shared" si="20"/>
        <v>99.413995923519437</v>
      </c>
      <c r="AX23" s="15">
        <f>100*AV23/AW23</f>
        <v>91.743388509425444</v>
      </c>
      <c r="AY23" s="15">
        <f>100*AR23*F23/(E23*AS23)</f>
        <v>96.023232795864033</v>
      </c>
      <c r="AZ23" s="15">
        <f>10000/AU23</f>
        <v>95.54290752162332</v>
      </c>
      <c r="BA23" s="15">
        <v>167.27821247816425</v>
      </c>
    </row>
    <row r="25" spans="1:54">
      <c r="A25" t="s">
        <v>208</v>
      </c>
      <c r="C25" s="12">
        <v>122.94524694830284</v>
      </c>
      <c r="D25" s="12">
        <v>97.882633269105455</v>
      </c>
      <c r="E25" s="12">
        <v>143.28589629382589</v>
      </c>
      <c r="F25" s="12">
        <v>103.98204123894209</v>
      </c>
      <c r="G25" s="12">
        <v>114.51948225366426</v>
      </c>
      <c r="H25" s="12"/>
      <c r="I25" s="12">
        <v>89.422967343804416</v>
      </c>
      <c r="J25" s="7"/>
      <c r="K25" s="7"/>
      <c r="L25" s="7"/>
      <c r="M25" s="12"/>
      <c r="O25" s="12"/>
      <c r="P25" s="12"/>
      <c r="Q25" s="12"/>
      <c r="R25" s="12"/>
      <c r="S25" s="12"/>
      <c r="U25" s="12"/>
      <c r="W25" s="12"/>
      <c r="X25" s="12"/>
      <c r="AA25" s="12"/>
      <c r="AB25" s="12"/>
      <c r="AD25" s="12">
        <v>114.51948225366426</v>
      </c>
      <c r="AE25" s="12"/>
      <c r="AF25" s="12"/>
      <c r="AJ25" s="12"/>
      <c r="AQ25" s="12"/>
      <c r="AR25" s="12">
        <v>107.68385775374072</v>
      </c>
      <c r="AS25" s="12">
        <v>94.849606370101981</v>
      </c>
      <c r="AT25" s="12"/>
      <c r="AU25" s="12">
        <f>100*D25/C25</f>
        <v>79.614816919489428</v>
      </c>
      <c r="AV25" s="12">
        <f>+C25*AR25/E25</f>
        <v>92.397220007828778</v>
      </c>
      <c r="AW25" s="12">
        <f>+D25*AS25/F25</f>
        <v>89.285891346463785</v>
      </c>
      <c r="AX25" s="12">
        <f>100*AV25/AW25</f>
        <v>103.48468119032584</v>
      </c>
      <c r="AY25" s="12">
        <f>100*AR25*F25/(E25*AS25)</f>
        <v>82.389139469395218</v>
      </c>
      <c r="AZ25" s="12">
        <f>10000/AU25</f>
        <v>125.60476035651142</v>
      </c>
      <c r="BA25" s="12">
        <v>89.422967343804416</v>
      </c>
    </row>
    <row r="26" spans="1:54">
      <c r="A26" t="s">
        <v>222</v>
      </c>
      <c r="C26" s="12">
        <v>139.26781804179529</v>
      </c>
      <c r="D26" s="12">
        <v>96.203857371964446</v>
      </c>
      <c r="E26" s="12">
        <v>194.46810578753391</v>
      </c>
      <c r="F26" s="12">
        <v>119.49570337982583</v>
      </c>
      <c r="G26" s="12">
        <v>124.49357911389994</v>
      </c>
      <c r="H26" s="12"/>
      <c r="I26" s="12">
        <v>126.76640357255243</v>
      </c>
      <c r="J26" s="7"/>
      <c r="K26" s="7"/>
      <c r="L26" s="7"/>
      <c r="M26" s="12"/>
      <c r="O26" s="12"/>
      <c r="P26" s="12"/>
      <c r="Q26" s="12"/>
      <c r="R26" s="12"/>
      <c r="S26" s="12"/>
      <c r="T26" s="12">
        <v>125.21421430380036</v>
      </c>
      <c r="U26" s="12"/>
      <c r="W26" s="12"/>
      <c r="X26" s="12"/>
      <c r="AA26" s="12"/>
      <c r="AB26" s="12"/>
      <c r="AD26" s="12">
        <v>124.49357911389994</v>
      </c>
      <c r="AE26" s="12"/>
      <c r="AF26" s="12"/>
      <c r="AJ26" s="12"/>
      <c r="AQ26" s="12"/>
      <c r="AR26" s="12">
        <v>121.09039667536892</v>
      </c>
      <c r="AS26" s="12">
        <v>122.23564381960686</v>
      </c>
      <c r="AT26" s="12"/>
      <c r="AU26" s="12">
        <f>100*D26/C26</f>
        <v>69.07831164777275</v>
      </c>
      <c r="AV26" s="12">
        <f>+C26*AR26/E26</f>
        <v>86.718566329940231</v>
      </c>
      <c r="AW26" s="12">
        <f>+D26*AS26/F26</f>
        <v>98.409734502446057</v>
      </c>
      <c r="AX26" s="12">
        <f>100*AV26/AW26</f>
        <v>88.119906804326106</v>
      </c>
      <c r="AY26" s="12">
        <f>100*AR26*F26/(E26*AS26)</f>
        <v>60.871743846019299</v>
      </c>
      <c r="AZ26" s="12">
        <f>10000/AU26</f>
        <v>144.76323699093223</v>
      </c>
      <c r="BA26" s="12">
        <v>126.76640357255243</v>
      </c>
    </row>
    <row r="27" spans="1:54">
      <c r="A27" t="s">
        <v>205</v>
      </c>
      <c r="G27" s="12">
        <v>139.94065932648334</v>
      </c>
      <c r="H27" s="12"/>
      <c r="I27" s="12"/>
      <c r="J27" s="7"/>
      <c r="K27" s="7"/>
      <c r="L27" s="7"/>
      <c r="M27" s="12"/>
      <c r="O27" s="12"/>
      <c r="P27" s="12"/>
      <c r="Q27" s="12"/>
      <c r="R27" s="12"/>
      <c r="S27" s="12"/>
      <c r="T27" s="12">
        <v>136.39675737871178</v>
      </c>
      <c r="U27" s="12"/>
      <c r="AA27" s="12"/>
      <c r="AB27" s="12"/>
      <c r="AD27" s="12">
        <v>139.94065932648334</v>
      </c>
      <c r="AE27" s="12"/>
      <c r="AF27" s="12"/>
    </row>
    <row r="28" spans="1:54">
      <c r="A28" t="s">
        <v>214</v>
      </c>
      <c r="G28" s="12">
        <v>185.82645741252534</v>
      </c>
      <c r="H28" s="12"/>
      <c r="I28" s="12"/>
      <c r="J28" s="7"/>
      <c r="K28" s="7"/>
      <c r="L28" s="7"/>
      <c r="M28" s="12"/>
      <c r="O28" s="12"/>
      <c r="P28" s="12"/>
      <c r="Q28" s="12"/>
      <c r="R28" s="12"/>
      <c r="S28" s="12"/>
      <c r="T28" s="12">
        <v>261.52643223263277</v>
      </c>
      <c r="U28" s="12"/>
      <c r="AA28" s="12"/>
      <c r="AB28" s="12"/>
      <c r="AD28" s="12">
        <v>185.82645741252534</v>
      </c>
      <c r="AE28" s="12"/>
      <c r="AF28" s="12"/>
      <c r="AM28" t="s">
        <v>382</v>
      </c>
    </row>
    <row r="29" spans="1:54">
      <c r="A29" t="s">
        <v>209</v>
      </c>
      <c r="B29" t="s">
        <v>297</v>
      </c>
      <c r="C29" s="12">
        <v>120.55517814301093</v>
      </c>
      <c r="D29" s="12">
        <v>86.036209722675395</v>
      </c>
      <c r="E29" s="12">
        <v>264.33622289461329</v>
      </c>
      <c r="F29" s="12">
        <v>171.74056583952273</v>
      </c>
      <c r="G29" s="12">
        <v>200.81040127812923</v>
      </c>
      <c r="H29" s="12"/>
      <c r="I29" s="12">
        <v>143.20904373892114</v>
      </c>
      <c r="J29" s="7"/>
      <c r="K29" s="7"/>
      <c r="L29" s="7"/>
      <c r="M29" s="12"/>
      <c r="N29" s="12"/>
      <c r="O29" s="12"/>
      <c r="P29" s="12"/>
      <c r="Q29" s="12"/>
      <c r="R29" s="12"/>
      <c r="S29" s="12"/>
      <c r="T29" s="12">
        <v>228.26328767797506</v>
      </c>
      <c r="U29" s="12"/>
      <c r="V29" s="12"/>
      <c r="W29" s="12">
        <v>104.92390566289406</v>
      </c>
      <c r="X29" s="12"/>
      <c r="Y29" s="61"/>
      <c r="Z29" s="12"/>
      <c r="AA29" s="12"/>
      <c r="AB29" s="12"/>
      <c r="AC29" s="61"/>
      <c r="AD29" s="12">
        <v>200.81040127812923</v>
      </c>
      <c r="AE29" s="12"/>
      <c r="AF29" s="12"/>
      <c r="AG29" s="61"/>
      <c r="AH29" s="12"/>
      <c r="AI29" s="61"/>
      <c r="AJ29" s="12">
        <f>100*AS29/G29</f>
        <v>104.92390566289406</v>
      </c>
      <c r="AK29" s="12"/>
      <c r="AL29" s="61"/>
      <c r="AM29" s="61"/>
      <c r="AN29" s="12"/>
      <c r="AO29" s="61"/>
      <c r="AP29" s="61"/>
      <c r="AQ29" s="12"/>
      <c r="AR29" s="12">
        <v>222.16302174409705</v>
      </c>
      <c r="AS29" s="12">
        <v>210.6981159983433</v>
      </c>
      <c r="AT29" s="12">
        <f>100*AR29/AS29</f>
        <v>105.44138977770638</v>
      </c>
      <c r="AU29" s="12">
        <f>100*D29/C29</f>
        <v>71.366664665878773</v>
      </c>
      <c r="AV29" s="12">
        <f t="shared" ref="AV29:AW31" si="21">+C29*AR29/E29</f>
        <v>101.32134888613868</v>
      </c>
      <c r="AW29" s="12">
        <f t="shared" si="21"/>
        <v>105.55262356096374</v>
      </c>
      <c r="AX29" s="12">
        <f>100*AV29/AW29</f>
        <v>95.99131264380064</v>
      </c>
      <c r="AY29" s="12">
        <f>100*AR29*F29/(E29*AS29)</f>
        <v>68.505798202876505</v>
      </c>
      <c r="AZ29" s="12">
        <f>10000/AU29</f>
        <v>140.12144250845333</v>
      </c>
      <c r="BA29" s="12">
        <v>143.20904373892114</v>
      </c>
      <c r="BB29" s="12"/>
    </row>
    <row r="30" spans="1:54" s="16" customFormat="1">
      <c r="A30" s="16" t="s">
        <v>198</v>
      </c>
      <c r="C30" s="15">
        <v>102.16343861022477</v>
      </c>
      <c r="D30" s="15">
        <v>105.31313789738414</v>
      </c>
      <c r="E30" s="15">
        <v>112.56947360365041</v>
      </c>
      <c r="F30" s="15">
        <v>117.46920621557156</v>
      </c>
      <c r="G30" s="15">
        <v>116.99262751774236</v>
      </c>
      <c r="H30" s="15"/>
      <c r="I30" s="15">
        <v>141.38182873151416</v>
      </c>
      <c r="J30" s="7"/>
      <c r="K30" s="7"/>
      <c r="L30" s="7"/>
      <c r="M30" s="15"/>
      <c r="N30"/>
      <c r="O30" s="15"/>
      <c r="P30" s="15"/>
      <c r="Q30" s="15"/>
      <c r="R30" s="15"/>
      <c r="S30" s="15"/>
      <c r="T30" s="12">
        <v>116.92081918130138</v>
      </c>
      <c r="U30" s="15"/>
      <c r="V30"/>
      <c r="W30" s="12">
        <v>91.810045993395235</v>
      </c>
      <c r="X30" s="12"/>
      <c r="Y30"/>
      <c r="Z30"/>
      <c r="AA30" s="15"/>
      <c r="AB30" s="15"/>
      <c r="AC30"/>
      <c r="AD30" s="15">
        <v>116.99262751774236</v>
      </c>
      <c r="AE30" s="15"/>
      <c r="AF30" s="15"/>
      <c r="AG30"/>
      <c r="AH30"/>
      <c r="AI30"/>
      <c r="AJ30" s="12">
        <f>100*AS30/G30</f>
        <v>91.810045993395235</v>
      </c>
      <c r="AK30"/>
      <c r="AL30"/>
      <c r="AM30"/>
      <c r="AN30"/>
      <c r="AO30"/>
      <c r="AP30"/>
      <c r="AQ30" s="12"/>
      <c r="AR30" s="15">
        <v>141.29024437071541</v>
      </c>
      <c r="AS30" s="15">
        <v>107.41098513292083</v>
      </c>
      <c r="AT30" s="15"/>
      <c r="AU30" s="15">
        <f>100*D30/C30</f>
        <v>103.08300046475152</v>
      </c>
      <c r="AV30" s="15">
        <f t="shared" si="21"/>
        <v>128.22923253434448</v>
      </c>
      <c r="AW30" s="15">
        <f t="shared" si="21"/>
        <v>96.295771916927222</v>
      </c>
      <c r="AX30" s="15">
        <f>100*AV30/AW30</f>
        <v>133.16185122329745</v>
      </c>
      <c r="AY30" s="15">
        <f>100*AR30*F30/(E30*AS30)</f>
        <v>137.26723171538342</v>
      </c>
      <c r="AZ30" s="15">
        <f>10000/AU30</f>
        <v>97.009205736298171</v>
      </c>
      <c r="BA30" s="15">
        <v>141.38182873151416</v>
      </c>
    </row>
    <row r="31" spans="1:54" s="16" customFormat="1">
      <c r="A31" s="16" t="s">
        <v>217</v>
      </c>
      <c r="B31" s="16" t="s">
        <v>304</v>
      </c>
      <c r="C31" s="15">
        <v>124.85477488274373</v>
      </c>
      <c r="D31" s="15">
        <v>95.575065730446255</v>
      </c>
      <c r="E31" s="15">
        <v>206.06928723622642</v>
      </c>
      <c r="F31" s="15">
        <v>125.34453378398501</v>
      </c>
      <c r="G31" s="15">
        <v>149.43958260113928</v>
      </c>
      <c r="H31" s="15"/>
      <c r="I31" s="15">
        <v>179.45217264687648</v>
      </c>
      <c r="J31" s="7"/>
      <c r="K31" s="7"/>
      <c r="L31" s="7"/>
      <c r="M31" s="15"/>
      <c r="N31"/>
      <c r="O31" s="15"/>
      <c r="P31" s="15"/>
      <c r="Q31" s="15"/>
      <c r="R31" s="15"/>
      <c r="S31" s="15"/>
      <c r="T31" s="12">
        <v>134.55342362235353</v>
      </c>
      <c r="U31" s="15"/>
      <c r="V31"/>
      <c r="W31" s="12">
        <v>85.170697081740897</v>
      </c>
      <c r="X31" s="12"/>
      <c r="Y31"/>
      <c r="Z31"/>
      <c r="AA31" s="15"/>
      <c r="AB31" s="15"/>
      <c r="AC31"/>
      <c r="AD31" s="15">
        <v>149.43958260113928</v>
      </c>
      <c r="AE31" s="15"/>
      <c r="AF31" s="15"/>
      <c r="AG31"/>
      <c r="AH31"/>
      <c r="AI31"/>
      <c r="AJ31" s="12">
        <f>100*AS31/G31</f>
        <v>85.170697081740897</v>
      </c>
      <c r="AK31"/>
      <c r="AL31"/>
      <c r="AM31"/>
      <c r="AN31"/>
      <c r="AO31"/>
      <c r="AP31"/>
      <c r="AQ31" s="12"/>
      <c r="AR31" s="15">
        <v>138.42894292861092</v>
      </c>
      <c r="AS31" s="15">
        <v>127.27873421743431</v>
      </c>
      <c r="AT31" s="15"/>
      <c r="AU31" s="15">
        <f>100*D31/C31</f>
        <v>76.548987269573587</v>
      </c>
      <c r="AV31" s="15">
        <f t="shared" si="21"/>
        <v>83.872345745511467</v>
      </c>
      <c r="AW31" s="15">
        <f t="shared" si="21"/>
        <v>97.049891380852017</v>
      </c>
      <c r="AX31" s="15">
        <f>100*AV31/AW31</f>
        <v>86.421885230527437</v>
      </c>
      <c r="AY31" s="15">
        <f>100*AR31*F31/(E31*AS31)</f>
        <v>66.155077923241947</v>
      </c>
      <c r="AZ31" s="15">
        <f>10000/AU31</f>
        <v>130.63530108875474</v>
      </c>
      <c r="BA31" s="15">
        <v>179.45217264687648</v>
      </c>
    </row>
    <row r="32" spans="1:54">
      <c r="N32" s="12"/>
      <c r="V32" s="12"/>
      <c r="Y32" s="61"/>
      <c r="Z32" s="12"/>
      <c r="AC32" s="61"/>
      <c r="AG32" s="61"/>
      <c r="AH32" s="12"/>
      <c r="AI32" s="61"/>
      <c r="AK32" s="12"/>
      <c r="AL32" s="61"/>
      <c r="AM32" s="61"/>
      <c r="AN32" s="12"/>
      <c r="AO32" s="61"/>
      <c r="AP32" s="61"/>
    </row>
  </sheetData>
  <phoneticPr fontId="59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X38"/>
  <sheetViews>
    <sheetView topLeftCell="A2" workbookViewId="0">
      <selection activeCell="L22" sqref="L22"/>
    </sheetView>
  </sheetViews>
  <sheetFormatPr baseColWidth="10" defaultColWidth="11.5546875" defaultRowHeight="14.4"/>
  <cols>
    <col min="1" max="1" width="27.44140625" style="110" customWidth="1"/>
    <col min="2" max="16384" width="11.5546875" style="110"/>
  </cols>
  <sheetData>
    <row r="1" spans="1:7" hidden="1">
      <c r="A1" s="109" t="e">
        <f ca="1">DotStatQuery(#REF!)</f>
        <v>#NAME?</v>
      </c>
    </row>
    <row r="2" spans="1:7">
      <c r="A2" s="109"/>
      <c r="B2" s="180" t="s">
        <v>569</v>
      </c>
      <c r="C2" s="181"/>
      <c r="D2" s="181"/>
      <c r="E2" s="181"/>
      <c r="F2" s="181"/>
      <c r="G2" s="181"/>
    </row>
    <row r="3" spans="1:7">
      <c r="A3" s="109"/>
    </row>
    <row r="4" spans="1:7">
      <c r="A4" s="109"/>
    </row>
    <row r="5" spans="1:7">
      <c r="A5" s="109"/>
    </row>
    <row r="6" spans="1:7">
      <c r="A6" s="109"/>
    </row>
    <row r="7" spans="1:7">
      <c r="A7" s="109"/>
    </row>
    <row r="8" spans="1:7">
      <c r="A8" s="109"/>
    </row>
    <row r="9" spans="1:7">
      <c r="A9" s="109"/>
    </row>
    <row r="10" spans="1:7">
      <c r="A10" s="109"/>
    </row>
    <row r="11" spans="1:7">
      <c r="A11" s="109"/>
    </row>
    <row r="12" spans="1:7">
      <c r="A12" s="109"/>
    </row>
    <row r="13" spans="1:7">
      <c r="A13" s="109"/>
    </row>
    <row r="14" spans="1:7">
      <c r="A14" s="109"/>
    </row>
    <row r="15" spans="1:7">
      <c r="A15" s="109"/>
    </row>
    <row r="16" spans="1:7">
      <c r="A16" s="109"/>
    </row>
    <row r="17" spans="1:24">
      <c r="A17" s="109"/>
    </row>
    <row r="18" spans="1:24">
      <c r="A18" s="109"/>
    </row>
    <row r="19" spans="1:24">
      <c r="A19" s="109"/>
    </row>
    <row r="20" spans="1:24">
      <c r="A20" s="109"/>
    </row>
    <row r="21" spans="1:24">
      <c r="A21" s="109"/>
    </row>
    <row r="22" spans="1:24">
      <c r="A22" s="109"/>
    </row>
    <row r="23" spans="1:24">
      <c r="A23" s="109"/>
    </row>
    <row r="24" spans="1:24">
      <c r="A24" s="109"/>
    </row>
    <row r="25" spans="1:24" ht="35.4">
      <c r="A25" s="111" t="s">
        <v>553</v>
      </c>
    </row>
    <row r="26" spans="1:24">
      <c r="A26" s="112" t="s">
        <v>554</v>
      </c>
      <c r="B26" s="182" t="s">
        <v>555</v>
      </c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4"/>
    </row>
    <row r="27" spans="1:24">
      <c r="A27" s="112" t="s">
        <v>556</v>
      </c>
      <c r="B27" s="182" t="s">
        <v>353</v>
      </c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4"/>
    </row>
    <row r="28" spans="1:24">
      <c r="A28" s="112" t="s">
        <v>557</v>
      </c>
      <c r="B28" s="182" t="s">
        <v>558</v>
      </c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4"/>
    </row>
    <row r="29" spans="1:24">
      <c r="A29" s="112" t="s">
        <v>559</v>
      </c>
      <c r="B29" s="182" t="s">
        <v>560</v>
      </c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4"/>
    </row>
    <row r="30" spans="1:24">
      <c r="A30" s="113" t="s">
        <v>561</v>
      </c>
      <c r="B30" s="114" t="s">
        <v>562</v>
      </c>
      <c r="C30" s="114" t="s">
        <v>563</v>
      </c>
      <c r="D30" s="114" t="s">
        <v>564</v>
      </c>
      <c r="E30" s="114" t="s">
        <v>565</v>
      </c>
      <c r="F30" s="114" t="s">
        <v>415</v>
      </c>
      <c r="G30" s="114" t="s">
        <v>416</v>
      </c>
      <c r="H30" s="114" t="s">
        <v>417</v>
      </c>
      <c r="I30" s="114" t="s">
        <v>418</v>
      </c>
      <c r="J30" s="114" t="s">
        <v>419</v>
      </c>
      <c r="K30" s="114" t="s">
        <v>420</v>
      </c>
      <c r="L30" s="114" t="s">
        <v>421</v>
      </c>
      <c r="M30" s="114" t="s">
        <v>422</v>
      </c>
      <c r="N30" s="114" t="s">
        <v>423</v>
      </c>
      <c r="O30" s="114" t="s">
        <v>424</v>
      </c>
      <c r="P30" s="114" t="s">
        <v>425</v>
      </c>
      <c r="Q30" s="114" t="s">
        <v>426</v>
      </c>
      <c r="R30" s="114" t="s">
        <v>427</v>
      </c>
      <c r="S30" s="114" t="s">
        <v>428</v>
      </c>
      <c r="T30" s="114" t="s">
        <v>430</v>
      </c>
      <c r="U30" s="114" t="s">
        <v>431</v>
      </c>
      <c r="V30" s="114" t="s">
        <v>432</v>
      </c>
      <c r="W30" s="114" t="s">
        <v>433</v>
      </c>
      <c r="X30" s="114" t="s">
        <v>529</v>
      </c>
    </row>
    <row r="31" spans="1:24" hidden="1">
      <c r="A31" s="115" t="s">
        <v>566</v>
      </c>
      <c r="B31" s="116" t="s">
        <v>487</v>
      </c>
      <c r="C31" s="116" t="s">
        <v>487</v>
      </c>
      <c r="D31" s="116" t="s">
        <v>487</v>
      </c>
      <c r="E31" s="116" t="s">
        <v>487</v>
      </c>
      <c r="F31" s="116" t="s">
        <v>487</v>
      </c>
      <c r="G31" s="116" t="s">
        <v>487</v>
      </c>
      <c r="H31" s="116" t="s">
        <v>487</v>
      </c>
      <c r="I31" s="116" t="s">
        <v>487</v>
      </c>
      <c r="J31" s="116" t="s">
        <v>487</v>
      </c>
      <c r="K31" s="116" t="s">
        <v>487</v>
      </c>
      <c r="L31" s="116" t="s">
        <v>487</v>
      </c>
      <c r="M31" s="116" t="s">
        <v>487</v>
      </c>
      <c r="N31" s="116" t="s">
        <v>487</v>
      </c>
      <c r="O31" s="116" t="s">
        <v>487</v>
      </c>
      <c r="P31" s="116" t="s">
        <v>487</v>
      </c>
      <c r="Q31" s="116" t="s">
        <v>487</v>
      </c>
      <c r="R31" s="116" t="s">
        <v>487</v>
      </c>
      <c r="S31" s="116" t="s">
        <v>487</v>
      </c>
      <c r="T31" s="116" t="s">
        <v>487</v>
      </c>
      <c r="U31" s="116" t="s">
        <v>487</v>
      </c>
      <c r="V31" s="116" t="s">
        <v>487</v>
      </c>
      <c r="W31" s="116" t="s">
        <v>487</v>
      </c>
      <c r="X31" s="116" t="s">
        <v>487</v>
      </c>
    </row>
    <row r="32" spans="1:24">
      <c r="A32" s="117" t="s">
        <v>2</v>
      </c>
      <c r="B32" s="118">
        <v>0.38841194286605563</v>
      </c>
      <c r="C32" s="118">
        <v>0.29276636937502321</v>
      </c>
      <c r="D32" s="118">
        <v>0.55486356347390298</v>
      </c>
      <c r="E32" s="118">
        <v>0.50466107096864654</v>
      </c>
      <c r="F32" s="118">
        <v>0.29672565070451579</v>
      </c>
      <c r="G32" s="118">
        <v>0.36146087774053542</v>
      </c>
      <c r="H32" s="118">
        <v>0.28920619185446877</v>
      </c>
      <c r="I32" s="118">
        <v>0.18384783081360659</v>
      </c>
      <c r="J32" s="118">
        <v>0.22215149905832199</v>
      </c>
      <c r="K32" s="118">
        <v>0.18726085588590491</v>
      </c>
      <c r="L32" s="118">
        <v>0.18498329279890449</v>
      </c>
      <c r="M32" s="118">
        <v>0.23558912058008041</v>
      </c>
      <c r="N32" s="118">
        <v>0.22933828865413849</v>
      </c>
      <c r="O32" s="118">
        <v>0.30212913087311338</v>
      </c>
      <c r="P32" s="118">
        <v>0.35548855193520201</v>
      </c>
      <c r="Q32" s="118">
        <v>0.2068279893997077</v>
      </c>
      <c r="R32" s="118">
        <v>0.23956695251714</v>
      </c>
      <c r="S32" s="118">
        <v>5.6177374281635467E-2</v>
      </c>
      <c r="T32" s="118">
        <v>0.63362742333047284</v>
      </c>
      <c r="U32" s="118">
        <v>0.82140368043929923</v>
      </c>
      <c r="V32" s="118">
        <v>0.1173860779537628</v>
      </c>
      <c r="W32" s="118">
        <v>0.32637446267764741</v>
      </c>
      <c r="X32" s="118">
        <v>0.73576179416871945</v>
      </c>
    </row>
    <row r="33" spans="1:24">
      <c r="A33" s="117" t="s">
        <v>5</v>
      </c>
      <c r="B33" s="119">
        <v>0.85685714526179146</v>
      </c>
      <c r="C33" s="119">
        <v>0.27896176713618798</v>
      </c>
      <c r="D33" s="119">
        <v>0.60756726883170054</v>
      </c>
      <c r="E33" s="119">
        <v>0.27344039309701629</v>
      </c>
      <c r="F33" s="119">
        <v>0.1162595641513843</v>
      </c>
      <c r="G33" s="119">
        <v>0.16473370818242611</v>
      </c>
      <c r="H33" s="119">
        <v>0.15680164113407899</v>
      </c>
      <c r="I33" s="119">
        <v>8.2449467630203402E-2</v>
      </c>
      <c r="J33" s="119">
        <v>9.4211635872767735E-2</v>
      </c>
      <c r="K33" s="119">
        <v>6.7723578935867418E-2</v>
      </c>
      <c r="L33" s="119">
        <v>8.4593628164001372E-2</v>
      </c>
      <c r="M33" s="119">
        <v>0.17973774280695859</v>
      </c>
      <c r="N33" s="119">
        <v>0.15225523188390541</v>
      </c>
      <c r="O33" s="119">
        <v>0.15537694170552729</v>
      </c>
      <c r="P33" s="119">
        <v>0.1697154568452181</v>
      </c>
      <c r="Q33" s="119">
        <v>0.13827494605863611</v>
      </c>
      <c r="R33" s="119">
        <v>0.12108877826402389</v>
      </c>
      <c r="S33" s="119">
        <v>9.7038351534397299E-2</v>
      </c>
      <c r="T33" s="119">
        <v>1.7558639339183379</v>
      </c>
      <c r="U33" s="119">
        <v>0.50725583869646496</v>
      </c>
      <c r="V33" s="119">
        <v>0.14746989446068509</v>
      </c>
      <c r="W33" s="119">
        <v>0.1152694023758392</v>
      </c>
      <c r="X33" s="119">
        <v>0.13374507420439311</v>
      </c>
    </row>
    <row r="34" spans="1:24">
      <c r="A34" s="120" t="s">
        <v>567</v>
      </c>
    </row>
    <row r="37" spans="1:24">
      <c r="A37" s="178" t="s">
        <v>568</v>
      </c>
    </row>
    <row r="38" spans="1:24">
      <c r="A38" s="179"/>
    </row>
  </sheetData>
  <mergeCells count="6">
    <mergeCell ref="A37:A38"/>
    <mergeCell ref="B2:G2"/>
    <mergeCell ref="B26:X26"/>
    <mergeCell ref="B27:X27"/>
    <mergeCell ref="B28:X28"/>
    <mergeCell ref="B29:X29"/>
  </mergeCells>
  <hyperlinks>
    <hyperlink ref="A25" r:id="rId1" tooltip="Click once to display linked information. Click and hold to select this cell." display="C:\Users\cguezennec\AppData\Local\Temp\OECDStat_Metadata\OECDStat_Metadata\ShowMetadata.ashx?Dataset=ECONSH_I&amp;ShowOnWeb=true&amp;Lang=en"/>
    <hyperlink ref="A32" r:id="rId2" tooltip="Click once to display linked information. Click and hold to select this cell." display="C:\Users\cguezennec\AppData\Local\Temp\OECDStat_Metadata\OECDStat_Metadata\ShowMetadata.ashx?Dataset=ECONSH_I&amp;Coords=[COUNTRY].[FRA]&amp;ShowOnWeb=true&amp;Lang=en"/>
    <hyperlink ref="A33" r:id="rId3" tooltip="Click once to display linked information. Click and hold to select this cell." display="C:\Users\cguezennec\AppData\Local\Temp\OECDStat_Metadata\OECDStat_Metadata\ShowMetadata.ashx?Dataset=ECONSH_I&amp;Coords=[COUNTRY].[DEU]&amp;ShowOnWeb=true&amp;Lang=en"/>
    <hyperlink ref="A34" r:id="rId4" tooltip="Click once to display linked information. Click and hold to select this cell." display="http://stats.oecd.org/"/>
  </hyperlinks>
  <pageMargins left="0.7" right="0.7" top="0.75" bottom="0.75" header="0.3" footer="0.3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DJ31"/>
  <sheetViews>
    <sheetView showGridLines="0" zoomScale="76" zoomScaleNormal="76" workbookViewId="0">
      <pane xSplit="1" ySplit="1" topLeftCell="B2" activePane="bottomRight" state="frozen"/>
      <selection activeCell="A2" sqref="A2:L2"/>
      <selection pane="topRight" activeCell="A2" sqref="A2:L2"/>
      <selection pane="bottomLeft" activeCell="A2" sqref="A2:L2"/>
      <selection pane="bottomRight" activeCell="D26" sqref="D26"/>
    </sheetView>
  </sheetViews>
  <sheetFormatPr baseColWidth="10" defaultColWidth="11.44140625" defaultRowHeight="13.2"/>
  <cols>
    <col min="1" max="1" width="38.6640625" style="6" bestFit="1" customWidth="1"/>
    <col min="2" max="3" width="45.6640625" style="6" customWidth="1"/>
    <col min="4" max="4" width="32.44140625" style="6" customWidth="1"/>
    <col min="5" max="5" width="20.33203125" style="6" customWidth="1"/>
    <col min="6" max="6" width="42.44140625" style="6" customWidth="1"/>
    <col min="7" max="7" width="45.6640625" style="6" customWidth="1"/>
    <col min="8" max="8" width="37.44140625" style="6" customWidth="1"/>
    <col min="9" max="9" width="30.33203125" style="6" customWidth="1"/>
    <col min="10" max="10" width="37.33203125" style="6" customWidth="1"/>
    <col min="11" max="11" width="13.44140625" style="6" customWidth="1"/>
    <col min="12" max="12" width="14.6640625" style="6" customWidth="1"/>
    <col min="13" max="13" width="16" style="6" customWidth="1"/>
    <col min="14" max="15" width="13.44140625" style="6" customWidth="1"/>
    <col min="16" max="16" width="17" style="6" customWidth="1"/>
    <col min="17" max="18" width="13.44140625" style="6" customWidth="1"/>
    <col min="19" max="19" width="21" style="6" customWidth="1"/>
    <col min="20" max="20" width="12.109375" style="6" customWidth="1"/>
    <col min="21" max="21" width="14.6640625" style="6" customWidth="1"/>
    <col min="22" max="22" width="13.44140625" style="6" customWidth="1"/>
    <col min="23" max="23" width="18.5546875" style="6" customWidth="1"/>
    <col min="24" max="24" width="13.44140625" style="6" customWidth="1"/>
    <col min="25" max="25" width="19.109375" style="6" customWidth="1"/>
    <col min="26" max="26" width="14.6640625" style="6" customWidth="1"/>
    <col min="27" max="28" width="13.44140625" style="6" customWidth="1"/>
    <col min="29" max="29" width="17.109375" style="6" customWidth="1"/>
    <col min="30" max="30" width="14.6640625" style="6" customWidth="1"/>
    <col min="31" max="31" width="16.6640625" style="6" customWidth="1"/>
    <col min="32" max="32" width="22.33203125" style="6" customWidth="1"/>
    <col min="33" max="34" width="13.44140625" style="6" customWidth="1"/>
    <col min="35" max="35" width="21" style="6" customWidth="1"/>
    <col min="36" max="36" width="12.109375" style="6" customWidth="1"/>
    <col min="37" max="37" width="20.109375" style="6" customWidth="1"/>
    <col min="38" max="39" width="13.44140625" style="6" customWidth="1"/>
    <col min="40" max="40" width="18" style="6" customWidth="1"/>
    <col min="41" max="41" width="13.44140625" style="6" customWidth="1"/>
    <col min="42" max="42" width="26.44140625" style="6" customWidth="1"/>
    <col min="43" max="43" width="13.44140625" style="6" customWidth="1"/>
    <col min="44" max="44" width="13.5546875" style="6" customWidth="1"/>
    <col min="45" max="45" width="14.6640625" style="6" customWidth="1"/>
    <col min="46" max="46" width="13.44140625" style="6" customWidth="1"/>
    <col min="47" max="47" width="14.6640625" style="6" customWidth="1"/>
    <col min="48" max="48" width="13.44140625" style="6" customWidth="1"/>
    <col min="49" max="49" width="19.109375" style="6" customWidth="1"/>
    <col min="50" max="50" width="19.33203125" style="6" customWidth="1"/>
    <col min="51" max="51" width="29.109375" style="6" customWidth="1"/>
    <col min="52" max="52" width="23.5546875" style="6" customWidth="1"/>
    <col min="53" max="53" width="27.88671875" style="6" customWidth="1"/>
    <col min="54" max="56" width="14.6640625" style="6" customWidth="1"/>
    <col min="57" max="57" width="18.109375" style="6" customWidth="1"/>
    <col min="58" max="58" width="20.5546875" style="6" customWidth="1"/>
    <col min="59" max="59" width="14.6640625" style="6" customWidth="1"/>
    <col min="60" max="60" width="13.44140625" style="6" customWidth="1"/>
    <col min="61" max="61" width="18.88671875" style="6" customWidth="1"/>
    <col min="62" max="62" width="13.44140625" style="6" customWidth="1"/>
    <col min="63" max="63" width="21" style="6" customWidth="1"/>
    <col min="64" max="64" width="21.109375" style="6" customWidth="1"/>
    <col min="65" max="65" width="14.6640625" style="6" customWidth="1"/>
    <col min="66" max="66" width="18.33203125" style="6" customWidth="1"/>
    <col min="67" max="67" width="14.6640625" style="6" customWidth="1"/>
    <col min="68" max="68" width="13.44140625" style="6" customWidth="1"/>
    <col min="69" max="69" width="22.6640625" style="6" customWidth="1"/>
    <col min="70" max="70" width="13.44140625" style="6" customWidth="1"/>
    <col min="71" max="71" width="13.5546875" style="6" customWidth="1"/>
    <col min="72" max="72" width="14.6640625" style="6" customWidth="1"/>
    <col min="73" max="73" width="13.44140625" style="6" customWidth="1"/>
    <col min="74" max="74" width="19.109375" style="6" customWidth="1"/>
    <col min="75" max="75" width="14.6640625" style="6" customWidth="1"/>
    <col min="76" max="76" width="13.44140625" style="6" customWidth="1"/>
    <col min="77" max="77" width="27" style="6" customWidth="1"/>
    <col min="78" max="78" width="13.44140625" style="6" customWidth="1"/>
    <col min="79" max="79" width="21.33203125" style="6" customWidth="1"/>
    <col min="80" max="80" width="24.5546875" style="6" customWidth="1"/>
    <col min="81" max="81" width="18.6640625" style="6" customWidth="1"/>
    <col min="82" max="82" width="14.6640625" style="6" customWidth="1"/>
    <col min="83" max="83" width="19.33203125" style="6" customWidth="1"/>
    <col min="84" max="84" width="17.6640625" style="6" customWidth="1"/>
    <col min="85" max="86" width="14.6640625" style="6" customWidth="1"/>
    <col min="87" max="87" width="17.33203125" style="6" customWidth="1"/>
    <col min="88" max="88" width="15.109375" style="6" customWidth="1"/>
    <col min="89" max="89" width="12.109375" style="6" customWidth="1"/>
    <col min="90" max="91" width="16" style="6" customWidth="1"/>
    <col min="92" max="114" width="11.44140625" style="6"/>
    <col min="115" max="16384" width="11.44140625" style="108"/>
  </cols>
  <sheetData>
    <row r="1" spans="1:114" s="159" customFormat="1" ht="12.75" customHeight="1">
      <c r="A1" s="156"/>
      <c r="B1" s="157" t="s">
        <v>2</v>
      </c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  <c r="BD1" s="158"/>
      <c r="BE1" s="158"/>
      <c r="BF1" s="158"/>
      <c r="BG1" s="158"/>
      <c r="BH1" s="158"/>
      <c r="BI1" s="158"/>
      <c r="BJ1" s="158"/>
      <c r="BK1" s="158"/>
      <c r="BL1" s="158"/>
      <c r="BM1" s="158"/>
      <c r="BN1" s="158"/>
      <c r="BO1" s="158"/>
      <c r="BP1" s="158"/>
      <c r="BQ1" s="158"/>
      <c r="BR1" s="158"/>
      <c r="BS1" s="158"/>
      <c r="BT1" s="158"/>
      <c r="BU1" s="158"/>
      <c r="BV1" s="158"/>
      <c r="BW1" s="158"/>
      <c r="BX1" s="158"/>
      <c r="BY1" s="158"/>
      <c r="BZ1" s="158"/>
      <c r="CA1" s="158"/>
      <c r="CB1" s="158"/>
      <c r="CC1" s="158"/>
      <c r="CD1" s="158"/>
      <c r="CE1" s="158"/>
      <c r="CF1" s="158"/>
      <c r="CG1" s="158"/>
      <c r="CH1" s="158"/>
      <c r="CI1" s="158"/>
      <c r="CJ1" s="158"/>
      <c r="CK1" s="158"/>
      <c r="CL1" s="158"/>
      <c r="CM1" s="158"/>
      <c r="CN1" s="158"/>
      <c r="CO1" s="158"/>
      <c r="CP1" s="158"/>
      <c r="CQ1" s="158"/>
      <c r="CR1" s="158"/>
      <c r="CS1" s="158"/>
      <c r="CT1" s="158"/>
      <c r="CU1" s="158"/>
      <c r="CV1" s="158"/>
      <c r="CW1" s="158"/>
      <c r="CX1" s="158"/>
      <c r="CY1" s="158"/>
      <c r="CZ1" s="158"/>
      <c r="DA1" s="158"/>
      <c r="DB1" s="158"/>
      <c r="DC1" s="158"/>
      <c r="DD1" s="158"/>
      <c r="DE1" s="158"/>
      <c r="DF1" s="158"/>
      <c r="DG1" s="158"/>
      <c r="DH1" s="158"/>
      <c r="DI1" s="158"/>
      <c r="DJ1" s="158"/>
    </row>
    <row r="2" spans="1:114" s="159" customFormat="1" ht="12.75" customHeight="1">
      <c r="A2" s="156" t="s">
        <v>551</v>
      </c>
      <c r="B2" s="157">
        <v>28</v>
      </c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  <c r="BO2" s="158"/>
      <c r="BP2" s="158"/>
      <c r="BQ2" s="158"/>
      <c r="BR2" s="158"/>
      <c r="BS2" s="158"/>
      <c r="BT2" s="158"/>
      <c r="BU2" s="158"/>
      <c r="BV2" s="158"/>
      <c r="BW2" s="158"/>
      <c r="BX2" s="158"/>
      <c r="BY2" s="158"/>
      <c r="BZ2" s="158"/>
      <c r="CA2" s="158"/>
      <c r="CB2" s="158"/>
      <c r="CC2" s="158"/>
      <c r="CD2" s="158"/>
      <c r="CE2" s="158"/>
      <c r="CF2" s="158"/>
      <c r="CG2" s="158"/>
      <c r="CH2" s="158"/>
      <c r="CI2" s="158"/>
      <c r="CJ2" s="158"/>
      <c r="CK2" s="158"/>
      <c r="CL2" s="158"/>
      <c r="CM2" s="158"/>
      <c r="CN2" s="158"/>
      <c r="CO2" s="158"/>
      <c r="CP2" s="158"/>
      <c r="CQ2" s="158"/>
      <c r="CR2" s="158"/>
      <c r="CS2" s="158"/>
      <c r="CT2" s="158"/>
      <c r="CU2" s="158"/>
      <c r="CV2" s="158"/>
      <c r="CW2" s="158"/>
      <c r="CX2" s="158"/>
      <c r="CY2" s="158"/>
      <c r="CZ2" s="158"/>
      <c r="DA2" s="158"/>
      <c r="DB2" s="158"/>
      <c r="DC2" s="158"/>
      <c r="DD2" s="158"/>
      <c r="DE2" s="158"/>
      <c r="DF2" s="158"/>
      <c r="DG2" s="158"/>
      <c r="DH2" s="158"/>
      <c r="DI2" s="158"/>
      <c r="DJ2" s="158"/>
    </row>
    <row r="3" spans="1:114" s="159" customFormat="1" ht="12.75" customHeight="1">
      <c r="A3" s="156" t="s">
        <v>552</v>
      </c>
      <c r="B3" s="160">
        <v>54</v>
      </c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</row>
    <row r="4" spans="1:114" s="159" customFormat="1" ht="12.75" customHeight="1">
      <c r="A4" s="156" t="s">
        <v>611</v>
      </c>
      <c r="B4" s="157">
        <v>18</v>
      </c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</row>
    <row r="5" spans="1:114" ht="12.75" customHeight="1"/>
    <row r="6" spans="1:114" ht="24.6" customHeight="1">
      <c r="B6" s="185" t="s">
        <v>682</v>
      </c>
      <c r="C6" s="186"/>
      <c r="D6" s="186"/>
    </row>
    <row r="7" spans="1:114" ht="12.75" customHeight="1"/>
    <row r="8" spans="1:114" ht="12.75" customHeight="1"/>
    <row r="9" spans="1:114" ht="12.75" customHeight="1"/>
    <row r="10" spans="1:114" ht="12.75" customHeight="1"/>
    <row r="11" spans="1:114" ht="12.75" customHeight="1"/>
    <row r="12" spans="1:114" ht="12.75" customHeight="1"/>
    <row r="13" spans="1:114" ht="12.75" customHeight="1"/>
    <row r="31" spans="2:2" ht="15">
      <c r="B31" s="161" t="s">
        <v>683</v>
      </c>
    </row>
  </sheetData>
  <mergeCells count="1">
    <mergeCell ref="B6:D6"/>
  </mergeCells>
  <pageMargins left="0.79" right="0.79" top="0.98" bottom="0.98" header="0.49" footer="0.49"/>
  <pageSetup paperSize="8" orientation="landscape" horizontalDpi="1200" verticalDpi="1200" r:id="rId1"/>
  <headerFooter alignWithMargins="0">
    <oddHeader>&amp;COnglet 3 : Total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rgb="FFFFC000"/>
  </sheetPr>
  <dimension ref="B25:F25"/>
  <sheetViews>
    <sheetView showGridLines="0" workbookViewId="0">
      <selection activeCell="H7" sqref="H7"/>
    </sheetView>
  </sheetViews>
  <sheetFormatPr baseColWidth="10" defaultRowHeight="13.2"/>
  <sheetData>
    <row r="25" spans="2:6">
      <c r="B25" s="177" t="s">
        <v>684</v>
      </c>
      <c r="C25" s="175"/>
      <c r="D25" s="175"/>
      <c r="E25" s="175"/>
      <c r="F25" s="175"/>
    </row>
  </sheetData>
  <mergeCells count="1">
    <mergeCell ref="B25:F2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A1:T30"/>
  <sheetViews>
    <sheetView topLeftCell="A8" zoomScaleNormal="100" workbookViewId="0">
      <selection activeCell="D33" sqref="D33:D34"/>
    </sheetView>
  </sheetViews>
  <sheetFormatPr baseColWidth="10" defaultColWidth="10.33203125" defaultRowHeight="13.8"/>
  <cols>
    <col min="1" max="1" width="10.33203125" style="97" customWidth="1"/>
    <col min="2" max="16384" width="10.33203125" style="97"/>
  </cols>
  <sheetData>
    <row r="1" spans="1:20">
      <c r="A1" s="96" t="s">
        <v>518</v>
      </c>
    </row>
    <row r="3" spans="1:20">
      <c r="A3" s="96" t="s">
        <v>519</v>
      </c>
      <c r="B3" s="98">
        <v>42359.673391203702</v>
      </c>
    </row>
    <row r="4" spans="1:20">
      <c r="A4" s="96" t="s">
        <v>520</v>
      </c>
      <c r="B4" s="98">
        <v>42410.46608849537</v>
      </c>
    </row>
    <row r="5" spans="1:20">
      <c r="A5" s="96" t="s">
        <v>521</v>
      </c>
      <c r="B5" s="96" t="s">
        <v>522</v>
      </c>
    </row>
    <row r="6" spans="1:20" ht="27.75" customHeight="1"/>
    <row r="7" spans="1:20">
      <c r="A7" s="96" t="s">
        <v>192</v>
      </c>
      <c r="B7" s="96" t="s">
        <v>523</v>
      </c>
    </row>
    <row r="8" spans="1:20">
      <c r="A8" s="96" t="s">
        <v>524</v>
      </c>
      <c r="B8" s="96" t="s">
        <v>525</v>
      </c>
    </row>
    <row r="9" spans="1:20">
      <c r="A9" s="96" t="s">
        <v>526</v>
      </c>
      <c r="B9" s="96" t="s">
        <v>527</v>
      </c>
    </row>
    <row r="11" spans="1:20">
      <c r="A11" s="99" t="s">
        <v>528</v>
      </c>
      <c r="B11" s="99" t="s">
        <v>416</v>
      </c>
      <c r="C11" s="99" t="s">
        <v>417</v>
      </c>
      <c r="D11" s="99" t="s">
        <v>418</v>
      </c>
      <c r="E11" s="99" t="s">
        <v>419</v>
      </c>
      <c r="F11" s="99" t="s">
        <v>420</v>
      </c>
      <c r="G11" s="99" t="s">
        <v>421</v>
      </c>
      <c r="H11" s="99" t="s">
        <v>422</v>
      </c>
      <c r="I11" s="99" t="s">
        <v>423</v>
      </c>
      <c r="J11" s="99" t="s">
        <v>424</v>
      </c>
      <c r="K11" s="99" t="s">
        <v>425</v>
      </c>
      <c r="L11" s="99" t="s">
        <v>426</v>
      </c>
      <c r="M11" s="99" t="s">
        <v>427</v>
      </c>
      <c r="N11" s="99" t="s">
        <v>428</v>
      </c>
      <c r="O11" s="99" t="s">
        <v>430</v>
      </c>
      <c r="P11" s="99" t="s">
        <v>431</v>
      </c>
      <c r="Q11" s="99" t="s">
        <v>432</v>
      </c>
      <c r="R11" s="99" t="s">
        <v>433</v>
      </c>
      <c r="S11" s="99" t="s">
        <v>529</v>
      </c>
      <c r="T11" s="99" t="s">
        <v>530</v>
      </c>
    </row>
    <row r="12" spans="1:20">
      <c r="A12" s="99" t="s">
        <v>531</v>
      </c>
      <c r="B12" s="100">
        <v>70.7</v>
      </c>
      <c r="C12" s="100">
        <v>72</v>
      </c>
      <c r="D12" s="100">
        <v>73.2</v>
      </c>
      <c r="E12" s="100">
        <v>74.900000000000006</v>
      </c>
      <c r="F12" s="100">
        <v>78.7</v>
      </c>
      <c r="G12" s="100">
        <v>81.099999999999994</v>
      </c>
      <c r="H12" s="100">
        <v>83</v>
      </c>
      <c r="I12" s="100">
        <v>85</v>
      </c>
      <c r="J12" s="100">
        <v>85.7</v>
      </c>
      <c r="K12" s="100">
        <v>86.4</v>
      </c>
      <c r="L12" s="100">
        <v>89.5</v>
      </c>
      <c r="M12" s="100">
        <v>90.1</v>
      </c>
      <c r="N12" s="100">
        <v>92.3</v>
      </c>
      <c r="O12" s="100">
        <v>93.9</v>
      </c>
      <c r="P12" s="100">
        <v>94.1</v>
      </c>
      <c r="Q12" s="100">
        <v>97.7</v>
      </c>
      <c r="R12" s="100">
        <v>100</v>
      </c>
      <c r="S12" s="100">
        <v>103.2</v>
      </c>
      <c r="T12" s="100">
        <v>105.8</v>
      </c>
    </row>
    <row r="13" spans="1:20">
      <c r="A13" s="99" t="s">
        <v>2</v>
      </c>
      <c r="B13" s="101" t="s">
        <v>488</v>
      </c>
      <c r="C13" s="101" t="s">
        <v>488</v>
      </c>
      <c r="D13" s="100">
        <v>65.3</v>
      </c>
      <c r="E13" s="100">
        <v>66.8</v>
      </c>
      <c r="F13" s="100">
        <v>69.2</v>
      </c>
      <c r="G13" s="100">
        <v>71.599999999999994</v>
      </c>
      <c r="H13" s="100">
        <v>74.099999999999994</v>
      </c>
      <c r="I13" s="100">
        <v>76.400000000000006</v>
      </c>
      <c r="J13" s="100">
        <v>79.599999999999994</v>
      </c>
      <c r="K13" s="100">
        <v>82.2</v>
      </c>
      <c r="L13" s="100">
        <v>84.5</v>
      </c>
      <c r="M13" s="100">
        <v>87</v>
      </c>
      <c r="N13" s="100">
        <v>89.5</v>
      </c>
      <c r="O13" s="100">
        <v>90</v>
      </c>
      <c r="P13" s="100">
        <v>93.5</v>
      </c>
      <c r="Q13" s="100">
        <v>97.3</v>
      </c>
      <c r="R13" s="100">
        <v>100</v>
      </c>
      <c r="S13" s="100">
        <v>100.9</v>
      </c>
      <c r="T13" s="100">
        <v>102.2</v>
      </c>
    </row>
    <row r="14" spans="1:20">
      <c r="A14" s="103" t="s">
        <v>535</v>
      </c>
      <c r="B14" s="96"/>
      <c r="C14" s="96"/>
      <c r="D14" s="102">
        <v>100</v>
      </c>
      <c r="E14" s="102">
        <f>100*E12/$D$12</f>
        <v>102.32240437158471</v>
      </c>
      <c r="F14" s="102">
        <f t="shared" ref="F14:T14" si="0">100*F12/$D$12</f>
        <v>107.51366120218579</v>
      </c>
      <c r="G14" s="102">
        <f t="shared" si="0"/>
        <v>110.79234972677594</v>
      </c>
      <c r="H14" s="102">
        <f t="shared" si="0"/>
        <v>113.38797814207649</v>
      </c>
      <c r="I14" s="102">
        <f t="shared" si="0"/>
        <v>116.12021857923497</v>
      </c>
      <c r="J14" s="102">
        <f t="shared" si="0"/>
        <v>117.07650273224043</v>
      </c>
      <c r="K14" s="102">
        <f t="shared" si="0"/>
        <v>118.0327868852459</v>
      </c>
      <c r="L14" s="102">
        <f t="shared" si="0"/>
        <v>122.26775956284152</v>
      </c>
      <c r="M14" s="102">
        <f t="shared" si="0"/>
        <v>123.08743169398906</v>
      </c>
      <c r="N14" s="102">
        <f t="shared" si="0"/>
        <v>126.09289617486338</v>
      </c>
      <c r="O14" s="102">
        <f t="shared" si="0"/>
        <v>128.27868852459017</v>
      </c>
      <c r="P14" s="102">
        <f t="shared" si="0"/>
        <v>128.55191256830599</v>
      </c>
      <c r="Q14" s="102">
        <f t="shared" si="0"/>
        <v>133.46994535519124</v>
      </c>
      <c r="R14" s="102">
        <f t="shared" si="0"/>
        <v>136.61202185792348</v>
      </c>
      <c r="S14" s="102">
        <f t="shared" si="0"/>
        <v>140.98360655737704</v>
      </c>
      <c r="T14" s="102">
        <f t="shared" si="0"/>
        <v>144.53551912568307</v>
      </c>
    </row>
    <row r="15" spans="1:20">
      <c r="A15" s="103" t="s">
        <v>536</v>
      </c>
      <c r="B15" s="96"/>
      <c r="C15" s="96"/>
      <c r="D15" s="102">
        <v>100</v>
      </c>
      <c r="E15" s="102">
        <f>100*E13/$D$13</f>
        <v>102.29709035222052</v>
      </c>
      <c r="F15" s="102">
        <f t="shared" ref="F15:T15" si="1">100*F13/$D$13</f>
        <v>105.97243491577336</v>
      </c>
      <c r="G15" s="102">
        <f t="shared" si="1"/>
        <v>109.64777947932618</v>
      </c>
      <c r="H15" s="102">
        <f t="shared" si="1"/>
        <v>113.47626339969371</v>
      </c>
      <c r="I15" s="102">
        <f t="shared" si="1"/>
        <v>116.99846860643187</v>
      </c>
      <c r="J15" s="102">
        <f t="shared" si="1"/>
        <v>121.89892802450228</v>
      </c>
      <c r="K15" s="102">
        <f t="shared" si="1"/>
        <v>125.88055130168453</v>
      </c>
      <c r="L15" s="102">
        <f t="shared" si="1"/>
        <v>129.40275650842267</v>
      </c>
      <c r="M15" s="102">
        <f t="shared" si="1"/>
        <v>133.23124042879022</v>
      </c>
      <c r="N15" s="102">
        <f t="shared" si="1"/>
        <v>137.05972434915773</v>
      </c>
      <c r="O15" s="102">
        <f t="shared" si="1"/>
        <v>137.82542113323126</v>
      </c>
      <c r="P15" s="102">
        <f t="shared" si="1"/>
        <v>143.1852986217458</v>
      </c>
      <c r="Q15" s="102">
        <f t="shared" si="1"/>
        <v>149.00459418070446</v>
      </c>
      <c r="R15" s="102">
        <f t="shared" si="1"/>
        <v>153.13935681470139</v>
      </c>
      <c r="S15" s="102">
        <f t="shared" si="1"/>
        <v>154.51761102603371</v>
      </c>
      <c r="T15" s="102">
        <f t="shared" si="1"/>
        <v>156.50842266462482</v>
      </c>
    </row>
    <row r="17" spans="1:20">
      <c r="A17" s="96" t="s">
        <v>532</v>
      </c>
    </row>
    <row r="18" spans="1:20">
      <c r="A18" s="96" t="s">
        <v>488</v>
      </c>
      <c r="B18" s="96" t="s">
        <v>533</v>
      </c>
    </row>
    <row r="20" spans="1:20">
      <c r="A20" s="96" t="s">
        <v>192</v>
      </c>
      <c r="B20" s="96" t="s">
        <v>523</v>
      </c>
    </row>
    <row r="21" spans="1:20">
      <c r="A21" s="96" t="s">
        <v>524</v>
      </c>
      <c r="B21" s="96" t="s">
        <v>534</v>
      </c>
    </row>
    <row r="22" spans="1:20">
      <c r="A22" s="96" t="s">
        <v>526</v>
      </c>
      <c r="B22" s="96" t="s">
        <v>527</v>
      </c>
    </row>
    <row r="24" spans="1:20">
      <c r="A24" s="99" t="s">
        <v>528</v>
      </c>
      <c r="B24" s="99" t="s">
        <v>416</v>
      </c>
      <c r="C24" s="99" t="s">
        <v>417</v>
      </c>
      <c r="D24" s="99" t="s">
        <v>418</v>
      </c>
      <c r="E24" s="99" t="s">
        <v>419</v>
      </c>
      <c r="F24" s="99" t="s">
        <v>420</v>
      </c>
      <c r="G24" s="99" t="s">
        <v>421</v>
      </c>
      <c r="H24" s="99" t="s">
        <v>422</v>
      </c>
      <c r="I24" s="99" t="s">
        <v>423</v>
      </c>
      <c r="J24" s="99" t="s">
        <v>424</v>
      </c>
      <c r="K24" s="99" t="s">
        <v>425</v>
      </c>
      <c r="L24" s="99" t="s">
        <v>426</v>
      </c>
      <c r="M24" s="99" t="s">
        <v>427</v>
      </c>
      <c r="N24" s="99" t="s">
        <v>428</v>
      </c>
      <c r="O24" s="99" t="s">
        <v>430</v>
      </c>
      <c r="P24" s="99" t="s">
        <v>431</v>
      </c>
      <c r="Q24" s="99" t="s">
        <v>432</v>
      </c>
      <c r="R24" s="99" t="s">
        <v>433</v>
      </c>
      <c r="S24" s="99" t="s">
        <v>529</v>
      </c>
      <c r="T24" s="99" t="s">
        <v>530</v>
      </c>
    </row>
    <row r="25" spans="1:20">
      <c r="A25" s="99" t="s">
        <v>531</v>
      </c>
      <c r="B25" s="100">
        <v>72.900000000000006</v>
      </c>
      <c r="C25" s="100">
        <v>74.2</v>
      </c>
      <c r="D25" s="100">
        <v>75.2</v>
      </c>
      <c r="E25" s="100">
        <v>76.8</v>
      </c>
      <c r="F25" s="100">
        <v>78.5</v>
      </c>
      <c r="G25" s="100">
        <v>80.400000000000006</v>
      </c>
      <c r="H25" s="100">
        <v>82.6</v>
      </c>
      <c r="I25" s="100">
        <v>85.2</v>
      </c>
      <c r="J25" s="100">
        <v>86</v>
      </c>
      <c r="K25" s="100">
        <v>86.6</v>
      </c>
      <c r="L25" s="100">
        <v>87</v>
      </c>
      <c r="M25" s="100">
        <v>88</v>
      </c>
      <c r="N25" s="100">
        <v>90</v>
      </c>
      <c r="O25" s="100">
        <v>92</v>
      </c>
      <c r="P25" s="100">
        <v>93.9</v>
      </c>
      <c r="Q25" s="100">
        <v>96.2</v>
      </c>
      <c r="R25" s="100">
        <v>100</v>
      </c>
      <c r="S25" s="100">
        <v>100.3</v>
      </c>
      <c r="T25" s="100">
        <v>102</v>
      </c>
    </row>
    <row r="26" spans="1:20">
      <c r="A26" s="99" t="s">
        <v>2</v>
      </c>
      <c r="B26" s="101" t="s">
        <v>488</v>
      </c>
      <c r="C26" s="101" t="s">
        <v>488</v>
      </c>
      <c r="D26" s="100">
        <v>65.7</v>
      </c>
      <c r="E26" s="100">
        <v>68</v>
      </c>
      <c r="F26" s="100">
        <v>71.099999999999994</v>
      </c>
      <c r="G26" s="100">
        <v>73.5</v>
      </c>
      <c r="H26" s="100">
        <v>76</v>
      </c>
      <c r="I26" s="100">
        <v>77.900000000000006</v>
      </c>
      <c r="J26" s="100">
        <v>80.8</v>
      </c>
      <c r="K26" s="100">
        <v>83.5</v>
      </c>
      <c r="L26" s="100">
        <v>86.2</v>
      </c>
      <c r="M26" s="100">
        <v>89</v>
      </c>
      <c r="N26" s="100">
        <v>91.4</v>
      </c>
      <c r="O26" s="100">
        <v>92.4</v>
      </c>
      <c r="P26" s="100">
        <v>95</v>
      </c>
      <c r="Q26" s="100">
        <v>98</v>
      </c>
      <c r="R26" s="100">
        <v>100</v>
      </c>
      <c r="S26" s="100">
        <v>100.2</v>
      </c>
      <c r="T26" s="100">
        <v>101.2</v>
      </c>
    </row>
    <row r="27" spans="1:20">
      <c r="A27" s="105" t="s">
        <v>537</v>
      </c>
      <c r="D27" s="102">
        <v>100</v>
      </c>
      <c r="E27" s="102">
        <f>100*E25/$D$25</f>
        <v>102.12765957446808</v>
      </c>
      <c r="F27" s="102">
        <f t="shared" ref="F27:T27" si="2">100*F25/$D$25</f>
        <v>104.38829787234042</v>
      </c>
      <c r="G27" s="102">
        <f t="shared" si="2"/>
        <v>106.91489361702128</v>
      </c>
      <c r="H27" s="102">
        <f t="shared" si="2"/>
        <v>109.84042553191489</v>
      </c>
      <c r="I27" s="102">
        <f t="shared" si="2"/>
        <v>113.29787234042553</v>
      </c>
      <c r="J27" s="102">
        <f t="shared" si="2"/>
        <v>114.36170212765957</v>
      </c>
      <c r="K27" s="102">
        <f t="shared" si="2"/>
        <v>115.1595744680851</v>
      </c>
      <c r="L27" s="102">
        <f t="shared" si="2"/>
        <v>115.69148936170212</v>
      </c>
      <c r="M27" s="102">
        <f t="shared" si="2"/>
        <v>117.02127659574468</v>
      </c>
      <c r="N27" s="102">
        <f t="shared" si="2"/>
        <v>119.68085106382978</v>
      </c>
      <c r="O27" s="102">
        <f t="shared" si="2"/>
        <v>122.34042553191489</v>
      </c>
      <c r="P27" s="102">
        <f t="shared" si="2"/>
        <v>124.86702127659574</v>
      </c>
      <c r="Q27" s="102">
        <f t="shared" si="2"/>
        <v>127.92553191489361</v>
      </c>
      <c r="R27" s="102">
        <f t="shared" si="2"/>
        <v>132.97872340425531</v>
      </c>
      <c r="S27" s="102">
        <f t="shared" si="2"/>
        <v>133.37765957446808</v>
      </c>
      <c r="T27" s="102">
        <f t="shared" si="2"/>
        <v>135.63829787234042</v>
      </c>
    </row>
    <row r="28" spans="1:20">
      <c r="A28" s="104" t="s">
        <v>538</v>
      </c>
      <c r="D28" s="102">
        <v>100</v>
      </c>
      <c r="E28" s="102">
        <f>100*E26/$D$26</f>
        <v>103.5007610350076</v>
      </c>
      <c r="F28" s="102">
        <f t="shared" ref="F28:T28" si="3">100*F26/$D$26</f>
        <v>108.21917808219176</v>
      </c>
      <c r="G28" s="102">
        <f t="shared" si="3"/>
        <v>111.87214611872146</v>
      </c>
      <c r="H28" s="102">
        <f t="shared" si="3"/>
        <v>115.6773211567732</v>
      </c>
      <c r="I28" s="102">
        <f t="shared" si="3"/>
        <v>118.56925418569256</v>
      </c>
      <c r="J28" s="102">
        <f t="shared" si="3"/>
        <v>122.98325722983256</v>
      </c>
      <c r="K28" s="102">
        <f t="shared" si="3"/>
        <v>127.09284627092846</v>
      </c>
      <c r="L28" s="102">
        <f t="shared" si="3"/>
        <v>131.20243531202433</v>
      </c>
      <c r="M28" s="102">
        <f t="shared" si="3"/>
        <v>135.46423135464229</v>
      </c>
      <c r="N28" s="102">
        <f t="shared" si="3"/>
        <v>139.11719939117199</v>
      </c>
      <c r="O28" s="102">
        <f t="shared" si="3"/>
        <v>140.63926940639269</v>
      </c>
      <c r="P28" s="102">
        <f t="shared" si="3"/>
        <v>144.5966514459665</v>
      </c>
      <c r="Q28" s="102">
        <f t="shared" si="3"/>
        <v>149.1628614916286</v>
      </c>
      <c r="R28" s="102">
        <f t="shared" si="3"/>
        <v>152.20700152207002</v>
      </c>
      <c r="S28" s="102">
        <f t="shared" si="3"/>
        <v>152.51141552511416</v>
      </c>
      <c r="T28" s="102">
        <f t="shared" si="3"/>
        <v>154.03348554033485</v>
      </c>
    </row>
    <row r="29" spans="1:20">
      <c r="A29" s="96"/>
      <c r="B29" s="96"/>
    </row>
    <row r="30" spans="1:20" ht="51" customHeight="1"/>
  </sheetData>
  <pageMargins left="0.78740157499999996" right="0.78740157499999996" top="0.984251969" bottom="0.984251969" header="0.5" footer="0.5"/>
  <pageSetup paperSize="9" scale="10" firstPageNumber="0" fitToWidth="0" fitToHeight="0" pageOrder="overThenDown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A1:AH3643"/>
  <sheetViews>
    <sheetView zoomScale="74" zoomScaleNormal="74" workbookViewId="0">
      <selection activeCell="P28" sqref="P28"/>
    </sheetView>
  </sheetViews>
  <sheetFormatPr baseColWidth="10" defaultColWidth="11.5546875" defaultRowHeight="14.4"/>
  <cols>
    <col min="1" max="1" width="15.44140625" style="106" customWidth="1"/>
    <col min="2" max="4" width="11.5546875" style="106"/>
    <col min="5" max="5" width="21.33203125" style="106" customWidth="1"/>
    <col min="6" max="15" width="11.5546875" style="106"/>
    <col min="16" max="16" width="11.5546875" style="136"/>
    <col min="17" max="16384" width="11.5546875" style="106"/>
  </cols>
  <sheetData>
    <row r="1" spans="1:34">
      <c r="B1" s="187"/>
      <c r="C1" s="187"/>
      <c r="D1" s="187"/>
      <c r="G1" s="106">
        <v>1</v>
      </c>
      <c r="H1" s="106">
        <v>2</v>
      </c>
      <c r="I1" s="106">
        <v>3</v>
      </c>
      <c r="J1" s="106">
        <v>4</v>
      </c>
      <c r="K1" s="106">
        <v>5</v>
      </c>
      <c r="L1" s="106">
        <v>6</v>
      </c>
      <c r="M1" s="106">
        <v>7</v>
      </c>
      <c r="N1" s="106">
        <v>8</v>
      </c>
      <c r="O1" s="106">
        <v>9</v>
      </c>
    </row>
    <row r="2" spans="1:34">
      <c r="G2" s="106">
        <v>0.1</v>
      </c>
      <c r="H2" s="106">
        <v>0.2</v>
      </c>
      <c r="I2" s="106">
        <v>0.3</v>
      </c>
      <c r="J2" s="106">
        <v>0.4</v>
      </c>
      <c r="K2" s="106">
        <v>0.5</v>
      </c>
      <c r="L2" s="106">
        <v>0.6</v>
      </c>
      <c r="M2" s="106">
        <v>0.7</v>
      </c>
      <c r="N2" s="106">
        <v>0.8</v>
      </c>
      <c r="O2" s="106">
        <v>0.9</v>
      </c>
      <c r="Q2" s="137"/>
      <c r="R2" s="138"/>
      <c r="AG2" s="188"/>
      <c r="AH2" s="189"/>
    </row>
    <row r="3" spans="1:34">
      <c r="A3" s="106" t="s">
        <v>612</v>
      </c>
      <c r="B3" s="106" t="s">
        <v>0</v>
      </c>
      <c r="C3" s="106" t="s">
        <v>613</v>
      </c>
      <c r="D3" s="106" t="s">
        <v>614</v>
      </c>
      <c r="E3" s="106" t="s">
        <v>615</v>
      </c>
      <c r="F3" s="106" t="s">
        <v>616</v>
      </c>
      <c r="G3" s="106" t="s">
        <v>617</v>
      </c>
      <c r="H3" s="106" t="s">
        <v>618</v>
      </c>
      <c r="I3" s="106" t="s">
        <v>619</v>
      </c>
      <c r="J3" s="106" t="s">
        <v>620</v>
      </c>
      <c r="K3" s="106" t="s">
        <v>621</v>
      </c>
      <c r="L3" s="106" t="s">
        <v>622</v>
      </c>
      <c r="M3" s="106" t="s">
        <v>623</v>
      </c>
      <c r="N3" s="106" t="s">
        <v>624</v>
      </c>
      <c r="O3" s="106" t="s">
        <v>625</v>
      </c>
    </row>
    <row r="4" spans="1:34">
      <c r="A4" s="106">
        <v>2010</v>
      </c>
      <c r="B4" s="106" t="s">
        <v>285</v>
      </c>
      <c r="C4" s="106" t="s">
        <v>626</v>
      </c>
      <c r="D4" s="106" t="s">
        <v>627</v>
      </c>
      <c r="E4" s="106" t="s">
        <v>628</v>
      </c>
      <c r="F4" s="106" t="s">
        <v>629</v>
      </c>
      <c r="G4" s="106">
        <v>12.43</v>
      </c>
      <c r="H4" s="106">
        <v>14.49</v>
      </c>
      <c r="I4" s="106">
        <v>16.37</v>
      </c>
      <c r="J4" s="106">
        <v>18.11</v>
      </c>
      <c r="K4" s="106">
        <v>20.059999999999999</v>
      </c>
      <c r="L4" s="106">
        <v>22.2</v>
      </c>
      <c r="M4" s="106">
        <v>24.84</v>
      </c>
      <c r="N4" s="106">
        <v>28.53</v>
      </c>
      <c r="O4" s="106">
        <v>36.159999999999997</v>
      </c>
    </row>
    <row r="5" spans="1:34">
      <c r="A5" s="106">
        <v>2010</v>
      </c>
      <c r="B5" s="106" t="s">
        <v>285</v>
      </c>
      <c r="C5" s="106" t="s">
        <v>630</v>
      </c>
      <c r="D5" s="106" t="s">
        <v>627</v>
      </c>
      <c r="E5" s="106" t="s">
        <v>628</v>
      </c>
      <c r="F5" s="106" t="s">
        <v>629</v>
      </c>
      <c r="G5" s="106">
        <v>12.28</v>
      </c>
      <c r="H5" s="106">
        <v>14.44</v>
      </c>
      <c r="I5" s="106">
        <v>16.309999999999999</v>
      </c>
      <c r="J5" s="106">
        <v>18.02</v>
      </c>
      <c r="K5" s="106">
        <v>20.010000000000002</v>
      </c>
      <c r="L5" s="106">
        <v>22.17</v>
      </c>
      <c r="M5" s="106">
        <v>24.81</v>
      </c>
      <c r="N5" s="106">
        <v>28.42</v>
      </c>
      <c r="O5" s="106">
        <v>36.08</v>
      </c>
    </row>
    <row r="6" spans="1:34">
      <c r="A6" s="106">
        <v>2010</v>
      </c>
      <c r="B6" s="106" t="s">
        <v>285</v>
      </c>
      <c r="C6" s="106" t="s">
        <v>626</v>
      </c>
      <c r="D6" s="106" t="s">
        <v>627</v>
      </c>
      <c r="E6" s="106" t="s">
        <v>628</v>
      </c>
      <c r="F6" s="106" t="s">
        <v>301</v>
      </c>
      <c r="G6" s="106">
        <v>10</v>
      </c>
      <c r="H6" s="106">
        <v>11.76</v>
      </c>
      <c r="I6" s="106">
        <v>13.33</v>
      </c>
      <c r="J6" s="106">
        <v>14.86</v>
      </c>
      <c r="K6" s="106">
        <v>16.2</v>
      </c>
      <c r="L6" s="106">
        <v>17.8</v>
      </c>
      <c r="M6" s="106">
        <v>20.309999999999999</v>
      </c>
      <c r="N6" s="106">
        <v>23.18</v>
      </c>
      <c r="O6" s="106">
        <v>28.75</v>
      </c>
    </row>
    <row r="7" spans="1:34">
      <c r="A7" s="106">
        <v>2010</v>
      </c>
      <c r="B7" s="106" t="s">
        <v>285</v>
      </c>
      <c r="C7" s="106" t="s">
        <v>630</v>
      </c>
      <c r="D7" s="106" t="s">
        <v>627</v>
      </c>
      <c r="E7" s="106" t="s">
        <v>628</v>
      </c>
      <c r="F7" s="106" t="s">
        <v>301</v>
      </c>
      <c r="G7" s="106">
        <v>10</v>
      </c>
      <c r="H7" s="106">
        <v>11.76</v>
      </c>
      <c r="I7" s="106">
        <v>13.33</v>
      </c>
      <c r="J7" s="106">
        <v>14.86</v>
      </c>
      <c r="K7" s="106">
        <v>16.2</v>
      </c>
      <c r="L7" s="106">
        <v>17.8</v>
      </c>
      <c r="M7" s="106">
        <v>20.309999999999999</v>
      </c>
      <c r="N7" s="106">
        <v>23.18</v>
      </c>
      <c r="O7" s="106">
        <v>28.75</v>
      </c>
    </row>
    <row r="8" spans="1:34">
      <c r="A8" s="106">
        <v>2010</v>
      </c>
      <c r="B8" s="106" t="s">
        <v>285</v>
      </c>
      <c r="C8" s="106" t="s">
        <v>626</v>
      </c>
      <c r="D8" s="106" t="s">
        <v>627</v>
      </c>
      <c r="E8" s="106" t="s">
        <v>628</v>
      </c>
      <c r="F8" s="106" t="s">
        <v>353</v>
      </c>
      <c r="G8" s="106">
        <v>11.98</v>
      </c>
      <c r="H8" s="106">
        <v>14.12</v>
      </c>
      <c r="I8" s="106">
        <v>15.87</v>
      </c>
      <c r="J8" s="106">
        <v>17.559999999999999</v>
      </c>
      <c r="K8" s="106">
        <v>19.54</v>
      </c>
      <c r="L8" s="106">
        <v>21.66</v>
      </c>
      <c r="M8" s="106">
        <v>24.33</v>
      </c>
      <c r="N8" s="106">
        <v>27.87</v>
      </c>
      <c r="O8" s="106">
        <v>35.11</v>
      </c>
    </row>
    <row r="9" spans="1:34">
      <c r="A9" s="106">
        <v>2010</v>
      </c>
      <c r="B9" s="106" t="s">
        <v>285</v>
      </c>
      <c r="C9" s="106" t="s">
        <v>630</v>
      </c>
      <c r="D9" s="106" t="s">
        <v>627</v>
      </c>
      <c r="E9" s="106" t="s">
        <v>628</v>
      </c>
      <c r="F9" s="106" t="s">
        <v>353</v>
      </c>
      <c r="G9" s="106">
        <v>11.8</v>
      </c>
      <c r="H9" s="106">
        <v>14.03</v>
      </c>
      <c r="I9" s="106">
        <v>15.79</v>
      </c>
      <c r="J9" s="106">
        <v>17.5</v>
      </c>
      <c r="K9" s="106">
        <v>19.46</v>
      </c>
      <c r="L9" s="106">
        <v>21.59</v>
      </c>
      <c r="M9" s="106">
        <v>24.26</v>
      </c>
      <c r="N9" s="106">
        <v>27.8</v>
      </c>
      <c r="O9" s="106">
        <v>35.049999999999997</v>
      </c>
    </row>
    <row r="10" spans="1:34">
      <c r="A10" s="106">
        <v>2010</v>
      </c>
      <c r="B10" s="106" t="s">
        <v>285</v>
      </c>
      <c r="C10" s="106" t="s">
        <v>626</v>
      </c>
      <c r="D10" s="106" t="s">
        <v>627</v>
      </c>
      <c r="E10" s="106" t="s">
        <v>631</v>
      </c>
      <c r="F10" s="106" t="s">
        <v>629</v>
      </c>
      <c r="G10" s="106">
        <v>8.2799999999999994</v>
      </c>
      <c r="H10" s="106">
        <v>9.3699999999999992</v>
      </c>
      <c r="I10" s="106">
        <v>10.32</v>
      </c>
      <c r="J10" s="106">
        <v>11.13</v>
      </c>
      <c r="K10" s="106">
        <v>12.03</v>
      </c>
      <c r="L10" s="106">
        <v>12.97</v>
      </c>
      <c r="M10" s="106">
        <v>14.2</v>
      </c>
      <c r="N10" s="106">
        <v>15.79</v>
      </c>
      <c r="O10" s="106">
        <v>18.440000000000001</v>
      </c>
    </row>
    <row r="11" spans="1:34">
      <c r="A11" s="106">
        <v>2010</v>
      </c>
      <c r="B11" s="106" t="s">
        <v>285</v>
      </c>
      <c r="C11" s="106" t="s">
        <v>630</v>
      </c>
      <c r="D11" s="106" t="s">
        <v>627</v>
      </c>
      <c r="E11" s="106" t="s">
        <v>631</v>
      </c>
      <c r="F11" s="106" t="s">
        <v>629</v>
      </c>
      <c r="G11" s="106">
        <v>8</v>
      </c>
      <c r="H11" s="106">
        <v>9.11</v>
      </c>
      <c r="I11" s="106">
        <v>10.14</v>
      </c>
      <c r="J11" s="106">
        <v>10.99</v>
      </c>
      <c r="K11" s="106">
        <v>11.88</v>
      </c>
      <c r="L11" s="106">
        <v>12.84</v>
      </c>
      <c r="M11" s="106">
        <v>14.09</v>
      </c>
      <c r="N11" s="106">
        <v>15.67</v>
      </c>
      <c r="O11" s="106">
        <v>18.350000000000001</v>
      </c>
    </row>
    <row r="12" spans="1:34">
      <c r="A12" s="106">
        <v>2010</v>
      </c>
      <c r="B12" s="106" t="s">
        <v>285</v>
      </c>
      <c r="C12" s="106" t="s">
        <v>626</v>
      </c>
      <c r="D12" s="106" t="s">
        <v>627</v>
      </c>
      <c r="E12" s="106" t="s">
        <v>631</v>
      </c>
      <c r="F12" s="106" t="s">
        <v>301</v>
      </c>
      <c r="G12" s="106">
        <v>7.37</v>
      </c>
      <c r="H12" s="106">
        <v>7.4</v>
      </c>
      <c r="I12" s="106">
        <v>7.74</v>
      </c>
      <c r="J12" s="106">
        <v>8.23</v>
      </c>
      <c r="K12" s="106">
        <v>8.7899999999999991</v>
      </c>
      <c r="L12" s="106">
        <v>9.6</v>
      </c>
      <c r="M12" s="106">
        <v>10.58</v>
      </c>
      <c r="N12" s="106">
        <v>12.19</v>
      </c>
      <c r="O12" s="106">
        <v>15.11</v>
      </c>
    </row>
    <row r="13" spans="1:34">
      <c r="A13" s="106">
        <v>2010</v>
      </c>
      <c r="B13" s="106" t="s">
        <v>285</v>
      </c>
      <c r="C13" s="106" t="s">
        <v>630</v>
      </c>
      <c r="D13" s="106" t="s">
        <v>627</v>
      </c>
      <c r="E13" s="106" t="s">
        <v>631</v>
      </c>
      <c r="F13" s="106" t="s">
        <v>301</v>
      </c>
      <c r="G13" s="106">
        <v>7.37</v>
      </c>
      <c r="H13" s="106">
        <v>7.4</v>
      </c>
      <c r="I13" s="106">
        <v>7.74</v>
      </c>
      <c r="J13" s="106">
        <v>8.23</v>
      </c>
      <c r="K13" s="106">
        <v>8.7899999999999991</v>
      </c>
      <c r="L13" s="106">
        <v>9.6</v>
      </c>
      <c r="M13" s="106">
        <v>10.58</v>
      </c>
      <c r="N13" s="106">
        <v>12.19</v>
      </c>
      <c r="O13" s="106">
        <v>15.11</v>
      </c>
    </row>
    <row r="14" spans="1:34">
      <c r="A14" s="106">
        <v>2010</v>
      </c>
      <c r="B14" s="106" t="s">
        <v>285</v>
      </c>
      <c r="C14" s="106" t="s">
        <v>626</v>
      </c>
      <c r="D14" s="106" t="s">
        <v>627</v>
      </c>
      <c r="E14" s="106" t="s">
        <v>631</v>
      </c>
      <c r="F14" s="106" t="s">
        <v>353</v>
      </c>
      <c r="G14" s="106">
        <v>7.55</v>
      </c>
      <c r="H14" s="106">
        <v>8.31</v>
      </c>
      <c r="I14" s="106">
        <v>9.2200000000000006</v>
      </c>
      <c r="J14" s="106">
        <v>10.19</v>
      </c>
      <c r="K14" s="106">
        <v>11.09</v>
      </c>
      <c r="L14" s="106">
        <v>12.13</v>
      </c>
      <c r="M14" s="106">
        <v>13.36</v>
      </c>
      <c r="N14" s="106">
        <v>15.01</v>
      </c>
      <c r="O14" s="106">
        <v>17.7</v>
      </c>
    </row>
    <row r="15" spans="1:34">
      <c r="A15" s="106">
        <v>2010</v>
      </c>
      <c r="B15" s="106" t="s">
        <v>285</v>
      </c>
      <c r="C15" s="106" t="s">
        <v>630</v>
      </c>
      <c r="D15" s="106" t="s">
        <v>627</v>
      </c>
      <c r="E15" s="106" t="s">
        <v>631</v>
      </c>
      <c r="F15" s="106" t="s">
        <v>353</v>
      </c>
      <c r="G15" s="106">
        <v>7.39</v>
      </c>
      <c r="H15" s="106">
        <v>8.18</v>
      </c>
      <c r="I15" s="106">
        <v>9.07</v>
      </c>
      <c r="J15" s="106">
        <v>10.08</v>
      </c>
      <c r="K15" s="106">
        <v>10.99</v>
      </c>
      <c r="L15" s="106">
        <v>12.04</v>
      </c>
      <c r="M15" s="106">
        <v>13.27</v>
      </c>
      <c r="N15" s="106">
        <v>14.97</v>
      </c>
      <c r="O15" s="106">
        <v>17.64</v>
      </c>
    </row>
    <row r="16" spans="1:34">
      <c r="A16" s="106">
        <v>2010</v>
      </c>
      <c r="B16" s="106" t="s">
        <v>285</v>
      </c>
      <c r="C16" s="106" t="s">
        <v>626</v>
      </c>
      <c r="D16" s="106" t="s">
        <v>627</v>
      </c>
      <c r="E16" s="106" t="s">
        <v>353</v>
      </c>
      <c r="F16" s="106" t="s">
        <v>629</v>
      </c>
      <c r="G16" s="106">
        <v>8.9</v>
      </c>
      <c r="H16" s="106">
        <v>10.37</v>
      </c>
      <c r="I16" s="106">
        <v>11.57</v>
      </c>
      <c r="J16" s="106">
        <v>12.81</v>
      </c>
      <c r="K16" s="106">
        <v>14.31</v>
      </c>
      <c r="L16" s="106">
        <v>16.02</v>
      </c>
      <c r="M16" s="106">
        <v>18.21</v>
      </c>
      <c r="N16" s="106">
        <v>21.48</v>
      </c>
      <c r="O16" s="106">
        <v>27.17</v>
      </c>
    </row>
    <row r="17" spans="1:34">
      <c r="A17" s="106">
        <v>2010</v>
      </c>
      <c r="B17" s="106" t="s">
        <v>285</v>
      </c>
      <c r="C17" s="106" t="s">
        <v>630</v>
      </c>
      <c r="D17" s="106" t="s">
        <v>627</v>
      </c>
      <c r="E17" s="106" t="s">
        <v>353</v>
      </c>
      <c r="F17" s="106" t="s">
        <v>629</v>
      </c>
      <c r="G17" s="106">
        <v>8.5500000000000007</v>
      </c>
      <c r="H17" s="106">
        <v>10.17</v>
      </c>
      <c r="I17" s="106">
        <v>11.4</v>
      </c>
      <c r="J17" s="106">
        <v>12.66</v>
      </c>
      <c r="K17" s="106">
        <v>14.14</v>
      </c>
      <c r="L17" s="106">
        <v>15.83</v>
      </c>
      <c r="M17" s="106">
        <v>18.04</v>
      </c>
      <c r="N17" s="106">
        <v>21.32</v>
      </c>
      <c r="O17" s="106">
        <v>27.04</v>
      </c>
    </row>
    <row r="18" spans="1:34">
      <c r="A18" s="106">
        <v>2010</v>
      </c>
      <c r="B18" s="106" t="s">
        <v>285</v>
      </c>
      <c r="C18" s="106" t="s">
        <v>626</v>
      </c>
      <c r="D18" s="106" t="s">
        <v>627</v>
      </c>
      <c r="E18" s="106" t="s">
        <v>353</v>
      </c>
      <c r="F18" s="106" t="s">
        <v>301</v>
      </c>
      <c r="G18" s="106">
        <v>7.37</v>
      </c>
      <c r="H18" s="106">
        <v>7.55</v>
      </c>
      <c r="I18" s="106">
        <v>8</v>
      </c>
      <c r="J18" s="106">
        <v>8.66</v>
      </c>
      <c r="K18" s="106">
        <v>9.52</v>
      </c>
      <c r="L18" s="106">
        <v>10.62</v>
      </c>
      <c r="M18" s="106">
        <v>12.28</v>
      </c>
      <c r="N18" s="106">
        <v>14.74</v>
      </c>
      <c r="O18" s="106">
        <v>18.57</v>
      </c>
    </row>
    <row r="19" spans="1:34">
      <c r="A19" s="106">
        <v>2010</v>
      </c>
      <c r="B19" s="106" t="s">
        <v>285</v>
      </c>
      <c r="C19" s="106" t="s">
        <v>630</v>
      </c>
      <c r="D19" s="106" t="s">
        <v>627</v>
      </c>
      <c r="E19" s="106" t="s">
        <v>353</v>
      </c>
      <c r="F19" s="106" t="s">
        <v>301</v>
      </c>
      <c r="G19" s="106">
        <v>7.37</v>
      </c>
      <c r="H19" s="106">
        <v>7.55</v>
      </c>
      <c r="I19" s="106">
        <v>8</v>
      </c>
      <c r="J19" s="106">
        <v>8.66</v>
      </c>
      <c r="K19" s="106">
        <v>9.52</v>
      </c>
      <c r="L19" s="106">
        <v>10.62</v>
      </c>
      <c r="M19" s="106">
        <v>12.28</v>
      </c>
      <c r="N19" s="106">
        <v>14.74</v>
      </c>
      <c r="O19" s="106">
        <v>18.57</v>
      </c>
    </row>
    <row r="20" spans="1:34">
      <c r="A20" s="106">
        <v>2010</v>
      </c>
      <c r="B20" s="106" t="s">
        <v>285</v>
      </c>
      <c r="C20" s="106" t="s">
        <v>626</v>
      </c>
      <c r="D20" s="106" t="s">
        <v>627</v>
      </c>
      <c r="E20" s="106" t="s">
        <v>353</v>
      </c>
      <c r="F20" s="106" t="s">
        <v>353</v>
      </c>
      <c r="G20" s="106">
        <v>7.89</v>
      </c>
      <c r="H20" s="106">
        <v>9.15</v>
      </c>
      <c r="I20" s="106">
        <v>10.43</v>
      </c>
      <c r="J20" s="106">
        <v>11.7</v>
      </c>
      <c r="K20" s="106">
        <v>13.1</v>
      </c>
      <c r="L20" s="106">
        <v>14.8</v>
      </c>
      <c r="M20" s="106">
        <v>16.91</v>
      </c>
      <c r="N20" s="106">
        <v>20.05</v>
      </c>
      <c r="O20" s="106">
        <v>25.7</v>
      </c>
    </row>
    <row r="21" spans="1:34">
      <c r="A21" s="106">
        <v>2010</v>
      </c>
      <c r="B21" s="106" t="s">
        <v>285</v>
      </c>
      <c r="C21" s="106" t="s">
        <v>630</v>
      </c>
      <c r="D21" s="106" t="s">
        <v>627</v>
      </c>
      <c r="E21" s="106" t="s">
        <v>353</v>
      </c>
      <c r="F21" s="106" t="s">
        <v>353</v>
      </c>
      <c r="G21" s="106">
        <v>7.74</v>
      </c>
      <c r="H21" s="106">
        <v>9</v>
      </c>
      <c r="I21" s="106">
        <v>10.32</v>
      </c>
      <c r="J21" s="106">
        <v>11.58</v>
      </c>
      <c r="K21" s="106">
        <v>12.98</v>
      </c>
      <c r="L21" s="106">
        <v>14.68</v>
      </c>
      <c r="M21" s="106">
        <v>16.79</v>
      </c>
      <c r="N21" s="106">
        <v>19.93</v>
      </c>
      <c r="O21" s="106">
        <v>25.51</v>
      </c>
    </row>
    <row r="22" spans="1:34">
      <c r="A22" s="106">
        <v>2010</v>
      </c>
      <c r="B22" s="106" t="s">
        <v>285</v>
      </c>
      <c r="C22" s="106" t="s">
        <v>626</v>
      </c>
      <c r="D22" s="106" t="s">
        <v>113</v>
      </c>
      <c r="E22" s="106" t="s">
        <v>628</v>
      </c>
      <c r="F22" s="106" t="s">
        <v>629</v>
      </c>
      <c r="G22" s="106">
        <v>13.34</v>
      </c>
      <c r="H22" s="106">
        <v>15.31</v>
      </c>
      <c r="I22" s="106">
        <v>16.920000000000002</v>
      </c>
      <c r="J22" s="106">
        <v>18.8</v>
      </c>
      <c r="K22" s="106">
        <v>20.57</v>
      </c>
      <c r="L22" s="106">
        <v>22.45</v>
      </c>
      <c r="M22" s="106">
        <v>25.18</v>
      </c>
      <c r="N22" s="106">
        <v>28.45</v>
      </c>
      <c r="O22" s="106">
        <v>35.01</v>
      </c>
    </row>
    <row r="23" spans="1:34">
      <c r="A23" s="106">
        <v>2010</v>
      </c>
      <c r="B23" s="106" t="s">
        <v>285</v>
      </c>
      <c r="C23" s="106" t="s">
        <v>630</v>
      </c>
      <c r="D23" s="106" t="s">
        <v>113</v>
      </c>
      <c r="E23" s="106" t="s">
        <v>628</v>
      </c>
      <c r="F23" s="106" t="s">
        <v>629</v>
      </c>
      <c r="G23" s="106">
        <v>13.17</v>
      </c>
      <c r="H23" s="106">
        <v>15.16</v>
      </c>
      <c r="I23" s="106">
        <v>16.82</v>
      </c>
      <c r="J23" s="106">
        <v>18.690000000000001</v>
      </c>
      <c r="K23" s="106">
        <v>20.57</v>
      </c>
      <c r="L23" s="106">
        <v>22.4</v>
      </c>
      <c r="M23" s="106">
        <v>25.06</v>
      </c>
      <c r="N23" s="106">
        <v>28.43</v>
      </c>
      <c r="O23" s="106">
        <v>35.01</v>
      </c>
      <c r="Y23" s="137"/>
    </row>
    <row r="24" spans="1:34">
      <c r="A24" s="106">
        <v>2010</v>
      </c>
      <c r="B24" s="106" t="s">
        <v>285</v>
      </c>
      <c r="C24" s="106" t="s">
        <v>626</v>
      </c>
      <c r="D24" s="106" t="s">
        <v>113</v>
      </c>
      <c r="E24" s="106" t="s">
        <v>628</v>
      </c>
      <c r="F24" s="106" t="s">
        <v>301</v>
      </c>
      <c r="G24" s="106">
        <v>9.8000000000000007</v>
      </c>
      <c r="H24" s="106">
        <v>11.25</v>
      </c>
      <c r="I24" s="106">
        <v>12.29</v>
      </c>
      <c r="J24" s="106">
        <v>13.73</v>
      </c>
      <c r="K24" s="106">
        <v>15.39</v>
      </c>
      <c r="L24" s="106">
        <v>16.690000000000001</v>
      </c>
      <c r="M24" s="106">
        <v>18.61</v>
      </c>
      <c r="N24" s="106">
        <v>21.19</v>
      </c>
      <c r="O24" s="106">
        <v>25.26</v>
      </c>
      <c r="Q24" s="137"/>
      <c r="AG24" s="188"/>
      <c r="AH24" s="188"/>
    </row>
    <row r="25" spans="1:34">
      <c r="A25" s="106">
        <v>2010</v>
      </c>
      <c r="B25" s="106" t="s">
        <v>285</v>
      </c>
      <c r="C25" s="106" t="s">
        <v>630</v>
      </c>
      <c r="D25" s="106" t="s">
        <v>113</v>
      </c>
      <c r="E25" s="106" t="s">
        <v>628</v>
      </c>
      <c r="F25" s="106" t="s">
        <v>301</v>
      </c>
      <c r="G25" s="106">
        <v>9.8000000000000007</v>
      </c>
      <c r="H25" s="106">
        <v>11.25</v>
      </c>
      <c r="I25" s="106">
        <v>12.29</v>
      </c>
      <c r="J25" s="106">
        <v>13.73</v>
      </c>
      <c r="K25" s="106">
        <v>15.39</v>
      </c>
      <c r="L25" s="106">
        <v>16.690000000000001</v>
      </c>
      <c r="M25" s="106">
        <v>18.61</v>
      </c>
      <c r="N25" s="106">
        <v>21.19</v>
      </c>
      <c r="O25" s="106">
        <v>25.26</v>
      </c>
    </row>
    <row r="26" spans="1:34">
      <c r="A26" s="106">
        <v>2010</v>
      </c>
      <c r="B26" s="106" t="s">
        <v>285</v>
      </c>
      <c r="C26" s="106" t="s">
        <v>626</v>
      </c>
      <c r="D26" s="106" t="s">
        <v>113</v>
      </c>
      <c r="E26" s="106" t="s">
        <v>628</v>
      </c>
      <c r="F26" s="106" t="s">
        <v>353</v>
      </c>
      <c r="G26" s="106">
        <v>12.69</v>
      </c>
      <c r="H26" s="106">
        <v>14.78</v>
      </c>
      <c r="I26" s="106">
        <v>16.46</v>
      </c>
      <c r="J26" s="106">
        <v>18.23</v>
      </c>
      <c r="K26" s="106">
        <v>20.190000000000001</v>
      </c>
      <c r="L26" s="106">
        <v>22.01</v>
      </c>
      <c r="M26" s="106">
        <v>24.46</v>
      </c>
      <c r="N26" s="106">
        <v>28.01</v>
      </c>
      <c r="O26" s="106">
        <v>34.32</v>
      </c>
      <c r="R26" s="138"/>
    </row>
    <row r="27" spans="1:34">
      <c r="A27" s="106">
        <v>2010</v>
      </c>
      <c r="B27" s="106" t="s">
        <v>285</v>
      </c>
      <c r="C27" s="106" t="s">
        <v>630</v>
      </c>
      <c r="D27" s="106" t="s">
        <v>113</v>
      </c>
      <c r="E27" s="106" t="s">
        <v>628</v>
      </c>
      <c r="F27" s="106" t="s">
        <v>353</v>
      </c>
      <c r="G27" s="106">
        <v>12.54</v>
      </c>
      <c r="H27" s="106">
        <v>14.71</v>
      </c>
      <c r="I27" s="106">
        <v>16.350000000000001</v>
      </c>
      <c r="J27" s="106">
        <v>18.16</v>
      </c>
      <c r="K27" s="106">
        <v>20.07</v>
      </c>
      <c r="L27" s="106">
        <v>22</v>
      </c>
      <c r="M27" s="106">
        <v>24.42</v>
      </c>
      <c r="N27" s="106">
        <v>27.9</v>
      </c>
      <c r="O27" s="106">
        <v>34.28</v>
      </c>
    </row>
    <row r="28" spans="1:34">
      <c r="A28" s="106">
        <v>2010</v>
      </c>
      <c r="B28" s="106" t="s">
        <v>285</v>
      </c>
      <c r="C28" s="106" t="s">
        <v>626</v>
      </c>
      <c r="D28" s="106" t="s">
        <v>113</v>
      </c>
      <c r="E28" s="106" t="s">
        <v>631</v>
      </c>
      <c r="F28" s="106" t="s">
        <v>629</v>
      </c>
      <c r="G28" s="106">
        <v>10.3</v>
      </c>
      <c r="H28" s="106">
        <v>11.17</v>
      </c>
      <c r="I28" s="106">
        <v>11.86</v>
      </c>
      <c r="J28" s="106">
        <v>12.53</v>
      </c>
      <c r="K28" s="106">
        <v>13.15</v>
      </c>
      <c r="L28" s="106">
        <v>13.89</v>
      </c>
      <c r="M28" s="106">
        <v>14.85</v>
      </c>
      <c r="N28" s="106">
        <v>16.14</v>
      </c>
      <c r="O28" s="106">
        <v>18.48</v>
      </c>
    </row>
    <row r="29" spans="1:34">
      <c r="A29" s="106">
        <v>2010</v>
      </c>
      <c r="B29" s="106" t="s">
        <v>285</v>
      </c>
      <c r="C29" s="106" t="s">
        <v>630</v>
      </c>
      <c r="D29" s="106" t="s">
        <v>113</v>
      </c>
      <c r="E29" s="106" t="s">
        <v>631</v>
      </c>
      <c r="F29" s="106" t="s">
        <v>629</v>
      </c>
      <c r="G29" s="106">
        <v>8.06</v>
      </c>
      <c r="H29" s="106">
        <v>10.43</v>
      </c>
      <c r="I29" s="106">
        <v>11.33</v>
      </c>
      <c r="J29" s="106">
        <v>12.09</v>
      </c>
      <c r="K29" s="106">
        <v>12.78</v>
      </c>
      <c r="L29" s="106">
        <v>13.54</v>
      </c>
      <c r="M29" s="106">
        <v>14.51</v>
      </c>
      <c r="N29" s="106">
        <v>15.86</v>
      </c>
      <c r="O29" s="106">
        <v>18.010000000000002</v>
      </c>
    </row>
    <row r="30" spans="1:34">
      <c r="A30" s="106">
        <v>2010</v>
      </c>
      <c r="B30" s="106" t="s">
        <v>285</v>
      </c>
      <c r="C30" s="106" t="s">
        <v>626</v>
      </c>
      <c r="D30" s="106" t="s">
        <v>113</v>
      </c>
      <c r="E30" s="106" t="s">
        <v>631</v>
      </c>
      <c r="F30" s="106" t="s">
        <v>301</v>
      </c>
      <c r="G30" s="106">
        <v>8.15</v>
      </c>
      <c r="H30" s="106">
        <v>8.94</v>
      </c>
      <c r="I30" s="106">
        <v>9.6</v>
      </c>
      <c r="J30" s="106">
        <v>10.24</v>
      </c>
      <c r="K30" s="106">
        <v>11.07</v>
      </c>
      <c r="L30" s="106">
        <v>11.97</v>
      </c>
      <c r="M30" s="106">
        <v>12.94</v>
      </c>
      <c r="N30" s="106">
        <v>14.29</v>
      </c>
      <c r="O30" s="106">
        <v>16.809999999999999</v>
      </c>
    </row>
    <row r="31" spans="1:34">
      <c r="A31" s="106">
        <v>2010</v>
      </c>
      <c r="B31" s="106" t="s">
        <v>285</v>
      </c>
      <c r="C31" s="106" t="s">
        <v>630</v>
      </c>
      <c r="D31" s="106" t="s">
        <v>113</v>
      </c>
      <c r="E31" s="106" t="s">
        <v>631</v>
      </c>
      <c r="F31" s="106" t="s">
        <v>301</v>
      </c>
      <c r="G31" s="106">
        <v>8.15</v>
      </c>
      <c r="H31" s="106">
        <v>8.94</v>
      </c>
      <c r="I31" s="106">
        <v>9.6</v>
      </c>
      <c r="J31" s="106">
        <v>10.24</v>
      </c>
      <c r="K31" s="106">
        <v>11.07</v>
      </c>
      <c r="L31" s="106">
        <v>11.97</v>
      </c>
      <c r="M31" s="106">
        <v>12.94</v>
      </c>
      <c r="N31" s="106">
        <v>14.29</v>
      </c>
      <c r="O31" s="106">
        <v>16.809999999999999</v>
      </c>
    </row>
    <row r="32" spans="1:34">
      <c r="A32" s="106">
        <v>2010</v>
      </c>
      <c r="B32" s="106" t="s">
        <v>285</v>
      </c>
      <c r="C32" s="106" t="s">
        <v>626</v>
      </c>
      <c r="D32" s="106" t="s">
        <v>113</v>
      </c>
      <c r="E32" s="106" t="s">
        <v>631</v>
      </c>
      <c r="F32" s="106" t="s">
        <v>353</v>
      </c>
      <c r="G32" s="106">
        <v>9.94</v>
      </c>
      <c r="H32" s="106">
        <v>10.97</v>
      </c>
      <c r="I32" s="106">
        <v>11.66</v>
      </c>
      <c r="J32" s="106">
        <v>12.37</v>
      </c>
      <c r="K32" s="106">
        <v>13.01</v>
      </c>
      <c r="L32" s="106">
        <v>13.76</v>
      </c>
      <c r="M32" s="106">
        <v>14.72</v>
      </c>
      <c r="N32" s="106">
        <v>16.04</v>
      </c>
      <c r="O32" s="106">
        <v>18.239999999999998</v>
      </c>
    </row>
    <row r="33" spans="1:15">
      <c r="A33" s="106">
        <v>2010</v>
      </c>
      <c r="B33" s="106" t="s">
        <v>285</v>
      </c>
      <c r="C33" s="106" t="s">
        <v>630</v>
      </c>
      <c r="D33" s="106" t="s">
        <v>113</v>
      </c>
      <c r="E33" s="106" t="s">
        <v>631</v>
      </c>
      <c r="F33" s="106" t="s">
        <v>353</v>
      </c>
      <c r="G33" s="106">
        <v>8.08</v>
      </c>
      <c r="H33" s="106">
        <v>10.18</v>
      </c>
      <c r="I33" s="106">
        <v>11.17</v>
      </c>
      <c r="J33" s="106">
        <v>11.95</v>
      </c>
      <c r="K33" s="106">
        <v>12.68</v>
      </c>
      <c r="L33" s="106">
        <v>13.42</v>
      </c>
      <c r="M33" s="106">
        <v>14.37</v>
      </c>
      <c r="N33" s="106">
        <v>15.76</v>
      </c>
      <c r="O33" s="106">
        <v>17.940000000000001</v>
      </c>
    </row>
    <row r="34" spans="1:15">
      <c r="A34" s="106">
        <v>2010</v>
      </c>
      <c r="B34" s="106" t="s">
        <v>285</v>
      </c>
      <c r="C34" s="106" t="s">
        <v>626</v>
      </c>
      <c r="D34" s="106" t="s">
        <v>113</v>
      </c>
      <c r="E34" s="106" t="s">
        <v>353</v>
      </c>
      <c r="F34" s="106" t="s">
        <v>629</v>
      </c>
      <c r="G34" s="106">
        <v>10.44</v>
      </c>
      <c r="H34" s="106">
        <v>11.37</v>
      </c>
      <c r="I34" s="106">
        <v>12.14</v>
      </c>
      <c r="J34" s="106">
        <v>12.81</v>
      </c>
      <c r="K34" s="106">
        <v>13.57</v>
      </c>
      <c r="L34" s="106">
        <v>14.52</v>
      </c>
      <c r="M34" s="106">
        <v>15.76</v>
      </c>
      <c r="N34" s="106">
        <v>17.63</v>
      </c>
      <c r="O34" s="106">
        <v>21.75</v>
      </c>
    </row>
    <row r="35" spans="1:15">
      <c r="A35" s="106">
        <v>2010</v>
      </c>
      <c r="B35" s="106" t="s">
        <v>285</v>
      </c>
      <c r="C35" s="106" t="s">
        <v>630</v>
      </c>
      <c r="D35" s="106" t="s">
        <v>113</v>
      </c>
      <c r="E35" s="106" t="s">
        <v>353</v>
      </c>
      <c r="F35" s="106" t="s">
        <v>629</v>
      </c>
      <c r="G35" s="106">
        <v>8.81</v>
      </c>
      <c r="H35" s="106">
        <v>10.66</v>
      </c>
      <c r="I35" s="106">
        <v>11.63</v>
      </c>
      <c r="J35" s="106">
        <v>12.42</v>
      </c>
      <c r="K35" s="106">
        <v>13.18</v>
      </c>
      <c r="L35" s="106">
        <v>14.1</v>
      </c>
      <c r="M35" s="106">
        <v>15.34</v>
      </c>
      <c r="N35" s="106">
        <v>17.170000000000002</v>
      </c>
      <c r="O35" s="106">
        <v>21.07</v>
      </c>
    </row>
    <row r="36" spans="1:15">
      <c r="A36" s="106">
        <v>2010</v>
      </c>
      <c r="B36" s="106" t="s">
        <v>285</v>
      </c>
      <c r="C36" s="106" t="s">
        <v>626</v>
      </c>
      <c r="D36" s="106" t="s">
        <v>113</v>
      </c>
      <c r="E36" s="106" t="s">
        <v>353</v>
      </c>
      <c r="F36" s="106" t="s">
        <v>301</v>
      </c>
      <c r="G36" s="106">
        <v>8.27</v>
      </c>
      <c r="H36" s="106">
        <v>9.06</v>
      </c>
      <c r="I36" s="106">
        <v>9.81</v>
      </c>
      <c r="J36" s="106">
        <v>10.58</v>
      </c>
      <c r="K36" s="106">
        <v>11.61</v>
      </c>
      <c r="L36" s="106">
        <v>12.44</v>
      </c>
      <c r="M36" s="106">
        <v>13.59</v>
      </c>
      <c r="N36" s="106">
        <v>15.4</v>
      </c>
      <c r="O36" s="106">
        <v>18.32</v>
      </c>
    </row>
    <row r="37" spans="1:15">
      <c r="A37" s="106">
        <v>2010</v>
      </c>
      <c r="B37" s="106" t="s">
        <v>285</v>
      </c>
      <c r="C37" s="106" t="s">
        <v>630</v>
      </c>
      <c r="D37" s="106" t="s">
        <v>113</v>
      </c>
      <c r="E37" s="106" t="s">
        <v>353</v>
      </c>
      <c r="F37" s="106" t="s">
        <v>301</v>
      </c>
      <c r="G37" s="106">
        <v>8.27</v>
      </c>
      <c r="H37" s="106">
        <v>9.06</v>
      </c>
      <c r="I37" s="106">
        <v>9.81</v>
      </c>
      <c r="J37" s="106">
        <v>10.58</v>
      </c>
      <c r="K37" s="106">
        <v>11.61</v>
      </c>
      <c r="L37" s="106">
        <v>12.44</v>
      </c>
      <c r="M37" s="106">
        <v>13.59</v>
      </c>
      <c r="N37" s="106">
        <v>15.4</v>
      </c>
      <c r="O37" s="106">
        <v>18.32</v>
      </c>
    </row>
    <row r="38" spans="1:15">
      <c r="A38" s="106">
        <v>2010</v>
      </c>
      <c r="B38" s="106" t="s">
        <v>285</v>
      </c>
      <c r="C38" s="106" t="s">
        <v>626</v>
      </c>
      <c r="D38" s="106" t="s">
        <v>113</v>
      </c>
      <c r="E38" s="106" t="s">
        <v>353</v>
      </c>
      <c r="F38" s="106" t="s">
        <v>353</v>
      </c>
      <c r="G38" s="106">
        <v>10.1</v>
      </c>
      <c r="H38" s="106">
        <v>11.14</v>
      </c>
      <c r="I38" s="106">
        <v>11.93</v>
      </c>
      <c r="J38" s="106">
        <v>12.67</v>
      </c>
      <c r="K38" s="106">
        <v>13.41</v>
      </c>
      <c r="L38" s="106">
        <v>14.35</v>
      </c>
      <c r="M38" s="106">
        <v>15.6</v>
      </c>
      <c r="N38" s="106">
        <v>17.45</v>
      </c>
      <c r="O38" s="106">
        <v>21.43</v>
      </c>
    </row>
    <row r="39" spans="1:15">
      <c r="A39" s="106">
        <v>2010</v>
      </c>
      <c r="B39" s="106" t="s">
        <v>285</v>
      </c>
      <c r="C39" s="106" t="s">
        <v>630</v>
      </c>
      <c r="D39" s="106" t="s">
        <v>113</v>
      </c>
      <c r="E39" s="106" t="s">
        <v>353</v>
      </c>
      <c r="F39" s="106" t="s">
        <v>353</v>
      </c>
      <c r="G39" s="106">
        <v>8.65</v>
      </c>
      <c r="H39" s="106">
        <v>10.45</v>
      </c>
      <c r="I39" s="106">
        <v>11.46</v>
      </c>
      <c r="J39" s="106">
        <v>12.28</v>
      </c>
      <c r="K39" s="106">
        <v>13.07</v>
      </c>
      <c r="L39" s="106">
        <v>13.98</v>
      </c>
      <c r="M39" s="106">
        <v>15.22</v>
      </c>
      <c r="N39" s="106">
        <v>17.03</v>
      </c>
      <c r="O39" s="106">
        <v>20.82</v>
      </c>
    </row>
    <row r="40" spans="1:15">
      <c r="A40" s="106">
        <v>2010</v>
      </c>
      <c r="B40" s="106" t="s">
        <v>285</v>
      </c>
      <c r="C40" s="106" t="s">
        <v>626</v>
      </c>
      <c r="D40" s="106" t="s">
        <v>632</v>
      </c>
      <c r="E40" s="106" t="s">
        <v>628</v>
      </c>
      <c r="F40" s="106" t="s">
        <v>629</v>
      </c>
      <c r="G40" s="106">
        <v>13.62</v>
      </c>
      <c r="H40" s="106">
        <v>15.8</v>
      </c>
      <c r="I40" s="106">
        <v>17.79</v>
      </c>
      <c r="J40" s="106">
        <v>19.850000000000001</v>
      </c>
      <c r="K40" s="106">
        <v>21.85</v>
      </c>
      <c r="L40" s="106">
        <v>23.95</v>
      </c>
      <c r="M40" s="106">
        <v>26.6</v>
      </c>
      <c r="N40" s="106">
        <v>30.31</v>
      </c>
      <c r="O40" s="106">
        <v>36.74</v>
      </c>
    </row>
    <row r="41" spans="1:15">
      <c r="A41" s="106">
        <v>2010</v>
      </c>
      <c r="B41" s="106" t="s">
        <v>285</v>
      </c>
      <c r="C41" s="106" t="s">
        <v>630</v>
      </c>
      <c r="D41" s="106" t="s">
        <v>632</v>
      </c>
      <c r="E41" s="106" t="s">
        <v>628</v>
      </c>
      <c r="F41" s="106" t="s">
        <v>629</v>
      </c>
      <c r="G41" s="106">
        <v>13.18</v>
      </c>
      <c r="H41" s="106">
        <v>15.48</v>
      </c>
      <c r="I41" s="106">
        <v>17.510000000000002</v>
      </c>
      <c r="J41" s="106">
        <v>19.600000000000001</v>
      </c>
      <c r="K41" s="106">
        <v>21.66</v>
      </c>
      <c r="L41" s="106">
        <v>23.84</v>
      </c>
      <c r="M41" s="106">
        <v>26.42</v>
      </c>
      <c r="N41" s="106">
        <v>30.06</v>
      </c>
      <c r="O41" s="106">
        <v>36.49</v>
      </c>
    </row>
    <row r="42" spans="1:15">
      <c r="A42" s="106">
        <v>2010</v>
      </c>
      <c r="B42" s="106" t="s">
        <v>285</v>
      </c>
      <c r="C42" s="106" t="s">
        <v>626</v>
      </c>
      <c r="D42" s="106" t="s">
        <v>632</v>
      </c>
      <c r="E42" s="106" t="s">
        <v>628</v>
      </c>
      <c r="F42" s="106" t="s">
        <v>301</v>
      </c>
      <c r="G42" s="106">
        <v>10.97</v>
      </c>
      <c r="H42" s="106">
        <v>13.24</v>
      </c>
      <c r="I42" s="106">
        <v>15</v>
      </c>
      <c r="J42" s="106">
        <v>16.98</v>
      </c>
      <c r="K42" s="106">
        <v>19.43</v>
      </c>
      <c r="L42" s="106">
        <v>21.17</v>
      </c>
      <c r="M42" s="106">
        <v>23.89</v>
      </c>
      <c r="N42" s="106">
        <v>28.21</v>
      </c>
      <c r="O42" s="106">
        <v>35.299999999999997</v>
      </c>
    </row>
    <row r="43" spans="1:15">
      <c r="A43" s="106">
        <v>2010</v>
      </c>
      <c r="B43" s="106" t="s">
        <v>285</v>
      </c>
      <c r="C43" s="106" t="s">
        <v>630</v>
      </c>
      <c r="D43" s="106" t="s">
        <v>632</v>
      </c>
      <c r="E43" s="106" t="s">
        <v>628</v>
      </c>
      <c r="F43" s="106" t="s">
        <v>301</v>
      </c>
      <c r="G43" s="106">
        <v>10.97</v>
      </c>
      <c r="H43" s="106">
        <v>13.24</v>
      </c>
      <c r="I43" s="106">
        <v>15</v>
      </c>
      <c r="J43" s="106">
        <v>16.98</v>
      </c>
      <c r="K43" s="106">
        <v>19.43</v>
      </c>
      <c r="L43" s="106">
        <v>21.17</v>
      </c>
      <c r="M43" s="106">
        <v>23.89</v>
      </c>
      <c r="N43" s="106">
        <v>28.21</v>
      </c>
      <c r="O43" s="106">
        <v>35.299999999999997</v>
      </c>
    </row>
    <row r="44" spans="1:15">
      <c r="A44" s="106">
        <v>2010</v>
      </c>
      <c r="B44" s="106" t="s">
        <v>285</v>
      </c>
      <c r="C44" s="106" t="s">
        <v>626</v>
      </c>
      <c r="D44" s="106" t="s">
        <v>632</v>
      </c>
      <c r="E44" s="106" t="s">
        <v>628</v>
      </c>
      <c r="F44" s="106" t="s">
        <v>353</v>
      </c>
      <c r="G44" s="106">
        <v>13.4</v>
      </c>
      <c r="H44" s="106">
        <v>15.59</v>
      </c>
      <c r="I44" s="106">
        <v>17.63</v>
      </c>
      <c r="J44" s="106">
        <v>19.72</v>
      </c>
      <c r="K44" s="106">
        <v>21.68</v>
      </c>
      <c r="L44" s="106">
        <v>23.84</v>
      </c>
      <c r="M44" s="106">
        <v>26.44</v>
      </c>
      <c r="N44" s="106">
        <v>30.21</v>
      </c>
      <c r="O44" s="106">
        <v>36.68</v>
      </c>
    </row>
    <row r="45" spans="1:15">
      <c r="A45" s="106">
        <v>2010</v>
      </c>
      <c r="B45" s="106" t="s">
        <v>285</v>
      </c>
      <c r="C45" s="106" t="s">
        <v>630</v>
      </c>
      <c r="D45" s="106" t="s">
        <v>632</v>
      </c>
      <c r="E45" s="106" t="s">
        <v>628</v>
      </c>
      <c r="F45" s="106" t="s">
        <v>353</v>
      </c>
      <c r="G45" s="106">
        <v>12.98</v>
      </c>
      <c r="H45" s="106">
        <v>15.32</v>
      </c>
      <c r="I45" s="106">
        <v>17.39</v>
      </c>
      <c r="J45" s="106">
        <v>19.45</v>
      </c>
      <c r="K45" s="106">
        <v>21.49</v>
      </c>
      <c r="L45" s="106">
        <v>23.72</v>
      </c>
      <c r="M45" s="106">
        <v>26.26</v>
      </c>
      <c r="N45" s="106">
        <v>29.99</v>
      </c>
      <c r="O45" s="106">
        <v>36.450000000000003</v>
      </c>
    </row>
    <row r="46" spans="1:15">
      <c r="A46" s="106">
        <v>2010</v>
      </c>
      <c r="B46" s="106" t="s">
        <v>285</v>
      </c>
      <c r="C46" s="106" t="s">
        <v>626</v>
      </c>
      <c r="D46" s="106" t="s">
        <v>632</v>
      </c>
      <c r="E46" s="106" t="s">
        <v>631</v>
      </c>
      <c r="F46" s="106" t="s">
        <v>629</v>
      </c>
      <c r="G46" s="106">
        <v>9.49</v>
      </c>
      <c r="H46" s="106">
        <v>10.7</v>
      </c>
      <c r="I46" s="106">
        <v>11.69</v>
      </c>
      <c r="J46" s="106">
        <v>12.58</v>
      </c>
      <c r="K46" s="106">
        <v>13.48</v>
      </c>
      <c r="L46" s="106">
        <v>14.49</v>
      </c>
      <c r="M46" s="106">
        <v>15.7</v>
      </c>
      <c r="N46" s="106">
        <v>17.29</v>
      </c>
      <c r="O46" s="106">
        <v>19.690000000000001</v>
      </c>
    </row>
    <row r="47" spans="1:15">
      <c r="A47" s="106">
        <v>2010</v>
      </c>
      <c r="B47" s="106" t="s">
        <v>285</v>
      </c>
      <c r="C47" s="106" t="s">
        <v>630</v>
      </c>
      <c r="D47" s="106" t="s">
        <v>632</v>
      </c>
      <c r="E47" s="106" t="s">
        <v>631</v>
      </c>
      <c r="F47" s="106" t="s">
        <v>629</v>
      </c>
      <c r="G47" s="106">
        <v>8.31</v>
      </c>
      <c r="H47" s="106">
        <v>10.1</v>
      </c>
      <c r="I47" s="106">
        <v>11.22</v>
      </c>
      <c r="J47" s="106">
        <v>12.21</v>
      </c>
      <c r="K47" s="106">
        <v>13.15</v>
      </c>
      <c r="L47" s="106">
        <v>14.19</v>
      </c>
      <c r="M47" s="106">
        <v>15.44</v>
      </c>
      <c r="N47" s="106">
        <v>17.04</v>
      </c>
      <c r="O47" s="106">
        <v>19.440000000000001</v>
      </c>
    </row>
    <row r="48" spans="1:15">
      <c r="A48" s="106">
        <v>2010</v>
      </c>
      <c r="B48" s="106" t="s">
        <v>285</v>
      </c>
      <c r="C48" s="106" t="s">
        <v>626</v>
      </c>
      <c r="D48" s="106" t="s">
        <v>632</v>
      </c>
      <c r="E48" s="106" t="s">
        <v>631</v>
      </c>
      <c r="F48" s="106" t="s">
        <v>301</v>
      </c>
      <c r="G48" s="106">
        <v>7.69</v>
      </c>
      <c r="H48" s="106">
        <v>8.51</v>
      </c>
      <c r="I48" s="106">
        <v>9.2899999999999991</v>
      </c>
      <c r="J48" s="106">
        <v>10.06</v>
      </c>
      <c r="K48" s="106">
        <v>10.93</v>
      </c>
      <c r="L48" s="106">
        <v>12.11</v>
      </c>
      <c r="M48" s="106">
        <v>13.67</v>
      </c>
      <c r="N48" s="106">
        <v>15.86</v>
      </c>
      <c r="O48" s="106">
        <v>18.920000000000002</v>
      </c>
    </row>
    <row r="49" spans="1:15">
      <c r="A49" s="106">
        <v>2010</v>
      </c>
      <c r="B49" s="106" t="s">
        <v>285</v>
      </c>
      <c r="C49" s="106" t="s">
        <v>630</v>
      </c>
      <c r="D49" s="106" t="s">
        <v>632</v>
      </c>
      <c r="E49" s="106" t="s">
        <v>631</v>
      </c>
      <c r="F49" s="106" t="s">
        <v>301</v>
      </c>
      <c r="G49" s="106">
        <v>7.69</v>
      </c>
      <c r="H49" s="106">
        <v>8.51</v>
      </c>
      <c r="I49" s="106">
        <v>9.2899999999999991</v>
      </c>
      <c r="J49" s="106">
        <v>10.06</v>
      </c>
      <c r="K49" s="106">
        <v>10.93</v>
      </c>
      <c r="L49" s="106">
        <v>12.11</v>
      </c>
      <c r="M49" s="106">
        <v>13.67</v>
      </c>
      <c r="N49" s="106">
        <v>15.86</v>
      </c>
      <c r="O49" s="106">
        <v>18.920000000000002</v>
      </c>
    </row>
    <row r="50" spans="1:15">
      <c r="A50" s="106">
        <v>2010</v>
      </c>
      <c r="B50" s="106" t="s">
        <v>285</v>
      </c>
      <c r="C50" s="106" t="s">
        <v>626</v>
      </c>
      <c r="D50" s="106" t="s">
        <v>632</v>
      </c>
      <c r="E50" s="106" t="s">
        <v>631</v>
      </c>
      <c r="F50" s="106" t="s">
        <v>353</v>
      </c>
      <c r="G50" s="106">
        <v>9.09</v>
      </c>
      <c r="H50" s="106">
        <v>10.37</v>
      </c>
      <c r="I50" s="106">
        <v>11.37</v>
      </c>
      <c r="J50" s="106">
        <v>12.33</v>
      </c>
      <c r="K50" s="106">
        <v>13.25</v>
      </c>
      <c r="L50" s="106">
        <v>14.28</v>
      </c>
      <c r="M50" s="106">
        <v>15.54</v>
      </c>
      <c r="N50" s="106">
        <v>17.190000000000001</v>
      </c>
      <c r="O50" s="106">
        <v>19.61</v>
      </c>
    </row>
    <row r="51" spans="1:15">
      <c r="A51" s="106">
        <v>2010</v>
      </c>
      <c r="B51" s="106" t="s">
        <v>285</v>
      </c>
      <c r="C51" s="106" t="s">
        <v>630</v>
      </c>
      <c r="D51" s="106" t="s">
        <v>632</v>
      </c>
      <c r="E51" s="106" t="s">
        <v>631</v>
      </c>
      <c r="F51" s="106" t="s">
        <v>353</v>
      </c>
      <c r="G51" s="106">
        <v>8.14</v>
      </c>
      <c r="H51" s="106">
        <v>9.7899999999999991</v>
      </c>
      <c r="I51" s="106">
        <v>10.95</v>
      </c>
      <c r="J51" s="106">
        <v>11.97</v>
      </c>
      <c r="K51" s="106">
        <v>12.96</v>
      </c>
      <c r="L51" s="106">
        <v>14.02</v>
      </c>
      <c r="M51" s="106">
        <v>15.29</v>
      </c>
      <c r="N51" s="106">
        <v>16.96</v>
      </c>
      <c r="O51" s="106">
        <v>19.399999999999999</v>
      </c>
    </row>
    <row r="52" spans="1:15">
      <c r="A52" s="106">
        <v>2010</v>
      </c>
      <c r="B52" s="106" t="s">
        <v>285</v>
      </c>
      <c r="C52" s="106" t="s">
        <v>626</v>
      </c>
      <c r="D52" s="106" t="s">
        <v>632</v>
      </c>
      <c r="E52" s="106" t="s">
        <v>353</v>
      </c>
      <c r="F52" s="106" t="s">
        <v>629</v>
      </c>
      <c r="G52" s="106">
        <v>9.94</v>
      </c>
      <c r="H52" s="106">
        <v>11.34</v>
      </c>
      <c r="I52" s="106">
        <v>12.49</v>
      </c>
      <c r="J52" s="106">
        <v>13.59</v>
      </c>
      <c r="K52" s="106">
        <v>14.85</v>
      </c>
      <c r="L52" s="106">
        <v>16.28</v>
      </c>
      <c r="M52" s="106">
        <v>18.13</v>
      </c>
      <c r="N52" s="106">
        <v>20.93</v>
      </c>
      <c r="O52" s="106">
        <v>26.11</v>
      </c>
    </row>
    <row r="53" spans="1:15">
      <c r="A53" s="106">
        <v>2010</v>
      </c>
      <c r="B53" s="106" t="s">
        <v>285</v>
      </c>
      <c r="C53" s="106" t="s">
        <v>630</v>
      </c>
      <c r="D53" s="106" t="s">
        <v>632</v>
      </c>
      <c r="E53" s="106" t="s">
        <v>353</v>
      </c>
      <c r="F53" s="106" t="s">
        <v>629</v>
      </c>
      <c r="G53" s="106">
        <v>8.9499999999999993</v>
      </c>
      <c r="H53" s="106">
        <v>10.76</v>
      </c>
      <c r="I53" s="106">
        <v>12.05</v>
      </c>
      <c r="J53" s="106">
        <v>13.21</v>
      </c>
      <c r="K53" s="106">
        <v>14.46</v>
      </c>
      <c r="L53" s="106">
        <v>15.94</v>
      </c>
      <c r="M53" s="106">
        <v>17.8</v>
      </c>
      <c r="N53" s="106">
        <v>20.51</v>
      </c>
      <c r="O53" s="106">
        <v>25.72</v>
      </c>
    </row>
    <row r="54" spans="1:15">
      <c r="A54" s="106">
        <v>2010</v>
      </c>
      <c r="B54" s="106" t="s">
        <v>285</v>
      </c>
      <c r="C54" s="106" t="s">
        <v>626</v>
      </c>
      <c r="D54" s="106" t="s">
        <v>632</v>
      </c>
      <c r="E54" s="106" t="s">
        <v>353</v>
      </c>
      <c r="F54" s="106" t="s">
        <v>301</v>
      </c>
      <c r="G54" s="106">
        <v>7.86</v>
      </c>
      <c r="H54" s="106">
        <v>8.81</v>
      </c>
      <c r="I54" s="106">
        <v>9.69</v>
      </c>
      <c r="J54" s="106">
        <v>10.58</v>
      </c>
      <c r="K54" s="106">
        <v>11.73</v>
      </c>
      <c r="L54" s="106">
        <v>13.28</v>
      </c>
      <c r="M54" s="106">
        <v>15.21</v>
      </c>
      <c r="N54" s="106">
        <v>17.72</v>
      </c>
      <c r="O54" s="106">
        <v>21.71</v>
      </c>
    </row>
    <row r="55" spans="1:15">
      <c r="A55" s="106">
        <v>2010</v>
      </c>
      <c r="B55" s="106" t="s">
        <v>285</v>
      </c>
      <c r="C55" s="106" t="s">
        <v>630</v>
      </c>
      <c r="D55" s="106" t="s">
        <v>632</v>
      </c>
      <c r="E55" s="106" t="s">
        <v>353</v>
      </c>
      <c r="F55" s="106" t="s">
        <v>301</v>
      </c>
      <c r="G55" s="106">
        <v>7.86</v>
      </c>
      <c r="H55" s="106">
        <v>8.81</v>
      </c>
      <c r="I55" s="106">
        <v>9.69</v>
      </c>
      <c r="J55" s="106">
        <v>10.58</v>
      </c>
      <c r="K55" s="106">
        <v>11.73</v>
      </c>
      <c r="L55" s="106">
        <v>13.28</v>
      </c>
      <c r="M55" s="106">
        <v>15.21</v>
      </c>
      <c r="N55" s="106">
        <v>17.72</v>
      </c>
      <c r="O55" s="106">
        <v>21.71</v>
      </c>
    </row>
    <row r="56" spans="1:15">
      <c r="A56" s="106">
        <v>2010</v>
      </c>
      <c r="B56" s="106" t="s">
        <v>285</v>
      </c>
      <c r="C56" s="106" t="s">
        <v>626</v>
      </c>
      <c r="D56" s="106" t="s">
        <v>632</v>
      </c>
      <c r="E56" s="106" t="s">
        <v>353</v>
      </c>
      <c r="F56" s="106" t="s">
        <v>353</v>
      </c>
      <c r="G56" s="106">
        <v>9.5399999999999991</v>
      </c>
      <c r="H56" s="106">
        <v>10.98</v>
      </c>
      <c r="I56" s="106">
        <v>12.18</v>
      </c>
      <c r="J56" s="106">
        <v>13.32</v>
      </c>
      <c r="K56" s="106">
        <v>14.57</v>
      </c>
      <c r="L56" s="106">
        <v>16.03</v>
      </c>
      <c r="M56" s="106">
        <v>17.88</v>
      </c>
      <c r="N56" s="106">
        <v>20.63</v>
      </c>
      <c r="O56" s="106">
        <v>25.74</v>
      </c>
    </row>
    <row r="57" spans="1:15">
      <c r="A57" s="106">
        <v>2010</v>
      </c>
      <c r="B57" s="106" t="s">
        <v>285</v>
      </c>
      <c r="C57" s="106" t="s">
        <v>630</v>
      </c>
      <c r="D57" s="106" t="s">
        <v>632</v>
      </c>
      <c r="E57" s="106" t="s">
        <v>353</v>
      </c>
      <c r="F57" s="106" t="s">
        <v>353</v>
      </c>
      <c r="G57" s="106">
        <v>8.68</v>
      </c>
      <c r="H57" s="106">
        <v>10.45</v>
      </c>
      <c r="I57" s="106">
        <v>11.77</v>
      </c>
      <c r="J57" s="106">
        <v>12.97</v>
      </c>
      <c r="K57" s="106">
        <v>14.24</v>
      </c>
      <c r="L57" s="106">
        <v>15.71</v>
      </c>
      <c r="M57" s="106">
        <v>17.559999999999999</v>
      </c>
      <c r="N57" s="106">
        <v>20.28</v>
      </c>
      <c r="O57" s="106">
        <v>25.33</v>
      </c>
    </row>
    <row r="58" spans="1:15">
      <c r="A58" s="106">
        <v>2010</v>
      </c>
      <c r="B58" s="106" t="s">
        <v>285</v>
      </c>
      <c r="C58" s="106" t="s">
        <v>626</v>
      </c>
      <c r="D58" s="106" t="s">
        <v>633</v>
      </c>
      <c r="E58" s="106" t="s">
        <v>628</v>
      </c>
      <c r="F58" s="106" t="s">
        <v>629</v>
      </c>
      <c r="G58" s="106">
        <v>11.02</v>
      </c>
      <c r="H58" s="106">
        <v>12.7</v>
      </c>
      <c r="I58" s="106">
        <v>13.99</v>
      </c>
      <c r="J58" s="106">
        <v>15.32</v>
      </c>
      <c r="K58" s="106">
        <v>16.760000000000002</v>
      </c>
      <c r="L58" s="106">
        <v>18.62</v>
      </c>
      <c r="M58" s="106">
        <v>21.11</v>
      </c>
      <c r="N58" s="106">
        <v>24.78</v>
      </c>
      <c r="O58" s="106">
        <v>32.340000000000003</v>
      </c>
    </row>
    <row r="59" spans="1:15">
      <c r="A59" s="106">
        <v>2010</v>
      </c>
      <c r="B59" s="106" t="s">
        <v>285</v>
      </c>
      <c r="C59" s="106" t="s">
        <v>630</v>
      </c>
      <c r="D59" s="106" t="s">
        <v>633</v>
      </c>
      <c r="E59" s="106" t="s">
        <v>628</v>
      </c>
      <c r="F59" s="106" t="s">
        <v>629</v>
      </c>
      <c r="G59" s="106">
        <v>10.91</v>
      </c>
      <c r="H59" s="106">
        <v>12.59</v>
      </c>
      <c r="I59" s="106">
        <v>13.95</v>
      </c>
      <c r="J59" s="106">
        <v>15.2</v>
      </c>
      <c r="K59" s="106">
        <v>16.690000000000001</v>
      </c>
      <c r="L59" s="106">
        <v>18.53</v>
      </c>
      <c r="M59" s="106">
        <v>20.96</v>
      </c>
      <c r="N59" s="106">
        <v>24.69</v>
      </c>
      <c r="O59" s="106">
        <v>32.26</v>
      </c>
    </row>
    <row r="60" spans="1:15">
      <c r="A60" s="106">
        <v>2010</v>
      </c>
      <c r="B60" s="106" t="s">
        <v>285</v>
      </c>
      <c r="C60" s="106" t="s">
        <v>626</v>
      </c>
      <c r="D60" s="106" t="s">
        <v>633</v>
      </c>
      <c r="E60" s="106" t="s">
        <v>628</v>
      </c>
      <c r="F60" s="106" t="s">
        <v>301</v>
      </c>
      <c r="G60" s="106">
        <v>9.8699999999999992</v>
      </c>
      <c r="H60" s="106">
        <v>11.55</v>
      </c>
      <c r="I60" s="106">
        <v>12.91</v>
      </c>
      <c r="J60" s="106">
        <v>14</v>
      </c>
      <c r="K60" s="106">
        <v>14.7</v>
      </c>
      <c r="L60" s="106">
        <v>16.11</v>
      </c>
      <c r="M60" s="106">
        <v>17.899999999999999</v>
      </c>
      <c r="N60" s="106">
        <v>21.04</v>
      </c>
      <c r="O60" s="106">
        <v>27.97</v>
      </c>
    </row>
    <row r="61" spans="1:15">
      <c r="A61" s="106">
        <v>2010</v>
      </c>
      <c r="B61" s="106" t="s">
        <v>285</v>
      </c>
      <c r="C61" s="106" t="s">
        <v>630</v>
      </c>
      <c r="D61" s="106" t="s">
        <v>633</v>
      </c>
      <c r="E61" s="106" t="s">
        <v>628</v>
      </c>
      <c r="F61" s="106" t="s">
        <v>301</v>
      </c>
      <c r="G61" s="106">
        <v>9.8699999999999992</v>
      </c>
      <c r="H61" s="106">
        <v>11.55</v>
      </c>
      <c r="I61" s="106">
        <v>12.91</v>
      </c>
      <c r="J61" s="106">
        <v>14</v>
      </c>
      <c r="K61" s="106">
        <v>14.7</v>
      </c>
      <c r="L61" s="106">
        <v>16.11</v>
      </c>
      <c r="M61" s="106">
        <v>17.899999999999999</v>
      </c>
      <c r="N61" s="106">
        <v>21.04</v>
      </c>
      <c r="O61" s="106">
        <v>27.97</v>
      </c>
    </row>
    <row r="62" spans="1:15">
      <c r="A62" s="106">
        <v>2010</v>
      </c>
      <c r="B62" s="106" t="s">
        <v>285</v>
      </c>
      <c r="C62" s="106" t="s">
        <v>626</v>
      </c>
      <c r="D62" s="106" t="s">
        <v>633</v>
      </c>
      <c r="E62" s="106" t="s">
        <v>628</v>
      </c>
      <c r="F62" s="106" t="s">
        <v>353</v>
      </c>
      <c r="G62" s="106">
        <v>10.51</v>
      </c>
      <c r="H62" s="106">
        <v>12.16</v>
      </c>
      <c r="I62" s="106">
        <v>13.54</v>
      </c>
      <c r="J62" s="106">
        <v>14.45</v>
      </c>
      <c r="K62" s="106">
        <v>15.87</v>
      </c>
      <c r="L62" s="106">
        <v>17.399999999999999</v>
      </c>
      <c r="M62" s="106">
        <v>19.579999999999998</v>
      </c>
      <c r="N62" s="106">
        <v>23.12</v>
      </c>
      <c r="O62" s="106">
        <v>30.37</v>
      </c>
    </row>
    <row r="63" spans="1:15">
      <c r="A63" s="106">
        <v>2010</v>
      </c>
      <c r="B63" s="106" t="s">
        <v>285</v>
      </c>
      <c r="C63" s="106" t="s">
        <v>630</v>
      </c>
      <c r="D63" s="106" t="s">
        <v>633</v>
      </c>
      <c r="E63" s="106" t="s">
        <v>628</v>
      </c>
      <c r="F63" s="106" t="s">
        <v>353</v>
      </c>
      <c r="G63" s="106">
        <v>10.4</v>
      </c>
      <c r="H63" s="106">
        <v>12.09</v>
      </c>
      <c r="I63" s="106">
        <v>13.47</v>
      </c>
      <c r="J63" s="106">
        <v>14.39</v>
      </c>
      <c r="K63" s="106">
        <v>15.83</v>
      </c>
      <c r="L63" s="106">
        <v>17.36</v>
      </c>
      <c r="M63" s="106">
        <v>19.53</v>
      </c>
      <c r="N63" s="106">
        <v>23.06</v>
      </c>
      <c r="O63" s="106">
        <v>30.23</v>
      </c>
    </row>
    <row r="64" spans="1:15">
      <c r="A64" s="106">
        <v>2010</v>
      </c>
      <c r="B64" s="106" t="s">
        <v>285</v>
      </c>
      <c r="C64" s="106" t="s">
        <v>626</v>
      </c>
      <c r="D64" s="106" t="s">
        <v>633</v>
      </c>
      <c r="E64" s="106" t="s">
        <v>631</v>
      </c>
      <c r="F64" s="106" t="s">
        <v>629</v>
      </c>
      <c r="G64" s="106">
        <v>7.35</v>
      </c>
      <c r="H64" s="106">
        <v>7.89</v>
      </c>
      <c r="I64" s="106">
        <v>8.65</v>
      </c>
      <c r="J64" s="106">
        <v>9.5</v>
      </c>
      <c r="K64" s="106">
        <v>10.39</v>
      </c>
      <c r="L64" s="106">
        <v>11.25</v>
      </c>
      <c r="M64" s="106">
        <v>12.25</v>
      </c>
      <c r="N64" s="106">
        <v>13.58</v>
      </c>
      <c r="O64" s="106">
        <v>15.96</v>
      </c>
    </row>
    <row r="65" spans="1:17">
      <c r="A65" s="106">
        <v>2010</v>
      </c>
      <c r="B65" s="106" t="s">
        <v>285</v>
      </c>
      <c r="C65" s="106" t="s">
        <v>630</v>
      </c>
      <c r="D65" s="106" t="s">
        <v>633</v>
      </c>
      <c r="E65" s="106" t="s">
        <v>631</v>
      </c>
      <c r="F65" s="106" t="s">
        <v>629</v>
      </c>
      <c r="G65" s="106">
        <v>4.84</v>
      </c>
      <c r="H65" s="106">
        <v>7.27</v>
      </c>
      <c r="I65" s="106">
        <v>7.9</v>
      </c>
      <c r="J65" s="106">
        <v>8.7799999999999994</v>
      </c>
      <c r="K65" s="106">
        <v>9.74</v>
      </c>
      <c r="L65" s="106">
        <v>10.72</v>
      </c>
      <c r="M65" s="106">
        <v>11.77</v>
      </c>
      <c r="N65" s="106">
        <v>13.14</v>
      </c>
      <c r="O65" s="106">
        <v>15.4</v>
      </c>
    </row>
    <row r="66" spans="1:17">
      <c r="A66" s="106">
        <v>2010</v>
      </c>
      <c r="B66" s="106" t="s">
        <v>285</v>
      </c>
      <c r="C66" s="106" t="s">
        <v>626</v>
      </c>
      <c r="D66" s="106" t="s">
        <v>633</v>
      </c>
      <c r="E66" s="106" t="s">
        <v>631</v>
      </c>
      <c r="F66" s="106" t="s">
        <v>301</v>
      </c>
      <c r="G66" s="106">
        <v>7.08</v>
      </c>
      <c r="H66" s="106">
        <v>7.62</v>
      </c>
      <c r="I66" s="106">
        <v>8.01</v>
      </c>
      <c r="J66" s="106">
        <v>8.6</v>
      </c>
      <c r="K66" s="106">
        <v>9.24</v>
      </c>
      <c r="L66" s="106">
        <v>9.99</v>
      </c>
      <c r="M66" s="106">
        <v>10.58</v>
      </c>
      <c r="N66" s="106">
        <v>11.67</v>
      </c>
      <c r="O66" s="106">
        <v>13.41</v>
      </c>
    </row>
    <row r="67" spans="1:17">
      <c r="A67" s="106">
        <v>2010</v>
      </c>
      <c r="B67" s="106" t="s">
        <v>285</v>
      </c>
      <c r="C67" s="106" t="s">
        <v>630</v>
      </c>
      <c r="D67" s="106" t="s">
        <v>633</v>
      </c>
      <c r="E67" s="106" t="s">
        <v>631</v>
      </c>
      <c r="F67" s="106" t="s">
        <v>301</v>
      </c>
      <c r="G67" s="106">
        <v>7.08</v>
      </c>
      <c r="H67" s="106">
        <v>7.62</v>
      </c>
      <c r="I67" s="106">
        <v>8.01</v>
      </c>
      <c r="J67" s="106">
        <v>8.6</v>
      </c>
      <c r="K67" s="106">
        <v>9.24</v>
      </c>
      <c r="L67" s="106">
        <v>9.99</v>
      </c>
      <c r="M67" s="106">
        <v>10.58</v>
      </c>
      <c r="N67" s="106">
        <v>11.67</v>
      </c>
      <c r="O67" s="106">
        <v>13.41</v>
      </c>
    </row>
    <row r="68" spans="1:17">
      <c r="A68" s="106">
        <v>2010</v>
      </c>
      <c r="B68" s="106" t="s">
        <v>285</v>
      </c>
      <c r="C68" s="106" t="s">
        <v>626</v>
      </c>
      <c r="D68" s="106" t="s">
        <v>633</v>
      </c>
      <c r="E68" s="106" t="s">
        <v>631</v>
      </c>
      <c r="F68" s="106" t="s">
        <v>353</v>
      </c>
      <c r="G68" s="106">
        <v>7.2</v>
      </c>
      <c r="H68" s="106">
        <v>7.74</v>
      </c>
      <c r="I68" s="106">
        <v>8.32</v>
      </c>
      <c r="J68" s="106">
        <v>9</v>
      </c>
      <c r="K68" s="106">
        <v>9.8000000000000007</v>
      </c>
      <c r="L68" s="106">
        <v>10.5</v>
      </c>
      <c r="M68" s="106">
        <v>11.5</v>
      </c>
      <c r="N68" s="106">
        <v>12.72</v>
      </c>
      <c r="O68" s="106">
        <v>14.87</v>
      </c>
      <c r="Q68" s="139"/>
    </row>
    <row r="69" spans="1:17">
      <c r="A69" s="106">
        <v>2010</v>
      </c>
      <c r="B69" s="106" t="s">
        <v>285</v>
      </c>
      <c r="C69" s="106" t="s">
        <v>630</v>
      </c>
      <c r="D69" s="106" t="s">
        <v>633</v>
      </c>
      <c r="E69" s="106" t="s">
        <v>631</v>
      </c>
      <c r="F69" s="106" t="s">
        <v>353</v>
      </c>
      <c r="G69" s="106">
        <v>6.82</v>
      </c>
      <c r="H69" s="106">
        <v>7.5</v>
      </c>
      <c r="I69" s="106">
        <v>7.98</v>
      </c>
      <c r="J69" s="106">
        <v>8.68</v>
      </c>
      <c r="K69" s="106">
        <v>9.4700000000000006</v>
      </c>
      <c r="L69" s="106">
        <v>10.31</v>
      </c>
      <c r="M69" s="106">
        <v>11.26</v>
      </c>
      <c r="N69" s="106">
        <v>12.5</v>
      </c>
      <c r="O69" s="106">
        <v>14.64</v>
      </c>
    </row>
    <row r="70" spans="1:17">
      <c r="A70" s="106">
        <v>2010</v>
      </c>
      <c r="B70" s="106" t="s">
        <v>285</v>
      </c>
      <c r="C70" s="106" t="s">
        <v>626</v>
      </c>
      <c r="D70" s="106" t="s">
        <v>633</v>
      </c>
      <c r="E70" s="106" t="s">
        <v>353</v>
      </c>
      <c r="F70" s="106" t="s">
        <v>629</v>
      </c>
      <c r="G70" s="106">
        <v>7.58</v>
      </c>
      <c r="H70" s="106">
        <v>8.49</v>
      </c>
      <c r="I70" s="106">
        <v>9.6</v>
      </c>
      <c r="J70" s="106">
        <v>10.68</v>
      </c>
      <c r="K70" s="106">
        <v>11.75</v>
      </c>
      <c r="L70" s="106">
        <v>13.02</v>
      </c>
      <c r="M70" s="106">
        <v>14.58</v>
      </c>
      <c r="N70" s="106">
        <v>16.86</v>
      </c>
      <c r="O70" s="106">
        <v>21.58</v>
      </c>
    </row>
    <row r="71" spans="1:17">
      <c r="A71" s="106">
        <v>2010</v>
      </c>
      <c r="B71" s="106" t="s">
        <v>285</v>
      </c>
      <c r="C71" s="106" t="s">
        <v>630</v>
      </c>
      <c r="D71" s="106" t="s">
        <v>633</v>
      </c>
      <c r="E71" s="106" t="s">
        <v>353</v>
      </c>
      <c r="F71" s="106" t="s">
        <v>629</v>
      </c>
      <c r="G71" s="106">
        <v>6.7</v>
      </c>
      <c r="H71" s="106">
        <v>7.71</v>
      </c>
      <c r="I71" s="106">
        <v>8.7899999999999991</v>
      </c>
      <c r="J71" s="106">
        <v>10.029999999999999</v>
      </c>
      <c r="K71" s="106">
        <v>11.21</v>
      </c>
      <c r="L71" s="106">
        <v>12.46</v>
      </c>
      <c r="M71" s="106">
        <v>14.03</v>
      </c>
      <c r="N71" s="106">
        <v>16.41</v>
      </c>
      <c r="O71" s="106">
        <v>20.87</v>
      </c>
    </row>
    <row r="72" spans="1:17">
      <c r="A72" s="106">
        <v>2010</v>
      </c>
      <c r="B72" s="106" t="s">
        <v>285</v>
      </c>
      <c r="C72" s="106" t="s">
        <v>626</v>
      </c>
      <c r="D72" s="106" t="s">
        <v>633</v>
      </c>
      <c r="E72" s="106" t="s">
        <v>353</v>
      </c>
      <c r="F72" s="106" t="s">
        <v>301</v>
      </c>
      <c r="G72" s="106">
        <v>7.27</v>
      </c>
      <c r="H72" s="106">
        <v>7.86</v>
      </c>
      <c r="I72" s="106">
        <v>8.58</v>
      </c>
      <c r="J72" s="106">
        <v>9.39</v>
      </c>
      <c r="K72" s="106">
        <v>10.199999999999999</v>
      </c>
      <c r="L72" s="106">
        <v>11.26</v>
      </c>
      <c r="M72" s="106">
        <v>12.62</v>
      </c>
      <c r="N72" s="106">
        <v>14.36</v>
      </c>
      <c r="O72" s="106">
        <v>17.760000000000002</v>
      </c>
    </row>
    <row r="73" spans="1:17">
      <c r="A73" s="106">
        <v>2010</v>
      </c>
      <c r="B73" s="106" t="s">
        <v>285</v>
      </c>
      <c r="C73" s="106" t="s">
        <v>630</v>
      </c>
      <c r="D73" s="106" t="s">
        <v>633</v>
      </c>
      <c r="E73" s="106" t="s">
        <v>353</v>
      </c>
      <c r="F73" s="106" t="s">
        <v>301</v>
      </c>
      <c r="G73" s="106">
        <v>7.27</v>
      </c>
      <c r="H73" s="106">
        <v>7.86</v>
      </c>
      <c r="I73" s="106">
        <v>8.58</v>
      </c>
      <c r="J73" s="106">
        <v>9.39</v>
      </c>
      <c r="K73" s="106">
        <v>10.199999999999999</v>
      </c>
      <c r="L73" s="106">
        <v>11.26</v>
      </c>
      <c r="M73" s="106">
        <v>12.62</v>
      </c>
      <c r="N73" s="106">
        <v>14.36</v>
      </c>
      <c r="O73" s="106">
        <v>17.760000000000002</v>
      </c>
    </row>
    <row r="74" spans="1:17">
      <c r="A74" s="106">
        <v>2010</v>
      </c>
      <c r="B74" s="106" t="s">
        <v>285</v>
      </c>
      <c r="C74" s="106" t="s">
        <v>626</v>
      </c>
      <c r="D74" s="106" t="s">
        <v>633</v>
      </c>
      <c r="E74" s="106" t="s">
        <v>353</v>
      </c>
      <c r="F74" s="106" t="s">
        <v>353</v>
      </c>
      <c r="G74" s="106">
        <v>7.46</v>
      </c>
      <c r="H74" s="106">
        <v>8.1199999999999992</v>
      </c>
      <c r="I74" s="106">
        <v>9.0500000000000007</v>
      </c>
      <c r="J74" s="106">
        <v>10.02</v>
      </c>
      <c r="K74" s="106">
        <v>11</v>
      </c>
      <c r="L74" s="106">
        <v>12.21</v>
      </c>
      <c r="M74" s="106">
        <v>13.74</v>
      </c>
      <c r="N74" s="106">
        <v>15.78</v>
      </c>
      <c r="O74" s="106">
        <v>19.88</v>
      </c>
    </row>
    <row r="75" spans="1:17">
      <c r="A75" s="106">
        <v>2010</v>
      </c>
      <c r="B75" s="106" t="s">
        <v>285</v>
      </c>
      <c r="C75" s="106" t="s">
        <v>630</v>
      </c>
      <c r="D75" s="106" t="s">
        <v>633</v>
      </c>
      <c r="E75" s="106" t="s">
        <v>353</v>
      </c>
      <c r="F75" s="106" t="s">
        <v>353</v>
      </c>
      <c r="G75" s="106">
        <v>7.02</v>
      </c>
      <c r="H75" s="106">
        <v>7.79</v>
      </c>
      <c r="I75" s="106">
        <v>8.68</v>
      </c>
      <c r="J75" s="106">
        <v>9.7100000000000009</v>
      </c>
      <c r="K75" s="106">
        <v>10.69</v>
      </c>
      <c r="L75" s="106">
        <v>11.9</v>
      </c>
      <c r="M75" s="106">
        <v>13.43</v>
      </c>
      <c r="N75" s="106">
        <v>15.47</v>
      </c>
      <c r="O75" s="106">
        <v>19.53</v>
      </c>
    </row>
    <row r="76" spans="1:17">
      <c r="A76" s="106">
        <v>2010</v>
      </c>
      <c r="B76" s="106" t="s">
        <v>285</v>
      </c>
      <c r="C76" s="106" t="s">
        <v>626</v>
      </c>
      <c r="D76" s="106" t="s">
        <v>353</v>
      </c>
      <c r="E76" s="106" t="s">
        <v>628</v>
      </c>
      <c r="F76" s="106" t="s">
        <v>629</v>
      </c>
      <c r="G76" s="106">
        <v>12.31</v>
      </c>
      <c r="H76" s="106">
        <v>14.39</v>
      </c>
      <c r="I76" s="106">
        <v>16.18</v>
      </c>
      <c r="J76" s="106">
        <v>18.03</v>
      </c>
      <c r="K76" s="106">
        <v>20.09</v>
      </c>
      <c r="L76" s="106">
        <v>22.36</v>
      </c>
      <c r="M76" s="106">
        <v>25.18</v>
      </c>
      <c r="N76" s="106">
        <v>29.06</v>
      </c>
      <c r="O76" s="106">
        <v>36.21</v>
      </c>
    </row>
    <row r="77" spans="1:17">
      <c r="A77" s="106">
        <v>2010</v>
      </c>
      <c r="B77" s="106" t="s">
        <v>285</v>
      </c>
      <c r="C77" s="106" t="s">
        <v>630</v>
      </c>
      <c r="D77" s="106" t="s">
        <v>353</v>
      </c>
      <c r="E77" s="106" t="s">
        <v>628</v>
      </c>
      <c r="F77" s="106" t="s">
        <v>629</v>
      </c>
      <c r="G77" s="106">
        <v>12.02</v>
      </c>
      <c r="H77" s="106">
        <v>14.25</v>
      </c>
      <c r="I77" s="106">
        <v>16.04</v>
      </c>
      <c r="J77" s="106">
        <v>17.920000000000002</v>
      </c>
      <c r="K77" s="106">
        <v>19.97</v>
      </c>
      <c r="L77" s="106">
        <v>22.25</v>
      </c>
      <c r="M77" s="106">
        <v>25.07</v>
      </c>
      <c r="N77" s="106">
        <v>28.94</v>
      </c>
      <c r="O77" s="106">
        <v>36.11</v>
      </c>
    </row>
    <row r="78" spans="1:17">
      <c r="A78" s="106">
        <v>2010</v>
      </c>
      <c r="B78" s="106" t="s">
        <v>285</v>
      </c>
      <c r="C78" s="106" t="s">
        <v>626</v>
      </c>
      <c r="D78" s="106" t="s">
        <v>353</v>
      </c>
      <c r="E78" s="106" t="s">
        <v>628</v>
      </c>
      <c r="F78" s="106" t="s">
        <v>301</v>
      </c>
      <c r="G78" s="106">
        <v>9.8699999999999992</v>
      </c>
      <c r="H78" s="106">
        <v>11.74</v>
      </c>
      <c r="I78" s="106">
        <v>13.19</v>
      </c>
      <c r="J78" s="106">
        <v>14.24</v>
      </c>
      <c r="K78" s="106">
        <v>15.43</v>
      </c>
      <c r="L78" s="106">
        <v>16.91</v>
      </c>
      <c r="M78" s="106">
        <v>19.02</v>
      </c>
      <c r="N78" s="106">
        <v>22.31</v>
      </c>
      <c r="O78" s="106">
        <v>29.45</v>
      </c>
    </row>
    <row r="79" spans="1:17">
      <c r="A79" s="106">
        <v>2010</v>
      </c>
      <c r="B79" s="106" t="s">
        <v>285</v>
      </c>
      <c r="C79" s="106" t="s">
        <v>630</v>
      </c>
      <c r="D79" s="106" t="s">
        <v>353</v>
      </c>
      <c r="E79" s="106" t="s">
        <v>628</v>
      </c>
      <c r="F79" s="106" t="s">
        <v>301</v>
      </c>
      <c r="G79" s="106">
        <v>9.8699999999999992</v>
      </c>
      <c r="H79" s="106">
        <v>11.74</v>
      </c>
      <c r="I79" s="106">
        <v>13.19</v>
      </c>
      <c r="J79" s="106">
        <v>14.24</v>
      </c>
      <c r="K79" s="106">
        <v>15.43</v>
      </c>
      <c r="L79" s="106">
        <v>16.91</v>
      </c>
      <c r="M79" s="106">
        <v>19.02</v>
      </c>
      <c r="N79" s="106">
        <v>22.31</v>
      </c>
      <c r="O79" s="106">
        <v>29.45</v>
      </c>
    </row>
    <row r="80" spans="1:17">
      <c r="A80" s="106">
        <v>2010</v>
      </c>
      <c r="B80" s="106" t="s">
        <v>285</v>
      </c>
      <c r="C80" s="106" t="s">
        <v>626</v>
      </c>
      <c r="D80" s="106" t="s">
        <v>353</v>
      </c>
      <c r="E80" s="106" t="s">
        <v>628</v>
      </c>
      <c r="F80" s="106" t="s">
        <v>353</v>
      </c>
      <c r="G80" s="106">
        <v>11.58</v>
      </c>
      <c r="H80" s="106">
        <v>13.7</v>
      </c>
      <c r="I80" s="106">
        <v>15.2</v>
      </c>
      <c r="J80" s="106">
        <v>16.96</v>
      </c>
      <c r="K80" s="106">
        <v>18.91</v>
      </c>
      <c r="L80" s="106">
        <v>21.27</v>
      </c>
      <c r="M80" s="106">
        <v>24.02</v>
      </c>
      <c r="N80" s="106">
        <v>27.93</v>
      </c>
      <c r="O80" s="106">
        <v>35.19</v>
      </c>
    </row>
    <row r="81" spans="1:15">
      <c r="A81" s="106">
        <v>2010</v>
      </c>
      <c r="B81" s="106" t="s">
        <v>285</v>
      </c>
      <c r="C81" s="106" t="s">
        <v>630</v>
      </c>
      <c r="D81" s="106" t="s">
        <v>353</v>
      </c>
      <c r="E81" s="106" t="s">
        <v>628</v>
      </c>
      <c r="F81" s="106" t="s">
        <v>353</v>
      </c>
      <c r="G81" s="106">
        <v>11.4</v>
      </c>
      <c r="H81" s="106">
        <v>13.57</v>
      </c>
      <c r="I81" s="106">
        <v>15.1</v>
      </c>
      <c r="J81" s="106">
        <v>16.86</v>
      </c>
      <c r="K81" s="106">
        <v>18.829999999999998</v>
      </c>
      <c r="L81" s="106">
        <v>21.18</v>
      </c>
      <c r="M81" s="106">
        <v>23.95</v>
      </c>
      <c r="N81" s="106">
        <v>27.84</v>
      </c>
      <c r="O81" s="106">
        <v>35.1</v>
      </c>
    </row>
    <row r="82" spans="1:15">
      <c r="A82" s="106">
        <v>2010</v>
      </c>
      <c r="B82" s="106" t="s">
        <v>285</v>
      </c>
      <c r="C82" s="106" t="s">
        <v>626</v>
      </c>
      <c r="D82" s="106" t="s">
        <v>353</v>
      </c>
      <c r="E82" s="106" t="s">
        <v>631</v>
      </c>
      <c r="F82" s="106" t="s">
        <v>629</v>
      </c>
      <c r="G82" s="106">
        <v>8.24</v>
      </c>
      <c r="H82" s="106">
        <v>9.5399999999999991</v>
      </c>
      <c r="I82" s="106">
        <v>10.6</v>
      </c>
      <c r="J82" s="106">
        <v>11.52</v>
      </c>
      <c r="K82" s="106">
        <v>12.42</v>
      </c>
      <c r="L82" s="106">
        <v>13.39</v>
      </c>
      <c r="M82" s="106">
        <v>14.59</v>
      </c>
      <c r="N82" s="106">
        <v>16.28</v>
      </c>
      <c r="O82" s="106">
        <v>19.059999999999999</v>
      </c>
    </row>
    <row r="83" spans="1:15">
      <c r="A83" s="106">
        <v>2010</v>
      </c>
      <c r="B83" s="106" t="s">
        <v>285</v>
      </c>
      <c r="C83" s="106" t="s">
        <v>630</v>
      </c>
      <c r="D83" s="106" t="s">
        <v>353</v>
      </c>
      <c r="E83" s="106" t="s">
        <v>631</v>
      </c>
      <c r="F83" s="106" t="s">
        <v>629</v>
      </c>
      <c r="G83" s="106">
        <v>7.32</v>
      </c>
      <c r="H83" s="106">
        <v>8.7899999999999991</v>
      </c>
      <c r="I83" s="106">
        <v>10.06</v>
      </c>
      <c r="J83" s="106">
        <v>11.1</v>
      </c>
      <c r="K83" s="106">
        <v>12.06</v>
      </c>
      <c r="L83" s="106">
        <v>13.07</v>
      </c>
      <c r="M83" s="106">
        <v>14.27</v>
      </c>
      <c r="N83" s="106">
        <v>15.99</v>
      </c>
      <c r="O83" s="106">
        <v>18.760000000000002</v>
      </c>
    </row>
    <row r="84" spans="1:15">
      <c r="A84" s="106">
        <v>2010</v>
      </c>
      <c r="B84" s="106" t="s">
        <v>285</v>
      </c>
      <c r="C84" s="106" t="s">
        <v>626</v>
      </c>
      <c r="D84" s="106" t="s">
        <v>353</v>
      </c>
      <c r="E84" s="106" t="s">
        <v>631</v>
      </c>
      <c r="F84" s="106" t="s">
        <v>301</v>
      </c>
      <c r="G84" s="106">
        <v>7.16</v>
      </c>
      <c r="H84" s="106">
        <v>7.64</v>
      </c>
      <c r="I84" s="106">
        <v>8.14</v>
      </c>
      <c r="J84" s="106">
        <v>8.7799999999999994</v>
      </c>
      <c r="K84" s="106">
        <v>9.4600000000000009</v>
      </c>
      <c r="L84" s="106">
        <v>10.23</v>
      </c>
      <c r="M84" s="106">
        <v>11.23</v>
      </c>
      <c r="N84" s="106">
        <v>12.69</v>
      </c>
      <c r="O84" s="106">
        <v>15.51</v>
      </c>
    </row>
    <row r="85" spans="1:15">
      <c r="A85" s="106">
        <v>2010</v>
      </c>
      <c r="B85" s="106" t="s">
        <v>285</v>
      </c>
      <c r="C85" s="106" t="s">
        <v>630</v>
      </c>
      <c r="D85" s="106" t="s">
        <v>353</v>
      </c>
      <c r="E85" s="106" t="s">
        <v>631</v>
      </c>
      <c r="F85" s="106" t="s">
        <v>301</v>
      </c>
      <c r="G85" s="106">
        <v>7.16</v>
      </c>
      <c r="H85" s="106">
        <v>7.64</v>
      </c>
      <c r="I85" s="106">
        <v>8.1300000000000008</v>
      </c>
      <c r="J85" s="106">
        <v>8.7799999999999994</v>
      </c>
      <c r="K85" s="106">
        <v>9.4600000000000009</v>
      </c>
      <c r="L85" s="106">
        <v>10.23</v>
      </c>
      <c r="M85" s="106">
        <v>11.23</v>
      </c>
      <c r="N85" s="106">
        <v>12.69</v>
      </c>
      <c r="O85" s="106">
        <v>15.51</v>
      </c>
    </row>
    <row r="86" spans="1:15">
      <c r="A86" s="106">
        <v>2010</v>
      </c>
      <c r="B86" s="106" t="s">
        <v>285</v>
      </c>
      <c r="C86" s="106" t="s">
        <v>626</v>
      </c>
      <c r="D86" s="106" t="s">
        <v>353</v>
      </c>
      <c r="E86" s="106" t="s">
        <v>631</v>
      </c>
      <c r="F86" s="106" t="s">
        <v>353</v>
      </c>
      <c r="G86" s="106">
        <v>7.66</v>
      </c>
      <c r="H86" s="106">
        <v>8.64</v>
      </c>
      <c r="I86" s="106">
        <v>9.68</v>
      </c>
      <c r="J86" s="106">
        <v>10.61</v>
      </c>
      <c r="K86" s="106">
        <v>11.59</v>
      </c>
      <c r="L86" s="106">
        <v>12.62</v>
      </c>
      <c r="M86" s="106">
        <v>13.83</v>
      </c>
      <c r="N86" s="106">
        <v>15.55</v>
      </c>
      <c r="O86" s="106">
        <v>18.34</v>
      </c>
    </row>
    <row r="87" spans="1:15">
      <c r="A87" s="106">
        <v>2010</v>
      </c>
      <c r="B87" s="106" t="s">
        <v>285</v>
      </c>
      <c r="C87" s="106" t="s">
        <v>630</v>
      </c>
      <c r="D87" s="106" t="s">
        <v>353</v>
      </c>
      <c r="E87" s="106" t="s">
        <v>631</v>
      </c>
      <c r="F87" s="106" t="s">
        <v>353</v>
      </c>
      <c r="G87" s="106">
        <v>7.25</v>
      </c>
      <c r="H87" s="106">
        <v>8.19</v>
      </c>
      <c r="I87" s="106">
        <v>9.26</v>
      </c>
      <c r="J87" s="106">
        <v>10.32</v>
      </c>
      <c r="K87" s="106">
        <v>11.33</v>
      </c>
      <c r="L87" s="106">
        <v>12.4</v>
      </c>
      <c r="M87" s="106">
        <v>13.61</v>
      </c>
      <c r="N87" s="106">
        <v>15.3</v>
      </c>
      <c r="O87" s="106">
        <v>18.11</v>
      </c>
    </row>
    <row r="88" spans="1:15">
      <c r="A88" s="106">
        <v>2010</v>
      </c>
      <c r="B88" s="106" t="s">
        <v>285</v>
      </c>
      <c r="C88" s="106" t="s">
        <v>626</v>
      </c>
      <c r="D88" s="106" t="s">
        <v>353</v>
      </c>
      <c r="E88" s="106" t="s">
        <v>353</v>
      </c>
      <c r="F88" s="106" t="s">
        <v>629</v>
      </c>
      <c r="G88" s="106">
        <v>8.74</v>
      </c>
      <c r="H88" s="106">
        <v>10.31</v>
      </c>
      <c r="I88" s="106">
        <v>11.49</v>
      </c>
      <c r="J88" s="106">
        <v>12.61</v>
      </c>
      <c r="K88" s="106">
        <v>13.82</v>
      </c>
      <c r="L88" s="106">
        <v>15.29</v>
      </c>
      <c r="M88" s="106">
        <v>17.28</v>
      </c>
      <c r="N88" s="106">
        <v>20.21</v>
      </c>
      <c r="O88" s="106">
        <v>25.8</v>
      </c>
    </row>
    <row r="89" spans="1:15">
      <c r="A89" s="106">
        <v>2010</v>
      </c>
      <c r="B89" s="106" t="s">
        <v>285</v>
      </c>
      <c r="C89" s="106" t="s">
        <v>630</v>
      </c>
      <c r="D89" s="106" t="s">
        <v>353</v>
      </c>
      <c r="E89" s="106" t="s">
        <v>353</v>
      </c>
      <c r="F89" s="106" t="s">
        <v>629</v>
      </c>
      <c r="G89" s="106">
        <v>7.77</v>
      </c>
      <c r="H89" s="106">
        <v>9.65</v>
      </c>
      <c r="I89" s="106">
        <v>11.02</v>
      </c>
      <c r="J89" s="106">
        <v>12.22</v>
      </c>
      <c r="K89" s="106">
        <v>13.45</v>
      </c>
      <c r="L89" s="106">
        <v>14.92</v>
      </c>
      <c r="M89" s="106">
        <v>16.86</v>
      </c>
      <c r="N89" s="106">
        <v>19.77</v>
      </c>
      <c r="O89" s="106">
        <v>25.29</v>
      </c>
    </row>
    <row r="90" spans="1:15">
      <c r="A90" s="106">
        <v>2010</v>
      </c>
      <c r="B90" s="106" t="s">
        <v>285</v>
      </c>
      <c r="C90" s="106" t="s">
        <v>626</v>
      </c>
      <c r="D90" s="106" t="s">
        <v>353</v>
      </c>
      <c r="E90" s="106" t="s">
        <v>353</v>
      </c>
      <c r="F90" s="106" t="s">
        <v>301</v>
      </c>
      <c r="G90" s="106">
        <v>7.37</v>
      </c>
      <c r="H90" s="106">
        <v>7.87</v>
      </c>
      <c r="I90" s="106">
        <v>8.61</v>
      </c>
      <c r="J90" s="106">
        <v>9.4600000000000009</v>
      </c>
      <c r="K90" s="106">
        <v>10.34</v>
      </c>
      <c r="L90" s="106">
        <v>11.52</v>
      </c>
      <c r="M90" s="106">
        <v>13.1</v>
      </c>
      <c r="N90" s="106">
        <v>15.22</v>
      </c>
      <c r="O90" s="106">
        <v>19.2</v>
      </c>
    </row>
    <row r="91" spans="1:15">
      <c r="A91" s="106">
        <v>2010</v>
      </c>
      <c r="B91" s="106" t="s">
        <v>285</v>
      </c>
      <c r="C91" s="106" t="s">
        <v>630</v>
      </c>
      <c r="D91" s="106" t="s">
        <v>353</v>
      </c>
      <c r="E91" s="106" t="s">
        <v>353</v>
      </c>
      <c r="F91" s="106" t="s">
        <v>301</v>
      </c>
      <c r="G91" s="106">
        <v>7.37</v>
      </c>
      <c r="H91" s="106">
        <v>7.87</v>
      </c>
      <c r="I91" s="106">
        <v>8.61</v>
      </c>
      <c r="J91" s="106">
        <v>9.4600000000000009</v>
      </c>
      <c r="K91" s="106">
        <v>10.34</v>
      </c>
      <c r="L91" s="106">
        <v>11.52</v>
      </c>
      <c r="M91" s="106">
        <v>13.1</v>
      </c>
      <c r="N91" s="106">
        <v>15.22</v>
      </c>
      <c r="O91" s="106">
        <v>19.2</v>
      </c>
    </row>
    <row r="92" spans="1:15">
      <c r="A92" s="106">
        <v>2010</v>
      </c>
      <c r="B92" s="106" t="s">
        <v>285</v>
      </c>
      <c r="C92" s="106" t="s">
        <v>626</v>
      </c>
      <c r="D92" s="106" t="s">
        <v>353</v>
      </c>
      <c r="E92" s="106" t="s">
        <v>353</v>
      </c>
      <c r="F92" s="106" t="s">
        <v>353</v>
      </c>
      <c r="G92" s="106">
        <v>7.96</v>
      </c>
      <c r="H92" s="106">
        <v>9.3000000000000007</v>
      </c>
      <c r="I92" s="106">
        <v>10.53</v>
      </c>
      <c r="J92" s="106">
        <v>11.71</v>
      </c>
      <c r="K92" s="106">
        <v>12.96</v>
      </c>
      <c r="L92" s="106">
        <v>14.36</v>
      </c>
      <c r="M92" s="106">
        <v>16.239999999999998</v>
      </c>
      <c r="N92" s="106">
        <v>18.98</v>
      </c>
      <c r="O92" s="106">
        <v>24.32</v>
      </c>
    </row>
    <row r="93" spans="1:15">
      <c r="A93" s="106">
        <v>2010</v>
      </c>
      <c r="B93" s="106" t="s">
        <v>285</v>
      </c>
      <c r="C93" s="106" t="s">
        <v>630</v>
      </c>
      <c r="D93" s="106" t="s">
        <v>353</v>
      </c>
      <c r="E93" s="106" t="s">
        <v>353</v>
      </c>
      <c r="F93" s="106" t="s">
        <v>353</v>
      </c>
      <c r="G93" s="106">
        <v>7.55</v>
      </c>
      <c r="H93" s="106">
        <v>8.8699999999999992</v>
      </c>
      <c r="I93" s="106">
        <v>10.199999999999999</v>
      </c>
      <c r="J93" s="106">
        <v>11.43</v>
      </c>
      <c r="K93" s="106">
        <v>12.69</v>
      </c>
      <c r="L93" s="106">
        <v>14.11</v>
      </c>
      <c r="M93" s="106">
        <v>15.98</v>
      </c>
      <c r="N93" s="106">
        <v>18.71</v>
      </c>
      <c r="O93" s="106">
        <v>23.94</v>
      </c>
    </row>
    <row r="94" spans="1:15">
      <c r="A94" s="106">
        <v>2010</v>
      </c>
      <c r="B94" s="106" t="s">
        <v>285</v>
      </c>
      <c r="C94" s="106" t="s">
        <v>626</v>
      </c>
      <c r="D94" s="106" t="s">
        <v>634</v>
      </c>
      <c r="E94" s="106" t="s">
        <v>628</v>
      </c>
      <c r="F94" s="106" t="s">
        <v>629</v>
      </c>
      <c r="G94" s="106">
        <v>13.54</v>
      </c>
      <c r="H94" s="106">
        <v>16.079999999999998</v>
      </c>
      <c r="I94" s="106">
        <v>18.47</v>
      </c>
      <c r="J94" s="106">
        <v>20.81</v>
      </c>
      <c r="K94" s="106">
        <v>23</v>
      </c>
      <c r="L94" s="106">
        <v>26</v>
      </c>
      <c r="M94" s="106">
        <v>29.02</v>
      </c>
      <c r="N94" s="106">
        <v>33.61</v>
      </c>
      <c r="O94" s="106">
        <v>41.01</v>
      </c>
    </row>
    <row r="95" spans="1:15">
      <c r="A95" s="106">
        <v>2010</v>
      </c>
      <c r="B95" s="106" t="s">
        <v>285</v>
      </c>
      <c r="C95" s="106" t="s">
        <v>630</v>
      </c>
      <c r="D95" s="106" t="s">
        <v>634</v>
      </c>
      <c r="E95" s="106" t="s">
        <v>628</v>
      </c>
      <c r="F95" s="106" t="s">
        <v>629</v>
      </c>
      <c r="G95" s="106">
        <v>13.37</v>
      </c>
      <c r="H95" s="106">
        <v>15.9</v>
      </c>
      <c r="I95" s="106">
        <v>18.34</v>
      </c>
      <c r="J95" s="106">
        <v>20.7</v>
      </c>
      <c r="K95" s="106">
        <v>22.93</v>
      </c>
      <c r="L95" s="106">
        <v>25.87</v>
      </c>
      <c r="M95" s="106">
        <v>28.95</v>
      </c>
      <c r="N95" s="106">
        <v>33.53</v>
      </c>
      <c r="O95" s="106">
        <v>40.94</v>
      </c>
    </row>
    <row r="96" spans="1:15">
      <c r="A96" s="106">
        <v>2010</v>
      </c>
      <c r="B96" s="106" t="s">
        <v>285</v>
      </c>
      <c r="C96" s="106" t="s">
        <v>626</v>
      </c>
      <c r="D96" s="106" t="s">
        <v>634</v>
      </c>
      <c r="E96" s="106" t="s">
        <v>628</v>
      </c>
      <c r="F96" s="106" t="s">
        <v>301</v>
      </c>
      <c r="G96" s="106">
        <v>10.97</v>
      </c>
      <c r="H96" s="106">
        <v>13.76</v>
      </c>
      <c r="I96" s="106">
        <v>15.68</v>
      </c>
      <c r="J96" s="106">
        <v>17.510000000000002</v>
      </c>
      <c r="K96" s="106">
        <v>19.05</v>
      </c>
      <c r="L96" s="106">
        <v>21.33</v>
      </c>
      <c r="M96" s="106">
        <v>24.85</v>
      </c>
      <c r="N96" s="106">
        <v>28.84</v>
      </c>
      <c r="O96" s="106">
        <v>37.36</v>
      </c>
    </row>
    <row r="97" spans="1:15">
      <c r="A97" s="106">
        <v>2010</v>
      </c>
      <c r="B97" s="106" t="s">
        <v>285</v>
      </c>
      <c r="C97" s="106" t="s">
        <v>630</v>
      </c>
      <c r="D97" s="106" t="s">
        <v>634</v>
      </c>
      <c r="E97" s="106" t="s">
        <v>628</v>
      </c>
      <c r="F97" s="106" t="s">
        <v>301</v>
      </c>
      <c r="G97" s="106">
        <v>10.97</v>
      </c>
      <c r="H97" s="106">
        <v>13.76</v>
      </c>
      <c r="I97" s="106">
        <v>15.68</v>
      </c>
      <c r="J97" s="106">
        <v>17.510000000000002</v>
      </c>
      <c r="K97" s="106">
        <v>19.05</v>
      </c>
      <c r="L97" s="106">
        <v>21.33</v>
      </c>
      <c r="M97" s="106">
        <v>24.85</v>
      </c>
      <c r="N97" s="106">
        <v>28.84</v>
      </c>
      <c r="O97" s="106">
        <v>37.36</v>
      </c>
    </row>
    <row r="98" spans="1:15">
      <c r="A98" s="106">
        <v>2010</v>
      </c>
      <c r="B98" s="106" t="s">
        <v>285</v>
      </c>
      <c r="C98" s="106" t="s">
        <v>626</v>
      </c>
      <c r="D98" s="106" t="s">
        <v>634</v>
      </c>
      <c r="E98" s="106" t="s">
        <v>628</v>
      </c>
      <c r="F98" s="106" t="s">
        <v>353</v>
      </c>
      <c r="G98" s="106">
        <v>13.21</v>
      </c>
      <c r="H98" s="106">
        <v>15.71</v>
      </c>
      <c r="I98" s="106">
        <v>18.05</v>
      </c>
      <c r="J98" s="106">
        <v>20.399999999999999</v>
      </c>
      <c r="K98" s="106">
        <v>22.6</v>
      </c>
      <c r="L98" s="106">
        <v>25.47</v>
      </c>
      <c r="M98" s="106">
        <v>28.57</v>
      </c>
      <c r="N98" s="106">
        <v>33.159999999999997</v>
      </c>
      <c r="O98" s="106">
        <v>40.5</v>
      </c>
    </row>
    <row r="99" spans="1:15">
      <c r="A99" s="106">
        <v>2010</v>
      </c>
      <c r="B99" s="106" t="s">
        <v>285</v>
      </c>
      <c r="C99" s="106" t="s">
        <v>630</v>
      </c>
      <c r="D99" s="106" t="s">
        <v>634</v>
      </c>
      <c r="E99" s="106" t="s">
        <v>628</v>
      </c>
      <c r="F99" s="106" t="s">
        <v>353</v>
      </c>
      <c r="G99" s="106">
        <v>13.07</v>
      </c>
      <c r="H99" s="106">
        <v>15.62</v>
      </c>
      <c r="I99" s="106">
        <v>17.96</v>
      </c>
      <c r="J99" s="106">
        <v>20.28</v>
      </c>
      <c r="K99" s="106">
        <v>22.56</v>
      </c>
      <c r="L99" s="106">
        <v>25.42</v>
      </c>
      <c r="M99" s="106">
        <v>28.46</v>
      </c>
      <c r="N99" s="106">
        <v>33.1</v>
      </c>
      <c r="O99" s="106">
        <v>40.42</v>
      </c>
    </row>
    <row r="100" spans="1:15">
      <c r="A100" s="106">
        <v>2010</v>
      </c>
      <c r="B100" s="106" t="s">
        <v>285</v>
      </c>
      <c r="C100" s="106" t="s">
        <v>626</v>
      </c>
      <c r="D100" s="106" t="s">
        <v>634</v>
      </c>
      <c r="E100" s="106" t="s">
        <v>631</v>
      </c>
      <c r="F100" s="106" t="s">
        <v>629</v>
      </c>
      <c r="G100" s="106">
        <v>8.68</v>
      </c>
      <c r="H100" s="106">
        <v>9.99</v>
      </c>
      <c r="I100" s="106">
        <v>11.16</v>
      </c>
      <c r="J100" s="106">
        <v>12.17</v>
      </c>
      <c r="K100" s="106">
        <v>13.22</v>
      </c>
      <c r="L100" s="106">
        <v>14.45</v>
      </c>
      <c r="M100" s="106">
        <v>16.329999999999998</v>
      </c>
      <c r="N100" s="106">
        <v>18.89</v>
      </c>
      <c r="O100" s="106">
        <v>23.05</v>
      </c>
    </row>
    <row r="101" spans="1:15">
      <c r="A101" s="106">
        <v>2010</v>
      </c>
      <c r="B101" s="106" t="s">
        <v>285</v>
      </c>
      <c r="C101" s="106" t="s">
        <v>630</v>
      </c>
      <c r="D101" s="106" t="s">
        <v>634</v>
      </c>
      <c r="E101" s="106" t="s">
        <v>631</v>
      </c>
      <c r="F101" s="106" t="s">
        <v>629</v>
      </c>
      <c r="G101" s="106">
        <v>8.3699999999999992</v>
      </c>
      <c r="H101" s="106">
        <v>9.77</v>
      </c>
      <c r="I101" s="106">
        <v>11.01</v>
      </c>
      <c r="J101" s="106">
        <v>12.04</v>
      </c>
      <c r="K101" s="106">
        <v>13.13</v>
      </c>
      <c r="L101" s="106">
        <v>14.25</v>
      </c>
      <c r="M101" s="106">
        <v>16.190000000000001</v>
      </c>
      <c r="N101" s="106">
        <v>18.75</v>
      </c>
      <c r="O101" s="106">
        <v>22.94</v>
      </c>
    </row>
    <row r="102" spans="1:15">
      <c r="A102" s="106">
        <v>2010</v>
      </c>
      <c r="B102" s="106" t="s">
        <v>285</v>
      </c>
      <c r="C102" s="106" t="s">
        <v>626</v>
      </c>
      <c r="D102" s="106" t="s">
        <v>634</v>
      </c>
      <c r="E102" s="106" t="s">
        <v>631</v>
      </c>
      <c r="F102" s="106" t="s">
        <v>301</v>
      </c>
      <c r="G102" s="106">
        <v>6.15</v>
      </c>
      <c r="H102" s="106">
        <v>7.94</v>
      </c>
      <c r="I102" s="106">
        <v>8.85</v>
      </c>
      <c r="J102" s="106">
        <v>9.77</v>
      </c>
      <c r="K102" s="106">
        <v>10.96</v>
      </c>
      <c r="L102" s="106">
        <v>12.81</v>
      </c>
      <c r="M102" s="106">
        <v>15.04</v>
      </c>
      <c r="N102" s="106">
        <v>17.71</v>
      </c>
      <c r="O102" s="106">
        <v>20.86</v>
      </c>
    </row>
    <row r="103" spans="1:15">
      <c r="A103" s="106">
        <v>2010</v>
      </c>
      <c r="B103" s="106" t="s">
        <v>285</v>
      </c>
      <c r="C103" s="106" t="s">
        <v>630</v>
      </c>
      <c r="D103" s="106" t="s">
        <v>634</v>
      </c>
      <c r="E103" s="106" t="s">
        <v>631</v>
      </c>
      <c r="F103" s="106" t="s">
        <v>301</v>
      </c>
      <c r="G103" s="106">
        <v>6.15</v>
      </c>
      <c r="H103" s="106">
        <v>7.94</v>
      </c>
      <c r="I103" s="106">
        <v>8.85</v>
      </c>
      <c r="J103" s="106">
        <v>9.77</v>
      </c>
      <c r="K103" s="106">
        <v>10.96</v>
      </c>
      <c r="L103" s="106">
        <v>12.81</v>
      </c>
      <c r="M103" s="106">
        <v>15.04</v>
      </c>
      <c r="N103" s="106">
        <v>17.71</v>
      </c>
      <c r="O103" s="106">
        <v>20.86</v>
      </c>
    </row>
    <row r="104" spans="1:15">
      <c r="A104" s="106">
        <v>2010</v>
      </c>
      <c r="B104" s="106" t="s">
        <v>285</v>
      </c>
      <c r="C104" s="106" t="s">
        <v>626</v>
      </c>
      <c r="D104" s="106" t="s">
        <v>634</v>
      </c>
      <c r="E104" s="106" t="s">
        <v>631</v>
      </c>
      <c r="F104" s="106" t="s">
        <v>353</v>
      </c>
      <c r="G104" s="106">
        <v>8.1</v>
      </c>
      <c r="H104" s="106">
        <v>9.3800000000000008</v>
      </c>
      <c r="I104" s="106">
        <v>10.59</v>
      </c>
      <c r="J104" s="106">
        <v>11.72</v>
      </c>
      <c r="K104" s="106">
        <v>12.98</v>
      </c>
      <c r="L104" s="106">
        <v>14.15</v>
      </c>
      <c r="M104" s="106">
        <v>16.09</v>
      </c>
      <c r="N104" s="106">
        <v>18.670000000000002</v>
      </c>
      <c r="O104" s="106">
        <v>22.57</v>
      </c>
    </row>
    <row r="105" spans="1:15">
      <c r="A105" s="106">
        <v>2010</v>
      </c>
      <c r="B105" s="106" t="s">
        <v>285</v>
      </c>
      <c r="C105" s="106" t="s">
        <v>630</v>
      </c>
      <c r="D105" s="106" t="s">
        <v>634</v>
      </c>
      <c r="E105" s="106" t="s">
        <v>631</v>
      </c>
      <c r="F105" s="106" t="s">
        <v>353</v>
      </c>
      <c r="G105" s="106">
        <v>7.87</v>
      </c>
      <c r="H105" s="106">
        <v>9.2100000000000009</v>
      </c>
      <c r="I105" s="106">
        <v>10.43</v>
      </c>
      <c r="J105" s="106">
        <v>11.65</v>
      </c>
      <c r="K105" s="106">
        <v>12.86</v>
      </c>
      <c r="L105" s="106">
        <v>14.09</v>
      </c>
      <c r="M105" s="106">
        <v>15.99</v>
      </c>
      <c r="N105" s="106">
        <v>18.57</v>
      </c>
      <c r="O105" s="106">
        <v>22.42</v>
      </c>
    </row>
    <row r="106" spans="1:15">
      <c r="A106" s="106">
        <v>2010</v>
      </c>
      <c r="B106" s="106" t="s">
        <v>285</v>
      </c>
      <c r="C106" s="106" t="s">
        <v>626</v>
      </c>
      <c r="D106" s="106" t="s">
        <v>634</v>
      </c>
      <c r="E106" s="106" t="s">
        <v>353</v>
      </c>
      <c r="F106" s="106" t="s">
        <v>629</v>
      </c>
      <c r="G106" s="106">
        <v>9.1199999999999992</v>
      </c>
      <c r="H106" s="106">
        <v>10.8</v>
      </c>
      <c r="I106" s="106">
        <v>12.12</v>
      </c>
      <c r="J106" s="106">
        <v>13.45</v>
      </c>
      <c r="K106" s="106">
        <v>15.06</v>
      </c>
      <c r="L106" s="106">
        <v>17.39</v>
      </c>
      <c r="M106" s="106">
        <v>20.03</v>
      </c>
      <c r="N106" s="106">
        <v>23.73</v>
      </c>
      <c r="O106" s="106">
        <v>30.12</v>
      </c>
    </row>
    <row r="107" spans="1:15">
      <c r="A107" s="106">
        <v>2010</v>
      </c>
      <c r="B107" s="106" t="s">
        <v>285</v>
      </c>
      <c r="C107" s="106" t="s">
        <v>630</v>
      </c>
      <c r="D107" s="106" t="s">
        <v>634</v>
      </c>
      <c r="E107" s="106" t="s">
        <v>353</v>
      </c>
      <c r="F107" s="106" t="s">
        <v>629</v>
      </c>
      <c r="G107" s="106">
        <v>8.89</v>
      </c>
      <c r="H107" s="106">
        <v>10.58</v>
      </c>
      <c r="I107" s="106">
        <v>11.92</v>
      </c>
      <c r="J107" s="106">
        <v>13.31</v>
      </c>
      <c r="K107" s="106">
        <v>14.88</v>
      </c>
      <c r="L107" s="106">
        <v>17.239999999999998</v>
      </c>
      <c r="M107" s="106">
        <v>19.91</v>
      </c>
      <c r="N107" s="106">
        <v>23.54</v>
      </c>
      <c r="O107" s="106">
        <v>29.97</v>
      </c>
    </row>
    <row r="108" spans="1:15">
      <c r="A108" s="106">
        <v>2010</v>
      </c>
      <c r="B108" s="106" t="s">
        <v>285</v>
      </c>
      <c r="C108" s="106" t="s">
        <v>626</v>
      </c>
      <c r="D108" s="106" t="s">
        <v>634</v>
      </c>
      <c r="E108" s="106" t="s">
        <v>353</v>
      </c>
      <c r="F108" s="106" t="s">
        <v>301</v>
      </c>
      <c r="G108" s="106">
        <v>6.51</v>
      </c>
      <c r="H108" s="106">
        <v>8.1999999999999993</v>
      </c>
      <c r="I108" s="106">
        <v>9.15</v>
      </c>
      <c r="J108" s="106">
        <v>10.29</v>
      </c>
      <c r="K108" s="106">
        <v>12.1</v>
      </c>
      <c r="L108" s="106">
        <v>14.33</v>
      </c>
      <c r="M108" s="106">
        <v>16.760000000000002</v>
      </c>
      <c r="N108" s="106">
        <v>19.239999999999998</v>
      </c>
      <c r="O108" s="106">
        <v>23.53</v>
      </c>
    </row>
    <row r="109" spans="1:15">
      <c r="A109" s="106">
        <v>2010</v>
      </c>
      <c r="B109" s="106" t="s">
        <v>285</v>
      </c>
      <c r="C109" s="106" t="s">
        <v>630</v>
      </c>
      <c r="D109" s="106" t="s">
        <v>634</v>
      </c>
      <c r="E109" s="106" t="s">
        <v>353</v>
      </c>
      <c r="F109" s="106" t="s">
        <v>301</v>
      </c>
      <c r="G109" s="106">
        <v>6.51</v>
      </c>
      <c r="H109" s="106">
        <v>8.1999999999999993</v>
      </c>
      <c r="I109" s="106">
        <v>9.15</v>
      </c>
      <c r="J109" s="106">
        <v>10.29</v>
      </c>
      <c r="K109" s="106">
        <v>12.1</v>
      </c>
      <c r="L109" s="106">
        <v>14.33</v>
      </c>
      <c r="M109" s="106">
        <v>16.760000000000002</v>
      </c>
      <c r="N109" s="106">
        <v>19.239999999999998</v>
      </c>
      <c r="O109" s="106">
        <v>23.53</v>
      </c>
    </row>
    <row r="110" spans="1:15">
      <c r="A110" s="106">
        <v>2010</v>
      </c>
      <c r="B110" s="106" t="s">
        <v>285</v>
      </c>
      <c r="C110" s="106" t="s">
        <v>626</v>
      </c>
      <c r="D110" s="106" t="s">
        <v>634</v>
      </c>
      <c r="E110" s="106" t="s">
        <v>353</v>
      </c>
      <c r="F110" s="106" t="s">
        <v>353</v>
      </c>
      <c r="G110" s="106">
        <v>8.57</v>
      </c>
      <c r="H110" s="106">
        <v>10.15</v>
      </c>
      <c r="I110" s="106">
        <v>11.56</v>
      </c>
      <c r="J110" s="106">
        <v>13.05</v>
      </c>
      <c r="K110" s="106">
        <v>14.5</v>
      </c>
      <c r="L110" s="106">
        <v>16.77</v>
      </c>
      <c r="M110" s="106">
        <v>19.34</v>
      </c>
      <c r="N110" s="106">
        <v>22.78</v>
      </c>
      <c r="O110" s="106">
        <v>28.83</v>
      </c>
    </row>
    <row r="111" spans="1:15">
      <c r="A111" s="106">
        <v>2010</v>
      </c>
      <c r="B111" s="106" t="s">
        <v>285</v>
      </c>
      <c r="C111" s="106" t="s">
        <v>630</v>
      </c>
      <c r="D111" s="106" t="s">
        <v>634</v>
      </c>
      <c r="E111" s="106" t="s">
        <v>353</v>
      </c>
      <c r="F111" s="106" t="s">
        <v>353</v>
      </c>
      <c r="G111" s="106">
        <v>8.33</v>
      </c>
      <c r="H111" s="106">
        <v>9.9700000000000006</v>
      </c>
      <c r="I111" s="106">
        <v>11.45</v>
      </c>
      <c r="J111" s="106">
        <v>12.94</v>
      </c>
      <c r="K111" s="106">
        <v>14.41</v>
      </c>
      <c r="L111" s="106">
        <v>16.670000000000002</v>
      </c>
      <c r="M111" s="106">
        <v>19.239999999999998</v>
      </c>
      <c r="N111" s="106">
        <v>22.67</v>
      </c>
      <c r="O111" s="106">
        <v>28.63</v>
      </c>
    </row>
    <row r="112" spans="1:15">
      <c r="A112" s="106">
        <v>2010</v>
      </c>
      <c r="B112" s="106" t="s">
        <v>286</v>
      </c>
      <c r="C112" s="106" t="s">
        <v>626</v>
      </c>
      <c r="D112" s="106" t="s">
        <v>627</v>
      </c>
      <c r="E112" s="106" t="s">
        <v>628</v>
      </c>
      <c r="F112" s="106" t="s">
        <v>629</v>
      </c>
      <c r="G112" s="106">
        <v>14.97</v>
      </c>
      <c r="H112" s="106">
        <v>17.07</v>
      </c>
      <c r="I112" s="106">
        <v>19.18</v>
      </c>
      <c r="J112" s="106">
        <v>21.19</v>
      </c>
      <c r="K112" s="106">
        <v>23.3</v>
      </c>
      <c r="L112" s="106">
        <v>25.73</v>
      </c>
      <c r="M112" s="106">
        <v>28.77</v>
      </c>
      <c r="N112" s="106">
        <v>32.909999999999997</v>
      </c>
      <c r="O112" s="106">
        <v>40.47</v>
      </c>
    </row>
    <row r="113" spans="1:15">
      <c r="A113" s="106">
        <v>2010</v>
      </c>
      <c r="B113" s="106" t="s">
        <v>286</v>
      </c>
      <c r="C113" s="106" t="s">
        <v>630</v>
      </c>
      <c r="D113" s="106" t="s">
        <v>627</v>
      </c>
      <c r="E113" s="106" t="s">
        <v>628</v>
      </c>
      <c r="F113" s="106" t="s">
        <v>629</v>
      </c>
      <c r="G113" s="106">
        <v>14.97</v>
      </c>
      <c r="H113" s="106">
        <v>17.07</v>
      </c>
      <c r="I113" s="106">
        <v>19.18</v>
      </c>
      <c r="J113" s="106">
        <v>21.19</v>
      </c>
      <c r="K113" s="106">
        <v>23.3</v>
      </c>
      <c r="L113" s="106">
        <v>25.73</v>
      </c>
      <c r="M113" s="106">
        <v>28.77</v>
      </c>
      <c r="N113" s="106">
        <v>32.909999999999997</v>
      </c>
      <c r="O113" s="106">
        <v>40.47</v>
      </c>
    </row>
    <row r="114" spans="1:15">
      <c r="A114" s="106">
        <v>2010</v>
      </c>
      <c r="B114" s="106" t="s">
        <v>286</v>
      </c>
      <c r="C114" s="106" t="s">
        <v>626</v>
      </c>
      <c r="D114" s="106" t="s">
        <v>627</v>
      </c>
      <c r="E114" s="106" t="s">
        <v>628</v>
      </c>
      <c r="F114" s="106" t="s">
        <v>301</v>
      </c>
      <c r="G114" s="106">
        <v>14</v>
      </c>
      <c r="H114" s="106">
        <v>15.77</v>
      </c>
      <c r="I114" s="106">
        <v>17.87</v>
      </c>
      <c r="J114" s="106">
        <v>19.559999999999999</v>
      </c>
      <c r="K114" s="106">
        <v>20.97</v>
      </c>
      <c r="L114" s="106">
        <v>22.91</v>
      </c>
      <c r="M114" s="106">
        <v>24.75</v>
      </c>
      <c r="N114" s="106">
        <v>27.9</v>
      </c>
      <c r="O114" s="106">
        <v>33.68</v>
      </c>
    </row>
    <row r="115" spans="1:15">
      <c r="A115" s="106">
        <v>2010</v>
      </c>
      <c r="B115" s="106" t="s">
        <v>286</v>
      </c>
      <c r="C115" s="106" t="s">
        <v>630</v>
      </c>
      <c r="D115" s="106" t="s">
        <v>627</v>
      </c>
      <c r="E115" s="106" t="s">
        <v>628</v>
      </c>
      <c r="F115" s="106" t="s">
        <v>301</v>
      </c>
      <c r="G115" s="106">
        <v>14</v>
      </c>
      <c r="H115" s="106">
        <v>15.77</v>
      </c>
      <c r="I115" s="106">
        <v>17.87</v>
      </c>
      <c r="J115" s="106">
        <v>19.559999999999999</v>
      </c>
      <c r="K115" s="106">
        <v>20.97</v>
      </c>
      <c r="L115" s="106">
        <v>22.91</v>
      </c>
      <c r="M115" s="106">
        <v>24.75</v>
      </c>
      <c r="N115" s="106">
        <v>27.9</v>
      </c>
      <c r="O115" s="106">
        <v>33.68</v>
      </c>
    </row>
    <row r="116" spans="1:15">
      <c r="A116" s="106">
        <v>2010</v>
      </c>
      <c r="B116" s="106" t="s">
        <v>286</v>
      </c>
      <c r="C116" s="106" t="s">
        <v>626</v>
      </c>
      <c r="D116" s="106" t="s">
        <v>627</v>
      </c>
      <c r="E116" s="106" t="s">
        <v>628</v>
      </c>
      <c r="F116" s="106" t="s">
        <v>353</v>
      </c>
      <c r="G116" s="106">
        <v>14.87</v>
      </c>
      <c r="H116" s="106">
        <v>16.989999999999998</v>
      </c>
      <c r="I116" s="106">
        <v>19.059999999999999</v>
      </c>
      <c r="J116" s="106">
        <v>21.01</v>
      </c>
      <c r="K116" s="106">
        <v>23.08</v>
      </c>
      <c r="L116" s="106">
        <v>25.41</v>
      </c>
      <c r="M116" s="106">
        <v>28.45</v>
      </c>
      <c r="N116" s="106">
        <v>32.49</v>
      </c>
      <c r="O116" s="106">
        <v>40.1</v>
      </c>
    </row>
    <row r="117" spans="1:15">
      <c r="A117" s="106">
        <v>2010</v>
      </c>
      <c r="B117" s="106" t="s">
        <v>286</v>
      </c>
      <c r="C117" s="106" t="s">
        <v>630</v>
      </c>
      <c r="D117" s="106" t="s">
        <v>627</v>
      </c>
      <c r="E117" s="106" t="s">
        <v>628</v>
      </c>
      <c r="F117" s="106" t="s">
        <v>353</v>
      </c>
      <c r="G117" s="106">
        <v>14.87</v>
      </c>
      <c r="H117" s="106">
        <v>16.989999999999998</v>
      </c>
      <c r="I117" s="106">
        <v>19.059999999999999</v>
      </c>
      <c r="J117" s="106">
        <v>21.01</v>
      </c>
      <c r="K117" s="106">
        <v>23.08</v>
      </c>
      <c r="L117" s="106">
        <v>25.41</v>
      </c>
      <c r="M117" s="106">
        <v>28.45</v>
      </c>
      <c r="N117" s="106">
        <v>32.49</v>
      </c>
      <c r="O117" s="106">
        <v>40.1</v>
      </c>
    </row>
    <row r="118" spans="1:15">
      <c r="A118" s="106">
        <v>2010</v>
      </c>
      <c r="B118" s="106" t="s">
        <v>286</v>
      </c>
      <c r="C118" s="106" t="s">
        <v>626</v>
      </c>
      <c r="D118" s="106" t="s">
        <v>627</v>
      </c>
      <c r="E118" s="106" t="s">
        <v>631</v>
      </c>
      <c r="F118" s="106" t="s">
        <v>629</v>
      </c>
      <c r="G118" s="106">
        <v>11.73</v>
      </c>
      <c r="H118" s="106">
        <v>12.48</v>
      </c>
      <c r="I118" s="106">
        <v>13.17</v>
      </c>
      <c r="J118" s="106">
        <v>13.9</v>
      </c>
      <c r="K118" s="106">
        <v>14.66</v>
      </c>
      <c r="L118" s="106">
        <v>15.64</v>
      </c>
      <c r="M118" s="106">
        <v>16.829999999999998</v>
      </c>
      <c r="N118" s="106">
        <v>18.39</v>
      </c>
      <c r="O118" s="106">
        <v>20.98</v>
      </c>
    </row>
    <row r="119" spans="1:15">
      <c r="A119" s="106">
        <v>2010</v>
      </c>
      <c r="B119" s="106" t="s">
        <v>286</v>
      </c>
      <c r="C119" s="106" t="s">
        <v>630</v>
      </c>
      <c r="D119" s="106" t="s">
        <v>627</v>
      </c>
      <c r="E119" s="106" t="s">
        <v>631</v>
      </c>
      <c r="F119" s="106" t="s">
        <v>629</v>
      </c>
      <c r="G119" s="106">
        <v>11.7</v>
      </c>
      <c r="H119" s="106">
        <v>12.46</v>
      </c>
      <c r="I119" s="106">
        <v>13.16</v>
      </c>
      <c r="J119" s="106">
        <v>13.89</v>
      </c>
      <c r="K119" s="106">
        <v>14.65</v>
      </c>
      <c r="L119" s="106">
        <v>15.63</v>
      </c>
      <c r="M119" s="106">
        <v>16.829999999999998</v>
      </c>
      <c r="N119" s="106">
        <v>18.38</v>
      </c>
      <c r="O119" s="106">
        <v>20.97</v>
      </c>
    </row>
    <row r="120" spans="1:15">
      <c r="A120" s="106">
        <v>2010</v>
      </c>
      <c r="B120" s="106" t="s">
        <v>286</v>
      </c>
      <c r="C120" s="106" t="s">
        <v>626</v>
      </c>
      <c r="D120" s="106" t="s">
        <v>627</v>
      </c>
      <c r="E120" s="106" t="s">
        <v>631</v>
      </c>
      <c r="F120" s="106" t="s">
        <v>301</v>
      </c>
      <c r="G120" s="106">
        <v>9.8699999999999992</v>
      </c>
      <c r="H120" s="106">
        <v>10.199999999999999</v>
      </c>
      <c r="I120" s="106">
        <v>10.33</v>
      </c>
      <c r="J120" s="106">
        <v>10.84</v>
      </c>
      <c r="K120" s="106">
        <v>11.44</v>
      </c>
      <c r="L120" s="106">
        <v>11.5</v>
      </c>
      <c r="M120" s="106">
        <v>12.35</v>
      </c>
      <c r="N120" s="106">
        <v>13.95</v>
      </c>
      <c r="O120" s="106">
        <v>16.59</v>
      </c>
    </row>
    <row r="121" spans="1:15">
      <c r="A121" s="106">
        <v>2010</v>
      </c>
      <c r="B121" s="106" t="s">
        <v>286</v>
      </c>
      <c r="C121" s="106" t="s">
        <v>630</v>
      </c>
      <c r="D121" s="106" t="s">
        <v>627</v>
      </c>
      <c r="E121" s="106" t="s">
        <v>631</v>
      </c>
      <c r="F121" s="106" t="s">
        <v>301</v>
      </c>
      <c r="G121" s="106">
        <v>9.84</v>
      </c>
      <c r="H121" s="106">
        <v>10.19</v>
      </c>
      <c r="I121" s="106">
        <v>10.32</v>
      </c>
      <c r="J121" s="106">
        <v>10.82</v>
      </c>
      <c r="K121" s="106">
        <v>11.43</v>
      </c>
      <c r="L121" s="106">
        <v>11.49</v>
      </c>
      <c r="M121" s="106">
        <v>12.34</v>
      </c>
      <c r="N121" s="106">
        <v>13.94</v>
      </c>
      <c r="O121" s="106">
        <v>16.579999999999998</v>
      </c>
    </row>
    <row r="122" spans="1:15">
      <c r="A122" s="106">
        <v>2010</v>
      </c>
      <c r="B122" s="106" t="s">
        <v>286</v>
      </c>
      <c r="C122" s="106" t="s">
        <v>626</v>
      </c>
      <c r="D122" s="106" t="s">
        <v>627</v>
      </c>
      <c r="E122" s="106" t="s">
        <v>631</v>
      </c>
      <c r="F122" s="106" t="s">
        <v>353</v>
      </c>
      <c r="G122" s="106">
        <v>10.33</v>
      </c>
      <c r="H122" s="106">
        <v>11.44</v>
      </c>
      <c r="I122" s="106">
        <v>12.09</v>
      </c>
      <c r="J122" s="106">
        <v>12.86</v>
      </c>
      <c r="K122" s="106">
        <v>13.75</v>
      </c>
      <c r="L122" s="106">
        <v>14.66</v>
      </c>
      <c r="M122" s="106">
        <v>15.87</v>
      </c>
      <c r="N122" s="106">
        <v>17.510000000000002</v>
      </c>
      <c r="O122" s="106">
        <v>20.170000000000002</v>
      </c>
    </row>
    <row r="123" spans="1:15">
      <c r="A123" s="106">
        <v>2010</v>
      </c>
      <c r="B123" s="106" t="s">
        <v>286</v>
      </c>
      <c r="C123" s="106" t="s">
        <v>630</v>
      </c>
      <c r="D123" s="106" t="s">
        <v>627</v>
      </c>
      <c r="E123" s="106" t="s">
        <v>631</v>
      </c>
      <c r="F123" s="106" t="s">
        <v>353</v>
      </c>
      <c r="G123" s="106">
        <v>10.32</v>
      </c>
      <c r="H123" s="106">
        <v>11.43</v>
      </c>
      <c r="I123" s="106">
        <v>12.08</v>
      </c>
      <c r="J123" s="106">
        <v>12.84</v>
      </c>
      <c r="K123" s="106">
        <v>13.73</v>
      </c>
      <c r="L123" s="106">
        <v>14.65</v>
      </c>
      <c r="M123" s="106">
        <v>15.87</v>
      </c>
      <c r="N123" s="106">
        <v>17.5</v>
      </c>
      <c r="O123" s="106">
        <v>20.149999999999999</v>
      </c>
    </row>
    <row r="124" spans="1:15">
      <c r="A124" s="106">
        <v>2010</v>
      </c>
      <c r="B124" s="106" t="s">
        <v>286</v>
      </c>
      <c r="C124" s="106" t="s">
        <v>626</v>
      </c>
      <c r="D124" s="106" t="s">
        <v>627</v>
      </c>
      <c r="E124" s="106" t="s">
        <v>353</v>
      </c>
      <c r="F124" s="106" t="s">
        <v>629</v>
      </c>
      <c r="G124" s="106">
        <v>12.25</v>
      </c>
      <c r="H124" s="106">
        <v>13.33</v>
      </c>
      <c r="I124" s="106">
        <v>14.4</v>
      </c>
      <c r="J124" s="106">
        <v>15.7</v>
      </c>
      <c r="K124" s="106">
        <v>17.190000000000001</v>
      </c>
      <c r="L124" s="106">
        <v>19.079999999999998</v>
      </c>
      <c r="M124" s="106">
        <v>21.56</v>
      </c>
      <c r="N124" s="106">
        <v>25.14</v>
      </c>
      <c r="O124" s="106">
        <v>31.68</v>
      </c>
    </row>
    <row r="125" spans="1:15">
      <c r="A125" s="106">
        <v>2010</v>
      </c>
      <c r="B125" s="106" t="s">
        <v>286</v>
      </c>
      <c r="C125" s="106" t="s">
        <v>630</v>
      </c>
      <c r="D125" s="106" t="s">
        <v>627</v>
      </c>
      <c r="E125" s="106" t="s">
        <v>353</v>
      </c>
      <c r="F125" s="106" t="s">
        <v>629</v>
      </c>
      <c r="G125" s="106">
        <v>12.24</v>
      </c>
      <c r="H125" s="106">
        <v>13.32</v>
      </c>
      <c r="I125" s="106">
        <v>14.38</v>
      </c>
      <c r="J125" s="106">
        <v>15.69</v>
      </c>
      <c r="K125" s="106">
        <v>17.170000000000002</v>
      </c>
      <c r="L125" s="106">
        <v>19.07</v>
      </c>
      <c r="M125" s="106">
        <v>21.54</v>
      </c>
      <c r="N125" s="106">
        <v>25.13</v>
      </c>
      <c r="O125" s="106">
        <v>31.67</v>
      </c>
    </row>
    <row r="126" spans="1:15">
      <c r="A126" s="106">
        <v>2010</v>
      </c>
      <c r="B126" s="106" t="s">
        <v>286</v>
      </c>
      <c r="C126" s="106" t="s">
        <v>626</v>
      </c>
      <c r="D126" s="106" t="s">
        <v>627</v>
      </c>
      <c r="E126" s="106" t="s">
        <v>353</v>
      </c>
      <c r="F126" s="106" t="s">
        <v>301</v>
      </c>
      <c r="G126" s="106">
        <v>9.98</v>
      </c>
      <c r="H126" s="106">
        <v>10.26</v>
      </c>
      <c r="I126" s="106">
        <v>10.49</v>
      </c>
      <c r="J126" s="106">
        <v>11.26</v>
      </c>
      <c r="K126" s="106">
        <v>11.45</v>
      </c>
      <c r="L126" s="106">
        <v>12.15</v>
      </c>
      <c r="M126" s="106">
        <v>13.86</v>
      </c>
      <c r="N126" s="106">
        <v>16.25</v>
      </c>
      <c r="O126" s="106">
        <v>20.69</v>
      </c>
    </row>
    <row r="127" spans="1:15">
      <c r="A127" s="106">
        <v>2010</v>
      </c>
      <c r="B127" s="106" t="s">
        <v>286</v>
      </c>
      <c r="C127" s="106" t="s">
        <v>630</v>
      </c>
      <c r="D127" s="106" t="s">
        <v>627</v>
      </c>
      <c r="E127" s="106" t="s">
        <v>353</v>
      </c>
      <c r="F127" s="106" t="s">
        <v>301</v>
      </c>
      <c r="G127" s="106">
        <v>9.9499999999999993</v>
      </c>
      <c r="H127" s="106">
        <v>10.25</v>
      </c>
      <c r="I127" s="106">
        <v>10.48</v>
      </c>
      <c r="J127" s="106">
        <v>11.24</v>
      </c>
      <c r="K127" s="106">
        <v>11.45</v>
      </c>
      <c r="L127" s="106">
        <v>12.14</v>
      </c>
      <c r="M127" s="106">
        <v>13.82</v>
      </c>
      <c r="N127" s="106">
        <v>16.21</v>
      </c>
      <c r="O127" s="106">
        <v>20.66</v>
      </c>
    </row>
    <row r="128" spans="1:15">
      <c r="A128" s="106">
        <v>2010</v>
      </c>
      <c r="B128" s="106" t="s">
        <v>286</v>
      </c>
      <c r="C128" s="106" t="s">
        <v>626</v>
      </c>
      <c r="D128" s="106" t="s">
        <v>627</v>
      </c>
      <c r="E128" s="106" t="s">
        <v>353</v>
      </c>
      <c r="F128" s="106" t="s">
        <v>353</v>
      </c>
      <c r="G128" s="106">
        <v>11.04</v>
      </c>
      <c r="H128" s="106">
        <v>12.13</v>
      </c>
      <c r="I128" s="106">
        <v>13.29</v>
      </c>
      <c r="J128" s="106">
        <v>14.48</v>
      </c>
      <c r="K128" s="106">
        <v>15.94</v>
      </c>
      <c r="L128" s="106">
        <v>17.739999999999998</v>
      </c>
      <c r="M128" s="106">
        <v>20.170000000000002</v>
      </c>
      <c r="N128" s="106">
        <v>23.6</v>
      </c>
      <c r="O128" s="106">
        <v>29.84</v>
      </c>
    </row>
    <row r="129" spans="1:15">
      <c r="A129" s="106">
        <v>2010</v>
      </c>
      <c r="B129" s="106" t="s">
        <v>286</v>
      </c>
      <c r="C129" s="106" t="s">
        <v>630</v>
      </c>
      <c r="D129" s="106" t="s">
        <v>627</v>
      </c>
      <c r="E129" s="106" t="s">
        <v>353</v>
      </c>
      <c r="F129" s="106" t="s">
        <v>353</v>
      </c>
      <c r="G129" s="106">
        <v>11.01</v>
      </c>
      <c r="H129" s="106">
        <v>12.11</v>
      </c>
      <c r="I129" s="106">
        <v>13.27</v>
      </c>
      <c r="J129" s="106">
        <v>14.46</v>
      </c>
      <c r="K129" s="106">
        <v>15.93</v>
      </c>
      <c r="L129" s="106">
        <v>17.73</v>
      </c>
      <c r="M129" s="106">
        <v>20.149999999999999</v>
      </c>
      <c r="N129" s="106">
        <v>23.58</v>
      </c>
      <c r="O129" s="106">
        <v>29.82</v>
      </c>
    </row>
    <row r="130" spans="1:15">
      <c r="A130" s="106">
        <v>2010</v>
      </c>
      <c r="B130" s="106" t="s">
        <v>286</v>
      </c>
      <c r="C130" s="106" t="s">
        <v>626</v>
      </c>
      <c r="D130" s="106" t="s">
        <v>113</v>
      </c>
      <c r="E130" s="106" t="s">
        <v>628</v>
      </c>
      <c r="F130" s="106" t="s">
        <v>629</v>
      </c>
      <c r="G130" s="106">
        <v>15.05</v>
      </c>
      <c r="H130" s="106">
        <v>16.690000000000001</v>
      </c>
      <c r="I130" s="106">
        <v>18.29</v>
      </c>
      <c r="J130" s="106">
        <v>19.850000000000001</v>
      </c>
      <c r="K130" s="106">
        <v>21.48</v>
      </c>
      <c r="L130" s="106">
        <v>22.87</v>
      </c>
      <c r="M130" s="106">
        <v>25.18</v>
      </c>
      <c r="N130" s="106">
        <v>28.73</v>
      </c>
      <c r="O130" s="106">
        <v>34.93</v>
      </c>
    </row>
    <row r="131" spans="1:15">
      <c r="A131" s="106">
        <v>2010</v>
      </c>
      <c r="B131" s="106" t="s">
        <v>286</v>
      </c>
      <c r="C131" s="106" t="s">
        <v>630</v>
      </c>
      <c r="D131" s="106" t="s">
        <v>113</v>
      </c>
      <c r="E131" s="106" t="s">
        <v>628</v>
      </c>
      <c r="F131" s="106" t="s">
        <v>629</v>
      </c>
      <c r="G131" s="106">
        <v>15.05</v>
      </c>
      <c r="H131" s="106">
        <v>16.690000000000001</v>
      </c>
      <c r="I131" s="106">
        <v>18.29</v>
      </c>
      <c r="J131" s="106">
        <v>19.850000000000001</v>
      </c>
      <c r="K131" s="106">
        <v>21.48</v>
      </c>
      <c r="L131" s="106">
        <v>22.87</v>
      </c>
      <c r="M131" s="106">
        <v>25.18</v>
      </c>
      <c r="N131" s="106">
        <v>28.73</v>
      </c>
      <c r="O131" s="106">
        <v>34.93</v>
      </c>
    </row>
    <row r="132" spans="1:15">
      <c r="A132" s="106">
        <v>2010</v>
      </c>
      <c r="B132" s="106" t="s">
        <v>286</v>
      </c>
      <c r="C132" s="106" t="s">
        <v>626</v>
      </c>
      <c r="D132" s="106" t="s">
        <v>113</v>
      </c>
      <c r="E132" s="106" t="s">
        <v>628</v>
      </c>
      <c r="F132" s="106" t="s">
        <v>301</v>
      </c>
      <c r="G132" s="106" t="s">
        <v>635</v>
      </c>
      <c r="H132" s="106" t="s">
        <v>635</v>
      </c>
      <c r="I132" s="106" t="s">
        <v>635</v>
      </c>
      <c r="J132" s="106" t="s">
        <v>635</v>
      </c>
      <c r="K132" s="106" t="s">
        <v>635</v>
      </c>
      <c r="L132" s="106" t="s">
        <v>635</v>
      </c>
      <c r="M132" s="106" t="s">
        <v>635</v>
      </c>
      <c r="N132" s="106" t="s">
        <v>635</v>
      </c>
      <c r="O132" s="106" t="s">
        <v>635</v>
      </c>
    </row>
    <row r="133" spans="1:15">
      <c r="A133" s="106">
        <v>2010</v>
      </c>
      <c r="B133" s="106" t="s">
        <v>286</v>
      </c>
      <c r="C133" s="106" t="s">
        <v>630</v>
      </c>
      <c r="D133" s="106" t="s">
        <v>113</v>
      </c>
      <c r="E133" s="106" t="s">
        <v>628</v>
      </c>
      <c r="F133" s="106" t="s">
        <v>301</v>
      </c>
      <c r="G133" s="106" t="s">
        <v>635</v>
      </c>
      <c r="H133" s="106" t="s">
        <v>635</v>
      </c>
      <c r="I133" s="106" t="s">
        <v>635</v>
      </c>
      <c r="J133" s="106" t="s">
        <v>635</v>
      </c>
      <c r="K133" s="106" t="s">
        <v>635</v>
      </c>
      <c r="L133" s="106" t="s">
        <v>635</v>
      </c>
      <c r="M133" s="106" t="s">
        <v>635</v>
      </c>
      <c r="N133" s="106" t="s">
        <v>635</v>
      </c>
      <c r="O133" s="106" t="s">
        <v>635</v>
      </c>
    </row>
    <row r="134" spans="1:15">
      <c r="A134" s="106">
        <v>2010</v>
      </c>
      <c r="B134" s="106" t="s">
        <v>286</v>
      </c>
      <c r="C134" s="106" t="s">
        <v>626</v>
      </c>
      <c r="D134" s="106" t="s">
        <v>113</v>
      </c>
      <c r="E134" s="106" t="s">
        <v>628</v>
      </c>
      <c r="F134" s="106" t="s">
        <v>353</v>
      </c>
      <c r="G134" s="106">
        <v>15.05</v>
      </c>
      <c r="H134" s="106">
        <v>16.690000000000001</v>
      </c>
      <c r="I134" s="106">
        <v>18.29</v>
      </c>
      <c r="J134" s="106">
        <v>19.850000000000001</v>
      </c>
      <c r="K134" s="106">
        <v>21.52</v>
      </c>
      <c r="L134" s="106">
        <v>22.89</v>
      </c>
      <c r="M134" s="106">
        <v>25.18</v>
      </c>
      <c r="N134" s="106">
        <v>28.52</v>
      </c>
      <c r="O134" s="106">
        <v>34.68</v>
      </c>
    </row>
    <row r="135" spans="1:15">
      <c r="A135" s="106">
        <v>2010</v>
      </c>
      <c r="B135" s="106" t="s">
        <v>286</v>
      </c>
      <c r="C135" s="106" t="s">
        <v>630</v>
      </c>
      <c r="D135" s="106" t="s">
        <v>113</v>
      </c>
      <c r="E135" s="106" t="s">
        <v>628</v>
      </c>
      <c r="F135" s="106" t="s">
        <v>353</v>
      </c>
      <c r="G135" s="106">
        <v>15.05</v>
      </c>
      <c r="H135" s="106">
        <v>16.690000000000001</v>
      </c>
      <c r="I135" s="106">
        <v>18.29</v>
      </c>
      <c r="J135" s="106">
        <v>19.850000000000001</v>
      </c>
      <c r="K135" s="106">
        <v>21.52</v>
      </c>
      <c r="L135" s="106">
        <v>22.89</v>
      </c>
      <c r="M135" s="106">
        <v>25.18</v>
      </c>
      <c r="N135" s="106">
        <v>28.52</v>
      </c>
      <c r="O135" s="106">
        <v>34.68</v>
      </c>
    </row>
    <row r="136" spans="1:15">
      <c r="A136" s="106">
        <v>2010</v>
      </c>
      <c r="B136" s="106" t="s">
        <v>286</v>
      </c>
      <c r="C136" s="106" t="s">
        <v>626</v>
      </c>
      <c r="D136" s="106" t="s">
        <v>113</v>
      </c>
      <c r="E136" s="106" t="s">
        <v>631</v>
      </c>
      <c r="F136" s="106" t="s">
        <v>629</v>
      </c>
      <c r="G136" s="106">
        <v>13.27</v>
      </c>
      <c r="H136" s="106">
        <v>14.06</v>
      </c>
      <c r="I136" s="106">
        <v>14.65</v>
      </c>
      <c r="J136" s="106">
        <v>15.3</v>
      </c>
      <c r="K136" s="106">
        <v>15.54</v>
      </c>
      <c r="L136" s="106">
        <v>16.11</v>
      </c>
      <c r="M136" s="106">
        <v>16.47</v>
      </c>
      <c r="N136" s="106">
        <v>17.11</v>
      </c>
      <c r="O136" s="106">
        <v>18.36</v>
      </c>
    </row>
    <row r="137" spans="1:15">
      <c r="A137" s="106">
        <v>2010</v>
      </c>
      <c r="B137" s="106" t="s">
        <v>286</v>
      </c>
      <c r="C137" s="106" t="s">
        <v>630</v>
      </c>
      <c r="D137" s="106" t="s">
        <v>113</v>
      </c>
      <c r="E137" s="106" t="s">
        <v>631</v>
      </c>
      <c r="F137" s="106" t="s">
        <v>629</v>
      </c>
      <c r="G137" s="106">
        <v>13.24</v>
      </c>
      <c r="H137" s="106">
        <v>14.02</v>
      </c>
      <c r="I137" s="106">
        <v>14.65</v>
      </c>
      <c r="J137" s="106">
        <v>15.29</v>
      </c>
      <c r="K137" s="106">
        <v>15.53</v>
      </c>
      <c r="L137" s="106">
        <v>16.09</v>
      </c>
      <c r="M137" s="106">
        <v>16.46</v>
      </c>
      <c r="N137" s="106">
        <v>17.11</v>
      </c>
      <c r="O137" s="106">
        <v>18.350000000000001</v>
      </c>
    </row>
    <row r="138" spans="1:15">
      <c r="A138" s="106">
        <v>2010</v>
      </c>
      <c r="B138" s="106" t="s">
        <v>286</v>
      </c>
      <c r="C138" s="106" t="s">
        <v>626</v>
      </c>
      <c r="D138" s="106" t="s">
        <v>113</v>
      </c>
      <c r="E138" s="106" t="s">
        <v>631</v>
      </c>
      <c r="F138" s="106" t="s">
        <v>301</v>
      </c>
      <c r="G138" s="106">
        <v>11.01</v>
      </c>
      <c r="H138" s="106">
        <v>11.86</v>
      </c>
      <c r="I138" s="106">
        <v>12.71</v>
      </c>
      <c r="J138" s="106">
        <v>13.43</v>
      </c>
      <c r="K138" s="106">
        <v>14.21</v>
      </c>
      <c r="L138" s="106">
        <v>14.93</v>
      </c>
      <c r="M138" s="106">
        <v>15.59</v>
      </c>
      <c r="N138" s="106">
        <v>16.75</v>
      </c>
      <c r="O138" s="106">
        <v>19.440000000000001</v>
      </c>
    </row>
    <row r="139" spans="1:15">
      <c r="A139" s="106">
        <v>2010</v>
      </c>
      <c r="B139" s="106" t="s">
        <v>286</v>
      </c>
      <c r="C139" s="106" t="s">
        <v>630</v>
      </c>
      <c r="D139" s="106" t="s">
        <v>113</v>
      </c>
      <c r="E139" s="106" t="s">
        <v>631</v>
      </c>
      <c r="F139" s="106" t="s">
        <v>301</v>
      </c>
      <c r="G139" s="106">
        <v>10.9</v>
      </c>
      <c r="H139" s="106">
        <v>11.78</v>
      </c>
      <c r="I139" s="106">
        <v>12.68</v>
      </c>
      <c r="J139" s="106">
        <v>13.38</v>
      </c>
      <c r="K139" s="106">
        <v>14.13</v>
      </c>
      <c r="L139" s="106">
        <v>14.91</v>
      </c>
      <c r="M139" s="106">
        <v>15.59</v>
      </c>
      <c r="N139" s="106">
        <v>16.73</v>
      </c>
      <c r="O139" s="106">
        <v>19.12</v>
      </c>
    </row>
    <row r="140" spans="1:15">
      <c r="A140" s="106">
        <v>2010</v>
      </c>
      <c r="B140" s="106" t="s">
        <v>286</v>
      </c>
      <c r="C140" s="106" t="s">
        <v>626</v>
      </c>
      <c r="D140" s="106" t="s">
        <v>113</v>
      </c>
      <c r="E140" s="106" t="s">
        <v>631</v>
      </c>
      <c r="F140" s="106" t="s">
        <v>353</v>
      </c>
      <c r="G140" s="106">
        <v>13.12</v>
      </c>
      <c r="H140" s="106">
        <v>13.95</v>
      </c>
      <c r="I140" s="106">
        <v>14.6</v>
      </c>
      <c r="J140" s="106">
        <v>15.25</v>
      </c>
      <c r="K140" s="106">
        <v>15.5</v>
      </c>
      <c r="L140" s="106">
        <v>16.07</v>
      </c>
      <c r="M140" s="106">
        <v>16.440000000000001</v>
      </c>
      <c r="N140" s="106">
        <v>17.11</v>
      </c>
      <c r="O140" s="106">
        <v>18.37</v>
      </c>
    </row>
    <row r="141" spans="1:15">
      <c r="A141" s="106">
        <v>2010</v>
      </c>
      <c r="B141" s="106" t="s">
        <v>286</v>
      </c>
      <c r="C141" s="106" t="s">
        <v>630</v>
      </c>
      <c r="D141" s="106" t="s">
        <v>113</v>
      </c>
      <c r="E141" s="106" t="s">
        <v>631</v>
      </c>
      <c r="F141" s="106" t="s">
        <v>353</v>
      </c>
      <c r="G141" s="106">
        <v>13.08</v>
      </c>
      <c r="H141" s="106">
        <v>13.92</v>
      </c>
      <c r="I141" s="106">
        <v>14.59</v>
      </c>
      <c r="J141" s="106">
        <v>15.23</v>
      </c>
      <c r="K141" s="106">
        <v>15.49</v>
      </c>
      <c r="L141" s="106">
        <v>16.059999999999999</v>
      </c>
      <c r="M141" s="106">
        <v>16.43</v>
      </c>
      <c r="N141" s="106">
        <v>17.09</v>
      </c>
      <c r="O141" s="106">
        <v>18.37</v>
      </c>
    </row>
    <row r="142" spans="1:15">
      <c r="A142" s="106">
        <v>2010</v>
      </c>
      <c r="B142" s="106" t="s">
        <v>286</v>
      </c>
      <c r="C142" s="106" t="s">
        <v>626</v>
      </c>
      <c r="D142" s="106" t="s">
        <v>113</v>
      </c>
      <c r="E142" s="106" t="s">
        <v>353</v>
      </c>
      <c r="F142" s="106" t="s">
        <v>629</v>
      </c>
      <c r="G142" s="106">
        <v>13.42</v>
      </c>
      <c r="H142" s="106">
        <v>14.24</v>
      </c>
      <c r="I142" s="106">
        <v>14.82</v>
      </c>
      <c r="J142" s="106">
        <v>15.4</v>
      </c>
      <c r="K142" s="106">
        <v>15.75</v>
      </c>
      <c r="L142" s="106">
        <v>16.38</v>
      </c>
      <c r="M142" s="106">
        <v>16.87</v>
      </c>
      <c r="N142" s="106">
        <v>17.89</v>
      </c>
      <c r="O142" s="106">
        <v>20.5</v>
      </c>
    </row>
    <row r="143" spans="1:15">
      <c r="A143" s="106">
        <v>2010</v>
      </c>
      <c r="B143" s="106" t="s">
        <v>286</v>
      </c>
      <c r="C143" s="106" t="s">
        <v>630</v>
      </c>
      <c r="D143" s="106" t="s">
        <v>113</v>
      </c>
      <c r="E143" s="106" t="s">
        <v>353</v>
      </c>
      <c r="F143" s="106" t="s">
        <v>629</v>
      </c>
      <c r="G143" s="106">
        <v>13.37</v>
      </c>
      <c r="H143" s="106">
        <v>14.2</v>
      </c>
      <c r="I143" s="106">
        <v>14.81</v>
      </c>
      <c r="J143" s="106">
        <v>15.39</v>
      </c>
      <c r="K143" s="106">
        <v>15.74</v>
      </c>
      <c r="L143" s="106">
        <v>16.37</v>
      </c>
      <c r="M143" s="106">
        <v>16.86</v>
      </c>
      <c r="N143" s="106">
        <v>17.88</v>
      </c>
      <c r="O143" s="106">
        <v>20.5</v>
      </c>
    </row>
    <row r="144" spans="1:15">
      <c r="A144" s="106">
        <v>2010</v>
      </c>
      <c r="B144" s="106" t="s">
        <v>286</v>
      </c>
      <c r="C144" s="106" t="s">
        <v>626</v>
      </c>
      <c r="D144" s="106" t="s">
        <v>113</v>
      </c>
      <c r="E144" s="106" t="s">
        <v>353</v>
      </c>
      <c r="F144" s="106" t="s">
        <v>301</v>
      </c>
      <c r="G144" s="106">
        <v>11.02</v>
      </c>
      <c r="H144" s="106">
        <v>12.01</v>
      </c>
      <c r="I144" s="106">
        <v>12.89</v>
      </c>
      <c r="J144" s="106">
        <v>13.81</v>
      </c>
      <c r="K144" s="106">
        <v>14.55</v>
      </c>
      <c r="L144" s="106">
        <v>15.3</v>
      </c>
      <c r="M144" s="106">
        <v>16.260000000000002</v>
      </c>
      <c r="N144" s="106">
        <v>17.84</v>
      </c>
      <c r="O144" s="106">
        <v>22</v>
      </c>
    </row>
    <row r="145" spans="1:15">
      <c r="A145" s="106">
        <v>2010</v>
      </c>
      <c r="B145" s="106" t="s">
        <v>286</v>
      </c>
      <c r="C145" s="106" t="s">
        <v>630</v>
      </c>
      <c r="D145" s="106" t="s">
        <v>113</v>
      </c>
      <c r="E145" s="106" t="s">
        <v>353</v>
      </c>
      <c r="F145" s="106" t="s">
        <v>301</v>
      </c>
      <c r="G145" s="106">
        <v>11.02</v>
      </c>
      <c r="H145" s="106">
        <v>11.94</v>
      </c>
      <c r="I145" s="106">
        <v>12.88</v>
      </c>
      <c r="J145" s="106">
        <v>13.67</v>
      </c>
      <c r="K145" s="106">
        <v>14.52</v>
      </c>
      <c r="L145" s="106">
        <v>15.29</v>
      </c>
      <c r="M145" s="106">
        <v>16.260000000000002</v>
      </c>
      <c r="N145" s="106">
        <v>17.84</v>
      </c>
      <c r="O145" s="106">
        <v>22</v>
      </c>
    </row>
    <row r="146" spans="1:15">
      <c r="A146" s="106">
        <v>2010</v>
      </c>
      <c r="B146" s="106" t="s">
        <v>286</v>
      </c>
      <c r="C146" s="106" t="s">
        <v>626</v>
      </c>
      <c r="D146" s="106" t="s">
        <v>113</v>
      </c>
      <c r="E146" s="106" t="s">
        <v>353</v>
      </c>
      <c r="F146" s="106" t="s">
        <v>353</v>
      </c>
      <c r="G146" s="106">
        <v>13.26</v>
      </c>
      <c r="H146" s="106">
        <v>14.13</v>
      </c>
      <c r="I146" s="106">
        <v>14.75</v>
      </c>
      <c r="J146" s="106">
        <v>15.34</v>
      </c>
      <c r="K146" s="106">
        <v>15.7</v>
      </c>
      <c r="L146" s="106">
        <v>16.34</v>
      </c>
      <c r="M146" s="106">
        <v>16.86</v>
      </c>
      <c r="N146" s="106">
        <v>17.89</v>
      </c>
      <c r="O146" s="106">
        <v>20.56</v>
      </c>
    </row>
    <row r="147" spans="1:15">
      <c r="A147" s="106">
        <v>2010</v>
      </c>
      <c r="B147" s="106" t="s">
        <v>286</v>
      </c>
      <c r="C147" s="106" t="s">
        <v>630</v>
      </c>
      <c r="D147" s="106" t="s">
        <v>113</v>
      </c>
      <c r="E147" s="106" t="s">
        <v>353</v>
      </c>
      <c r="F147" s="106" t="s">
        <v>353</v>
      </c>
      <c r="G147" s="106">
        <v>13.22</v>
      </c>
      <c r="H147" s="106">
        <v>14.09</v>
      </c>
      <c r="I147" s="106">
        <v>14.73</v>
      </c>
      <c r="J147" s="106">
        <v>15.33</v>
      </c>
      <c r="K147" s="106">
        <v>15.69</v>
      </c>
      <c r="L147" s="106">
        <v>16.34</v>
      </c>
      <c r="M147" s="106">
        <v>16.850000000000001</v>
      </c>
      <c r="N147" s="106">
        <v>17.88</v>
      </c>
      <c r="O147" s="106">
        <v>20.55</v>
      </c>
    </row>
    <row r="148" spans="1:15">
      <c r="A148" s="106">
        <v>2010</v>
      </c>
      <c r="B148" s="106" t="s">
        <v>286</v>
      </c>
      <c r="C148" s="106" t="s">
        <v>626</v>
      </c>
      <c r="D148" s="106" t="s">
        <v>632</v>
      </c>
      <c r="E148" s="106" t="s">
        <v>628</v>
      </c>
      <c r="F148" s="106" t="s">
        <v>629</v>
      </c>
      <c r="G148" s="106">
        <v>16</v>
      </c>
      <c r="H148" s="106">
        <v>18.12</v>
      </c>
      <c r="I148" s="106">
        <v>19.89</v>
      </c>
      <c r="J148" s="106">
        <v>21.71</v>
      </c>
      <c r="K148" s="106">
        <v>23.64</v>
      </c>
      <c r="L148" s="106">
        <v>25.6</v>
      </c>
      <c r="M148" s="106">
        <v>28.5</v>
      </c>
      <c r="N148" s="106">
        <v>31.96</v>
      </c>
      <c r="O148" s="106">
        <v>38.86</v>
      </c>
    </row>
    <row r="149" spans="1:15">
      <c r="A149" s="106">
        <v>2010</v>
      </c>
      <c r="B149" s="106" t="s">
        <v>286</v>
      </c>
      <c r="C149" s="106" t="s">
        <v>630</v>
      </c>
      <c r="D149" s="106" t="s">
        <v>632</v>
      </c>
      <c r="E149" s="106" t="s">
        <v>628</v>
      </c>
      <c r="F149" s="106" t="s">
        <v>629</v>
      </c>
      <c r="G149" s="106">
        <v>15.99</v>
      </c>
      <c r="H149" s="106">
        <v>18.12</v>
      </c>
      <c r="I149" s="106">
        <v>19.89</v>
      </c>
      <c r="J149" s="106">
        <v>21.71</v>
      </c>
      <c r="K149" s="106">
        <v>23.64</v>
      </c>
      <c r="L149" s="106">
        <v>25.59</v>
      </c>
      <c r="M149" s="106">
        <v>28.5</v>
      </c>
      <c r="N149" s="106">
        <v>31.96</v>
      </c>
      <c r="O149" s="106">
        <v>38.86</v>
      </c>
    </row>
    <row r="150" spans="1:15">
      <c r="A150" s="106">
        <v>2010</v>
      </c>
      <c r="B150" s="106" t="s">
        <v>286</v>
      </c>
      <c r="C150" s="106" t="s">
        <v>626</v>
      </c>
      <c r="D150" s="106" t="s">
        <v>632</v>
      </c>
      <c r="E150" s="106" t="s">
        <v>628</v>
      </c>
      <c r="F150" s="106" t="s">
        <v>301</v>
      </c>
      <c r="G150" s="106">
        <v>15.15</v>
      </c>
      <c r="H150" s="106">
        <v>17.239999999999998</v>
      </c>
      <c r="I150" s="106">
        <v>18.579999999999998</v>
      </c>
      <c r="J150" s="106">
        <v>19.63</v>
      </c>
      <c r="K150" s="106">
        <v>21.11</v>
      </c>
      <c r="L150" s="106">
        <v>22.82</v>
      </c>
      <c r="M150" s="106">
        <v>24.86</v>
      </c>
      <c r="N150" s="106">
        <v>28</v>
      </c>
      <c r="O150" s="106">
        <v>33.159999999999997</v>
      </c>
    </row>
    <row r="151" spans="1:15">
      <c r="A151" s="106">
        <v>2010</v>
      </c>
      <c r="B151" s="106" t="s">
        <v>286</v>
      </c>
      <c r="C151" s="106" t="s">
        <v>630</v>
      </c>
      <c r="D151" s="106" t="s">
        <v>632</v>
      </c>
      <c r="E151" s="106" t="s">
        <v>628</v>
      </c>
      <c r="F151" s="106" t="s">
        <v>301</v>
      </c>
      <c r="G151" s="106">
        <v>15.15</v>
      </c>
      <c r="H151" s="106">
        <v>17.239999999999998</v>
      </c>
      <c r="I151" s="106">
        <v>18.579999999999998</v>
      </c>
      <c r="J151" s="106">
        <v>19.63</v>
      </c>
      <c r="K151" s="106">
        <v>21.11</v>
      </c>
      <c r="L151" s="106">
        <v>22.82</v>
      </c>
      <c r="M151" s="106">
        <v>24.86</v>
      </c>
      <c r="N151" s="106">
        <v>28</v>
      </c>
      <c r="O151" s="106">
        <v>33.159999999999997</v>
      </c>
    </row>
    <row r="152" spans="1:15">
      <c r="A152" s="106">
        <v>2010</v>
      </c>
      <c r="B152" s="106" t="s">
        <v>286</v>
      </c>
      <c r="C152" s="106" t="s">
        <v>626</v>
      </c>
      <c r="D152" s="106" t="s">
        <v>632</v>
      </c>
      <c r="E152" s="106" t="s">
        <v>628</v>
      </c>
      <c r="F152" s="106" t="s">
        <v>353</v>
      </c>
      <c r="G152" s="106">
        <v>15.95</v>
      </c>
      <c r="H152" s="106">
        <v>18.03</v>
      </c>
      <c r="I152" s="106">
        <v>19.760000000000002</v>
      </c>
      <c r="J152" s="106">
        <v>21.52</v>
      </c>
      <c r="K152" s="106">
        <v>23.4</v>
      </c>
      <c r="L152" s="106">
        <v>25.39</v>
      </c>
      <c r="M152" s="106">
        <v>28.18</v>
      </c>
      <c r="N152" s="106">
        <v>31.69</v>
      </c>
      <c r="O152" s="106">
        <v>38.340000000000003</v>
      </c>
    </row>
    <row r="153" spans="1:15">
      <c r="A153" s="106">
        <v>2010</v>
      </c>
      <c r="B153" s="106" t="s">
        <v>286</v>
      </c>
      <c r="C153" s="106" t="s">
        <v>630</v>
      </c>
      <c r="D153" s="106" t="s">
        <v>632</v>
      </c>
      <c r="E153" s="106" t="s">
        <v>628</v>
      </c>
      <c r="F153" s="106" t="s">
        <v>353</v>
      </c>
      <c r="G153" s="106">
        <v>15.94</v>
      </c>
      <c r="H153" s="106">
        <v>18.02</v>
      </c>
      <c r="I153" s="106">
        <v>19.760000000000002</v>
      </c>
      <c r="J153" s="106">
        <v>21.52</v>
      </c>
      <c r="K153" s="106">
        <v>23.4</v>
      </c>
      <c r="L153" s="106">
        <v>25.39</v>
      </c>
      <c r="M153" s="106">
        <v>28.18</v>
      </c>
      <c r="N153" s="106">
        <v>31.69</v>
      </c>
      <c r="O153" s="106">
        <v>38.340000000000003</v>
      </c>
    </row>
    <row r="154" spans="1:15">
      <c r="A154" s="106">
        <v>2010</v>
      </c>
      <c r="B154" s="106" t="s">
        <v>286</v>
      </c>
      <c r="C154" s="106" t="s">
        <v>626</v>
      </c>
      <c r="D154" s="106" t="s">
        <v>632</v>
      </c>
      <c r="E154" s="106" t="s">
        <v>631</v>
      </c>
      <c r="F154" s="106" t="s">
        <v>629</v>
      </c>
      <c r="G154" s="106">
        <v>12.57</v>
      </c>
      <c r="H154" s="106">
        <v>13.51</v>
      </c>
      <c r="I154" s="106">
        <v>14.29</v>
      </c>
      <c r="J154" s="106">
        <v>15.02</v>
      </c>
      <c r="K154" s="106">
        <v>15.82</v>
      </c>
      <c r="L154" s="106">
        <v>16.760000000000002</v>
      </c>
      <c r="M154" s="106">
        <v>17.829999999999998</v>
      </c>
      <c r="N154" s="106">
        <v>19.170000000000002</v>
      </c>
      <c r="O154" s="106">
        <v>21.59</v>
      </c>
    </row>
    <row r="155" spans="1:15">
      <c r="A155" s="106">
        <v>2010</v>
      </c>
      <c r="B155" s="106" t="s">
        <v>286</v>
      </c>
      <c r="C155" s="106" t="s">
        <v>630</v>
      </c>
      <c r="D155" s="106" t="s">
        <v>632</v>
      </c>
      <c r="E155" s="106" t="s">
        <v>631</v>
      </c>
      <c r="F155" s="106" t="s">
        <v>629</v>
      </c>
      <c r="G155" s="106">
        <v>12.57</v>
      </c>
      <c r="H155" s="106">
        <v>13.5</v>
      </c>
      <c r="I155" s="106">
        <v>14.29</v>
      </c>
      <c r="J155" s="106">
        <v>15.02</v>
      </c>
      <c r="K155" s="106">
        <v>15.82</v>
      </c>
      <c r="L155" s="106">
        <v>16.760000000000002</v>
      </c>
      <c r="M155" s="106">
        <v>17.829999999999998</v>
      </c>
      <c r="N155" s="106">
        <v>19.170000000000002</v>
      </c>
      <c r="O155" s="106">
        <v>21.59</v>
      </c>
    </row>
    <row r="156" spans="1:15">
      <c r="A156" s="106">
        <v>2010</v>
      </c>
      <c r="B156" s="106" t="s">
        <v>286</v>
      </c>
      <c r="C156" s="106" t="s">
        <v>626</v>
      </c>
      <c r="D156" s="106" t="s">
        <v>632</v>
      </c>
      <c r="E156" s="106" t="s">
        <v>631</v>
      </c>
      <c r="F156" s="106" t="s">
        <v>301</v>
      </c>
      <c r="G156" s="106">
        <v>11.25</v>
      </c>
      <c r="H156" s="106">
        <v>12.17</v>
      </c>
      <c r="I156" s="106">
        <v>12.93</v>
      </c>
      <c r="J156" s="106">
        <v>13.68</v>
      </c>
      <c r="K156" s="106">
        <v>14.48</v>
      </c>
      <c r="L156" s="106">
        <v>15.4</v>
      </c>
      <c r="M156" s="106">
        <v>16.43</v>
      </c>
      <c r="N156" s="106">
        <v>17.489999999999998</v>
      </c>
      <c r="O156" s="106">
        <v>19.39</v>
      </c>
    </row>
    <row r="157" spans="1:15">
      <c r="A157" s="106">
        <v>2010</v>
      </c>
      <c r="B157" s="106" t="s">
        <v>286</v>
      </c>
      <c r="C157" s="106" t="s">
        <v>630</v>
      </c>
      <c r="D157" s="106" t="s">
        <v>632</v>
      </c>
      <c r="E157" s="106" t="s">
        <v>631</v>
      </c>
      <c r="F157" s="106" t="s">
        <v>301</v>
      </c>
      <c r="G157" s="106">
        <v>11.2</v>
      </c>
      <c r="H157" s="106">
        <v>12.12</v>
      </c>
      <c r="I157" s="106">
        <v>12.86</v>
      </c>
      <c r="J157" s="106">
        <v>13.66</v>
      </c>
      <c r="K157" s="106">
        <v>14.44</v>
      </c>
      <c r="L157" s="106">
        <v>15.39</v>
      </c>
      <c r="M157" s="106">
        <v>16.420000000000002</v>
      </c>
      <c r="N157" s="106">
        <v>17.489999999999998</v>
      </c>
      <c r="O157" s="106">
        <v>19.36</v>
      </c>
    </row>
    <row r="158" spans="1:15">
      <c r="A158" s="106">
        <v>2010</v>
      </c>
      <c r="B158" s="106" t="s">
        <v>286</v>
      </c>
      <c r="C158" s="106" t="s">
        <v>626</v>
      </c>
      <c r="D158" s="106" t="s">
        <v>632</v>
      </c>
      <c r="E158" s="106" t="s">
        <v>631</v>
      </c>
      <c r="F158" s="106" t="s">
        <v>353</v>
      </c>
      <c r="G158" s="106">
        <v>12.43</v>
      </c>
      <c r="H158" s="106">
        <v>13.35</v>
      </c>
      <c r="I158" s="106">
        <v>14.14</v>
      </c>
      <c r="J158" s="106">
        <v>14.9</v>
      </c>
      <c r="K158" s="106">
        <v>15.7</v>
      </c>
      <c r="L158" s="106">
        <v>16.61</v>
      </c>
      <c r="M158" s="106">
        <v>17.66</v>
      </c>
      <c r="N158" s="106">
        <v>19</v>
      </c>
      <c r="O158" s="106">
        <v>21.41</v>
      </c>
    </row>
    <row r="159" spans="1:15">
      <c r="A159" s="106">
        <v>2010</v>
      </c>
      <c r="B159" s="106" t="s">
        <v>286</v>
      </c>
      <c r="C159" s="106" t="s">
        <v>630</v>
      </c>
      <c r="D159" s="106" t="s">
        <v>632</v>
      </c>
      <c r="E159" s="106" t="s">
        <v>631</v>
      </c>
      <c r="F159" s="106" t="s">
        <v>353</v>
      </c>
      <c r="G159" s="106">
        <v>12.42</v>
      </c>
      <c r="H159" s="106">
        <v>13.34</v>
      </c>
      <c r="I159" s="106">
        <v>14.14</v>
      </c>
      <c r="J159" s="106">
        <v>14.9</v>
      </c>
      <c r="K159" s="106">
        <v>15.69</v>
      </c>
      <c r="L159" s="106">
        <v>16.61</v>
      </c>
      <c r="M159" s="106">
        <v>17.66</v>
      </c>
      <c r="N159" s="106">
        <v>19</v>
      </c>
      <c r="O159" s="106">
        <v>21.41</v>
      </c>
    </row>
    <row r="160" spans="1:15">
      <c r="A160" s="106">
        <v>2010</v>
      </c>
      <c r="B160" s="106" t="s">
        <v>286</v>
      </c>
      <c r="C160" s="106" t="s">
        <v>626</v>
      </c>
      <c r="D160" s="106" t="s">
        <v>632</v>
      </c>
      <c r="E160" s="106" t="s">
        <v>353</v>
      </c>
      <c r="F160" s="106" t="s">
        <v>629</v>
      </c>
      <c r="G160" s="106">
        <v>12.89</v>
      </c>
      <c r="H160" s="106">
        <v>13.95</v>
      </c>
      <c r="I160" s="106">
        <v>14.91</v>
      </c>
      <c r="J160" s="106">
        <v>15.87</v>
      </c>
      <c r="K160" s="106">
        <v>17.010000000000002</v>
      </c>
      <c r="L160" s="106">
        <v>18.28</v>
      </c>
      <c r="M160" s="106">
        <v>19.91</v>
      </c>
      <c r="N160" s="106">
        <v>22.53</v>
      </c>
      <c r="O160" s="106">
        <v>27.66</v>
      </c>
    </row>
    <row r="161" spans="1:15">
      <c r="A161" s="106">
        <v>2010</v>
      </c>
      <c r="B161" s="106" t="s">
        <v>286</v>
      </c>
      <c r="C161" s="106" t="s">
        <v>630</v>
      </c>
      <c r="D161" s="106" t="s">
        <v>632</v>
      </c>
      <c r="E161" s="106" t="s">
        <v>353</v>
      </c>
      <c r="F161" s="106" t="s">
        <v>629</v>
      </c>
      <c r="G161" s="106">
        <v>12.89</v>
      </c>
      <c r="H161" s="106">
        <v>13.95</v>
      </c>
      <c r="I161" s="106">
        <v>14.91</v>
      </c>
      <c r="J161" s="106">
        <v>15.87</v>
      </c>
      <c r="K161" s="106">
        <v>17.010000000000002</v>
      </c>
      <c r="L161" s="106">
        <v>18.28</v>
      </c>
      <c r="M161" s="106">
        <v>19.91</v>
      </c>
      <c r="N161" s="106">
        <v>22.53</v>
      </c>
      <c r="O161" s="106">
        <v>27.66</v>
      </c>
    </row>
    <row r="162" spans="1:15">
      <c r="A162" s="106">
        <v>2010</v>
      </c>
      <c r="B162" s="106" t="s">
        <v>286</v>
      </c>
      <c r="C162" s="106" t="s">
        <v>626</v>
      </c>
      <c r="D162" s="106" t="s">
        <v>632</v>
      </c>
      <c r="E162" s="106" t="s">
        <v>353</v>
      </c>
      <c r="F162" s="106" t="s">
        <v>301</v>
      </c>
      <c r="G162" s="106">
        <v>11.49</v>
      </c>
      <c r="H162" s="106">
        <v>12.49</v>
      </c>
      <c r="I162" s="106">
        <v>13.39</v>
      </c>
      <c r="J162" s="106">
        <v>14.3</v>
      </c>
      <c r="K162" s="106">
        <v>15.31</v>
      </c>
      <c r="L162" s="106">
        <v>16.420000000000002</v>
      </c>
      <c r="M162" s="106">
        <v>17.579999999999998</v>
      </c>
      <c r="N162" s="106">
        <v>19.27</v>
      </c>
      <c r="O162" s="106">
        <v>22.78</v>
      </c>
    </row>
    <row r="163" spans="1:15">
      <c r="A163" s="106">
        <v>2010</v>
      </c>
      <c r="B163" s="106" t="s">
        <v>286</v>
      </c>
      <c r="C163" s="106" t="s">
        <v>630</v>
      </c>
      <c r="D163" s="106" t="s">
        <v>632</v>
      </c>
      <c r="E163" s="106" t="s">
        <v>353</v>
      </c>
      <c r="F163" s="106" t="s">
        <v>301</v>
      </c>
      <c r="G163" s="106">
        <v>11.44</v>
      </c>
      <c r="H163" s="106">
        <v>12.45</v>
      </c>
      <c r="I163" s="106">
        <v>13.35</v>
      </c>
      <c r="J163" s="106">
        <v>14.29</v>
      </c>
      <c r="K163" s="106">
        <v>15.28</v>
      </c>
      <c r="L163" s="106">
        <v>16.39</v>
      </c>
      <c r="M163" s="106">
        <v>17.57</v>
      </c>
      <c r="N163" s="106">
        <v>19.260000000000002</v>
      </c>
      <c r="O163" s="106">
        <v>22.73</v>
      </c>
    </row>
    <row r="164" spans="1:15">
      <c r="A164" s="106">
        <v>2010</v>
      </c>
      <c r="B164" s="106" t="s">
        <v>286</v>
      </c>
      <c r="C164" s="106" t="s">
        <v>626</v>
      </c>
      <c r="D164" s="106" t="s">
        <v>632</v>
      </c>
      <c r="E164" s="106" t="s">
        <v>353</v>
      </c>
      <c r="F164" s="106" t="s">
        <v>353</v>
      </c>
      <c r="G164" s="106">
        <v>12.69</v>
      </c>
      <c r="H164" s="106">
        <v>13.8</v>
      </c>
      <c r="I164" s="106">
        <v>14.76</v>
      </c>
      <c r="J164" s="106">
        <v>15.71</v>
      </c>
      <c r="K164" s="106">
        <v>16.82</v>
      </c>
      <c r="L164" s="106">
        <v>18.07</v>
      </c>
      <c r="M164" s="106">
        <v>19.66</v>
      </c>
      <c r="N164" s="106">
        <v>22.21</v>
      </c>
      <c r="O164" s="106">
        <v>27.25</v>
      </c>
    </row>
    <row r="165" spans="1:15">
      <c r="A165" s="106">
        <v>2010</v>
      </c>
      <c r="B165" s="106" t="s">
        <v>286</v>
      </c>
      <c r="C165" s="106" t="s">
        <v>630</v>
      </c>
      <c r="D165" s="106" t="s">
        <v>632</v>
      </c>
      <c r="E165" s="106" t="s">
        <v>353</v>
      </c>
      <c r="F165" s="106" t="s">
        <v>353</v>
      </c>
      <c r="G165" s="106">
        <v>12.69</v>
      </c>
      <c r="H165" s="106">
        <v>13.79</v>
      </c>
      <c r="I165" s="106">
        <v>14.76</v>
      </c>
      <c r="J165" s="106">
        <v>15.71</v>
      </c>
      <c r="K165" s="106">
        <v>16.82</v>
      </c>
      <c r="L165" s="106">
        <v>18.059999999999999</v>
      </c>
      <c r="M165" s="106">
        <v>19.66</v>
      </c>
      <c r="N165" s="106">
        <v>22.2</v>
      </c>
      <c r="O165" s="106">
        <v>27.24</v>
      </c>
    </row>
    <row r="166" spans="1:15">
      <c r="A166" s="106">
        <v>2010</v>
      </c>
      <c r="B166" s="106" t="s">
        <v>286</v>
      </c>
      <c r="C166" s="106" t="s">
        <v>626</v>
      </c>
      <c r="D166" s="106" t="s">
        <v>633</v>
      </c>
      <c r="E166" s="106" t="s">
        <v>628</v>
      </c>
      <c r="F166" s="106" t="s">
        <v>629</v>
      </c>
      <c r="G166" s="106">
        <v>15.39</v>
      </c>
      <c r="H166" s="106">
        <v>17.559999999999999</v>
      </c>
      <c r="I166" s="106">
        <v>19.73</v>
      </c>
      <c r="J166" s="106">
        <v>21.9</v>
      </c>
      <c r="K166" s="106">
        <v>23.94</v>
      </c>
      <c r="L166" s="106">
        <v>26.2</v>
      </c>
      <c r="M166" s="106">
        <v>29.07</v>
      </c>
      <c r="N166" s="106">
        <v>31.85</v>
      </c>
      <c r="O166" s="106">
        <v>37.86</v>
      </c>
    </row>
    <row r="167" spans="1:15">
      <c r="A167" s="106">
        <v>2010</v>
      </c>
      <c r="B167" s="106" t="s">
        <v>286</v>
      </c>
      <c r="C167" s="106" t="s">
        <v>630</v>
      </c>
      <c r="D167" s="106" t="s">
        <v>633</v>
      </c>
      <c r="E167" s="106" t="s">
        <v>628</v>
      </c>
      <c r="F167" s="106" t="s">
        <v>629</v>
      </c>
      <c r="G167" s="106">
        <v>15.39</v>
      </c>
      <c r="H167" s="106">
        <v>17.559999999999999</v>
      </c>
      <c r="I167" s="106">
        <v>19.73</v>
      </c>
      <c r="J167" s="106">
        <v>21.9</v>
      </c>
      <c r="K167" s="106">
        <v>23.94</v>
      </c>
      <c r="L167" s="106">
        <v>26.2</v>
      </c>
      <c r="M167" s="106">
        <v>29.07</v>
      </c>
      <c r="N167" s="106">
        <v>31.85</v>
      </c>
      <c r="O167" s="106">
        <v>37.86</v>
      </c>
    </row>
    <row r="168" spans="1:15">
      <c r="A168" s="106">
        <v>2010</v>
      </c>
      <c r="B168" s="106" t="s">
        <v>286</v>
      </c>
      <c r="C168" s="106" t="s">
        <v>626</v>
      </c>
      <c r="D168" s="106" t="s">
        <v>633</v>
      </c>
      <c r="E168" s="106" t="s">
        <v>628</v>
      </c>
      <c r="F168" s="106" t="s">
        <v>301</v>
      </c>
      <c r="G168" s="106">
        <v>14.06</v>
      </c>
      <c r="H168" s="106">
        <v>16.14</v>
      </c>
      <c r="I168" s="106">
        <v>18</v>
      </c>
      <c r="J168" s="106">
        <v>19.73</v>
      </c>
      <c r="K168" s="106">
        <v>21.08</v>
      </c>
      <c r="L168" s="106">
        <v>22.46</v>
      </c>
      <c r="M168" s="106">
        <v>23.95</v>
      </c>
      <c r="N168" s="106">
        <v>26.13</v>
      </c>
      <c r="O168" s="106">
        <v>31.32</v>
      </c>
    </row>
    <row r="169" spans="1:15">
      <c r="A169" s="106">
        <v>2010</v>
      </c>
      <c r="B169" s="106" t="s">
        <v>286</v>
      </c>
      <c r="C169" s="106" t="s">
        <v>630</v>
      </c>
      <c r="D169" s="106" t="s">
        <v>633</v>
      </c>
      <c r="E169" s="106" t="s">
        <v>628</v>
      </c>
      <c r="F169" s="106" t="s">
        <v>301</v>
      </c>
      <c r="G169" s="106">
        <v>14.06</v>
      </c>
      <c r="H169" s="106">
        <v>16.14</v>
      </c>
      <c r="I169" s="106">
        <v>18</v>
      </c>
      <c r="J169" s="106">
        <v>19.73</v>
      </c>
      <c r="K169" s="106">
        <v>21.08</v>
      </c>
      <c r="L169" s="106">
        <v>22.46</v>
      </c>
      <c r="M169" s="106">
        <v>23.95</v>
      </c>
      <c r="N169" s="106">
        <v>26.13</v>
      </c>
      <c r="O169" s="106">
        <v>31.32</v>
      </c>
    </row>
    <row r="170" spans="1:15">
      <c r="A170" s="106">
        <v>2010</v>
      </c>
      <c r="B170" s="106" t="s">
        <v>286</v>
      </c>
      <c r="C170" s="106" t="s">
        <v>626</v>
      </c>
      <c r="D170" s="106" t="s">
        <v>633</v>
      </c>
      <c r="E170" s="106" t="s">
        <v>628</v>
      </c>
      <c r="F170" s="106" t="s">
        <v>353</v>
      </c>
      <c r="G170" s="106">
        <v>14.96</v>
      </c>
      <c r="H170" s="106">
        <v>17.07</v>
      </c>
      <c r="I170" s="106">
        <v>19.190000000000001</v>
      </c>
      <c r="J170" s="106">
        <v>21.09</v>
      </c>
      <c r="K170" s="106">
        <v>22.97</v>
      </c>
      <c r="L170" s="106">
        <v>24.91</v>
      </c>
      <c r="M170" s="106">
        <v>27.47</v>
      </c>
      <c r="N170" s="106">
        <v>30.51</v>
      </c>
      <c r="O170" s="106">
        <v>37.03</v>
      </c>
    </row>
    <row r="171" spans="1:15">
      <c r="A171" s="106">
        <v>2010</v>
      </c>
      <c r="B171" s="106" t="s">
        <v>286</v>
      </c>
      <c r="C171" s="106" t="s">
        <v>630</v>
      </c>
      <c r="D171" s="106" t="s">
        <v>633</v>
      </c>
      <c r="E171" s="106" t="s">
        <v>628</v>
      </c>
      <c r="F171" s="106" t="s">
        <v>353</v>
      </c>
      <c r="G171" s="106">
        <v>14.96</v>
      </c>
      <c r="H171" s="106">
        <v>17.07</v>
      </c>
      <c r="I171" s="106">
        <v>19.190000000000001</v>
      </c>
      <c r="J171" s="106">
        <v>21.09</v>
      </c>
      <c r="K171" s="106">
        <v>22.97</v>
      </c>
      <c r="L171" s="106">
        <v>24.91</v>
      </c>
      <c r="M171" s="106">
        <v>27.47</v>
      </c>
      <c r="N171" s="106">
        <v>30.51</v>
      </c>
      <c r="O171" s="106">
        <v>37.03</v>
      </c>
    </row>
    <row r="172" spans="1:15">
      <c r="A172" s="106">
        <v>2010</v>
      </c>
      <c r="B172" s="106" t="s">
        <v>286</v>
      </c>
      <c r="C172" s="106" t="s">
        <v>626</v>
      </c>
      <c r="D172" s="106" t="s">
        <v>633</v>
      </c>
      <c r="E172" s="106" t="s">
        <v>631</v>
      </c>
      <c r="F172" s="106" t="s">
        <v>629</v>
      </c>
      <c r="G172" s="106">
        <v>10.98</v>
      </c>
      <c r="H172" s="106">
        <v>11.71</v>
      </c>
      <c r="I172" s="106">
        <v>12.39</v>
      </c>
      <c r="J172" s="106">
        <v>13.04</v>
      </c>
      <c r="K172" s="106">
        <v>13.79</v>
      </c>
      <c r="L172" s="106">
        <v>14.64</v>
      </c>
      <c r="M172" s="106">
        <v>15.7</v>
      </c>
      <c r="N172" s="106">
        <v>16.97</v>
      </c>
      <c r="O172" s="106">
        <v>19.45</v>
      </c>
    </row>
    <row r="173" spans="1:15">
      <c r="A173" s="106">
        <v>2010</v>
      </c>
      <c r="B173" s="106" t="s">
        <v>286</v>
      </c>
      <c r="C173" s="106" t="s">
        <v>630</v>
      </c>
      <c r="D173" s="106" t="s">
        <v>633</v>
      </c>
      <c r="E173" s="106" t="s">
        <v>631</v>
      </c>
      <c r="F173" s="106" t="s">
        <v>629</v>
      </c>
      <c r="G173" s="106">
        <v>10.95</v>
      </c>
      <c r="H173" s="106">
        <v>11.69</v>
      </c>
      <c r="I173" s="106">
        <v>12.37</v>
      </c>
      <c r="J173" s="106">
        <v>13.03</v>
      </c>
      <c r="K173" s="106">
        <v>13.78</v>
      </c>
      <c r="L173" s="106">
        <v>14.63</v>
      </c>
      <c r="M173" s="106">
        <v>15.69</v>
      </c>
      <c r="N173" s="106">
        <v>16.96</v>
      </c>
      <c r="O173" s="106">
        <v>19.440000000000001</v>
      </c>
    </row>
    <row r="174" spans="1:15">
      <c r="A174" s="106">
        <v>2010</v>
      </c>
      <c r="B174" s="106" t="s">
        <v>286</v>
      </c>
      <c r="C174" s="106" t="s">
        <v>626</v>
      </c>
      <c r="D174" s="106" t="s">
        <v>633</v>
      </c>
      <c r="E174" s="106" t="s">
        <v>631</v>
      </c>
      <c r="F174" s="106" t="s">
        <v>301</v>
      </c>
      <c r="G174" s="106">
        <v>10.25</v>
      </c>
      <c r="H174" s="106">
        <v>10.8</v>
      </c>
      <c r="I174" s="106">
        <v>11.36</v>
      </c>
      <c r="J174" s="106">
        <v>11.96</v>
      </c>
      <c r="K174" s="106">
        <v>12.73</v>
      </c>
      <c r="L174" s="106">
        <v>13.57</v>
      </c>
      <c r="M174" s="106">
        <v>14.53</v>
      </c>
      <c r="N174" s="106">
        <v>15.81</v>
      </c>
      <c r="O174" s="106">
        <v>17.93</v>
      </c>
    </row>
    <row r="175" spans="1:15">
      <c r="A175" s="106">
        <v>2010</v>
      </c>
      <c r="B175" s="106" t="s">
        <v>286</v>
      </c>
      <c r="C175" s="106" t="s">
        <v>630</v>
      </c>
      <c r="D175" s="106" t="s">
        <v>633</v>
      </c>
      <c r="E175" s="106" t="s">
        <v>631</v>
      </c>
      <c r="F175" s="106" t="s">
        <v>301</v>
      </c>
      <c r="G175" s="106">
        <v>10.220000000000001</v>
      </c>
      <c r="H175" s="106">
        <v>10.77</v>
      </c>
      <c r="I175" s="106">
        <v>11.33</v>
      </c>
      <c r="J175" s="106">
        <v>11.92</v>
      </c>
      <c r="K175" s="106">
        <v>12.68</v>
      </c>
      <c r="L175" s="106">
        <v>13.51</v>
      </c>
      <c r="M175" s="106">
        <v>14.51</v>
      </c>
      <c r="N175" s="106">
        <v>15.78</v>
      </c>
      <c r="O175" s="106">
        <v>17.899999999999999</v>
      </c>
    </row>
    <row r="176" spans="1:15">
      <c r="A176" s="106">
        <v>2010</v>
      </c>
      <c r="B176" s="106" t="s">
        <v>286</v>
      </c>
      <c r="C176" s="106" t="s">
        <v>626</v>
      </c>
      <c r="D176" s="106" t="s">
        <v>633</v>
      </c>
      <c r="E176" s="106" t="s">
        <v>631</v>
      </c>
      <c r="F176" s="106" t="s">
        <v>353</v>
      </c>
      <c r="G176" s="106">
        <v>10.59</v>
      </c>
      <c r="H176" s="106">
        <v>11.28</v>
      </c>
      <c r="I176" s="106">
        <v>11.9</v>
      </c>
      <c r="J176" s="106">
        <v>12.61</v>
      </c>
      <c r="K176" s="106">
        <v>13.33</v>
      </c>
      <c r="L176" s="106">
        <v>14.18</v>
      </c>
      <c r="M176" s="106">
        <v>15.21</v>
      </c>
      <c r="N176" s="106">
        <v>16.47</v>
      </c>
      <c r="O176" s="106">
        <v>18.77</v>
      </c>
    </row>
    <row r="177" spans="1:15">
      <c r="A177" s="106">
        <v>2010</v>
      </c>
      <c r="B177" s="106" t="s">
        <v>286</v>
      </c>
      <c r="C177" s="106" t="s">
        <v>630</v>
      </c>
      <c r="D177" s="106" t="s">
        <v>633</v>
      </c>
      <c r="E177" s="106" t="s">
        <v>631</v>
      </c>
      <c r="F177" s="106" t="s">
        <v>353</v>
      </c>
      <c r="G177" s="106">
        <v>10.55</v>
      </c>
      <c r="H177" s="106">
        <v>11.25</v>
      </c>
      <c r="I177" s="106">
        <v>11.89</v>
      </c>
      <c r="J177" s="106">
        <v>12.58</v>
      </c>
      <c r="K177" s="106">
        <v>13.31</v>
      </c>
      <c r="L177" s="106">
        <v>14.16</v>
      </c>
      <c r="M177" s="106">
        <v>15.19</v>
      </c>
      <c r="N177" s="106">
        <v>16.45</v>
      </c>
      <c r="O177" s="106">
        <v>18.75</v>
      </c>
    </row>
    <row r="178" spans="1:15">
      <c r="A178" s="106">
        <v>2010</v>
      </c>
      <c r="B178" s="106" t="s">
        <v>286</v>
      </c>
      <c r="C178" s="106" t="s">
        <v>626</v>
      </c>
      <c r="D178" s="106" t="s">
        <v>633</v>
      </c>
      <c r="E178" s="106" t="s">
        <v>353</v>
      </c>
      <c r="F178" s="106" t="s">
        <v>629</v>
      </c>
      <c r="G178" s="106">
        <v>11.64</v>
      </c>
      <c r="H178" s="106">
        <v>12.84</v>
      </c>
      <c r="I178" s="106">
        <v>14.07</v>
      </c>
      <c r="J178" s="106">
        <v>15.46</v>
      </c>
      <c r="K178" s="106">
        <v>17</v>
      </c>
      <c r="L178" s="106">
        <v>19.39</v>
      </c>
      <c r="M178" s="106">
        <v>22.44</v>
      </c>
      <c r="N178" s="106">
        <v>26.2</v>
      </c>
      <c r="O178" s="106">
        <v>31.48</v>
      </c>
    </row>
    <row r="179" spans="1:15">
      <c r="A179" s="106">
        <v>2010</v>
      </c>
      <c r="B179" s="106" t="s">
        <v>286</v>
      </c>
      <c r="C179" s="106" t="s">
        <v>630</v>
      </c>
      <c r="D179" s="106" t="s">
        <v>633</v>
      </c>
      <c r="E179" s="106" t="s">
        <v>353</v>
      </c>
      <c r="F179" s="106" t="s">
        <v>629</v>
      </c>
      <c r="G179" s="106">
        <v>11.62</v>
      </c>
      <c r="H179" s="106">
        <v>12.82</v>
      </c>
      <c r="I179" s="106">
        <v>14.06</v>
      </c>
      <c r="J179" s="106">
        <v>15.45</v>
      </c>
      <c r="K179" s="106">
        <v>16.98</v>
      </c>
      <c r="L179" s="106">
        <v>19.38</v>
      </c>
      <c r="M179" s="106">
        <v>22.42</v>
      </c>
      <c r="N179" s="106">
        <v>26.2</v>
      </c>
      <c r="O179" s="106">
        <v>31.45</v>
      </c>
    </row>
    <row r="180" spans="1:15">
      <c r="A180" s="106">
        <v>2010</v>
      </c>
      <c r="B180" s="106" t="s">
        <v>286</v>
      </c>
      <c r="C180" s="106" t="s">
        <v>626</v>
      </c>
      <c r="D180" s="106" t="s">
        <v>633</v>
      </c>
      <c r="E180" s="106" t="s">
        <v>353</v>
      </c>
      <c r="F180" s="106" t="s">
        <v>301</v>
      </c>
      <c r="G180" s="106">
        <v>10.5</v>
      </c>
      <c r="H180" s="106">
        <v>11.26</v>
      </c>
      <c r="I180" s="106">
        <v>12.13</v>
      </c>
      <c r="J180" s="106">
        <v>13.11</v>
      </c>
      <c r="K180" s="106">
        <v>14.28</v>
      </c>
      <c r="L180" s="106">
        <v>15.64</v>
      </c>
      <c r="M180" s="106">
        <v>17.64</v>
      </c>
      <c r="N180" s="106">
        <v>20.27</v>
      </c>
      <c r="O180" s="106">
        <v>23.95</v>
      </c>
    </row>
    <row r="181" spans="1:15">
      <c r="A181" s="106">
        <v>2010</v>
      </c>
      <c r="B181" s="106" t="s">
        <v>286</v>
      </c>
      <c r="C181" s="106" t="s">
        <v>630</v>
      </c>
      <c r="D181" s="106" t="s">
        <v>633</v>
      </c>
      <c r="E181" s="106" t="s">
        <v>353</v>
      </c>
      <c r="F181" s="106" t="s">
        <v>301</v>
      </c>
      <c r="G181" s="106">
        <v>10.45</v>
      </c>
      <c r="H181" s="106">
        <v>11.24</v>
      </c>
      <c r="I181" s="106">
        <v>12.09</v>
      </c>
      <c r="J181" s="106">
        <v>13.06</v>
      </c>
      <c r="K181" s="106">
        <v>14.24</v>
      </c>
      <c r="L181" s="106">
        <v>15.62</v>
      </c>
      <c r="M181" s="106">
        <v>17.600000000000001</v>
      </c>
      <c r="N181" s="106">
        <v>20.23</v>
      </c>
      <c r="O181" s="106">
        <v>23.94</v>
      </c>
    </row>
    <row r="182" spans="1:15">
      <c r="A182" s="106">
        <v>2010</v>
      </c>
      <c r="B182" s="106" t="s">
        <v>286</v>
      </c>
      <c r="C182" s="106" t="s">
        <v>626</v>
      </c>
      <c r="D182" s="106" t="s">
        <v>633</v>
      </c>
      <c r="E182" s="106" t="s">
        <v>353</v>
      </c>
      <c r="F182" s="106" t="s">
        <v>353</v>
      </c>
      <c r="G182" s="106">
        <v>11.05</v>
      </c>
      <c r="H182" s="106">
        <v>12.13</v>
      </c>
      <c r="I182" s="106">
        <v>13.24</v>
      </c>
      <c r="J182" s="106">
        <v>14.48</v>
      </c>
      <c r="K182" s="106">
        <v>15.91</v>
      </c>
      <c r="L182" s="106">
        <v>17.84</v>
      </c>
      <c r="M182" s="106">
        <v>20.420000000000002</v>
      </c>
      <c r="N182" s="106">
        <v>23.87</v>
      </c>
      <c r="O182" s="106">
        <v>29.52</v>
      </c>
    </row>
    <row r="183" spans="1:15">
      <c r="A183" s="106">
        <v>2010</v>
      </c>
      <c r="B183" s="106" t="s">
        <v>286</v>
      </c>
      <c r="C183" s="106" t="s">
        <v>630</v>
      </c>
      <c r="D183" s="106" t="s">
        <v>633</v>
      </c>
      <c r="E183" s="106" t="s">
        <v>353</v>
      </c>
      <c r="F183" s="106" t="s">
        <v>353</v>
      </c>
      <c r="G183" s="106">
        <v>11.02</v>
      </c>
      <c r="H183" s="106">
        <v>12.11</v>
      </c>
      <c r="I183" s="106">
        <v>13.22</v>
      </c>
      <c r="J183" s="106">
        <v>14.45</v>
      </c>
      <c r="K183" s="106">
        <v>15.89</v>
      </c>
      <c r="L183" s="106">
        <v>17.809999999999999</v>
      </c>
      <c r="M183" s="106">
        <v>20.399999999999999</v>
      </c>
      <c r="N183" s="106">
        <v>23.84</v>
      </c>
      <c r="O183" s="106">
        <v>29.51</v>
      </c>
    </row>
    <row r="184" spans="1:15">
      <c r="A184" s="106">
        <v>2010</v>
      </c>
      <c r="B184" s="106" t="s">
        <v>286</v>
      </c>
      <c r="C184" s="106" t="s">
        <v>626</v>
      </c>
      <c r="D184" s="106" t="s">
        <v>353</v>
      </c>
      <c r="E184" s="106" t="s">
        <v>628</v>
      </c>
      <c r="F184" s="106" t="s">
        <v>629</v>
      </c>
      <c r="G184" s="106">
        <v>15.44</v>
      </c>
      <c r="H184" s="106">
        <v>17.7</v>
      </c>
      <c r="I184" s="106">
        <v>19.78</v>
      </c>
      <c r="J184" s="106">
        <v>21.84</v>
      </c>
      <c r="K184" s="106">
        <v>23.91</v>
      </c>
      <c r="L184" s="106">
        <v>26.2</v>
      </c>
      <c r="M184" s="106">
        <v>29.12</v>
      </c>
      <c r="N184" s="106">
        <v>32.61</v>
      </c>
      <c r="O184" s="106">
        <v>39.5</v>
      </c>
    </row>
    <row r="185" spans="1:15">
      <c r="A185" s="106">
        <v>2010</v>
      </c>
      <c r="B185" s="106" t="s">
        <v>286</v>
      </c>
      <c r="C185" s="106" t="s">
        <v>630</v>
      </c>
      <c r="D185" s="106" t="s">
        <v>353</v>
      </c>
      <c r="E185" s="106" t="s">
        <v>628</v>
      </c>
      <c r="F185" s="106" t="s">
        <v>629</v>
      </c>
      <c r="G185" s="106">
        <v>15.44</v>
      </c>
      <c r="H185" s="106">
        <v>17.7</v>
      </c>
      <c r="I185" s="106">
        <v>19.78</v>
      </c>
      <c r="J185" s="106">
        <v>21.84</v>
      </c>
      <c r="K185" s="106">
        <v>23.91</v>
      </c>
      <c r="L185" s="106">
        <v>26.2</v>
      </c>
      <c r="M185" s="106">
        <v>29.12</v>
      </c>
      <c r="N185" s="106">
        <v>32.61</v>
      </c>
      <c r="O185" s="106">
        <v>39.5</v>
      </c>
    </row>
    <row r="186" spans="1:15">
      <c r="A186" s="106">
        <v>2010</v>
      </c>
      <c r="B186" s="106" t="s">
        <v>286</v>
      </c>
      <c r="C186" s="106" t="s">
        <v>626</v>
      </c>
      <c r="D186" s="106" t="s">
        <v>353</v>
      </c>
      <c r="E186" s="106" t="s">
        <v>628</v>
      </c>
      <c r="F186" s="106" t="s">
        <v>301</v>
      </c>
      <c r="G186" s="106">
        <v>14.27</v>
      </c>
      <c r="H186" s="106">
        <v>16.46</v>
      </c>
      <c r="I186" s="106">
        <v>18.47</v>
      </c>
      <c r="J186" s="106">
        <v>20.02</v>
      </c>
      <c r="K186" s="106">
        <v>21.45</v>
      </c>
      <c r="L186" s="106">
        <v>22.88</v>
      </c>
      <c r="M186" s="106">
        <v>24.48</v>
      </c>
      <c r="N186" s="106">
        <v>26.91</v>
      </c>
      <c r="O186" s="106">
        <v>32.49</v>
      </c>
    </row>
    <row r="187" spans="1:15">
      <c r="A187" s="106">
        <v>2010</v>
      </c>
      <c r="B187" s="106" t="s">
        <v>286</v>
      </c>
      <c r="C187" s="106" t="s">
        <v>630</v>
      </c>
      <c r="D187" s="106" t="s">
        <v>353</v>
      </c>
      <c r="E187" s="106" t="s">
        <v>628</v>
      </c>
      <c r="F187" s="106" t="s">
        <v>301</v>
      </c>
      <c r="G187" s="106">
        <v>14.27</v>
      </c>
      <c r="H187" s="106">
        <v>16.46</v>
      </c>
      <c r="I187" s="106">
        <v>18.47</v>
      </c>
      <c r="J187" s="106">
        <v>20.02</v>
      </c>
      <c r="K187" s="106">
        <v>21.45</v>
      </c>
      <c r="L187" s="106">
        <v>22.88</v>
      </c>
      <c r="M187" s="106">
        <v>24.48</v>
      </c>
      <c r="N187" s="106">
        <v>26.91</v>
      </c>
      <c r="O187" s="106">
        <v>32.49</v>
      </c>
    </row>
    <row r="188" spans="1:15">
      <c r="A188" s="106">
        <v>2010</v>
      </c>
      <c r="B188" s="106" t="s">
        <v>286</v>
      </c>
      <c r="C188" s="106" t="s">
        <v>626</v>
      </c>
      <c r="D188" s="106" t="s">
        <v>353</v>
      </c>
      <c r="E188" s="106" t="s">
        <v>628</v>
      </c>
      <c r="F188" s="106" t="s">
        <v>353</v>
      </c>
      <c r="G188" s="106">
        <v>15.21</v>
      </c>
      <c r="H188" s="106">
        <v>17.47</v>
      </c>
      <c r="I188" s="106">
        <v>19.52</v>
      </c>
      <c r="J188" s="106">
        <v>21.42</v>
      </c>
      <c r="K188" s="106">
        <v>23.35</v>
      </c>
      <c r="L188" s="106">
        <v>25.47</v>
      </c>
      <c r="M188" s="106">
        <v>28.22</v>
      </c>
      <c r="N188" s="106">
        <v>31.71</v>
      </c>
      <c r="O188" s="106">
        <v>38.49</v>
      </c>
    </row>
    <row r="189" spans="1:15">
      <c r="A189" s="106">
        <v>2010</v>
      </c>
      <c r="B189" s="106" t="s">
        <v>286</v>
      </c>
      <c r="C189" s="106" t="s">
        <v>630</v>
      </c>
      <c r="D189" s="106" t="s">
        <v>353</v>
      </c>
      <c r="E189" s="106" t="s">
        <v>628</v>
      </c>
      <c r="F189" s="106" t="s">
        <v>353</v>
      </c>
      <c r="G189" s="106">
        <v>15.21</v>
      </c>
      <c r="H189" s="106">
        <v>17.46</v>
      </c>
      <c r="I189" s="106">
        <v>19.52</v>
      </c>
      <c r="J189" s="106">
        <v>21.42</v>
      </c>
      <c r="K189" s="106">
        <v>23.35</v>
      </c>
      <c r="L189" s="106">
        <v>25.47</v>
      </c>
      <c r="M189" s="106">
        <v>28.22</v>
      </c>
      <c r="N189" s="106">
        <v>31.71</v>
      </c>
      <c r="O189" s="106">
        <v>38.49</v>
      </c>
    </row>
    <row r="190" spans="1:15">
      <c r="A190" s="106">
        <v>2010</v>
      </c>
      <c r="B190" s="106" t="s">
        <v>286</v>
      </c>
      <c r="C190" s="106" t="s">
        <v>626</v>
      </c>
      <c r="D190" s="106" t="s">
        <v>353</v>
      </c>
      <c r="E190" s="106" t="s">
        <v>631</v>
      </c>
      <c r="F190" s="106" t="s">
        <v>629</v>
      </c>
      <c r="G190" s="106">
        <v>11.75</v>
      </c>
      <c r="H190" s="106">
        <v>12.71</v>
      </c>
      <c r="I190" s="106">
        <v>13.54</v>
      </c>
      <c r="J190" s="106">
        <v>14.34</v>
      </c>
      <c r="K190" s="106">
        <v>15.15</v>
      </c>
      <c r="L190" s="106">
        <v>15.99</v>
      </c>
      <c r="M190" s="106">
        <v>16.989999999999998</v>
      </c>
      <c r="N190" s="106">
        <v>18.41</v>
      </c>
      <c r="O190" s="106">
        <v>20.83</v>
      </c>
    </row>
    <row r="191" spans="1:15">
      <c r="A191" s="106">
        <v>2010</v>
      </c>
      <c r="B191" s="106" t="s">
        <v>286</v>
      </c>
      <c r="C191" s="106" t="s">
        <v>630</v>
      </c>
      <c r="D191" s="106" t="s">
        <v>353</v>
      </c>
      <c r="E191" s="106" t="s">
        <v>631</v>
      </c>
      <c r="F191" s="106" t="s">
        <v>629</v>
      </c>
      <c r="G191" s="106">
        <v>11.73</v>
      </c>
      <c r="H191" s="106">
        <v>12.69</v>
      </c>
      <c r="I191" s="106">
        <v>13.53</v>
      </c>
      <c r="J191" s="106">
        <v>14.33</v>
      </c>
      <c r="K191" s="106">
        <v>15.14</v>
      </c>
      <c r="L191" s="106">
        <v>15.98</v>
      </c>
      <c r="M191" s="106">
        <v>16.98</v>
      </c>
      <c r="N191" s="106">
        <v>18.399999999999999</v>
      </c>
      <c r="O191" s="106">
        <v>20.83</v>
      </c>
    </row>
    <row r="192" spans="1:15">
      <c r="A192" s="106">
        <v>2010</v>
      </c>
      <c r="B192" s="106" t="s">
        <v>286</v>
      </c>
      <c r="C192" s="106" t="s">
        <v>626</v>
      </c>
      <c r="D192" s="106" t="s">
        <v>353</v>
      </c>
      <c r="E192" s="106" t="s">
        <v>631</v>
      </c>
      <c r="F192" s="106" t="s">
        <v>301</v>
      </c>
      <c r="G192" s="106">
        <v>10.18</v>
      </c>
      <c r="H192" s="106">
        <v>10.66</v>
      </c>
      <c r="I192" s="106">
        <v>11.31</v>
      </c>
      <c r="J192" s="106">
        <v>11.81</v>
      </c>
      <c r="K192" s="106">
        <v>12.67</v>
      </c>
      <c r="L192" s="106">
        <v>13.7</v>
      </c>
      <c r="M192" s="106">
        <v>14.88</v>
      </c>
      <c r="N192" s="106">
        <v>16.37</v>
      </c>
      <c r="O192" s="106">
        <v>18.87</v>
      </c>
    </row>
    <row r="193" spans="1:15">
      <c r="A193" s="106">
        <v>2010</v>
      </c>
      <c r="B193" s="106" t="s">
        <v>286</v>
      </c>
      <c r="C193" s="106" t="s">
        <v>630</v>
      </c>
      <c r="D193" s="106" t="s">
        <v>353</v>
      </c>
      <c r="E193" s="106" t="s">
        <v>631</v>
      </c>
      <c r="F193" s="106" t="s">
        <v>301</v>
      </c>
      <c r="G193" s="106">
        <v>10.15</v>
      </c>
      <c r="H193" s="106">
        <v>10.63</v>
      </c>
      <c r="I193" s="106">
        <v>11.28</v>
      </c>
      <c r="J193" s="106">
        <v>11.79</v>
      </c>
      <c r="K193" s="106">
        <v>12.63</v>
      </c>
      <c r="L193" s="106">
        <v>13.66</v>
      </c>
      <c r="M193" s="106">
        <v>14.85</v>
      </c>
      <c r="N193" s="106">
        <v>16.34</v>
      </c>
      <c r="O193" s="106">
        <v>18.829999999999998</v>
      </c>
    </row>
    <row r="194" spans="1:15">
      <c r="A194" s="106">
        <v>2010</v>
      </c>
      <c r="B194" s="106" t="s">
        <v>286</v>
      </c>
      <c r="C194" s="106" t="s">
        <v>626</v>
      </c>
      <c r="D194" s="106" t="s">
        <v>353</v>
      </c>
      <c r="E194" s="106" t="s">
        <v>631</v>
      </c>
      <c r="F194" s="106" t="s">
        <v>353</v>
      </c>
      <c r="G194" s="106">
        <v>11</v>
      </c>
      <c r="H194" s="106">
        <v>11.96</v>
      </c>
      <c r="I194" s="106">
        <v>12.87</v>
      </c>
      <c r="J194" s="106">
        <v>13.73</v>
      </c>
      <c r="K194" s="106">
        <v>14.6</v>
      </c>
      <c r="L194" s="106">
        <v>15.51</v>
      </c>
      <c r="M194" s="106">
        <v>16.54</v>
      </c>
      <c r="N194" s="106">
        <v>17.98</v>
      </c>
      <c r="O194" s="106">
        <v>20.399999999999999</v>
      </c>
    </row>
    <row r="195" spans="1:15">
      <c r="A195" s="106">
        <v>2010</v>
      </c>
      <c r="B195" s="106" t="s">
        <v>286</v>
      </c>
      <c r="C195" s="106" t="s">
        <v>630</v>
      </c>
      <c r="D195" s="106" t="s">
        <v>353</v>
      </c>
      <c r="E195" s="106" t="s">
        <v>631</v>
      </c>
      <c r="F195" s="106" t="s">
        <v>353</v>
      </c>
      <c r="G195" s="106">
        <v>10.97</v>
      </c>
      <c r="H195" s="106">
        <v>11.94</v>
      </c>
      <c r="I195" s="106">
        <v>12.85</v>
      </c>
      <c r="J195" s="106">
        <v>13.72</v>
      </c>
      <c r="K195" s="106">
        <v>14.58</v>
      </c>
      <c r="L195" s="106">
        <v>15.5</v>
      </c>
      <c r="M195" s="106">
        <v>16.53</v>
      </c>
      <c r="N195" s="106">
        <v>17.97</v>
      </c>
      <c r="O195" s="106">
        <v>20.38</v>
      </c>
    </row>
    <row r="196" spans="1:15">
      <c r="A196" s="106">
        <v>2010</v>
      </c>
      <c r="B196" s="106" t="s">
        <v>286</v>
      </c>
      <c r="C196" s="106" t="s">
        <v>626</v>
      </c>
      <c r="D196" s="106" t="s">
        <v>353</v>
      </c>
      <c r="E196" s="106" t="s">
        <v>353</v>
      </c>
      <c r="F196" s="106" t="s">
        <v>629</v>
      </c>
      <c r="G196" s="106">
        <v>12.31</v>
      </c>
      <c r="H196" s="106">
        <v>13.54</v>
      </c>
      <c r="I196" s="106">
        <v>14.66</v>
      </c>
      <c r="J196" s="106">
        <v>15.76</v>
      </c>
      <c r="K196" s="106">
        <v>17.02</v>
      </c>
      <c r="L196" s="106">
        <v>18.72</v>
      </c>
      <c r="M196" s="106">
        <v>21.1</v>
      </c>
      <c r="N196" s="106">
        <v>24.61</v>
      </c>
      <c r="O196" s="106">
        <v>30.51</v>
      </c>
    </row>
    <row r="197" spans="1:15">
      <c r="A197" s="106">
        <v>2010</v>
      </c>
      <c r="B197" s="106" t="s">
        <v>286</v>
      </c>
      <c r="C197" s="106" t="s">
        <v>630</v>
      </c>
      <c r="D197" s="106" t="s">
        <v>353</v>
      </c>
      <c r="E197" s="106" t="s">
        <v>353</v>
      </c>
      <c r="F197" s="106" t="s">
        <v>629</v>
      </c>
      <c r="G197" s="106">
        <v>12.29</v>
      </c>
      <c r="H197" s="106">
        <v>13.53</v>
      </c>
      <c r="I197" s="106">
        <v>14.65</v>
      </c>
      <c r="J197" s="106">
        <v>15.76</v>
      </c>
      <c r="K197" s="106">
        <v>17.010000000000002</v>
      </c>
      <c r="L197" s="106">
        <v>18.71</v>
      </c>
      <c r="M197" s="106">
        <v>21.09</v>
      </c>
      <c r="N197" s="106">
        <v>24.61</v>
      </c>
      <c r="O197" s="106">
        <v>30.51</v>
      </c>
    </row>
    <row r="198" spans="1:15">
      <c r="A198" s="106">
        <v>2010</v>
      </c>
      <c r="B198" s="106" t="s">
        <v>286</v>
      </c>
      <c r="C198" s="106" t="s">
        <v>626</v>
      </c>
      <c r="D198" s="106" t="s">
        <v>353</v>
      </c>
      <c r="E198" s="106" t="s">
        <v>353</v>
      </c>
      <c r="F198" s="106" t="s">
        <v>301</v>
      </c>
      <c r="G198" s="106">
        <v>10.28</v>
      </c>
      <c r="H198" s="106">
        <v>11.07</v>
      </c>
      <c r="I198" s="106">
        <v>11.78</v>
      </c>
      <c r="J198" s="106">
        <v>12.86</v>
      </c>
      <c r="K198" s="106">
        <v>14.13</v>
      </c>
      <c r="L198" s="106">
        <v>15.6</v>
      </c>
      <c r="M198" s="106">
        <v>17.559999999999999</v>
      </c>
      <c r="N198" s="106">
        <v>20.18</v>
      </c>
      <c r="O198" s="106">
        <v>23.86</v>
      </c>
    </row>
    <row r="199" spans="1:15">
      <c r="A199" s="106">
        <v>2010</v>
      </c>
      <c r="B199" s="106" t="s">
        <v>286</v>
      </c>
      <c r="C199" s="106" t="s">
        <v>630</v>
      </c>
      <c r="D199" s="106" t="s">
        <v>353</v>
      </c>
      <c r="E199" s="106" t="s">
        <v>353</v>
      </c>
      <c r="F199" s="106" t="s">
        <v>301</v>
      </c>
      <c r="G199" s="106">
        <v>10.27</v>
      </c>
      <c r="H199" s="106">
        <v>11.04</v>
      </c>
      <c r="I199" s="106">
        <v>11.75</v>
      </c>
      <c r="J199" s="106">
        <v>12.83</v>
      </c>
      <c r="K199" s="106">
        <v>14.1</v>
      </c>
      <c r="L199" s="106">
        <v>15.56</v>
      </c>
      <c r="M199" s="106">
        <v>17.510000000000002</v>
      </c>
      <c r="N199" s="106">
        <v>20.149999999999999</v>
      </c>
      <c r="O199" s="106">
        <v>23.84</v>
      </c>
    </row>
    <row r="200" spans="1:15">
      <c r="A200" s="106">
        <v>2010</v>
      </c>
      <c r="B200" s="106" t="s">
        <v>286</v>
      </c>
      <c r="C200" s="106" t="s">
        <v>626</v>
      </c>
      <c r="D200" s="106" t="s">
        <v>353</v>
      </c>
      <c r="E200" s="106" t="s">
        <v>353</v>
      </c>
      <c r="F200" s="106" t="s">
        <v>353</v>
      </c>
      <c r="G200" s="106">
        <v>11.47</v>
      </c>
      <c r="H200" s="106">
        <v>12.82</v>
      </c>
      <c r="I200" s="106">
        <v>14.01</v>
      </c>
      <c r="J200" s="106">
        <v>15.19</v>
      </c>
      <c r="K200" s="106">
        <v>16.420000000000002</v>
      </c>
      <c r="L200" s="106">
        <v>18.04</v>
      </c>
      <c r="M200" s="106">
        <v>20.25</v>
      </c>
      <c r="N200" s="106">
        <v>23.48</v>
      </c>
      <c r="O200" s="106">
        <v>29.23</v>
      </c>
    </row>
    <row r="201" spans="1:15">
      <c r="A201" s="106">
        <v>2010</v>
      </c>
      <c r="B201" s="106" t="s">
        <v>286</v>
      </c>
      <c r="C201" s="106" t="s">
        <v>630</v>
      </c>
      <c r="D201" s="106" t="s">
        <v>353</v>
      </c>
      <c r="E201" s="106" t="s">
        <v>353</v>
      </c>
      <c r="F201" s="106" t="s">
        <v>353</v>
      </c>
      <c r="G201" s="106">
        <v>11.45</v>
      </c>
      <c r="H201" s="106">
        <v>12.8</v>
      </c>
      <c r="I201" s="106">
        <v>13.99</v>
      </c>
      <c r="J201" s="106">
        <v>15.17</v>
      </c>
      <c r="K201" s="106">
        <v>16.420000000000002</v>
      </c>
      <c r="L201" s="106">
        <v>18.02</v>
      </c>
      <c r="M201" s="106">
        <v>20.23</v>
      </c>
      <c r="N201" s="106">
        <v>23.46</v>
      </c>
      <c r="O201" s="106">
        <v>29.21</v>
      </c>
    </row>
    <row r="202" spans="1:15">
      <c r="A202" s="106">
        <v>2010</v>
      </c>
      <c r="B202" s="106" t="s">
        <v>286</v>
      </c>
      <c r="C202" s="106" t="s">
        <v>626</v>
      </c>
      <c r="D202" s="106" t="s">
        <v>634</v>
      </c>
      <c r="E202" s="106" t="s">
        <v>628</v>
      </c>
      <c r="F202" s="106" t="s">
        <v>629</v>
      </c>
      <c r="G202" s="106">
        <v>16.32</v>
      </c>
      <c r="H202" s="106">
        <v>19.11</v>
      </c>
      <c r="I202" s="106">
        <v>21.39</v>
      </c>
      <c r="J202" s="106">
        <v>23.62</v>
      </c>
      <c r="K202" s="106">
        <v>25.77</v>
      </c>
      <c r="L202" s="106">
        <v>28.2</v>
      </c>
      <c r="M202" s="106">
        <v>31.12</v>
      </c>
      <c r="N202" s="106">
        <v>35.590000000000003</v>
      </c>
      <c r="O202" s="106">
        <v>42.13</v>
      </c>
    </row>
    <row r="203" spans="1:15">
      <c r="A203" s="106">
        <v>2010</v>
      </c>
      <c r="B203" s="106" t="s">
        <v>286</v>
      </c>
      <c r="C203" s="106" t="s">
        <v>630</v>
      </c>
      <c r="D203" s="106" t="s">
        <v>634</v>
      </c>
      <c r="E203" s="106" t="s">
        <v>628</v>
      </c>
      <c r="F203" s="106" t="s">
        <v>629</v>
      </c>
      <c r="G203" s="106">
        <v>16.32</v>
      </c>
      <c r="H203" s="106">
        <v>19.11</v>
      </c>
      <c r="I203" s="106">
        <v>21.39</v>
      </c>
      <c r="J203" s="106">
        <v>23.62</v>
      </c>
      <c r="K203" s="106">
        <v>25.77</v>
      </c>
      <c r="L203" s="106">
        <v>28.2</v>
      </c>
      <c r="M203" s="106">
        <v>31.12</v>
      </c>
      <c r="N203" s="106">
        <v>35.590000000000003</v>
      </c>
      <c r="O203" s="106">
        <v>42.13</v>
      </c>
    </row>
    <row r="204" spans="1:15">
      <c r="A204" s="106">
        <v>2010</v>
      </c>
      <c r="B204" s="106" t="s">
        <v>286</v>
      </c>
      <c r="C204" s="106" t="s">
        <v>626</v>
      </c>
      <c r="D204" s="106" t="s">
        <v>634</v>
      </c>
      <c r="E204" s="106" t="s">
        <v>628</v>
      </c>
      <c r="F204" s="106" t="s">
        <v>301</v>
      </c>
      <c r="G204" s="106">
        <v>18.3</v>
      </c>
      <c r="H204" s="106">
        <v>19.86</v>
      </c>
      <c r="I204" s="106">
        <v>21.57</v>
      </c>
      <c r="J204" s="106">
        <v>22.69</v>
      </c>
      <c r="K204" s="106">
        <v>23.85</v>
      </c>
      <c r="L204" s="106">
        <v>25.57</v>
      </c>
      <c r="M204" s="106">
        <v>27.51</v>
      </c>
      <c r="N204" s="106">
        <v>29.34</v>
      </c>
      <c r="O204" s="106">
        <v>35.369999999999997</v>
      </c>
    </row>
    <row r="205" spans="1:15">
      <c r="A205" s="106">
        <v>2010</v>
      </c>
      <c r="B205" s="106" t="s">
        <v>286</v>
      </c>
      <c r="C205" s="106" t="s">
        <v>630</v>
      </c>
      <c r="D205" s="106" t="s">
        <v>634</v>
      </c>
      <c r="E205" s="106" t="s">
        <v>628</v>
      </c>
      <c r="F205" s="106" t="s">
        <v>301</v>
      </c>
      <c r="G205" s="106">
        <v>18.3</v>
      </c>
      <c r="H205" s="106">
        <v>19.86</v>
      </c>
      <c r="I205" s="106">
        <v>21.57</v>
      </c>
      <c r="J205" s="106">
        <v>22.69</v>
      </c>
      <c r="K205" s="106">
        <v>23.85</v>
      </c>
      <c r="L205" s="106">
        <v>25.57</v>
      </c>
      <c r="M205" s="106">
        <v>27.51</v>
      </c>
      <c r="N205" s="106">
        <v>29.34</v>
      </c>
      <c r="O205" s="106">
        <v>35.369999999999997</v>
      </c>
    </row>
    <row r="206" spans="1:15">
      <c r="A206" s="106">
        <v>2010</v>
      </c>
      <c r="B206" s="106" t="s">
        <v>286</v>
      </c>
      <c r="C206" s="106" t="s">
        <v>626</v>
      </c>
      <c r="D206" s="106" t="s">
        <v>634</v>
      </c>
      <c r="E206" s="106" t="s">
        <v>628</v>
      </c>
      <c r="F206" s="106" t="s">
        <v>353</v>
      </c>
      <c r="G206" s="106">
        <v>16.57</v>
      </c>
      <c r="H206" s="106">
        <v>19.22</v>
      </c>
      <c r="I206" s="106">
        <v>21.44</v>
      </c>
      <c r="J206" s="106">
        <v>23.4</v>
      </c>
      <c r="K206" s="106">
        <v>25.48</v>
      </c>
      <c r="L206" s="106">
        <v>27.75</v>
      </c>
      <c r="M206" s="106">
        <v>30.45</v>
      </c>
      <c r="N206" s="106">
        <v>34.590000000000003</v>
      </c>
      <c r="O206" s="106">
        <v>41.63</v>
      </c>
    </row>
    <row r="207" spans="1:15">
      <c r="A207" s="106">
        <v>2010</v>
      </c>
      <c r="B207" s="106" t="s">
        <v>286</v>
      </c>
      <c r="C207" s="106" t="s">
        <v>630</v>
      </c>
      <c r="D207" s="106" t="s">
        <v>634</v>
      </c>
      <c r="E207" s="106" t="s">
        <v>628</v>
      </c>
      <c r="F207" s="106" t="s">
        <v>353</v>
      </c>
      <c r="G207" s="106">
        <v>16.57</v>
      </c>
      <c r="H207" s="106">
        <v>19.22</v>
      </c>
      <c r="I207" s="106">
        <v>21.44</v>
      </c>
      <c r="J207" s="106">
        <v>23.4</v>
      </c>
      <c r="K207" s="106">
        <v>25.48</v>
      </c>
      <c r="L207" s="106">
        <v>27.75</v>
      </c>
      <c r="M207" s="106">
        <v>30.45</v>
      </c>
      <c r="N207" s="106">
        <v>34.590000000000003</v>
      </c>
      <c r="O207" s="106">
        <v>41.63</v>
      </c>
    </row>
    <row r="208" spans="1:15">
      <c r="A208" s="106">
        <v>2010</v>
      </c>
      <c r="B208" s="106" t="s">
        <v>286</v>
      </c>
      <c r="C208" s="106" t="s">
        <v>626</v>
      </c>
      <c r="D208" s="106" t="s">
        <v>634</v>
      </c>
      <c r="E208" s="106" t="s">
        <v>631</v>
      </c>
      <c r="F208" s="106" t="s">
        <v>629</v>
      </c>
      <c r="G208" s="106">
        <v>12.12</v>
      </c>
      <c r="H208" s="106">
        <v>13.3</v>
      </c>
      <c r="I208" s="106">
        <v>14.33</v>
      </c>
      <c r="J208" s="106">
        <v>15.27</v>
      </c>
      <c r="K208" s="106">
        <v>16.170000000000002</v>
      </c>
      <c r="L208" s="106">
        <v>17.12</v>
      </c>
      <c r="M208" s="106">
        <v>18.34</v>
      </c>
      <c r="N208" s="106">
        <v>20.13</v>
      </c>
      <c r="O208" s="106">
        <v>22.63</v>
      </c>
    </row>
    <row r="209" spans="1:15">
      <c r="A209" s="106">
        <v>2010</v>
      </c>
      <c r="B209" s="106" t="s">
        <v>286</v>
      </c>
      <c r="C209" s="106" t="s">
        <v>630</v>
      </c>
      <c r="D209" s="106" t="s">
        <v>634</v>
      </c>
      <c r="E209" s="106" t="s">
        <v>631</v>
      </c>
      <c r="F209" s="106" t="s">
        <v>629</v>
      </c>
      <c r="G209" s="106">
        <v>12.12</v>
      </c>
      <c r="H209" s="106">
        <v>13.3</v>
      </c>
      <c r="I209" s="106">
        <v>14.33</v>
      </c>
      <c r="J209" s="106">
        <v>15.27</v>
      </c>
      <c r="K209" s="106">
        <v>16.170000000000002</v>
      </c>
      <c r="L209" s="106">
        <v>17.12</v>
      </c>
      <c r="M209" s="106">
        <v>18.34</v>
      </c>
      <c r="N209" s="106">
        <v>20.13</v>
      </c>
      <c r="O209" s="106">
        <v>22.63</v>
      </c>
    </row>
    <row r="210" spans="1:15">
      <c r="A210" s="106">
        <v>2010</v>
      </c>
      <c r="B210" s="106" t="s">
        <v>286</v>
      </c>
      <c r="C210" s="106" t="s">
        <v>626</v>
      </c>
      <c r="D210" s="106" t="s">
        <v>634</v>
      </c>
      <c r="E210" s="106" t="s">
        <v>631</v>
      </c>
      <c r="F210" s="106" t="s">
        <v>301</v>
      </c>
      <c r="G210" s="106">
        <v>11.26</v>
      </c>
      <c r="H210" s="106">
        <v>13.41</v>
      </c>
      <c r="I210" s="106">
        <v>15.08</v>
      </c>
      <c r="J210" s="106">
        <v>16.05</v>
      </c>
      <c r="K210" s="106">
        <v>17.309999999999999</v>
      </c>
      <c r="L210" s="106">
        <v>18.649999999999999</v>
      </c>
      <c r="M210" s="106">
        <v>19.97</v>
      </c>
      <c r="N210" s="106">
        <v>21.56</v>
      </c>
      <c r="O210" s="106">
        <v>23.36</v>
      </c>
    </row>
    <row r="211" spans="1:15">
      <c r="A211" s="106">
        <v>2010</v>
      </c>
      <c r="B211" s="106" t="s">
        <v>286</v>
      </c>
      <c r="C211" s="106" t="s">
        <v>630</v>
      </c>
      <c r="D211" s="106" t="s">
        <v>634</v>
      </c>
      <c r="E211" s="106" t="s">
        <v>631</v>
      </c>
      <c r="F211" s="106" t="s">
        <v>301</v>
      </c>
      <c r="G211" s="106">
        <v>11.26</v>
      </c>
      <c r="H211" s="106">
        <v>13.41</v>
      </c>
      <c r="I211" s="106">
        <v>15.08</v>
      </c>
      <c r="J211" s="106">
        <v>16.05</v>
      </c>
      <c r="K211" s="106">
        <v>17.309999999999999</v>
      </c>
      <c r="L211" s="106">
        <v>18.649999999999999</v>
      </c>
      <c r="M211" s="106">
        <v>19.97</v>
      </c>
      <c r="N211" s="106">
        <v>21.56</v>
      </c>
      <c r="O211" s="106">
        <v>23.36</v>
      </c>
    </row>
    <row r="212" spans="1:15">
      <c r="A212" s="106">
        <v>2010</v>
      </c>
      <c r="B212" s="106" t="s">
        <v>286</v>
      </c>
      <c r="C212" s="106" t="s">
        <v>626</v>
      </c>
      <c r="D212" s="106" t="s">
        <v>634</v>
      </c>
      <c r="E212" s="106" t="s">
        <v>631</v>
      </c>
      <c r="F212" s="106" t="s">
        <v>353</v>
      </c>
      <c r="G212" s="106">
        <v>11.98</v>
      </c>
      <c r="H212" s="106">
        <v>13.32</v>
      </c>
      <c r="I212" s="106">
        <v>14.44</v>
      </c>
      <c r="J212" s="106">
        <v>15.42</v>
      </c>
      <c r="K212" s="106">
        <v>16.3</v>
      </c>
      <c r="L212" s="106">
        <v>17.399999999999999</v>
      </c>
      <c r="M212" s="106">
        <v>18.72</v>
      </c>
      <c r="N212" s="106">
        <v>20.47</v>
      </c>
      <c r="O212" s="106">
        <v>22.86</v>
      </c>
    </row>
    <row r="213" spans="1:15">
      <c r="A213" s="106">
        <v>2010</v>
      </c>
      <c r="B213" s="106" t="s">
        <v>286</v>
      </c>
      <c r="C213" s="106" t="s">
        <v>630</v>
      </c>
      <c r="D213" s="106" t="s">
        <v>634</v>
      </c>
      <c r="E213" s="106" t="s">
        <v>631</v>
      </c>
      <c r="F213" s="106" t="s">
        <v>353</v>
      </c>
      <c r="G213" s="106">
        <v>11.97</v>
      </c>
      <c r="H213" s="106">
        <v>13.32</v>
      </c>
      <c r="I213" s="106">
        <v>14.44</v>
      </c>
      <c r="J213" s="106">
        <v>15.42</v>
      </c>
      <c r="K213" s="106">
        <v>16.3</v>
      </c>
      <c r="L213" s="106">
        <v>17.399999999999999</v>
      </c>
      <c r="M213" s="106">
        <v>18.72</v>
      </c>
      <c r="N213" s="106">
        <v>20.47</v>
      </c>
      <c r="O213" s="106">
        <v>22.86</v>
      </c>
    </row>
    <row r="214" spans="1:15">
      <c r="A214" s="106">
        <v>2010</v>
      </c>
      <c r="B214" s="106" t="s">
        <v>286</v>
      </c>
      <c r="C214" s="106" t="s">
        <v>626</v>
      </c>
      <c r="D214" s="106" t="s">
        <v>634</v>
      </c>
      <c r="E214" s="106" t="s">
        <v>353</v>
      </c>
      <c r="F214" s="106" t="s">
        <v>629</v>
      </c>
      <c r="G214" s="106">
        <v>12.82</v>
      </c>
      <c r="H214" s="106">
        <v>14.37</v>
      </c>
      <c r="I214" s="106">
        <v>15.72</v>
      </c>
      <c r="J214" s="106">
        <v>17.07</v>
      </c>
      <c r="K214" s="106">
        <v>18.690000000000001</v>
      </c>
      <c r="L214" s="106">
        <v>20.75</v>
      </c>
      <c r="M214" s="106">
        <v>23.35</v>
      </c>
      <c r="N214" s="106">
        <v>27.26</v>
      </c>
      <c r="O214" s="106">
        <v>33.72</v>
      </c>
    </row>
    <row r="215" spans="1:15">
      <c r="A215" s="106">
        <v>2010</v>
      </c>
      <c r="B215" s="106" t="s">
        <v>286</v>
      </c>
      <c r="C215" s="106" t="s">
        <v>630</v>
      </c>
      <c r="D215" s="106" t="s">
        <v>634</v>
      </c>
      <c r="E215" s="106" t="s">
        <v>353</v>
      </c>
      <c r="F215" s="106" t="s">
        <v>629</v>
      </c>
      <c r="G215" s="106">
        <v>12.82</v>
      </c>
      <c r="H215" s="106">
        <v>14.37</v>
      </c>
      <c r="I215" s="106">
        <v>15.72</v>
      </c>
      <c r="J215" s="106">
        <v>17.07</v>
      </c>
      <c r="K215" s="106">
        <v>18.690000000000001</v>
      </c>
      <c r="L215" s="106">
        <v>20.75</v>
      </c>
      <c r="M215" s="106">
        <v>23.35</v>
      </c>
      <c r="N215" s="106">
        <v>27.26</v>
      </c>
      <c r="O215" s="106">
        <v>33.72</v>
      </c>
    </row>
    <row r="216" spans="1:15">
      <c r="A216" s="106">
        <v>2010</v>
      </c>
      <c r="B216" s="106" t="s">
        <v>286</v>
      </c>
      <c r="C216" s="106" t="s">
        <v>626</v>
      </c>
      <c r="D216" s="106" t="s">
        <v>634</v>
      </c>
      <c r="E216" s="106" t="s">
        <v>353</v>
      </c>
      <c r="F216" s="106" t="s">
        <v>301</v>
      </c>
      <c r="G216" s="106">
        <v>12.09</v>
      </c>
      <c r="H216" s="106">
        <v>14.6</v>
      </c>
      <c r="I216" s="106">
        <v>16.05</v>
      </c>
      <c r="J216" s="106">
        <v>17.71</v>
      </c>
      <c r="K216" s="106">
        <v>19.100000000000001</v>
      </c>
      <c r="L216" s="106">
        <v>20.58</v>
      </c>
      <c r="M216" s="106">
        <v>22.19</v>
      </c>
      <c r="N216" s="106">
        <v>23.87</v>
      </c>
      <c r="O216" s="106">
        <v>27.51</v>
      </c>
    </row>
    <row r="217" spans="1:15">
      <c r="A217" s="106">
        <v>2010</v>
      </c>
      <c r="B217" s="106" t="s">
        <v>286</v>
      </c>
      <c r="C217" s="106" t="s">
        <v>630</v>
      </c>
      <c r="D217" s="106" t="s">
        <v>634</v>
      </c>
      <c r="E217" s="106" t="s">
        <v>353</v>
      </c>
      <c r="F217" s="106" t="s">
        <v>301</v>
      </c>
      <c r="G217" s="106">
        <v>12.07</v>
      </c>
      <c r="H217" s="106">
        <v>14.6</v>
      </c>
      <c r="I217" s="106">
        <v>16.05</v>
      </c>
      <c r="J217" s="106">
        <v>17.690000000000001</v>
      </c>
      <c r="K217" s="106">
        <v>19.09</v>
      </c>
      <c r="L217" s="106">
        <v>20.58</v>
      </c>
      <c r="M217" s="106">
        <v>22.19</v>
      </c>
      <c r="N217" s="106">
        <v>23.87</v>
      </c>
      <c r="O217" s="106">
        <v>27.5</v>
      </c>
    </row>
    <row r="218" spans="1:15">
      <c r="A218" s="106">
        <v>2010</v>
      </c>
      <c r="B218" s="106" t="s">
        <v>286</v>
      </c>
      <c r="C218" s="106" t="s">
        <v>626</v>
      </c>
      <c r="D218" s="106" t="s">
        <v>634</v>
      </c>
      <c r="E218" s="106" t="s">
        <v>353</v>
      </c>
      <c r="F218" s="106" t="s">
        <v>353</v>
      </c>
      <c r="G218" s="106">
        <v>12.77</v>
      </c>
      <c r="H218" s="106">
        <v>14.41</v>
      </c>
      <c r="I218" s="106">
        <v>15.81</v>
      </c>
      <c r="J218" s="106">
        <v>17.170000000000002</v>
      </c>
      <c r="K218" s="106">
        <v>18.77</v>
      </c>
      <c r="L218" s="106">
        <v>20.71</v>
      </c>
      <c r="M218" s="106">
        <v>22.99</v>
      </c>
      <c r="N218" s="106">
        <v>26.42</v>
      </c>
      <c r="O218" s="106">
        <v>32.409999999999997</v>
      </c>
    </row>
    <row r="219" spans="1:15">
      <c r="A219" s="106">
        <v>2010</v>
      </c>
      <c r="B219" s="106" t="s">
        <v>286</v>
      </c>
      <c r="C219" s="106" t="s">
        <v>630</v>
      </c>
      <c r="D219" s="106" t="s">
        <v>634</v>
      </c>
      <c r="E219" s="106" t="s">
        <v>353</v>
      </c>
      <c r="F219" s="106" t="s">
        <v>353</v>
      </c>
      <c r="G219" s="106">
        <v>12.77</v>
      </c>
      <c r="H219" s="106">
        <v>14.41</v>
      </c>
      <c r="I219" s="106">
        <v>15.81</v>
      </c>
      <c r="J219" s="106">
        <v>17.170000000000002</v>
      </c>
      <c r="K219" s="106">
        <v>18.77</v>
      </c>
      <c r="L219" s="106">
        <v>20.71</v>
      </c>
      <c r="M219" s="106">
        <v>22.99</v>
      </c>
      <c r="N219" s="106">
        <v>26.42</v>
      </c>
      <c r="O219" s="106">
        <v>32.409999999999997</v>
      </c>
    </row>
    <row r="220" spans="1:15">
      <c r="A220" s="106">
        <v>2010</v>
      </c>
      <c r="B220" s="106" t="s">
        <v>636</v>
      </c>
      <c r="C220" s="106" t="s">
        <v>626</v>
      </c>
      <c r="D220" s="106" t="s">
        <v>627</v>
      </c>
      <c r="E220" s="106" t="s">
        <v>628</v>
      </c>
      <c r="F220" s="106" t="s">
        <v>629</v>
      </c>
      <c r="G220" s="106">
        <v>1.46</v>
      </c>
      <c r="H220" s="106">
        <v>1.86</v>
      </c>
      <c r="I220" s="106">
        <v>2.19</v>
      </c>
      <c r="J220" s="106">
        <v>2.56</v>
      </c>
      <c r="K220" s="106">
        <v>3.05</v>
      </c>
      <c r="L220" s="106">
        <v>3.74</v>
      </c>
      <c r="M220" s="106">
        <v>4.68</v>
      </c>
      <c r="N220" s="106">
        <v>6.08</v>
      </c>
      <c r="O220" s="106">
        <v>8.49</v>
      </c>
    </row>
    <row r="221" spans="1:15">
      <c r="A221" s="106">
        <v>2010</v>
      </c>
      <c r="B221" s="106" t="s">
        <v>636</v>
      </c>
      <c r="C221" s="106" t="s">
        <v>630</v>
      </c>
      <c r="D221" s="106" t="s">
        <v>627</v>
      </c>
      <c r="E221" s="106" t="s">
        <v>628</v>
      </c>
      <c r="F221" s="106" t="s">
        <v>629</v>
      </c>
      <c r="G221" s="106">
        <v>1.46</v>
      </c>
      <c r="H221" s="106">
        <v>1.86</v>
      </c>
      <c r="I221" s="106">
        <v>2.19</v>
      </c>
      <c r="J221" s="106">
        <v>2.56</v>
      </c>
      <c r="K221" s="106">
        <v>3.05</v>
      </c>
      <c r="L221" s="106">
        <v>3.74</v>
      </c>
      <c r="M221" s="106">
        <v>4.68</v>
      </c>
      <c r="N221" s="106">
        <v>6.08</v>
      </c>
      <c r="O221" s="106">
        <v>8.49</v>
      </c>
    </row>
    <row r="222" spans="1:15">
      <c r="A222" s="106">
        <v>2010</v>
      </c>
      <c r="B222" s="106" t="s">
        <v>636</v>
      </c>
      <c r="C222" s="106" t="s">
        <v>626</v>
      </c>
      <c r="D222" s="106" t="s">
        <v>627</v>
      </c>
      <c r="E222" s="106" t="s">
        <v>628</v>
      </c>
      <c r="F222" s="106" t="s">
        <v>301</v>
      </c>
      <c r="G222" s="106">
        <v>0.89</v>
      </c>
      <c r="H222" s="106">
        <v>1.22</v>
      </c>
      <c r="I222" s="106">
        <v>1.45</v>
      </c>
      <c r="J222" s="106">
        <v>1.6</v>
      </c>
      <c r="K222" s="106">
        <v>1.85</v>
      </c>
      <c r="L222" s="106">
        <v>2.15</v>
      </c>
      <c r="M222" s="106">
        <v>2.4300000000000002</v>
      </c>
      <c r="N222" s="106">
        <v>3.04</v>
      </c>
      <c r="O222" s="106">
        <v>4.3499999999999996</v>
      </c>
    </row>
    <row r="223" spans="1:15">
      <c r="A223" s="106">
        <v>2010</v>
      </c>
      <c r="B223" s="106" t="s">
        <v>636</v>
      </c>
      <c r="C223" s="106" t="s">
        <v>630</v>
      </c>
      <c r="D223" s="106" t="s">
        <v>627</v>
      </c>
      <c r="E223" s="106" t="s">
        <v>628</v>
      </c>
      <c r="F223" s="106" t="s">
        <v>301</v>
      </c>
      <c r="G223" s="106">
        <v>0.89</v>
      </c>
      <c r="H223" s="106">
        <v>1.22</v>
      </c>
      <c r="I223" s="106">
        <v>1.45</v>
      </c>
      <c r="J223" s="106">
        <v>1.6</v>
      </c>
      <c r="K223" s="106">
        <v>1.85</v>
      </c>
      <c r="L223" s="106">
        <v>2.15</v>
      </c>
      <c r="M223" s="106">
        <v>2.4300000000000002</v>
      </c>
      <c r="N223" s="106">
        <v>3.04</v>
      </c>
      <c r="O223" s="106">
        <v>4.3499999999999996</v>
      </c>
    </row>
    <row r="224" spans="1:15">
      <c r="A224" s="106">
        <v>2010</v>
      </c>
      <c r="B224" s="106" t="s">
        <v>636</v>
      </c>
      <c r="C224" s="106" t="s">
        <v>626</v>
      </c>
      <c r="D224" s="106" t="s">
        <v>627</v>
      </c>
      <c r="E224" s="106" t="s">
        <v>628</v>
      </c>
      <c r="F224" s="106" t="s">
        <v>353</v>
      </c>
      <c r="G224" s="106">
        <v>1.42</v>
      </c>
      <c r="H224" s="106">
        <v>1.82</v>
      </c>
      <c r="I224" s="106">
        <v>2.14</v>
      </c>
      <c r="J224" s="106">
        <v>2.5099999999999998</v>
      </c>
      <c r="K224" s="106">
        <v>3</v>
      </c>
      <c r="L224" s="106">
        <v>3.66</v>
      </c>
      <c r="M224" s="106">
        <v>4.6100000000000003</v>
      </c>
      <c r="N224" s="106">
        <v>6.04</v>
      </c>
      <c r="O224" s="106">
        <v>8.42</v>
      </c>
    </row>
    <row r="225" spans="1:15">
      <c r="A225" s="106">
        <v>2010</v>
      </c>
      <c r="B225" s="106" t="s">
        <v>636</v>
      </c>
      <c r="C225" s="106" t="s">
        <v>630</v>
      </c>
      <c r="D225" s="106" t="s">
        <v>627</v>
      </c>
      <c r="E225" s="106" t="s">
        <v>628</v>
      </c>
      <c r="F225" s="106" t="s">
        <v>353</v>
      </c>
      <c r="G225" s="106">
        <v>1.42</v>
      </c>
      <c r="H225" s="106">
        <v>1.82</v>
      </c>
      <c r="I225" s="106">
        <v>2.14</v>
      </c>
      <c r="J225" s="106">
        <v>2.5099999999999998</v>
      </c>
      <c r="K225" s="106">
        <v>3</v>
      </c>
      <c r="L225" s="106">
        <v>3.66</v>
      </c>
      <c r="M225" s="106">
        <v>4.6100000000000003</v>
      </c>
      <c r="N225" s="106">
        <v>6.04</v>
      </c>
      <c r="O225" s="106">
        <v>8.42</v>
      </c>
    </row>
    <row r="226" spans="1:15">
      <c r="A226" s="106">
        <v>2010</v>
      </c>
      <c r="B226" s="106" t="s">
        <v>636</v>
      </c>
      <c r="C226" s="106" t="s">
        <v>626</v>
      </c>
      <c r="D226" s="106" t="s">
        <v>627</v>
      </c>
      <c r="E226" s="106" t="s">
        <v>631</v>
      </c>
      <c r="F226" s="106" t="s">
        <v>629</v>
      </c>
      <c r="G226" s="106">
        <v>0.81</v>
      </c>
      <c r="H226" s="106">
        <v>0.88</v>
      </c>
      <c r="I226" s="106">
        <v>0.96</v>
      </c>
      <c r="J226" s="106">
        <v>1.05</v>
      </c>
      <c r="K226" s="106">
        <v>1.19</v>
      </c>
      <c r="L226" s="106">
        <v>1.32</v>
      </c>
      <c r="M226" s="106">
        <v>1.59</v>
      </c>
      <c r="N226" s="106">
        <v>2</v>
      </c>
      <c r="O226" s="106">
        <v>2.65</v>
      </c>
    </row>
    <row r="227" spans="1:15">
      <c r="A227" s="106">
        <v>2010</v>
      </c>
      <c r="B227" s="106" t="s">
        <v>636</v>
      </c>
      <c r="C227" s="106" t="s">
        <v>630</v>
      </c>
      <c r="D227" s="106" t="s">
        <v>627</v>
      </c>
      <c r="E227" s="106" t="s">
        <v>631</v>
      </c>
      <c r="F227" s="106" t="s">
        <v>629</v>
      </c>
      <c r="G227" s="106">
        <v>0.81</v>
      </c>
      <c r="H227" s="106">
        <v>0.88</v>
      </c>
      <c r="I227" s="106">
        <v>0.96</v>
      </c>
      <c r="J227" s="106">
        <v>1.05</v>
      </c>
      <c r="K227" s="106">
        <v>1.19</v>
      </c>
      <c r="L227" s="106">
        <v>1.32</v>
      </c>
      <c r="M227" s="106">
        <v>1.59</v>
      </c>
      <c r="N227" s="106">
        <v>2</v>
      </c>
      <c r="O227" s="106">
        <v>2.65</v>
      </c>
    </row>
    <row r="228" spans="1:15">
      <c r="A228" s="106">
        <v>2010</v>
      </c>
      <c r="B228" s="106" t="s">
        <v>636</v>
      </c>
      <c r="C228" s="106" t="s">
        <v>626</v>
      </c>
      <c r="D228" s="106" t="s">
        <v>627</v>
      </c>
      <c r="E228" s="106" t="s">
        <v>631</v>
      </c>
      <c r="F228" s="106" t="s">
        <v>301</v>
      </c>
      <c r="G228" s="106">
        <v>0.73</v>
      </c>
      <c r="H228" s="106">
        <v>0.73</v>
      </c>
      <c r="I228" s="106">
        <v>0.75</v>
      </c>
      <c r="J228" s="106">
        <v>0.8</v>
      </c>
      <c r="K228" s="106">
        <v>0.86</v>
      </c>
      <c r="L228" s="106">
        <v>0.9</v>
      </c>
      <c r="M228" s="106">
        <v>0.98</v>
      </c>
      <c r="N228" s="106">
        <v>1.0900000000000001</v>
      </c>
      <c r="O228" s="106">
        <v>1.28</v>
      </c>
    </row>
    <row r="229" spans="1:15">
      <c r="A229" s="106">
        <v>2010</v>
      </c>
      <c r="B229" s="106" t="s">
        <v>636</v>
      </c>
      <c r="C229" s="106" t="s">
        <v>630</v>
      </c>
      <c r="D229" s="106" t="s">
        <v>627</v>
      </c>
      <c r="E229" s="106" t="s">
        <v>631</v>
      </c>
      <c r="F229" s="106" t="s">
        <v>301</v>
      </c>
      <c r="G229" s="106">
        <v>0.73</v>
      </c>
      <c r="H229" s="106">
        <v>0.73</v>
      </c>
      <c r="I229" s="106">
        <v>0.75</v>
      </c>
      <c r="J229" s="106">
        <v>0.8</v>
      </c>
      <c r="K229" s="106">
        <v>0.86</v>
      </c>
      <c r="L229" s="106">
        <v>0.9</v>
      </c>
      <c r="M229" s="106">
        <v>0.98</v>
      </c>
      <c r="N229" s="106">
        <v>1.0900000000000001</v>
      </c>
      <c r="O229" s="106">
        <v>1.28</v>
      </c>
    </row>
    <row r="230" spans="1:15">
      <c r="A230" s="106">
        <v>2010</v>
      </c>
      <c r="B230" s="106" t="s">
        <v>636</v>
      </c>
      <c r="C230" s="106" t="s">
        <v>626</v>
      </c>
      <c r="D230" s="106" t="s">
        <v>627</v>
      </c>
      <c r="E230" s="106" t="s">
        <v>631</v>
      </c>
      <c r="F230" s="106" t="s">
        <v>353</v>
      </c>
      <c r="G230" s="106">
        <v>0.77</v>
      </c>
      <c r="H230" s="106">
        <v>0.87</v>
      </c>
      <c r="I230" s="106">
        <v>0.91</v>
      </c>
      <c r="J230" s="106">
        <v>1</v>
      </c>
      <c r="K230" s="106">
        <v>1.1000000000000001</v>
      </c>
      <c r="L230" s="106">
        <v>1.25</v>
      </c>
      <c r="M230" s="106">
        <v>1.47</v>
      </c>
      <c r="N230" s="106">
        <v>1.89</v>
      </c>
      <c r="O230" s="106">
        <v>2.5</v>
      </c>
    </row>
    <row r="231" spans="1:15">
      <c r="A231" s="106">
        <v>2010</v>
      </c>
      <c r="B231" s="106" t="s">
        <v>636</v>
      </c>
      <c r="C231" s="106" t="s">
        <v>630</v>
      </c>
      <c r="D231" s="106" t="s">
        <v>627</v>
      </c>
      <c r="E231" s="106" t="s">
        <v>631</v>
      </c>
      <c r="F231" s="106" t="s">
        <v>353</v>
      </c>
      <c r="G231" s="106">
        <v>0.77</v>
      </c>
      <c r="H231" s="106">
        <v>0.87</v>
      </c>
      <c r="I231" s="106">
        <v>0.91</v>
      </c>
      <c r="J231" s="106">
        <v>1</v>
      </c>
      <c r="K231" s="106">
        <v>1.1000000000000001</v>
      </c>
      <c r="L231" s="106">
        <v>1.25</v>
      </c>
      <c r="M231" s="106">
        <v>1.47</v>
      </c>
      <c r="N231" s="106">
        <v>1.89</v>
      </c>
      <c r="O231" s="106">
        <v>2.5</v>
      </c>
    </row>
    <row r="232" spans="1:15">
      <c r="A232" s="106">
        <v>2010</v>
      </c>
      <c r="B232" s="106" t="s">
        <v>636</v>
      </c>
      <c r="C232" s="106" t="s">
        <v>626</v>
      </c>
      <c r="D232" s="106" t="s">
        <v>627</v>
      </c>
      <c r="E232" s="106" t="s">
        <v>353</v>
      </c>
      <c r="F232" s="106" t="s">
        <v>629</v>
      </c>
      <c r="G232" s="106">
        <v>0.87</v>
      </c>
      <c r="H232" s="106">
        <v>0.96</v>
      </c>
      <c r="I232" s="106">
        <v>1.1100000000000001</v>
      </c>
      <c r="J232" s="106">
        <v>1.3</v>
      </c>
      <c r="K232" s="106">
        <v>1.6</v>
      </c>
      <c r="L232" s="106">
        <v>2</v>
      </c>
      <c r="M232" s="106">
        <v>2.46</v>
      </c>
      <c r="N232" s="106">
        <v>3.28</v>
      </c>
      <c r="O232" s="106">
        <v>5.17</v>
      </c>
    </row>
    <row r="233" spans="1:15">
      <c r="A233" s="106">
        <v>2010</v>
      </c>
      <c r="B233" s="106" t="s">
        <v>636</v>
      </c>
      <c r="C233" s="106" t="s">
        <v>630</v>
      </c>
      <c r="D233" s="106" t="s">
        <v>627</v>
      </c>
      <c r="E233" s="106" t="s">
        <v>353</v>
      </c>
      <c r="F233" s="106" t="s">
        <v>629</v>
      </c>
      <c r="G233" s="106">
        <v>0.87</v>
      </c>
      <c r="H233" s="106">
        <v>0.96</v>
      </c>
      <c r="I233" s="106">
        <v>1.1100000000000001</v>
      </c>
      <c r="J233" s="106">
        <v>1.3</v>
      </c>
      <c r="K233" s="106">
        <v>1.6</v>
      </c>
      <c r="L233" s="106">
        <v>2</v>
      </c>
      <c r="M233" s="106">
        <v>2.46</v>
      </c>
      <c r="N233" s="106">
        <v>3.28</v>
      </c>
      <c r="O233" s="106">
        <v>5.17</v>
      </c>
    </row>
    <row r="234" spans="1:15">
      <c r="A234" s="106">
        <v>2010</v>
      </c>
      <c r="B234" s="106" t="s">
        <v>636</v>
      </c>
      <c r="C234" s="106" t="s">
        <v>626</v>
      </c>
      <c r="D234" s="106" t="s">
        <v>627</v>
      </c>
      <c r="E234" s="106" t="s">
        <v>353</v>
      </c>
      <c r="F234" s="106" t="s">
        <v>301</v>
      </c>
      <c r="G234" s="106">
        <v>0.73</v>
      </c>
      <c r="H234" s="106">
        <v>0.74</v>
      </c>
      <c r="I234" s="106">
        <v>0.76</v>
      </c>
      <c r="J234" s="106">
        <v>0.82</v>
      </c>
      <c r="K234" s="106">
        <v>0.88</v>
      </c>
      <c r="L234" s="106">
        <v>0.95</v>
      </c>
      <c r="M234" s="106">
        <v>1.04</v>
      </c>
      <c r="N234" s="106">
        <v>1.23</v>
      </c>
      <c r="O234" s="106">
        <v>1.77</v>
      </c>
    </row>
    <row r="235" spans="1:15">
      <c r="A235" s="106">
        <v>2010</v>
      </c>
      <c r="B235" s="106" t="s">
        <v>636</v>
      </c>
      <c r="C235" s="106" t="s">
        <v>630</v>
      </c>
      <c r="D235" s="106" t="s">
        <v>627</v>
      </c>
      <c r="E235" s="106" t="s">
        <v>353</v>
      </c>
      <c r="F235" s="106" t="s">
        <v>301</v>
      </c>
      <c r="G235" s="106">
        <v>0.73</v>
      </c>
      <c r="H235" s="106">
        <v>0.74</v>
      </c>
      <c r="I235" s="106">
        <v>0.76</v>
      </c>
      <c r="J235" s="106">
        <v>0.82</v>
      </c>
      <c r="K235" s="106">
        <v>0.88</v>
      </c>
      <c r="L235" s="106">
        <v>0.95</v>
      </c>
      <c r="M235" s="106">
        <v>1.04</v>
      </c>
      <c r="N235" s="106">
        <v>1.23</v>
      </c>
      <c r="O235" s="106">
        <v>1.77</v>
      </c>
    </row>
    <row r="236" spans="1:15">
      <c r="A236" s="106">
        <v>2010</v>
      </c>
      <c r="B236" s="106" t="s">
        <v>636</v>
      </c>
      <c r="C236" s="106" t="s">
        <v>626</v>
      </c>
      <c r="D236" s="106" t="s">
        <v>627</v>
      </c>
      <c r="E236" s="106" t="s">
        <v>353</v>
      </c>
      <c r="F236" s="106" t="s">
        <v>353</v>
      </c>
      <c r="G236" s="106">
        <v>0.81</v>
      </c>
      <c r="H236" s="106">
        <v>0.91</v>
      </c>
      <c r="I236" s="106">
        <v>1.02</v>
      </c>
      <c r="J236" s="106">
        <v>1.22</v>
      </c>
      <c r="K236" s="106">
        <v>1.45</v>
      </c>
      <c r="L236" s="106">
        <v>1.85</v>
      </c>
      <c r="M236" s="106">
        <v>2.31</v>
      </c>
      <c r="N236" s="106">
        <v>3.05</v>
      </c>
      <c r="O236" s="106">
        <v>4.83</v>
      </c>
    </row>
    <row r="237" spans="1:15">
      <c r="A237" s="106">
        <v>2010</v>
      </c>
      <c r="B237" s="106" t="s">
        <v>636</v>
      </c>
      <c r="C237" s="106" t="s">
        <v>630</v>
      </c>
      <c r="D237" s="106" t="s">
        <v>627</v>
      </c>
      <c r="E237" s="106" t="s">
        <v>353</v>
      </c>
      <c r="F237" s="106" t="s">
        <v>353</v>
      </c>
      <c r="G237" s="106">
        <v>0.81</v>
      </c>
      <c r="H237" s="106">
        <v>0.91</v>
      </c>
      <c r="I237" s="106">
        <v>1.02</v>
      </c>
      <c r="J237" s="106">
        <v>1.22</v>
      </c>
      <c r="K237" s="106">
        <v>1.45</v>
      </c>
      <c r="L237" s="106">
        <v>1.85</v>
      </c>
      <c r="M237" s="106">
        <v>2.31</v>
      </c>
      <c r="N237" s="106">
        <v>3.05</v>
      </c>
      <c r="O237" s="106">
        <v>4.83</v>
      </c>
    </row>
    <row r="238" spans="1:15">
      <c r="A238" s="106">
        <v>2010</v>
      </c>
      <c r="B238" s="106" t="s">
        <v>636</v>
      </c>
      <c r="C238" s="106" t="s">
        <v>626</v>
      </c>
      <c r="D238" s="106" t="s">
        <v>113</v>
      </c>
      <c r="E238" s="106" t="s">
        <v>628</v>
      </c>
      <c r="F238" s="106" t="s">
        <v>629</v>
      </c>
      <c r="G238" s="106">
        <v>1.53</v>
      </c>
      <c r="H238" s="106">
        <v>1.71</v>
      </c>
      <c r="I238" s="106">
        <v>1.84</v>
      </c>
      <c r="J238" s="106">
        <v>2.0699999999999998</v>
      </c>
      <c r="K238" s="106">
        <v>2.2599999999999998</v>
      </c>
      <c r="L238" s="106">
        <v>2.62</v>
      </c>
      <c r="M238" s="106">
        <v>3.19</v>
      </c>
      <c r="N238" s="106">
        <v>4.05</v>
      </c>
      <c r="O238" s="106">
        <v>5.75</v>
      </c>
    </row>
    <row r="239" spans="1:15">
      <c r="A239" s="106">
        <v>2010</v>
      </c>
      <c r="B239" s="106" t="s">
        <v>636</v>
      </c>
      <c r="C239" s="106" t="s">
        <v>630</v>
      </c>
      <c r="D239" s="106" t="s">
        <v>113</v>
      </c>
      <c r="E239" s="106" t="s">
        <v>628</v>
      </c>
      <c r="F239" s="106" t="s">
        <v>629</v>
      </c>
      <c r="G239" s="106">
        <v>1.53</v>
      </c>
      <c r="H239" s="106">
        <v>1.71</v>
      </c>
      <c r="I239" s="106">
        <v>1.84</v>
      </c>
      <c r="J239" s="106">
        <v>2.0699999999999998</v>
      </c>
      <c r="K239" s="106">
        <v>2.2599999999999998</v>
      </c>
      <c r="L239" s="106">
        <v>2.62</v>
      </c>
      <c r="M239" s="106">
        <v>3.19</v>
      </c>
      <c r="N239" s="106">
        <v>4.05</v>
      </c>
      <c r="O239" s="106">
        <v>5.75</v>
      </c>
    </row>
    <row r="240" spans="1:15">
      <c r="A240" s="106">
        <v>2010</v>
      </c>
      <c r="B240" s="106" t="s">
        <v>636</v>
      </c>
      <c r="C240" s="106" t="s">
        <v>626</v>
      </c>
      <c r="D240" s="106" t="s">
        <v>113</v>
      </c>
      <c r="E240" s="106" t="s">
        <v>628</v>
      </c>
      <c r="F240" s="106" t="s">
        <v>301</v>
      </c>
      <c r="G240" s="106">
        <v>1.22</v>
      </c>
      <c r="H240" s="106">
        <v>1.67</v>
      </c>
      <c r="I240" s="106">
        <v>1.68</v>
      </c>
      <c r="J240" s="106">
        <v>1.72</v>
      </c>
      <c r="K240" s="106">
        <v>1.76</v>
      </c>
      <c r="L240" s="106">
        <v>1.86</v>
      </c>
      <c r="M240" s="106">
        <v>2.08</v>
      </c>
      <c r="N240" s="106">
        <v>2.21</v>
      </c>
      <c r="O240" s="106">
        <v>3.04</v>
      </c>
    </row>
    <row r="241" spans="1:15">
      <c r="A241" s="106">
        <v>2010</v>
      </c>
      <c r="B241" s="106" t="s">
        <v>636</v>
      </c>
      <c r="C241" s="106" t="s">
        <v>630</v>
      </c>
      <c r="D241" s="106" t="s">
        <v>113</v>
      </c>
      <c r="E241" s="106" t="s">
        <v>628</v>
      </c>
      <c r="F241" s="106" t="s">
        <v>301</v>
      </c>
      <c r="G241" s="106">
        <v>1.22</v>
      </c>
      <c r="H241" s="106">
        <v>1.67</v>
      </c>
      <c r="I241" s="106">
        <v>1.68</v>
      </c>
      <c r="J241" s="106">
        <v>1.72</v>
      </c>
      <c r="K241" s="106">
        <v>1.76</v>
      </c>
      <c r="L241" s="106">
        <v>1.86</v>
      </c>
      <c r="M241" s="106">
        <v>2.08</v>
      </c>
      <c r="N241" s="106">
        <v>2.21</v>
      </c>
      <c r="O241" s="106">
        <v>3.04</v>
      </c>
    </row>
    <row r="242" spans="1:15">
      <c r="A242" s="106">
        <v>2010</v>
      </c>
      <c r="B242" s="106" t="s">
        <v>636</v>
      </c>
      <c r="C242" s="106" t="s">
        <v>626</v>
      </c>
      <c r="D242" s="106" t="s">
        <v>113</v>
      </c>
      <c r="E242" s="106" t="s">
        <v>628</v>
      </c>
      <c r="F242" s="106" t="s">
        <v>353</v>
      </c>
      <c r="G242" s="106">
        <v>1.48</v>
      </c>
      <c r="H242" s="106">
        <v>1.7</v>
      </c>
      <c r="I242" s="106">
        <v>1.79</v>
      </c>
      <c r="J242" s="106">
        <v>1.98</v>
      </c>
      <c r="K242" s="106">
        <v>2.1800000000000002</v>
      </c>
      <c r="L242" s="106">
        <v>2.4900000000000002</v>
      </c>
      <c r="M242" s="106">
        <v>3.06</v>
      </c>
      <c r="N242" s="106">
        <v>3.84</v>
      </c>
      <c r="O242" s="106">
        <v>5.59</v>
      </c>
    </row>
    <row r="243" spans="1:15">
      <c r="A243" s="106">
        <v>2010</v>
      </c>
      <c r="B243" s="106" t="s">
        <v>636</v>
      </c>
      <c r="C243" s="106" t="s">
        <v>630</v>
      </c>
      <c r="D243" s="106" t="s">
        <v>113</v>
      </c>
      <c r="E243" s="106" t="s">
        <v>628</v>
      </c>
      <c r="F243" s="106" t="s">
        <v>353</v>
      </c>
      <c r="G243" s="106">
        <v>1.48</v>
      </c>
      <c r="H243" s="106">
        <v>1.7</v>
      </c>
      <c r="I243" s="106">
        <v>1.79</v>
      </c>
      <c r="J243" s="106">
        <v>1.98</v>
      </c>
      <c r="K243" s="106">
        <v>2.1800000000000002</v>
      </c>
      <c r="L243" s="106">
        <v>2.4900000000000002</v>
      </c>
      <c r="M243" s="106">
        <v>3.06</v>
      </c>
      <c r="N243" s="106">
        <v>3.84</v>
      </c>
      <c r="O243" s="106">
        <v>5.59</v>
      </c>
    </row>
    <row r="244" spans="1:15">
      <c r="A244" s="106">
        <v>2010</v>
      </c>
      <c r="B244" s="106" t="s">
        <v>636</v>
      </c>
      <c r="C244" s="106" t="s">
        <v>626</v>
      </c>
      <c r="D244" s="106" t="s">
        <v>113</v>
      </c>
      <c r="E244" s="106" t="s">
        <v>631</v>
      </c>
      <c r="F244" s="106" t="s">
        <v>629</v>
      </c>
      <c r="G244" s="106">
        <v>0.92</v>
      </c>
      <c r="H244" s="106">
        <v>0.95</v>
      </c>
      <c r="I244" s="106">
        <v>1.05</v>
      </c>
      <c r="J244" s="106">
        <v>1.27</v>
      </c>
      <c r="K244" s="106">
        <v>1.59</v>
      </c>
      <c r="L244" s="106">
        <v>1.64</v>
      </c>
      <c r="M244" s="106">
        <v>1.77</v>
      </c>
      <c r="N244" s="106">
        <v>2.0299999999999998</v>
      </c>
      <c r="O244" s="106">
        <v>2.65</v>
      </c>
    </row>
    <row r="245" spans="1:15">
      <c r="A245" s="106">
        <v>2010</v>
      </c>
      <c r="B245" s="106" t="s">
        <v>636</v>
      </c>
      <c r="C245" s="106" t="s">
        <v>630</v>
      </c>
      <c r="D245" s="106" t="s">
        <v>113</v>
      </c>
      <c r="E245" s="106" t="s">
        <v>631</v>
      </c>
      <c r="F245" s="106" t="s">
        <v>629</v>
      </c>
      <c r="G245" s="106">
        <v>0.92</v>
      </c>
      <c r="H245" s="106">
        <v>0.95</v>
      </c>
      <c r="I245" s="106">
        <v>1.04</v>
      </c>
      <c r="J245" s="106">
        <v>1.26</v>
      </c>
      <c r="K245" s="106">
        <v>1.59</v>
      </c>
      <c r="L245" s="106">
        <v>1.64</v>
      </c>
      <c r="M245" s="106">
        <v>1.77</v>
      </c>
      <c r="N245" s="106">
        <v>2.02</v>
      </c>
      <c r="O245" s="106">
        <v>2.64</v>
      </c>
    </row>
    <row r="246" spans="1:15">
      <c r="A246" s="106">
        <v>2010</v>
      </c>
      <c r="B246" s="106" t="s">
        <v>636</v>
      </c>
      <c r="C246" s="106" t="s">
        <v>626</v>
      </c>
      <c r="D246" s="106" t="s">
        <v>113</v>
      </c>
      <c r="E246" s="106" t="s">
        <v>631</v>
      </c>
      <c r="F246" s="106" t="s">
        <v>301</v>
      </c>
      <c r="G246" s="106">
        <v>0.77</v>
      </c>
      <c r="H246" s="106">
        <v>0.95</v>
      </c>
      <c r="I246" s="106">
        <v>0.95</v>
      </c>
      <c r="J246" s="106">
        <v>0.96</v>
      </c>
      <c r="K246" s="106">
        <v>0.99</v>
      </c>
      <c r="L246" s="106">
        <v>1.0900000000000001</v>
      </c>
      <c r="M246" s="106">
        <v>1.61</v>
      </c>
      <c r="N246" s="106">
        <v>1.63</v>
      </c>
      <c r="O246" s="106">
        <v>1.7</v>
      </c>
    </row>
    <row r="247" spans="1:15">
      <c r="A247" s="106">
        <v>2010</v>
      </c>
      <c r="B247" s="106" t="s">
        <v>636</v>
      </c>
      <c r="C247" s="106" t="s">
        <v>630</v>
      </c>
      <c r="D247" s="106" t="s">
        <v>113</v>
      </c>
      <c r="E247" s="106" t="s">
        <v>631</v>
      </c>
      <c r="F247" s="106" t="s">
        <v>301</v>
      </c>
      <c r="G247" s="106">
        <v>0.77</v>
      </c>
      <c r="H247" s="106">
        <v>0.95</v>
      </c>
      <c r="I247" s="106">
        <v>0.95</v>
      </c>
      <c r="J247" s="106">
        <v>0.96</v>
      </c>
      <c r="K247" s="106">
        <v>0.99</v>
      </c>
      <c r="L247" s="106">
        <v>1.1000000000000001</v>
      </c>
      <c r="M247" s="106">
        <v>1.61</v>
      </c>
      <c r="N247" s="106">
        <v>1.63</v>
      </c>
      <c r="O247" s="106">
        <v>1.7</v>
      </c>
    </row>
    <row r="248" spans="1:15">
      <c r="A248" s="106">
        <v>2010</v>
      </c>
      <c r="B248" s="106" t="s">
        <v>636</v>
      </c>
      <c r="C248" s="106" t="s">
        <v>626</v>
      </c>
      <c r="D248" s="106" t="s">
        <v>113</v>
      </c>
      <c r="E248" s="106" t="s">
        <v>631</v>
      </c>
      <c r="F248" s="106" t="s">
        <v>353</v>
      </c>
      <c r="G248" s="106">
        <v>0.89</v>
      </c>
      <c r="H248" s="106">
        <v>0.95</v>
      </c>
      <c r="I248" s="106">
        <v>1</v>
      </c>
      <c r="J248" s="106">
        <v>1.18</v>
      </c>
      <c r="K248" s="106">
        <v>1.52</v>
      </c>
      <c r="L248" s="106">
        <v>1.63</v>
      </c>
      <c r="M248" s="106">
        <v>1.73</v>
      </c>
      <c r="N248" s="106">
        <v>1.95</v>
      </c>
      <c r="O248" s="106">
        <v>2.56</v>
      </c>
    </row>
    <row r="249" spans="1:15">
      <c r="A249" s="106">
        <v>2010</v>
      </c>
      <c r="B249" s="106" t="s">
        <v>636</v>
      </c>
      <c r="C249" s="106" t="s">
        <v>630</v>
      </c>
      <c r="D249" s="106" t="s">
        <v>113</v>
      </c>
      <c r="E249" s="106" t="s">
        <v>631</v>
      </c>
      <c r="F249" s="106" t="s">
        <v>353</v>
      </c>
      <c r="G249" s="106">
        <v>0.89</v>
      </c>
      <c r="H249" s="106">
        <v>0.95</v>
      </c>
      <c r="I249" s="106">
        <v>1</v>
      </c>
      <c r="J249" s="106">
        <v>1.18</v>
      </c>
      <c r="K249" s="106">
        <v>1.51</v>
      </c>
      <c r="L249" s="106">
        <v>1.63</v>
      </c>
      <c r="M249" s="106">
        <v>1.73</v>
      </c>
      <c r="N249" s="106">
        <v>1.95</v>
      </c>
      <c r="O249" s="106">
        <v>2.5499999999999998</v>
      </c>
    </row>
    <row r="250" spans="1:15">
      <c r="A250" s="106">
        <v>2010</v>
      </c>
      <c r="B250" s="106" t="s">
        <v>636</v>
      </c>
      <c r="C250" s="106" t="s">
        <v>626</v>
      </c>
      <c r="D250" s="106" t="s">
        <v>113</v>
      </c>
      <c r="E250" s="106" t="s">
        <v>353</v>
      </c>
      <c r="F250" s="106" t="s">
        <v>629</v>
      </c>
      <c r="G250" s="106">
        <v>0.95</v>
      </c>
      <c r="H250" s="106">
        <v>0.97</v>
      </c>
      <c r="I250" s="106">
        <v>1.1599999999999999</v>
      </c>
      <c r="J250" s="106">
        <v>1.51</v>
      </c>
      <c r="K250" s="106">
        <v>1.64</v>
      </c>
      <c r="L250" s="106">
        <v>1.76</v>
      </c>
      <c r="M250" s="106">
        <v>1.96</v>
      </c>
      <c r="N250" s="106">
        <v>2.39</v>
      </c>
      <c r="O250" s="106">
        <v>3.2</v>
      </c>
    </row>
    <row r="251" spans="1:15">
      <c r="A251" s="106">
        <v>2010</v>
      </c>
      <c r="B251" s="106" t="s">
        <v>636</v>
      </c>
      <c r="C251" s="106" t="s">
        <v>630</v>
      </c>
      <c r="D251" s="106" t="s">
        <v>113</v>
      </c>
      <c r="E251" s="106" t="s">
        <v>353</v>
      </c>
      <c r="F251" s="106" t="s">
        <v>629</v>
      </c>
      <c r="G251" s="106">
        <v>0.95</v>
      </c>
      <c r="H251" s="106">
        <v>0.97</v>
      </c>
      <c r="I251" s="106">
        <v>1.1599999999999999</v>
      </c>
      <c r="J251" s="106">
        <v>1.51</v>
      </c>
      <c r="K251" s="106">
        <v>1.64</v>
      </c>
      <c r="L251" s="106">
        <v>1.76</v>
      </c>
      <c r="M251" s="106">
        <v>1.96</v>
      </c>
      <c r="N251" s="106">
        <v>2.39</v>
      </c>
      <c r="O251" s="106">
        <v>3.19</v>
      </c>
    </row>
    <row r="252" spans="1:15">
      <c r="A252" s="106">
        <v>2010</v>
      </c>
      <c r="B252" s="106" t="s">
        <v>636</v>
      </c>
      <c r="C252" s="106" t="s">
        <v>626</v>
      </c>
      <c r="D252" s="106" t="s">
        <v>113</v>
      </c>
      <c r="E252" s="106" t="s">
        <v>353</v>
      </c>
      <c r="F252" s="106" t="s">
        <v>301</v>
      </c>
      <c r="G252" s="106">
        <v>0.81</v>
      </c>
      <c r="H252" s="106">
        <v>0.95</v>
      </c>
      <c r="I252" s="106">
        <v>0.95</v>
      </c>
      <c r="J252" s="106">
        <v>0.97</v>
      </c>
      <c r="K252" s="106">
        <v>1.0900000000000001</v>
      </c>
      <c r="L252" s="106">
        <v>1.61</v>
      </c>
      <c r="M252" s="106">
        <v>1.64</v>
      </c>
      <c r="N252" s="106">
        <v>1.7</v>
      </c>
      <c r="O252" s="106">
        <v>1.98</v>
      </c>
    </row>
    <row r="253" spans="1:15">
      <c r="A253" s="106">
        <v>2010</v>
      </c>
      <c r="B253" s="106" t="s">
        <v>636</v>
      </c>
      <c r="C253" s="106" t="s">
        <v>630</v>
      </c>
      <c r="D253" s="106" t="s">
        <v>113</v>
      </c>
      <c r="E253" s="106" t="s">
        <v>353</v>
      </c>
      <c r="F253" s="106" t="s">
        <v>301</v>
      </c>
      <c r="G253" s="106">
        <v>0.81</v>
      </c>
      <c r="H253" s="106">
        <v>0.95</v>
      </c>
      <c r="I253" s="106">
        <v>0.95</v>
      </c>
      <c r="J253" s="106">
        <v>0.98</v>
      </c>
      <c r="K253" s="106">
        <v>1.1000000000000001</v>
      </c>
      <c r="L253" s="106">
        <v>1.61</v>
      </c>
      <c r="M253" s="106">
        <v>1.64</v>
      </c>
      <c r="N253" s="106">
        <v>1.7</v>
      </c>
      <c r="O253" s="106">
        <v>1.98</v>
      </c>
    </row>
    <row r="254" spans="1:15">
      <c r="A254" s="106">
        <v>2010</v>
      </c>
      <c r="B254" s="106" t="s">
        <v>636</v>
      </c>
      <c r="C254" s="106" t="s">
        <v>626</v>
      </c>
      <c r="D254" s="106" t="s">
        <v>113</v>
      </c>
      <c r="E254" s="106" t="s">
        <v>353</v>
      </c>
      <c r="F254" s="106" t="s">
        <v>353</v>
      </c>
      <c r="G254" s="106">
        <v>0.94</v>
      </c>
      <c r="H254" s="106">
        <v>0.96</v>
      </c>
      <c r="I254" s="106">
        <v>1.0900000000000001</v>
      </c>
      <c r="J254" s="106">
        <v>1.43</v>
      </c>
      <c r="K254" s="106">
        <v>1.62</v>
      </c>
      <c r="L254" s="106">
        <v>1.71</v>
      </c>
      <c r="M254" s="106">
        <v>1.9</v>
      </c>
      <c r="N254" s="106">
        <v>2.2999999999999998</v>
      </c>
      <c r="O254" s="106">
        <v>3.08</v>
      </c>
    </row>
    <row r="255" spans="1:15">
      <c r="A255" s="106">
        <v>2010</v>
      </c>
      <c r="B255" s="106" t="s">
        <v>636</v>
      </c>
      <c r="C255" s="106" t="s">
        <v>630</v>
      </c>
      <c r="D255" s="106" t="s">
        <v>113</v>
      </c>
      <c r="E255" s="106" t="s">
        <v>353</v>
      </c>
      <c r="F255" s="106" t="s">
        <v>353</v>
      </c>
      <c r="G255" s="106">
        <v>0.94</v>
      </c>
      <c r="H255" s="106">
        <v>0.96</v>
      </c>
      <c r="I255" s="106">
        <v>1.0900000000000001</v>
      </c>
      <c r="J255" s="106">
        <v>1.42</v>
      </c>
      <c r="K255" s="106">
        <v>1.62</v>
      </c>
      <c r="L255" s="106">
        <v>1.71</v>
      </c>
      <c r="M255" s="106">
        <v>1.9</v>
      </c>
      <c r="N255" s="106">
        <v>2.29</v>
      </c>
      <c r="O255" s="106">
        <v>3.08</v>
      </c>
    </row>
    <row r="256" spans="1:15">
      <c r="A256" s="106">
        <v>2010</v>
      </c>
      <c r="B256" s="106" t="s">
        <v>636</v>
      </c>
      <c r="C256" s="106" t="s">
        <v>626</v>
      </c>
      <c r="D256" s="106" t="s">
        <v>632</v>
      </c>
      <c r="E256" s="106" t="s">
        <v>628</v>
      </c>
      <c r="F256" s="106" t="s">
        <v>629</v>
      </c>
      <c r="G256" s="106">
        <v>1.19</v>
      </c>
      <c r="H256" s="106">
        <v>1.43</v>
      </c>
      <c r="I256" s="106">
        <v>1.71</v>
      </c>
      <c r="J256" s="106">
        <v>1.96</v>
      </c>
      <c r="K256" s="106">
        <v>2.2799999999999998</v>
      </c>
      <c r="L256" s="106">
        <v>2.68</v>
      </c>
      <c r="M256" s="106">
        <v>3.23</v>
      </c>
      <c r="N256" s="106">
        <v>3.96</v>
      </c>
      <c r="O256" s="106">
        <v>5.39</v>
      </c>
    </row>
    <row r="257" spans="1:15">
      <c r="A257" s="106">
        <v>2010</v>
      </c>
      <c r="B257" s="106" t="s">
        <v>636</v>
      </c>
      <c r="C257" s="106" t="s">
        <v>630</v>
      </c>
      <c r="D257" s="106" t="s">
        <v>632</v>
      </c>
      <c r="E257" s="106" t="s">
        <v>628</v>
      </c>
      <c r="F257" s="106" t="s">
        <v>629</v>
      </c>
      <c r="G257" s="106">
        <v>1.19</v>
      </c>
      <c r="H257" s="106">
        <v>1.43</v>
      </c>
      <c r="I257" s="106">
        <v>1.71</v>
      </c>
      <c r="J257" s="106">
        <v>1.96</v>
      </c>
      <c r="K257" s="106">
        <v>2.2799999999999998</v>
      </c>
      <c r="L257" s="106">
        <v>2.68</v>
      </c>
      <c r="M257" s="106">
        <v>3.23</v>
      </c>
      <c r="N257" s="106">
        <v>3.96</v>
      </c>
      <c r="O257" s="106">
        <v>5.39</v>
      </c>
    </row>
    <row r="258" spans="1:15">
      <c r="A258" s="106">
        <v>2010</v>
      </c>
      <c r="B258" s="106" t="s">
        <v>636</v>
      </c>
      <c r="C258" s="106" t="s">
        <v>626</v>
      </c>
      <c r="D258" s="106" t="s">
        <v>632</v>
      </c>
      <c r="E258" s="106" t="s">
        <v>628</v>
      </c>
      <c r="F258" s="106" t="s">
        <v>301</v>
      </c>
      <c r="G258" s="106">
        <v>0.99</v>
      </c>
      <c r="H258" s="106">
        <v>1.1200000000000001</v>
      </c>
      <c r="I258" s="106">
        <v>1.27</v>
      </c>
      <c r="J258" s="106">
        <v>1.47</v>
      </c>
      <c r="K258" s="106">
        <v>1.59</v>
      </c>
      <c r="L258" s="106">
        <v>1.85</v>
      </c>
      <c r="M258" s="106">
        <v>2.37</v>
      </c>
      <c r="N258" s="106">
        <v>2.83</v>
      </c>
      <c r="O258" s="106">
        <v>4</v>
      </c>
    </row>
    <row r="259" spans="1:15">
      <c r="A259" s="106">
        <v>2010</v>
      </c>
      <c r="B259" s="106" t="s">
        <v>636</v>
      </c>
      <c r="C259" s="106" t="s">
        <v>630</v>
      </c>
      <c r="D259" s="106" t="s">
        <v>632</v>
      </c>
      <c r="E259" s="106" t="s">
        <v>628</v>
      </c>
      <c r="F259" s="106" t="s">
        <v>301</v>
      </c>
      <c r="G259" s="106">
        <v>0.99</v>
      </c>
      <c r="H259" s="106">
        <v>1.1200000000000001</v>
      </c>
      <c r="I259" s="106">
        <v>1.27</v>
      </c>
      <c r="J259" s="106">
        <v>1.47</v>
      </c>
      <c r="K259" s="106">
        <v>1.59</v>
      </c>
      <c r="L259" s="106">
        <v>1.85</v>
      </c>
      <c r="M259" s="106">
        <v>2.37</v>
      </c>
      <c r="N259" s="106">
        <v>2.83</v>
      </c>
      <c r="O259" s="106">
        <v>4</v>
      </c>
    </row>
    <row r="260" spans="1:15">
      <c r="A260" s="106">
        <v>2010</v>
      </c>
      <c r="B260" s="106" t="s">
        <v>636</v>
      </c>
      <c r="C260" s="106" t="s">
        <v>626</v>
      </c>
      <c r="D260" s="106" t="s">
        <v>632</v>
      </c>
      <c r="E260" s="106" t="s">
        <v>628</v>
      </c>
      <c r="F260" s="106" t="s">
        <v>353</v>
      </c>
      <c r="G260" s="106">
        <v>1.17</v>
      </c>
      <c r="H260" s="106">
        <v>1.42</v>
      </c>
      <c r="I260" s="106">
        <v>1.68</v>
      </c>
      <c r="J260" s="106">
        <v>1.94</v>
      </c>
      <c r="K260" s="106">
        <v>2.25</v>
      </c>
      <c r="L260" s="106">
        <v>2.65</v>
      </c>
      <c r="M260" s="106">
        <v>3.19</v>
      </c>
      <c r="N260" s="106">
        <v>3.92</v>
      </c>
      <c r="O260" s="106">
        <v>5.37</v>
      </c>
    </row>
    <row r="261" spans="1:15">
      <c r="A261" s="106">
        <v>2010</v>
      </c>
      <c r="B261" s="106" t="s">
        <v>636</v>
      </c>
      <c r="C261" s="106" t="s">
        <v>630</v>
      </c>
      <c r="D261" s="106" t="s">
        <v>632</v>
      </c>
      <c r="E261" s="106" t="s">
        <v>628</v>
      </c>
      <c r="F261" s="106" t="s">
        <v>353</v>
      </c>
      <c r="G261" s="106">
        <v>1.17</v>
      </c>
      <c r="H261" s="106">
        <v>1.42</v>
      </c>
      <c r="I261" s="106">
        <v>1.68</v>
      </c>
      <c r="J261" s="106">
        <v>1.94</v>
      </c>
      <c r="K261" s="106">
        <v>2.25</v>
      </c>
      <c r="L261" s="106">
        <v>2.65</v>
      </c>
      <c r="M261" s="106">
        <v>3.19</v>
      </c>
      <c r="N261" s="106">
        <v>3.92</v>
      </c>
      <c r="O261" s="106">
        <v>5.37</v>
      </c>
    </row>
    <row r="262" spans="1:15">
      <c r="A262" s="106">
        <v>2010</v>
      </c>
      <c r="B262" s="106" t="s">
        <v>636</v>
      </c>
      <c r="C262" s="106" t="s">
        <v>626</v>
      </c>
      <c r="D262" s="106" t="s">
        <v>632</v>
      </c>
      <c r="E262" s="106" t="s">
        <v>631</v>
      </c>
      <c r="F262" s="106" t="s">
        <v>629</v>
      </c>
      <c r="G262" s="106">
        <v>0.83</v>
      </c>
      <c r="H262" s="106">
        <v>0.93</v>
      </c>
      <c r="I262" s="106">
        <v>0.99</v>
      </c>
      <c r="J262" s="106">
        <v>1.0900000000000001</v>
      </c>
      <c r="K262" s="106">
        <v>1.23</v>
      </c>
      <c r="L262" s="106">
        <v>1.43</v>
      </c>
      <c r="M262" s="106">
        <v>1.68</v>
      </c>
      <c r="N262" s="106">
        <v>2.0299999999999998</v>
      </c>
      <c r="O262" s="106">
        <v>2.69</v>
      </c>
    </row>
    <row r="263" spans="1:15">
      <c r="A263" s="106">
        <v>2010</v>
      </c>
      <c r="B263" s="106" t="s">
        <v>636</v>
      </c>
      <c r="C263" s="106" t="s">
        <v>630</v>
      </c>
      <c r="D263" s="106" t="s">
        <v>632</v>
      </c>
      <c r="E263" s="106" t="s">
        <v>631</v>
      </c>
      <c r="F263" s="106" t="s">
        <v>629</v>
      </c>
      <c r="G263" s="106">
        <v>0.83</v>
      </c>
      <c r="H263" s="106">
        <v>0.93</v>
      </c>
      <c r="I263" s="106">
        <v>0.99</v>
      </c>
      <c r="J263" s="106">
        <v>1.0900000000000001</v>
      </c>
      <c r="K263" s="106">
        <v>1.23</v>
      </c>
      <c r="L263" s="106">
        <v>1.43</v>
      </c>
      <c r="M263" s="106">
        <v>1.68</v>
      </c>
      <c r="N263" s="106">
        <v>2.0299999999999998</v>
      </c>
      <c r="O263" s="106">
        <v>2.69</v>
      </c>
    </row>
    <row r="264" spans="1:15">
      <c r="A264" s="106">
        <v>2010</v>
      </c>
      <c r="B264" s="106" t="s">
        <v>636</v>
      </c>
      <c r="C264" s="106" t="s">
        <v>626</v>
      </c>
      <c r="D264" s="106" t="s">
        <v>632</v>
      </c>
      <c r="E264" s="106" t="s">
        <v>631</v>
      </c>
      <c r="F264" s="106" t="s">
        <v>301</v>
      </c>
      <c r="G264" s="106">
        <v>0.74</v>
      </c>
      <c r="H264" s="106">
        <v>0.78</v>
      </c>
      <c r="I264" s="106">
        <v>0.87</v>
      </c>
      <c r="J264" s="106">
        <v>0.92</v>
      </c>
      <c r="K264" s="106">
        <v>0.96</v>
      </c>
      <c r="L264" s="106">
        <v>1.02</v>
      </c>
      <c r="M264" s="106">
        <v>1.1000000000000001</v>
      </c>
      <c r="N264" s="106">
        <v>1.21</v>
      </c>
      <c r="O264" s="106">
        <v>1.48</v>
      </c>
    </row>
    <row r="265" spans="1:15">
      <c r="A265" s="106">
        <v>2010</v>
      </c>
      <c r="B265" s="106" t="s">
        <v>636</v>
      </c>
      <c r="C265" s="106" t="s">
        <v>630</v>
      </c>
      <c r="D265" s="106" t="s">
        <v>632</v>
      </c>
      <c r="E265" s="106" t="s">
        <v>631</v>
      </c>
      <c r="F265" s="106" t="s">
        <v>301</v>
      </c>
      <c r="G265" s="106">
        <v>0.74</v>
      </c>
      <c r="H265" s="106">
        <v>0.78</v>
      </c>
      <c r="I265" s="106">
        <v>0.87</v>
      </c>
      <c r="J265" s="106">
        <v>0.92</v>
      </c>
      <c r="K265" s="106">
        <v>0.96</v>
      </c>
      <c r="L265" s="106">
        <v>1.02</v>
      </c>
      <c r="M265" s="106">
        <v>1.1000000000000001</v>
      </c>
      <c r="N265" s="106">
        <v>1.21</v>
      </c>
      <c r="O265" s="106">
        <v>1.48</v>
      </c>
    </row>
    <row r="266" spans="1:15">
      <c r="A266" s="106">
        <v>2010</v>
      </c>
      <c r="B266" s="106" t="s">
        <v>636</v>
      </c>
      <c r="C266" s="106" t="s">
        <v>626</v>
      </c>
      <c r="D266" s="106" t="s">
        <v>632</v>
      </c>
      <c r="E266" s="106" t="s">
        <v>631</v>
      </c>
      <c r="F266" s="106" t="s">
        <v>353</v>
      </c>
      <c r="G266" s="106">
        <v>0.82</v>
      </c>
      <c r="H266" s="106">
        <v>0.93</v>
      </c>
      <c r="I266" s="106">
        <v>0.98</v>
      </c>
      <c r="J266" s="106">
        <v>1.08</v>
      </c>
      <c r="K266" s="106">
        <v>1.21</v>
      </c>
      <c r="L266" s="106">
        <v>1.4</v>
      </c>
      <c r="M266" s="106">
        <v>1.64</v>
      </c>
      <c r="N266" s="106">
        <v>1.99</v>
      </c>
      <c r="O266" s="106">
        <v>2.64</v>
      </c>
    </row>
    <row r="267" spans="1:15">
      <c r="A267" s="106">
        <v>2010</v>
      </c>
      <c r="B267" s="106" t="s">
        <v>636</v>
      </c>
      <c r="C267" s="106" t="s">
        <v>630</v>
      </c>
      <c r="D267" s="106" t="s">
        <v>632</v>
      </c>
      <c r="E267" s="106" t="s">
        <v>631</v>
      </c>
      <c r="F267" s="106" t="s">
        <v>353</v>
      </c>
      <c r="G267" s="106">
        <v>0.82</v>
      </c>
      <c r="H267" s="106">
        <v>0.93</v>
      </c>
      <c r="I267" s="106">
        <v>0.98</v>
      </c>
      <c r="J267" s="106">
        <v>1.08</v>
      </c>
      <c r="K267" s="106">
        <v>1.21</v>
      </c>
      <c r="L267" s="106">
        <v>1.4</v>
      </c>
      <c r="M267" s="106">
        <v>1.64</v>
      </c>
      <c r="N267" s="106">
        <v>1.99</v>
      </c>
      <c r="O267" s="106">
        <v>2.64</v>
      </c>
    </row>
    <row r="268" spans="1:15">
      <c r="A268" s="106">
        <v>2010</v>
      </c>
      <c r="B268" s="106" t="s">
        <v>636</v>
      </c>
      <c r="C268" s="106" t="s">
        <v>626</v>
      </c>
      <c r="D268" s="106" t="s">
        <v>632</v>
      </c>
      <c r="E268" s="106" t="s">
        <v>353</v>
      </c>
      <c r="F268" s="106" t="s">
        <v>629</v>
      </c>
      <c r="G268" s="106">
        <v>0.85</v>
      </c>
      <c r="H268" s="106">
        <v>0.95</v>
      </c>
      <c r="I268" s="106">
        <v>1.04</v>
      </c>
      <c r="J268" s="106">
        <v>1.18</v>
      </c>
      <c r="K268" s="106">
        <v>1.37</v>
      </c>
      <c r="L268" s="106">
        <v>1.6</v>
      </c>
      <c r="M268" s="106">
        <v>1.9</v>
      </c>
      <c r="N268" s="106">
        <v>2.35</v>
      </c>
      <c r="O268" s="106">
        <v>3.24</v>
      </c>
    </row>
    <row r="269" spans="1:15">
      <c r="A269" s="106">
        <v>2010</v>
      </c>
      <c r="B269" s="106" t="s">
        <v>636</v>
      </c>
      <c r="C269" s="106" t="s">
        <v>630</v>
      </c>
      <c r="D269" s="106" t="s">
        <v>632</v>
      </c>
      <c r="E269" s="106" t="s">
        <v>353</v>
      </c>
      <c r="F269" s="106" t="s">
        <v>629</v>
      </c>
      <c r="G269" s="106">
        <v>0.85</v>
      </c>
      <c r="H269" s="106">
        <v>0.95</v>
      </c>
      <c r="I269" s="106">
        <v>1.04</v>
      </c>
      <c r="J269" s="106">
        <v>1.18</v>
      </c>
      <c r="K269" s="106">
        <v>1.37</v>
      </c>
      <c r="L269" s="106">
        <v>1.6</v>
      </c>
      <c r="M269" s="106">
        <v>1.9</v>
      </c>
      <c r="N269" s="106">
        <v>2.35</v>
      </c>
      <c r="O269" s="106">
        <v>3.24</v>
      </c>
    </row>
    <row r="270" spans="1:15">
      <c r="A270" s="106">
        <v>2010</v>
      </c>
      <c r="B270" s="106" t="s">
        <v>636</v>
      </c>
      <c r="C270" s="106" t="s">
        <v>626</v>
      </c>
      <c r="D270" s="106" t="s">
        <v>632</v>
      </c>
      <c r="E270" s="106" t="s">
        <v>353</v>
      </c>
      <c r="F270" s="106" t="s">
        <v>301</v>
      </c>
      <c r="G270" s="106">
        <v>0.74</v>
      </c>
      <c r="H270" s="106">
        <v>0.79</v>
      </c>
      <c r="I270" s="106">
        <v>0.88</v>
      </c>
      <c r="J270" s="106">
        <v>0.94</v>
      </c>
      <c r="K270" s="106">
        <v>0.99</v>
      </c>
      <c r="L270" s="106">
        <v>1.07</v>
      </c>
      <c r="M270" s="106">
        <v>1.1599999999999999</v>
      </c>
      <c r="N270" s="106">
        <v>1.35</v>
      </c>
      <c r="O270" s="106">
        <v>1.75</v>
      </c>
    </row>
    <row r="271" spans="1:15">
      <c r="A271" s="106">
        <v>2010</v>
      </c>
      <c r="B271" s="106" t="s">
        <v>636</v>
      </c>
      <c r="C271" s="106" t="s">
        <v>630</v>
      </c>
      <c r="D271" s="106" t="s">
        <v>632</v>
      </c>
      <c r="E271" s="106" t="s">
        <v>353</v>
      </c>
      <c r="F271" s="106" t="s">
        <v>301</v>
      </c>
      <c r="G271" s="106">
        <v>0.74</v>
      </c>
      <c r="H271" s="106">
        <v>0.79</v>
      </c>
      <c r="I271" s="106">
        <v>0.88</v>
      </c>
      <c r="J271" s="106">
        <v>0.94</v>
      </c>
      <c r="K271" s="106">
        <v>0.99</v>
      </c>
      <c r="L271" s="106">
        <v>1.07</v>
      </c>
      <c r="M271" s="106">
        <v>1.1599999999999999</v>
      </c>
      <c r="N271" s="106">
        <v>1.35</v>
      </c>
      <c r="O271" s="106">
        <v>1.75</v>
      </c>
    </row>
    <row r="272" spans="1:15">
      <c r="A272" s="106">
        <v>2010</v>
      </c>
      <c r="B272" s="106" t="s">
        <v>636</v>
      </c>
      <c r="C272" s="106" t="s">
        <v>626</v>
      </c>
      <c r="D272" s="106" t="s">
        <v>632</v>
      </c>
      <c r="E272" s="106" t="s">
        <v>353</v>
      </c>
      <c r="F272" s="106" t="s">
        <v>353</v>
      </c>
      <c r="G272" s="106">
        <v>0.84</v>
      </c>
      <c r="H272" s="106">
        <v>0.94</v>
      </c>
      <c r="I272" s="106">
        <v>1.03</v>
      </c>
      <c r="J272" s="106">
        <v>1.1599999999999999</v>
      </c>
      <c r="K272" s="106">
        <v>1.34</v>
      </c>
      <c r="L272" s="106">
        <v>1.56</v>
      </c>
      <c r="M272" s="106">
        <v>1.86</v>
      </c>
      <c r="N272" s="106">
        <v>2.31</v>
      </c>
      <c r="O272" s="106">
        <v>3.19</v>
      </c>
    </row>
    <row r="273" spans="1:15">
      <c r="A273" s="106">
        <v>2010</v>
      </c>
      <c r="B273" s="106" t="s">
        <v>636</v>
      </c>
      <c r="C273" s="106" t="s">
        <v>630</v>
      </c>
      <c r="D273" s="106" t="s">
        <v>632</v>
      </c>
      <c r="E273" s="106" t="s">
        <v>353</v>
      </c>
      <c r="F273" s="106" t="s">
        <v>353</v>
      </c>
      <c r="G273" s="106">
        <v>0.84</v>
      </c>
      <c r="H273" s="106">
        <v>0.94</v>
      </c>
      <c r="I273" s="106">
        <v>1.03</v>
      </c>
      <c r="J273" s="106">
        <v>1.1599999999999999</v>
      </c>
      <c r="K273" s="106">
        <v>1.34</v>
      </c>
      <c r="L273" s="106">
        <v>1.56</v>
      </c>
      <c r="M273" s="106">
        <v>1.86</v>
      </c>
      <c r="N273" s="106">
        <v>2.31</v>
      </c>
      <c r="O273" s="106">
        <v>3.19</v>
      </c>
    </row>
    <row r="274" spans="1:15">
      <c r="A274" s="106">
        <v>2010</v>
      </c>
      <c r="B274" s="106" t="s">
        <v>636</v>
      </c>
      <c r="C274" s="106" t="s">
        <v>626</v>
      </c>
      <c r="D274" s="106" t="s">
        <v>633</v>
      </c>
      <c r="E274" s="106" t="s">
        <v>628</v>
      </c>
      <c r="F274" s="106" t="s">
        <v>629</v>
      </c>
      <c r="G274" s="106">
        <v>1.37</v>
      </c>
      <c r="H274" s="106">
        <v>1.62</v>
      </c>
      <c r="I274" s="106">
        <v>1.8</v>
      </c>
      <c r="J274" s="106">
        <v>1.96</v>
      </c>
      <c r="K274" s="106">
        <v>2.13</v>
      </c>
      <c r="L274" s="106">
        <v>2.2999999999999998</v>
      </c>
      <c r="M274" s="106">
        <v>2.52</v>
      </c>
      <c r="N274" s="106">
        <v>2.87</v>
      </c>
      <c r="O274" s="106">
        <v>3.72</v>
      </c>
    </row>
    <row r="275" spans="1:15">
      <c r="A275" s="106">
        <v>2010</v>
      </c>
      <c r="B275" s="106" t="s">
        <v>636</v>
      </c>
      <c r="C275" s="106" t="s">
        <v>630</v>
      </c>
      <c r="D275" s="106" t="s">
        <v>633</v>
      </c>
      <c r="E275" s="106" t="s">
        <v>628</v>
      </c>
      <c r="F275" s="106" t="s">
        <v>629</v>
      </c>
      <c r="G275" s="106">
        <v>1.37</v>
      </c>
      <c r="H275" s="106">
        <v>1.62</v>
      </c>
      <c r="I275" s="106">
        <v>1.8</v>
      </c>
      <c r="J275" s="106">
        <v>1.96</v>
      </c>
      <c r="K275" s="106">
        <v>2.13</v>
      </c>
      <c r="L275" s="106">
        <v>2.2999999999999998</v>
      </c>
      <c r="M275" s="106">
        <v>2.52</v>
      </c>
      <c r="N275" s="106">
        <v>2.87</v>
      </c>
      <c r="O275" s="106">
        <v>3.72</v>
      </c>
    </row>
    <row r="276" spans="1:15">
      <c r="A276" s="106">
        <v>2010</v>
      </c>
      <c r="B276" s="106" t="s">
        <v>636</v>
      </c>
      <c r="C276" s="106" t="s">
        <v>626</v>
      </c>
      <c r="D276" s="106" t="s">
        <v>633</v>
      </c>
      <c r="E276" s="106" t="s">
        <v>628</v>
      </c>
      <c r="F276" s="106" t="s">
        <v>301</v>
      </c>
      <c r="G276" s="106">
        <v>1.18</v>
      </c>
      <c r="H276" s="106">
        <v>1.46</v>
      </c>
      <c r="I276" s="106">
        <v>1.68</v>
      </c>
      <c r="J276" s="106">
        <v>1.92</v>
      </c>
      <c r="K276" s="106">
        <v>2.17</v>
      </c>
      <c r="L276" s="106">
        <v>2.5</v>
      </c>
      <c r="M276" s="106">
        <v>3.13</v>
      </c>
      <c r="N276" s="106">
        <v>4.42</v>
      </c>
      <c r="O276" s="106">
        <v>7.35</v>
      </c>
    </row>
    <row r="277" spans="1:15">
      <c r="A277" s="106">
        <v>2010</v>
      </c>
      <c r="B277" s="106" t="s">
        <v>636</v>
      </c>
      <c r="C277" s="106" t="s">
        <v>630</v>
      </c>
      <c r="D277" s="106" t="s">
        <v>633</v>
      </c>
      <c r="E277" s="106" t="s">
        <v>628</v>
      </c>
      <c r="F277" s="106" t="s">
        <v>301</v>
      </c>
      <c r="G277" s="106">
        <v>1.18</v>
      </c>
      <c r="H277" s="106">
        <v>1.46</v>
      </c>
      <c r="I277" s="106">
        <v>1.68</v>
      </c>
      <c r="J277" s="106">
        <v>1.92</v>
      </c>
      <c r="K277" s="106">
        <v>2.17</v>
      </c>
      <c r="L277" s="106">
        <v>2.5</v>
      </c>
      <c r="M277" s="106">
        <v>3.13</v>
      </c>
      <c r="N277" s="106">
        <v>4.42</v>
      </c>
      <c r="O277" s="106">
        <v>7.35</v>
      </c>
    </row>
    <row r="278" spans="1:15">
      <c r="A278" s="106">
        <v>2010</v>
      </c>
      <c r="B278" s="106" t="s">
        <v>636</v>
      </c>
      <c r="C278" s="106" t="s">
        <v>626</v>
      </c>
      <c r="D278" s="106" t="s">
        <v>633</v>
      </c>
      <c r="E278" s="106" t="s">
        <v>628</v>
      </c>
      <c r="F278" s="106" t="s">
        <v>353</v>
      </c>
      <c r="G278" s="106">
        <v>1.37</v>
      </c>
      <c r="H278" s="106">
        <v>1.61</v>
      </c>
      <c r="I278" s="106">
        <v>1.8</v>
      </c>
      <c r="J278" s="106">
        <v>1.96</v>
      </c>
      <c r="K278" s="106">
        <v>2.13</v>
      </c>
      <c r="L278" s="106">
        <v>2.31</v>
      </c>
      <c r="M278" s="106">
        <v>2.5299999999999998</v>
      </c>
      <c r="N278" s="106">
        <v>2.91</v>
      </c>
      <c r="O278" s="106">
        <v>3.86</v>
      </c>
    </row>
    <row r="279" spans="1:15">
      <c r="A279" s="106">
        <v>2010</v>
      </c>
      <c r="B279" s="106" t="s">
        <v>636</v>
      </c>
      <c r="C279" s="106" t="s">
        <v>630</v>
      </c>
      <c r="D279" s="106" t="s">
        <v>633</v>
      </c>
      <c r="E279" s="106" t="s">
        <v>628</v>
      </c>
      <c r="F279" s="106" t="s">
        <v>353</v>
      </c>
      <c r="G279" s="106">
        <v>1.37</v>
      </c>
      <c r="H279" s="106">
        <v>1.61</v>
      </c>
      <c r="I279" s="106">
        <v>1.8</v>
      </c>
      <c r="J279" s="106">
        <v>1.96</v>
      </c>
      <c r="K279" s="106">
        <v>2.13</v>
      </c>
      <c r="L279" s="106">
        <v>2.31</v>
      </c>
      <c r="M279" s="106">
        <v>2.5299999999999998</v>
      </c>
      <c r="N279" s="106">
        <v>2.91</v>
      </c>
      <c r="O279" s="106">
        <v>3.86</v>
      </c>
    </row>
    <row r="280" spans="1:15">
      <c r="A280" s="106">
        <v>2010</v>
      </c>
      <c r="B280" s="106" t="s">
        <v>636</v>
      </c>
      <c r="C280" s="106" t="s">
        <v>626</v>
      </c>
      <c r="D280" s="106" t="s">
        <v>633</v>
      </c>
      <c r="E280" s="106" t="s">
        <v>631</v>
      </c>
      <c r="F280" s="106" t="s">
        <v>629</v>
      </c>
      <c r="G280" s="106">
        <v>0.88</v>
      </c>
      <c r="H280" s="106">
        <v>0.97</v>
      </c>
      <c r="I280" s="106">
        <v>1.04</v>
      </c>
      <c r="J280" s="106">
        <v>1.0900000000000001</v>
      </c>
      <c r="K280" s="106">
        <v>1.1399999999999999</v>
      </c>
      <c r="L280" s="106">
        <v>1.22</v>
      </c>
      <c r="M280" s="106">
        <v>1.33</v>
      </c>
      <c r="N280" s="106">
        <v>1.54</v>
      </c>
      <c r="O280" s="106">
        <v>1.92</v>
      </c>
    </row>
    <row r="281" spans="1:15">
      <c r="A281" s="106">
        <v>2010</v>
      </c>
      <c r="B281" s="106" t="s">
        <v>636</v>
      </c>
      <c r="C281" s="106" t="s">
        <v>630</v>
      </c>
      <c r="D281" s="106" t="s">
        <v>633</v>
      </c>
      <c r="E281" s="106" t="s">
        <v>631</v>
      </c>
      <c r="F281" s="106" t="s">
        <v>629</v>
      </c>
      <c r="G281" s="106">
        <v>0.88</v>
      </c>
      <c r="H281" s="106">
        <v>0.97</v>
      </c>
      <c r="I281" s="106">
        <v>1.04</v>
      </c>
      <c r="J281" s="106">
        <v>1.0900000000000001</v>
      </c>
      <c r="K281" s="106">
        <v>1.1399999999999999</v>
      </c>
      <c r="L281" s="106">
        <v>1.22</v>
      </c>
      <c r="M281" s="106">
        <v>1.33</v>
      </c>
      <c r="N281" s="106">
        <v>1.54</v>
      </c>
      <c r="O281" s="106">
        <v>1.92</v>
      </c>
    </row>
    <row r="282" spans="1:15">
      <c r="A282" s="106">
        <v>2010</v>
      </c>
      <c r="B282" s="106" t="s">
        <v>636</v>
      </c>
      <c r="C282" s="106" t="s">
        <v>626</v>
      </c>
      <c r="D282" s="106" t="s">
        <v>633</v>
      </c>
      <c r="E282" s="106" t="s">
        <v>631</v>
      </c>
      <c r="F282" s="106" t="s">
        <v>301</v>
      </c>
      <c r="G282" s="106">
        <v>0.76</v>
      </c>
      <c r="H282" s="106">
        <v>0.86</v>
      </c>
      <c r="I282" s="106">
        <v>0.97</v>
      </c>
      <c r="J282" s="106">
        <v>1.02</v>
      </c>
      <c r="K282" s="106">
        <v>1.03</v>
      </c>
      <c r="L282" s="106">
        <v>1.0900000000000001</v>
      </c>
      <c r="M282" s="106">
        <v>1.1399999999999999</v>
      </c>
      <c r="N282" s="106">
        <v>1.22</v>
      </c>
      <c r="O282" s="106">
        <v>1.52</v>
      </c>
    </row>
    <row r="283" spans="1:15">
      <c r="A283" s="106">
        <v>2010</v>
      </c>
      <c r="B283" s="106" t="s">
        <v>636</v>
      </c>
      <c r="C283" s="106" t="s">
        <v>630</v>
      </c>
      <c r="D283" s="106" t="s">
        <v>633</v>
      </c>
      <c r="E283" s="106" t="s">
        <v>631</v>
      </c>
      <c r="F283" s="106" t="s">
        <v>301</v>
      </c>
      <c r="G283" s="106">
        <v>0.76</v>
      </c>
      <c r="H283" s="106">
        <v>0.86</v>
      </c>
      <c r="I283" s="106">
        <v>0.97</v>
      </c>
      <c r="J283" s="106">
        <v>1.02</v>
      </c>
      <c r="K283" s="106">
        <v>1.03</v>
      </c>
      <c r="L283" s="106">
        <v>1.0900000000000001</v>
      </c>
      <c r="M283" s="106">
        <v>1.1399999999999999</v>
      </c>
      <c r="N283" s="106">
        <v>1.22</v>
      </c>
      <c r="O283" s="106">
        <v>1.52</v>
      </c>
    </row>
    <row r="284" spans="1:15">
      <c r="A284" s="106">
        <v>2010</v>
      </c>
      <c r="B284" s="106" t="s">
        <v>636</v>
      </c>
      <c r="C284" s="106" t="s">
        <v>626</v>
      </c>
      <c r="D284" s="106" t="s">
        <v>633</v>
      </c>
      <c r="E284" s="106" t="s">
        <v>631</v>
      </c>
      <c r="F284" s="106" t="s">
        <v>353</v>
      </c>
      <c r="G284" s="106">
        <v>0.86</v>
      </c>
      <c r="H284" s="106">
        <v>0.97</v>
      </c>
      <c r="I284" s="106">
        <v>1.03</v>
      </c>
      <c r="J284" s="106">
        <v>1.08</v>
      </c>
      <c r="K284" s="106">
        <v>1.1200000000000001</v>
      </c>
      <c r="L284" s="106">
        <v>1.21</v>
      </c>
      <c r="M284" s="106">
        <v>1.3</v>
      </c>
      <c r="N284" s="106">
        <v>1.52</v>
      </c>
      <c r="O284" s="106">
        <v>1.9</v>
      </c>
    </row>
    <row r="285" spans="1:15">
      <c r="A285" s="106">
        <v>2010</v>
      </c>
      <c r="B285" s="106" t="s">
        <v>636</v>
      </c>
      <c r="C285" s="106" t="s">
        <v>630</v>
      </c>
      <c r="D285" s="106" t="s">
        <v>633</v>
      </c>
      <c r="E285" s="106" t="s">
        <v>631</v>
      </c>
      <c r="F285" s="106" t="s">
        <v>353</v>
      </c>
      <c r="G285" s="106">
        <v>0.86</v>
      </c>
      <c r="H285" s="106">
        <v>0.97</v>
      </c>
      <c r="I285" s="106">
        <v>1.03</v>
      </c>
      <c r="J285" s="106">
        <v>1.08</v>
      </c>
      <c r="K285" s="106">
        <v>1.1200000000000001</v>
      </c>
      <c r="L285" s="106">
        <v>1.21</v>
      </c>
      <c r="M285" s="106">
        <v>1.3</v>
      </c>
      <c r="N285" s="106">
        <v>1.52</v>
      </c>
      <c r="O285" s="106">
        <v>1.9</v>
      </c>
    </row>
    <row r="286" spans="1:15">
      <c r="A286" s="106">
        <v>2010</v>
      </c>
      <c r="B286" s="106" t="s">
        <v>636</v>
      </c>
      <c r="C286" s="106" t="s">
        <v>626</v>
      </c>
      <c r="D286" s="106" t="s">
        <v>633</v>
      </c>
      <c r="E286" s="106" t="s">
        <v>353</v>
      </c>
      <c r="F286" s="106" t="s">
        <v>629</v>
      </c>
      <c r="G286" s="106">
        <v>0.96</v>
      </c>
      <c r="H286" s="106">
        <v>1.07</v>
      </c>
      <c r="I286" s="106">
        <v>1.17</v>
      </c>
      <c r="J286" s="106">
        <v>1.32</v>
      </c>
      <c r="K286" s="106">
        <v>1.55</v>
      </c>
      <c r="L286" s="106">
        <v>1.81</v>
      </c>
      <c r="M286" s="106">
        <v>2.0699999999999998</v>
      </c>
      <c r="N286" s="106">
        <v>2.39</v>
      </c>
      <c r="O286" s="106">
        <v>2.96</v>
      </c>
    </row>
    <row r="287" spans="1:15">
      <c r="A287" s="106">
        <v>2010</v>
      </c>
      <c r="B287" s="106" t="s">
        <v>636</v>
      </c>
      <c r="C287" s="106" t="s">
        <v>630</v>
      </c>
      <c r="D287" s="106" t="s">
        <v>633</v>
      </c>
      <c r="E287" s="106" t="s">
        <v>353</v>
      </c>
      <c r="F287" s="106" t="s">
        <v>629</v>
      </c>
      <c r="G287" s="106">
        <v>0.96</v>
      </c>
      <c r="H287" s="106">
        <v>1.07</v>
      </c>
      <c r="I287" s="106">
        <v>1.17</v>
      </c>
      <c r="J287" s="106">
        <v>1.32</v>
      </c>
      <c r="K287" s="106">
        <v>1.55</v>
      </c>
      <c r="L287" s="106">
        <v>1.81</v>
      </c>
      <c r="M287" s="106">
        <v>2.0699999999999998</v>
      </c>
      <c r="N287" s="106">
        <v>2.39</v>
      </c>
      <c r="O287" s="106">
        <v>2.96</v>
      </c>
    </row>
    <row r="288" spans="1:15">
      <c r="A288" s="106">
        <v>2010</v>
      </c>
      <c r="B288" s="106" t="s">
        <v>636</v>
      </c>
      <c r="C288" s="106" t="s">
        <v>626</v>
      </c>
      <c r="D288" s="106" t="s">
        <v>633</v>
      </c>
      <c r="E288" s="106" t="s">
        <v>353</v>
      </c>
      <c r="F288" s="106" t="s">
        <v>301</v>
      </c>
      <c r="G288" s="106">
        <v>0.82</v>
      </c>
      <c r="H288" s="106">
        <v>0.94</v>
      </c>
      <c r="I288" s="106">
        <v>1.02</v>
      </c>
      <c r="J288" s="106">
        <v>1.05</v>
      </c>
      <c r="K288" s="106">
        <v>1.1100000000000001</v>
      </c>
      <c r="L288" s="106">
        <v>1.23</v>
      </c>
      <c r="M288" s="106">
        <v>1.53</v>
      </c>
      <c r="N288" s="106">
        <v>2.0499999999999998</v>
      </c>
      <c r="O288" s="106">
        <v>3.13</v>
      </c>
    </row>
    <row r="289" spans="1:15">
      <c r="A289" s="106">
        <v>2010</v>
      </c>
      <c r="B289" s="106" t="s">
        <v>636</v>
      </c>
      <c r="C289" s="106" t="s">
        <v>630</v>
      </c>
      <c r="D289" s="106" t="s">
        <v>633</v>
      </c>
      <c r="E289" s="106" t="s">
        <v>353</v>
      </c>
      <c r="F289" s="106" t="s">
        <v>301</v>
      </c>
      <c r="G289" s="106">
        <v>0.82</v>
      </c>
      <c r="H289" s="106">
        <v>0.94</v>
      </c>
      <c r="I289" s="106">
        <v>1.02</v>
      </c>
      <c r="J289" s="106">
        <v>1.05</v>
      </c>
      <c r="K289" s="106">
        <v>1.1100000000000001</v>
      </c>
      <c r="L289" s="106">
        <v>1.23</v>
      </c>
      <c r="M289" s="106">
        <v>1.53</v>
      </c>
      <c r="N289" s="106">
        <v>2.0499999999999998</v>
      </c>
      <c r="O289" s="106">
        <v>3.13</v>
      </c>
    </row>
    <row r="290" spans="1:15">
      <c r="A290" s="106">
        <v>2010</v>
      </c>
      <c r="B290" s="106" t="s">
        <v>636</v>
      </c>
      <c r="C290" s="106" t="s">
        <v>626</v>
      </c>
      <c r="D290" s="106" t="s">
        <v>633</v>
      </c>
      <c r="E290" s="106" t="s">
        <v>353</v>
      </c>
      <c r="F290" s="106" t="s">
        <v>353</v>
      </c>
      <c r="G290" s="106">
        <v>0.94</v>
      </c>
      <c r="H290" s="106">
        <v>1.05</v>
      </c>
      <c r="I290" s="106">
        <v>1.1399999999999999</v>
      </c>
      <c r="J290" s="106">
        <v>1.28</v>
      </c>
      <c r="K290" s="106">
        <v>1.51</v>
      </c>
      <c r="L290" s="106">
        <v>1.77</v>
      </c>
      <c r="M290" s="106">
        <v>2.04</v>
      </c>
      <c r="N290" s="106">
        <v>2.37</v>
      </c>
      <c r="O290" s="106">
        <v>2.97</v>
      </c>
    </row>
    <row r="291" spans="1:15">
      <c r="A291" s="106">
        <v>2010</v>
      </c>
      <c r="B291" s="106" t="s">
        <v>636</v>
      </c>
      <c r="C291" s="106" t="s">
        <v>630</v>
      </c>
      <c r="D291" s="106" t="s">
        <v>633</v>
      </c>
      <c r="E291" s="106" t="s">
        <v>353</v>
      </c>
      <c r="F291" s="106" t="s">
        <v>353</v>
      </c>
      <c r="G291" s="106">
        <v>0.94</v>
      </c>
      <c r="H291" s="106">
        <v>1.05</v>
      </c>
      <c r="I291" s="106">
        <v>1.1399999999999999</v>
      </c>
      <c r="J291" s="106">
        <v>1.28</v>
      </c>
      <c r="K291" s="106">
        <v>1.51</v>
      </c>
      <c r="L291" s="106">
        <v>1.77</v>
      </c>
      <c r="M291" s="106">
        <v>2.04</v>
      </c>
      <c r="N291" s="106">
        <v>2.37</v>
      </c>
      <c r="O291" s="106">
        <v>2.97</v>
      </c>
    </row>
    <row r="292" spans="1:15">
      <c r="A292" s="106">
        <v>2010</v>
      </c>
      <c r="B292" s="106" t="s">
        <v>636</v>
      </c>
      <c r="C292" s="106" t="s">
        <v>626</v>
      </c>
      <c r="D292" s="106" t="s">
        <v>353</v>
      </c>
      <c r="E292" s="106" t="s">
        <v>628</v>
      </c>
      <c r="F292" s="106" t="s">
        <v>629</v>
      </c>
      <c r="G292" s="106">
        <v>1.38</v>
      </c>
      <c r="H292" s="106">
        <v>1.68</v>
      </c>
      <c r="I292" s="106">
        <v>1.91</v>
      </c>
      <c r="J292" s="106">
        <v>2.13</v>
      </c>
      <c r="K292" s="106">
        <v>2.38</v>
      </c>
      <c r="L292" s="106">
        <v>2.69</v>
      </c>
      <c r="M292" s="106">
        <v>3.19</v>
      </c>
      <c r="N292" s="106">
        <v>4.05</v>
      </c>
      <c r="O292" s="106">
        <v>5.89</v>
      </c>
    </row>
    <row r="293" spans="1:15">
      <c r="A293" s="106">
        <v>2010</v>
      </c>
      <c r="B293" s="106" t="s">
        <v>636</v>
      </c>
      <c r="C293" s="106" t="s">
        <v>630</v>
      </c>
      <c r="D293" s="106" t="s">
        <v>353</v>
      </c>
      <c r="E293" s="106" t="s">
        <v>628</v>
      </c>
      <c r="F293" s="106" t="s">
        <v>629</v>
      </c>
      <c r="G293" s="106">
        <v>1.38</v>
      </c>
      <c r="H293" s="106">
        <v>1.68</v>
      </c>
      <c r="I293" s="106">
        <v>1.91</v>
      </c>
      <c r="J293" s="106">
        <v>2.13</v>
      </c>
      <c r="K293" s="106">
        <v>2.38</v>
      </c>
      <c r="L293" s="106">
        <v>2.69</v>
      </c>
      <c r="M293" s="106">
        <v>3.19</v>
      </c>
      <c r="N293" s="106">
        <v>4.05</v>
      </c>
      <c r="O293" s="106">
        <v>5.89</v>
      </c>
    </row>
    <row r="294" spans="1:15">
      <c r="A294" s="106">
        <v>2010</v>
      </c>
      <c r="B294" s="106" t="s">
        <v>636</v>
      </c>
      <c r="C294" s="106" t="s">
        <v>626</v>
      </c>
      <c r="D294" s="106" t="s">
        <v>353</v>
      </c>
      <c r="E294" s="106" t="s">
        <v>628</v>
      </c>
      <c r="F294" s="106" t="s">
        <v>301</v>
      </c>
      <c r="G294" s="106">
        <v>1.1000000000000001</v>
      </c>
      <c r="H294" s="106">
        <v>1.36</v>
      </c>
      <c r="I294" s="106">
        <v>1.59</v>
      </c>
      <c r="J294" s="106">
        <v>1.76</v>
      </c>
      <c r="K294" s="106">
        <v>1.98</v>
      </c>
      <c r="L294" s="106">
        <v>2.2999999999999998</v>
      </c>
      <c r="M294" s="106">
        <v>2.73</v>
      </c>
      <c r="N294" s="106">
        <v>3.65</v>
      </c>
      <c r="O294" s="106">
        <v>6.08</v>
      </c>
    </row>
    <row r="295" spans="1:15">
      <c r="A295" s="106">
        <v>2010</v>
      </c>
      <c r="B295" s="106" t="s">
        <v>636</v>
      </c>
      <c r="C295" s="106" t="s">
        <v>630</v>
      </c>
      <c r="D295" s="106" t="s">
        <v>353</v>
      </c>
      <c r="E295" s="106" t="s">
        <v>628</v>
      </c>
      <c r="F295" s="106" t="s">
        <v>301</v>
      </c>
      <c r="G295" s="106">
        <v>1.1000000000000001</v>
      </c>
      <c r="H295" s="106">
        <v>1.36</v>
      </c>
      <c r="I295" s="106">
        <v>1.59</v>
      </c>
      <c r="J295" s="106">
        <v>1.76</v>
      </c>
      <c r="K295" s="106">
        <v>1.98</v>
      </c>
      <c r="L295" s="106">
        <v>2.2999999999999998</v>
      </c>
      <c r="M295" s="106">
        <v>2.73</v>
      </c>
      <c r="N295" s="106">
        <v>3.65</v>
      </c>
      <c r="O295" s="106">
        <v>6.08</v>
      </c>
    </row>
    <row r="296" spans="1:15">
      <c r="A296" s="106">
        <v>2010</v>
      </c>
      <c r="B296" s="106" t="s">
        <v>636</v>
      </c>
      <c r="C296" s="106" t="s">
        <v>626</v>
      </c>
      <c r="D296" s="106" t="s">
        <v>353</v>
      </c>
      <c r="E296" s="106" t="s">
        <v>628</v>
      </c>
      <c r="F296" s="106" t="s">
        <v>353</v>
      </c>
      <c r="G296" s="106">
        <v>1.37</v>
      </c>
      <c r="H296" s="106">
        <v>1.67</v>
      </c>
      <c r="I296" s="106">
        <v>1.89</v>
      </c>
      <c r="J296" s="106">
        <v>2.11</v>
      </c>
      <c r="K296" s="106">
        <v>2.36</v>
      </c>
      <c r="L296" s="106">
        <v>2.66</v>
      </c>
      <c r="M296" s="106">
        <v>3.17</v>
      </c>
      <c r="N296" s="106">
        <v>4.03</v>
      </c>
      <c r="O296" s="106">
        <v>5.9</v>
      </c>
    </row>
    <row r="297" spans="1:15">
      <c r="A297" s="106">
        <v>2010</v>
      </c>
      <c r="B297" s="106" t="s">
        <v>636</v>
      </c>
      <c r="C297" s="106" t="s">
        <v>630</v>
      </c>
      <c r="D297" s="106" t="s">
        <v>353</v>
      </c>
      <c r="E297" s="106" t="s">
        <v>628</v>
      </c>
      <c r="F297" s="106" t="s">
        <v>353</v>
      </c>
      <c r="G297" s="106">
        <v>1.37</v>
      </c>
      <c r="H297" s="106">
        <v>1.67</v>
      </c>
      <c r="I297" s="106">
        <v>1.89</v>
      </c>
      <c r="J297" s="106">
        <v>2.11</v>
      </c>
      <c r="K297" s="106">
        <v>2.36</v>
      </c>
      <c r="L297" s="106">
        <v>2.66</v>
      </c>
      <c r="M297" s="106">
        <v>3.17</v>
      </c>
      <c r="N297" s="106">
        <v>4.03</v>
      </c>
      <c r="O297" s="106">
        <v>5.9</v>
      </c>
    </row>
    <row r="298" spans="1:15">
      <c r="A298" s="106">
        <v>2010</v>
      </c>
      <c r="B298" s="106" t="s">
        <v>636</v>
      </c>
      <c r="C298" s="106" t="s">
        <v>626</v>
      </c>
      <c r="D298" s="106" t="s">
        <v>353</v>
      </c>
      <c r="E298" s="106" t="s">
        <v>631</v>
      </c>
      <c r="F298" s="106" t="s">
        <v>629</v>
      </c>
      <c r="G298" s="106">
        <v>0.86</v>
      </c>
      <c r="H298" s="106">
        <v>0.95</v>
      </c>
      <c r="I298" s="106">
        <v>1.02</v>
      </c>
      <c r="J298" s="106">
        <v>1.1200000000000001</v>
      </c>
      <c r="K298" s="106">
        <v>1.24</v>
      </c>
      <c r="L298" s="106">
        <v>1.42</v>
      </c>
      <c r="M298" s="106">
        <v>1.66</v>
      </c>
      <c r="N298" s="106">
        <v>2</v>
      </c>
      <c r="O298" s="106">
        <v>2.64</v>
      </c>
    </row>
    <row r="299" spans="1:15">
      <c r="A299" s="106">
        <v>2010</v>
      </c>
      <c r="B299" s="106" t="s">
        <v>636</v>
      </c>
      <c r="C299" s="106" t="s">
        <v>630</v>
      </c>
      <c r="D299" s="106" t="s">
        <v>353</v>
      </c>
      <c r="E299" s="106" t="s">
        <v>631</v>
      </c>
      <c r="F299" s="106" t="s">
        <v>629</v>
      </c>
      <c r="G299" s="106">
        <v>0.86</v>
      </c>
      <c r="H299" s="106">
        <v>0.95</v>
      </c>
      <c r="I299" s="106">
        <v>1.02</v>
      </c>
      <c r="J299" s="106">
        <v>1.1200000000000001</v>
      </c>
      <c r="K299" s="106">
        <v>1.24</v>
      </c>
      <c r="L299" s="106">
        <v>1.42</v>
      </c>
      <c r="M299" s="106">
        <v>1.66</v>
      </c>
      <c r="N299" s="106">
        <v>2</v>
      </c>
      <c r="O299" s="106">
        <v>2.64</v>
      </c>
    </row>
    <row r="300" spans="1:15">
      <c r="A300" s="106">
        <v>2010</v>
      </c>
      <c r="B300" s="106" t="s">
        <v>636</v>
      </c>
      <c r="C300" s="106" t="s">
        <v>626</v>
      </c>
      <c r="D300" s="106" t="s">
        <v>353</v>
      </c>
      <c r="E300" s="106" t="s">
        <v>631</v>
      </c>
      <c r="F300" s="106" t="s">
        <v>301</v>
      </c>
      <c r="G300" s="106">
        <v>0.73</v>
      </c>
      <c r="H300" s="106">
        <v>0.78</v>
      </c>
      <c r="I300" s="106">
        <v>0.87</v>
      </c>
      <c r="J300" s="106">
        <v>0.94</v>
      </c>
      <c r="K300" s="106">
        <v>0.99</v>
      </c>
      <c r="L300" s="106">
        <v>1.05</v>
      </c>
      <c r="M300" s="106">
        <v>1.1399999999999999</v>
      </c>
      <c r="N300" s="106">
        <v>1.26</v>
      </c>
      <c r="O300" s="106">
        <v>1.61</v>
      </c>
    </row>
    <row r="301" spans="1:15">
      <c r="A301" s="106">
        <v>2010</v>
      </c>
      <c r="B301" s="106" t="s">
        <v>636</v>
      </c>
      <c r="C301" s="106" t="s">
        <v>630</v>
      </c>
      <c r="D301" s="106" t="s">
        <v>353</v>
      </c>
      <c r="E301" s="106" t="s">
        <v>631</v>
      </c>
      <c r="F301" s="106" t="s">
        <v>301</v>
      </c>
      <c r="G301" s="106">
        <v>0.73</v>
      </c>
      <c r="H301" s="106">
        <v>0.78</v>
      </c>
      <c r="I301" s="106">
        <v>0.87</v>
      </c>
      <c r="J301" s="106">
        <v>0.94</v>
      </c>
      <c r="K301" s="106">
        <v>0.99</v>
      </c>
      <c r="L301" s="106">
        <v>1.05</v>
      </c>
      <c r="M301" s="106">
        <v>1.1399999999999999</v>
      </c>
      <c r="N301" s="106">
        <v>1.26</v>
      </c>
      <c r="O301" s="106">
        <v>1.61</v>
      </c>
    </row>
    <row r="302" spans="1:15">
      <c r="A302" s="106">
        <v>2010</v>
      </c>
      <c r="B302" s="106" t="s">
        <v>636</v>
      </c>
      <c r="C302" s="106" t="s">
        <v>626</v>
      </c>
      <c r="D302" s="106" t="s">
        <v>353</v>
      </c>
      <c r="E302" s="106" t="s">
        <v>631</v>
      </c>
      <c r="F302" s="106" t="s">
        <v>353</v>
      </c>
      <c r="G302" s="106">
        <v>0.83</v>
      </c>
      <c r="H302" s="106">
        <v>0.93</v>
      </c>
      <c r="I302" s="106">
        <v>1</v>
      </c>
      <c r="J302" s="106">
        <v>1.0900000000000001</v>
      </c>
      <c r="K302" s="106">
        <v>1.21</v>
      </c>
      <c r="L302" s="106">
        <v>1.37</v>
      </c>
      <c r="M302" s="106">
        <v>1.61</v>
      </c>
      <c r="N302" s="106">
        <v>1.94</v>
      </c>
      <c r="O302" s="106">
        <v>2.56</v>
      </c>
    </row>
    <row r="303" spans="1:15">
      <c r="A303" s="106">
        <v>2010</v>
      </c>
      <c r="B303" s="106" t="s">
        <v>636</v>
      </c>
      <c r="C303" s="106" t="s">
        <v>630</v>
      </c>
      <c r="D303" s="106" t="s">
        <v>353</v>
      </c>
      <c r="E303" s="106" t="s">
        <v>631</v>
      </c>
      <c r="F303" s="106" t="s">
        <v>353</v>
      </c>
      <c r="G303" s="106">
        <v>0.83</v>
      </c>
      <c r="H303" s="106">
        <v>0.93</v>
      </c>
      <c r="I303" s="106">
        <v>1</v>
      </c>
      <c r="J303" s="106">
        <v>1.0900000000000001</v>
      </c>
      <c r="K303" s="106">
        <v>1.21</v>
      </c>
      <c r="L303" s="106">
        <v>1.37</v>
      </c>
      <c r="M303" s="106">
        <v>1.61</v>
      </c>
      <c r="N303" s="106">
        <v>1.94</v>
      </c>
      <c r="O303" s="106">
        <v>2.56</v>
      </c>
    </row>
    <row r="304" spans="1:15">
      <c r="A304" s="106">
        <v>2010</v>
      </c>
      <c r="B304" s="106" t="s">
        <v>636</v>
      </c>
      <c r="C304" s="106" t="s">
        <v>626</v>
      </c>
      <c r="D304" s="106" t="s">
        <v>353</v>
      </c>
      <c r="E304" s="106" t="s">
        <v>353</v>
      </c>
      <c r="F304" s="106" t="s">
        <v>629</v>
      </c>
      <c r="G304" s="106">
        <v>0.9</v>
      </c>
      <c r="H304" s="106">
        <v>1.01</v>
      </c>
      <c r="I304" s="106">
        <v>1.1499999999999999</v>
      </c>
      <c r="J304" s="106">
        <v>1.32</v>
      </c>
      <c r="K304" s="106">
        <v>1.57</v>
      </c>
      <c r="L304" s="106">
        <v>1.84</v>
      </c>
      <c r="M304" s="106">
        <v>2.17</v>
      </c>
      <c r="N304" s="106">
        <v>2.65</v>
      </c>
      <c r="O304" s="106">
        <v>3.68</v>
      </c>
    </row>
    <row r="305" spans="1:15">
      <c r="A305" s="106">
        <v>2010</v>
      </c>
      <c r="B305" s="106" t="s">
        <v>636</v>
      </c>
      <c r="C305" s="106" t="s">
        <v>630</v>
      </c>
      <c r="D305" s="106" t="s">
        <v>353</v>
      </c>
      <c r="E305" s="106" t="s">
        <v>353</v>
      </c>
      <c r="F305" s="106" t="s">
        <v>629</v>
      </c>
      <c r="G305" s="106">
        <v>0.9</v>
      </c>
      <c r="H305" s="106">
        <v>1.01</v>
      </c>
      <c r="I305" s="106">
        <v>1.1499999999999999</v>
      </c>
      <c r="J305" s="106">
        <v>1.32</v>
      </c>
      <c r="K305" s="106">
        <v>1.57</v>
      </c>
      <c r="L305" s="106">
        <v>1.84</v>
      </c>
      <c r="M305" s="106">
        <v>2.17</v>
      </c>
      <c r="N305" s="106">
        <v>2.65</v>
      </c>
      <c r="O305" s="106">
        <v>3.68</v>
      </c>
    </row>
    <row r="306" spans="1:15">
      <c r="A306" s="106">
        <v>2010</v>
      </c>
      <c r="B306" s="106" t="s">
        <v>636</v>
      </c>
      <c r="C306" s="106" t="s">
        <v>626</v>
      </c>
      <c r="D306" s="106" t="s">
        <v>353</v>
      </c>
      <c r="E306" s="106" t="s">
        <v>353</v>
      </c>
      <c r="F306" s="106" t="s">
        <v>301</v>
      </c>
      <c r="G306" s="106">
        <v>0.74</v>
      </c>
      <c r="H306" s="106">
        <v>0.82</v>
      </c>
      <c r="I306" s="106">
        <v>0.92</v>
      </c>
      <c r="J306" s="106">
        <v>0.98</v>
      </c>
      <c r="K306" s="106">
        <v>1.05</v>
      </c>
      <c r="L306" s="106">
        <v>1.1499999999999999</v>
      </c>
      <c r="M306" s="106">
        <v>1.32</v>
      </c>
      <c r="N306" s="106">
        <v>1.66</v>
      </c>
      <c r="O306" s="106">
        <v>2.2999999999999998</v>
      </c>
    </row>
    <row r="307" spans="1:15">
      <c r="A307" s="106">
        <v>2010</v>
      </c>
      <c r="B307" s="106" t="s">
        <v>636</v>
      </c>
      <c r="C307" s="106" t="s">
        <v>630</v>
      </c>
      <c r="D307" s="106" t="s">
        <v>353</v>
      </c>
      <c r="E307" s="106" t="s">
        <v>353</v>
      </c>
      <c r="F307" s="106" t="s">
        <v>301</v>
      </c>
      <c r="G307" s="106">
        <v>0.74</v>
      </c>
      <c r="H307" s="106">
        <v>0.82</v>
      </c>
      <c r="I307" s="106">
        <v>0.92</v>
      </c>
      <c r="J307" s="106">
        <v>0.98</v>
      </c>
      <c r="K307" s="106">
        <v>1.05</v>
      </c>
      <c r="L307" s="106">
        <v>1.1499999999999999</v>
      </c>
      <c r="M307" s="106">
        <v>1.32</v>
      </c>
      <c r="N307" s="106">
        <v>1.66</v>
      </c>
      <c r="O307" s="106">
        <v>2.2999999999999998</v>
      </c>
    </row>
    <row r="308" spans="1:15">
      <c r="A308" s="106">
        <v>2010</v>
      </c>
      <c r="B308" s="106" t="s">
        <v>636</v>
      </c>
      <c r="C308" s="106" t="s">
        <v>626</v>
      </c>
      <c r="D308" s="106" t="s">
        <v>353</v>
      </c>
      <c r="E308" s="106" t="s">
        <v>353</v>
      </c>
      <c r="F308" s="106" t="s">
        <v>353</v>
      </c>
      <c r="G308" s="106">
        <v>0.88</v>
      </c>
      <c r="H308" s="106">
        <v>0.99</v>
      </c>
      <c r="I308" s="106">
        <v>1.1100000000000001</v>
      </c>
      <c r="J308" s="106">
        <v>1.27</v>
      </c>
      <c r="K308" s="106">
        <v>1.52</v>
      </c>
      <c r="L308" s="106">
        <v>1.78</v>
      </c>
      <c r="M308" s="106">
        <v>2.12</v>
      </c>
      <c r="N308" s="106">
        <v>2.58</v>
      </c>
      <c r="O308" s="106">
        <v>3.61</v>
      </c>
    </row>
    <row r="309" spans="1:15">
      <c r="A309" s="106">
        <v>2010</v>
      </c>
      <c r="B309" s="106" t="s">
        <v>636</v>
      </c>
      <c r="C309" s="106" t="s">
        <v>630</v>
      </c>
      <c r="D309" s="106" t="s">
        <v>353</v>
      </c>
      <c r="E309" s="106" t="s">
        <v>353</v>
      </c>
      <c r="F309" s="106" t="s">
        <v>353</v>
      </c>
      <c r="G309" s="106">
        <v>0.88</v>
      </c>
      <c r="H309" s="106">
        <v>0.99</v>
      </c>
      <c r="I309" s="106">
        <v>1.1100000000000001</v>
      </c>
      <c r="J309" s="106">
        <v>1.27</v>
      </c>
      <c r="K309" s="106">
        <v>1.52</v>
      </c>
      <c r="L309" s="106">
        <v>1.78</v>
      </c>
      <c r="M309" s="106">
        <v>2.12</v>
      </c>
      <c r="N309" s="106">
        <v>2.58</v>
      </c>
      <c r="O309" s="106">
        <v>3.61</v>
      </c>
    </row>
    <row r="310" spans="1:15">
      <c r="A310" s="106">
        <v>2010</v>
      </c>
      <c r="B310" s="106" t="s">
        <v>636</v>
      </c>
      <c r="C310" s="106" t="s">
        <v>626</v>
      </c>
      <c r="D310" s="106" t="s">
        <v>634</v>
      </c>
      <c r="E310" s="106" t="s">
        <v>628</v>
      </c>
      <c r="F310" s="106" t="s">
        <v>629</v>
      </c>
      <c r="G310" s="106">
        <v>1.83</v>
      </c>
      <c r="H310" s="106">
        <v>2.2200000000000002</v>
      </c>
      <c r="I310" s="106">
        <v>2.5499999999999998</v>
      </c>
      <c r="J310" s="106">
        <v>2.92</v>
      </c>
      <c r="K310" s="106">
        <v>3.33</v>
      </c>
      <c r="L310" s="106">
        <v>3.85</v>
      </c>
      <c r="M310" s="106">
        <v>4.63</v>
      </c>
      <c r="N310" s="106">
        <v>5.7</v>
      </c>
      <c r="O310" s="106">
        <v>7.63</v>
      </c>
    </row>
    <row r="311" spans="1:15">
      <c r="A311" s="106">
        <v>2010</v>
      </c>
      <c r="B311" s="106" t="s">
        <v>636</v>
      </c>
      <c r="C311" s="106" t="s">
        <v>630</v>
      </c>
      <c r="D311" s="106" t="s">
        <v>634</v>
      </c>
      <c r="E311" s="106" t="s">
        <v>628</v>
      </c>
      <c r="F311" s="106" t="s">
        <v>629</v>
      </c>
      <c r="G311" s="106">
        <v>1.83</v>
      </c>
      <c r="H311" s="106">
        <v>2.2200000000000002</v>
      </c>
      <c r="I311" s="106">
        <v>2.5499999999999998</v>
      </c>
      <c r="J311" s="106">
        <v>2.92</v>
      </c>
      <c r="K311" s="106">
        <v>3.33</v>
      </c>
      <c r="L311" s="106">
        <v>3.85</v>
      </c>
      <c r="M311" s="106">
        <v>4.63</v>
      </c>
      <c r="N311" s="106">
        <v>5.7</v>
      </c>
      <c r="O311" s="106">
        <v>7.63</v>
      </c>
    </row>
    <row r="312" spans="1:15">
      <c r="A312" s="106">
        <v>2010</v>
      </c>
      <c r="B312" s="106" t="s">
        <v>636</v>
      </c>
      <c r="C312" s="106" t="s">
        <v>626</v>
      </c>
      <c r="D312" s="106" t="s">
        <v>634</v>
      </c>
      <c r="E312" s="106" t="s">
        <v>628</v>
      </c>
      <c r="F312" s="106" t="s">
        <v>301</v>
      </c>
      <c r="G312" s="106">
        <v>1.25</v>
      </c>
      <c r="H312" s="106">
        <v>1.45</v>
      </c>
      <c r="I312" s="106">
        <v>1.72</v>
      </c>
      <c r="J312" s="106">
        <v>1.92</v>
      </c>
      <c r="K312" s="106">
        <v>2.0099999999999998</v>
      </c>
      <c r="L312" s="106">
        <v>2.4300000000000002</v>
      </c>
      <c r="M312" s="106">
        <v>3.2</v>
      </c>
      <c r="N312" s="106">
        <v>4.26</v>
      </c>
      <c r="O312" s="106">
        <v>6.26</v>
      </c>
    </row>
    <row r="313" spans="1:15">
      <c r="A313" s="106">
        <v>2010</v>
      </c>
      <c r="B313" s="106" t="s">
        <v>636</v>
      </c>
      <c r="C313" s="106" t="s">
        <v>630</v>
      </c>
      <c r="D313" s="106" t="s">
        <v>634</v>
      </c>
      <c r="E313" s="106" t="s">
        <v>628</v>
      </c>
      <c r="F313" s="106" t="s">
        <v>301</v>
      </c>
      <c r="G313" s="106">
        <v>1.25</v>
      </c>
      <c r="H313" s="106">
        <v>1.45</v>
      </c>
      <c r="I313" s="106">
        <v>1.72</v>
      </c>
      <c r="J313" s="106">
        <v>1.92</v>
      </c>
      <c r="K313" s="106">
        <v>2.0099999999999998</v>
      </c>
      <c r="L313" s="106">
        <v>2.4300000000000002</v>
      </c>
      <c r="M313" s="106">
        <v>3.2</v>
      </c>
      <c r="N313" s="106">
        <v>4.26</v>
      </c>
      <c r="O313" s="106">
        <v>6.26</v>
      </c>
    </row>
    <row r="314" spans="1:15">
      <c r="A314" s="106">
        <v>2010</v>
      </c>
      <c r="B314" s="106" t="s">
        <v>636</v>
      </c>
      <c r="C314" s="106" t="s">
        <v>626</v>
      </c>
      <c r="D314" s="106" t="s">
        <v>634</v>
      </c>
      <c r="E314" s="106" t="s">
        <v>628</v>
      </c>
      <c r="F314" s="106" t="s">
        <v>353</v>
      </c>
      <c r="G314" s="106">
        <v>1.77</v>
      </c>
      <c r="H314" s="106">
        <v>2.17</v>
      </c>
      <c r="I314" s="106">
        <v>2.52</v>
      </c>
      <c r="J314" s="106">
        <v>2.89</v>
      </c>
      <c r="K314" s="106">
        <v>3.3</v>
      </c>
      <c r="L314" s="106">
        <v>3.82</v>
      </c>
      <c r="M314" s="106">
        <v>4.59</v>
      </c>
      <c r="N314" s="106">
        <v>5.66</v>
      </c>
      <c r="O314" s="106">
        <v>7.61</v>
      </c>
    </row>
    <row r="315" spans="1:15">
      <c r="A315" s="106">
        <v>2010</v>
      </c>
      <c r="B315" s="106" t="s">
        <v>636</v>
      </c>
      <c r="C315" s="106" t="s">
        <v>630</v>
      </c>
      <c r="D315" s="106" t="s">
        <v>634</v>
      </c>
      <c r="E315" s="106" t="s">
        <v>628</v>
      </c>
      <c r="F315" s="106" t="s">
        <v>353</v>
      </c>
      <c r="G315" s="106">
        <v>1.77</v>
      </c>
      <c r="H315" s="106">
        <v>2.17</v>
      </c>
      <c r="I315" s="106">
        <v>2.52</v>
      </c>
      <c r="J315" s="106">
        <v>2.89</v>
      </c>
      <c r="K315" s="106">
        <v>3.3</v>
      </c>
      <c r="L315" s="106">
        <v>3.82</v>
      </c>
      <c r="M315" s="106">
        <v>4.59</v>
      </c>
      <c r="N315" s="106">
        <v>5.66</v>
      </c>
      <c r="O315" s="106">
        <v>7.61</v>
      </c>
    </row>
    <row r="316" spans="1:15">
      <c r="A316" s="106">
        <v>2010</v>
      </c>
      <c r="B316" s="106" t="s">
        <v>636</v>
      </c>
      <c r="C316" s="106" t="s">
        <v>626</v>
      </c>
      <c r="D316" s="106" t="s">
        <v>634</v>
      </c>
      <c r="E316" s="106" t="s">
        <v>631</v>
      </c>
      <c r="F316" s="106" t="s">
        <v>629</v>
      </c>
      <c r="G316" s="106">
        <v>0.95</v>
      </c>
      <c r="H316" s="106">
        <v>1.1399999999999999</v>
      </c>
      <c r="I316" s="106">
        <v>1.26</v>
      </c>
      <c r="J316" s="106">
        <v>1.45</v>
      </c>
      <c r="K316" s="106">
        <v>1.69</v>
      </c>
      <c r="L316" s="106">
        <v>1.96</v>
      </c>
      <c r="M316" s="106">
        <v>2.25</v>
      </c>
      <c r="N316" s="106">
        <v>2.64</v>
      </c>
      <c r="O316" s="106">
        <v>3.35</v>
      </c>
    </row>
    <row r="317" spans="1:15">
      <c r="A317" s="106">
        <v>2010</v>
      </c>
      <c r="B317" s="106" t="s">
        <v>636</v>
      </c>
      <c r="C317" s="106" t="s">
        <v>630</v>
      </c>
      <c r="D317" s="106" t="s">
        <v>634</v>
      </c>
      <c r="E317" s="106" t="s">
        <v>631</v>
      </c>
      <c r="F317" s="106" t="s">
        <v>629</v>
      </c>
      <c r="G317" s="106">
        <v>0.95</v>
      </c>
      <c r="H317" s="106">
        <v>1.1399999999999999</v>
      </c>
      <c r="I317" s="106">
        <v>1.26</v>
      </c>
      <c r="J317" s="106">
        <v>1.45</v>
      </c>
      <c r="K317" s="106">
        <v>1.68</v>
      </c>
      <c r="L317" s="106">
        <v>1.96</v>
      </c>
      <c r="M317" s="106">
        <v>2.25</v>
      </c>
      <c r="N317" s="106">
        <v>2.64</v>
      </c>
      <c r="O317" s="106">
        <v>3.35</v>
      </c>
    </row>
    <row r="318" spans="1:15">
      <c r="A318" s="106">
        <v>2010</v>
      </c>
      <c r="B318" s="106" t="s">
        <v>636</v>
      </c>
      <c r="C318" s="106" t="s">
        <v>626</v>
      </c>
      <c r="D318" s="106" t="s">
        <v>634</v>
      </c>
      <c r="E318" s="106" t="s">
        <v>631</v>
      </c>
      <c r="F318" s="106" t="s">
        <v>301</v>
      </c>
      <c r="G318" s="106">
        <v>0.92</v>
      </c>
      <c r="H318" s="106">
        <v>1.04</v>
      </c>
      <c r="I318" s="106">
        <v>1.1200000000000001</v>
      </c>
      <c r="J318" s="106">
        <v>1.1599999999999999</v>
      </c>
      <c r="K318" s="106">
        <v>1.22</v>
      </c>
      <c r="L318" s="106">
        <v>1.32</v>
      </c>
      <c r="M318" s="106">
        <v>1.42</v>
      </c>
      <c r="N318" s="106">
        <v>1.57</v>
      </c>
      <c r="O318" s="106">
        <v>1.99</v>
      </c>
    </row>
    <row r="319" spans="1:15">
      <c r="A319" s="106">
        <v>2010</v>
      </c>
      <c r="B319" s="106" t="s">
        <v>636</v>
      </c>
      <c r="C319" s="106" t="s">
        <v>630</v>
      </c>
      <c r="D319" s="106" t="s">
        <v>634</v>
      </c>
      <c r="E319" s="106" t="s">
        <v>631</v>
      </c>
      <c r="F319" s="106" t="s">
        <v>301</v>
      </c>
      <c r="G319" s="106">
        <v>0.92</v>
      </c>
      <c r="H319" s="106">
        <v>1.04</v>
      </c>
      <c r="I319" s="106">
        <v>1.1200000000000001</v>
      </c>
      <c r="J319" s="106">
        <v>1.1599999999999999</v>
      </c>
      <c r="K319" s="106">
        <v>1.22</v>
      </c>
      <c r="L319" s="106">
        <v>1.32</v>
      </c>
      <c r="M319" s="106">
        <v>1.42</v>
      </c>
      <c r="N319" s="106">
        <v>1.57</v>
      </c>
      <c r="O319" s="106">
        <v>1.99</v>
      </c>
    </row>
    <row r="320" spans="1:15">
      <c r="A320" s="106">
        <v>2010</v>
      </c>
      <c r="B320" s="106" t="s">
        <v>636</v>
      </c>
      <c r="C320" s="106" t="s">
        <v>626</v>
      </c>
      <c r="D320" s="106" t="s">
        <v>634</v>
      </c>
      <c r="E320" s="106" t="s">
        <v>631</v>
      </c>
      <c r="F320" s="106" t="s">
        <v>353</v>
      </c>
      <c r="G320" s="106">
        <v>0.95</v>
      </c>
      <c r="H320" s="106">
        <v>1.1399999999999999</v>
      </c>
      <c r="I320" s="106">
        <v>1.23</v>
      </c>
      <c r="J320" s="106">
        <v>1.39</v>
      </c>
      <c r="K320" s="106">
        <v>1.62</v>
      </c>
      <c r="L320" s="106">
        <v>1.89</v>
      </c>
      <c r="M320" s="106">
        <v>2.1800000000000002</v>
      </c>
      <c r="N320" s="106">
        <v>2.58</v>
      </c>
      <c r="O320" s="106">
        <v>3.3</v>
      </c>
    </row>
    <row r="321" spans="1:15">
      <c r="A321" s="106">
        <v>2010</v>
      </c>
      <c r="B321" s="106" t="s">
        <v>636</v>
      </c>
      <c r="C321" s="106" t="s">
        <v>630</v>
      </c>
      <c r="D321" s="106" t="s">
        <v>634</v>
      </c>
      <c r="E321" s="106" t="s">
        <v>631</v>
      </c>
      <c r="F321" s="106" t="s">
        <v>353</v>
      </c>
      <c r="G321" s="106">
        <v>0.95</v>
      </c>
      <c r="H321" s="106">
        <v>1.1399999999999999</v>
      </c>
      <c r="I321" s="106">
        <v>1.23</v>
      </c>
      <c r="J321" s="106">
        <v>1.39</v>
      </c>
      <c r="K321" s="106">
        <v>1.62</v>
      </c>
      <c r="L321" s="106">
        <v>1.89</v>
      </c>
      <c r="M321" s="106">
        <v>2.1800000000000002</v>
      </c>
      <c r="N321" s="106">
        <v>2.58</v>
      </c>
      <c r="O321" s="106">
        <v>3.3</v>
      </c>
    </row>
    <row r="322" spans="1:15">
      <c r="A322" s="106">
        <v>2010</v>
      </c>
      <c r="B322" s="106" t="s">
        <v>636</v>
      </c>
      <c r="C322" s="106" t="s">
        <v>626</v>
      </c>
      <c r="D322" s="106" t="s">
        <v>634</v>
      </c>
      <c r="E322" s="106" t="s">
        <v>353</v>
      </c>
      <c r="F322" s="106" t="s">
        <v>629</v>
      </c>
      <c r="G322" s="106">
        <v>1.06</v>
      </c>
      <c r="H322" s="106">
        <v>1.24</v>
      </c>
      <c r="I322" s="106">
        <v>1.5</v>
      </c>
      <c r="J322" s="106">
        <v>1.82</v>
      </c>
      <c r="K322" s="106">
        <v>2.13</v>
      </c>
      <c r="L322" s="106">
        <v>2.4700000000000002</v>
      </c>
      <c r="M322" s="106">
        <v>2.93</v>
      </c>
      <c r="N322" s="106">
        <v>3.62</v>
      </c>
      <c r="O322" s="106">
        <v>5</v>
      </c>
    </row>
    <row r="323" spans="1:15">
      <c r="A323" s="106">
        <v>2010</v>
      </c>
      <c r="B323" s="106" t="s">
        <v>636</v>
      </c>
      <c r="C323" s="106" t="s">
        <v>630</v>
      </c>
      <c r="D323" s="106" t="s">
        <v>634</v>
      </c>
      <c r="E323" s="106" t="s">
        <v>353</v>
      </c>
      <c r="F323" s="106" t="s">
        <v>629</v>
      </c>
      <c r="G323" s="106">
        <v>1.06</v>
      </c>
      <c r="H323" s="106">
        <v>1.24</v>
      </c>
      <c r="I323" s="106">
        <v>1.5</v>
      </c>
      <c r="J323" s="106">
        <v>1.82</v>
      </c>
      <c r="K323" s="106">
        <v>2.13</v>
      </c>
      <c r="L323" s="106">
        <v>2.4700000000000002</v>
      </c>
      <c r="M323" s="106">
        <v>2.93</v>
      </c>
      <c r="N323" s="106">
        <v>3.62</v>
      </c>
      <c r="O323" s="106">
        <v>5</v>
      </c>
    </row>
    <row r="324" spans="1:15">
      <c r="A324" s="106">
        <v>2010</v>
      </c>
      <c r="B324" s="106" t="s">
        <v>636</v>
      </c>
      <c r="C324" s="106" t="s">
        <v>626</v>
      </c>
      <c r="D324" s="106" t="s">
        <v>634</v>
      </c>
      <c r="E324" s="106" t="s">
        <v>353</v>
      </c>
      <c r="F324" s="106" t="s">
        <v>301</v>
      </c>
      <c r="G324" s="106">
        <v>0.92</v>
      </c>
      <c r="H324" s="106">
        <v>1.06</v>
      </c>
      <c r="I324" s="106">
        <v>1.1399999999999999</v>
      </c>
      <c r="J324" s="106">
        <v>1.2</v>
      </c>
      <c r="K324" s="106">
        <v>1.29</v>
      </c>
      <c r="L324" s="106">
        <v>1.42</v>
      </c>
      <c r="M324" s="106">
        <v>1.59</v>
      </c>
      <c r="N324" s="106">
        <v>1.92</v>
      </c>
      <c r="O324" s="106">
        <v>2.87</v>
      </c>
    </row>
    <row r="325" spans="1:15">
      <c r="A325" s="106">
        <v>2010</v>
      </c>
      <c r="B325" s="106" t="s">
        <v>636</v>
      </c>
      <c r="C325" s="106" t="s">
        <v>630</v>
      </c>
      <c r="D325" s="106" t="s">
        <v>634</v>
      </c>
      <c r="E325" s="106" t="s">
        <v>353</v>
      </c>
      <c r="F325" s="106" t="s">
        <v>301</v>
      </c>
      <c r="G325" s="106">
        <v>0.92</v>
      </c>
      <c r="H325" s="106">
        <v>1.06</v>
      </c>
      <c r="I325" s="106">
        <v>1.1399999999999999</v>
      </c>
      <c r="J325" s="106">
        <v>1.2</v>
      </c>
      <c r="K325" s="106">
        <v>1.3</v>
      </c>
      <c r="L325" s="106">
        <v>1.42</v>
      </c>
      <c r="M325" s="106">
        <v>1.59</v>
      </c>
      <c r="N325" s="106">
        <v>1.92</v>
      </c>
      <c r="O325" s="106">
        <v>2.87</v>
      </c>
    </row>
    <row r="326" spans="1:15">
      <c r="A326" s="106">
        <v>2010</v>
      </c>
      <c r="B326" s="106" t="s">
        <v>636</v>
      </c>
      <c r="C326" s="106" t="s">
        <v>626</v>
      </c>
      <c r="D326" s="106" t="s">
        <v>634</v>
      </c>
      <c r="E326" s="106" t="s">
        <v>353</v>
      </c>
      <c r="F326" s="106" t="s">
        <v>353</v>
      </c>
      <c r="G326" s="106">
        <v>1.04</v>
      </c>
      <c r="H326" s="106">
        <v>1.21</v>
      </c>
      <c r="I326" s="106">
        <v>1.44</v>
      </c>
      <c r="J326" s="106">
        <v>1.74</v>
      </c>
      <c r="K326" s="106">
        <v>2.0699999999999998</v>
      </c>
      <c r="L326" s="106">
        <v>2.41</v>
      </c>
      <c r="M326" s="106">
        <v>2.87</v>
      </c>
      <c r="N326" s="106">
        <v>3.55</v>
      </c>
      <c r="O326" s="106">
        <v>4.92</v>
      </c>
    </row>
    <row r="327" spans="1:15">
      <c r="A327" s="106">
        <v>2010</v>
      </c>
      <c r="B327" s="106" t="s">
        <v>636</v>
      </c>
      <c r="C327" s="106" t="s">
        <v>630</v>
      </c>
      <c r="D327" s="106" t="s">
        <v>634</v>
      </c>
      <c r="E327" s="106" t="s">
        <v>353</v>
      </c>
      <c r="F327" s="106" t="s">
        <v>353</v>
      </c>
      <c r="G327" s="106">
        <v>1.04</v>
      </c>
      <c r="H327" s="106">
        <v>1.21</v>
      </c>
      <c r="I327" s="106">
        <v>1.44</v>
      </c>
      <c r="J327" s="106">
        <v>1.74</v>
      </c>
      <c r="K327" s="106">
        <v>2.06</v>
      </c>
      <c r="L327" s="106">
        <v>2.41</v>
      </c>
      <c r="M327" s="106">
        <v>2.86</v>
      </c>
      <c r="N327" s="106">
        <v>3.55</v>
      </c>
      <c r="O327" s="106">
        <v>4.91</v>
      </c>
    </row>
    <row r="328" spans="1:15">
      <c r="A328" s="106">
        <v>2010</v>
      </c>
      <c r="B328" s="106" t="s">
        <v>637</v>
      </c>
      <c r="C328" s="106" t="s">
        <v>626</v>
      </c>
      <c r="D328" s="106" t="s">
        <v>627</v>
      </c>
      <c r="E328" s="106" t="s">
        <v>628</v>
      </c>
      <c r="F328" s="106" t="s">
        <v>629</v>
      </c>
      <c r="G328" s="106">
        <v>24.29</v>
      </c>
      <c r="H328" s="106">
        <v>28.08</v>
      </c>
      <c r="I328" s="106">
        <v>31.45</v>
      </c>
      <c r="J328" s="106">
        <v>34.9</v>
      </c>
      <c r="K328" s="106">
        <v>38.53</v>
      </c>
      <c r="L328" s="106">
        <v>42.25</v>
      </c>
      <c r="M328" s="106">
        <v>46.85</v>
      </c>
      <c r="N328" s="106">
        <v>53.6</v>
      </c>
      <c r="O328" s="106">
        <v>68.02</v>
      </c>
    </row>
    <row r="329" spans="1:15">
      <c r="A329" s="106">
        <v>2010</v>
      </c>
      <c r="B329" s="106" t="s">
        <v>637</v>
      </c>
      <c r="C329" s="106" t="s">
        <v>630</v>
      </c>
      <c r="D329" s="106" t="s">
        <v>627</v>
      </c>
      <c r="E329" s="106" t="s">
        <v>628</v>
      </c>
      <c r="F329" s="106" t="s">
        <v>629</v>
      </c>
      <c r="G329" s="106">
        <v>24.29</v>
      </c>
      <c r="H329" s="106">
        <v>28.08</v>
      </c>
      <c r="I329" s="106">
        <v>31.45</v>
      </c>
      <c r="J329" s="106">
        <v>34.9</v>
      </c>
      <c r="K329" s="106">
        <v>38.53</v>
      </c>
      <c r="L329" s="106">
        <v>42.25</v>
      </c>
      <c r="M329" s="106">
        <v>46.85</v>
      </c>
      <c r="N329" s="106">
        <v>53.6</v>
      </c>
      <c r="O329" s="106">
        <v>68.02</v>
      </c>
    </row>
    <row r="330" spans="1:15">
      <c r="A330" s="106">
        <v>2010</v>
      </c>
      <c r="B330" s="106" t="s">
        <v>637</v>
      </c>
      <c r="C330" s="106" t="s">
        <v>626</v>
      </c>
      <c r="D330" s="106" t="s">
        <v>627</v>
      </c>
      <c r="E330" s="106" t="s">
        <v>628</v>
      </c>
      <c r="F330" s="106" t="s">
        <v>301</v>
      </c>
      <c r="G330" s="106">
        <v>22.07</v>
      </c>
      <c r="H330" s="106">
        <v>25.4</v>
      </c>
      <c r="I330" s="106">
        <v>28.11</v>
      </c>
      <c r="J330" s="106">
        <v>30.57</v>
      </c>
      <c r="K330" s="106">
        <v>33.31</v>
      </c>
      <c r="L330" s="106">
        <v>36.22</v>
      </c>
      <c r="M330" s="106">
        <v>39.93</v>
      </c>
      <c r="N330" s="106">
        <v>44.55</v>
      </c>
      <c r="O330" s="106">
        <v>53.16</v>
      </c>
    </row>
    <row r="331" spans="1:15">
      <c r="A331" s="106">
        <v>2010</v>
      </c>
      <c r="B331" s="106" t="s">
        <v>637</v>
      </c>
      <c r="C331" s="106" t="s">
        <v>630</v>
      </c>
      <c r="D331" s="106" t="s">
        <v>627</v>
      </c>
      <c r="E331" s="106" t="s">
        <v>628</v>
      </c>
      <c r="F331" s="106" t="s">
        <v>301</v>
      </c>
      <c r="G331" s="106">
        <v>22.07</v>
      </c>
      <c r="H331" s="106">
        <v>25.4</v>
      </c>
      <c r="I331" s="106">
        <v>28.11</v>
      </c>
      <c r="J331" s="106">
        <v>30.57</v>
      </c>
      <c r="K331" s="106">
        <v>33.31</v>
      </c>
      <c r="L331" s="106">
        <v>36.22</v>
      </c>
      <c r="M331" s="106">
        <v>39.93</v>
      </c>
      <c r="N331" s="106">
        <v>44.55</v>
      </c>
      <c r="O331" s="106">
        <v>53.16</v>
      </c>
    </row>
    <row r="332" spans="1:15">
      <c r="A332" s="106">
        <v>2010</v>
      </c>
      <c r="B332" s="106" t="s">
        <v>637</v>
      </c>
      <c r="C332" s="106" t="s">
        <v>626</v>
      </c>
      <c r="D332" s="106" t="s">
        <v>627</v>
      </c>
      <c r="E332" s="106" t="s">
        <v>628</v>
      </c>
      <c r="F332" s="106" t="s">
        <v>353</v>
      </c>
      <c r="G332" s="106">
        <v>23.89</v>
      </c>
      <c r="H332" s="106">
        <v>27.59</v>
      </c>
      <c r="I332" s="106">
        <v>30.76</v>
      </c>
      <c r="J332" s="106">
        <v>33.99</v>
      </c>
      <c r="K332" s="106">
        <v>37.56</v>
      </c>
      <c r="L332" s="106">
        <v>41.28</v>
      </c>
      <c r="M332" s="106">
        <v>45.69</v>
      </c>
      <c r="N332" s="106">
        <v>52.12</v>
      </c>
      <c r="O332" s="106">
        <v>65.89</v>
      </c>
    </row>
    <row r="333" spans="1:15">
      <c r="A333" s="106">
        <v>2010</v>
      </c>
      <c r="B333" s="106" t="s">
        <v>637</v>
      </c>
      <c r="C333" s="106" t="s">
        <v>630</v>
      </c>
      <c r="D333" s="106" t="s">
        <v>627</v>
      </c>
      <c r="E333" s="106" t="s">
        <v>628</v>
      </c>
      <c r="F333" s="106" t="s">
        <v>353</v>
      </c>
      <c r="G333" s="106">
        <v>23.89</v>
      </c>
      <c r="H333" s="106">
        <v>27.59</v>
      </c>
      <c r="I333" s="106">
        <v>30.76</v>
      </c>
      <c r="J333" s="106">
        <v>33.99</v>
      </c>
      <c r="K333" s="106">
        <v>37.56</v>
      </c>
      <c r="L333" s="106">
        <v>41.28</v>
      </c>
      <c r="M333" s="106">
        <v>45.69</v>
      </c>
      <c r="N333" s="106">
        <v>52.12</v>
      </c>
      <c r="O333" s="106">
        <v>65.89</v>
      </c>
    </row>
    <row r="334" spans="1:15">
      <c r="A334" s="106">
        <v>2010</v>
      </c>
      <c r="B334" s="106" t="s">
        <v>637</v>
      </c>
      <c r="C334" s="106" t="s">
        <v>626</v>
      </c>
      <c r="D334" s="106" t="s">
        <v>627</v>
      </c>
      <c r="E334" s="106" t="s">
        <v>631</v>
      </c>
      <c r="F334" s="106" t="s">
        <v>629</v>
      </c>
      <c r="G334" s="106">
        <v>16.510000000000002</v>
      </c>
      <c r="H334" s="106">
        <v>18.39</v>
      </c>
      <c r="I334" s="106">
        <v>19.98</v>
      </c>
      <c r="J334" s="106">
        <v>21.65</v>
      </c>
      <c r="K334" s="106">
        <v>23.38</v>
      </c>
      <c r="L334" s="106">
        <v>25.32</v>
      </c>
      <c r="M334" s="106">
        <v>27.67</v>
      </c>
      <c r="N334" s="106">
        <v>30.86</v>
      </c>
      <c r="O334" s="106">
        <v>36.33</v>
      </c>
    </row>
    <row r="335" spans="1:15">
      <c r="A335" s="106">
        <v>2010</v>
      </c>
      <c r="B335" s="106" t="s">
        <v>637</v>
      </c>
      <c r="C335" s="106" t="s">
        <v>630</v>
      </c>
      <c r="D335" s="106" t="s">
        <v>627</v>
      </c>
      <c r="E335" s="106" t="s">
        <v>631</v>
      </c>
      <c r="F335" s="106" t="s">
        <v>629</v>
      </c>
      <c r="G335" s="106">
        <v>16.510000000000002</v>
      </c>
      <c r="H335" s="106">
        <v>18.39</v>
      </c>
      <c r="I335" s="106">
        <v>19.98</v>
      </c>
      <c r="J335" s="106">
        <v>21.65</v>
      </c>
      <c r="K335" s="106">
        <v>23.38</v>
      </c>
      <c r="L335" s="106">
        <v>25.32</v>
      </c>
      <c r="M335" s="106">
        <v>27.67</v>
      </c>
      <c r="N335" s="106">
        <v>30.86</v>
      </c>
      <c r="O335" s="106">
        <v>36.33</v>
      </c>
    </row>
    <row r="336" spans="1:15">
      <c r="A336" s="106">
        <v>2010</v>
      </c>
      <c r="B336" s="106" t="s">
        <v>637</v>
      </c>
      <c r="C336" s="106" t="s">
        <v>626</v>
      </c>
      <c r="D336" s="106" t="s">
        <v>627</v>
      </c>
      <c r="E336" s="106" t="s">
        <v>631</v>
      </c>
      <c r="F336" s="106" t="s">
        <v>301</v>
      </c>
      <c r="G336" s="106">
        <v>12.63</v>
      </c>
      <c r="H336" s="106">
        <v>13.95</v>
      </c>
      <c r="I336" s="106">
        <v>15.61</v>
      </c>
      <c r="J336" s="106">
        <v>17.440000000000001</v>
      </c>
      <c r="K336" s="106">
        <v>18.899999999999999</v>
      </c>
      <c r="L336" s="106">
        <v>20.65</v>
      </c>
      <c r="M336" s="106">
        <v>22.81</v>
      </c>
      <c r="N336" s="106">
        <v>25.77</v>
      </c>
      <c r="O336" s="106">
        <v>30.39</v>
      </c>
    </row>
    <row r="337" spans="1:15">
      <c r="A337" s="106">
        <v>2010</v>
      </c>
      <c r="B337" s="106" t="s">
        <v>637</v>
      </c>
      <c r="C337" s="106" t="s">
        <v>630</v>
      </c>
      <c r="D337" s="106" t="s">
        <v>627</v>
      </c>
      <c r="E337" s="106" t="s">
        <v>631</v>
      </c>
      <c r="F337" s="106" t="s">
        <v>301</v>
      </c>
      <c r="G337" s="106">
        <v>12.63</v>
      </c>
      <c r="H337" s="106">
        <v>13.95</v>
      </c>
      <c r="I337" s="106">
        <v>15.61</v>
      </c>
      <c r="J337" s="106">
        <v>17.440000000000001</v>
      </c>
      <c r="K337" s="106">
        <v>18.899999999999999</v>
      </c>
      <c r="L337" s="106">
        <v>20.65</v>
      </c>
      <c r="M337" s="106">
        <v>22.81</v>
      </c>
      <c r="N337" s="106">
        <v>25.77</v>
      </c>
      <c r="O337" s="106">
        <v>30.39</v>
      </c>
    </row>
    <row r="338" spans="1:15">
      <c r="A338" s="106">
        <v>2010</v>
      </c>
      <c r="B338" s="106" t="s">
        <v>637</v>
      </c>
      <c r="C338" s="106" t="s">
        <v>626</v>
      </c>
      <c r="D338" s="106" t="s">
        <v>627</v>
      </c>
      <c r="E338" s="106" t="s">
        <v>631</v>
      </c>
      <c r="F338" s="106" t="s">
        <v>353</v>
      </c>
      <c r="G338" s="106">
        <v>14.05</v>
      </c>
      <c r="H338" s="106">
        <v>16.600000000000001</v>
      </c>
      <c r="I338" s="106">
        <v>18.309999999999999</v>
      </c>
      <c r="J338" s="106">
        <v>19.93</v>
      </c>
      <c r="K338" s="106">
        <v>21.7</v>
      </c>
      <c r="L338" s="106">
        <v>23.65</v>
      </c>
      <c r="M338" s="106">
        <v>25.99</v>
      </c>
      <c r="N338" s="106">
        <v>29.12</v>
      </c>
      <c r="O338" s="106">
        <v>34.340000000000003</v>
      </c>
    </row>
    <row r="339" spans="1:15">
      <c r="A339" s="106">
        <v>2010</v>
      </c>
      <c r="B339" s="106" t="s">
        <v>637</v>
      </c>
      <c r="C339" s="106" t="s">
        <v>630</v>
      </c>
      <c r="D339" s="106" t="s">
        <v>627</v>
      </c>
      <c r="E339" s="106" t="s">
        <v>631</v>
      </c>
      <c r="F339" s="106" t="s">
        <v>353</v>
      </c>
      <c r="G339" s="106">
        <v>14.05</v>
      </c>
      <c r="H339" s="106">
        <v>16.600000000000001</v>
      </c>
      <c r="I339" s="106">
        <v>18.309999999999999</v>
      </c>
      <c r="J339" s="106">
        <v>19.93</v>
      </c>
      <c r="K339" s="106">
        <v>21.7</v>
      </c>
      <c r="L339" s="106">
        <v>23.65</v>
      </c>
      <c r="M339" s="106">
        <v>25.99</v>
      </c>
      <c r="N339" s="106">
        <v>29.12</v>
      </c>
      <c r="O339" s="106">
        <v>34.340000000000003</v>
      </c>
    </row>
    <row r="340" spans="1:15">
      <c r="A340" s="106">
        <v>2010</v>
      </c>
      <c r="B340" s="106" t="s">
        <v>637</v>
      </c>
      <c r="C340" s="106" t="s">
        <v>626</v>
      </c>
      <c r="D340" s="106" t="s">
        <v>627</v>
      </c>
      <c r="E340" s="106" t="s">
        <v>353</v>
      </c>
      <c r="F340" s="106" t="s">
        <v>629</v>
      </c>
      <c r="G340" s="106">
        <v>17.52</v>
      </c>
      <c r="H340" s="106">
        <v>19.899999999999999</v>
      </c>
      <c r="I340" s="106">
        <v>22.29</v>
      </c>
      <c r="J340" s="106">
        <v>24.68</v>
      </c>
      <c r="K340" s="106">
        <v>27.31</v>
      </c>
      <c r="L340" s="106">
        <v>30.5</v>
      </c>
      <c r="M340" s="106">
        <v>34.65</v>
      </c>
      <c r="N340" s="106">
        <v>40.479999999999997</v>
      </c>
      <c r="O340" s="106">
        <v>50.46</v>
      </c>
    </row>
    <row r="341" spans="1:15">
      <c r="A341" s="106">
        <v>2010</v>
      </c>
      <c r="B341" s="106" t="s">
        <v>637</v>
      </c>
      <c r="C341" s="106" t="s">
        <v>630</v>
      </c>
      <c r="D341" s="106" t="s">
        <v>627</v>
      </c>
      <c r="E341" s="106" t="s">
        <v>353</v>
      </c>
      <c r="F341" s="106" t="s">
        <v>629</v>
      </c>
      <c r="G341" s="106">
        <v>17.52</v>
      </c>
      <c r="H341" s="106">
        <v>19.899999999999999</v>
      </c>
      <c r="I341" s="106">
        <v>22.29</v>
      </c>
      <c r="J341" s="106">
        <v>24.68</v>
      </c>
      <c r="K341" s="106">
        <v>27.31</v>
      </c>
      <c r="L341" s="106">
        <v>30.5</v>
      </c>
      <c r="M341" s="106">
        <v>34.65</v>
      </c>
      <c r="N341" s="106">
        <v>40.479999999999997</v>
      </c>
      <c r="O341" s="106">
        <v>50.46</v>
      </c>
    </row>
    <row r="342" spans="1:15">
      <c r="A342" s="106">
        <v>2010</v>
      </c>
      <c r="B342" s="106" t="s">
        <v>637</v>
      </c>
      <c r="C342" s="106" t="s">
        <v>626</v>
      </c>
      <c r="D342" s="106" t="s">
        <v>627</v>
      </c>
      <c r="E342" s="106" t="s">
        <v>353</v>
      </c>
      <c r="F342" s="106" t="s">
        <v>301</v>
      </c>
      <c r="G342" s="106">
        <v>12.8</v>
      </c>
      <c r="H342" s="106">
        <v>14.41</v>
      </c>
      <c r="I342" s="106">
        <v>16.63</v>
      </c>
      <c r="J342" s="106">
        <v>18.329999999999998</v>
      </c>
      <c r="K342" s="106">
        <v>20.21</v>
      </c>
      <c r="L342" s="106">
        <v>22.46</v>
      </c>
      <c r="M342" s="106">
        <v>25.36</v>
      </c>
      <c r="N342" s="106">
        <v>29.18</v>
      </c>
      <c r="O342" s="106">
        <v>35.94</v>
      </c>
    </row>
    <row r="343" spans="1:15">
      <c r="A343" s="106">
        <v>2010</v>
      </c>
      <c r="B343" s="106" t="s">
        <v>637</v>
      </c>
      <c r="C343" s="106" t="s">
        <v>630</v>
      </c>
      <c r="D343" s="106" t="s">
        <v>627</v>
      </c>
      <c r="E343" s="106" t="s">
        <v>353</v>
      </c>
      <c r="F343" s="106" t="s">
        <v>301</v>
      </c>
      <c r="G343" s="106">
        <v>12.8</v>
      </c>
      <c r="H343" s="106">
        <v>14.41</v>
      </c>
      <c r="I343" s="106">
        <v>16.63</v>
      </c>
      <c r="J343" s="106">
        <v>18.329999999999998</v>
      </c>
      <c r="K343" s="106">
        <v>20.21</v>
      </c>
      <c r="L343" s="106">
        <v>22.46</v>
      </c>
      <c r="M343" s="106">
        <v>25.36</v>
      </c>
      <c r="N343" s="106">
        <v>29.18</v>
      </c>
      <c r="O343" s="106">
        <v>35.94</v>
      </c>
    </row>
    <row r="344" spans="1:15">
      <c r="A344" s="106">
        <v>2010</v>
      </c>
      <c r="B344" s="106" t="s">
        <v>637</v>
      </c>
      <c r="C344" s="106" t="s">
        <v>626</v>
      </c>
      <c r="D344" s="106" t="s">
        <v>627</v>
      </c>
      <c r="E344" s="106" t="s">
        <v>353</v>
      </c>
      <c r="F344" s="106" t="s">
        <v>353</v>
      </c>
      <c r="G344" s="106">
        <v>15.13</v>
      </c>
      <c r="H344" s="106">
        <v>17.96</v>
      </c>
      <c r="I344" s="106">
        <v>20.100000000000001</v>
      </c>
      <c r="J344" s="106">
        <v>22.42</v>
      </c>
      <c r="K344" s="106">
        <v>24.96</v>
      </c>
      <c r="L344" s="106">
        <v>27.86</v>
      </c>
      <c r="M344" s="106">
        <v>31.6</v>
      </c>
      <c r="N344" s="106">
        <v>37.159999999999997</v>
      </c>
      <c r="O344" s="106">
        <v>46.63</v>
      </c>
    </row>
    <row r="345" spans="1:15">
      <c r="A345" s="106">
        <v>2010</v>
      </c>
      <c r="B345" s="106" t="s">
        <v>637</v>
      </c>
      <c r="C345" s="106" t="s">
        <v>630</v>
      </c>
      <c r="D345" s="106" t="s">
        <v>627</v>
      </c>
      <c r="E345" s="106" t="s">
        <v>353</v>
      </c>
      <c r="F345" s="106" t="s">
        <v>353</v>
      </c>
      <c r="G345" s="106">
        <v>15.13</v>
      </c>
      <c r="H345" s="106">
        <v>17.96</v>
      </c>
      <c r="I345" s="106">
        <v>20.100000000000001</v>
      </c>
      <c r="J345" s="106">
        <v>22.42</v>
      </c>
      <c r="K345" s="106">
        <v>24.96</v>
      </c>
      <c r="L345" s="106">
        <v>27.86</v>
      </c>
      <c r="M345" s="106">
        <v>31.6</v>
      </c>
      <c r="N345" s="106">
        <v>37.159999999999997</v>
      </c>
      <c r="O345" s="106">
        <v>46.63</v>
      </c>
    </row>
    <row r="346" spans="1:15">
      <c r="A346" s="106">
        <v>2010</v>
      </c>
      <c r="B346" s="106" t="s">
        <v>637</v>
      </c>
      <c r="C346" s="106" t="s">
        <v>626</v>
      </c>
      <c r="D346" s="106" t="s">
        <v>113</v>
      </c>
      <c r="E346" s="106" t="s">
        <v>628</v>
      </c>
      <c r="F346" s="106" t="s">
        <v>629</v>
      </c>
      <c r="G346" s="106">
        <v>23.13</v>
      </c>
      <c r="H346" s="106">
        <v>25.72</v>
      </c>
      <c r="I346" s="106">
        <v>27.86</v>
      </c>
      <c r="J346" s="106">
        <v>29.54</v>
      </c>
      <c r="K346" s="106">
        <v>31.45</v>
      </c>
      <c r="L346" s="106">
        <v>33.5</v>
      </c>
      <c r="M346" s="106">
        <v>36.22</v>
      </c>
      <c r="N346" s="106">
        <v>40.119999999999997</v>
      </c>
      <c r="O346" s="106">
        <v>46.9</v>
      </c>
    </row>
    <row r="347" spans="1:15">
      <c r="A347" s="106">
        <v>2010</v>
      </c>
      <c r="B347" s="106" t="s">
        <v>637</v>
      </c>
      <c r="C347" s="106" t="s">
        <v>630</v>
      </c>
      <c r="D347" s="106" t="s">
        <v>113</v>
      </c>
      <c r="E347" s="106" t="s">
        <v>628</v>
      </c>
      <c r="F347" s="106" t="s">
        <v>629</v>
      </c>
      <c r="G347" s="106">
        <v>23.13</v>
      </c>
      <c r="H347" s="106">
        <v>25.72</v>
      </c>
      <c r="I347" s="106">
        <v>27.86</v>
      </c>
      <c r="J347" s="106">
        <v>29.54</v>
      </c>
      <c r="K347" s="106">
        <v>31.45</v>
      </c>
      <c r="L347" s="106">
        <v>33.5</v>
      </c>
      <c r="M347" s="106">
        <v>36.22</v>
      </c>
      <c r="N347" s="106">
        <v>40.119999999999997</v>
      </c>
      <c r="O347" s="106">
        <v>46.9</v>
      </c>
    </row>
    <row r="348" spans="1:15">
      <c r="A348" s="106">
        <v>2010</v>
      </c>
      <c r="B348" s="106" t="s">
        <v>637</v>
      </c>
      <c r="C348" s="106" t="s">
        <v>626</v>
      </c>
      <c r="D348" s="106" t="s">
        <v>113</v>
      </c>
      <c r="E348" s="106" t="s">
        <v>628</v>
      </c>
      <c r="F348" s="106" t="s">
        <v>301</v>
      </c>
      <c r="G348" s="106">
        <v>20.329999999999998</v>
      </c>
      <c r="H348" s="106">
        <v>23.65</v>
      </c>
      <c r="I348" s="106">
        <v>25.87</v>
      </c>
      <c r="J348" s="106">
        <v>27.64</v>
      </c>
      <c r="K348" s="106">
        <v>29.69</v>
      </c>
      <c r="L348" s="106">
        <v>32.11</v>
      </c>
      <c r="M348" s="106">
        <v>34.909999999999997</v>
      </c>
      <c r="N348" s="106">
        <v>38.21</v>
      </c>
      <c r="O348" s="106">
        <v>43.47</v>
      </c>
    </row>
    <row r="349" spans="1:15">
      <c r="A349" s="106">
        <v>2010</v>
      </c>
      <c r="B349" s="106" t="s">
        <v>637</v>
      </c>
      <c r="C349" s="106" t="s">
        <v>630</v>
      </c>
      <c r="D349" s="106" t="s">
        <v>113</v>
      </c>
      <c r="E349" s="106" t="s">
        <v>628</v>
      </c>
      <c r="F349" s="106" t="s">
        <v>301</v>
      </c>
      <c r="G349" s="106">
        <v>20.329999999999998</v>
      </c>
      <c r="H349" s="106">
        <v>23.65</v>
      </c>
      <c r="I349" s="106">
        <v>25.87</v>
      </c>
      <c r="J349" s="106">
        <v>27.64</v>
      </c>
      <c r="K349" s="106">
        <v>29.69</v>
      </c>
      <c r="L349" s="106">
        <v>32.11</v>
      </c>
      <c r="M349" s="106">
        <v>34.909999999999997</v>
      </c>
      <c r="N349" s="106">
        <v>38.21</v>
      </c>
      <c r="O349" s="106">
        <v>43.47</v>
      </c>
    </row>
    <row r="350" spans="1:15">
      <c r="A350" s="106">
        <v>2010</v>
      </c>
      <c r="B350" s="106" t="s">
        <v>637</v>
      </c>
      <c r="C350" s="106" t="s">
        <v>626</v>
      </c>
      <c r="D350" s="106" t="s">
        <v>113</v>
      </c>
      <c r="E350" s="106" t="s">
        <v>628</v>
      </c>
      <c r="F350" s="106" t="s">
        <v>353</v>
      </c>
      <c r="G350" s="106">
        <v>22.85</v>
      </c>
      <c r="H350" s="106">
        <v>25.44</v>
      </c>
      <c r="I350" s="106">
        <v>27.56</v>
      </c>
      <c r="J350" s="106">
        <v>29.39</v>
      </c>
      <c r="K350" s="106">
        <v>31.33</v>
      </c>
      <c r="L350" s="106">
        <v>33.409999999999997</v>
      </c>
      <c r="M350" s="106">
        <v>36.22</v>
      </c>
      <c r="N350" s="106">
        <v>39.93</v>
      </c>
      <c r="O350" s="106">
        <v>46.5</v>
      </c>
    </row>
    <row r="351" spans="1:15">
      <c r="A351" s="106">
        <v>2010</v>
      </c>
      <c r="B351" s="106" t="s">
        <v>637</v>
      </c>
      <c r="C351" s="106" t="s">
        <v>630</v>
      </c>
      <c r="D351" s="106" t="s">
        <v>113</v>
      </c>
      <c r="E351" s="106" t="s">
        <v>628</v>
      </c>
      <c r="F351" s="106" t="s">
        <v>353</v>
      </c>
      <c r="G351" s="106">
        <v>22.85</v>
      </c>
      <c r="H351" s="106">
        <v>25.44</v>
      </c>
      <c r="I351" s="106">
        <v>27.56</v>
      </c>
      <c r="J351" s="106">
        <v>29.39</v>
      </c>
      <c r="K351" s="106">
        <v>31.33</v>
      </c>
      <c r="L351" s="106">
        <v>33.409999999999997</v>
      </c>
      <c r="M351" s="106">
        <v>36.22</v>
      </c>
      <c r="N351" s="106">
        <v>39.93</v>
      </c>
      <c r="O351" s="106">
        <v>46.5</v>
      </c>
    </row>
    <row r="352" spans="1:15">
      <c r="A352" s="106">
        <v>2010</v>
      </c>
      <c r="B352" s="106" t="s">
        <v>637</v>
      </c>
      <c r="C352" s="106" t="s">
        <v>626</v>
      </c>
      <c r="D352" s="106" t="s">
        <v>113</v>
      </c>
      <c r="E352" s="106" t="s">
        <v>631</v>
      </c>
      <c r="F352" s="106" t="s">
        <v>629</v>
      </c>
      <c r="G352" s="106">
        <v>18.13</v>
      </c>
      <c r="H352" s="106">
        <v>19.63</v>
      </c>
      <c r="I352" s="106">
        <v>20.65</v>
      </c>
      <c r="J352" s="106">
        <v>21.61</v>
      </c>
      <c r="K352" s="106">
        <v>22.5</v>
      </c>
      <c r="L352" s="106">
        <v>23.41</v>
      </c>
      <c r="M352" s="106">
        <v>24.53</v>
      </c>
      <c r="N352" s="106">
        <v>25.97</v>
      </c>
      <c r="O352" s="106">
        <v>28.48</v>
      </c>
    </row>
    <row r="353" spans="1:15">
      <c r="A353" s="106">
        <v>2010</v>
      </c>
      <c r="B353" s="106" t="s">
        <v>637</v>
      </c>
      <c r="C353" s="106" t="s">
        <v>630</v>
      </c>
      <c r="D353" s="106" t="s">
        <v>113</v>
      </c>
      <c r="E353" s="106" t="s">
        <v>631</v>
      </c>
      <c r="F353" s="106" t="s">
        <v>629</v>
      </c>
      <c r="G353" s="106">
        <v>18.13</v>
      </c>
      <c r="H353" s="106">
        <v>19.63</v>
      </c>
      <c r="I353" s="106">
        <v>20.65</v>
      </c>
      <c r="J353" s="106">
        <v>21.61</v>
      </c>
      <c r="K353" s="106">
        <v>22.5</v>
      </c>
      <c r="L353" s="106">
        <v>23.41</v>
      </c>
      <c r="M353" s="106">
        <v>24.53</v>
      </c>
      <c r="N353" s="106">
        <v>25.97</v>
      </c>
      <c r="O353" s="106">
        <v>28.48</v>
      </c>
    </row>
    <row r="354" spans="1:15">
      <c r="A354" s="106">
        <v>2010</v>
      </c>
      <c r="B354" s="106" t="s">
        <v>637</v>
      </c>
      <c r="C354" s="106" t="s">
        <v>626</v>
      </c>
      <c r="D354" s="106" t="s">
        <v>113</v>
      </c>
      <c r="E354" s="106" t="s">
        <v>631</v>
      </c>
      <c r="F354" s="106" t="s">
        <v>301</v>
      </c>
      <c r="G354" s="106">
        <v>18.079999999999998</v>
      </c>
      <c r="H354" s="106">
        <v>19.62</v>
      </c>
      <c r="I354" s="106">
        <v>20.66</v>
      </c>
      <c r="J354" s="106">
        <v>21.65</v>
      </c>
      <c r="K354" s="106">
        <v>22.58</v>
      </c>
      <c r="L354" s="106">
        <v>23.63</v>
      </c>
      <c r="M354" s="106">
        <v>24.75</v>
      </c>
      <c r="N354" s="106">
        <v>26.37</v>
      </c>
      <c r="O354" s="106">
        <v>29.18</v>
      </c>
    </row>
    <row r="355" spans="1:15">
      <c r="A355" s="106">
        <v>2010</v>
      </c>
      <c r="B355" s="106" t="s">
        <v>637</v>
      </c>
      <c r="C355" s="106" t="s">
        <v>630</v>
      </c>
      <c r="D355" s="106" t="s">
        <v>113</v>
      </c>
      <c r="E355" s="106" t="s">
        <v>631</v>
      </c>
      <c r="F355" s="106" t="s">
        <v>301</v>
      </c>
      <c r="G355" s="106">
        <v>18.079999999999998</v>
      </c>
      <c r="H355" s="106">
        <v>19.62</v>
      </c>
      <c r="I355" s="106">
        <v>20.66</v>
      </c>
      <c r="J355" s="106">
        <v>21.65</v>
      </c>
      <c r="K355" s="106">
        <v>22.58</v>
      </c>
      <c r="L355" s="106">
        <v>23.63</v>
      </c>
      <c r="M355" s="106">
        <v>24.75</v>
      </c>
      <c r="N355" s="106">
        <v>26.37</v>
      </c>
      <c r="O355" s="106">
        <v>29.18</v>
      </c>
    </row>
    <row r="356" spans="1:15">
      <c r="A356" s="106">
        <v>2010</v>
      </c>
      <c r="B356" s="106" t="s">
        <v>637</v>
      </c>
      <c r="C356" s="106" t="s">
        <v>626</v>
      </c>
      <c r="D356" s="106" t="s">
        <v>113</v>
      </c>
      <c r="E356" s="106" t="s">
        <v>631</v>
      </c>
      <c r="F356" s="106" t="s">
        <v>353</v>
      </c>
      <c r="G356" s="106">
        <v>18.11</v>
      </c>
      <c r="H356" s="106">
        <v>19.63</v>
      </c>
      <c r="I356" s="106">
        <v>20.65</v>
      </c>
      <c r="J356" s="106">
        <v>21.62</v>
      </c>
      <c r="K356" s="106">
        <v>22.52</v>
      </c>
      <c r="L356" s="106">
        <v>23.45</v>
      </c>
      <c r="M356" s="106">
        <v>24.6</v>
      </c>
      <c r="N356" s="106">
        <v>26.02</v>
      </c>
      <c r="O356" s="106">
        <v>28.6</v>
      </c>
    </row>
    <row r="357" spans="1:15">
      <c r="A357" s="106">
        <v>2010</v>
      </c>
      <c r="B357" s="106" t="s">
        <v>637</v>
      </c>
      <c r="C357" s="106" t="s">
        <v>630</v>
      </c>
      <c r="D357" s="106" t="s">
        <v>113</v>
      </c>
      <c r="E357" s="106" t="s">
        <v>631</v>
      </c>
      <c r="F357" s="106" t="s">
        <v>353</v>
      </c>
      <c r="G357" s="106">
        <v>18.11</v>
      </c>
      <c r="H357" s="106">
        <v>19.63</v>
      </c>
      <c r="I357" s="106">
        <v>20.65</v>
      </c>
      <c r="J357" s="106">
        <v>21.62</v>
      </c>
      <c r="K357" s="106">
        <v>22.52</v>
      </c>
      <c r="L357" s="106">
        <v>23.45</v>
      </c>
      <c r="M357" s="106">
        <v>24.6</v>
      </c>
      <c r="N357" s="106">
        <v>26.02</v>
      </c>
      <c r="O357" s="106">
        <v>28.6</v>
      </c>
    </row>
    <row r="358" spans="1:15">
      <c r="A358" s="106">
        <v>2010</v>
      </c>
      <c r="B358" s="106" t="s">
        <v>637</v>
      </c>
      <c r="C358" s="106" t="s">
        <v>626</v>
      </c>
      <c r="D358" s="106" t="s">
        <v>113</v>
      </c>
      <c r="E358" s="106" t="s">
        <v>353</v>
      </c>
      <c r="F358" s="106" t="s">
        <v>629</v>
      </c>
      <c r="G358" s="106">
        <v>18.309999999999999</v>
      </c>
      <c r="H358" s="106">
        <v>19.899999999999999</v>
      </c>
      <c r="I358" s="106">
        <v>21.03</v>
      </c>
      <c r="J358" s="106">
        <v>22.06</v>
      </c>
      <c r="K358" s="106">
        <v>23.03</v>
      </c>
      <c r="L358" s="106">
        <v>24.15</v>
      </c>
      <c r="M358" s="106">
        <v>25.55</v>
      </c>
      <c r="N358" s="106">
        <v>27.66</v>
      </c>
      <c r="O358" s="106">
        <v>31.9</v>
      </c>
    </row>
    <row r="359" spans="1:15">
      <c r="A359" s="106">
        <v>2010</v>
      </c>
      <c r="B359" s="106" t="s">
        <v>637</v>
      </c>
      <c r="C359" s="106" t="s">
        <v>630</v>
      </c>
      <c r="D359" s="106" t="s">
        <v>113</v>
      </c>
      <c r="E359" s="106" t="s">
        <v>353</v>
      </c>
      <c r="F359" s="106" t="s">
        <v>629</v>
      </c>
      <c r="G359" s="106">
        <v>18.309999999999999</v>
      </c>
      <c r="H359" s="106">
        <v>19.899999999999999</v>
      </c>
      <c r="I359" s="106">
        <v>21.03</v>
      </c>
      <c r="J359" s="106">
        <v>22.06</v>
      </c>
      <c r="K359" s="106">
        <v>23.03</v>
      </c>
      <c r="L359" s="106">
        <v>24.15</v>
      </c>
      <c r="M359" s="106">
        <v>25.55</v>
      </c>
      <c r="N359" s="106">
        <v>27.66</v>
      </c>
      <c r="O359" s="106">
        <v>31.9</v>
      </c>
    </row>
    <row r="360" spans="1:15">
      <c r="A360" s="106">
        <v>2010</v>
      </c>
      <c r="B360" s="106" t="s">
        <v>637</v>
      </c>
      <c r="C360" s="106" t="s">
        <v>626</v>
      </c>
      <c r="D360" s="106" t="s">
        <v>113</v>
      </c>
      <c r="E360" s="106" t="s">
        <v>353</v>
      </c>
      <c r="F360" s="106" t="s">
        <v>301</v>
      </c>
      <c r="G360" s="106">
        <v>18.11</v>
      </c>
      <c r="H360" s="106">
        <v>19.760000000000002</v>
      </c>
      <c r="I360" s="106">
        <v>20.86</v>
      </c>
      <c r="J360" s="106">
        <v>21.85</v>
      </c>
      <c r="K360" s="106">
        <v>22.86</v>
      </c>
      <c r="L360" s="106">
        <v>23.97</v>
      </c>
      <c r="M360" s="106">
        <v>25.26</v>
      </c>
      <c r="N360" s="106">
        <v>27.22</v>
      </c>
      <c r="O360" s="106">
        <v>31.01</v>
      </c>
    </row>
    <row r="361" spans="1:15">
      <c r="A361" s="106">
        <v>2010</v>
      </c>
      <c r="B361" s="106" t="s">
        <v>637</v>
      </c>
      <c r="C361" s="106" t="s">
        <v>630</v>
      </c>
      <c r="D361" s="106" t="s">
        <v>113</v>
      </c>
      <c r="E361" s="106" t="s">
        <v>353</v>
      </c>
      <c r="F361" s="106" t="s">
        <v>301</v>
      </c>
      <c r="G361" s="106">
        <v>18.11</v>
      </c>
      <c r="H361" s="106">
        <v>19.760000000000002</v>
      </c>
      <c r="I361" s="106">
        <v>20.86</v>
      </c>
      <c r="J361" s="106">
        <v>21.85</v>
      </c>
      <c r="K361" s="106">
        <v>22.86</v>
      </c>
      <c r="L361" s="106">
        <v>23.97</v>
      </c>
      <c r="M361" s="106">
        <v>25.26</v>
      </c>
      <c r="N361" s="106">
        <v>27.22</v>
      </c>
      <c r="O361" s="106">
        <v>31.01</v>
      </c>
    </row>
    <row r="362" spans="1:15">
      <c r="A362" s="106">
        <v>2010</v>
      </c>
      <c r="B362" s="106" t="s">
        <v>637</v>
      </c>
      <c r="C362" s="106" t="s">
        <v>626</v>
      </c>
      <c r="D362" s="106" t="s">
        <v>113</v>
      </c>
      <c r="E362" s="106" t="s">
        <v>353</v>
      </c>
      <c r="F362" s="106" t="s">
        <v>353</v>
      </c>
      <c r="G362" s="106">
        <v>18.28</v>
      </c>
      <c r="H362" s="106">
        <v>19.89</v>
      </c>
      <c r="I362" s="106">
        <v>21</v>
      </c>
      <c r="J362" s="106">
        <v>22.02</v>
      </c>
      <c r="K362" s="106">
        <v>23.02</v>
      </c>
      <c r="L362" s="106">
        <v>24.13</v>
      </c>
      <c r="M362" s="106">
        <v>25.51</v>
      </c>
      <c r="N362" s="106">
        <v>27.58</v>
      </c>
      <c r="O362" s="106">
        <v>31.82</v>
      </c>
    </row>
    <row r="363" spans="1:15">
      <c r="A363" s="106">
        <v>2010</v>
      </c>
      <c r="B363" s="106" t="s">
        <v>637</v>
      </c>
      <c r="C363" s="106" t="s">
        <v>630</v>
      </c>
      <c r="D363" s="106" t="s">
        <v>113</v>
      </c>
      <c r="E363" s="106" t="s">
        <v>353</v>
      </c>
      <c r="F363" s="106" t="s">
        <v>353</v>
      </c>
      <c r="G363" s="106">
        <v>18.28</v>
      </c>
      <c r="H363" s="106">
        <v>19.89</v>
      </c>
      <c r="I363" s="106">
        <v>21</v>
      </c>
      <c r="J363" s="106">
        <v>22.02</v>
      </c>
      <c r="K363" s="106">
        <v>23.02</v>
      </c>
      <c r="L363" s="106">
        <v>24.13</v>
      </c>
      <c r="M363" s="106">
        <v>25.51</v>
      </c>
      <c r="N363" s="106">
        <v>27.58</v>
      </c>
      <c r="O363" s="106">
        <v>31.82</v>
      </c>
    </row>
    <row r="364" spans="1:15">
      <c r="A364" s="106">
        <v>2010</v>
      </c>
      <c r="B364" s="106" t="s">
        <v>637</v>
      </c>
      <c r="C364" s="106" t="s">
        <v>626</v>
      </c>
      <c r="D364" s="106" t="s">
        <v>632</v>
      </c>
      <c r="E364" s="106" t="s">
        <v>628</v>
      </c>
      <c r="F364" s="106" t="s">
        <v>629</v>
      </c>
      <c r="G364" s="106">
        <v>25.2</v>
      </c>
      <c r="H364" s="106">
        <v>28.23</v>
      </c>
      <c r="I364" s="106">
        <v>30.61</v>
      </c>
      <c r="J364" s="106">
        <v>33</v>
      </c>
      <c r="K364" s="106">
        <v>35.590000000000003</v>
      </c>
      <c r="L364" s="106">
        <v>38.43</v>
      </c>
      <c r="M364" s="106">
        <v>42.09</v>
      </c>
      <c r="N364" s="106">
        <v>47.32</v>
      </c>
      <c r="O364" s="106">
        <v>56.68</v>
      </c>
    </row>
    <row r="365" spans="1:15">
      <c r="A365" s="106">
        <v>2010</v>
      </c>
      <c r="B365" s="106" t="s">
        <v>637</v>
      </c>
      <c r="C365" s="106" t="s">
        <v>630</v>
      </c>
      <c r="D365" s="106" t="s">
        <v>632</v>
      </c>
      <c r="E365" s="106" t="s">
        <v>628</v>
      </c>
      <c r="F365" s="106" t="s">
        <v>629</v>
      </c>
      <c r="G365" s="106">
        <v>25.2</v>
      </c>
      <c r="H365" s="106">
        <v>28.23</v>
      </c>
      <c r="I365" s="106">
        <v>30.61</v>
      </c>
      <c r="J365" s="106">
        <v>33</v>
      </c>
      <c r="K365" s="106">
        <v>35.590000000000003</v>
      </c>
      <c r="L365" s="106">
        <v>38.43</v>
      </c>
      <c r="M365" s="106">
        <v>42.09</v>
      </c>
      <c r="N365" s="106">
        <v>47.32</v>
      </c>
      <c r="O365" s="106">
        <v>56.68</v>
      </c>
    </row>
    <row r="366" spans="1:15">
      <c r="A366" s="106">
        <v>2010</v>
      </c>
      <c r="B366" s="106" t="s">
        <v>637</v>
      </c>
      <c r="C366" s="106" t="s">
        <v>626</v>
      </c>
      <c r="D366" s="106" t="s">
        <v>632</v>
      </c>
      <c r="E366" s="106" t="s">
        <v>628</v>
      </c>
      <c r="F366" s="106" t="s">
        <v>301</v>
      </c>
      <c r="G366" s="106">
        <v>22.79</v>
      </c>
      <c r="H366" s="106">
        <v>26.1</v>
      </c>
      <c r="I366" s="106">
        <v>28.56</v>
      </c>
      <c r="J366" s="106">
        <v>30.82</v>
      </c>
      <c r="K366" s="106">
        <v>33.22</v>
      </c>
      <c r="L366" s="106">
        <v>35.79</v>
      </c>
      <c r="M366" s="106">
        <v>38.82</v>
      </c>
      <c r="N366" s="106">
        <v>42.84</v>
      </c>
      <c r="O366" s="106">
        <v>50.87</v>
      </c>
    </row>
    <row r="367" spans="1:15">
      <c r="A367" s="106">
        <v>2010</v>
      </c>
      <c r="B367" s="106" t="s">
        <v>637</v>
      </c>
      <c r="C367" s="106" t="s">
        <v>630</v>
      </c>
      <c r="D367" s="106" t="s">
        <v>632</v>
      </c>
      <c r="E367" s="106" t="s">
        <v>628</v>
      </c>
      <c r="F367" s="106" t="s">
        <v>301</v>
      </c>
      <c r="G367" s="106">
        <v>22.79</v>
      </c>
      <c r="H367" s="106">
        <v>26.1</v>
      </c>
      <c r="I367" s="106">
        <v>28.56</v>
      </c>
      <c r="J367" s="106">
        <v>30.82</v>
      </c>
      <c r="K367" s="106">
        <v>33.22</v>
      </c>
      <c r="L367" s="106">
        <v>35.79</v>
      </c>
      <c r="M367" s="106">
        <v>38.82</v>
      </c>
      <c r="N367" s="106">
        <v>42.84</v>
      </c>
      <c r="O367" s="106">
        <v>50.87</v>
      </c>
    </row>
    <row r="368" spans="1:15">
      <c r="A368" s="106">
        <v>2010</v>
      </c>
      <c r="B368" s="106" t="s">
        <v>637</v>
      </c>
      <c r="C368" s="106" t="s">
        <v>626</v>
      </c>
      <c r="D368" s="106" t="s">
        <v>632</v>
      </c>
      <c r="E368" s="106" t="s">
        <v>628</v>
      </c>
      <c r="F368" s="106" t="s">
        <v>353</v>
      </c>
      <c r="G368" s="106">
        <v>25.05</v>
      </c>
      <c r="H368" s="106">
        <v>28.02</v>
      </c>
      <c r="I368" s="106">
        <v>30.44</v>
      </c>
      <c r="J368" s="106">
        <v>32.76</v>
      </c>
      <c r="K368" s="106">
        <v>35.33</v>
      </c>
      <c r="L368" s="106">
        <v>38.15</v>
      </c>
      <c r="M368" s="106">
        <v>41.84</v>
      </c>
      <c r="N368" s="106">
        <v>46.92</v>
      </c>
      <c r="O368" s="106">
        <v>56.15</v>
      </c>
    </row>
    <row r="369" spans="1:15">
      <c r="A369" s="106">
        <v>2010</v>
      </c>
      <c r="B369" s="106" t="s">
        <v>637</v>
      </c>
      <c r="C369" s="106" t="s">
        <v>630</v>
      </c>
      <c r="D369" s="106" t="s">
        <v>632</v>
      </c>
      <c r="E369" s="106" t="s">
        <v>628</v>
      </c>
      <c r="F369" s="106" t="s">
        <v>353</v>
      </c>
      <c r="G369" s="106">
        <v>25.05</v>
      </c>
      <c r="H369" s="106">
        <v>28.02</v>
      </c>
      <c r="I369" s="106">
        <v>30.44</v>
      </c>
      <c r="J369" s="106">
        <v>32.76</v>
      </c>
      <c r="K369" s="106">
        <v>35.33</v>
      </c>
      <c r="L369" s="106">
        <v>38.15</v>
      </c>
      <c r="M369" s="106">
        <v>41.84</v>
      </c>
      <c r="N369" s="106">
        <v>46.92</v>
      </c>
      <c r="O369" s="106">
        <v>56.15</v>
      </c>
    </row>
    <row r="370" spans="1:15">
      <c r="A370" s="106">
        <v>2010</v>
      </c>
      <c r="B370" s="106" t="s">
        <v>637</v>
      </c>
      <c r="C370" s="106" t="s">
        <v>626</v>
      </c>
      <c r="D370" s="106" t="s">
        <v>632</v>
      </c>
      <c r="E370" s="106" t="s">
        <v>631</v>
      </c>
      <c r="F370" s="106" t="s">
        <v>629</v>
      </c>
      <c r="G370" s="106">
        <v>16.260000000000002</v>
      </c>
      <c r="H370" s="106">
        <v>18.21</v>
      </c>
      <c r="I370" s="106">
        <v>19.760000000000002</v>
      </c>
      <c r="J370" s="106">
        <v>21.17</v>
      </c>
      <c r="K370" s="106">
        <v>22.61</v>
      </c>
      <c r="L370" s="106">
        <v>24.15</v>
      </c>
      <c r="M370" s="106">
        <v>25.95</v>
      </c>
      <c r="N370" s="106">
        <v>28.28</v>
      </c>
      <c r="O370" s="106">
        <v>32.200000000000003</v>
      </c>
    </row>
    <row r="371" spans="1:15">
      <c r="A371" s="106">
        <v>2010</v>
      </c>
      <c r="B371" s="106" t="s">
        <v>637</v>
      </c>
      <c r="C371" s="106" t="s">
        <v>630</v>
      </c>
      <c r="D371" s="106" t="s">
        <v>632</v>
      </c>
      <c r="E371" s="106" t="s">
        <v>631</v>
      </c>
      <c r="F371" s="106" t="s">
        <v>629</v>
      </c>
      <c r="G371" s="106">
        <v>16.260000000000002</v>
      </c>
      <c r="H371" s="106">
        <v>18.21</v>
      </c>
      <c r="I371" s="106">
        <v>19.760000000000002</v>
      </c>
      <c r="J371" s="106">
        <v>21.17</v>
      </c>
      <c r="K371" s="106">
        <v>22.61</v>
      </c>
      <c r="L371" s="106">
        <v>24.15</v>
      </c>
      <c r="M371" s="106">
        <v>25.95</v>
      </c>
      <c r="N371" s="106">
        <v>28.28</v>
      </c>
      <c r="O371" s="106">
        <v>32.200000000000003</v>
      </c>
    </row>
    <row r="372" spans="1:15">
      <c r="A372" s="106">
        <v>2010</v>
      </c>
      <c r="B372" s="106" t="s">
        <v>637</v>
      </c>
      <c r="C372" s="106" t="s">
        <v>626</v>
      </c>
      <c r="D372" s="106" t="s">
        <v>632</v>
      </c>
      <c r="E372" s="106" t="s">
        <v>631</v>
      </c>
      <c r="F372" s="106" t="s">
        <v>301</v>
      </c>
      <c r="G372" s="106">
        <v>14.65</v>
      </c>
      <c r="H372" s="106">
        <v>16.54</v>
      </c>
      <c r="I372" s="106">
        <v>17.989999999999998</v>
      </c>
      <c r="J372" s="106">
        <v>19.45</v>
      </c>
      <c r="K372" s="106">
        <v>20.92</v>
      </c>
      <c r="L372" s="106">
        <v>22.51</v>
      </c>
      <c r="M372" s="106">
        <v>24.26</v>
      </c>
      <c r="N372" s="106">
        <v>26.68</v>
      </c>
      <c r="O372" s="106">
        <v>30.92</v>
      </c>
    </row>
    <row r="373" spans="1:15">
      <c r="A373" s="106">
        <v>2010</v>
      </c>
      <c r="B373" s="106" t="s">
        <v>637</v>
      </c>
      <c r="C373" s="106" t="s">
        <v>630</v>
      </c>
      <c r="D373" s="106" t="s">
        <v>632</v>
      </c>
      <c r="E373" s="106" t="s">
        <v>631</v>
      </c>
      <c r="F373" s="106" t="s">
        <v>301</v>
      </c>
      <c r="G373" s="106">
        <v>14.65</v>
      </c>
      <c r="H373" s="106">
        <v>16.54</v>
      </c>
      <c r="I373" s="106">
        <v>17.989999999999998</v>
      </c>
      <c r="J373" s="106">
        <v>19.45</v>
      </c>
      <c r="K373" s="106">
        <v>20.92</v>
      </c>
      <c r="L373" s="106">
        <v>22.51</v>
      </c>
      <c r="M373" s="106">
        <v>24.26</v>
      </c>
      <c r="N373" s="106">
        <v>26.68</v>
      </c>
      <c r="O373" s="106">
        <v>30.92</v>
      </c>
    </row>
    <row r="374" spans="1:15">
      <c r="A374" s="106">
        <v>2010</v>
      </c>
      <c r="B374" s="106" t="s">
        <v>637</v>
      </c>
      <c r="C374" s="106" t="s">
        <v>626</v>
      </c>
      <c r="D374" s="106" t="s">
        <v>632</v>
      </c>
      <c r="E374" s="106" t="s">
        <v>631</v>
      </c>
      <c r="F374" s="106" t="s">
        <v>353</v>
      </c>
      <c r="G374" s="106">
        <v>15.92</v>
      </c>
      <c r="H374" s="106">
        <v>17.88</v>
      </c>
      <c r="I374" s="106">
        <v>19.47</v>
      </c>
      <c r="J374" s="106">
        <v>20.9</v>
      </c>
      <c r="K374" s="106">
        <v>22.33</v>
      </c>
      <c r="L374" s="106">
        <v>23.89</v>
      </c>
      <c r="M374" s="106">
        <v>25.68</v>
      </c>
      <c r="N374" s="106">
        <v>28.06</v>
      </c>
      <c r="O374" s="106">
        <v>31.99</v>
      </c>
    </row>
    <row r="375" spans="1:15">
      <c r="A375" s="106">
        <v>2010</v>
      </c>
      <c r="B375" s="106" t="s">
        <v>637</v>
      </c>
      <c r="C375" s="106" t="s">
        <v>630</v>
      </c>
      <c r="D375" s="106" t="s">
        <v>632</v>
      </c>
      <c r="E375" s="106" t="s">
        <v>631</v>
      </c>
      <c r="F375" s="106" t="s">
        <v>353</v>
      </c>
      <c r="G375" s="106">
        <v>15.92</v>
      </c>
      <c r="H375" s="106">
        <v>17.88</v>
      </c>
      <c r="I375" s="106">
        <v>19.47</v>
      </c>
      <c r="J375" s="106">
        <v>20.9</v>
      </c>
      <c r="K375" s="106">
        <v>22.33</v>
      </c>
      <c r="L375" s="106">
        <v>23.89</v>
      </c>
      <c r="M375" s="106">
        <v>25.68</v>
      </c>
      <c r="N375" s="106">
        <v>28.06</v>
      </c>
      <c r="O375" s="106">
        <v>31.99</v>
      </c>
    </row>
    <row r="376" spans="1:15">
      <c r="A376" s="106">
        <v>2010</v>
      </c>
      <c r="B376" s="106" t="s">
        <v>637</v>
      </c>
      <c r="C376" s="106" t="s">
        <v>626</v>
      </c>
      <c r="D376" s="106" t="s">
        <v>632</v>
      </c>
      <c r="E376" s="106" t="s">
        <v>353</v>
      </c>
      <c r="F376" s="106" t="s">
        <v>629</v>
      </c>
      <c r="G376" s="106">
        <v>16.75</v>
      </c>
      <c r="H376" s="106">
        <v>18.940000000000001</v>
      </c>
      <c r="I376" s="106">
        <v>20.73</v>
      </c>
      <c r="J376" s="106">
        <v>22.44</v>
      </c>
      <c r="K376" s="106">
        <v>24.26</v>
      </c>
      <c r="L376" s="106">
        <v>26.28</v>
      </c>
      <c r="M376" s="106">
        <v>28.86</v>
      </c>
      <c r="N376" s="106">
        <v>32.47</v>
      </c>
      <c r="O376" s="106">
        <v>39.15</v>
      </c>
    </row>
    <row r="377" spans="1:15">
      <c r="A377" s="106">
        <v>2010</v>
      </c>
      <c r="B377" s="106" t="s">
        <v>637</v>
      </c>
      <c r="C377" s="106" t="s">
        <v>630</v>
      </c>
      <c r="D377" s="106" t="s">
        <v>632</v>
      </c>
      <c r="E377" s="106" t="s">
        <v>353</v>
      </c>
      <c r="F377" s="106" t="s">
        <v>629</v>
      </c>
      <c r="G377" s="106">
        <v>16.75</v>
      </c>
      <c r="H377" s="106">
        <v>18.940000000000001</v>
      </c>
      <c r="I377" s="106">
        <v>20.73</v>
      </c>
      <c r="J377" s="106">
        <v>22.44</v>
      </c>
      <c r="K377" s="106">
        <v>24.26</v>
      </c>
      <c r="L377" s="106">
        <v>26.28</v>
      </c>
      <c r="M377" s="106">
        <v>28.86</v>
      </c>
      <c r="N377" s="106">
        <v>32.47</v>
      </c>
      <c r="O377" s="106">
        <v>39.15</v>
      </c>
    </row>
    <row r="378" spans="1:15">
      <c r="A378" s="106">
        <v>2010</v>
      </c>
      <c r="B378" s="106" t="s">
        <v>637</v>
      </c>
      <c r="C378" s="106" t="s">
        <v>626</v>
      </c>
      <c r="D378" s="106" t="s">
        <v>632</v>
      </c>
      <c r="E378" s="106" t="s">
        <v>353</v>
      </c>
      <c r="F378" s="106" t="s">
        <v>301</v>
      </c>
      <c r="G378" s="106">
        <v>14.92</v>
      </c>
      <c r="H378" s="106">
        <v>16.87</v>
      </c>
      <c r="I378" s="106">
        <v>18.47</v>
      </c>
      <c r="J378" s="106">
        <v>20.13</v>
      </c>
      <c r="K378" s="106">
        <v>21.79</v>
      </c>
      <c r="L378" s="106">
        <v>23.6</v>
      </c>
      <c r="M378" s="106">
        <v>25.81</v>
      </c>
      <c r="N378" s="106">
        <v>28.96</v>
      </c>
      <c r="O378" s="106">
        <v>34.64</v>
      </c>
    </row>
    <row r="379" spans="1:15">
      <c r="A379" s="106">
        <v>2010</v>
      </c>
      <c r="B379" s="106" t="s">
        <v>637</v>
      </c>
      <c r="C379" s="106" t="s">
        <v>630</v>
      </c>
      <c r="D379" s="106" t="s">
        <v>632</v>
      </c>
      <c r="E379" s="106" t="s">
        <v>353</v>
      </c>
      <c r="F379" s="106" t="s">
        <v>301</v>
      </c>
      <c r="G379" s="106">
        <v>14.92</v>
      </c>
      <c r="H379" s="106">
        <v>16.87</v>
      </c>
      <c r="I379" s="106">
        <v>18.47</v>
      </c>
      <c r="J379" s="106">
        <v>20.13</v>
      </c>
      <c r="K379" s="106">
        <v>21.79</v>
      </c>
      <c r="L379" s="106">
        <v>23.6</v>
      </c>
      <c r="M379" s="106">
        <v>25.81</v>
      </c>
      <c r="N379" s="106">
        <v>28.96</v>
      </c>
      <c r="O379" s="106">
        <v>34.64</v>
      </c>
    </row>
    <row r="380" spans="1:15">
      <c r="A380" s="106">
        <v>2010</v>
      </c>
      <c r="B380" s="106" t="s">
        <v>637</v>
      </c>
      <c r="C380" s="106" t="s">
        <v>626</v>
      </c>
      <c r="D380" s="106" t="s">
        <v>632</v>
      </c>
      <c r="E380" s="106" t="s">
        <v>353</v>
      </c>
      <c r="F380" s="106" t="s">
        <v>353</v>
      </c>
      <c r="G380" s="106">
        <v>16.37</v>
      </c>
      <c r="H380" s="106">
        <v>18.55</v>
      </c>
      <c r="I380" s="106">
        <v>20.350000000000001</v>
      </c>
      <c r="J380" s="106">
        <v>22.05</v>
      </c>
      <c r="K380" s="106">
        <v>23.87</v>
      </c>
      <c r="L380" s="106">
        <v>25.87</v>
      </c>
      <c r="M380" s="106">
        <v>28.37</v>
      </c>
      <c r="N380" s="106">
        <v>31.95</v>
      </c>
      <c r="O380" s="106">
        <v>38.53</v>
      </c>
    </row>
    <row r="381" spans="1:15">
      <c r="A381" s="106">
        <v>2010</v>
      </c>
      <c r="B381" s="106" t="s">
        <v>637</v>
      </c>
      <c r="C381" s="106" t="s">
        <v>630</v>
      </c>
      <c r="D381" s="106" t="s">
        <v>632</v>
      </c>
      <c r="E381" s="106" t="s">
        <v>353</v>
      </c>
      <c r="F381" s="106" t="s">
        <v>353</v>
      </c>
      <c r="G381" s="106">
        <v>16.37</v>
      </c>
      <c r="H381" s="106">
        <v>18.55</v>
      </c>
      <c r="I381" s="106">
        <v>20.350000000000001</v>
      </c>
      <c r="J381" s="106">
        <v>22.05</v>
      </c>
      <c r="K381" s="106">
        <v>23.87</v>
      </c>
      <c r="L381" s="106">
        <v>25.87</v>
      </c>
      <c r="M381" s="106">
        <v>28.37</v>
      </c>
      <c r="N381" s="106">
        <v>31.95</v>
      </c>
      <c r="O381" s="106">
        <v>38.53</v>
      </c>
    </row>
    <row r="382" spans="1:15">
      <c r="A382" s="106">
        <v>2010</v>
      </c>
      <c r="B382" s="106" t="s">
        <v>637</v>
      </c>
      <c r="C382" s="106" t="s">
        <v>626</v>
      </c>
      <c r="D382" s="106" t="s">
        <v>633</v>
      </c>
      <c r="E382" s="106" t="s">
        <v>628</v>
      </c>
      <c r="F382" s="106" t="s">
        <v>629</v>
      </c>
      <c r="G382" s="106">
        <v>21.73</v>
      </c>
      <c r="H382" s="106">
        <v>25.08</v>
      </c>
      <c r="I382" s="106">
        <v>27.86</v>
      </c>
      <c r="J382" s="106">
        <v>30.81</v>
      </c>
      <c r="K382" s="106">
        <v>33.799999999999997</v>
      </c>
      <c r="L382" s="106">
        <v>37.42</v>
      </c>
      <c r="M382" s="106">
        <v>41.77</v>
      </c>
      <c r="N382" s="106">
        <v>47.24</v>
      </c>
      <c r="O382" s="106">
        <v>57.61</v>
      </c>
    </row>
    <row r="383" spans="1:15">
      <c r="A383" s="106">
        <v>2010</v>
      </c>
      <c r="B383" s="106" t="s">
        <v>637</v>
      </c>
      <c r="C383" s="106" t="s">
        <v>630</v>
      </c>
      <c r="D383" s="106" t="s">
        <v>633</v>
      </c>
      <c r="E383" s="106" t="s">
        <v>628</v>
      </c>
      <c r="F383" s="106" t="s">
        <v>629</v>
      </c>
      <c r="G383" s="106">
        <v>21.73</v>
      </c>
      <c r="H383" s="106">
        <v>25.08</v>
      </c>
      <c r="I383" s="106">
        <v>27.86</v>
      </c>
      <c r="J383" s="106">
        <v>30.81</v>
      </c>
      <c r="K383" s="106">
        <v>33.799999999999997</v>
      </c>
      <c r="L383" s="106">
        <v>37.42</v>
      </c>
      <c r="M383" s="106">
        <v>41.77</v>
      </c>
      <c r="N383" s="106">
        <v>47.24</v>
      </c>
      <c r="O383" s="106">
        <v>57.61</v>
      </c>
    </row>
    <row r="384" spans="1:15">
      <c r="A384" s="106">
        <v>2010</v>
      </c>
      <c r="B384" s="106" t="s">
        <v>637</v>
      </c>
      <c r="C384" s="106" t="s">
        <v>626</v>
      </c>
      <c r="D384" s="106" t="s">
        <v>633</v>
      </c>
      <c r="E384" s="106" t="s">
        <v>628</v>
      </c>
      <c r="F384" s="106" t="s">
        <v>301</v>
      </c>
      <c r="G384" s="106">
        <v>23.76</v>
      </c>
      <c r="H384" s="106">
        <v>26.73</v>
      </c>
      <c r="I384" s="106">
        <v>29.2</v>
      </c>
      <c r="J384" s="106">
        <v>31.54</v>
      </c>
      <c r="K384" s="106">
        <v>33.96</v>
      </c>
      <c r="L384" s="106">
        <v>36.67</v>
      </c>
      <c r="M384" s="106">
        <v>40.380000000000003</v>
      </c>
      <c r="N384" s="106">
        <v>45.29</v>
      </c>
      <c r="O384" s="106">
        <v>54.02</v>
      </c>
    </row>
    <row r="385" spans="1:15">
      <c r="A385" s="106">
        <v>2010</v>
      </c>
      <c r="B385" s="106" t="s">
        <v>637</v>
      </c>
      <c r="C385" s="106" t="s">
        <v>630</v>
      </c>
      <c r="D385" s="106" t="s">
        <v>633</v>
      </c>
      <c r="E385" s="106" t="s">
        <v>628</v>
      </c>
      <c r="F385" s="106" t="s">
        <v>301</v>
      </c>
      <c r="G385" s="106">
        <v>23.76</v>
      </c>
      <c r="H385" s="106">
        <v>26.73</v>
      </c>
      <c r="I385" s="106">
        <v>29.2</v>
      </c>
      <c r="J385" s="106">
        <v>31.54</v>
      </c>
      <c r="K385" s="106">
        <v>33.96</v>
      </c>
      <c r="L385" s="106">
        <v>36.67</v>
      </c>
      <c r="M385" s="106">
        <v>40.380000000000003</v>
      </c>
      <c r="N385" s="106">
        <v>45.29</v>
      </c>
      <c r="O385" s="106">
        <v>54.02</v>
      </c>
    </row>
    <row r="386" spans="1:15">
      <c r="A386" s="106">
        <v>2010</v>
      </c>
      <c r="B386" s="106" t="s">
        <v>637</v>
      </c>
      <c r="C386" s="106" t="s">
        <v>626</v>
      </c>
      <c r="D386" s="106" t="s">
        <v>633</v>
      </c>
      <c r="E386" s="106" t="s">
        <v>628</v>
      </c>
      <c r="F386" s="106" t="s">
        <v>353</v>
      </c>
      <c r="G386" s="106">
        <v>22.95</v>
      </c>
      <c r="H386" s="106">
        <v>26.15</v>
      </c>
      <c r="I386" s="106">
        <v>28.75</v>
      </c>
      <c r="J386" s="106">
        <v>31.3</v>
      </c>
      <c r="K386" s="106">
        <v>33.9</v>
      </c>
      <c r="L386" s="106">
        <v>36.909999999999997</v>
      </c>
      <c r="M386" s="106">
        <v>40.869999999999997</v>
      </c>
      <c r="N386" s="106">
        <v>46.06</v>
      </c>
      <c r="O386" s="106">
        <v>55.43</v>
      </c>
    </row>
    <row r="387" spans="1:15">
      <c r="A387" s="106">
        <v>2010</v>
      </c>
      <c r="B387" s="106" t="s">
        <v>637</v>
      </c>
      <c r="C387" s="106" t="s">
        <v>630</v>
      </c>
      <c r="D387" s="106" t="s">
        <v>633</v>
      </c>
      <c r="E387" s="106" t="s">
        <v>628</v>
      </c>
      <c r="F387" s="106" t="s">
        <v>353</v>
      </c>
      <c r="G387" s="106">
        <v>22.95</v>
      </c>
      <c r="H387" s="106">
        <v>26.15</v>
      </c>
      <c r="I387" s="106">
        <v>28.75</v>
      </c>
      <c r="J387" s="106">
        <v>31.3</v>
      </c>
      <c r="K387" s="106">
        <v>33.9</v>
      </c>
      <c r="L387" s="106">
        <v>36.909999999999997</v>
      </c>
      <c r="M387" s="106">
        <v>40.869999999999997</v>
      </c>
      <c r="N387" s="106">
        <v>46.06</v>
      </c>
      <c r="O387" s="106">
        <v>55.43</v>
      </c>
    </row>
    <row r="388" spans="1:15">
      <c r="A388" s="106">
        <v>2010</v>
      </c>
      <c r="B388" s="106" t="s">
        <v>637</v>
      </c>
      <c r="C388" s="106" t="s">
        <v>626</v>
      </c>
      <c r="D388" s="106" t="s">
        <v>633</v>
      </c>
      <c r="E388" s="106" t="s">
        <v>631</v>
      </c>
      <c r="F388" s="106" t="s">
        <v>629</v>
      </c>
      <c r="G388" s="106">
        <v>14.33</v>
      </c>
      <c r="H388" s="106">
        <v>15.66</v>
      </c>
      <c r="I388" s="106">
        <v>16.72</v>
      </c>
      <c r="J388" s="106">
        <v>17.920000000000002</v>
      </c>
      <c r="K388" s="106">
        <v>19.23</v>
      </c>
      <c r="L388" s="106">
        <v>20.94</v>
      </c>
      <c r="M388" s="106">
        <v>23.02</v>
      </c>
      <c r="N388" s="106">
        <v>25.79</v>
      </c>
      <c r="O388" s="106">
        <v>30.17</v>
      </c>
    </row>
    <row r="389" spans="1:15">
      <c r="A389" s="106">
        <v>2010</v>
      </c>
      <c r="B389" s="106" t="s">
        <v>637</v>
      </c>
      <c r="C389" s="106" t="s">
        <v>630</v>
      </c>
      <c r="D389" s="106" t="s">
        <v>633</v>
      </c>
      <c r="E389" s="106" t="s">
        <v>631</v>
      </c>
      <c r="F389" s="106" t="s">
        <v>629</v>
      </c>
      <c r="G389" s="106">
        <v>14.33</v>
      </c>
      <c r="H389" s="106">
        <v>15.66</v>
      </c>
      <c r="I389" s="106">
        <v>16.72</v>
      </c>
      <c r="J389" s="106">
        <v>17.920000000000002</v>
      </c>
      <c r="K389" s="106">
        <v>19.23</v>
      </c>
      <c r="L389" s="106">
        <v>20.94</v>
      </c>
      <c r="M389" s="106">
        <v>23.02</v>
      </c>
      <c r="N389" s="106">
        <v>25.79</v>
      </c>
      <c r="O389" s="106">
        <v>30.17</v>
      </c>
    </row>
    <row r="390" spans="1:15">
      <c r="A390" s="106">
        <v>2010</v>
      </c>
      <c r="B390" s="106" t="s">
        <v>637</v>
      </c>
      <c r="C390" s="106" t="s">
        <v>626</v>
      </c>
      <c r="D390" s="106" t="s">
        <v>633</v>
      </c>
      <c r="E390" s="106" t="s">
        <v>631</v>
      </c>
      <c r="F390" s="106" t="s">
        <v>301</v>
      </c>
      <c r="G390" s="106">
        <v>15.08</v>
      </c>
      <c r="H390" s="106">
        <v>16.190000000000001</v>
      </c>
      <c r="I390" s="106">
        <v>17.190000000000001</v>
      </c>
      <c r="J390" s="106">
        <v>18.25</v>
      </c>
      <c r="K390" s="106">
        <v>19.66</v>
      </c>
      <c r="L390" s="106">
        <v>21.55</v>
      </c>
      <c r="M390" s="106">
        <v>23.82</v>
      </c>
      <c r="N390" s="106">
        <v>26.79</v>
      </c>
      <c r="O390" s="106">
        <v>31.61</v>
      </c>
    </row>
    <row r="391" spans="1:15">
      <c r="A391" s="106">
        <v>2010</v>
      </c>
      <c r="B391" s="106" t="s">
        <v>637</v>
      </c>
      <c r="C391" s="106" t="s">
        <v>630</v>
      </c>
      <c r="D391" s="106" t="s">
        <v>633</v>
      </c>
      <c r="E391" s="106" t="s">
        <v>631</v>
      </c>
      <c r="F391" s="106" t="s">
        <v>301</v>
      </c>
      <c r="G391" s="106">
        <v>15.08</v>
      </c>
      <c r="H391" s="106">
        <v>16.190000000000001</v>
      </c>
      <c r="I391" s="106">
        <v>17.190000000000001</v>
      </c>
      <c r="J391" s="106">
        <v>18.25</v>
      </c>
      <c r="K391" s="106">
        <v>19.66</v>
      </c>
      <c r="L391" s="106">
        <v>21.55</v>
      </c>
      <c r="M391" s="106">
        <v>23.82</v>
      </c>
      <c r="N391" s="106">
        <v>26.79</v>
      </c>
      <c r="O391" s="106">
        <v>31.61</v>
      </c>
    </row>
    <row r="392" spans="1:15">
      <c r="A392" s="106">
        <v>2010</v>
      </c>
      <c r="B392" s="106" t="s">
        <v>637</v>
      </c>
      <c r="C392" s="106" t="s">
        <v>626</v>
      </c>
      <c r="D392" s="106" t="s">
        <v>633</v>
      </c>
      <c r="E392" s="106" t="s">
        <v>631</v>
      </c>
      <c r="F392" s="106" t="s">
        <v>353</v>
      </c>
      <c r="G392" s="106">
        <v>14.76</v>
      </c>
      <c r="H392" s="106">
        <v>15.95</v>
      </c>
      <c r="I392" s="106">
        <v>17.03</v>
      </c>
      <c r="J392" s="106">
        <v>18.11</v>
      </c>
      <c r="K392" s="106">
        <v>19.5</v>
      </c>
      <c r="L392" s="106">
        <v>21.3</v>
      </c>
      <c r="M392" s="106">
        <v>23.49</v>
      </c>
      <c r="N392" s="106">
        <v>26.38</v>
      </c>
      <c r="O392" s="106">
        <v>31.03</v>
      </c>
    </row>
    <row r="393" spans="1:15">
      <c r="A393" s="106">
        <v>2010</v>
      </c>
      <c r="B393" s="106" t="s">
        <v>637</v>
      </c>
      <c r="C393" s="106" t="s">
        <v>630</v>
      </c>
      <c r="D393" s="106" t="s">
        <v>633</v>
      </c>
      <c r="E393" s="106" t="s">
        <v>631</v>
      </c>
      <c r="F393" s="106" t="s">
        <v>353</v>
      </c>
      <c r="G393" s="106">
        <v>14.76</v>
      </c>
      <c r="H393" s="106">
        <v>15.95</v>
      </c>
      <c r="I393" s="106">
        <v>17.03</v>
      </c>
      <c r="J393" s="106">
        <v>18.11</v>
      </c>
      <c r="K393" s="106">
        <v>19.5</v>
      </c>
      <c r="L393" s="106">
        <v>21.3</v>
      </c>
      <c r="M393" s="106">
        <v>23.49</v>
      </c>
      <c r="N393" s="106">
        <v>26.38</v>
      </c>
      <c r="O393" s="106">
        <v>31.03</v>
      </c>
    </row>
    <row r="394" spans="1:15">
      <c r="A394" s="106">
        <v>2010</v>
      </c>
      <c r="B394" s="106" t="s">
        <v>637</v>
      </c>
      <c r="C394" s="106" t="s">
        <v>626</v>
      </c>
      <c r="D394" s="106" t="s">
        <v>633</v>
      </c>
      <c r="E394" s="106" t="s">
        <v>353</v>
      </c>
      <c r="F394" s="106" t="s">
        <v>629</v>
      </c>
      <c r="G394" s="106">
        <v>14.89</v>
      </c>
      <c r="H394" s="106">
        <v>16.329999999999998</v>
      </c>
      <c r="I394" s="106">
        <v>17.920000000000002</v>
      </c>
      <c r="J394" s="106">
        <v>19.739999999999998</v>
      </c>
      <c r="K394" s="106">
        <v>21.95</v>
      </c>
      <c r="L394" s="106">
        <v>24.55</v>
      </c>
      <c r="M394" s="106">
        <v>27.86</v>
      </c>
      <c r="N394" s="106">
        <v>32.6</v>
      </c>
      <c r="O394" s="106">
        <v>41.66</v>
      </c>
    </row>
    <row r="395" spans="1:15">
      <c r="A395" s="106">
        <v>2010</v>
      </c>
      <c r="B395" s="106" t="s">
        <v>637</v>
      </c>
      <c r="C395" s="106" t="s">
        <v>630</v>
      </c>
      <c r="D395" s="106" t="s">
        <v>633</v>
      </c>
      <c r="E395" s="106" t="s">
        <v>353</v>
      </c>
      <c r="F395" s="106" t="s">
        <v>629</v>
      </c>
      <c r="G395" s="106">
        <v>14.89</v>
      </c>
      <c r="H395" s="106">
        <v>16.329999999999998</v>
      </c>
      <c r="I395" s="106">
        <v>17.920000000000002</v>
      </c>
      <c r="J395" s="106">
        <v>19.739999999999998</v>
      </c>
      <c r="K395" s="106">
        <v>21.95</v>
      </c>
      <c r="L395" s="106">
        <v>24.55</v>
      </c>
      <c r="M395" s="106">
        <v>27.86</v>
      </c>
      <c r="N395" s="106">
        <v>32.6</v>
      </c>
      <c r="O395" s="106">
        <v>41.66</v>
      </c>
    </row>
    <row r="396" spans="1:15">
      <c r="A396" s="106">
        <v>2010</v>
      </c>
      <c r="B396" s="106" t="s">
        <v>637</v>
      </c>
      <c r="C396" s="106" t="s">
        <v>626</v>
      </c>
      <c r="D396" s="106" t="s">
        <v>633</v>
      </c>
      <c r="E396" s="106" t="s">
        <v>353</v>
      </c>
      <c r="F396" s="106" t="s">
        <v>301</v>
      </c>
      <c r="G396" s="106">
        <v>15.58</v>
      </c>
      <c r="H396" s="106">
        <v>17.04</v>
      </c>
      <c r="I396" s="106">
        <v>18.55</v>
      </c>
      <c r="J396" s="106">
        <v>20.73</v>
      </c>
      <c r="K396" s="106">
        <v>23.4</v>
      </c>
      <c r="L396" s="106">
        <v>26.31</v>
      </c>
      <c r="M396" s="106">
        <v>29.74</v>
      </c>
      <c r="N396" s="106">
        <v>34.340000000000003</v>
      </c>
      <c r="O396" s="106">
        <v>42.48</v>
      </c>
    </row>
    <row r="397" spans="1:15">
      <c r="A397" s="106">
        <v>2010</v>
      </c>
      <c r="B397" s="106" t="s">
        <v>637</v>
      </c>
      <c r="C397" s="106" t="s">
        <v>630</v>
      </c>
      <c r="D397" s="106" t="s">
        <v>633</v>
      </c>
      <c r="E397" s="106" t="s">
        <v>353</v>
      </c>
      <c r="F397" s="106" t="s">
        <v>301</v>
      </c>
      <c r="G397" s="106">
        <v>15.58</v>
      </c>
      <c r="H397" s="106">
        <v>17.04</v>
      </c>
      <c r="I397" s="106">
        <v>18.55</v>
      </c>
      <c r="J397" s="106">
        <v>20.73</v>
      </c>
      <c r="K397" s="106">
        <v>23.4</v>
      </c>
      <c r="L397" s="106">
        <v>26.31</v>
      </c>
      <c r="M397" s="106">
        <v>29.74</v>
      </c>
      <c r="N397" s="106">
        <v>34.340000000000003</v>
      </c>
      <c r="O397" s="106">
        <v>42.48</v>
      </c>
    </row>
    <row r="398" spans="1:15">
      <c r="A398" s="106">
        <v>2010</v>
      </c>
      <c r="B398" s="106" t="s">
        <v>637</v>
      </c>
      <c r="C398" s="106" t="s">
        <v>626</v>
      </c>
      <c r="D398" s="106" t="s">
        <v>633</v>
      </c>
      <c r="E398" s="106" t="s">
        <v>353</v>
      </c>
      <c r="F398" s="106" t="s">
        <v>353</v>
      </c>
      <c r="G398" s="106">
        <v>15.28</v>
      </c>
      <c r="H398" s="106">
        <v>16.75</v>
      </c>
      <c r="I398" s="106">
        <v>18.3</v>
      </c>
      <c r="J398" s="106">
        <v>20.3</v>
      </c>
      <c r="K398" s="106">
        <v>22.79</v>
      </c>
      <c r="L398" s="106">
        <v>25.64</v>
      </c>
      <c r="M398" s="106">
        <v>28.99</v>
      </c>
      <c r="N398" s="106">
        <v>33.72</v>
      </c>
      <c r="O398" s="106">
        <v>42.19</v>
      </c>
    </row>
    <row r="399" spans="1:15">
      <c r="A399" s="106">
        <v>2010</v>
      </c>
      <c r="B399" s="106" t="s">
        <v>637</v>
      </c>
      <c r="C399" s="106" t="s">
        <v>630</v>
      </c>
      <c r="D399" s="106" t="s">
        <v>633</v>
      </c>
      <c r="E399" s="106" t="s">
        <v>353</v>
      </c>
      <c r="F399" s="106" t="s">
        <v>353</v>
      </c>
      <c r="G399" s="106">
        <v>15.28</v>
      </c>
      <c r="H399" s="106">
        <v>16.75</v>
      </c>
      <c r="I399" s="106">
        <v>18.3</v>
      </c>
      <c r="J399" s="106">
        <v>20.3</v>
      </c>
      <c r="K399" s="106">
        <v>22.79</v>
      </c>
      <c r="L399" s="106">
        <v>25.64</v>
      </c>
      <c r="M399" s="106">
        <v>28.99</v>
      </c>
      <c r="N399" s="106">
        <v>33.72</v>
      </c>
      <c r="O399" s="106">
        <v>42.19</v>
      </c>
    </row>
    <row r="400" spans="1:15">
      <c r="A400" s="106">
        <v>2010</v>
      </c>
      <c r="B400" s="106" t="s">
        <v>637</v>
      </c>
      <c r="C400" s="106" t="s">
        <v>626</v>
      </c>
      <c r="D400" s="106" t="s">
        <v>353</v>
      </c>
      <c r="E400" s="106" t="s">
        <v>628</v>
      </c>
      <c r="F400" s="106" t="s">
        <v>629</v>
      </c>
      <c r="G400" s="106">
        <v>23.89</v>
      </c>
      <c r="H400" s="106">
        <v>27.56</v>
      </c>
      <c r="I400" s="106">
        <v>30.57</v>
      </c>
      <c r="J400" s="106">
        <v>33.57</v>
      </c>
      <c r="K400" s="106">
        <v>36.85</v>
      </c>
      <c r="L400" s="106">
        <v>40.5</v>
      </c>
      <c r="M400" s="106">
        <v>44.79</v>
      </c>
      <c r="N400" s="106">
        <v>50.74</v>
      </c>
      <c r="O400" s="106">
        <v>62.79</v>
      </c>
    </row>
    <row r="401" spans="1:15">
      <c r="A401" s="106">
        <v>2010</v>
      </c>
      <c r="B401" s="106" t="s">
        <v>637</v>
      </c>
      <c r="C401" s="106" t="s">
        <v>630</v>
      </c>
      <c r="D401" s="106" t="s">
        <v>353</v>
      </c>
      <c r="E401" s="106" t="s">
        <v>628</v>
      </c>
      <c r="F401" s="106" t="s">
        <v>629</v>
      </c>
      <c r="G401" s="106">
        <v>23.89</v>
      </c>
      <c r="H401" s="106">
        <v>27.56</v>
      </c>
      <c r="I401" s="106">
        <v>30.57</v>
      </c>
      <c r="J401" s="106">
        <v>33.57</v>
      </c>
      <c r="K401" s="106">
        <v>36.85</v>
      </c>
      <c r="L401" s="106">
        <v>40.5</v>
      </c>
      <c r="M401" s="106">
        <v>44.79</v>
      </c>
      <c r="N401" s="106">
        <v>50.74</v>
      </c>
      <c r="O401" s="106">
        <v>62.79</v>
      </c>
    </row>
    <row r="402" spans="1:15">
      <c r="A402" s="106">
        <v>2010</v>
      </c>
      <c r="B402" s="106" t="s">
        <v>637</v>
      </c>
      <c r="C402" s="106" t="s">
        <v>626</v>
      </c>
      <c r="D402" s="106" t="s">
        <v>353</v>
      </c>
      <c r="E402" s="106" t="s">
        <v>628</v>
      </c>
      <c r="F402" s="106" t="s">
        <v>301</v>
      </c>
      <c r="G402" s="106">
        <v>23.52</v>
      </c>
      <c r="H402" s="106">
        <v>26.61</v>
      </c>
      <c r="I402" s="106">
        <v>29.07</v>
      </c>
      <c r="J402" s="106">
        <v>31.46</v>
      </c>
      <c r="K402" s="106">
        <v>33.9</v>
      </c>
      <c r="L402" s="106">
        <v>36.64</v>
      </c>
      <c r="M402" s="106">
        <v>40.32</v>
      </c>
      <c r="N402" s="106">
        <v>45.12</v>
      </c>
      <c r="O402" s="106">
        <v>53.84</v>
      </c>
    </row>
    <row r="403" spans="1:15">
      <c r="A403" s="106">
        <v>2010</v>
      </c>
      <c r="B403" s="106" t="s">
        <v>637</v>
      </c>
      <c r="C403" s="106" t="s">
        <v>630</v>
      </c>
      <c r="D403" s="106" t="s">
        <v>353</v>
      </c>
      <c r="E403" s="106" t="s">
        <v>628</v>
      </c>
      <c r="F403" s="106" t="s">
        <v>301</v>
      </c>
      <c r="G403" s="106">
        <v>23.52</v>
      </c>
      <c r="H403" s="106">
        <v>26.61</v>
      </c>
      <c r="I403" s="106">
        <v>29.07</v>
      </c>
      <c r="J403" s="106">
        <v>31.46</v>
      </c>
      <c r="K403" s="106">
        <v>33.9</v>
      </c>
      <c r="L403" s="106">
        <v>36.64</v>
      </c>
      <c r="M403" s="106">
        <v>40.32</v>
      </c>
      <c r="N403" s="106">
        <v>45.12</v>
      </c>
      <c r="O403" s="106">
        <v>53.84</v>
      </c>
    </row>
    <row r="404" spans="1:15">
      <c r="A404" s="106">
        <v>2010</v>
      </c>
      <c r="B404" s="106" t="s">
        <v>637</v>
      </c>
      <c r="C404" s="106" t="s">
        <v>626</v>
      </c>
      <c r="D404" s="106" t="s">
        <v>353</v>
      </c>
      <c r="E404" s="106" t="s">
        <v>628</v>
      </c>
      <c r="F404" s="106" t="s">
        <v>353</v>
      </c>
      <c r="G404" s="106">
        <v>23.76</v>
      </c>
      <c r="H404" s="106">
        <v>27.12</v>
      </c>
      <c r="I404" s="106">
        <v>29.91</v>
      </c>
      <c r="J404" s="106">
        <v>32.68</v>
      </c>
      <c r="K404" s="106">
        <v>35.590000000000003</v>
      </c>
      <c r="L404" s="106">
        <v>39.07</v>
      </c>
      <c r="M404" s="106">
        <v>43.08</v>
      </c>
      <c r="N404" s="106">
        <v>48.61</v>
      </c>
      <c r="O404" s="106">
        <v>59.6</v>
      </c>
    </row>
    <row r="405" spans="1:15">
      <c r="A405" s="106">
        <v>2010</v>
      </c>
      <c r="B405" s="106" t="s">
        <v>637</v>
      </c>
      <c r="C405" s="106" t="s">
        <v>630</v>
      </c>
      <c r="D405" s="106" t="s">
        <v>353</v>
      </c>
      <c r="E405" s="106" t="s">
        <v>628</v>
      </c>
      <c r="F405" s="106" t="s">
        <v>353</v>
      </c>
      <c r="G405" s="106">
        <v>23.76</v>
      </c>
      <c r="H405" s="106">
        <v>27.12</v>
      </c>
      <c r="I405" s="106">
        <v>29.91</v>
      </c>
      <c r="J405" s="106">
        <v>32.68</v>
      </c>
      <c r="K405" s="106">
        <v>35.590000000000003</v>
      </c>
      <c r="L405" s="106">
        <v>39.07</v>
      </c>
      <c r="M405" s="106">
        <v>43.08</v>
      </c>
      <c r="N405" s="106">
        <v>48.61</v>
      </c>
      <c r="O405" s="106">
        <v>59.6</v>
      </c>
    </row>
    <row r="406" spans="1:15">
      <c r="A406" s="106">
        <v>2010</v>
      </c>
      <c r="B406" s="106" t="s">
        <v>637</v>
      </c>
      <c r="C406" s="106" t="s">
        <v>626</v>
      </c>
      <c r="D406" s="106" t="s">
        <v>353</v>
      </c>
      <c r="E406" s="106" t="s">
        <v>631</v>
      </c>
      <c r="F406" s="106" t="s">
        <v>629</v>
      </c>
      <c r="G406" s="106">
        <v>15.75</v>
      </c>
      <c r="H406" s="106">
        <v>17.68</v>
      </c>
      <c r="I406" s="106">
        <v>19.29</v>
      </c>
      <c r="J406" s="106">
        <v>20.87</v>
      </c>
      <c r="K406" s="106">
        <v>22.4</v>
      </c>
      <c r="L406" s="106">
        <v>24.08</v>
      </c>
      <c r="M406" s="106">
        <v>26.11</v>
      </c>
      <c r="N406" s="106">
        <v>28.89</v>
      </c>
      <c r="O406" s="106">
        <v>33.75</v>
      </c>
    </row>
    <row r="407" spans="1:15">
      <c r="A407" s="106">
        <v>2010</v>
      </c>
      <c r="B407" s="106" t="s">
        <v>637</v>
      </c>
      <c r="C407" s="106" t="s">
        <v>630</v>
      </c>
      <c r="D407" s="106" t="s">
        <v>353</v>
      </c>
      <c r="E407" s="106" t="s">
        <v>631</v>
      </c>
      <c r="F407" s="106" t="s">
        <v>629</v>
      </c>
      <c r="G407" s="106">
        <v>15.75</v>
      </c>
      <c r="H407" s="106">
        <v>17.68</v>
      </c>
      <c r="I407" s="106">
        <v>19.29</v>
      </c>
      <c r="J407" s="106">
        <v>20.87</v>
      </c>
      <c r="K407" s="106">
        <v>22.4</v>
      </c>
      <c r="L407" s="106">
        <v>24.08</v>
      </c>
      <c r="M407" s="106">
        <v>26.11</v>
      </c>
      <c r="N407" s="106">
        <v>28.89</v>
      </c>
      <c r="O407" s="106">
        <v>33.75</v>
      </c>
    </row>
    <row r="408" spans="1:15">
      <c r="A408" s="106">
        <v>2010</v>
      </c>
      <c r="B408" s="106" t="s">
        <v>637</v>
      </c>
      <c r="C408" s="106" t="s">
        <v>626</v>
      </c>
      <c r="D408" s="106" t="s">
        <v>353</v>
      </c>
      <c r="E408" s="106" t="s">
        <v>631</v>
      </c>
      <c r="F408" s="106" t="s">
        <v>301</v>
      </c>
      <c r="G408" s="106">
        <v>14.47</v>
      </c>
      <c r="H408" s="106">
        <v>16.05</v>
      </c>
      <c r="I408" s="106">
        <v>17.29</v>
      </c>
      <c r="J408" s="106">
        <v>18.55</v>
      </c>
      <c r="K408" s="106">
        <v>20.13</v>
      </c>
      <c r="L408" s="106">
        <v>21.91</v>
      </c>
      <c r="M408" s="106">
        <v>23.99</v>
      </c>
      <c r="N408" s="106">
        <v>26.7</v>
      </c>
      <c r="O408" s="106">
        <v>31.28</v>
      </c>
    </row>
    <row r="409" spans="1:15">
      <c r="A409" s="106">
        <v>2010</v>
      </c>
      <c r="B409" s="106" t="s">
        <v>637</v>
      </c>
      <c r="C409" s="106" t="s">
        <v>630</v>
      </c>
      <c r="D409" s="106" t="s">
        <v>353</v>
      </c>
      <c r="E409" s="106" t="s">
        <v>631</v>
      </c>
      <c r="F409" s="106" t="s">
        <v>301</v>
      </c>
      <c r="G409" s="106">
        <v>14.47</v>
      </c>
      <c r="H409" s="106">
        <v>16.05</v>
      </c>
      <c r="I409" s="106">
        <v>17.29</v>
      </c>
      <c r="J409" s="106">
        <v>18.55</v>
      </c>
      <c r="K409" s="106">
        <v>20.13</v>
      </c>
      <c r="L409" s="106">
        <v>21.91</v>
      </c>
      <c r="M409" s="106">
        <v>23.99</v>
      </c>
      <c r="N409" s="106">
        <v>26.7</v>
      </c>
      <c r="O409" s="106">
        <v>31.28</v>
      </c>
    </row>
    <row r="410" spans="1:15">
      <c r="A410" s="106">
        <v>2010</v>
      </c>
      <c r="B410" s="106" t="s">
        <v>637</v>
      </c>
      <c r="C410" s="106" t="s">
        <v>626</v>
      </c>
      <c r="D410" s="106" t="s">
        <v>353</v>
      </c>
      <c r="E410" s="106" t="s">
        <v>631</v>
      </c>
      <c r="F410" s="106" t="s">
        <v>353</v>
      </c>
      <c r="G410" s="106">
        <v>15.16</v>
      </c>
      <c r="H410" s="106">
        <v>16.86</v>
      </c>
      <c r="I410" s="106">
        <v>18.36</v>
      </c>
      <c r="J410" s="106">
        <v>19.940000000000001</v>
      </c>
      <c r="K410" s="106">
        <v>21.59</v>
      </c>
      <c r="L410" s="106">
        <v>23.29</v>
      </c>
      <c r="M410" s="106">
        <v>25.34</v>
      </c>
      <c r="N410" s="106">
        <v>28.07</v>
      </c>
      <c r="O410" s="106">
        <v>32.89</v>
      </c>
    </row>
    <row r="411" spans="1:15">
      <c r="A411" s="106">
        <v>2010</v>
      </c>
      <c r="B411" s="106" t="s">
        <v>637</v>
      </c>
      <c r="C411" s="106" t="s">
        <v>630</v>
      </c>
      <c r="D411" s="106" t="s">
        <v>353</v>
      </c>
      <c r="E411" s="106" t="s">
        <v>631</v>
      </c>
      <c r="F411" s="106" t="s">
        <v>353</v>
      </c>
      <c r="G411" s="106">
        <v>15.16</v>
      </c>
      <c r="H411" s="106">
        <v>16.86</v>
      </c>
      <c r="I411" s="106">
        <v>18.36</v>
      </c>
      <c r="J411" s="106">
        <v>19.940000000000001</v>
      </c>
      <c r="K411" s="106">
        <v>21.59</v>
      </c>
      <c r="L411" s="106">
        <v>23.29</v>
      </c>
      <c r="M411" s="106">
        <v>25.34</v>
      </c>
      <c r="N411" s="106">
        <v>28.07</v>
      </c>
      <c r="O411" s="106">
        <v>32.89</v>
      </c>
    </row>
    <row r="412" spans="1:15">
      <c r="A412" s="106">
        <v>2010</v>
      </c>
      <c r="B412" s="106" t="s">
        <v>637</v>
      </c>
      <c r="C412" s="106" t="s">
        <v>626</v>
      </c>
      <c r="D412" s="106" t="s">
        <v>353</v>
      </c>
      <c r="E412" s="106" t="s">
        <v>353</v>
      </c>
      <c r="F412" s="106" t="s">
        <v>629</v>
      </c>
      <c r="G412" s="106">
        <v>16.36</v>
      </c>
      <c r="H412" s="106">
        <v>18.71</v>
      </c>
      <c r="I412" s="106">
        <v>20.71</v>
      </c>
      <c r="J412" s="106">
        <v>22.65</v>
      </c>
      <c r="K412" s="106">
        <v>24.74</v>
      </c>
      <c r="L412" s="106">
        <v>27.23</v>
      </c>
      <c r="M412" s="106">
        <v>30.54</v>
      </c>
      <c r="N412" s="106">
        <v>35.5</v>
      </c>
      <c r="O412" s="106">
        <v>44.4</v>
      </c>
    </row>
    <row r="413" spans="1:15">
      <c r="A413" s="106">
        <v>2010</v>
      </c>
      <c r="B413" s="106" t="s">
        <v>637</v>
      </c>
      <c r="C413" s="106" t="s">
        <v>630</v>
      </c>
      <c r="D413" s="106" t="s">
        <v>353</v>
      </c>
      <c r="E413" s="106" t="s">
        <v>353</v>
      </c>
      <c r="F413" s="106" t="s">
        <v>629</v>
      </c>
      <c r="G413" s="106">
        <v>16.36</v>
      </c>
      <c r="H413" s="106">
        <v>18.71</v>
      </c>
      <c r="I413" s="106">
        <v>20.71</v>
      </c>
      <c r="J413" s="106">
        <v>22.65</v>
      </c>
      <c r="K413" s="106">
        <v>24.74</v>
      </c>
      <c r="L413" s="106">
        <v>27.23</v>
      </c>
      <c r="M413" s="106">
        <v>30.54</v>
      </c>
      <c r="N413" s="106">
        <v>35.5</v>
      </c>
      <c r="O413" s="106">
        <v>44.4</v>
      </c>
    </row>
    <row r="414" spans="1:15">
      <c r="A414" s="106">
        <v>2010</v>
      </c>
      <c r="B414" s="106" t="s">
        <v>637</v>
      </c>
      <c r="C414" s="106" t="s">
        <v>626</v>
      </c>
      <c r="D414" s="106" t="s">
        <v>353</v>
      </c>
      <c r="E414" s="106" t="s">
        <v>353</v>
      </c>
      <c r="F414" s="106" t="s">
        <v>301</v>
      </c>
      <c r="G414" s="106">
        <v>15.05</v>
      </c>
      <c r="H414" s="106">
        <v>16.77</v>
      </c>
      <c r="I414" s="106">
        <v>18.39</v>
      </c>
      <c r="J414" s="106">
        <v>20.36</v>
      </c>
      <c r="K414" s="106">
        <v>22.6</v>
      </c>
      <c r="L414" s="106">
        <v>25.1</v>
      </c>
      <c r="M414" s="106">
        <v>28.18</v>
      </c>
      <c r="N414" s="106">
        <v>32.49</v>
      </c>
      <c r="O414" s="106">
        <v>40.130000000000003</v>
      </c>
    </row>
    <row r="415" spans="1:15">
      <c r="A415" s="106">
        <v>2010</v>
      </c>
      <c r="B415" s="106" t="s">
        <v>637</v>
      </c>
      <c r="C415" s="106" t="s">
        <v>630</v>
      </c>
      <c r="D415" s="106" t="s">
        <v>353</v>
      </c>
      <c r="E415" s="106" t="s">
        <v>353</v>
      </c>
      <c r="F415" s="106" t="s">
        <v>301</v>
      </c>
      <c r="G415" s="106">
        <v>15.05</v>
      </c>
      <c r="H415" s="106">
        <v>16.77</v>
      </c>
      <c r="I415" s="106">
        <v>18.39</v>
      </c>
      <c r="J415" s="106">
        <v>20.36</v>
      </c>
      <c r="K415" s="106">
        <v>22.6</v>
      </c>
      <c r="L415" s="106">
        <v>25.1</v>
      </c>
      <c r="M415" s="106">
        <v>28.18</v>
      </c>
      <c r="N415" s="106">
        <v>32.49</v>
      </c>
      <c r="O415" s="106">
        <v>40.130000000000003</v>
      </c>
    </row>
    <row r="416" spans="1:15">
      <c r="A416" s="106">
        <v>2010</v>
      </c>
      <c r="B416" s="106" t="s">
        <v>637</v>
      </c>
      <c r="C416" s="106" t="s">
        <v>626</v>
      </c>
      <c r="D416" s="106" t="s">
        <v>353</v>
      </c>
      <c r="E416" s="106" t="s">
        <v>353</v>
      </c>
      <c r="F416" s="106" t="s">
        <v>353</v>
      </c>
      <c r="G416" s="106">
        <v>15.76</v>
      </c>
      <c r="H416" s="106">
        <v>17.84</v>
      </c>
      <c r="I416" s="106">
        <v>19.809999999999999</v>
      </c>
      <c r="J416" s="106">
        <v>21.84</v>
      </c>
      <c r="K416" s="106">
        <v>23.95</v>
      </c>
      <c r="L416" s="106">
        <v>26.43</v>
      </c>
      <c r="M416" s="106">
        <v>29.62</v>
      </c>
      <c r="N416" s="106">
        <v>34.299999999999997</v>
      </c>
      <c r="O416" s="106">
        <v>42.8</v>
      </c>
    </row>
    <row r="417" spans="1:15">
      <c r="A417" s="106">
        <v>2010</v>
      </c>
      <c r="B417" s="106" t="s">
        <v>637</v>
      </c>
      <c r="C417" s="106" t="s">
        <v>630</v>
      </c>
      <c r="D417" s="106" t="s">
        <v>353</v>
      </c>
      <c r="E417" s="106" t="s">
        <v>353</v>
      </c>
      <c r="F417" s="106" t="s">
        <v>353</v>
      </c>
      <c r="G417" s="106">
        <v>15.76</v>
      </c>
      <c r="H417" s="106">
        <v>17.84</v>
      </c>
      <c r="I417" s="106">
        <v>19.809999999999999</v>
      </c>
      <c r="J417" s="106">
        <v>21.84</v>
      </c>
      <c r="K417" s="106">
        <v>23.95</v>
      </c>
      <c r="L417" s="106">
        <v>26.43</v>
      </c>
      <c r="M417" s="106">
        <v>29.62</v>
      </c>
      <c r="N417" s="106">
        <v>34.299999999999997</v>
      </c>
      <c r="O417" s="106">
        <v>42.8</v>
      </c>
    </row>
    <row r="418" spans="1:15">
      <c r="A418" s="106">
        <v>2010</v>
      </c>
      <c r="B418" s="106" t="s">
        <v>637</v>
      </c>
      <c r="C418" s="106" t="s">
        <v>626</v>
      </c>
      <c r="D418" s="106" t="s">
        <v>634</v>
      </c>
      <c r="E418" s="106" t="s">
        <v>628</v>
      </c>
      <c r="F418" s="106" t="s">
        <v>629</v>
      </c>
      <c r="G418" s="106">
        <v>27.55</v>
      </c>
      <c r="H418" s="106">
        <v>32.15</v>
      </c>
      <c r="I418" s="106">
        <v>35.96</v>
      </c>
      <c r="J418" s="106">
        <v>39.32</v>
      </c>
      <c r="K418" s="106">
        <v>42.58</v>
      </c>
      <c r="L418" s="106">
        <v>46.02</v>
      </c>
      <c r="M418" s="106">
        <v>50.53</v>
      </c>
      <c r="N418" s="106">
        <v>57.84</v>
      </c>
      <c r="O418" s="106">
        <v>70.349999999999994</v>
      </c>
    </row>
    <row r="419" spans="1:15">
      <c r="A419" s="106">
        <v>2010</v>
      </c>
      <c r="B419" s="106" t="s">
        <v>637</v>
      </c>
      <c r="C419" s="106" t="s">
        <v>630</v>
      </c>
      <c r="D419" s="106" t="s">
        <v>634</v>
      </c>
      <c r="E419" s="106" t="s">
        <v>628</v>
      </c>
      <c r="F419" s="106" t="s">
        <v>629</v>
      </c>
      <c r="G419" s="106">
        <v>27.55</v>
      </c>
      <c r="H419" s="106">
        <v>32.15</v>
      </c>
      <c r="I419" s="106">
        <v>35.96</v>
      </c>
      <c r="J419" s="106">
        <v>39.32</v>
      </c>
      <c r="K419" s="106">
        <v>42.58</v>
      </c>
      <c r="L419" s="106">
        <v>46.02</v>
      </c>
      <c r="M419" s="106">
        <v>50.53</v>
      </c>
      <c r="N419" s="106">
        <v>57.84</v>
      </c>
      <c r="O419" s="106">
        <v>70.349999999999994</v>
      </c>
    </row>
    <row r="420" spans="1:15">
      <c r="A420" s="106">
        <v>2010</v>
      </c>
      <c r="B420" s="106" t="s">
        <v>637</v>
      </c>
      <c r="C420" s="106" t="s">
        <v>626</v>
      </c>
      <c r="D420" s="106" t="s">
        <v>634</v>
      </c>
      <c r="E420" s="106" t="s">
        <v>628</v>
      </c>
      <c r="F420" s="106" t="s">
        <v>301</v>
      </c>
      <c r="G420" s="106">
        <v>23.47</v>
      </c>
      <c r="H420" s="106">
        <v>27.67</v>
      </c>
      <c r="I420" s="106">
        <v>30.81</v>
      </c>
      <c r="J420" s="106">
        <v>33.67</v>
      </c>
      <c r="K420" s="106">
        <v>36.22</v>
      </c>
      <c r="L420" s="106">
        <v>39.22</v>
      </c>
      <c r="M420" s="106">
        <v>42.86</v>
      </c>
      <c r="N420" s="106">
        <v>47.4</v>
      </c>
      <c r="O420" s="106">
        <v>57.86</v>
      </c>
    </row>
    <row r="421" spans="1:15">
      <c r="A421" s="106">
        <v>2010</v>
      </c>
      <c r="B421" s="106" t="s">
        <v>637</v>
      </c>
      <c r="C421" s="106" t="s">
        <v>630</v>
      </c>
      <c r="D421" s="106" t="s">
        <v>634</v>
      </c>
      <c r="E421" s="106" t="s">
        <v>628</v>
      </c>
      <c r="F421" s="106" t="s">
        <v>301</v>
      </c>
      <c r="G421" s="106">
        <v>23.47</v>
      </c>
      <c r="H421" s="106">
        <v>27.67</v>
      </c>
      <c r="I421" s="106">
        <v>30.81</v>
      </c>
      <c r="J421" s="106">
        <v>33.67</v>
      </c>
      <c r="K421" s="106">
        <v>36.22</v>
      </c>
      <c r="L421" s="106">
        <v>39.22</v>
      </c>
      <c r="M421" s="106">
        <v>42.86</v>
      </c>
      <c r="N421" s="106">
        <v>47.4</v>
      </c>
      <c r="O421" s="106">
        <v>57.86</v>
      </c>
    </row>
    <row r="422" spans="1:15">
      <c r="A422" s="106">
        <v>2010</v>
      </c>
      <c r="B422" s="106" t="s">
        <v>637</v>
      </c>
      <c r="C422" s="106" t="s">
        <v>626</v>
      </c>
      <c r="D422" s="106" t="s">
        <v>634</v>
      </c>
      <c r="E422" s="106" t="s">
        <v>628</v>
      </c>
      <c r="F422" s="106" t="s">
        <v>353</v>
      </c>
      <c r="G422" s="106">
        <v>26.83</v>
      </c>
      <c r="H422" s="106">
        <v>31.45</v>
      </c>
      <c r="I422" s="106">
        <v>35.17</v>
      </c>
      <c r="J422" s="106">
        <v>38.44</v>
      </c>
      <c r="K422" s="106">
        <v>41.74</v>
      </c>
      <c r="L422" s="106">
        <v>45.21</v>
      </c>
      <c r="M422" s="106">
        <v>49.66</v>
      </c>
      <c r="N422" s="106">
        <v>56.39</v>
      </c>
      <c r="O422" s="106">
        <v>68.680000000000007</v>
      </c>
    </row>
    <row r="423" spans="1:15">
      <c r="A423" s="106">
        <v>2010</v>
      </c>
      <c r="B423" s="106" t="s">
        <v>637</v>
      </c>
      <c r="C423" s="106" t="s">
        <v>630</v>
      </c>
      <c r="D423" s="106" t="s">
        <v>634</v>
      </c>
      <c r="E423" s="106" t="s">
        <v>628</v>
      </c>
      <c r="F423" s="106" t="s">
        <v>353</v>
      </c>
      <c r="G423" s="106">
        <v>26.83</v>
      </c>
      <c r="H423" s="106">
        <v>31.45</v>
      </c>
      <c r="I423" s="106">
        <v>35.17</v>
      </c>
      <c r="J423" s="106">
        <v>38.44</v>
      </c>
      <c r="K423" s="106">
        <v>41.74</v>
      </c>
      <c r="L423" s="106">
        <v>45.21</v>
      </c>
      <c r="M423" s="106">
        <v>49.66</v>
      </c>
      <c r="N423" s="106">
        <v>56.39</v>
      </c>
      <c r="O423" s="106">
        <v>68.680000000000007</v>
      </c>
    </row>
    <row r="424" spans="1:15">
      <c r="A424" s="106">
        <v>2010</v>
      </c>
      <c r="B424" s="106" t="s">
        <v>637</v>
      </c>
      <c r="C424" s="106" t="s">
        <v>626</v>
      </c>
      <c r="D424" s="106" t="s">
        <v>634</v>
      </c>
      <c r="E424" s="106" t="s">
        <v>631</v>
      </c>
      <c r="F424" s="106" t="s">
        <v>629</v>
      </c>
      <c r="G424" s="106">
        <v>17.78</v>
      </c>
      <c r="H424" s="106">
        <v>20.09</v>
      </c>
      <c r="I424" s="106">
        <v>22.02</v>
      </c>
      <c r="J424" s="106">
        <v>23.81</v>
      </c>
      <c r="K424" s="106">
        <v>25.73</v>
      </c>
      <c r="L424" s="106">
        <v>27.85</v>
      </c>
      <c r="M424" s="106">
        <v>30.46</v>
      </c>
      <c r="N424" s="106">
        <v>33.92</v>
      </c>
      <c r="O424" s="106">
        <v>39.89</v>
      </c>
    </row>
    <row r="425" spans="1:15">
      <c r="A425" s="106">
        <v>2010</v>
      </c>
      <c r="B425" s="106" t="s">
        <v>637</v>
      </c>
      <c r="C425" s="106" t="s">
        <v>630</v>
      </c>
      <c r="D425" s="106" t="s">
        <v>634</v>
      </c>
      <c r="E425" s="106" t="s">
        <v>631</v>
      </c>
      <c r="F425" s="106" t="s">
        <v>629</v>
      </c>
      <c r="G425" s="106">
        <v>17.78</v>
      </c>
      <c r="H425" s="106">
        <v>20.09</v>
      </c>
      <c r="I425" s="106">
        <v>22.02</v>
      </c>
      <c r="J425" s="106">
        <v>23.81</v>
      </c>
      <c r="K425" s="106">
        <v>25.73</v>
      </c>
      <c r="L425" s="106">
        <v>27.85</v>
      </c>
      <c r="M425" s="106">
        <v>30.46</v>
      </c>
      <c r="N425" s="106">
        <v>33.92</v>
      </c>
      <c r="O425" s="106">
        <v>39.89</v>
      </c>
    </row>
    <row r="426" spans="1:15">
      <c r="A426" s="106">
        <v>2010</v>
      </c>
      <c r="B426" s="106" t="s">
        <v>637</v>
      </c>
      <c r="C426" s="106" t="s">
        <v>626</v>
      </c>
      <c r="D426" s="106" t="s">
        <v>634</v>
      </c>
      <c r="E426" s="106" t="s">
        <v>631</v>
      </c>
      <c r="F426" s="106" t="s">
        <v>301</v>
      </c>
      <c r="G426" s="106">
        <v>15</v>
      </c>
      <c r="H426" s="106">
        <v>17.16</v>
      </c>
      <c r="I426" s="106">
        <v>19.079999999999998</v>
      </c>
      <c r="J426" s="106">
        <v>20.76</v>
      </c>
      <c r="K426" s="106">
        <v>22.21</v>
      </c>
      <c r="L426" s="106">
        <v>23.71</v>
      </c>
      <c r="M426" s="106">
        <v>25.45</v>
      </c>
      <c r="N426" s="106">
        <v>27.69</v>
      </c>
      <c r="O426" s="106">
        <v>32.130000000000003</v>
      </c>
    </row>
    <row r="427" spans="1:15">
      <c r="A427" s="106">
        <v>2010</v>
      </c>
      <c r="B427" s="106" t="s">
        <v>637</v>
      </c>
      <c r="C427" s="106" t="s">
        <v>630</v>
      </c>
      <c r="D427" s="106" t="s">
        <v>634</v>
      </c>
      <c r="E427" s="106" t="s">
        <v>631</v>
      </c>
      <c r="F427" s="106" t="s">
        <v>301</v>
      </c>
      <c r="G427" s="106">
        <v>15</v>
      </c>
      <c r="H427" s="106">
        <v>17.16</v>
      </c>
      <c r="I427" s="106">
        <v>19.079999999999998</v>
      </c>
      <c r="J427" s="106">
        <v>20.76</v>
      </c>
      <c r="K427" s="106">
        <v>22.21</v>
      </c>
      <c r="L427" s="106">
        <v>23.71</v>
      </c>
      <c r="M427" s="106">
        <v>25.45</v>
      </c>
      <c r="N427" s="106">
        <v>27.69</v>
      </c>
      <c r="O427" s="106">
        <v>32.130000000000003</v>
      </c>
    </row>
    <row r="428" spans="1:15">
      <c r="A428" s="106">
        <v>2010</v>
      </c>
      <c r="B428" s="106" t="s">
        <v>637</v>
      </c>
      <c r="C428" s="106" t="s">
        <v>626</v>
      </c>
      <c r="D428" s="106" t="s">
        <v>634</v>
      </c>
      <c r="E428" s="106" t="s">
        <v>631</v>
      </c>
      <c r="F428" s="106" t="s">
        <v>353</v>
      </c>
      <c r="G428" s="106">
        <v>16.72</v>
      </c>
      <c r="H428" s="106">
        <v>19.12</v>
      </c>
      <c r="I428" s="106">
        <v>21.13</v>
      </c>
      <c r="J428" s="106">
        <v>22.73</v>
      </c>
      <c r="K428" s="106">
        <v>24.5</v>
      </c>
      <c r="L428" s="106">
        <v>26.46</v>
      </c>
      <c r="M428" s="106">
        <v>28.86</v>
      </c>
      <c r="N428" s="106">
        <v>32.31</v>
      </c>
      <c r="O428" s="106">
        <v>37.979999999999997</v>
      </c>
    </row>
    <row r="429" spans="1:15">
      <c r="A429" s="106">
        <v>2010</v>
      </c>
      <c r="B429" s="106" t="s">
        <v>637</v>
      </c>
      <c r="C429" s="106" t="s">
        <v>630</v>
      </c>
      <c r="D429" s="106" t="s">
        <v>634</v>
      </c>
      <c r="E429" s="106" t="s">
        <v>631</v>
      </c>
      <c r="F429" s="106" t="s">
        <v>353</v>
      </c>
      <c r="G429" s="106">
        <v>16.72</v>
      </c>
      <c r="H429" s="106">
        <v>19.12</v>
      </c>
      <c r="I429" s="106">
        <v>21.13</v>
      </c>
      <c r="J429" s="106">
        <v>22.73</v>
      </c>
      <c r="K429" s="106">
        <v>24.5</v>
      </c>
      <c r="L429" s="106">
        <v>26.46</v>
      </c>
      <c r="M429" s="106">
        <v>28.86</v>
      </c>
      <c r="N429" s="106">
        <v>32.31</v>
      </c>
      <c r="O429" s="106">
        <v>37.979999999999997</v>
      </c>
    </row>
    <row r="430" spans="1:15">
      <c r="A430" s="106">
        <v>2010</v>
      </c>
      <c r="B430" s="106" t="s">
        <v>637</v>
      </c>
      <c r="C430" s="106" t="s">
        <v>626</v>
      </c>
      <c r="D430" s="106" t="s">
        <v>634</v>
      </c>
      <c r="E430" s="106" t="s">
        <v>353</v>
      </c>
      <c r="F430" s="106" t="s">
        <v>629</v>
      </c>
      <c r="G430" s="106">
        <v>18.57</v>
      </c>
      <c r="H430" s="106">
        <v>21.42</v>
      </c>
      <c r="I430" s="106">
        <v>23.66</v>
      </c>
      <c r="J430" s="106">
        <v>26.07</v>
      </c>
      <c r="K430" s="106">
        <v>28.74</v>
      </c>
      <c r="L430" s="106">
        <v>32.06</v>
      </c>
      <c r="M430" s="106">
        <v>36.11</v>
      </c>
      <c r="N430" s="106">
        <v>41.8</v>
      </c>
      <c r="O430" s="106">
        <v>51.01</v>
      </c>
    </row>
    <row r="431" spans="1:15">
      <c r="A431" s="106">
        <v>2010</v>
      </c>
      <c r="B431" s="106" t="s">
        <v>637</v>
      </c>
      <c r="C431" s="106" t="s">
        <v>630</v>
      </c>
      <c r="D431" s="106" t="s">
        <v>634</v>
      </c>
      <c r="E431" s="106" t="s">
        <v>353</v>
      </c>
      <c r="F431" s="106" t="s">
        <v>629</v>
      </c>
      <c r="G431" s="106">
        <v>18.57</v>
      </c>
      <c r="H431" s="106">
        <v>21.42</v>
      </c>
      <c r="I431" s="106">
        <v>23.66</v>
      </c>
      <c r="J431" s="106">
        <v>26.07</v>
      </c>
      <c r="K431" s="106">
        <v>28.74</v>
      </c>
      <c r="L431" s="106">
        <v>32.06</v>
      </c>
      <c r="M431" s="106">
        <v>36.11</v>
      </c>
      <c r="N431" s="106">
        <v>41.8</v>
      </c>
      <c r="O431" s="106">
        <v>51.01</v>
      </c>
    </row>
    <row r="432" spans="1:15">
      <c r="A432" s="106">
        <v>2010</v>
      </c>
      <c r="B432" s="106" t="s">
        <v>637</v>
      </c>
      <c r="C432" s="106" t="s">
        <v>626</v>
      </c>
      <c r="D432" s="106" t="s">
        <v>634</v>
      </c>
      <c r="E432" s="106" t="s">
        <v>353</v>
      </c>
      <c r="F432" s="106" t="s">
        <v>301</v>
      </c>
      <c r="G432" s="106">
        <v>15.38</v>
      </c>
      <c r="H432" s="106">
        <v>17.690000000000001</v>
      </c>
      <c r="I432" s="106">
        <v>19.63</v>
      </c>
      <c r="J432" s="106">
        <v>21.44</v>
      </c>
      <c r="K432" s="106">
        <v>22.94</v>
      </c>
      <c r="L432" s="106">
        <v>24.7</v>
      </c>
      <c r="M432" s="106">
        <v>26.81</v>
      </c>
      <c r="N432" s="106">
        <v>30.11</v>
      </c>
      <c r="O432" s="106">
        <v>36.46</v>
      </c>
    </row>
    <row r="433" spans="1:15">
      <c r="A433" s="106">
        <v>2010</v>
      </c>
      <c r="B433" s="106" t="s">
        <v>637</v>
      </c>
      <c r="C433" s="106" t="s">
        <v>630</v>
      </c>
      <c r="D433" s="106" t="s">
        <v>634</v>
      </c>
      <c r="E433" s="106" t="s">
        <v>353</v>
      </c>
      <c r="F433" s="106" t="s">
        <v>301</v>
      </c>
      <c r="G433" s="106">
        <v>15.38</v>
      </c>
      <c r="H433" s="106">
        <v>17.690000000000001</v>
      </c>
      <c r="I433" s="106">
        <v>19.63</v>
      </c>
      <c r="J433" s="106">
        <v>21.44</v>
      </c>
      <c r="K433" s="106">
        <v>22.94</v>
      </c>
      <c r="L433" s="106">
        <v>24.7</v>
      </c>
      <c r="M433" s="106">
        <v>26.81</v>
      </c>
      <c r="N433" s="106">
        <v>30.11</v>
      </c>
      <c r="O433" s="106">
        <v>36.46</v>
      </c>
    </row>
    <row r="434" spans="1:15">
      <c r="A434" s="106">
        <v>2010</v>
      </c>
      <c r="B434" s="106" t="s">
        <v>637</v>
      </c>
      <c r="C434" s="106" t="s">
        <v>626</v>
      </c>
      <c r="D434" s="106" t="s">
        <v>634</v>
      </c>
      <c r="E434" s="106" t="s">
        <v>353</v>
      </c>
      <c r="F434" s="106" t="s">
        <v>353</v>
      </c>
      <c r="G434" s="106">
        <v>17.5</v>
      </c>
      <c r="H434" s="106">
        <v>20.18</v>
      </c>
      <c r="I434" s="106">
        <v>22.35</v>
      </c>
      <c r="J434" s="106">
        <v>24.49</v>
      </c>
      <c r="K434" s="106">
        <v>26.86</v>
      </c>
      <c r="L434" s="106">
        <v>29.78</v>
      </c>
      <c r="M434" s="106">
        <v>33.68</v>
      </c>
      <c r="N434" s="106">
        <v>39.14</v>
      </c>
      <c r="O434" s="106">
        <v>48.1</v>
      </c>
    </row>
    <row r="435" spans="1:15">
      <c r="A435" s="106">
        <v>2010</v>
      </c>
      <c r="B435" s="106" t="s">
        <v>637</v>
      </c>
      <c r="C435" s="106" t="s">
        <v>630</v>
      </c>
      <c r="D435" s="106" t="s">
        <v>634</v>
      </c>
      <c r="E435" s="106" t="s">
        <v>353</v>
      </c>
      <c r="F435" s="106" t="s">
        <v>353</v>
      </c>
      <c r="G435" s="106">
        <v>17.5</v>
      </c>
      <c r="H435" s="106">
        <v>20.18</v>
      </c>
      <c r="I435" s="106">
        <v>22.35</v>
      </c>
      <c r="J435" s="106">
        <v>24.49</v>
      </c>
      <c r="K435" s="106">
        <v>26.86</v>
      </c>
      <c r="L435" s="106">
        <v>29.78</v>
      </c>
      <c r="M435" s="106">
        <v>33.68</v>
      </c>
      <c r="N435" s="106">
        <v>39.14</v>
      </c>
      <c r="O435" s="106">
        <v>48.1</v>
      </c>
    </row>
    <row r="436" spans="1:15">
      <c r="A436" s="106">
        <v>2010</v>
      </c>
      <c r="B436" s="106" t="s">
        <v>638</v>
      </c>
      <c r="C436" s="106" t="s">
        <v>626</v>
      </c>
      <c r="D436" s="106" t="s">
        <v>627</v>
      </c>
      <c r="E436" s="106" t="s">
        <v>628</v>
      </c>
      <c r="F436" s="106" t="s">
        <v>629</v>
      </c>
      <c r="G436" s="106">
        <v>8.1</v>
      </c>
      <c r="H436" s="106">
        <v>9.81</v>
      </c>
      <c r="I436" s="106">
        <v>11.35</v>
      </c>
      <c r="J436" s="106">
        <v>12.45</v>
      </c>
      <c r="K436" s="106">
        <v>13.56</v>
      </c>
      <c r="L436" s="106">
        <v>15.59</v>
      </c>
      <c r="M436" s="106">
        <v>17.760000000000002</v>
      </c>
      <c r="N436" s="106">
        <v>21.17</v>
      </c>
      <c r="O436" s="106">
        <v>28.52</v>
      </c>
    </row>
    <row r="437" spans="1:15">
      <c r="A437" s="106">
        <v>2010</v>
      </c>
      <c r="B437" s="106" t="s">
        <v>638</v>
      </c>
      <c r="C437" s="106" t="s">
        <v>630</v>
      </c>
      <c r="D437" s="106" t="s">
        <v>627</v>
      </c>
      <c r="E437" s="106" t="s">
        <v>628</v>
      </c>
      <c r="F437" s="106" t="s">
        <v>629</v>
      </c>
      <c r="G437" s="106">
        <v>8.1</v>
      </c>
      <c r="H437" s="106">
        <v>9.81</v>
      </c>
      <c r="I437" s="106">
        <v>11.35</v>
      </c>
      <c r="J437" s="106">
        <v>12.45</v>
      </c>
      <c r="K437" s="106">
        <v>13.56</v>
      </c>
      <c r="L437" s="106">
        <v>15.59</v>
      </c>
      <c r="M437" s="106">
        <v>17.760000000000002</v>
      </c>
      <c r="N437" s="106">
        <v>21.17</v>
      </c>
      <c r="O437" s="106">
        <v>28.52</v>
      </c>
    </row>
    <row r="438" spans="1:15">
      <c r="A438" s="106">
        <v>2010</v>
      </c>
      <c r="B438" s="106" t="s">
        <v>638</v>
      </c>
      <c r="C438" s="106" t="s">
        <v>626</v>
      </c>
      <c r="D438" s="106" t="s">
        <v>627</v>
      </c>
      <c r="E438" s="106" t="s">
        <v>628</v>
      </c>
      <c r="F438" s="106" t="s">
        <v>301</v>
      </c>
      <c r="G438" s="106" t="s">
        <v>635</v>
      </c>
      <c r="H438" s="106" t="s">
        <v>635</v>
      </c>
      <c r="I438" s="106" t="s">
        <v>635</v>
      </c>
      <c r="J438" s="106" t="s">
        <v>635</v>
      </c>
      <c r="K438" s="106" t="s">
        <v>635</v>
      </c>
      <c r="L438" s="106" t="s">
        <v>635</v>
      </c>
      <c r="M438" s="106" t="s">
        <v>635</v>
      </c>
      <c r="N438" s="106" t="s">
        <v>635</v>
      </c>
      <c r="O438" s="106" t="s">
        <v>635</v>
      </c>
    </row>
    <row r="439" spans="1:15">
      <c r="A439" s="106">
        <v>2010</v>
      </c>
      <c r="B439" s="106" t="s">
        <v>638</v>
      </c>
      <c r="C439" s="106" t="s">
        <v>630</v>
      </c>
      <c r="D439" s="106" t="s">
        <v>627</v>
      </c>
      <c r="E439" s="106" t="s">
        <v>628</v>
      </c>
      <c r="F439" s="106" t="s">
        <v>301</v>
      </c>
      <c r="G439" s="106" t="s">
        <v>635</v>
      </c>
      <c r="H439" s="106" t="s">
        <v>635</v>
      </c>
      <c r="I439" s="106" t="s">
        <v>635</v>
      </c>
      <c r="J439" s="106" t="s">
        <v>635</v>
      </c>
      <c r="K439" s="106" t="s">
        <v>635</v>
      </c>
      <c r="L439" s="106" t="s">
        <v>635</v>
      </c>
      <c r="M439" s="106" t="s">
        <v>635</v>
      </c>
      <c r="N439" s="106" t="s">
        <v>635</v>
      </c>
      <c r="O439" s="106" t="s">
        <v>635</v>
      </c>
    </row>
    <row r="440" spans="1:15">
      <c r="A440" s="106">
        <v>2010</v>
      </c>
      <c r="B440" s="106" t="s">
        <v>638</v>
      </c>
      <c r="C440" s="106" t="s">
        <v>626</v>
      </c>
      <c r="D440" s="106" t="s">
        <v>627</v>
      </c>
      <c r="E440" s="106" t="s">
        <v>628</v>
      </c>
      <c r="F440" s="106" t="s">
        <v>353</v>
      </c>
      <c r="G440" s="106">
        <v>8.0500000000000007</v>
      </c>
      <c r="H440" s="106">
        <v>9.77</v>
      </c>
      <c r="I440" s="106">
        <v>11.33</v>
      </c>
      <c r="J440" s="106">
        <v>12.43</v>
      </c>
      <c r="K440" s="106">
        <v>13.53</v>
      </c>
      <c r="L440" s="106">
        <v>15.5</v>
      </c>
      <c r="M440" s="106">
        <v>17.68</v>
      </c>
      <c r="N440" s="106">
        <v>21.17</v>
      </c>
      <c r="O440" s="106">
        <v>28.48</v>
      </c>
    </row>
    <row r="441" spans="1:15">
      <c r="A441" s="106">
        <v>2010</v>
      </c>
      <c r="B441" s="106" t="s">
        <v>638</v>
      </c>
      <c r="C441" s="106" t="s">
        <v>630</v>
      </c>
      <c r="D441" s="106" t="s">
        <v>627</v>
      </c>
      <c r="E441" s="106" t="s">
        <v>628</v>
      </c>
      <c r="F441" s="106" t="s">
        <v>353</v>
      </c>
      <c r="G441" s="106">
        <v>8.0500000000000007</v>
      </c>
      <c r="H441" s="106">
        <v>9.77</v>
      </c>
      <c r="I441" s="106">
        <v>11.33</v>
      </c>
      <c r="J441" s="106">
        <v>12.43</v>
      </c>
      <c r="K441" s="106">
        <v>13.53</v>
      </c>
      <c r="L441" s="106">
        <v>15.5</v>
      </c>
      <c r="M441" s="106">
        <v>17.68</v>
      </c>
      <c r="N441" s="106">
        <v>21.17</v>
      </c>
      <c r="O441" s="106">
        <v>28.48</v>
      </c>
    </row>
    <row r="442" spans="1:15">
      <c r="A442" s="106">
        <v>2010</v>
      </c>
      <c r="B442" s="106" t="s">
        <v>638</v>
      </c>
      <c r="C442" s="106" t="s">
        <v>626</v>
      </c>
      <c r="D442" s="106" t="s">
        <v>627</v>
      </c>
      <c r="E442" s="106" t="s">
        <v>631</v>
      </c>
      <c r="F442" s="106" t="s">
        <v>629</v>
      </c>
      <c r="G442" s="106">
        <v>4.97</v>
      </c>
      <c r="H442" s="106">
        <v>5.76</v>
      </c>
      <c r="I442" s="106">
        <v>6.41</v>
      </c>
      <c r="J442" s="106">
        <v>7.01</v>
      </c>
      <c r="K442" s="106">
        <v>7.56</v>
      </c>
      <c r="L442" s="106">
        <v>8.24</v>
      </c>
      <c r="M442" s="106">
        <v>9.16</v>
      </c>
      <c r="N442" s="106">
        <v>10.32</v>
      </c>
      <c r="O442" s="106">
        <v>12.61</v>
      </c>
    </row>
    <row r="443" spans="1:15">
      <c r="A443" s="106">
        <v>2010</v>
      </c>
      <c r="B443" s="106" t="s">
        <v>638</v>
      </c>
      <c r="C443" s="106" t="s">
        <v>630</v>
      </c>
      <c r="D443" s="106" t="s">
        <v>627</v>
      </c>
      <c r="E443" s="106" t="s">
        <v>631</v>
      </c>
      <c r="F443" s="106" t="s">
        <v>629</v>
      </c>
      <c r="G443" s="106">
        <v>4.97</v>
      </c>
      <c r="H443" s="106">
        <v>5.76</v>
      </c>
      <c r="I443" s="106">
        <v>6.41</v>
      </c>
      <c r="J443" s="106">
        <v>7.01</v>
      </c>
      <c r="K443" s="106">
        <v>7.56</v>
      </c>
      <c r="L443" s="106">
        <v>8.24</v>
      </c>
      <c r="M443" s="106">
        <v>9.16</v>
      </c>
      <c r="N443" s="106">
        <v>10.32</v>
      </c>
      <c r="O443" s="106">
        <v>12.61</v>
      </c>
    </row>
    <row r="444" spans="1:15">
      <c r="A444" s="106">
        <v>2010</v>
      </c>
      <c r="B444" s="106" t="s">
        <v>638</v>
      </c>
      <c r="C444" s="106" t="s">
        <v>626</v>
      </c>
      <c r="D444" s="106" t="s">
        <v>627</v>
      </c>
      <c r="E444" s="106" t="s">
        <v>631</v>
      </c>
      <c r="F444" s="106" t="s">
        <v>301</v>
      </c>
      <c r="G444" s="106">
        <v>4.2</v>
      </c>
      <c r="H444" s="106">
        <v>5.45</v>
      </c>
      <c r="I444" s="106">
        <v>5.7</v>
      </c>
      <c r="J444" s="106">
        <v>6.22</v>
      </c>
      <c r="K444" s="106">
        <v>6.83</v>
      </c>
      <c r="L444" s="106">
        <v>7.2</v>
      </c>
      <c r="M444" s="106">
        <v>7.23</v>
      </c>
      <c r="N444" s="106">
        <v>7.25</v>
      </c>
      <c r="O444" s="106">
        <v>8.14</v>
      </c>
    </row>
    <row r="445" spans="1:15">
      <c r="A445" s="106">
        <v>2010</v>
      </c>
      <c r="B445" s="106" t="s">
        <v>638</v>
      </c>
      <c r="C445" s="106" t="s">
        <v>630</v>
      </c>
      <c r="D445" s="106" t="s">
        <v>627</v>
      </c>
      <c r="E445" s="106" t="s">
        <v>631</v>
      </c>
      <c r="F445" s="106" t="s">
        <v>301</v>
      </c>
      <c r="G445" s="106">
        <v>4.2</v>
      </c>
      <c r="H445" s="106">
        <v>5.45</v>
      </c>
      <c r="I445" s="106">
        <v>5.7</v>
      </c>
      <c r="J445" s="106">
        <v>6.22</v>
      </c>
      <c r="K445" s="106">
        <v>6.83</v>
      </c>
      <c r="L445" s="106">
        <v>7.2</v>
      </c>
      <c r="M445" s="106">
        <v>7.23</v>
      </c>
      <c r="N445" s="106">
        <v>7.25</v>
      </c>
      <c r="O445" s="106">
        <v>8.14</v>
      </c>
    </row>
    <row r="446" spans="1:15">
      <c r="A446" s="106">
        <v>2010</v>
      </c>
      <c r="B446" s="106" t="s">
        <v>638</v>
      </c>
      <c r="C446" s="106" t="s">
        <v>626</v>
      </c>
      <c r="D446" s="106" t="s">
        <v>627</v>
      </c>
      <c r="E446" s="106" t="s">
        <v>631</v>
      </c>
      <c r="F446" s="106" t="s">
        <v>353</v>
      </c>
      <c r="G446" s="106">
        <v>4.93</v>
      </c>
      <c r="H446" s="106">
        <v>5.74</v>
      </c>
      <c r="I446" s="106">
        <v>6.38</v>
      </c>
      <c r="J446" s="106">
        <v>6.97</v>
      </c>
      <c r="K446" s="106">
        <v>7.44</v>
      </c>
      <c r="L446" s="106">
        <v>8.0500000000000007</v>
      </c>
      <c r="M446" s="106">
        <v>8.99</v>
      </c>
      <c r="N446" s="106">
        <v>10.17</v>
      </c>
      <c r="O446" s="106">
        <v>12.53</v>
      </c>
    </row>
    <row r="447" spans="1:15">
      <c r="A447" s="106">
        <v>2010</v>
      </c>
      <c r="B447" s="106" t="s">
        <v>638</v>
      </c>
      <c r="C447" s="106" t="s">
        <v>630</v>
      </c>
      <c r="D447" s="106" t="s">
        <v>627</v>
      </c>
      <c r="E447" s="106" t="s">
        <v>631</v>
      </c>
      <c r="F447" s="106" t="s">
        <v>353</v>
      </c>
      <c r="G447" s="106">
        <v>4.93</v>
      </c>
      <c r="H447" s="106">
        <v>5.74</v>
      </c>
      <c r="I447" s="106">
        <v>6.38</v>
      </c>
      <c r="J447" s="106">
        <v>6.97</v>
      </c>
      <c r="K447" s="106">
        <v>7.44</v>
      </c>
      <c r="L447" s="106">
        <v>8.0500000000000007</v>
      </c>
      <c r="M447" s="106">
        <v>8.99</v>
      </c>
      <c r="N447" s="106">
        <v>10.17</v>
      </c>
      <c r="O447" s="106">
        <v>12.53</v>
      </c>
    </row>
    <row r="448" spans="1:15">
      <c r="A448" s="106">
        <v>2010</v>
      </c>
      <c r="B448" s="106" t="s">
        <v>638</v>
      </c>
      <c r="C448" s="106" t="s">
        <v>626</v>
      </c>
      <c r="D448" s="106" t="s">
        <v>627</v>
      </c>
      <c r="E448" s="106" t="s">
        <v>353</v>
      </c>
      <c r="F448" s="106" t="s">
        <v>629</v>
      </c>
      <c r="G448" s="106">
        <v>5.38</v>
      </c>
      <c r="H448" s="106">
        <v>6.45</v>
      </c>
      <c r="I448" s="106">
        <v>7.29</v>
      </c>
      <c r="J448" s="106">
        <v>8.24</v>
      </c>
      <c r="K448" s="106">
        <v>9.3000000000000007</v>
      </c>
      <c r="L448" s="106">
        <v>10.76</v>
      </c>
      <c r="M448" s="106">
        <v>12.5</v>
      </c>
      <c r="N448" s="106">
        <v>15.22</v>
      </c>
      <c r="O448" s="106">
        <v>20.69</v>
      </c>
    </row>
    <row r="449" spans="1:15">
      <c r="A449" s="106">
        <v>2010</v>
      </c>
      <c r="B449" s="106" t="s">
        <v>638</v>
      </c>
      <c r="C449" s="106" t="s">
        <v>630</v>
      </c>
      <c r="D449" s="106" t="s">
        <v>627</v>
      </c>
      <c r="E449" s="106" t="s">
        <v>353</v>
      </c>
      <c r="F449" s="106" t="s">
        <v>629</v>
      </c>
      <c r="G449" s="106">
        <v>5.38</v>
      </c>
      <c r="H449" s="106">
        <v>6.45</v>
      </c>
      <c r="I449" s="106">
        <v>7.29</v>
      </c>
      <c r="J449" s="106">
        <v>8.24</v>
      </c>
      <c r="K449" s="106">
        <v>9.3000000000000007</v>
      </c>
      <c r="L449" s="106">
        <v>10.76</v>
      </c>
      <c r="M449" s="106">
        <v>12.5</v>
      </c>
      <c r="N449" s="106">
        <v>15.22</v>
      </c>
      <c r="O449" s="106">
        <v>20.69</v>
      </c>
    </row>
    <row r="450" spans="1:15">
      <c r="A450" s="106">
        <v>2010</v>
      </c>
      <c r="B450" s="106" t="s">
        <v>638</v>
      </c>
      <c r="C450" s="106" t="s">
        <v>626</v>
      </c>
      <c r="D450" s="106" t="s">
        <v>627</v>
      </c>
      <c r="E450" s="106" t="s">
        <v>353</v>
      </c>
      <c r="F450" s="106" t="s">
        <v>301</v>
      </c>
      <c r="G450" s="106">
        <v>4.2300000000000004</v>
      </c>
      <c r="H450" s="106">
        <v>5.45</v>
      </c>
      <c r="I450" s="106">
        <v>5.75</v>
      </c>
      <c r="J450" s="106">
        <v>6.42</v>
      </c>
      <c r="K450" s="106">
        <v>6.83</v>
      </c>
      <c r="L450" s="106">
        <v>7.21</v>
      </c>
      <c r="M450" s="106">
        <v>7.23</v>
      </c>
      <c r="N450" s="106">
        <v>7.25</v>
      </c>
      <c r="O450" s="106">
        <v>9.0299999999999994</v>
      </c>
    </row>
    <row r="451" spans="1:15">
      <c r="A451" s="106">
        <v>2010</v>
      </c>
      <c r="B451" s="106" t="s">
        <v>638</v>
      </c>
      <c r="C451" s="106" t="s">
        <v>630</v>
      </c>
      <c r="D451" s="106" t="s">
        <v>627</v>
      </c>
      <c r="E451" s="106" t="s">
        <v>353</v>
      </c>
      <c r="F451" s="106" t="s">
        <v>301</v>
      </c>
      <c r="G451" s="106">
        <v>4.2300000000000004</v>
      </c>
      <c r="H451" s="106">
        <v>5.45</v>
      </c>
      <c r="I451" s="106">
        <v>5.75</v>
      </c>
      <c r="J451" s="106">
        <v>6.42</v>
      </c>
      <c r="K451" s="106">
        <v>6.83</v>
      </c>
      <c r="L451" s="106">
        <v>7.21</v>
      </c>
      <c r="M451" s="106">
        <v>7.23</v>
      </c>
      <c r="N451" s="106">
        <v>7.25</v>
      </c>
      <c r="O451" s="106">
        <v>9.0299999999999994</v>
      </c>
    </row>
    <row r="452" spans="1:15">
      <c r="A452" s="106">
        <v>2010</v>
      </c>
      <c r="B452" s="106" t="s">
        <v>638</v>
      </c>
      <c r="C452" s="106" t="s">
        <v>626</v>
      </c>
      <c r="D452" s="106" t="s">
        <v>627</v>
      </c>
      <c r="E452" s="106" t="s">
        <v>353</v>
      </c>
      <c r="F452" s="106" t="s">
        <v>353</v>
      </c>
      <c r="G452" s="106">
        <v>5.33</v>
      </c>
      <c r="H452" s="106">
        <v>6.38</v>
      </c>
      <c r="I452" s="106">
        <v>7.22</v>
      </c>
      <c r="J452" s="106">
        <v>8.02</v>
      </c>
      <c r="K452" s="106">
        <v>9.16</v>
      </c>
      <c r="L452" s="106">
        <v>10.53</v>
      </c>
      <c r="M452" s="106">
        <v>12.26</v>
      </c>
      <c r="N452" s="106">
        <v>14.9</v>
      </c>
      <c r="O452" s="106">
        <v>20.399999999999999</v>
      </c>
    </row>
    <row r="453" spans="1:15">
      <c r="A453" s="106">
        <v>2010</v>
      </c>
      <c r="B453" s="106" t="s">
        <v>638</v>
      </c>
      <c r="C453" s="106" t="s">
        <v>630</v>
      </c>
      <c r="D453" s="106" t="s">
        <v>627</v>
      </c>
      <c r="E453" s="106" t="s">
        <v>353</v>
      </c>
      <c r="F453" s="106" t="s">
        <v>353</v>
      </c>
      <c r="G453" s="106">
        <v>5.33</v>
      </c>
      <c r="H453" s="106">
        <v>6.38</v>
      </c>
      <c r="I453" s="106">
        <v>7.22</v>
      </c>
      <c r="J453" s="106">
        <v>8.02</v>
      </c>
      <c r="K453" s="106">
        <v>9.16</v>
      </c>
      <c r="L453" s="106">
        <v>10.53</v>
      </c>
      <c r="M453" s="106">
        <v>12.26</v>
      </c>
      <c r="N453" s="106">
        <v>14.9</v>
      </c>
      <c r="O453" s="106">
        <v>20.399999999999999</v>
      </c>
    </row>
    <row r="454" spans="1:15">
      <c r="A454" s="106">
        <v>2010</v>
      </c>
      <c r="B454" s="106" t="s">
        <v>638</v>
      </c>
      <c r="C454" s="106" t="s">
        <v>626</v>
      </c>
      <c r="D454" s="106" t="s">
        <v>113</v>
      </c>
      <c r="E454" s="106" t="s">
        <v>628</v>
      </c>
      <c r="F454" s="106" t="s">
        <v>629</v>
      </c>
      <c r="G454" s="106">
        <v>7.99</v>
      </c>
      <c r="H454" s="106">
        <v>10.17</v>
      </c>
      <c r="I454" s="106">
        <v>11.49</v>
      </c>
      <c r="J454" s="106">
        <v>13.19</v>
      </c>
      <c r="K454" s="106">
        <v>14.68</v>
      </c>
      <c r="L454" s="106">
        <v>15.98</v>
      </c>
      <c r="M454" s="106">
        <v>17.61</v>
      </c>
      <c r="N454" s="106">
        <v>20.52</v>
      </c>
      <c r="O454" s="106">
        <v>24.54</v>
      </c>
    </row>
    <row r="455" spans="1:15">
      <c r="A455" s="106">
        <v>2010</v>
      </c>
      <c r="B455" s="106" t="s">
        <v>638</v>
      </c>
      <c r="C455" s="106" t="s">
        <v>630</v>
      </c>
      <c r="D455" s="106" t="s">
        <v>113</v>
      </c>
      <c r="E455" s="106" t="s">
        <v>628</v>
      </c>
      <c r="F455" s="106" t="s">
        <v>629</v>
      </c>
      <c r="G455" s="106">
        <v>7.99</v>
      </c>
      <c r="H455" s="106">
        <v>10.17</v>
      </c>
      <c r="I455" s="106">
        <v>11.49</v>
      </c>
      <c r="J455" s="106">
        <v>13.19</v>
      </c>
      <c r="K455" s="106">
        <v>14.68</v>
      </c>
      <c r="L455" s="106">
        <v>15.98</v>
      </c>
      <c r="M455" s="106">
        <v>17.61</v>
      </c>
      <c r="N455" s="106">
        <v>20.52</v>
      </c>
      <c r="O455" s="106">
        <v>24.54</v>
      </c>
    </row>
    <row r="456" spans="1:15">
      <c r="A456" s="106">
        <v>2010</v>
      </c>
      <c r="B456" s="106" t="s">
        <v>638</v>
      </c>
      <c r="C456" s="106" t="s">
        <v>626</v>
      </c>
      <c r="D456" s="106" t="s">
        <v>113</v>
      </c>
      <c r="E456" s="106" t="s">
        <v>628</v>
      </c>
      <c r="F456" s="106" t="s">
        <v>301</v>
      </c>
      <c r="G456" s="106" t="s">
        <v>635</v>
      </c>
      <c r="H456" s="106" t="s">
        <v>635</v>
      </c>
      <c r="I456" s="106" t="s">
        <v>635</v>
      </c>
      <c r="J456" s="106" t="s">
        <v>635</v>
      </c>
      <c r="K456" s="106" t="s">
        <v>635</v>
      </c>
      <c r="L456" s="106" t="s">
        <v>635</v>
      </c>
      <c r="M456" s="106" t="s">
        <v>635</v>
      </c>
      <c r="N456" s="106" t="s">
        <v>635</v>
      </c>
      <c r="O456" s="106" t="s">
        <v>635</v>
      </c>
    </row>
    <row r="457" spans="1:15">
      <c r="A457" s="106">
        <v>2010</v>
      </c>
      <c r="B457" s="106" t="s">
        <v>638</v>
      </c>
      <c r="C457" s="106" t="s">
        <v>630</v>
      </c>
      <c r="D457" s="106" t="s">
        <v>113</v>
      </c>
      <c r="E457" s="106" t="s">
        <v>628</v>
      </c>
      <c r="F457" s="106" t="s">
        <v>301</v>
      </c>
      <c r="G457" s="106" t="s">
        <v>635</v>
      </c>
      <c r="H457" s="106" t="s">
        <v>635</v>
      </c>
      <c r="I457" s="106" t="s">
        <v>635</v>
      </c>
      <c r="J457" s="106" t="s">
        <v>635</v>
      </c>
      <c r="K457" s="106" t="s">
        <v>635</v>
      </c>
      <c r="L457" s="106" t="s">
        <v>635</v>
      </c>
      <c r="M457" s="106" t="s">
        <v>635</v>
      </c>
      <c r="N457" s="106" t="s">
        <v>635</v>
      </c>
      <c r="O457" s="106" t="s">
        <v>635</v>
      </c>
    </row>
    <row r="458" spans="1:15">
      <c r="A458" s="106">
        <v>2010</v>
      </c>
      <c r="B458" s="106" t="s">
        <v>638</v>
      </c>
      <c r="C458" s="106" t="s">
        <v>626</v>
      </c>
      <c r="D458" s="106" t="s">
        <v>113</v>
      </c>
      <c r="E458" s="106" t="s">
        <v>628</v>
      </c>
      <c r="F458" s="106" t="s">
        <v>353</v>
      </c>
      <c r="G458" s="106">
        <v>7.99</v>
      </c>
      <c r="H458" s="106">
        <v>10.17</v>
      </c>
      <c r="I458" s="106">
        <v>11.49</v>
      </c>
      <c r="J458" s="106">
        <v>12.76</v>
      </c>
      <c r="K458" s="106">
        <v>14.67</v>
      </c>
      <c r="L458" s="106">
        <v>15.98</v>
      </c>
      <c r="M458" s="106">
        <v>17.61</v>
      </c>
      <c r="N458" s="106">
        <v>20.43</v>
      </c>
      <c r="O458" s="106">
        <v>24.54</v>
      </c>
    </row>
    <row r="459" spans="1:15">
      <c r="A459" s="106">
        <v>2010</v>
      </c>
      <c r="B459" s="106" t="s">
        <v>638</v>
      </c>
      <c r="C459" s="106" t="s">
        <v>630</v>
      </c>
      <c r="D459" s="106" t="s">
        <v>113</v>
      </c>
      <c r="E459" s="106" t="s">
        <v>628</v>
      </c>
      <c r="F459" s="106" t="s">
        <v>353</v>
      </c>
      <c r="G459" s="106">
        <v>7.99</v>
      </c>
      <c r="H459" s="106">
        <v>10.17</v>
      </c>
      <c r="I459" s="106">
        <v>11.49</v>
      </c>
      <c r="J459" s="106">
        <v>12.76</v>
      </c>
      <c r="K459" s="106">
        <v>14.67</v>
      </c>
      <c r="L459" s="106">
        <v>15.98</v>
      </c>
      <c r="M459" s="106">
        <v>17.61</v>
      </c>
      <c r="N459" s="106">
        <v>20.43</v>
      </c>
      <c r="O459" s="106">
        <v>24.54</v>
      </c>
    </row>
    <row r="460" spans="1:15">
      <c r="A460" s="106">
        <v>2010</v>
      </c>
      <c r="B460" s="106" t="s">
        <v>638</v>
      </c>
      <c r="C460" s="106" t="s">
        <v>626</v>
      </c>
      <c r="D460" s="106" t="s">
        <v>113</v>
      </c>
      <c r="E460" s="106" t="s">
        <v>631</v>
      </c>
      <c r="F460" s="106" t="s">
        <v>629</v>
      </c>
      <c r="G460" s="106">
        <v>6.03</v>
      </c>
      <c r="H460" s="106">
        <v>6.78</v>
      </c>
      <c r="I460" s="106">
        <v>7.65</v>
      </c>
      <c r="J460" s="106">
        <v>8.3699999999999992</v>
      </c>
      <c r="K460" s="106">
        <v>9.7200000000000006</v>
      </c>
      <c r="L460" s="106">
        <v>11.28</v>
      </c>
      <c r="M460" s="106">
        <v>12.07</v>
      </c>
      <c r="N460" s="106">
        <v>13.57</v>
      </c>
      <c r="O460" s="106">
        <v>14.16</v>
      </c>
    </row>
    <row r="461" spans="1:15">
      <c r="A461" s="106">
        <v>2010</v>
      </c>
      <c r="B461" s="106" t="s">
        <v>638</v>
      </c>
      <c r="C461" s="106" t="s">
        <v>630</v>
      </c>
      <c r="D461" s="106" t="s">
        <v>113</v>
      </c>
      <c r="E461" s="106" t="s">
        <v>631</v>
      </c>
      <c r="F461" s="106" t="s">
        <v>629</v>
      </c>
      <c r="G461" s="106">
        <v>6.03</v>
      </c>
      <c r="H461" s="106">
        <v>6.78</v>
      </c>
      <c r="I461" s="106">
        <v>7.65</v>
      </c>
      <c r="J461" s="106">
        <v>8.3699999999999992</v>
      </c>
      <c r="K461" s="106">
        <v>9.7200000000000006</v>
      </c>
      <c r="L461" s="106">
        <v>11.28</v>
      </c>
      <c r="M461" s="106">
        <v>12.07</v>
      </c>
      <c r="N461" s="106">
        <v>13.57</v>
      </c>
      <c r="O461" s="106">
        <v>14.16</v>
      </c>
    </row>
    <row r="462" spans="1:15">
      <c r="A462" s="106">
        <v>2010</v>
      </c>
      <c r="B462" s="106" t="s">
        <v>638</v>
      </c>
      <c r="C462" s="106" t="s">
        <v>626</v>
      </c>
      <c r="D462" s="106" t="s">
        <v>113</v>
      </c>
      <c r="E462" s="106" t="s">
        <v>631</v>
      </c>
      <c r="F462" s="106" t="s">
        <v>301</v>
      </c>
      <c r="G462" s="106" t="s">
        <v>635</v>
      </c>
      <c r="H462" s="106" t="s">
        <v>635</v>
      </c>
      <c r="I462" s="106" t="s">
        <v>635</v>
      </c>
      <c r="J462" s="106" t="s">
        <v>635</v>
      </c>
      <c r="K462" s="106" t="s">
        <v>635</v>
      </c>
      <c r="L462" s="106" t="s">
        <v>635</v>
      </c>
      <c r="M462" s="106" t="s">
        <v>635</v>
      </c>
      <c r="N462" s="106" t="s">
        <v>635</v>
      </c>
      <c r="O462" s="106" t="s">
        <v>635</v>
      </c>
    </row>
    <row r="463" spans="1:15">
      <c r="A463" s="106">
        <v>2010</v>
      </c>
      <c r="B463" s="106" t="s">
        <v>638</v>
      </c>
      <c r="C463" s="106" t="s">
        <v>630</v>
      </c>
      <c r="D463" s="106" t="s">
        <v>113</v>
      </c>
      <c r="E463" s="106" t="s">
        <v>631</v>
      </c>
      <c r="F463" s="106" t="s">
        <v>301</v>
      </c>
      <c r="G463" s="106" t="s">
        <v>635</v>
      </c>
      <c r="H463" s="106" t="s">
        <v>635</v>
      </c>
      <c r="I463" s="106" t="s">
        <v>635</v>
      </c>
      <c r="J463" s="106" t="s">
        <v>635</v>
      </c>
      <c r="K463" s="106" t="s">
        <v>635</v>
      </c>
      <c r="L463" s="106" t="s">
        <v>635</v>
      </c>
      <c r="M463" s="106" t="s">
        <v>635</v>
      </c>
      <c r="N463" s="106" t="s">
        <v>635</v>
      </c>
      <c r="O463" s="106" t="s">
        <v>635</v>
      </c>
    </row>
    <row r="464" spans="1:15">
      <c r="A464" s="106">
        <v>2010</v>
      </c>
      <c r="B464" s="106" t="s">
        <v>638</v>
      </c>
      <c r="C464" s="106" t="s">
        <v>626</v>
      </c>
      <c r="D464" s="106" t="s">
        <v>113</v>
      </c>
      <c r="E464" s="106" t="s">
        <v>631</v>
      </c>
      <c r="F464" s="106" t="s">
        <v>353</v>
      </c>
      <c r="G464" s="106">
        <v>6.01</v>
      </c>
      <c r="H464" s="106">
        <v>6.69</v>
      </c>
      <c r="I464" s="106">
        <v>7.65</v>
      </c>
      <c r="J464" s="106">
        <v>8.3699999999999992</v>
      </c>
      <c r="K464" s="106">
        <v>9.7200000000000006</v>
      </c>
      <c r="L464" s="106">
        <v>11.24</v>
      </c>
      <c r="M464" s="106">
        <v>12.07</v>
      </c>
      <c r="N464" s="106">
        <v>13.57</v>
      </c>
      <c r="O464" s="106">
        <v>14.21</v>
      </c>
    </row>
    <row r="465" spans="1:15">
      <c r="A465" s="106">
        <v>2010</v>
      </c>
      <c r="B465" s="106" t="s">
        <v>638</v>
      </c>
      <c r="C465" s="106" t="s">
        <v>630</v>
      </c>
      <c r="D465" s="106" t="s">
        <v>113</v>
      </c>
      <c r="E465" s="106" t="s">
        <v>631</v>
      </c>
      <c r="F465" s="106" t="s">
        <v>353</v>
      </c>
      <c r="G465" s="106">
        <v>6.01</v>
      </c>
      <c r="H465" s="106">
        <v>6.69</v>
      </c>
      <c r="I465" s="106">
        <v>7.65</v>
      </c>
      <c r="J465" s="106">
        <v>8.3699999999999992</v>
      </c>
      <c r="K465" s="106">
        <v>9.7200000000000006</v>
      </c>
      <c r="L465" s="106">
        <v>11.24</v>
      </c>
      <c r="M465" s="106">
        <v>12.07</v>
      </c>
      <c r="N465" s="106">
        <v>13.57</v>
      </c>
      <c r="O465" s="106">
        <v>14.21</v>
      </c>
    </row>
    <row r="466" spans="1:15">
      <c r="A466" s="106">
        <v>2010</v>
      </c>
      <c r="B466" s="106" t="s">
        <v>638</v>
      </c>
      <c r="C466" s="106" t="s">
        <v>626</v>
      </c>
      <c r="D466" s="106" t="s">
        <v>113</v>
      </c>
      <c r="E466" s="106" t="s">
        <v>353</v>
      </c>
      <c r="F466" s="106" t="s">
        <v>629</v>
      </c>
      <c r="G466" s="106">
        <v>6.08</v>
      </c>
      <c r="H466" s="106">
        <v>7.07</v>
      </c>
      <c r="I466" s="106">
        <v>8.18</v>
      </c>
      <c r="J466" s="106">
        <v>9.35</v>
      </c>
      <c r="K466" s="106">
        <v>10.95</v>
      </c>
      <c r="L466" s="106">
        <v>11.97</v>
      </c>
      <c r="M466" s="106">
        <v>13.29</v>
      </c>
      <c r="N466" s="106">
        <v>14.19</v>
      </c>
      <c r="O466" s="106">
        <v>16.239999999999998</v>
      </c>
    </row>
    <row r="467" spans="1:15">
      <c r="A467" s="106">
        <v>2010</v>
      </c>
      <c r="B467" s="106" t="s">
        <v>638</v>
      </c>
      <c r="C467" s="106" t="s">
        <v>630</v>
      </c>
      <c r="D467" s="106" t="s">
        <v>113</v>
      </c>
      <c r="E467" s="106" t="s">
        <v>353</v>
      </c>
      <c r="F467" s="106" t="s">
        <v>629</v>
      </c>
      <c r="G467" s="106">
        <v>6.08</v>
      </c>
      <c r="H467" s="106">
        <v>7.07</v>
      </c>
      <c r="I467" s="106">
        <v>8.18</v>
      </c>
      <c r="J467" s="106">
        <v>9.35</v>
      </c>
      <c r="K467" s="106">
        <v>10.95</v>
      </c>
      <c r="L467" s="106">
        <v>11.97</v>
      </c>
      <c r="M467" s="106">
        <v>13.29</v>
      </c>
      <c r="N467" s="106">
        <v>14.19</v>
      </c>
      <c r="O467" s="106">
        <v>16.239999999999998</v>
      </c>
    </row>
    <row r="468" spans="1:15">
      <c r="A468" s="106">
        <v>2010</v>
      </c>
      <c r="B468" s="106" t="s">
        <v>638</v>
      </c>
      <c r="C468" s="106" t="s">
        <v>626</v>
      </c>
      <c r="D468" s="106" t="s">
        <v>113</v>
      </c>
      <c r="E468" s="106" t="s">
        <v>353</v>
      </c>
      <c r="F468" s="106" t="s">
        <v>301</v>
      </c>
      <c r="G468" s="106" t="s">
        <v>635</v>
      </c>
      <c r="H468" s="106" t="s">
        <v>635</v>
      </c>
      <c r="I468" s="106" t="s">
        <v>635</v>
      </c>
      <c r="J468" s="106" t="s">
        <v>635</v>
      </c>
      <c r="K468" s="106" t="s">
        <v>635</v>
      </c>
      <c r="L468" s="106" t="s">
        <v>635</v>
      </c>
      <c r="M468" s="106" t="s">
        <v>635</v>
      </c>
      <c r="N468" s="106" t="s">
        <v>635</v>
      </c>
      <c r="O468" s="106" t="s">
        <v>635</v>
      </c>
    </row>
    <row r="469" spans="1:15">
      <c r="A469" s="106">
        <v>2010</v>
      </c>
      <c r="B469" s="106" t="s">
        <v>638</v>
      </c>
      <c r="C469" s="106" t="s">
        <v>630</v>
      </c>
      <c r="D469" s="106" t="s">
        <v>113</v>
      </c>
      <c r="E469" s="106" t="s">
        <v>353</v>
      </c>
      <c r="F469" s="106" t="s">
        <v>301</v>
      </c>
      <c r="G469" s="106" t="s">
        <v>635</v>
      </c>
      <c r="H469" s="106" t="s">
        <v>635</v>
      </c>
      <c r="I469" s="106" t="s">
        <v>635</v>
      </c>
      <c r="J469" s="106" t="s">
        <v>635</v>
      </c>
      <c r="K469" s="106" t="s">
        <v>635</v>
      </c>
      <c r="L469" s="106" t="s">
        <v>635</v>
      </c>
      <c r="M469" s="106" t="s">
        <v>635</v>
      </c>
      <c r="N469" s="106" t="s">
        <v>635</v>
      </c>
      <c r="O469" s="106" t="s">
        <v>635</v>
      </c>
    </row>
    <row r="470" spans="1:15">
      <c r="A470" s="106">
        <v>2010</v>
      </c>
      <c r="B470" s="106" t="s">
        <v>638</v>
      </c>
      <c r="C470" s="106" t="s">
        <v>626</v>
      </c>
      <c r="D470" s="106" t="s">
        <v>113</v>
      </c>
      <c r="E470" s="106" t="s">
        <v>353</v>
      </c>
      <c r="F470" s="106" t="s">
        <v>353</v>
      </c>
      <c r="G470" s="106">
        <v>6.08</v>
      </c>
      <c r="H470" s="106">
        <v>7.06</v>
      </c>
      <c r="I470" s="106">
        <v>8.1199999999999992</v>
      </c>
      <c r="J470" s="106">
        <v>9.33</v>
      </c>
      <c r="K470" s="106">
        <v>10.95</v>
      </c>
      <c r="L470" s="106">
        <v>11.97</v>
      </c>
      <c r="M470" s="106">
        <v>13.29</v>
      </c>
      <c r="N470" s="106">
        <v>14.19</v>
      </c>
      <c r="O470" s="106">
        <v>16.239999999999998</v>
      </c>
    </row>
    <row r="471" spans="1:15">
      <c r="A471" s="106">
        <v>2010</v>
      </c>
      <c r="B471" s="106" t="s">
        <v>638</v>
      </c>
      <c r="C471" s="106" t="s">
        <v>630</v>
      </c>
      <c r="D471" s="106" t="s">
        <v>113</v>
      </c>
      <c r="E471" s="106" t="s">
        <v>353</v>
      </c>
      <c r="F471" s="106" t="s">
        <v>353</v>
      </c>
      <c r="G471" s="106">
        <v>6.08</v>
      </c>
      <c r="H471" s="106">
        <v>7.06</v>
      </c>
      <c r="I471" s="106">
        <v>8.1199999999999992</v>
      </c>
      <c r="J471" s="106">
        <v>9.33</v>
      </c>
      <c r="K471" s="106">
        <v>10.95</v>
      </c>
      <c r="L471" s="106">
        <v>11.97</v>
      </c>
      <c r="M471" s="106">
        <v>13.29</v>
      </c>
      <c r="N471" s="106">
        <v>14.19</v>
      </c>
      <c r="O471" s="106">
        <v>16.239999999999998</v>
      </c>
    </row>
    <row r="472" spans="1:15">
      <c r="A472" s="106">
        <v>2010</v>
      </c>
      <c r="B472" s="106" t="s">
        <v>638</v>
      </c>
      <c r="C472" s="106" t="s">
        <v>626</v>
      </c>
      <c r="D472" s="106" t="s">
        <v>632</v>
      </c>
      <c r="E472" s="106" t="s">
        <v>628</v>
      </c>
      <c r="F472" s="106" t="s">
        <v>629</v>
      </c>
      <c r="G472" s="106">
        <v>8</v>
      </c>
      <c r="H472" s="106">
        <v>8.86</v>
      </c>
      <c r="I472" s="106">
        <v>10.220000000000001</v>
      </c>
      <c r="J472" s="106">
        <v>11.24</v>
      </c>
      <c r="K472" s="106">
        <v>12.13</v>
      </c>
      <c r="L472" s="106">
        <v>13.29</v>
      </c>
      <c r="M472" s="106">
        <v>14.59</v>
      </c>
      <c r="N472" s="106">
        <v>17.579999999999998</v>
      </c>
      <c r="O472" s="106">
        <v>22.34</v>
      </c>
    </row>
    <row r="473" spans="1:15">
      <c r="A473" s="106">
        <v>2010</v>
      </c>
      <c r="B473" s="106" t="s">
        <v>638</v>
      </c>
      <c r="C473" s="106" t="s">
        <v>630</v>
      </c>
      <c r="D473" s="106" t="s">
        <v>632</v>
      </c>
      <c r="E473" s="106" t="s">
        <v>628</v>
      </c>
      <c r="F473" s="106" t="s">
        <v>629</v>
      </c>
      <c r="G473" s="106">
        <v>8</v>
      </c>
      <c r="H473" s="106">
        <v>8.86</v>
      </c>
      <c r="I473" s="106">
        <v>10.220000000000001</v>
      </c>
      <c r="J473" s="106">
        <v>11.24</v>
      </c>
      <c r="K473" s="106">
        <v>12.13</v>
      </c>
      <c r="L473" s="106">
        <v>13.29</v>
      </c>
      <c r="M473" s="106">
        <v>14.59</v>
      </c>
      <c r="N473" s="106">
        <v>17.579999999999998</v>
      </c>
      <c r="O473" s="106">
        <v>22.34</v>
      </c>
    </row>
    <row r="474" spans="1:15">
      <c r="A474" s="106">
        <v>2010</v>
      </c>
      <c r="B474" s="106" t="s">
        <v>638</v>
      </c>
      <c r="C474" s="106" t="s">
        <v>626</v>
      </c>
      <c r="D474" s="106" t="s">
        <v>632</v>
      </c>
      <c r="E474" s="106" t="s">
        <v>628</v>
      </c>
      <c r="F474" s="106" t="s">
        <v>301</v>
      </c>
      <c r="G474" s="106" t="s">
        <v>635</v>
      </c>
      <c r="H474" s="106" t="s">
        <v>635</v>
      </c>
      <c r="I474" s="106" t="s">
        <v>635</v>
      </c>
      <c r="J474" s="106" t="s">
        <v>635</v>
      </c>
      <c r="K474" s="106" t="s">
        <v>635</v>
      </c>
      <c r="L474" s="106" t="s">
        <v>635</v>
      </c>
      <c r="M474" s="106" t="s">
        <v>635</v>
      </c>
      <c r="N474" s="106" t="s">
        <v>635</v>
      </c>
      <c r="O474" s="106" t="s">
        <v>635</v>
      </c>
    </row>
    <row r="475" spans="1:15">
      <c r="A475" s="106">
        <v>2010</v>
      </c>
      <c r="B475" s="106" t="s">
        <v>638</v>
      </c>
      <c r="C475" s="106" t="s">
        <v>630</v>
      </c>
      <c r="D475" s="106" t="s">
        <v>632</v>
      </c>
      <c r="E475" s="106" t="s">
        <v>628</v>
      </c>
      <c r="F475" s="106" t="s">
        <v>301</v>
      </c>
      <c r="G475" s="106" t="s">
        <v>635</v>
      </c>
      <c r="H475" s="106" t="s">
        <v>635</v>
      </c>
      <c r="I475" s="106" t="s">
        <v>635</v>
      </c>
      <c r="J475" s="106" t="s">
        <v>635</v>
      </c>
      <c r="K475" s="106" t="s">
        <v>635</v>
      </c>
      <c r="L475" s="106" t="s">
        <v>635</v>
      </c>
      <c r="M475" s="106" t="s">
        <v>635</v>
      </c>
      <c r="N475" s="106" t="s">
        <v>635</v>
      </c>
      <c r="O475" s="106" t="s">
        <v>635</v>
      </c>
    </row>
    <row r="476" spans="1:15">
      <c r="A476" s="106">
        <v>2010</v>
      </c>
      <c r="B476" s="106" t="s">
        <v>638</v>
      </c>
      <c r="C476" s="106" t="s">
        <v>626</v>
      </c>
      <c r="D476" s="106" t="s">
        <v>632</v>
      </c>
      <c r="E476" s="106" t="s">
        <v>628</v>
      </c>
      <c r="F476" s="106" t="s">
        <v>353</v>
      </c>
      <c r="G476" s="106">
        <v>8</v>
      </c>
      <c r="H476" s="106">
        <v>8.86</v>
      </c>
      <c r="I476" s="106">
        <v>10.220000000000001</v>
      </c>
      <c r="J476" s="106">
        <v>11.24</v>
      </c>
      <c r="K476" s="106">
        <v>12.13</v>
      </c>
      <c r="L476" s="106">
        <v>13.29</v>
      </c>
      <c r="M476" s="106">
        <v>14.59</v>
      </c>
      <c r="N476" s="106">
        <v>17.579999999999998</v>
      </c>
      <c r="O476" s="106">
        <v>22.34</v>
      </c>
    </row>
    <row r="477" spans="1:15">
      <c r="A477" s="106">
        <v>2010</v>
      </c>
      <c r="B477" s="106" t="s">
        <v>638</v>
      </c>
      <c r="C477" s="106" t="s">
        <v>630</v>
      </c>
      <c r="D477" s="106" t="s">
        <v>632</v>
      </c>
      <c r="E477" s="106" t="s">
        <v>628</v>
      </c>
      <c r="F477" s="106" t="s">
        <v>353</v>
      </c>
      <c r="G477" s="106">
        <v>8</v>
      </c>
      <c r="H477" s="106">
        <v>8.86</v>
      </c>
      <c r="I477" s="106">
        <v>10.220000000000001</v>
      </c>
      <c r="J477" s="106">
        <v>11.24</v>
      </c>
      <c r="K477" s="106">
        <v>12.13</v>
      </c>
      <c r="L477" s="106">
        <v>13.29</v>
      </c>
      <c r="M477" s="106">
        <v>14.59</v>
      </c>
      <c r="N477" s="106">
        <v>17.579999999999998</v>
      </c>
      <c r="O477" s="106">
        <v>22.34</v>
      </c>
    </row>
    <row r="478" spans="1:15">
      <c r="A478" s="106">
        <v>2010</v>
      </c>
      <c r="B478" s="106" t="s">
        <v>638</v>
      </c>
      <c r="C478" s="106" t="s">
        <v>626</v>
      </c>
      <c r="D478" s="106" t="s">
        <v>632</v>
      </c>
      <c r="E478" s="106" t="s">
        <v>631</v>
      </c>
      <c r="F478" s="106" t="s">
        <v>629</v>
      </c>
      <c r="G478" s="106">
        <v>4.5</v>
      </c>
      <c r="H478" s="106">
        <v>5.09</v>
      </c>
      <c r="I478" s="106">
        <v>5.49</v>
      </c>
      <c r="J478" s="106">
        <v>6.32</v>
      </c>
      <c r="K478" s="106">
        <v>7.35</v>
      </c>
      <c r="L478" s="106">
        <v>8.1</v>
      </c>
      <c r="M478" s="106">
        <v>9.1199999999999992</v>
      </c>
      <c r="N478" s="106">
        <v>10.31</v>
      </c>
      <c r="O478" s="106">
        <v>12.25</v>
      </c>
    </row>
    <row r="479" spans="1:15">
      <c r="A479" s="106">
        <v>2010</v>
      </c>
      <c r="B479" s="106" t="s">
        <v>638</v>
      </c>
      <c r="C479" s="106" t="s">
        <v>630</v>
      </c>
      <c r="D479" s="106" t="s">
        <v>632</v>
      </c>
      <c r="E479" s="106" t="s">
        <v>631</v>
      </c>
      <c r="F479" s="106" t="s">
        <v>629</v>
      </c>
      <c r="G479" s="106">
        <v>4.5</v>
      </c>
      <c r="H479" s="106">
        <v>5.09</v>
      </c>
      <c r="I479" s="106">
        <v>5.49</v>
      </c>
      <c r="J479" s="106">
        <v>6.32</v>
      </c>
      <c r="K479" s="106">
        <v>7.35</v>
      </c>
      <c r="L479" s="106">
        <v>8.1</v>
      </c>
      <c r="M479" s="106">
        <v>9.1199999999999992</v>
      </c>
      <c r="N479" s="106">
        <v>10.31</v>
      </c>
      <c r="O479" s="106">
        <v>12.25</v>
      </c>
    </row>
    <row r="480" spans="1:15">
      <c r="A480" s="106">
        <v>2010</v>
      </c>
      <c r="B480" s="106" t="s">
        <v>638</v>
      </c>
      <c r="C480" s="106" t="s">
        <v>626</v>
      </c>
      <c r="D480" s="106" t="s">
        <v>632</v>
      </c>
      <c r="E480" s="106" t="s">
        <v>631</v>
      </c>
      <c r="F480" s="106" t="s">
        <v>301</v>
      </c>
      <c r="G480" s="106">
        <v>4.46</v>
      </c>
      <c r="H480" s="106">
        <v>4.95</v>
      </c>
      <c r="I480" s="106">
        <v>5.25</v>
      </c>
      <c r="J480" s="106">
        <v>5.3</v>
      </c>
      <c r="K480" s="106">
        <v>5.33</v>
      </c>
      <c r="L480" s="106">
        <v>6.17</v>
      </c>
      <c r="M480" s="106">
        <v>7.11</v>
      </c>
      <c r="N480" s="106">
        <v>7.49</v>
      </c>
      <c r="O480" s="106">
        <v>9.7899999999999991</v>
      </c>
    </row>
    <row r="481" spans="1:15">
      <c r="A481" s="106">
        <v>2010</v>
      </c>
      <c r="B481" s="106" t="s">
        <v>638</v>
      </c>
      <c r="C481" s="106" t="s">
        <v>630</v>
      </c>
      <c r="D481" s="106" t="s">
        <v>632</v>
      </c>
      <c r="E481" s="106" t="s">
        <v>631</v>
      </c>
      <c r="F481" s="106" t="s">
        <v>301</v>
      </c>
      <c r="G481" s="106">
        <v>4.46</v>
      </c>
      <c r="H481" s="106">
        <v>4.95</v>
      </c>
      <c r="I481" s="106">
        <v>5.25</v>
      </c>
      <c r="J481" s="106">
        <v>5.3</v>
      </c>
      <c r="K481" s="106">
        <v>5.33</v>
      </c>
      <c r="L481" s="106">
        <v>6.17</v>
      </c>
      <c r="M481" s="106">
        <v>7.11</v>
      </c>
      <c r="N481" s="106">
        <v>7.49</v>
      </c>
      <c r="O481" s="106">
        <v>9.7899999999999991</v>
      </c>
    </row>
    <row r="482" spans="1:15">
      <c r="A482" s="106">
        <v>2010</v>
      </c>
      <c r="B482" s="106" t="s">
        <v>638</v>
      </c>
      <c r="C482" s="106" t="s">
        <v>626</v>
      </c>
      <c r="D482" s="106" t="s">
        <v>632</v>
      </c>
      <c r="E482" s="106" t="s">
        <v>631</v>
      </c>
      <c r="F482" s="106" t="s">
        <v>353</v>
      </c>
      <c r="G482" s="106">
        <v>4.49</v>
      </c>
      <c r="H482" s="106">
        <v>5.08</v>
      </c>
      <c r="I482" s="106">
        <v>5.45</v>
      </c>
      <c r="J482" s="106">
        <v>6.27</v>
      </c>
      <c r="K482" s="106">
        <v>7.28</v>
      </c>
      <c r="L482" s="106">
        <v>8.07</v>
      </c>
      <c r="M482" s="106">
        <v>9.1199999999999992</v>
      </c>
      <c r="N482" s="106">
        <v>10.27</v>
      </c>
      <c r="O482" s="106">
        <v>12.16</v>
      </c>
    </row>
    <row r="483" spans="1:15">
      <c r="A483" s="106">
        <v>2010</v>
      </c>
      <c r="B483" s="106" t="s">
        <v>638</v>
      </c>
      <c r="C483" s="106" t="s">
        <v>630</v>
      </c>
      <c r="D483" s="106" t="s">
        <v>632</v>
      </c>
      <c r="E483" s="106" t="s">
        <v>631</v>
      </c>
      <c r="F483" s="106" t="s">
        <v>353</v>
      </c>
      <c r="G483" s="106">
        <v>4.49</v>
      </c>
      <c r="H483" s="106">
        <v>5.08</v>
      </c>
      <c r="I483" s="106">
        <v>5.45</v>
      </c>
      <c r="J483" s="106">
        <v>6.27</v>
      </c>
      <c r="K483" s="106">
        <v>7.28</v>
      </c>
      <c r="L483" s="106">
        <v>8.07</v>
      </c>
      <c r="M483" s="106">
        <v>9.1199999999999992</v>
      </c>
      <c r="N483" s="106">
        <v>10.27</v>
      </c>
      <c r="O483" s="106">
        <v>12.16</v>
      </c>
    </row>
    <row r="484" spans="1:15">
      <c r="A484" s="106">
        <v>2010</v>
      </c>
      <c r="B484" s="106" t="s">
        <v>638</v>
      </c>
      <c r="C484" s="106" t="s">
        <v>626</v>
      </c>
      <c r="D484" s="106" t="s">
        <v>632</v>
      </c>
      <c r="E484" s="106" t="s">
        <v>353</v>
      </c>
      <c r="F484" s="106" t="s">
        <v>629</v>
      </c>
      <c r="G484" s="106">
        <v>4.72</v>
      </c>
      <c r="H484" s="106">
        <v>5.13</v>
      </c>
      <c r="I484" s="106">
        <v>5.78</v>
      </c>
      <c r="J484" s="106">
        <v>6.95</v>
      </c>
      <c r="K484" s="106">
        <v>7.94</v>
      </c>
      <c r="L484" s="106">
        <v>8.81</v>
      </c>
      <c r="M484" s="106">
        <v>10.02</v>
      </c>
      <c r="N484" s="106">
        <v>11.44</v>
      </c>
      <c r="O484" s="106">
        <v>13.65</v>
      </c>
    </row>
    <row r="485" spans="1:15">
      <c r="A485" s="106">
        <v>2010</v>
      </c>
      <c r="B485" s="106" t="s">
        <v>638</v>
      </c>
      <c r="C485" s="106" t="s">
        <v>630</v>
      </c>
      <c r="D485" s="106" t="s">
        <v>632</v>
      </c>
      <c r="E485" s="106" t="s">
        <v>353</v>
      </c>
      <c r="F485" s="106" t="s">
        <v>629</v>
      </c>
      <c r="G485" s="106">
        <v>4.72</v>
      </c>
      <c r="H485" s="106">
        <v>5.13</v>
      </c>
      <c r="I485" s="106">
        <v>5.78</v>
      </c>
      <c r="J485" s="106">
        <v>6.95</v>
      </c>
      <c r="K485" s="106">
        <v>7.94</v>
      </c>
      <c r="L485" s="106">
        <v>8.81</v>
      </c>
      <c r="M485" s="106">
        <v>10.02</v>
      </c>
      <c r="N485" s="106">
        <v>11.44</v>
      </c>
      <c r="O485" s="106">
        <v>13.65</v>
      </c>
    </row>
    <row r="486" spans="1:15">
      <c r="A486" s="106">
        <v>2010</v>
      </c>
      <c r="B486" s="106" t="s">
        <v>638</v>
      </c>
      <c r="C486" s="106" t="s">
        <v>626</v>
      </c>
      <c r="D486" s="106" t="s">
        <v>632</v>
      </c>
      <c r="E486" s="106" t="s">
        <v>353</v>
      </c>
      <c r="F486" s="106" t="s">
        <v>301</v>
      </c>
      <c r="G486" s="106">
        <v>4.46</v>
      </c>
      <c r="H486" s="106">
        <v>4.95</v>
      </c>
      <c r="I486" s="106">
        <v>5.25</v>
      </c>
      <c r="J486" s="106">
        <v>5.3</v>
      </c>
      <c r="K486" s="106">
        <v>5.33</v>
      </c>
      <c r="L486" s="106">
        <v>6.17</v>
      </c>
      <c r="M486" s="106">
        <v>7.11</v>
      </c>
      <c r="N486" s="106">
        <v>7.49</v>
      </c>
      <c r="O486" s="106">
        <v>10.029999999999999</v>
      </c>
    </row>
    <row r="487" spans="1:15">
      <c r="A487" s="106">
        <v>2010</v>
      </c>
      <c r="B487" s="106" t="s">
        <v>638</v>
      </c>
      <c r="C487" s="106" t="s">
        <v>630</v>
      </c>
      <c r="D487" s="106" t="s">
        <v>632</v>
      </c>
      <c r="E487" s="106" t="s">
        <v>353</v>
      </c>
      <c r="F487" s="106" t="s">
        <v>301</v>
      </c>
      <c r="G487" s="106">
        <v>4.46</v>
      </c>
      <c r="H487" s="106">
        <v>4.95</v>
      </c>
      <c r="I487" s="106">
        <v>5.25</v>
      </c>
      <c r="J487" s="106">
        <v>5.3</v>
      </c>
      <c r="K487" s="106">
        <v>5.33</v>
      </c>
      <c r="L487" s="106">
        <v>6.17</v>
      </c>
      <c r="M487" s="106">
        <v>7.11</v>
      </c>
      <c r="N487" s="106">
        <v>7.49</v>
      </c>
      <c r="O487" s="106">
        <v>10.029999999999999</v>
      </c>
    </row>
    <row r="488" spans="1:15">
      <c r="A488" s="106">
        <v>2010</v>
      </c>
      <c r="B488" s="106" t="s">
        <v>638</v>
      </c>
      <c r="C488" s="106" t="s">
        <v>626</v>
      </c>
      <c r="D488" s="106" t="s">
        <v>632</v>
      </c>
      <c r="E488" s="106" t="s">
        <v>353</v>
      </c>
      <c r="F488" s="106" t="s">
        <v>353</v>
      </c>
      <c r="G488" s="106">
        <v>4.72</v>
      </c>
      <c r="H488" s="106">
        <v>5.1100000000000003</v>
      </c>
      <c r="I488" s="106">
        <v>5.78</v>
      </c>
      <c r="J488" s="106">
        <v>6.92</v>
      </c>
      <c r="K488" s="106">
        <v>7.9</v>
      </c>
      <c r="L488" s="106">
        <v>8.76</v>
      </c>
      <c r="M488" s="106">
        <v>10.02</v>
      </c>
      <c r="N488" s="106">
        <v>11.39</v>
      </c>
      <c r="O488" s="106">
        <v>13.58</v>
      </c>
    </row>
    <row r="489" spans="1:15">
      <c r="A489" s="106">
        <v>2010</v>
      </c>
      <c r="B489" s="106" t="s">
        <v>638</v>
      </c>
      <c r="C489" s="106" t="s">
        <v>630</v>
      </c>
      <c r="D489" s="106" t="s">
        <v>632</v>
      </c>
      <c r="E489" s="106" t="s">
        <v>353</v>
      </c>
      <c r="F489" s="106" t="s">
        <v>353</v>
      </c>
      <c r="G489" s="106">
        <v>4.72</v>
      </c>
      <c r="H489" s="106">
        <v>5.1100000000000003</v>
      </c>
      <c r="I489" s="106">
        <v>5.78</v>
      </c>
      <c r="J489" s="106">
        <v>6.92</v>
      </c>
      <c r="K489" s="106">
        <v>7.9</v>
      </c>
      <c r="L489" s="106">
        <v>8.76</v>
      </c>
      <c r="M489" s="106">
        <v>10.02</v>
      </c>
      <c r="N489" s="106">
        <v>11.39</v>
      </c>
      <c r="O489" s="106">
        <v>13.58</v>
      </c>
    </row>
    <row r="490" spans="1:15">
      <c r="A490" s="106">
        <v>2010</v>
      </c>
      <c r="B490" s="106" t="s">
        <v>638</v>
      </c>
      <c r="C490" s="106" t="s">
        <v>626</v>
      </c>
      <c r="D490" s="106" t="s">
        <v>633</v>
      </c>
      <c r="E490" s="106" t="s">
        <v>628</v>
      </c>
      <c r="F490" s="106" t="s">
        <v>629</v>
      </c>
      <c r="G490" s="106">
        <v>8.56</v>
      </c>
      <c r="H490" s="106">
        <v>12.12</v>
      </c>
      <c r="I490" s="106">
        <v>15.37</v>
      </c>
      <c r="J490" s="106">
        <v>17.739999999999998</v>
      </c>
      <c r="K490" s="106">
        <v>20.34</v>
      </c>
      <c r="L490" s="106">
        <v>22.32</v>
      </c>
      <c r="M490" s="106">
        <v>25.31</v>
      </c>
      <c r="N490" s="106">
        <v>27.78</v>
      </c>
      <c r="O490" s="106">
        <v>34.020000000000003</v>
      </c>
    </row>
    <row r="491" spans="1:15">
      <c r="A491" s="106">
        <v>2010</v>
      </c>
      <c r="B491" s="106" t="s">
        <v>638</v>
      </c>
      <c r="C491" s="106" t="s">
        <v>630</v>
      </c>
      <c r="D491" s="106" t="s">
        <v>633</v>
      </c>
      <c r="E491" s="106" t="s">
        <v>628</v>
      </c>
      <c r="F491" s="106" t="s">
        <v>629</v>
      </c>
      <c r="G491" s="106">
        <v>8.56</v>
      </c>
      <c r="H491" s="106">
        <v>12.12</v>
      </c>
      <c r="I491" s="106">
        <v>15.37</v>
      </c>
      <c r="J491" s="106">
        <v>17.739999999999998</v>
      </c>
      <c r="K491" s="106">
        <v>20.34</v>
      </c>
      <c r="L491" s="106">
        <v>22.32</v>
      </c>
      <c r="M491" s="106">
        <v>25.31</v>
      </c>
      <c r="N491" s="106">
        <v>27.78</v>
      </c>
      <c r="O491" s="106">
        <v>34.020000000000003</v>
      </c>
    </row>
    <row r="492" spans="1:15">
      <c r="A492" s="106">
        <v>2010</v>
      </c>
      <c r="B492" s="106" t="s">
        <v>638</v>
      </c>
      <c r="C492" s="106" t="s">
        <v>626</v>
      </c>
      <c r="D492" s="106" t="s">
        <v>633</v>
      </c>
      <c r="E492" s="106" t="s">
        <v>628</v>
      </c>
      <c r="F492" s="106" t="s">
        <v>301</v>
      </c>
      <c r="G492" s="106">
        <v>3.45</v>
      </c>
      <c r="H492" s="106">
        <v>4.7300000000000004</v>
      </c>
      <c r="I492" s="106">
        <v>7.39</v>
      </c>
      <c r="J492" s="106">
        <v>9.23</v>
      </c>
      <c r="K492" s="106">
        <v>10.26</v>
      </c>
      <c r="L492" s="106">
        <v>12.64</v>
      </c>
      <c r="M492" s="106">
        <v>12.82</v>
      </c>
      <c r="N492" s="106">
        <v>17.690000000000001</v>
      </c>
      <c r="O492" s="106">
        <v>19.23</v>
      </c>
    </row>
    <row r="493" spans="1:15">
      <c r="A493" s="106">
        <v>2010</v>
      </c>
      <c r="B493" s="106" t="s">
        <v>638</v>
      </c>
      <c r="C493" s="106" t="s">
        <v>630</v>
      </c>
      <c r="D493" s="106" t="s">
        <v>633</v>
      </c>
      <c r="E493" s="106" t="s">
        <v>628</v>
      </c>
      <c r="F493" s="106" t="s">
        <v>301</v>
      </c>
      <c r="G493" s="106">
        <v>3.45</v>
      </c>
      <c r="H493" s="106">
        <v>4.7300000000000004</v>
      </c>
      <c r="I493" s="106">
        <v>7.39</v>
      </c>
      <c r="J493" s="106">
        <v>9.23</v>
      </c>
      <c r="K493" s="106">
        <v>10.26</v>
      </c>
      <c r="L493" s="106">
        <v>12.64</v>
      </c>
      <c r="M493" s="106">
        <v>12.82</v>
      </c>
      <c r="N493" s="106">
        <v>17.690000000000001</v>
      </c>
      <c r="O493" s="106">
        <v>19.23</v>
      </c>
    </row>
    <row r="494" spans="1:15">
      <c r="A494" s="106">
        <v>2010</v>
      </c>
      <c r="B494" s="106" t="s">
        <v>638</v>
      </c>
      <c r="C494" s="106" t="s">
        <v>626</v>
      </c>
      <c r="D494" s="106" t="s">
        <v>633</v>
      </c>
      <c r="E494" s="106" t="s">
        <v>628</v>
      </c>
      <c r="F494" s="106" t="s">
        <v>353</v>
      </c>
      <c r="G494" s="106">
        <v>8.1199999999999992</v>
      </c>
      <c r="H494" s="106">
        <v>11.46</v>
      </c>
      <c r="I494" s="106">
        <v>14.37</v>
      </c>
      <c r="J494" s="106">
        <v>17.399999999999999</v>
      </c>
      <c r="K494" s="106">
        <v>19.739999999999998</v>
      </c>
      <c r="L494" s="106">
        <v>21.87</v>
      </c>
      <c r="M494" s="106">
        <v>25.23</v>
      </c>
      <c r="N494" s="106">
        <v>27.38</v>
      </c>
      <c r="O494" s="106">
        <v>33.61</v>
      </c>
    </row>
    <row r="495" spans="1:15">
      <c r="A495" s="106">
        <v>2010</v>
      </c>
      <c r="B495" s="106" t="s">
        <v>638</v>
      </c>
      <c r="C495" s="106" t="s">
        <v>630</v>
      </c>
      <c r="D495" s="106" t="s">
        <v>633</v>
      </c>
      <c r="E495" s="106" t="s">
        <v>628</v>
      </c>
      <c r="F495" s="106" t="s">
        <v>353</v>
      </c>
      <c r="G495" s="106">
        <v>8.1199999999999992</v>
      </c>
      <c r="H495" s="106">
        <v>11.46</v>
      </c>
      <c r="I495" s="106">
        <v>14.37</v>
      </c>
      <c r="J495" s="106">
        <v>17.399999999999999</v>
      </c>
      <c r="K495" s="106">
        <v>19.739999999999998</v>
      </c>
      <c r="L495" s="106">
        <v>21.87</v>
      </c>
      <c r="M495" s="106">
        <v>25.23</v>
      </c>
      <c r="N495" s="106">
        <v>27.38</v>
      </c>
      <c r="O495" s="106">
        <v>33.61</v>
      </c>
    </row>
    <row r="496" spans="1:15">
      <c r="A496" s="106">
        <v>2010</v>
      </c>
      <c r="B496" s="106" t="s">
        <v>638</v>
      </c>
      <c r="C496" s="106" t="s">
        <v>626</v>
      </c>
      <c r="D496" s="106" t="s">
        <v>633</v>
      </c>
      <c r="E496" s="106" t="s">
        <v>631</v>
      </c>
      <c r="F496" s="106" t="s">
        <v>629</v>
      </c>
      <c r="G496" s="106">
        <v>4.54</v>
      </c>
      <c r="H496" s="106">
        <v>5.03</v>
      </c>
      <c r="I496" s="106">
        <v>5.38</v>
      </c>
      <c r="J496" s="106">
        <v>5.78</v>
      </c>
      <c r="K496" s="106">
        <v>6.36</v>
      </c>
      <c r="L496" s="106">
        <v>6.99</v>
      </c>
      <c r="M496" s="106">
        <v>7.8</v>
      </c>
      <c r="N496" s="106">
        <v>8.9499999999999993</v>
      </c>
      <c r="O496" s="106">
        <v>10.78</v>
      </c>
    </row>
    <row r="497" spans="1:15">
      <c r="A497" s="106">
        <v>2010</v>
      </c>
      <c r="B497" s="106" t="s">
        <v>638</v>
      </c>
      <c r="C497" s="106" t="s">
        <v>630</v>
      </c>
      <c r="D497" s="106" t="s">
        <v>633</v>
      </c>
      <c r="E497" s="106" t="s">
        <v>631</v>
      </c>
      <c r="F497" s="106" t="s">
        <v>629</v>
      </c>
      <c r="G497" s="106">
        <v>4.54</v>
      </c>
      <c r="H497" s="106">
        <v>5.03</v>
      </c>
      <c r="I497" s="106">
        <v>5.38</v>
      </c>
      <c r="J497" s="106">
        <v>5.78</v>
      </c>
      <c r="K497" s="106">
        <v>6.36</v>
      </c>
      <c r="L497" s="106">
        <v>6.99</v>
      </c>
      <c r="M497" s="106">
        <v>7.8</v>
      </c>
      <c r="N497" s="106">
        <v>8.9499999999999993</v>
      </c>
      <c r="O497" s="106">
        <v>10.78</v>
      </c>
    </row>
    <row r="498" spans="1:15">
      <c r="A498" s="106">
        <v>2010</v>
      </c>
      <c r="B498" s="106" t="s">
        <v>638</v>
      </c>
      <c r="C498" s="106" t="s">
        <v>626</v>
      </c>
      <c r="D498" s="106" t="s">
        <v>633</v>
      </c>
      <c r="E498" s="106" t="s">
        <v>631</v>
      </c>
      <c r="F498" s="106" t="s">
        <v>301</v>
      </c>
      <c r="G498" s="106">
        <v>3.99</v>
      </c>
      <c r="H498" s="106">
        <v>4.1900000000000004</v>
      </c>
      <c r="I498" s="106">
        <v>4.41</v>
      </c>
      <c r="J498" s="106">
        <v>4.72</v>
      </c>
      <c r="K498" s="106">
        <v>5.09</v>
      </c>
      <c r="L498" s="106">
        <v>5.51</v>
      </c>
      <c r="M498" s="106">
        <v>6.24</v>
      </c>
      <c r="N498" s="106">
        <v>7.48</v>
      </c>
      <c r="O498" s="106">
        <v>8.8000000000000007</v>
      </c>
    </row>
    <row r="499" spans="1:15">
      <c r="A499" s="106">
        <v>2010</v>
      </c>
      <c r="B499" s="106" t="s">
        <v>638</v>
      </c>
      <c r="C499" s="106" t="s">
        <v>630</v>
      </c>
      <c r="D499" s="106" t="s">
        <v>633</v>
      </c>
      <c r="E499" s="106" t="s">
        <v>631</v>
      </c>
      <c r="F499" s="106" t="s">
        <v>301</v>
      </c>
      <c r="G499" s="106">
        <v>3.99</v>
      </c>
      <c r="H499" s="106">
        <v>4.1900000000000004</v>
      </c>
      <c r="I499" s="106">
        <v>4.41</v>
      </c>
      <c r="J499" s="106">
        <v>4.72</v>
      </c>
      <c r="K499" s="106">
        <v>5.09</v>
      </c>
      <c r="L499" s="106">
        <v>5.51</v>
      </c>
      <c r="M499" s="106">
        <v>6.24</v>
      </c>
      <c r="N499" s="106">
        <v>7.48</v>
      </c>
      <c r="O499" s="106">
        <v>8.8000000000000007</v>
      </c>
    </row>
    <row r="500" spans="1:15">
      <c r="A500" s="106">
        <v>2010</v>
      </c>
      <c r="B500" s="106" t="s">
        <v>638</v>
      </c>
      <c r="C500" s="106" t="s">
        <v>626</v>
      </c>
      <c r="D500" s="106" t="s">
        <v>633</v>
      </c>
      <c r="E500" s="106" t="s">
        <v>631</v>
      </c>
      <c r="F500" s="106" t="s">
        <v>353</v>
      </c>
      <c r="G500" s="106">
        <v>4.41</v>
      </c>
      <c r="H500" s="106">
        <v>4.97</v>
      </c>
      <c r="I500" s="106">
        <v>5.36</v>
      </c>
      <c r="J500" s="106">
        <v>5.69</v>
      </c>
      <c r="K500" s="106">
        <v>6.23</v>
      </c>
      <c r="L500" s="106">
        <v>6.91</v>
      </c>
      <c r="M500" s="106">
        <v>7.66</v>
      </c>
      <c r="N500" s="106">
        <v>8.8000000000000007</v>
      </c>
      <c r="O500" s="106">
        <v>10.52</v>
      </c>
    </row>
    <row r="501" spans="1:15">
      <c r="A501" s="106">
        <v>2010</v>
      </c>
      <c r="B501" s="106" t="s">
        <v>638</v>
      </c>
      <c r="C501" s="106" t="s">
        <v>630</v>
      </c>
      <c r="D501" s="106" t="s">
        <v>633</v>
      </c>
      <c r="E501" s="106" t="s">
        <v>631</v>
      </c>
      <c r="F501" s="106" t="s">
        <v>353</v>
      </c>
      <c r="G501" s="106">
        <v>4.41</v>
      </c>
      <c r="H501" s="106">
        <v>4.97</v>
      </c>
      <c r="I501" s="106">
        <v>5.36</v>
      </c>
      <c r="J501" s="106">
        <v>5.69</v>
      </c>
      <c r="K501" s="106">
        <v>6.23</v>
      </c>
      <c r="L501" s="106">
        <v>6.91</v>
      </c>
      <c r="M501" s="106">
        <v>7.66</v>
      </c>
      <c r="N501" s="106">
        <v>8.8000000000000007</v>
      </c>
      <c r="O501" s="106">
        <v>10.52</v>
      </c>
    </row>
    <row r="502" spans="1:15">
      <c r="A502" s="106">
        <v>2010</v>
      </c>
      <c r="B502" s="106" t="s">
        <v>638</v>
      </c>
      <c r="C502" s="106" t="s">
        <v>626</v>
      </c>
      <c r="D502" s="106" t="s">
        <v>633</v>
      </c>
      <c r="E502" s="106" t="s">
        <v>353</v>
      </c>
      <c r="F502" s="106" t="s">
        <v>629</v>
      </c>
      <c r="G502" s="106">
        <v>4.8499999999999996</v>
      </c>
      <c r="H502" s="106">
        <v>5.42</v>
      </c>
      <c r="I502" s="106">
        <v>6.13</v>
      </c>
      <c r="J502" s="106">
        <v>7.04</v>
      </c>
      <c r="K502" s="106">
        <v>8.18</v>
      </c>
      <c r="L502" s="106">
        <v>9.9600000000000009</v>
      </c>
      <c r="M502" s="106">
        <v>13.37</v>
      </c>
      <c r="N502" s="106">
        <v>19.23</v>
      </c>
      <c r="O502" s="106">
        <v>25.31</v>
      </c>
    </row>
    <row r="503" spans="1:15">
      <c r="A503" s="106">
        <v>2010</v>
      </c>
      <c r="B503" s="106" t="s">
        <v>638</v>
      </c>
      <c r="C503" s="106" t="s">
        <v>630</v>
      </c>
      <c r="D503" s="106" t="s">
        <v>633</v>
      </c>
      <c r="E503" s="106" t="s">
        <v>353</v>
      </c>
      <c r="F503" s="106" t="s">
        <v>629</v>
      </c>
      <c r="G503" s="106">
        <v>4.8499999999999996</v>
      </c>
      <c r="H503" s="106">
        <v>5.42</v>
      </c>
      <c r="I503" s="106">
        <v>6.13</v>
      </c>
      <c r="J503" s="106">
        <v>7.04</v>
      </c>
      <c r="K503" s="106">
        <v>8.18</v>
      </c>
      <c r="L503" s="106">
        <v>9.9600000000000009</v>
      </c>
      <c r="M503" s="106">
        <v>13.37</v>
      </c>
      <c r="N503" s="106">
        <v>19.23</v>
      </c>
      <c r="O503" s="106">
        <v>25.31</v>
      </c>
    </row>
    <row r="504" spans="1:15">
      <c r="A504" s="106">
        <v>2010</v>
      </c>
      <c r="B504" s="106" t="s">
        <v>638</v>
      </c>
      <c r="C504" s="106" t="s">
        <v>626</v>
      </c>
      <c r="D504" s="106" t="s">
        <v>633</v>
      </c>
      <c r="E504" s="106" t="s">
        <v>353</v>
      </c>
      <c r="F504" s="106" t="s">
        <v>301</v>
      </c>
      <c r="G504" s="106">
        <v>3.86</v>
      </c>
      <c r="H504" s="106">
        <v>4.21</v>
      </c>
      <c r="I504" s="106">
        <v>4.5199999999999996</v>
      </c>
      <c r="J504" s="106">
        <v>5</v>
      </c>
      <c r="K504" s="106">
        <v>5.49</v>
      </c>
      <c r="L504" s="106">
        <v>6.32</v>
      </c>
      <c r="M504" s="106">
        <v>7.97</v>
      </c>
      <c r="N504" s="106">
        <v>9.24</v>
      </c>
      <c r="O504" s="106">
        <v>12.77</v>
      </c>
    </row>
    <row r="505" spans="1:15">
      <c r="A505" s="106">
        <v>2010</v>
      </c>
      <c r="B505" s="106" t="s">
        <v>638</v>
      </c>
      <c r="C505" s="106" t="s">
        <v>630</v>
      </c>
      <c r="D505" s="106" t="s">
        <v>633</v>
      </c>
      <c r="E505" s="106" t="s">
        <v>353</v>
      </c>
      <c r="F505" s="106" t="s">
        <v>301</v>
      </c>
      <c r="G505" s="106">
        <v>3.86</v>
      </c>
      <c r="H505" s="106">
        <v>4.21</v>
      </c>
      <c r="I505" s="106">
        <v>4.5199999999999996</v>
      </c>
      <c r="J505" s="106">
        <v>5</v>
      </c>
      <c r="K505" s="106">
        <v>5.49</v>
      </c>
      <c r="L505" s="106">
        <v>6.32</v>
      </c>
      <c r="M505" s="106">
        <v>7.97</v>
      </c>
      <c r="N505" s="106">
        <v>9.24</v>
      </c>
      <c r="O505" s="106">
        <v>12.77</v>
      </c>
    </row>
    <row r="506" spans="1:15">
      <c r="A506" s="106">
        <v>2010</v>
      </c>
      <c r="B506" s="106" t="s">
        <v>638</v>
      </c>
      <c r="C506" s="106" t="s">
        <v>626</v>
      </c>
      <c r="D506" s="106" t="s">
        <v>633</v>
      </c>
      <c r="E506" s="106" t="s">
        <v>353</v>
      </c>
      <c r="F506" s="106" t="s">
        <v>353</v>
      </c>
      <c r="G506" s="106">
        <v>4.6500000000000004</v>
      </c>
      <c r="H506" s="106">
        <v>5.36</v>
      </c>
      <c r="I506" s="106">
        <v>5.94</v>
      </c>
      <c r="J506" s="106">
        <v>6.86</v>
      </c>
      <c r="K506" s="106">
        <v>7.97</v>
      </c>
      <c r="L506" s="106">
        <v>9.73</v>
      </c>
      <c r="M506" s="106">
        <v>12.64</v>
      </c>
      <c r="N506" s="106">
        <v>18.47</v>
      </c>
      <c r="O506" s="106">
        <v>25.31</v>
      </c>
    </row>
    <row r="507" spans="1:15">
      <c r="A507" s="106">
        <v>2010</v>
      </c>
      <c r="B507" s="106" t="s">
        <v>638</v>
      </c>
      <c r="C507" s="106" t="s">
        <v>630</v>
      </c>
      <c r="D507" s="106" t="s">
        <v>633</v>
      </c>
      <c r="E507" s="106" t="s">
        <v>353</v>
      </c>
      <c r="F507" s="106" t="s">
        <v>353</v>
      </c>
      <c r="G507" s="106">
        <v>4.6500000000000004</v>
      </c>
      <c r="H507" s="106">
        <v>5.36</v>
      </c>
      <c r="I507" s="106">
        <v>5.94</v>
      </c>
      <c r="J507" s="106">
        <v>6.86</v>
      </c>
      <c r="K507" s="106">
        <v>7.97</v>
      </c>
      <c r="L507" s="106">
        <v>9.73</v>
      </c>
      <c r="M507" s="106">
        <v>12.64</v>
      </c>
      <c r="N507" s="106">
        <v>18.47</v>
      </c>
      <c r="O507" s="106">
        <v>25.31</v>
      </c>
    </row>
    <row r="508" spans="1:15">
      <c r="A508" s="106">
        <v>2010</v>
      </c>
      <c r="B508" s="106" t="s">
        <v>638</v>
      </c>
      <c r="C508" s="106" t="s">
        <v>626</v>
      </c>
      <c r="D508" s="106" t="s">
        <v>353</v>
      </c>
      <c r="E508" s="106" t="s">
        <v>628</v>
      </c>
      <c r="F508" s="106" t="s">
        <v>629</v>
      </c>
      <c r="G508" s="106">
        <v>8.64</v>
      </c>
      <c r="H508" s="106">
        <v>11.04</v>
      </c>
      <c r="I508" s="106">
        <v>12.79</v>
      </c>
      <c r="J508" s="106">
        <v>15.14</v>
      </c>
      <c r="K508" s="106">
        <v>17.399999999999999</v>
      </c>
      <c r="L508" s="106">
        <v>19.920000000000002</v>
      </c>
      <c r="M508" s="106">
        <v>22.73</v>
      </c>
      <c r="N508" s="106">
        <v>26.32</v>
      </c>
      <c r="O508" s="106">
        <v>32.49</v>
      </c>
    </row>
    <row r="509" spans="1:15">
      <c r="A509" s="106">
        <v>2010</v>
      </c>
      <c r="B509" s="106" t="s">
        <v>638</v>
      </c>
      <c r="C509" s="106" t="s">
        <v>630</v>
      </c>
      <c r="D509" s="106" t="s">
        <v>353</v>
      </c>
      <c r="E509" s="106" t="s">
        <v>628</v>
      </c>
      <c r="F509" s="106" t="s">
        <v>629</v>
      </c>
      <c r="G509" s="106">
        <v>8.64</v>
      </c>
      <c r="H509" s="106">
        <v>11.04</v>
      </c>
      <c r="I509" s="106">
        <v>12.79</v>
      </c>
      <c r="J509" s="106">
        <v>15.14</v>
      </c>
      <c r="K509" s="106">
        <v>17.399999999999999</v>
      </c>
      <c r="L509" s="106">
        <v>19.920000000000002</v>
      </c>
      <c r="M509" s="106">
        <v>22.73</v>
      </c>
      <c r="N509" s="106">
        <v>26.32</v>
      </c>
      <c r="O509" s="106">
        <v>32.49</v>
      </c>
    </row>
    <row r="510" spans="1:15">
      <c r="A510" s="106">
        <v>2010</v>
      </c>
      <c r="B510" s="106" t="s">
        <v>638</v>
      </c>
      <c r="C510" s="106" t="s">
        <v>626</v>
      </c>
      <c r="D510" s="106" t="s">
        <v>353</v>
      </c>
      <c r="E510" s="106" t="s">
        <v>628</v>
      </c>
      <c r="F510" s="106" t="s">
        <v>301</v>
      </c>
      <c r="G510" s="106">
        <v>3.45</v>
      </c>
      <c r="H510" s="106">
        <v>4.9400000000000004</v>
      </c>
      <c r="I510" s="106">
        <v>7.24</v>
      </c>
      <c r="J510" s="106">
        <v>9.23</v>
      </c>
      <c r="K510" s="106">
        <v>10.26</v>
      </c>
      <c r="L510" s="106">
        <v>12.64</v>
      </c>
      <c r="M510" s="106">
        <v>12.82</v>
      </c>
      <c r="N510" s="106">
        <v>15.38</v>
      </c>
      <c r="O510" s="106">
        <v>19.23</v>
      </c>
    </row>
    <row r="511" spans="1:15">
      <c r="A511" s="106">
        <v>2010</v>
      </c>
      <c r="B511" s="106" t="s">
        <v>638</v>
      </c>
      <c r="C511" s="106" t="s">
        <v>630</v>
      </c>
      <c r="D511" s="106" t="s">
        <v>353</v>
      </c>
      <c r="E511" s="106" t="s">
        <v>628</v>
      </c>
      <c r="F511" s="106" t="s">
        <v>301</v>
      </c>
      <c r="G511" s="106">
        <v>3.45</v>
      </c>
      <c r="H511" s="106">
        <v>4.9400000000000004</v>
      </c>
      <c r="I511" s="106">
        <v>7.24</v>
      </c>
      <c r="J511" s="106">
        <v>9.23</v>
      </c>
      <c r="K511" s="106">
        <v>10.26</v>
      </c>
      <c r="L511" s="106">
        <v>12.64</v>
      </c>
      <c r="M511" s="106">
        <v>12.82</v>
      </c>
      <c r="N511" s="106">
        <v>15.38</v>
      </c>
      <c r="O511" s="106">
        <v>19.23</v>
      </c>
    </row>
    <row r="512" spans="1:15">
      <c r="A512" s="106">
        <v>2010</v>
      </c>
      <c r="B512" s="106" t="s">
        <v>638</v>
      </c>
      <c r="C512" s="106" t="s">
        <v>626</v>
      </c>
      <c r="D512" s="106" t="s">
        <v>353</v>
      </c>
      <c r="E512" s="106" t="s">
        <v>628</v>
      </c>
      <c r="F512" s="106" t="s">
        <v>353</v>
      </c>
      <c r="G512" s="106">
        <v>8.51</v>
      </c>
      <c r="H512" s="106">
        <v>10.88</v>
      </c>
      <c r="I512" s="106">
        <v>12.67</v>
      </c>
      <c r="J512" s="106">
        <v>14.87</v>
      </c>
      <c r="K512" s="106">
        <v>17.239999999999998</v>
      </c>
      <c r="L512" s="106">
        <v>19.68</v>
      </c>
      <c r="M512" s="106">
        <v>22.6</v>
      </c>
      <c r="N512" s="106">
        <v>26.18</v>
      </c>
      <c r="O512" s="106">
        <v>32.49</v>
      </c>
    </row>
    <row r="513" spans="1:15">
      <c r="A513" s="106">
        <v>2010</v>
      </c>
      <c r="B513" s="106" t="s">
        <v>638</v>
      </c>
      <c r="C513" s="106" t="s">
        <v>630</v>
      </c>
      <c r="D513" s="106" t="s">
        <v>353</v>
      </c>
      <c r="E513" s="106" t="s">
        <v>628</v>
      </c>
      <c r="F513" s="106" t="s">
        <v>353</v>
      </c>
      <c r="G513" s="106">
        <v>8.51</v>
      </c>
      <c r="H513" s="106">
        <v>10.88</v>
      </c>
      <c r="I513" s="106">
        <v>12.67</v>
      </c>
      <c r="J513" s="106">
        <v>14.87</v>
      </c>
      <c r="K513" s="106">
        <v>17.239999999999998</v>
      </c>
      <c r="L513" s="106">
        <v>19.68</v>
      </c>
      <c r="M513" s="106">
        <v>22.6</v>
      </c>
      <c r="N513" s="106">
        <v>26.18</v>
      </c>
      <c r="O513" s="106">
        <v>32.49</v>
      </c>
    </row>
    <row r="514" spans="1:15">
      <c r="A514" s="106">
        <v>2010</v>
      </c>
      <c r="B514" s="106" t="s">
        <v>638</v>
      </c>
      <c r="C514" s="106" t="s">
        <v>626</v>
      </c>
      <c r="D514" s="106" t="s">
        <v>353</v>
      </c>
      <c r="E514" s="106" t="s">
        <v>631</v>
      </c>
      <c r="F514" s="106" t="s">
        <v>629</v>
      </c>
      <c r="G514" s="106">
        <v>4.8499999999999996</v>
      </c>
      <c r="H514" s="106">
        <v>5.38</v>
      </c>
      <c r="I514" s="106">
        <v>6.06</v>
      </c>
      <c r="J514" s="106">
        <v>6.81</v>
      </c>
      <c r="K514" s="106">
        <v>7.55</v>
      </c>
      <c r="L514" s="106">
        <v>8.36</v>
      </c>
      <c r="M514" s="106">
        <v>9.4499999999999993</v>
      </c>
      <c r="N514" s="106">
        <v>11.05</v>
      </c>
      <c r="O514" s="106">
        <v>13.58</v>
      </c>
    </row>
    <row r="515" spans="1:15">
      <c r="A515" s="106">
        <v>2010</v>
      </c>
      <c r="B515" s="106" t="s">
        <v>638</v>
      </c>
      <c r="C515" s="106" t="s">
        <v>630</v>
      </c>
      <c r="D515" s="106" t="s">
        <v>353</v>
      </c>
      <c r="E515" s="106" t="s">
        <v>631</v>
      </c>
      <c r="F515" s="106" t="s">
        <v>629</v>
      </c>
      <c r="G515" s="106">
        <v>4.8499999999999996</v>
      </c>
      <c r="H515" s="106">
        <v>5.38</v>
      </c>
      <c r="I515" s="106">
        <v>6.06</v>
      </c>
      <c r="J515" s="106">
        <v>6.81</v>
      </c>
      <c r="K515" s="106">
        <v>7.55</v>
      </c>
      <c r="L515" s="106">
        <v>8.36</v>
      </c>
      <c r="M515" s="106">
        <v>9.4499999999999993</v>
      </c>
      <c r="N515" s="106">
        <v>11.05</v>
      </c>
      <c r="O515" s="106">
        <v>13.58</v>
      </c>
    </row>
    <row r="516" spans="1:15">
      <c r="A516" s="106">
        <v>2010</v>
      </c>
      <c r="B516" s="106" t="s">
        <v>638</v>
      </c>
      <c r="C516" s="106" t="s">
        <v>626</v>
      </c>
      <c r="D516" s="106" t="s">
        <v>353</v>
      </c>
      <c r="E516" s="106" t="s">
        <v>631</v>
      </c>
      <c r="F516" s="106" t="s">
        <v>301</v>
      </c>
      <c r="G516" s="106">
        <v>4.01</v>
      </c>
      <c r="H516" s="106">
        <v>4.3899999999999997</v>
      </c>
      <c r="I516" s="106">
        <v>4.72</v>
      </c>
      <c r="J516" s="106">
        <v>5.09</v>
      </c>
      <c r="K516" s="106">
        <v>5.55</v>
      </c>
      <c r="L516" s="106">
        <v>6.29</v>
      </c>
      <c r="M516" s="106">
        <v>7.05</v>
      </c>
      <c r="N516" s="106">
        <v>7.33</v>
      </c>
      <c r="O516" s="106">
        <v>8.8000000000000007</v>
      </c>
    </row>
    <row r="517" spans="1:15">
      <c r="A517" s="106">
        <v>2010</v>
      </c>
      <c r="B517" s="106" t="s">
        <v>638</v>
      </c>
      <c r="C517" s="106" t="s">
        <v>630</v>
      </c>
      <c r="D517" s="106" t="s">
        <v>353</v>
      </c>
      <c r="E517" s="106" t="s">
        <v>631</v>
      </c>
      <c r="F517" s="106" t="s">
        <v>301</v>
      </c>
      <c r="G517" s="106">
        <v>4.01</v>
      </c>
      <c r="H517" s="106">
        <v>4.3899999999999997</v>
      </c>
      <c r="I517" s="106">
        <v>4.72</v>
      </c>
      <c r="J517" s="106">
        <v>5.09</v>
      </c>
      <c r="K517" s="106">
        <v>5.55</v>
      </c>
      <c r="L517" s="106">
        <v>6.29</v>
      </c>
      <c r="M517" s="106">
        <v>7.05</v>
      </c>
      <c r="N517" s="106">
        <v>7.33</v>
      </c>
      <c r="O517" s="106">
        <v>8.8000000000000007</v>
      </c>
    </row>
    <row r="518" spans="1:15">
      <c r="A518" s="106">
        <v>2010</v>
      </c>
      <c r="B518" s="106" t="s">
        <v>638</v>
      </c>
      <c r="C518" s="106" t="s">
        <v>626</v>
      </c>
      <c r="D518" s="106" t="s">
        <v>353</v>
      </c>
      <c r="E518" s="106" t="s">
        <v>631</v>
      </c>
      <c r="F518" s="106" t="s">
        <v>353</v>
      </c>
      <c r="G518" s="106">
        <v>4.74</v>
      </c>
      <c r="H518" s="106">
        <v>5.33</v>
      </c>
      <c r="I518" s="106">
        <v>5.94</v>
      </c>
      <c r="J518" s="106">
        <v>6.69</v>
      </c>
      <c r="K518" s="106">
        <v>7.44</v>
      </c>
      <c r="L518" s="106">
        <v>8.24</v>
      </c>
      <c r="M518" s="106">
        <v>9.32</v>
      </c>
      <c r="N518" s="106">
        <v>10.9</v>
      </c>
      <c r="O518" s="106">
        <v>13.54</v>
      </c>
    </row>
    <row r="519" spans="1:15">
      <c r="A519" s="106">
        <v>2010</v>
      </c>
      <c r="B519" s="106" t="s">
        <v>638</v>
      </c>
      <c r="C519" s="106" t="s">
        <v>630</v>
      </c>
      <c r="D519" s="106" t="s">
        <v>353</v>
      </c>
      <c r="E519" s="106" t="s">
        <v>631</v>
      </c>
      <c r="F519" s="106" t="s">
        <v>353</v>
      </c>
      <c r="G519" s="106">
        <v>4.74</v>
      </c>
      <c r="H519" s="106">
        <v>5.33</v>
      </c>
      <c r="I519" s="106">
        <v>5.94</v>
      </c>
      <c r="J519" s="106">
        <v>6.69</v>
      </c>
      <c r="K519" s="106">
        <v>7.44</v>
      </c>
      <c r="L519" s="106">
        <v>8.24</v>
      </c>
      <c r="M519" s="106">
        <v>9.32</v>
      </c>
      <c r="N519" s="106">
        <v>10.9</v>
      </c>
      <c r="O519" s="106">
        <v>13.54</v>
      </c>
    </row>
    <row r="520" spans="1:15">
      <c r="A520" s="106">
        <v>2010</v>
      </c>
      <c r="B520" s="106" t="s">
        <v>638</v>
      </c>
      <c r="C520" s="106" t="s">
        <v>626</v>
      </c>
      <c r="D520" s="106" t="s">
        <v>353</v>
      </c>
      <c r="E520" s="106" t="s">
        <v>353</v>
      </c>
      <c r="F520" s="106" t="s">
        <v>629</v>
      </c>
      <c r="G520" s="106">
        <v>5.0999999999999996</v>
      </c>
      <c r="H520" s="106">
        <v>6.01</v>
      </c>
      <c r="I520" s="106">
        <v>7.05</v>
      </c>
      <c r="J520" s="106">
        <v>8.0500000000000007</v>
      </c>
      <c r="K520" s="106">
        <v>9.35</v>
      </c>
      <c r="L520" s="106">
        <v>11.16</v>
      </c>
      <c r="M520" s="106">
        <v>13.37</v>
      </c>
      <c r="N520" s="106">
        <v>17.04</v>
      </c>
      <c r="O520" s="106">
        <v>23.75</v>
      </c>
    </row>
    <row r="521" spans="1:15">
      <c r="A521" s="106">
        <v>2010</v>
      </c>
      <c r="B521" s="106" t="s">
        <v>638</v>
      </c>
      <c r="C521" s="106" t="s">
        <v>630</v>
      </c>
      <c r="D521" s="106" t="s">
        <v>353</v>
      </c>
      <c r="E521" s="106" t="s">
        <v>353</v>
      </c>
      <c r="F521" s="106" t="s">
        <v>629</v>
      </c>
      <c r="G521" s="106">
        <v>5.0999999999999996</v>
      </c>
      <c r="H521" s="106">
        <v>6.01</v>
      </c>
      <c r="I521" s="106">
        <v>7.05</v>
      </c>
      <c r="J521" s="106">
        <v>8.0500000000000007</v>
      </c>
      <c r="K521" s="106">
        <v>9.35</v>
      </c>
      <c r="L521" s="106">
        <v>11.16</v>
      </c>
      <c r="M521" s="106">
        <v>13.37</v>
      </c>
      <c r="N521" s="106">
        <v>17.04</v>
      </c>
      <c r="O521" s="106">
        <v>23.75</v>
      </c>
    </row>
    <row r="522" spans="1:15">
      <c r="A522" s="106">
        <v>2010</v>
      </c>
      <c r="B522" s="106" t="s">
        <v>638</v>
      </c>
      <c r="C522" s="106" t="s">
        <v>626</v>
      </c>
      <c r="D522" s="106" t="s">
        <v>353</v>
      </c>
      <c r="E522" s="106" t="s">
        <v>353</v>
      </c>
      <c r="F522" s="106" t="s">
        <v>301</v>
      </c>
      <c r="G522" s="106">
        <v>4</v>
      </c>
      <c r="H522" s="106">
        <v>4.4000000000000004</v>
      </c>
      <c r="I522" s="106">
        <v>4.82</v>
      </c>
      <c r="J522" s="106">
        <v>5.34</v>
      </c>
      <c r="K522" s="106">
        <v>5.95</v>
      </c>
      <c r="L522" s="106">
        <v>6.83</v>
      </c>
      <c r="M522" s="106">
        <v>7.32</v>
      </c>
      <c r="N522" s="106">
        <v>8.8000000000000007</v>
      </c>
      <c r="O522" s="106">
        <v>12.64</v>
      </c>
    </row>
    <row r="523" spans="1:15">
      <c r="A523" s="106">
        <v>2010</v>
      </c>
      <c r="B523" s="106" t="s">
        <v>638</v>
      </c>
      <c r="C523" s="106" t="s">
        <v>630</v>
      </c>
      <c r="D523" s="106" t="s">
        <v>353</v>
      </c>
      <c r="E523" s="106" t="s">
        <v>353</v>
      </c>
      <c r="F523" s="106" t="s">
        <v>301</v>
      </c>
      <c r="G523" s="106">
        <v>4</v>
      </c>
      <c r="H523" s="106">
        <v>4.4000000000000004</v>
      </c>
      <c r="I523" s="106">
        <v>4.82</v>
      </c>
      <c r="J523" s="106">
        <v>5.34</v>
      </c>
      <c r="K523" s="106">
        <v>5.95</v>
      </c>
      <c r="L523" s="106">
        <v>6.83</v>
      </c>
      <c r="M523" s="106">
        <v>7.32</v>
      </c>
      <c r="N523" s="106">
        <v>8.8000000000000007</v>
      </c>
      <c r="O523" s="106">
        <v>12.64</v>
      </c>
    </row>
    <row r="524" spans="1:15">
      <c r="A524" s="106">
        <v>2010</v>
      </c>
      <c r="B524" s="106" t="s">
        <v>638</v>
      </c>
      <c r="C524" s="106" t="s">
        <v>626</v>
      </c>
      <c r="D524" s="106" t="s">
        <v>353</v>
      </c>
      <c r="E524" s="106" t="s">
        <v>353</v>
      </c>
      <c r="F524" s="106" t="s">
        <v>353</v>
      </c>
      <c r="G524" s="106">
        <v>5</v>
      </c>
      <c r="H524" s="106">
        <v>5.83</v>
      </c>
      <c r="I524" s="106">
        <v>6.91</v>
      </c>
      <c r="J524" s="106">
        <v>7.9</v>
      </c>
      <c r="K524" s="106">
        <v>9.19</v>
      </c>
      <c r="L524" s="106">
        <v>10.91</v>
      </c>
      <c r="M524" s="106">
        <v>13.06</v>
      </c>
      <c r="N524" s="106">
        <v>16.66</v>
      </c>
      <c r="O524" s="106">
        <v>23.31</v>
      </c>
    </row>
    <row r="525" spans="1:15">
      <c r="A525" s="106">
        <v>2010</v>
      </c>
      <c r="B525" s="106" t="s">
        <v>638</v>
      </c>
      <c r="C525" s="106" t="s">
        <v>630</v>
      </c>
      <c r="D525" s="106" t="s">
        <v>353</v>
      </c>
      <c r="E525" s="106" t="s">
        <v>353</v>
      </c>
      <c r="F525" s="106" t="s">
        <v>353</v>
      </c>
      <c r="G525" s="106">
        <v>5</v>
      </c>
      <c r="H525" s="106">
        <v>5.83</v>
      </c>
      <c r="I525" s="106">
        <v>6.91</v>
      </c>
      <c r="J525" s="106">
        <v>7.9</v>
      </c>
      <c r="K525" s="106">
        <v>9.19</v>
      </c>
      <c r="L525" s="106">
        <v>10.91</v>
      </c>
      <c r="M525" s="106">
        <v>13.06</v>
      </c>
      <c r="N525" s="106">
        <v>16.66</v>
      </c>
      <c r="O525" s="106">
        <v>23.31</v>
      </c>
    </row>
    <row r="526" spans="1:15">
      <c r="A526" s="106">
        <v>2010</v>
      </c>
      <c r="B526" s="106" t="s">
        <v>638</v>
      </c>
      <c r="C526" s="106" t="s">
        <v>626</v>
      </c>
      <c r="D526" s="106" t="s">
        <v>634</v>
      </c>
      <c r="E526" s="106" t="s">
        <v>628</v>
      </c>
      <c r="F526" s="106" t="s">
        <v>629</v>
      </c>
      <c r="G526" s="106">
        <v>11.87</v>
      </c>
      <c r="H526" s="106">
        <v>15.03</v>
      </c>
      <c r="I526" s="106">
        <v>17.239999999999998</v>
      </c>
      <c r="J526" s="106">
        <v>18.87</v>
      </c>
      <c r="K526" s="106">
        <v>21.14</v>
      </c>
      <c r="L526" s="106">
        <v>24.3</v>
      </c>
      <c r="M526" s="106">
        <v>27.1</v>
      </c>
      <c r="N526" s="106">
        <v>31.09</v>
      </c>
      <c r="O526" s="106">
        <v>38.619999999999997</v>
      </c>
    </row>
    <row r="527" spans="1:15">
      <c r="A527" s="106">
        <v>2010</v>
      </c>
      <c r="B527" s="106" t="s">
        <v>638</v>
      </c>
      <c r="C527" s="106" t="s">
        <v>630</v>
      </c>
      <c r="D527" s="106" t="s">
        <v>634</v>
      </c>
      <c r="E527" s="106" t="s">
        <v>628</v>
      </c>
      <c r="F527" s="106" t="s">
        <v>629</v>
      </c>
      <c r="G527" s="106">
        <v>11.87</v>
      </c>
      <c r="H527" s="106">
        <v>15.03</v>
      </c>
      <c r="I527" s="106">
        <v>17.239999999999998</v>
      </c>
      <c r="J527" s="106">
        <v>18.87</v>
      </c>
      <c r="K527" s="106">
        <v>21.14</v>
      </c>
      <c r="L527" s="106">
        <v>24.3</v>
      </c>
      <c r="M527" s="106">
        <v>27.1</v>
      </c>
      <c r="N527" s="106">
        <v>31.09</v>
      </c>
      <c r="O527" s="106">
        <v>38.619999999999997</v>
      </c>
    </row>
    <row r="528" spans="1:15">
      <c r="A528" s="106">
        <v>2010</v>
      </c>
      <c r="B528" s="106" t="s">
        <v>638</v>
      </c>
      <c r="C528" s="106" t="s">
        <v>626</v>
      </c>
      <c r="D528" s="106" t="s">
        <v>634</v>
      </c>
      <c r="E528" s="106" t="s">
        <v>628</v>
      </c>
      <c r="F528" s="106" t="s">
        <v>301</v>
      </c>
      <c r="G528" s="106" t="s">
        <v>635</v>
      </c>
      <c r="H528" s="106" t="s">
        <v>635</v>
      </c>
      <c r="I528" s="106" t="s">
        <v>635</v>
      </c>
      <c r="J528" s="106" t="s">
        <v>635</v>
      </c>
      <c r="K528" s="106" t="s">
        <v>635</v>
      </c>
      <c r="L528" s="106" t="s">
        <v>635</v>
      </c>
      <c r="M528" s="106" t="s">
        <v>635</v>
      </c>
      <c r="N528" s="106" t="s">
        <v>635</v>
      </c>
      <c r="O528" s="106" t="s">
        <v>635</v>
      </c>
    </row>
    <row r="529" spans="1:15">
      <c r="A529" s="106">
        <v>2010</v>
      </c>
      <c r="B529" s="106" t="s">
        <v>638</v>
      </c>
      <c r="C529" s="106" t="s">
        <v>630</v>
      </c>
      <c r="D529" s="106" t="s">
        <v>634</v>
      </c>
      <c r="E529" s="106" t="s">
        <v>628</v>
      </c>
      <c r="F529" s="106" t="s">
        <v>301</v>
      </c>
      <c r="G529" s="106" t="s">
        <v>635</v>
      </c>
      <c r="H529" s="106" t="s">
        <v>635</v>
      </c>
      <c r="I529" s="106" t="s">
        <v>635</v>
      </c>
      <c r="J529" s="106" t="s">
        <v>635</v>
      </c>
      <c r="K529" s="106" t="s">
        <v>635</v>
      </c>
      <c r="L529" s="106" t="s">
        <v>635</v>
      </c>
      <c r="M529" s="106" t="s">
        <v>635</v>
      </c>
      <c r="N529" s="106" t="s">
        <v>635</v>
      </c>
      <c r="O529" s="106" t="s">
        <v>635</v>
      </c>
    </row>
    <row r="530" spans="1:15">
      <c r="A530" s="106">
        <v>2010</v>
      </c>
      <c r="B530" s="106" t="s">
        <v>638</v>
      </c>
      <c r="C530" s="106" t="s">
        <v>626</v>
      </c>
      <c r="D530" s="106" t="s">
        <v>634</v>
      </c>
      <c r="E530" s="106" t="s">
        <v>628</v>
      </c>
      <c r="F530" s="106" t="s">
        <v>353</v>
      </c>
      <c r="G530" s="106">
        <v>11.87</v>
      </c>
      <c r="H530" s="106">
        <v>15</v>
      </c>
      <c r="I530" s="106">
        <v>17.239999999999998</v>
      </c>
      <c r="J530" s="106">
        <v>18.84</v>
      </c>
      <c r="K530" s="106">
        <v>21.13</v>
      </c>
      <c r="L530" s="106">
        <v>24.3</v>
      </c>
      <c r="M530" s="106">
        <v>27.1</v>
      </c>
      <c r="N530" s="106">
        <v>31.09</v>
      </c>
      <c r="O530" s="106">
        <v>38.619999999999997</v>
      </c>
    </row>
    <row r="531" spans="1:15">
      <c r="A531" s="106">
        <v>2010</v>
      </c>
      <c r="B531" s="106" t="s">
        <v>638</v>
      </c>
      <c r="C531" s="106" t="s">
        <v>630</v>
      </c>
      <c r="D531" s="106" t="s">
        <v>634</v>
      </c>
      <c r="E531" s="106" t="s">
        <v>628</v>
      </c>
      <c r="F531" s="106" t="s">
        <v>353</v>
      </c>
      <c r="G531" s="106">
        <v>11.87</v>
      </c>
      <c r="H531" s="106">
        <v>15</v>
      </c>
      <c r="I531" s="106">
        <v>17.239999999999998</v>
      </c>
      <c r="J531" s="106">
        <v>18.84</v>
      </c>
      <c r="K531" s="106">
        <v>21.13</v>
      </c>
      <c r="L531" s="106">
        <v>24.3</v>
      </c>
      <c r="M531" s="106">
        <v>27.1</v>
      </c>
      <c r="N531" s="106">
        <v>31.09</v>
      </c>
      <c r="O531" s="106">
        <v>38.619999999999997</v>
      </c>
    </row>
    <row r="532" spans="1:15">
      <c r="A532" s="106">
        <v>2010</v>
      </c>
      <c r="B532" s="106" t="s">
        <v>638</v>
      </c>
      <c r="C532" s="106" t="s">
        <v>626</v>
      </c>
      <c r="D532" s="106" t="s">
        <v>634</v>
      </c>
      <c r="E532" s="106" t="s">
        <v>631</v>
      </c>
      <c r="F532" s="106" t="s">
        <v>629</v>
      </c>
      <c r="G532" s="106">
        <v>6.5</v>
      </c>
      <c r="H532" s="106">
        <v>7.53</v>
      </c>
      <c r="I532" s="106">
        <v>8.2899999999999991</v>
      </c>
      <c r="J532" s="106">
        <v>9.09</v>
      </c>
      <c r="K532" s="106">
        <v>9.98</v>
      </c>
      <c r="L532" s="106">
        <v>11.62</v>
      </c>
      <c r="M532" s="106">
        <v>13.83</v>
      </c>
      <c r="N532" s="106">
        <v>16.88</v>
      </c>
      <c r="O532" s="106">
        <v>20.48</v>
      </c>
    </row>
    <row r="533" spans="1:15">
      <c r="A533" s="106">
        <v>2010</v>
      </c>
      <c r="B533" s="106" t="s">
        <v>638</v>
      </c>
      <c r="C533" s="106" t="s">
        <v>630</v>
      </c>
      <c r="D533" s="106" t="s">
        <v>634</v>
      </c>
      <c r="E533" s="106" t="s">
        <v>631</v>
      </c>
      <c r="F533" s="106" t="s">
        <v>629</v>
      </c>
      <c r="G533" s="106">
        <v>6.5</v>
      </c>
      <c r="H533" s="106">
        <v>7.53</v>
      </c>
      <c r="I533" s="106">
        <v>8.2899999999999991</v>
      </c>
      <c r="J533" s="106">
        <v>9.09</v>
      </c>
      <c r="K533" s="106">
        <v>9.98</v>
      </c>
      <c r="L533" s="106">
        <v>11.62</v>
      </c>
      <c r="M533" s="106">
        <v>13.83</v>
      </c>
      <c r="N533" s="106">
        <v>16.88</v>
      </c>
      <c r="O533" s="106">
        <v>20.48</v>
      </c>
    </row>
    <row r="534" spans="1:15">
      <c r="A534" s="106">
        <v>2010</v>
      </c>
      <c r="B534" s="106" t="s">
        <v>638</v>
      </c>
      <c r="C534" s="106" t="s">
        <v>626</v>
      </c>
      <c r="D534" s="106" t="s">
        <v>634</v>
      </c>
      <c r="E534" s="106" t="s">
        <v>631</v>
      </c>
      <c r="F534" s="106" t="s">
        <v>301</v>
      </c>
      <c r="G534" s="106" t="s">
        <v>635</v>
      </c>
      <c r="H534" s="106" t="s">
        <v>635</v>
      </c>
      <c r="I534" s="106" t="s">
        <v>635</v>
      </c>
      <c r="J534" s="106" t="s">
        <v>635</v>
      </c>
      <c r="K534" s="106" t="s">
        <v>635</v>
      </c>
      <c r="L534" s="106" t="s">
        <v>635</v>
      </c>
      <c r="M534" s="106" t="s">
        <v>635</v>
      </c>
      <c r="N534" s="106" t="s">
        <v>635</v>
      </c>
      <c r="O534" s="106" t="s">
        <v>635</v>
      </c>
    </row>
    <row r="535" spans="1:15">
      <c r="A535" s="106">
        <v>2010</v>
      </c>
      <c r="B535" s="106" t="s">
        <v>638</v>
      </c>
      <c r="C535" s="106" t="s">
        <v>630</v>
      </c>
      <c r="D535" s="106" t="s">
        <v>634</v>
      </c>
      <c r="E535" s="106" t="s">
        <v>631</v>
      </c>
      <c r="F535" s="106" t="s">
        <v>301</v>
      </c>
      <c r="G535" s="106" t="s">
        <v>635</v>
      </c>
      <c r="H535" s="106" t="s">
        <v>635</v>
      </c>
      <c r="I535" s="106" t="s">
        <v>635</v>
      </c>
      <c r="J535" s="106" t="s">
        <v>635</v>
      </c>
      <c r="K535" s="106" t="s">
        <v>635</v>
      </c>
      <c r="L535" s="106" t="s">
        <v>635</v>
      </c>
      <c r="M535" s="106" t="s">
        <v>635</v>
      </c>
      <c r="N535" s="106" t="s">
        <v>635</v>
      </c>
      <c r="O535" s="106" t="s">
        <v>635</v>
      </c>
    </row>
    <row r="536" spans="1:15">
      <c r="A536" s="106">
        <v>2010</v>
      </c>
      <c r="B536" s="106" t="s">
        <v>638</v>
      </c>
      <c r="C536" s="106" t="s">
        <v>626</v>
      </c>
      <c r="D536" s="106" t="s">
        <v>634</v>
      </c>
      <c r="E536" s="106" t="s">
        <v>631</v>
      </c>
      <c r="F536" s="106" t="s">
        <v>353</v>
      </c>
      <c r="G536" s="106">
        <v>6.47</v>
      </c>
      <c r="H536" s="106">
        <v>7.51</v>
      </c>
      <c r="I536" s="106">
        <v>8.23</v>
      </c>
      <c r="J536" s="106">
        <v>9.07</v>
      </c>
      <c r="K536" s="106">
        <v>9.9700000000000006</v>
      </c>
      <c r="L536" s="106">
        <v>11.56</v>
      </c>
      <c r="M536" s="106">
        <v>13.73</v>
      </c>
      <c r="N536" s="106">
        <v>16.78</v>
      </c>
      <c r="O536" s="106">
        <v>20.440000000000001</v>
      </c>
    </row>
    <row r="537" spans="1:15">
      <c r="A537" s="106">
        <v>2010</v>
      </c>
      <c r="B537" s="106" t="s">
        <v>638</v>
      </c>
      <c r="C537" s="106" t="s">
        <v>630</v>
      </c>
      <c r="D537" s="106" t="s">
        <v>634</v>
      </c>
      <c r="E537" s="106" t="s">
        <v>631</v>
      </c>
      <c r="F537" s="106" t="s">
        <v>353</v>
      </c>
      <c r="G537" s="106">
        <v>6.47</v>
      </c>
      <c r="H537" s="106">
        <v>7.51</v>
      </c>
      <c r="I537" s="106">
        <v>8.23</v>
      </c>
      <c r="J537" s="106">
        <v>9.07</v>
      </c>
      <c r="K537" s="106">
        <v>9.9700000000000006</v>
      </c>
      <c r="L537" s="106">
        <v>11.56</v>
      </c>
      <c r="M537" s="106">
        <v>13.73</v>
      </c>
      <c r="N537" s="106">
        <v>16.78</v>
      </c>
      <c r="O537" s="106">
        <v>20.440000000000001</v>
      </c>
    </row>
    <row r="538" spans="1:15">
      <c r="A538" s="106">
        <v>2010</v>
      </c>
      <c r="B538" s="106" t="s">
        <v>638</v>
      </c>
      <c r="C538" s="106" t="s">
        <v>626</v>
      </c>
      <c r="D538" s="106" t="s">
        <v>634</v>
      </c>
      <c r="E538" s="106" t="s">
        <v>353</v>
      </c>
      <c r="F538" s="106" t="s">
        <v>629</v>
      </c>
      <c r="G538" s="106">
        <v>7.3</v>
      </c>
      <c r="H538" s="106">
        <v>8.5500000000000007</v>
      </c>
      <c r="I538" s="106">
        <v>9.8800000000000008</v>
      </c>
      <c r="J538" s="106">
        <v>12.05</v>
      </c>
      <c r="K538" s="106">
        <v>14.8</v>
      </c>
      <c r="L538" s="106">
        <v>17.37</v>
      </c>
      <c r="M538" s="106">
        <v>19.98</v>
      </c>
      <c r="N538" s="106">
        <v>24.42</v>
      </c>
      <c r="O538" s="106">
        <v>29.69</v>
      </c>
    </row>
    <row r="539" spans="1:15">
      <c r="A539" s="106">
        <v>2010</v>
      </c>
      <c r="B539" s="106" t="s">
        <v>638</v>
      </c>
      <c r="C539" s="106" t="s">
        <v>630</v>
      </c>
      <c r="D539" s="106" t="s">
        <v>634</v>
      </c>
      <c r="E539" s="106" t="s">
        <v>353</v>
      </c>
      <c r="F539" s="106" t="s">
        <v>629</v>
      </c>
      <c r="G539" s="106">
        <v>7.3</v>
      </c>
      <c r="H539" s="106">
        <v>8.5500000000000007</v>
      </c>
      <c r="I539" s="106">
        <v>9.8800000000000008</v>
      </c>
      <c r="J539" s="106">
        <v>12.05</v>
      </c>
      <c r="K539" s="106">
        <v>14.8</v>
      </c>
      <c r="L539" s="106">
        <v>17.37</v>
      </c>
      <c r="M539" s="106">
        <v>19.98</v>
      </c>
      <c r="N539" s="106">
        <v>24.42</v>
      </c>
      <c r="O539" s="106">
        <v>29.69</v>
      </c>
    </row>
    <row r="540" spans="1:15">
      <c r="A540" s="106">
        <v>2010</v>
      </c>
      <c r="B540" s="106" t="s">
        <v>638</v>
      </c>
      <c r="C540" s="106" t="s">
        <v>626</v>
      </c>
      <c r="D540" s="106" t="s">
        <v>634</v>
      </c>
      <c r="E540" s="106" t="s">
        <v>353</v>
      </c>
      <c r="F540" s="106" t="s">
        <v>301</v>
      </c>
      <c r="G540" s="106" t="s">
        <v>635</v>
      </c>
      <c r="H540" s="106" t="s">
        <v>635</v>
      </c>
      <c r="I540" s="106" t="s">
        <v>635</v>
      </c>
      <c r="J540" s="106" t="s">
        <v>635</v>
      </c>
      <c r="K540" s="106" t="s">
        <v>635</v>
      </c>
      <c r="L540" s="106" t="s">
        <v>635</v>
      </c>
      <c r="M540" s="106" t="s">
        <v>635</v>
      </c>
      <c r="N540" s="106" t="s">
        <v>635</v>
      </c>
      <c r="O540" s="106" t="s">
        <v>635</v>
      </c>
    </row>
    <row r="541" spans="1:15">
      <c r="A541" s="106">
        <v>2010</v>
      </c>
      <c r="B541" s="106" t="s">
        <v>638</v>
      </c>
      <c r="C541" s="106" t="s">
        <v>630</v>
      </c>
      <c r="D541" s="106" t="s">
        <v>634</v>
      </c>
      <c r="E541" s="106" t="s">
        <v>353</v>
      </c>
      <c r="F541" s="106" t="s">
        <v>301</v>
      </c>
      <c r="G541" s="106" t="s">
        <v>635</v>
      </c>
      <c r="H541" s="106" t="s">
        <v>635</v>
      </c>
      <c r="I541" s="106" t="s">
        <v>635</v>
      </c>
      <c r="J541" s="106" t="s">
        <v>635</v>
      </c>
      <c r="K541" s="106" t="s">
        <v>635</v>
      </c>
      <c r="L541" s="106" t="s">
        <v>635</v>
      </c>
      <c r="M541" s="106" t="s">
        <v>635</v>
      </c>
      <c r="N541" s="106" t="s">
        <v>635</v>
      </c>
      <c r="O541" s="106" t="s">
        <v>635</v>
      </c>
    </row>
    <row r="542" spans="1:15">
      <c r="A542" s="106">
        <v>2010</v>
      </c>
      <c r="B542" s="106" t="s">
        <v>638</v>
      </c>
      <c r="C542" s="106" t="s">
        <v>626</v>
      </c>
      <c r="D542" s="106" t="s">
        <v>634</v>
      </c>
      <c r="E542" s="106" t="s">
        <v>353</v>
      </c>
      <c r="F542" s="106" t="s">
        <v>353</v>
      </c>
      <c r="G542" s="106">
        <v>7.24</v>
      </c>
      <c r="H542" s="106">
        <v>8.4600000000000009</v>
      </c>
      <c r="I542" s="106">
        <v>9.7899999999999991</v>
      </c>
      <c r="J542" s="106">
        <v>11.91</v>
      </c>
      <c r="K542" s="106">
        <v>14.68</v>
      </c>
      <c r="L542" s="106">
        <v>17.29</v>
      </c>
      <c r="M542" s="106">
        <v>19.850000000000001</v>
      </c>
      <c r="N542" s="106">
        <v>24.34</v>
      </c>
      <c r="O542" s="106">
        <v>29.63</v>
      </c>
    </row>
    <row r="543" spans="1:15">
      <c r="A543" s="106">
        <v>2010</v>
      </c>
      <c r="B543" s="106" t="s">
        <v>638</v>
      </c>
      <c r="C543" s="106" t="s">
        <v>630</v>
      </c>
      <c r="D543" s="106" t="s">
        <v>634</v>
      </c>
      <c r="E543" s="106" t="s">
        <v>353</v>
      </c>
      <c r="F543" s="106" t="s">
        <v>353</v>
      </c>
      <c r="G543" s="106">
        <v>7.24</v>
      </c>
      <c r="H543" s="106">
        <v>8.4600000000000009</v>
      </c>
      <c r="I543" s="106">
        <v>9.7899999999999991</v>
      </c>
      <c r="J543" s="106">
        <v>11.91</v>
      </c>
      <c r="K543" s="106">
        <v>14.68</v>
      </c>
      <c r="L543" s="106">
        <v>17.29</v>
      </c>
      <c r="M543" s="106">
        <v>19.850000000000001</v>
      </c>
      <c r="N543" s="106">
        <v>24.34</v>
      </c>
      <c r="O543" s="106">
        <v>29.63</v>
      </c>
    </row>
    <row r="544" spans="1:15">
      <c r="A544" s="106">
        <v>2010</v>
      </c>
      <c r="B544" s="106" t="s">
        <v>287</v>
      </c>
      <c r="C544" s="106" t="s">
        <v>626</v>
      </c>
      <c r="D544" s="106" t="s">
        <v>627</v>
      </c>
      <c r="E544" s="106" t="s">
        <v>628</v>
      </c>
      <c r="F544" s="106" t="s">
        <v>629</v>
      </c>
      <c r="G544" s="106">
        <v>4.1500000000000004</v>
      </c>
      <c r="H544" s="106">
        <v>5.0199999999999996</v>
      </c>
      <c r="I544" s="106">
        <v>5.77</v>
      </c>
      <c r="J544" s="106">
        <v>6.47</v>
      </c>
      <c r="K544" s="106">
        <v>7.21</v>
      </c>
      <c r="L544" s="106">
        <v>8.1300000000000008</v>
      </c>
      <c r="M544" s="106">
        <v>9.39</v>
      </c>
      <c r="N544" s="106">
        <v>11.3</v>
      </c>
      <c r="O544" s="106">
        <v>15.12</v>
      </c>
    </row>
    <row r="545" spans="1:15">
      <c r="A545" s="106">
        <v>2010</v>
      </c>
      <c r="B545" s="106" t="s">
        <v>287</v>
      </c>
      <c r="C545" s="106" t="s">
        <v>630</v>
      </c>
      <c r="D545" s="106" t="s">
        <v>627</v>
      </c>
      <c r="E545" s="106" t="s">
        <v>628</v>
      </c>
      <c r="F545" s="106" t="s">
        <v>629</v>
      </c>
      <c r="G545" s="106">
        <v>4.1500000000000004</v>
      </c>
      <c r="H545" s="106">
        <v>5.0199999999999996</v>
      </c>
      <c r="I545" s="106">
        <v>5.77</v>
      </c>
      <c r="J545" s="106">
        <v>6.47</v>
      </c>
      <c r="K545" s="106">
        <v>7.21</v>
      </c>
      <c r="L545" s="106">
        <v>8.1300000000000008</v>
      </c>
      <c r="M545" s="106">
        <v>9.39</v>
      </c>
      <c r="N545" s="106">
        <v>11.3</v>
      </c>
      <c r="O545" s="106">
        <v>15.12</v>
      </c>
    </row>
    <row r="546" spans="1:15">
      <c r="A546" s="106">
        <v>2010</v>
      </c>
      <c r="B546" s="106" t="s">
        <v>287</v>
      </c>
      <c r="C546" s="106" t="s">
        <v>626</v>
      </c>
      <c r="D546" s="106" t="s">
        <v>627</v>
      </c>
      <c r="E546" s="106" t="s">
        <v>628</v>
      </c>
      <c r="F546" s="106" t="s">
        <v>301</v>
      </c>
      <c r="G546" s="106">
        <v>3.23</v>
      </c>
      <c r="H546" s="106">
        <v>3.89</v>
      </c>
      <c r="I546" s="106">
        <v>4.5599999999999996</v>
      </c>
      <c r="J546" s="106">
        <v>5.04</v>
      </c>
      <c r="K546" s="106">
        <v>5.83</v>
      </c>
      <c r="L546" s="106">
        <v>6.6</v>
      </c>
      <c r="M546" s="106">
        <v>7.78</v>
      </c>
      <c r="N546" s="106">
        <v>9.15</v>
      </c>
      <c r="O546" s="106">
        <v>12.29</v>
      </c>
    </row>
    <row r="547" spans="1:15">
      <c r="A547" s="106">
        <v>2010</v>
      </c>
      <c r="B547" s="106" t="s">
        <v>287</v>
      </c>
      <c r="C547" s="106" t="s">
        <v>630</v>
      </c>
      <c r="D547" s="106" t="s">
        <v>627</v>
      </c>
      <c r="E547" s="106" t="s">
        <v>628</v>
      </c>
      <c r="F547" s="106" t="s">
        <v>301</v>
      </c>
      <c r="G547" s="106">
        <v>3.23</v>
      </c>
      <c r="H547" s="106">
        <v>3.89</v>
      </c>
      <c r="I547" s="106">
        <v>4.5599999999999996</v>
      </c>
      <c r="J547" s="106">
        <v>5.04</v>
      </c>
      <c r="K547" s="106">
        <v>5.83</v>
      </c>
      <c r="L547" s="106">
        <v>6.6</v>
      </c>
      <c r="M547" s="106">
        <v>7.78</v>
      </c>
      <c r="N547" s="106">
        <v>9.15</v>
      </c>
      <c r="O547" s="106">
        <v>12.29</v>
      </c>
    </row>
    <row r="548" spans="1:15">
      <c r="A548" s="106">
        <v>2010</v>
      </c>
      <c r="B548" s="106" t="s">
        <v>287</v>
      </c>
      <c r="C548" s="106" t="s">
        <v>626</v>
      </c>
      <c r="D548" s="106" t="s">
        <v>627</v>
      </c>
      <c r="E548" s="106" t="s">
        <v>628</v>
      </c>
      <c r="F548" s="106" t="s">
        <v>353</v>
      </c>
      <c r="G548" s="106">
        <v>4.0599999999999996</v>
      </c>
      <c r="H548" s="106">
        <v>4.9400000000000004</v>
      </c>
      <c r="I548" s="106">
        <v>5.7</v>
      </c>
      <c r="J548" s="106">
        <v>6.4</v>
      </c>
      <c r="K548" s="106">
        <v>7.14</v>
      </c>
      <c r="L548" s="106">
        <v>8.06</v>
      </c>
      <c r="M548" s="106">
        <v>9.3000000000000007</v>
      </c>
      <c r="N548" s="106">
        <v>11.17</v>
      </c>
      <c r="O548" s="106">
        <v>14.98</v>
      </c>
    </row>
    <row r="549" spans="1:15">
      <c r="A549" s="106">
        <v>2010</v>
      </c>
      <c r="B549" s="106" t="s">
        <v>287</v>
      </c>
      <c r="C549" s="106" t="s">
        <v>630</v>
      </c>
      <c r="D549" s="106" t="s">
        <v>627</v>
      </c>
      <c r="E549" s="106" t="s">
        <v>628</v>
      </c>
      <c r="F549" s="106" t="s">
        <v>353</v>
      </c>
      <c r="G549" s="106">
        <v>4.0599999999999996</v>
      </c>
      <c r="H549" s="106">
        <v>4.9400000000000004</v>
      </c>
      <c r="I549" s="106">
        <v>5.7</v>
      </c>
      <c r="J549" s="106">
        <v>6.4</v>
      </c>
      <c r="K549" s="106">
        <v>7.14</v>
      </c>
      <c r="L549" s="106">
        <v>8.06</v>
      </c>
      <c r="M549" s="106">
        <v>9.3000000000000007</v>
      </c>
      <c r="N549" s="106">
        <v>11.17</v>
      </c>
      <c r="O549" s="106">
        <v>14.98</v>
      </c>
    </row>
    <row r="550" spans="1:15">
      <c r="A550" s="106">
        <v>2010</v>
      </c>
      <c r="B550" s="106" t="s">
        <v>287</v>
      </c>
      <c r="C550" s="106" t="s">
        <v>626</v>
      </c>
      <c r="D550" s="106" t="s">
        <v>627</v>
      </c>
      <c r="E550" s="106" t="s">
        <v>631</v>
      </c>
      <c r="F550" s="106" t="s">
        <v>629</v>
      </c>
      <c r="G550" s="106">
        <v>2.17</v>
      </c>
      <c r="H550" s="106">
        <v>2.4700000000000002</v>
      </c>
      <c r="I550" s="106">
        <v>2.88</v>
      </c>
      <c r="J550" s="106">
        <v>3.31</v>
      </c>
      <c r="K550" s="106">
        <v>3.75</v>
      </c>
      <c r="L550" s="106">
        <v>4.17</v>
      </c>
      <c r="M550" s="106">
        <v>4.6500000000000004</v>
      </c>
      <c r="N550" s="106">
        <v>5.26</v>
      </c>
      <c r="O550" s="106">
        <v>6.36</v>
      </c>
    </row>
    <row r="551" spans="1:15">
      <c r="A551" s="106">
        <v>2010</v>
      </c>
      <c r="B551" s="106" t="s">
        <v>287</v>
      </c>
      <c r="C551" s="106" t="s">
        <v>630</v>
      </c>
      <c r="D551" s="106" t="s">
        <v>627</v>
      </c>
      <c r="E551" s="106" t="s">
        <v>631</v>
      </c>
      <c r="F551" s="106" t="s">
        <v>629</v>
      </c>
      <c r="G551" s="106">
        <v>2.17</v>
      </c>
      <c r="H551" s="106">
        <v>2.4700000000000002</v>
      </c>
      <c r="I551" s="106">
        <v>2.88</v>
      </c>
      <c r="J551" s="106">
        <v>3.31</v>
      </c>
      <c r="K551" s="106">
        <v>3.75</v>
      </c>
      <c r="L551" s="106">
        <v>4.17</v>
      </c>
      <c r="M551" s="106">
        <v>4.6500000000000004</v>
      </c>
      <c r="N551" s="106">
        <v>5.26</v>
      </c>
      <c r="O551" s="106">
        <v>6.36</v>
      </c>
    </row>
    <row r="552" spans="1:15">
      <c r="A552" s="106">
        <v>2010</v>
      </c>
      <c r="B552" s="106" t="s">
        <v>287</v>
      </c>
      <c r="C552" s="106" t="s">
        <v>626</v>
      </c>
      <c r="D552" s="106" t="s">
        <v>627</v>
      </c>
      <c r="E552" s="106" t="s">
        <v>631</v>
      </c>
      <c r="F552" s="106" t="s">
        <v>301</v>
      </c>
      <c r="G552" s="106">
        <v>1.92</v>
      </c>
      <c r="H552" s="106">
        <v>2.04</v>
      </c>
      <c r="I552" s="106">
        <v>2.14</v>
      </c>
      <c r="J552" s="106">
        <v>2.31</v>
      </c>
      <c r="K552" s="106">
        <v>2.5</v>
      </c>
      <c r="L552" s="106">
        <v>2.78</v>
      </c>
      <c r="M552" s="106">
        <v>3.13</v>
      </c>
      <c r="N552" s="106">
        <v>3.82</v>
      </c>
      <c r="O552" s="106">
        <v>4.74</v>
      </c>
    </row>
    <row r="553" spans="1:15">
      <c r="A553" s="106">
        <v>2010</v>
      </c>
      <c r="B553" s="106" t="s">
        <v>287</v>
      </c>
      <c r="C553" s="106" t="s">
        <v>630</v>
      </c>
      <c r="D553" s="106" t="s">
        <v>627</v>
      </c>
      <c r="E553" s="106" t="s">
        <v>631</v>
      </c>
      <c r="F553" s="106" t="s">
        <v>301</v>
      </c>
      <c r="G553" s="106">
        <v>1.92</v>
      </c>
      <c r="H553" s="106">
        <v>2.04</v>
      </c>
      <c r="I553" s="106">
        <v>2.14</v>
      </c>
      <c r="J553" s="106">
        <v>2.31</v>
      </c>
      <c r="K553" s="106">
        <v>2.5</v>
      </c>
      <c r="L553" s="106">
        <v>2.78</v>
      </c>
      <c r="M553" s="106">
        <v>3.13</v>
      </c>
      <c r="N553" s="106">
        <v>3.82</v>
      </c>
      <c r="O553" s="106">
        <v>4.74</v>
      </c>
    </row>
    <row r="554" spans="1:15">
      <c r="A554" s="106">
        <v>2010</v>
      </c>
      <c r="B554" s="106" t="s">
        <v>287</v>
      </c>
      <c r="C554" s="106" t="s">
        <v>626</v>
      </c>
      <c r="D554" s="106" t="s">
        <v>627</v>
      </c>
      <c r="E554" s="106" t="s">
        <v>631</v>
      </c>
      <c r="F554" s="106" t="s">
        <v>353</v>
      </c>
      <c r="G554" s="106">
        <v>2.11</v>
      </c>
      <c r="H554" s="106">
        <v>2.4</v>
      </c>
      <c r="I554" s="106">
        <v>2.78</v>
      </c>
      <c r="J554" s="106">
        <v>3.2</v>
      </c>
      <c r="K554" s="106">
        <v>3.66</v>
      </c>
      <c r="L554" s="106">
        <v>4.09</v>
      </c>
      <c r="M554" s="106">
        <v>4.57</v>
      </c>
      <c r="N554" s="106">
        <v>5.17</v>
      </c>
      <c r="O554" s="106">
        <v>6.28</v>
      </c>
    </row>
    <row r="555" spans="1:15">
      <c r="A555" s="106">
        <v>2010</v>
      </c>
      <c r="B555" s="106" t="s">
        <v>287</v>
      </c>
      <c r="C555" s="106" t="s">
        <v>630</v>
      </c>
      <c r="D555" s="106" t="s">
        <v>627</v>
      </c>
      <c r="E555" s="106" t="s">
        <v>631</v>
      </c>
      <c r="F555" s="106" t="s">
        <v>353</v>
      </c>
      <c r="G555" s="106">
        <v>2.11</v>
      </c>
      <c r="H555" s="106">
        <v>2.4</v>
      </c>
      <c r="I555" s="106">
        <v>2.78</v>
      </c>
      <c r="J555" s="106">
        <v>3.2</v>
      </c>
      <c r="K555" s="106">
        <v>3.66</v>
      </c>
      <c r="L555" s="106">
        <v>4.09</v>
      </c>
      <c r="M555" s="106">
        <v>4.57</v>
      </c>
      <c r="N555" s="106">
        <v>5.17</v>
      </c>
      <c r="O555" s="106">
        <v>6.28</v>
      </c>
    </row>
    <row r="556" spans="1:15">
      <c r="A556" s="106">
        <v>2010</v>
      </c>
      <c r="B556" s="106" t="s">
        <v>287</v>
      </c>
      <c r="C556" s="106" t="s">
        <v>626</v>
      </c>
      <c r="D556" s="106" t="s">
        <v>627</v>
      </c>
      <c r="E556" s="106" t="s">
        <v>353</v>
      </c>
      <c r="F556" s="106" t="s">
        <v>629</v>
      </c>
      <c r="G556" s="106">
        <v>2.41</v>
      </c>
      <c r="H556" s="106">
        <v>3.09</v>
      </c>
      <c r="I556" s="106">
        <v>3.77</v>
      </c>
      <c r="J556" s="106">
        <v>4.3899999999999997</v>
      </c>
      <c r="K556" s="106">
        <v>5.03</v>
      </c>
      <c r="L556" s="106">
        <v>5.84</v>
      </c>
      <c r="M556" s="106">
        <v>6.83</v>
      </c>
      <c r="N556" s="106">
        <v>8.2899999999999991</v>
      </c>
      <c r="O556" s="106">
        <v>11.32</v>
      </c>
    </row>
    <row r="557" spans="1:15">
      <c r="A557" s="106">
        <v>2010</v>
      </c>
      <c r="B557" s="106" t="s">
        <v>287</v>
      </c>
      <c r="C557" s="106" t="s">
        <v>630</v>
      </c>
      <c r="D557" s="106" t="s">
        <v>627</v>
      </c>
      <c r="E557" s="106" t="s">
        <v>353</v>
      </c>
      <c r="F557" s="106" t="s">
        <v>629</v>
      </c>
      <c r="G557" s="106">
        <v>2.41</v>
      </c>
      <c r="H557" s="106">
        <v>3.09</v>
      </c>
      <c r="I557" s="106">
        <v>3.77</v>
      </c>
      <c r="J557" s="106">
        <v>4.3899999999999997</v>
      </c>
      <c r="K557" s="106">
        <v>5.03</v>
      </c>
      <c r="L557" s="106">
        <v>5.84</v>
      </c>
      <c r="M557" s="106">
        <v>6.83</v>
      </c>
      <c r="N557" s="106">
        <v>8.2899999999999991</v>
      </c>
      <c r="O557" s="106">
        <v>11.32</v>
      </c>
    </row>
    <row r="558" spans="1:15">
      <c r="A558" s="106">
        <v>2010</v>
      </c>
      <c r="B558" s="106" t="s">
        <v>287</v>
      </c>
      <c r="C558" s="106" t="s">
        <v>626</v>
      </c>
      <c r="D558" s="106" t="s">
        <v>627</v>
      </c>
      <c r="E558" s="106" t="s">
        <v>353</v>
      </c>
      <c r="F558" s="106" t="s">
        <v>301</v>
      </c>
      <c r="G558" s="106">
        <v>1.99</v>
      </c>
      <c r="H558" s="106">
        <v>2.15</v>
      </c>
      <c r="I558" s="106">
        <v>2.4</v>
      </c>
      <c r="J558" s="106">
        <v>2.79</v>
      </c>
      <c r="K558" s="106">
        <v>3.33</v>
      </c>
      <c r="L558" s="106">
        <v>4.03</v>
      </c>
      <c r="M558" s="106">
        <v>4.82</v>
      </c>
      <c r="N558" s="106">
        <v>6.04</v>
      </c>
      <c r="O558" s="106">
        <v>8.4499999999999993</v>
      </c>
    </row>
    <row r="559" spans="1:15">
      <c r="A559" s="106">
        <v>2010</v>
      </c>
      <c r="B559" s="106" t="s">
        <v>287</v>
      </c>
      <c r="C559" s="106" t="s">
        <v>630</v>
      </c>
      <c r="D559" s="106" t="s">
        <v>627</v>
      </c>
      <c r="E559" s="106" t="s">
        <v>353</v>
      </c>
      <c r="F559" s="106" t="s">
        <v>301</v>
      </c>
      <c r="G559" s="106">
        <v>1.99</v>
      </c>
      <c r="H559" s="106">
        <v>2.15</v>
      </c>
      <c r="I559" s="106">
        <v>2.4</v>
      </c>
      <c r="J559" s="106">
        <v>2.79</v>
      </c>
      <c r="K559" s="106">
        <v>3.33</v>
      </c>
      <c r="L559" s="106">
        <v>4.03</v>
      </c>
      <c r="M559" s="106">
        <v>4.82</v>
      </c>
      <c r="N559" s="106">
        <v>6.04</v>
      </c>
      <c r="O559" s="106">
        <v>8.4499999999999993</v>
      </c>
    </row>
    <row r="560" spans="1:15">
      <c r="A560" s="106">
        <v>2010</v>
      </c>
      <c r="B560" s="106" t="s">
        <v>287</v>
      </c>
      <c r="C560" s="106" t="s">
        <v>626</v>
      </c>
      <c r="D560" s="106" t="s">
        <v>627</v>
      </c>
      <c r="E560" s="106" t="s">
        <v>353</v>
      </c>
      <c r="F560" s="106" t="s">
        <v>353</v>
      </c>
      <c r="G560" s="106">
        <v>2.35</v>
      </c>
      <c r="H560" s="106">
        <v>2.98</v>
      </c>
      <c r="I560" s="106">
        <v>3.67</v>
      </c>
      <c r="J560" s="106">
        <v>4.3099999999999996</v>
      </c>
      <c r="K560" s="106">
        <v>4.93</v>
      </c>
      <c r="L560" s="106">
        <v>5.74</v>
      </c>
      <c r="M560" s="106">
        <v>6.73</v>
      </c>
      <c r="N560" s="106">
        <v>8.17</v>
      </c>
      <c r="O560" s="106">
        <v>11.12</v>
      </c>
    </row>
    <row r="561" spans="1:15">
      <c r="A561" s="106">
        <v>2010</v>
      </c>
      <c r="B561" s="106" t="s">
        <v>287</v>
      </c>
      <c r="C561" s="106" t="s">
        <v>630</v>
      </c>
      <c r="D561" s="106" t="s">
        <v>627</v>
      </c>
      <c r="E561" s="106" t="s">
        <v>353</v>
      </c>
      <c r="F561" s="106" t="s">
        <v>353</v>
      </c>
      <c r="G561" s="106">
        <v>2.35</v>
      </c>
      <c r="H561" s="106">
        <v>2.98</v>
      </c>
      <c r="I561" s="106">
        <v>3.67</v>
      </c>
      <c r="J561" s="106">
        <v>4.3099999999999996</v>
      </c>
      <c r="K561" s="106">
        <v>4.93</v>
      </c>
      <c r="L561" s="106">
        <v>5.74</v>
      </c>
      <c r="M561" s="106">
        <v>6.73</v>
      </c>
      <c r="N561" s="106">
        <v>8.17</v>
      </c>
      <c r="O561" s="106">
        <v>11.12</v>
      </c>
    </row>
    <row r="562" spans="1:15">
      <c r="A562" s="106">
        <v>2010</v>
      </c>
      <c r="B562" s="106" t="s">
        <v>287</v>
      </c>
      <c r="C562" s="106" t="s">
        <v>626</v>
      </c>
      <c r="D562" s="106" t="s">
        <v>113</v>
      </c>
      <c r="E562" s="106" t="s">
        <v>628</v>
      </c>
      <c r="F562" s="106" t="s">
        <v>629</v>
      </c>
      <c r="G562" s="106">
        <v>3.55</v>
      </c>
      <c r="H562" s="106">
        <v>4.3899999999999997</v>
      </c>
      <c r="I562" s="106">
        <v>4.9800000000000004</v>
      </c>
      <c r="J562" s="106">
        <v>5.54</v>
      </c>
      <c r="K562" s="106">
        <v>6.1</v>
      </c>
      <c r="L562" s="106">
        <v>6.79</v>
      </c>
      <c r="M562" s="106">
        <v>7.63</v>
      </c>
      <c r="N562" s="106">
        <v>8.8699999999999992</v>
      </c>
      <c r="O562" s="106">
        <v>10.99</v>
      </c>
    </row>
    <row r="563" spans="1:15">
      <c r="A563" s="106">
        <v>2010</v>
      </c>
      <c r="B563" s="106" t="s">
        <v>287</v>
      </c>
      <c r="C563" s="106" t="s">
        <v>630</v>
      </c>
      <c r="D563" s="106" t="s">
        <v>113</v>
      </c>
      <c r="E563" s="106" t="s">
        <v>628</v>
      </c>
      <c r="F563" s="106" t="s">
        <v>629</v>
      </c>
      <c r="G563" s="106">
        <v>3.55</v>
      </c>
      <c r="H563" s="106">
        <v>4.3899999999999997</v>
      </c>
      <c r="I563" s="106">
        <v>4.9800000000000004</v>
      </c>
      <c r="J563" s="106">
        <v>5.54</v>
      </c>
      <c r="K563" s="106">
        <v>6.1</v>
      </c>
      <c r="L563" s="106">
        <v>6.79</v>
      </c>
      <c r="M563" s="106">
        <v>7.63</v>
      </c>
      <c r="N563" s="106">
        <v>8.8699999999999992</v>
      </c>
      <c r="O563" s="106">
        <v>10.99</v>
      </c>
    </row>
    <row r="564" spans="1:15">
      <c r="A564" s="106">
        <v>2010</v>
      </c>
      <c r="B564" s="106" t="s">
        <v>287</v>
      </c>
      <c r="C564" s="106" t="s">
        <v>626</v>
      </c>
      <c r="D564" s="106" t="s">
        <v>113</v>
      </c>
      <c r="E564" s="106" t="s">
        <v>628</v>
      </c>
      <c r="F564" s="106" t="s">
        <v>301</v>
      </c>
      <c r="G564" s="106">
        <v>2.67</v>
      </c>
      <c r="H564" s="106">
        <v>3.26</v>
      </c>
      <c r="I564" s="106">
        <v>3.56</v>
      </c>
      <c r="J564" s="106">
        <v>4.22</v>
      </c>
      <c r="K564" s="106">
        <v>4.6900000000000004</v>
      </c>
      <c r="L564" s="106">
        <v>5.17</v>
      </c>
      <c r="M564" s="106">
        <v>6.2</v>
      </c>
      <c r="N564" s="106">
        <v>7.8</v>
      </c>
      <c r="O564" s="106">
        <v>9.7899999999999991</v>
      </c>
    </row>
    <row r="565" spans="1:15">
      <c r="A565" s="106">
        <v>2010</v>
      </c>
      <c r="B565" s="106" t="s">
        <v>287</v>
      </c>
      <c r="C565" s="106" t="s">
        <v>630</v>
      </c>
      <c r="D565" s="106" t="s">
        <v>113</v>
      </c>
      <c r="E565" s="106" t="s">
        <v>628</v>
      </c>
      <c r="F565" s="106" t="s">
        <v>301</v>
      </c>
      <c r="G565" s="106">
        <v>2.67</v>
      </c>
      <c r="H565" s="106">
        <v>3.26</v>
      </c>
      <c r="I565" s="106">
        <v>3.56</v>
      </c>
      <c r="J565" s="106">
        <v>4.22</v>
      </c>
      <c r="K565" s="106">
        <v>4.6900000000000004</v>
      </c>
      <c r="L565" s="106">
        <v>5.17</v>
      </c>
      <c r="M565" s="106">
        <v>6.2</v>
      </c>
      <c r="N565" s="106">
        <v>7.8</v>
      </c>
      <c r="O565" s="106">
        <v>9.7899999999999991</v>
      </c>
    </row>
    <row r="566" spans="1:15">
      <c r="A566" s="106">
        <v>2010</v>
      </c>
      <c r="B566" s="106" t="s">
        <v>287</v>
      </c>
      <c r="C566" s="106" t="s">
        <v>626</v>
      </c>
      <c r="D566" s="106" t="s">
        <v>113</v>
      </c>
      <c r="E566" s="106" t="s">
        <v>628</v>
      </c>
      <c r="F566" s="106" t="s">
        <v>353</v>
      </c>
      <c r="G566" s="106">
        <v>3.54</v>
      </c>
      <c r="H566" s="106">
        <v>4.3499999999999996</v>
      </c>
      <c r="I566" s="106">
        <v>4.9400000000000004</v>
      </c>
      <c r="J566" s="106">
        <v>5.51</v>
      </c>
      <c r="K566" s="106">
        <v>6.07</v>
      </c>
      <c r="L566" s="106">
        <v>6.77</v>
      </c>
      <c r="M566" s="106">
        <v>7.61</v>
      </c>
      <c r="N566" s="106">
        <v>8.85</v>
      </c>
      <c r="O566" s="106">
        <v>10.99</v>
      </c>
    </row>
    <row r="567" spans="1:15">
      <c r="A567" s="106">
        <v>2010</v>
      </c>
      <c r="B567" s="106" t="s">
        <v>287</v>
      </c>
      <c r="C567" s="106" t="s">
        <v>630</v>
      </c>
      <c r="D567" s="106" t="s">
        <v>113</v>
      </c>
      <c r="E567" s="106" t="s">
        <v>628</v>
      </c>
      <c r="F567" s="106" t="s">
        <v>353</v>
      </c>
      <c r="G567" s="106">
        <v>3.54</v>
      </c>
      <c r="H567" s="106">
        <v>4.3499999999999996</v>
      </c>
      <c r="I567" s="106">
        <v>4.9400000000000004</v>
      </c>
      <c r="J567" s="106">
        <v>5.51</v>
      </c>
      <c r="K567" s="106">
        <v>6.07</v>
      </c>
      <c r="L567" s="106">
        <v>6.77</v>
      </c>
      <c r="M567" s="106">
        <v>7.61</v>
      </c>
      <c r="N567" s="106">
        <v>8.85</v>
      </c>
      <c r="O567" s="106">
        <v>10.99</v>
      </c>
    </row>
    <row r="568" spans="1:15">
      <c r="A568" s="106">
        <v>2010</v>
      </c>
      <c r="B568" s="106" t="s">
        <v>287</v>
      </c>
      <c r="C568" s="106" t="s">
        <v>626</v>
      </c>
      <c r="D568" s="106" t="s">
        <v>113</v>
      </c>
      <c r="E568" s="106" t="s">
        <v>631</v>
      </c>
      <c r="F568" s="106" t="s">
        <v>629</v>
      </c>
      <c r="G568" s="106">
        <v>2.46</v>
      </c>
      <c r="H568" s="106">
        <v>2.97</v>
      </c>
      <c r="I568" s="106">
        <v>3.36</v>
      </c>
      <c r="J568" s="106">
        <v>3.65</v>
      </c>
      <c r="K568" s="106">
        <v>3.98</v>
      </c>
      <c r="L568" s="106">
        <v>4.32</v>
      </c>
      <c r="M568" s="106">
        <v>4.7300000000000004</v>
      </c>
      <c r="N568" s="106">
        <v>5.21</v>
      </c>
      <c r="O568" s="106">
        <v>6.04</v>
      </c>
    </row>
    <row r="569" spans="1:15">
      <c r="A569" s="106">
        <v>2010</v>
      </c>
      <c r="B569" s="106" t="s">
        <v>287</v>
      </c>
      <c r="C569" s="106" t="s">
        <v>630</v>
      </c>
      <c r="D569" s="106" t="s">
        <v>113</v>
      </c>
      <c r="E569" s="106" t="s">
        <v>631</v>
      </c>
      <c r="F569" s="106" t="s">
        <v>629</v>
      </c>
      <c r="G569" s="106">
        <v>2.46</v>
      </c>
      <c r="H569" s="106">
        <v>2.97</v>
      </c>
      <c r="I569" s="106">
        <v>3.36</v>
      </c>
      <c r="J569" s="106">
        <v>3.65</v>
      </c>
      <c r="K569" s="106">
        <v>3.98</v>
      </c>
      <c r="L569" s="106">
        <v>4.32</v>
      </c>
      <c r="M569" s="106">
        <v>4.7300000000000004</v>
      </c>
      <c r="N569" s="106">
        <v>5.21</v>
      </c>
      <c r="O569" s="106">
        <v>6.04</v>
      </c>
    </row>
    <row r="570" spans="1:15">
      <c r="A570" s="106">
        <v>2010</v>
      </c>
      <c r="B570" s="106" t="s">
        <v>287</v>
      </c>
      <c r="C570" s="106" t="s">
        <v>626</v>
      </c>
      <c r="D570" s="106" t="s">
        <v>113</v>
      </c>
      <c r="E570" s="106" t="s">
        <v>631</v>
      </c>
      <c r="F570" s="106" t="s">
        <v>301</v>
      </c>
      <c r="G570" s="106">
        <v>1.95</v>
      </c>
      <c r="H570" s="106">
        <v>2.29</v>
      </c>
      <c r="I570" s="106">
        <v>2.58</v>
      </c>
      <c r="J570" s="106">
        <v>3.17</v>
      </c>
      <c r="K570" s="106">
        <v>3.65</v>
      </c>
      <c r="L570" s="106">
        <v>4.01</v>
      </c>
      <c r="M570" s="106">
        <v>4.6500000000000004</v>
      </c>
      <c r="N570" s="106">
        <v>5.17</v>
      </c>
      <c r="O570" s="106">
        <v>6</v>
      </c>
    </row>
    <row r="571" spans="1:15">
      <c r="A571" s="106">
        <v>2010</v>
      </c>
      <c r="B571" s="106" t="s">
        <v>287</v>
      </c>
      <c r="C571" s="106" t="s">
        <v>630</v>
      </c>
      <c r="D571" s="106" t="s">
        <v>113</v>
      </c>
      <c r="E571" s="106" t="s">
        <v>631</v>
      </c>
      <c r="F571" s="106" t="s">
        <v>301</v>
      </c>
      <c r="G571" s="106">
        <v>1.95</v>
      </c>
      <c r="H571" s="106">
        <v>2.29</v>
      </c>
      <c r="I571" s="106">
        <v>2.58</v>
      </c>
      <c r="J571" s="106">
        <v>3.17</v>
      </c>
      <c r="K571" s="106">
        <v>3.65</v>
      </c>
      <c r="L571" s="106">
        <v>4.01</v>
      </c>
      <c r="M571" s="106">
        <v>4.6500000000000004</v>
      </c>
      <c r="N571" s="106">
        <v>5.17</v>
      </c>
      <c r="O571" s="106">
        <v>6</v>
      </c>
    </row>
    <row r="572" spans="1:15">
      <c r="A572" s="106">
        <v>2010</v>
      </c>
      <c r="B572" s="106" t="s">
        <v>287</v>
      </c>
      <c r="C572" s="106" t="s">
        <v>626</v>
      </c>
      <c r="D572" s="106" t="s">
        <v>113</v>
      </c>
      <c r="E572" s="106" t="s">
        <v>631</v>
      </c>
      <c r="F572" s="106" t="s">
        <v>353</v>
      </c>
      <c r="G572" s="106">
        <v>2.4500000000000002</v>
      </c>
      <c r="H572" s="106">
        <v>2.96</v>
      </c>
      <c r="I572" s="106">
        <v>3.35</v>
      </c>
      <c r="J572" s="106">
        <v>3.65</v>
      </c>
      <c r="K572" s="106">
        <v>3.97</v>
      </c>
      <c r="L572" s="106">
        <v>4.32</v>
      </c>
      <c r="M572" s="106">
        <v>4.7300000000000004</v>
      </c>
      <c r="N572" s="106">
        <v>5.21</v>
      </c>
      <c r="O572" s="106">
        <v>6.04</v>
      </c>
    </row>
    <row r="573" spans="1:15">
      <c r="A573" s="106">
        <v>2010</v>
      </c>
      <c r="B573" s="106" t="s">
        <v>287</v>
      </c>
      <c r="C573" s="106" t="s">
        <v>630</v>
      </c>
      <c r="D573" s="106" t="s">
        <v>113</v>
      </c>
      <c r="E573" s="106" t="s">
        <v>631</v>
      </c>
      <c r="F573" s="106" t="s">
        <v>353</v>
      </c>
      <c r="G573" s="106">
        <v>2.4500000000000002</v>
      </c>
      <c r="H573" s="106">
        <v>2.96</v>
      </c>
      <c r="I573" s="106">
        <v>3.35</v>
      </c>
      <c r="J573" s="106">
        <v>3.65</v>
      </c>
      <c r="K573" s="106">
        <v>3.97</v>
      </c>
      <c r="L573" s="106">
        <v>4.32</v>
      </c>
      <c r="M573" s="106">
        <v>4.7300000000000004</v>
      </c>
      <c r="N573" s="106">
        <v>5.21</v>
      </c>
      <c r="O573" s="106">
        <v>6.04</v>
      </c>
    </row>
    <row r="574" spans="1:15">
      <c r="A574" s="106">
        <v>2010</v>
      </c>
      <c r="B574" s="106" t="s">
        <v>287</v>
      </c>
      <c r="C574" s="106" t="s">
        <v>626</v>
      </c>
      <c r="D574" s="106" t="s">
        <v>113</v>
      </c>
      <c r="E574" s="106" t="s">
        <v>353</v>
      </c>
      <c r="F574" s="106" t="s">
        <v>629</v>
      </c>
      <c r="G574" s="106">
        <v>2.65</v>
      </c>
      <c r="H574" s="106">
        <v>3.22</v>
      </c>
      <c r="I574" s="106">
        <v>3.61</v>
      </c>
      <c r="J574" s="106">
        <v>4.01</v>
      </c>
      <c r="K574" s="106">
        <v>4.4400000000000004</v>
      </c>
      <c r="L574" s="106">
        <v>4.91</v>
      </c>
      <c r="M574" s="106">
        <v>5.46</v>
      </c>
      <c r="N574" s="106">
        <v>6.31</v>
      </c>
      <c r="O574" s="106">
        <v>7.9</v>
      </c>
    </row>
    <row r="575" spans="1:15">
      <c r="A575" s="106">
        <v>2010</v>
      </c>
      <c r="B575" s="106" t="s">
        <v>287</v>
      </c>
      <c r="C575" s="106" t="s">
        <v>630</v>
      </c>
      <c r="D575" s="106" t="s">
        <v>113</v>
      </c>
      <c r="E575" s="106" t="s">
        <v>353</v>
      </c>
      <c r="F575" s="106" t="s">
        <v>629</v>
      </c>
      <c r="G575" s="106">
        <v>2.65</v>
      </c>
      <c r="H575" s="106">
        <v>3.22</v>
      </c>
      <c r="I575" s="106">
        <v>3.61</v>
      </c>
      <c r="J575" s="106">
        <v>4.01</v>
      </c>
      <c r="K575" s="106">
        <v>4.4400000000000004</v>
      </c>
      <c r="L575" s="106">
        <v>4.91</v>
      </c>
      <c r="M575" s="106">
        <v>5.46</v>
      </c>
      <c r="N575" s="106">
        <v>6.31</v>
      </c>
      <c r="O575" s="106">
        <v>7.9</v>
      </c>
    </row>
    <row r="576" spans="1:15">
      <c r="A576" s="106">
        <v>2010</v>
      </c>
      <c r="B576" s="106" t="s">
        <v>287</v>
      </c>
      <c r="C576" s="106" t="s">
        <v>626</v>
      </c>
      <c r="D576" s="106" t="s">
        <v>113</v>
      </c>
      <c r="E576" s="106" t="s">
        <v>353</v>
      </c>
      <c r="F576" s="106" t="s">
        <v>301</v>
      </c>
      <c r="G576" s="106">
        <v>2.02</v>
      </c>
      <c r="H576" s="106">
        <v>2.57</v>
      </c>
      <c r="I576" s="106">
        <v>3.05</v>
      </c>
      <c r="J576" s="106">
        <v>3.49</v>
      </c>
      <c r="K576" s="106">
        <v>4.01</v>
      </c>
      <c r="L576" s="106">
        <v>4.5</v>
      </c>
      <c r="M576" s="106">
        <v>5.03</v>
      </c>
      <c r="N576" s="106">
        <v>5.7</v>
      </c>
      <c r="O576" s="106">
        <v>7.59</v>
      </c>
    </row>
    <row r="577" spans="1:15">
      <c r="A577" s="106">
        <v>2010</v>
      </c>
      <c r="B577" s="106" t="s">
        <v>287</v>
      </c>
      <c r="C577" s="106" t="s">
        <v>630</v>
      </c>
      <c r="D577" s="106" t="s">
        <v>113</v>
      </c>
      <c r="E577" s="106" t="s">
        <v>353</v>
      </c>
      <c r="F577" s="106" t="s">
        <v>301</v>
      </c>
      <c r="G577" s="106">
        <v>2.02</v>
      </c>
      <c r="H577" s="106">
        <v>2.57</v>
      </c>
      <c r="I577" s="106">
        <v>3.05</v>
      </c>
      <c r="J577" s="106">
        <v>3.49</v>
      </c>
      <c r="K577" s="106">
        <v>4.01</v>
      </c>
      <c r="L577" s="106">
        <v>4.5</v>
      </c>
      <c r="M577" s="106">
        <v>5.03</v>
      </c>
      <c r="N577" s="106">
        <v>5.7</v>
      </c>
      <c r="O577" s="106">
        <v>7.59</v>
      </c>
    </row>
    <row r="578" spans="1:15">
      <c r="A578" s="106">
        <v>2010</v>
      </c>
      <c r="B578" s="106" t="s">
        <v>287</v>
      </c>
      <c r="C578" s="106" t="s">
        <v>626</v>
      </c>
      <c r="D578" s="106" t="s">
        <v>113</v>
      </c>
      <c r="E578" s="106" t="s">
        <v>353</v>
      </c>
      <c r="F578" s="106" t="s">
        <v>353</v>
      </c>
      <c r="G578" s="106">
        <v>2.64</v>
      </c>
      <c r="H578" s="106">
        <v>3.21</v>
      </c>
      <c r="I578" s="106">
        <v>3.61</v>
      </c>
      <c r="J578" s="106">
        <v>4.01</v>
      </c>
      <c r="K578" s="106">
        <v>4.43</v>
      </c>
      <c r="L578" s="106">
        <v>4.9000000000000004</v>
      </c>
      <c r="M578" s="106">
        <v>5.46</v>
      </c>
      <c r="N578" s="106">
        <v>6.31</v>
      </c>
      <c r="O578" s="106">
        <v>7.9</v>
      </c>
    </row>
    <row r="579" spans="1:15">
      <c r="A579" s="106">
        <v>2010</v>
      </c>
      <c r="B579" s="106" t="s">
        <v>287</v>
      </c>
      <c r="C579" s="106" t="s">
        <v>630</v>
      </c>
      <c r="D579" s="106" t="s">
        <v>113</v>
      </c>
      <c r="E579" s="106" t="s">
        <v>353</v>
      </c>
      <c r="F579" s="106" t="s">
        <v>353</v>
      </c>
      <c r="G579" s="106">
        <v>2.64</v>
      </c>
      <c r="H579" s="106">
        <v>3.21</v>
      </c>
      <c r="I579" s="106">
        <v>3.61</v>
      </c>
      <c r="J579" s="106">
        <v>4.01</v>
      </c>
      <c r="K579" s="106">
        <v>4.43</v>
      </c>
      <c r="L579" s="106">
        <v>4.9000000000000004</v>
      </c>
      <c r="M579" s="106">
        <v>5.46</v>
      </c>
      <c r="N579" s="106">
        <v>6.31</v>
      </c>
      <c r="O579" s="106">
        <v>7.9</v>
      </c>
    </row>
    <row r="580" spans="1:15">
      <c r="A580" s="106">
        <v>2010</v>
      </c>
      <c r="B580" s="106" t="s">
        <v>287</v>
      </c>
      <c r="C580" s="106" t="s">
        <v>626</v>
      </c>
      <c r="D580" s="106" t="s">
        <v>632</v>
      </c>
      <c r="E580" s="106" t="s">
        <v>628</v>
      </c>
      <c r="F580" s="106" t="s">
        <v>629</v>
      </c>
      <c r="G580" s="106">
        <v>3.84</v>
      </c>
      <c r="H580" s="106">
        <v>4.51</v>
      </c>
      <c r="I580" s="106">
        <v>5.0999999999999996</v>
      </c>
      <c r="J580" s="106">
        <v>5.69</v>
      </c>
      <c r="K580" s="106">
        <v>6.33</v>
      </c>
      <c r="L580" s="106">
        <v>7.05</v>
      </c>
      <c r="M580" s="106">
        <v>7.96</v>
      </c>
      <c r="N580" s="106">
        <v>9.2899999999999991</v>
      </c>
      <c r="O580" s="106">
        <v>12.05</v>
      </c>
    </row>
    <row r="581" spans="1:15">
      <c r="A581" s="106">
        <v>2010</v>
      </c>
      <c r="B581" s="106" t="s">
        <v>287</v>
      </c>
      <c r="C581" s="106" t="s">
        <v>630</v>
      </c>
      <c r="D581" s="106" t="s">
        <v>632</v>
      </c>
      <c r="E581" s="106" t="s">
        <v>628</v>
      </c>
      <c r="F581" s="106" t="s">
        <v>629</v>
      </c>
      <c r="G581" s="106">
        <v>3.84</v>
      </c>
      <c r="H581" s="106">
        <v>4.51</v>
      </c>
      <c r="I581" s="106">
        <v>5.0999999999999996</v>
      </c>
      <c r="J581" s="106">
        <v>5.69</v>
      </c>
      <c r="K581" s="106">
        <v>6.33</v>
      </c>
      <c r="L581" s="106">
        <v>7.05</v>
      </c>
      <c r="M581" s="106">
        <v>7.96</v>
      </c>
      <c r="N581" s="106">
        <v>9.2899999999999991</v>
      </c>
      <c r="O581" s="106">
        <v>12.05</v>
      </c>
    </row>
    <row r="582" spans="1:15">
      <c r="A582" s="106">
        <v>2010</v>
      </c>
      <c r="B582" s="106" t="s">
        <v>287</v>
      </c>
      <c r="C582" s="106" t="s">
        <v>626</v>
      </c>
      <c r="D582" s="106" t="s">
        <v>632</v>
      </c>
      <c r="E582" s="106" t="s">
        <v>628</v>
      </c>
      <c r="F582" s="106" t="s">
        <v>301</v>
      </c>
      <c r="G582" s="106">
        <v>1.95</v>
      </c>
      <c r="H582" s="106">
        <v>3.33</v>
      </c>
      <c r="I582" s="106">
        <v>3.85</v>
      </c>
      <c r="J582" s="106">
        <v>4.43</v>
      </c>
      <c r="K582" s="106">
        <v>4.95</v>
      </c>
      <c r="L582" s="106">
        <v>5.65</v>
      </c>
      <c r="M582" s="106">
        <v>6.48</v>
      </c>
      <c r="N582" s="106">
        <v>7.62</v>
      </c>
      <c r="O582" s="106">
        <v>10.210000000000001</v>
      </c>
    </row>
    <row r="583" spans="1:15">
      <c r="A583" s="106">
        <v>2010</v>
      </c>
      <c r="B583" s="106" t="s">
        <v>287</v>
      </c>
      <c r="C583" s="106" t="s">
        <v>630</v>
      </c>
      <c r="D583" s="106" t="s">
        <v>632</v>
      </c>
      <c r="E583" s="106" t="s">
        <v>628</v>
      </c>
      <c r="F583" s="106" t="s">
        <v>301</v>
      </c>
      <c r="G583" s="106">
        <v>1.95</v>
      </c>
      <c r="H583" s="106">
        <v>3.33</v>
      </c>
      <c r="I583" s="106">
        <v>3.85</v>
      </c>
      <c r="J583" s="106">
        <v>4.43</v>
      </c>
      <c r="K583" s="106">
        <v>4.95</v>
      </c>
      <c r="L583" s="106">
        <v>5.65</v>
      </c>
      <c r="M583" s="106">
        <v>6.48</v>
      </c>
      <c r="N583" s="106">
        <v>7.62</v>
      </c>
      <c r="O583" s="106">
        <v>10.210000000000001</v>
      </c>
    </row>
    <row r="584" spans="1:15">
      <c r="A584" s="106">
        <v>2010</v>
      </c>
      <c r="B584" s="106" t="s">
        <v>287</v>
      </c>
      <c r="C584" s="106" t="s">
        <v>626</v>
      </c>
      <c r="D584" s="106" t="s">
        <v>632</v>
      </c>
      <c r="E584" s="106" t="s">
        <v>628</v>
      </c>
      <c r="F584" s="106" t="s">
        <v>353</v>
      </c>
      <c r="G584" s="106">
        <v>3.79</v>
      </c>
      <c r="H584" s="106">
        <v>4.4800000000000004</v>
      </c>
      <c r="I584" s="106">
        <v>5.0599999999999996</v>
      </c>
      <c r="J584" s="106">
        <v>5.66</v>
      </c>
      <c r="K584" s="106">
        <v>6.29</v>
      </c>
      <c r="L584" s="106">
        <v>7.02</v>
      </c>
      <c r="M584" s="106">
        <v>7.93</v>
      </c>
      <c r="N584" s="106">
        <v>9.25</v>
      </c>
      <c r="O584" s="106">
        <v>12</v>
      </c>
    </row>
    <row r="585" spans="1:15">
      <c r="A585" s="106">
        <v>2010</v>
      </c>
      <c r="B585" s="106" t="s">
        <v>287</v>
      </c>
      <c r="C585" s="106" t="s">
        <v>630</v>
      </c>
      <c r="D585" s="106" t="s">
        <v>632</v>
      </c>
      <c r="E585" s="106" t="s">
        <v>628</v>
      </c>
      <c r="F585" s="106" t="s">
        <v>353</v>
      </c>
      <c r="G585" s="106">
        <v>3.79</v>
      </c>
      <c r="H585" s="106">
        <v>4.4800000000000004</v>
      </c>
      <c r="I585" s="106">
        <v>5.0599999999999996</v>
      </c>
      <c r="J585" s="106">
        <v>5.66</v>
      </c>
      <c r="K585" s="106">
        <v>6.29</v>
      </c>
      <c r="L585" s="106">
        <v>7.02</v>
      </c>
      <c r="M585" s="106">
        <v>7.93</v>
      </c>
      <c r="N585" s="106">
        <v>9.25</v>
      </c>
      <c r="O585" s="106">
        <v>12</v>
      </c>
    </row>
    <row r="586" spans="1:15">
      <c r="A586" s="106">
        <v>2010</v>
      </c>
      <c r="B586" s="106" t="s">
        <v>287</v>
      </c>
      <c r="C586" s="106" t="s">
        <v>626</v>
      </c>
      <c r="D586" s="106" t="s">
        <v>632</v>
      </c>
      <c r="E586" s="106" t="s">
        <v>631</v>
      </c>
      <c r="F586" s="106" t="s">
        <v>629</v>
      </c>
      <c r="G586" s="106">
        <v>2.64</v>
      </c>
      <c r="H586" s="106">
        <v>3.07</v>
      </c>
      <c r="I586" s="106">
        <v>3.43</v>
      </c>
      <c r="J586" s="106">
        <v>3.77</v>
      </c>
      <c r="K586" s="106">
        <v>4.1100000000000003</v>
      </c>
      <c r="L586" s="106">
        <v>4.4800000000000004</v>
      </c>
      <c r="M586" s="106">
        <v>4.92</v>
      </c>
      <c r="N586" s="106">
        <v>5.46</v>
      </c>
      <c r="O586" s="106">
        <v>6.26</v>
      </c>
    </row>
    <row r="587" spans="1:15">
      <c r="A587" s="106">
        <v>2010</v>
      </c>
      <c r="B587" s="106" t="s">
        <v>287</v>
      </c>
      <c r="C587" s="106" t="s">
        <v>630</v>
      </c>
      <c r="D587" s="106" t="s">
        <v>632</v>
      </c>
      <c r="E587" s="106" t="s">
        <v>631</v>
      </c>
      <c r="F587" s="106" t="s">
        <v>629</v>
      </c>
      <c r="G587" s="106">
        <v>2.64</v>
      </c>
      <c r="H587" s="106">
        <v>3.07</v>
      </c>
      <c r="I587" s="106">
        <v>3.43</v>
      </c>
      <c r="J587" s="106">
        <v>3.77</v>
      </c>
      <c r="K587" s="106">
        <v>4.1100000000000003</v>
      </c>
      <c r="L587" s="106">
        <v>4.4800000000000004</v>
      </c>
      <c r="M587" s="106">
        <v>4.92</v>
      </c>
      <c r="N587" s="106">
        <v>5.46</v>
      </c>
      <c r="O587" s="106">
        <v>6.26</v>
      </c>
    </row>
    <row r="588" spans="1:15">
      <c r="A588" s="106">
        <v>2010</v>
      </c>
      <c r="B588" s="106" t="s">
        <v>287</v>
      </c>
      <c r="C588" s="106" t="s">
        <v>626</v>
      </c>
      <c r="D588" s="106" t="s">
        <v>632</v>
      </c>
      <c r="E588" s="106" t="s">
        <v>631</v>
      </c>
      <c r="F588" s="106" t="s">
        <v>301</v>
      </c>
      <c r="G588" s="106">
        <v>2.0299999999999998</v>
      </c>
      <c r="H588" s="106">
        <v>2.35</v>
      </c>
      <c r="I588" s="106">
        <v>2.59</v>
      </c>
      <c r="J588" s="106">
        <v>2.85</v>
      </c>
      <c r="K588" s="106">
        <v>3.13</v>
      </c>
      <c r="L588" s="106">
        <v>3.58</v>
      </c>
      <c r="M588" s="106">
        <v>4.0999999999999996</v>
      </c>
      <c r="N588" s="106">
        <v>4.75</v>
      </c>
      <c r="O588" s="106">
        <v>5.79</v>
      </c>
    </row>
    <row r="589" spans="1:15">
      <c r="A589" s="106">
        <v>2010</v>
      </c>
      <c r="B589" s="106" t="s">
        <v>287</v>
      </c>
      <c r="C589" s="106" t="s">
        <v>630</v>
      </c>
      <c r="D589" s="106" t="s">
        <v>632</v>
      </c>
      <c r="E589" s="106" t="s">
        <v>631</v>
      </c>
      <c r="F589" s="106" t="s">
        <v>301</v>
      </c>
      <c r="G589" s="106">
        <v>2.0299999999999998</v>
      </c>
      <c r="H589" s="106">
        <v>2.35</v>
      </c>
      <c r="I589" s="106">
        <v>2.59</v>
      </c>
      <c r="J589" s="106">
        <v>2.85</v>
      </c>
      <c r="K589" s="106">
        <v>3.13</v>
      </c>
      <c r="L589" s="106">
        <v>3.58</v>
      </c>
      <c r="M589" s="106">
        <v>4.0999999999999996</v>
      </c>
      <c r="N589" s="106">
        <v>4.75</v>
      </c>
      <c r="O589" s="106">
        <v>5.79</v>
      </c>
    </row>
    <row r="590" spans="1:15">
      <c r="A590" s="106">
        <v>2010</v>
      </c>
      <c r="B590" s="106" t="s">
        <v>287</v>
      </c>
      <c r="C590" s="106" t="s">
        <v>626</v>
      </c>
      <c r="D590" s="106" t="s">
        <v>632</v>
      </c>
      <c r="E590" s="106" t="s">
        <v>631</v>
      </c>
      <c r="F590" s="106" t="s">
        <v>353</v>
      </c>
      <c r="G590" s="106">
        <v>2.61</v>
      </c>
      <c r="H590" s="106">
        <v>3.05</v>
      </c>
      <c r="I590" s="106">
        <v>3.41</v>
      </c>
      <c r="J590" s="106">
        <v>3.75</v>
      </c>
      <c r="K590" s="106">
        <v>4.0999999999999996</v>
      </c>
      <c r="L590" s="106">
        <v>4.47</v>
      </c>
      <c r="M590" s="106">
        <v>4.9000000000000004</v>
      </c>
      <c r="N590" s="106">
        <v>5.45</v>
      </c>
      <c r="O590" s="106">
        <v>6.26</v>
      </c>
    </row>
    <row r="591" spans="1:15">
      <c r="A591" s="106">
        <v>2010</v>
      </c>
      <c r="B591" s="106" t="s">
        <v>287</v>
      </c>
      <c r="C591" s="106" t="s">
        <v>630</v>
      </c>
      <c r="D591" s="106" t="s">
        <v>632</v>
      </c>
      <c r="E591" s="106" t="s">
        <v>631</v>
      </c>
      <c r="F591" s="106" t="s">
        <v>353</v>
      </c>
      <c r="G591" s="106">
        <v>2.61</v>
      </c>
      <c r="H591" s="106">
        <v>3.05</v>
      </c>
      <c r="I591" s="106">
        <v>3.41</v>
      </c>
      <c r="J591" s="106">
        <v>3.75</v>
      </c>
      <c r="K591" s="106">
        <v>4.0999999999999996</v>
      </c>
      <c r="L591" s="106">
        <v>4.47</v>
      </c>
      <c r="M591" s="106">
        <v>4.9000000000000004</v>
      </c>
      <c r="N591" s="106">
        <v>5.45</v>
      </c>
      <c r="O591" s="106">
        <v>6.26</v>
      </c>
    </row>
    <row r="592" spans="1:15">
      <c r="A592" s="106">
        <v>2010</v>
      </c>
      <c r="B592" s="106" t="s">
        <v>287</v>
      </c>
      <c r="C592" s="106" t="s">
        <v>626</v>
      </c>
      <c r="D592" s="106" t="s">
        <v>632</v>
      </c>
      <c r="E592" s="106" t="s">
        <v>353</v>
      </c>
      <c r="F592" s="106" t="s">
        <v>629</v>
      </c>
      <c r="G592" s="106">
        <v>2.77</v>
      </c>
      <c r="H592" s="106">
        <v>3.27</v>
      </c>
      <c r="I592" s="106">
        <v>3.67</v>
      </c>
      <c r="J592" s="106">
        <v>4.07</v>
      </c>
      <c r="K592" s="106">
        <v>4.4800000000000004</v>
      </c>
      <c r="L592" s="106">
        <v>4.95</v>
      </c>
      <c r="M592" s="106">
        <v>5.51</v>
      </c>
      <c r="N592" s="106">
        <v>6.28</v>
      </c>
      <c r="O592" s="106">
        <v>7.74</v>
      </c>
    </row>
    <row r="593" spans="1:15">
      <c r="A593" s="106">
        <v>2010</v>
      </c>
      <c r="B593" s="106" t="s">
        <v>287</v>
      </c>
      <c r="C593" s="106" t="s">
        <v>630</v>
      </c>
      <c r="D593" s="106" t="s">
        <v>632</v>
      </c>
      <c r="E593" s="106" t="s">
        <v>353</v>
      </c>
      <c r="F593" s="106" t="s">
        <v>629</v>
      </c>
      <c r="G593" s="106">
        <v>2.77</v>
      </c>
      <c r="H593" s="106">
        <v>3.27</v>
      </c>
      <c r="I593" s="106">
        <v>3.67</v>
      </c>
      <c r="J593" s="106">
        <v>4.07</v>
      </c>
      <c r="K593" s="106">
        <v>4.4800000000000004</v>
      </c>
      <c r="L593" s="106">
        <v>4.95</v>
      </c>
      <c r="M593" s="106">
        <v>5.51</v>
      </c>
      <c r="N593" s="106">
        <v>6.28</v>
      </c>
      <c r="O593" s="106">
        <v>7.74</v>
      </c>
    </row>
    <row r="594" spans="1:15">
      <c r="A594" s="106">
        <v>2010</v>
      </c>
      <c r="B594" s="106" t="s">
        <v>287</v>
      </c>
      <c r="C594" s="106" t="s">
        <v>626</v>
      </c>
      <c r="D594" s="106" t="s">
        <v>632</v>
      </c>
      <c r="E594" s="106" t="s">
        <v>353</v>
      </c>
      <c r="F594" s="106" t="s">
        <v>301</v>
      </c>
      <c r="G594" s="106">
        <v>2.0299999999999998</v>
      </c>
      <c r="H594" s="106">
        <v>2.41</v>
      </c>
      <c r="I594" s="106">
        <v>2.73</v>
      </c>
      <c r="J594" s="106">
        <v>3.08</v>
      </c>
      <c r="K594" s="106">
        <v>3.55</v>
      </c>
      <c r="L594" s="106">
        <v>4.09</v>
      </c>
      <c r="M594" s="106">
        <v>4.66</v>
      </c>
      <c r="N594" s="106">
        <v>5.53</v>
      </c>
      <c r="O594" s="106">
        <v>6.9</v>
      </c>
    </row>
    <row r="595" spans="1:15">
      <c r="A595" s="106">
        <v>2010</v>
      </c>
      <c r="B595" s="106" t="s">
        <v>287</v>
      </c>
      <c r="C595" s="106" t="s">
        <v>630</v>
      </c>
      <c r="D595" s="106" t="s">
        <v>632</v>
      </c>
      <c r="E595" s="106" t="s">
        <v>353</v>
      </c>
      <c r="F595" s="106" t="s">
        <v>301</v>
      </c>
      <c r="G595" s="106">
        <v>2.0299999999999998</v>
      </c>
      <c r="H595" s="106">
        <v>2.41</v>
      </c>
      <c r="I595" s="106">
        <v>2.73</v>
      </c>
      <c r="J595" s="106">
        <v>3.08</v>
      </c>
      <c r="K595" s="106">
        <v>3.55</v>
      </c>
      <c r="L595" s="106">
        <v>4.09</v>
      </c>
      <c r="M595" s="106">
        <v>4.66</v>
      </c>
      <c r="N595" s="106">
        <v>5.53</v>
      </c>
      <c r="O595" s="106">
        <v>6.9</v>
      </c>
    </row>
    <row r="596" spans="1:15">
      <c r="A596" s="106">
        <v>2010</v>
      </c>
      <c r="B596" s="106" t="s">
        <v>287</v>
      </c>
      <c r="C596" s="106" t="s">
        <v>626</v>
      </c>
      <c r="D596" s="106" t="s">
        <v>632</v>
      </c>
      <c r="E596" s="106" t="s">
        <v>353</v>
      </c>
      <c r="F596" s="106" t="s">
        <v>353</v>
      </c>
      <c r="G596" s="106">
        <v>2.74</v>
      </c>
      <c r="H596" s="106">
        <v>3.24</v>
      </c>
      <c r="I596" s="106">
        <v>3.65</v>
      </c>
      <c r="J596" s="106">
        <v>4.05</v>
      </c>
      <c r="K596" s="106">
        <v>4.47</v>
      </c>
      <c r="L596" s="106">
        <v>4.93</v>
      </c>
      <c r="M596" s="106">
        <v>5.5</v>
      </c>
      <c r="N596" s="106">
        <v>6.26</v>
      </c>
      <c r="O596" s="106">
        <v>7.72</v>
      </c>
    </row>
    <row r="597" spans="1:15">
      <c r="A597" s="106">
        <v>2010</v>
      </c>
      <c r="B597" s="106" t="s">
        <v>287</v>
      </c>
      <c r="C597" s="106" t="s">
        <v>630</v>
      </c>
      <c r="D597" s="106" t="s">
        <v>632</v>
      </c>
      <c r="E597" s="106" t="s">
        <v>353</v>
      </c>
      <c r="F597" s="106" t="s">
        <v>353</v>
      </c>
      <c r="G597" s="106">
        <v>2.74</v>
      </c>
      <c r="H597" s="106">
        <v>3.24</v>
      </c>
      <c r="I597" s="106">
        <v>3.65</v>
      </c>
      <c r="J597" s="106">
        <v>4.05</v>
      </c>
      <c r="K597" s="106">
        <v>4.47</v>
      </c>
      <c r="L597" s="106">
        <v>4.93</v>
      </c>
      <c r="M597" s="106">
        <v>5.5</v>
      </c>
      <c r="N597" s="106">
        <v>6.26</v>
      </c>
      <c r="O597" s="106">
        <v>7.72</v>
      </c>
    </row>
    <row r="598" spans="1:15">
      <c r="A598" s="106">
        <v>2010</v>
      </c>
      <c r="B598" s="106" t="s">
        <v>287</v>
      </c>
      <c r="C598" s="106" t="s">
        <v>626</v>
      </c>
      <c r="D598" s="106" t="s">
        <v>633</v>
      </c>
      <c r="E598" s="106" t="s">
        <v>628</v>
      </c>
      <c r="F598" s="106" t="s">
        <v>629</v>
      </c>
      <c r="G598" s="106">
        <v>3.89</v>
      </c>
      <c r="H598" s="106">
        <v>4.49</v>
      </c>
      <c r="I598" s="106">
        <v>4.9000000000000004</v>
      </c>
      <c r="J598" s="106">
        <v>5.31</v>
      </c>
      <c r="K598" s="106">
        <v>5.72</v>
      </c>
      <c r="L598" s="106">
        <v>6.13</v>
      </c>
      <c r="M598" s="106">
        <v>6.59</v>
      </c>
      <c r="N598" s="106">
        <v>7.31</v>
      </c>
      <c r="O598" s="106">
        <v>8.9499999999999993</v>
      </c>
    </row>
    <row r="599" spans="1:15">
      <c r="A599" s="106">
        <v>2010</v>
      </c>
      <c r="B599" s="106" t="s">
        <v>287</v>
      </c>
      <c r="C599" s="106" t="s">
        <v>630</v>
      </c>
      <c r="D599" s="106" t="s">
        <v>633</v>
      </c>
      <c r="E599" s="106" t="s">
        <v>628</v>
      </c>
      <c r="F599" s="106" t="s">
        <v>629</v>
      </c>
      <c r="G599" s="106">
        <v>3.89</v>
      </c>
      <c r="H599" s="106">
        <v>4.49</v>
      </c>
      <c r="I599" s="106">
        <v>4.9000000000000004</v>
      </c>
      <c r="J599" s="106">
        <v>5.31</v>
      </c>
      <c r="K599" s="106">
        <v>5.72</v>
      </c>
      <c r="L599" s="106">
        <v>6.13</v>
      </c>
      <c r="M599" s="106">
        <v>6.59</v>
      </c>
      <c r="N599" s="106">
        <v>7.31</v>
      </c>
      <c r="O599" s="106">
        <v>8.9499999999999993</v>
      </c>
    </row>
    <row r="600" spans="1:15">
      <c r="A600" s="106">
        <v>2010</v>
      </c>
      <c r="B600" s="106" t="s">
        <v>287</v>
      </c>
      <c r="C600" s="106" t="s">
        <v>626</v>
      </c>
      <c r="D600" s="106" t="s">
        <v>633</v>
      </c>
      <c r="E600" s="106" t="s">
        <v>628</v>
      </c>
      <c r="F600" s="106" t="s">
        <v>301</v>
      </c>
      <c r="G600" s="106">
        <v>3.5</v>
      </c>
      <c r="H600" s="106">
        <v>4</v>
      </c>
      <c r="I600" s="106">
        <v>4.3899999999999997</v>
      </c>
      <c r="J600" s="106">
        <v>4.76</v>
      </c>
      <c r="K600" s="106">
        <v>5.19</v>
      </c>
      <c r="L600" s="106">
        <v>5.67</v>
      </c>
      <c r="M600" s="106">
        <v>6.22</v>
      </c>
      <c r="N600" s="106">
        <v>7.06</v>
      </c>
      <c r="O600" s="106">
        <v>8.7200000000000006</v>
      </c>
    </row>
    <row r="601" spans="1:15">
      <c r="A601" s="106">
        <v>2010</v>
      </c>
      <c r="B601" s="106" t="s">
        <v>287</v>
      </c>
      <c r="C601" s="106" t="s">
        <v>630</v>
      </c>
      <c r="D601" s="106" t="s">
        <v>633</v>
      </c>
      <c r="E601" s="106" t="s">
        <v>628</v>
      </c>
      <c r="F601" s="106" t="s">
        <v>301</v>
      </c>
      <c r="G601" s="106">
        <v>3.5</v>
      </c>
      <c r="H601" s="106">
        <v>4</v>
      </c>
      <c r="I601" s="106">
        <v>4.3899999999999997</v>
      </c>
      <c r="J601" s="106">
        <v>4.76</v>
      </c>
      <c r="K601" s="106">
        <v>5.19</v>
      </c>
      <c r="L601" s="106">
        <v>5.67</v>
      </c>
      <c r="M601" s="106">
        <v>6.22</v>
      </c>
      <c r="N601" s="106">
        <v>7.06</v>
      </c>
      <c r="O601" s="106">
        <v>8.7200000000000006</v>
      </c>
    </row>
    <row r="602" spans="1:15">
      <c r="A602" s="106">
        <v>2010</v>
      </c>
      <c r="B602" s="106" t="s">
        <v>287</v>
      </c>
      <c r="C602" s="106" t="s">
        <v>626</v>
      </c>
      <c r="D602" s="106" t="s">
        <v>633</v>
      </c>
      <c r="E602" s="106" t="s">
        <v>628</v>
      </c>
      <c r="F602" s="106" t="s">
        <v>353</v>
      </c>
      <c r="G602" s="106">
        <v>3.84</v>
      </c>
      <c r="H602" s="106">
        <v>4.43</v>
      </c>
      <c r="I602" s="106">
        <v>4.8499999999999996</v>
      </c>
      <c r="J602" s="106">
        <v>5.26</v>
      </c>
      <c r="K602" s="106">
        <v>5.67</v>
      </c>
      <c r="L602" s="106">
        <v>6.09</v>
      </c>
      <c r="M602" s="106">
        <v>6.56</v>
      </c>
      <c r="N602" s="106">
        <v>7.3</v>
      </c>
      <c r="O602" s="106">
        <v>8.92</v>
      </c>
    </row>
    <row r="603" spans="1:15">
      <c r="A603" s="106">
        <v>2010</v>
      </c>
      <c r="B603" s="106" t="s">
        <v>287</v>
      </c>
      <c r="C603" s="106" t="s">
        <v>630</v>
      </c>
      <c r="D603" s="106" t="s">
        <v>633</v>
      </c>
      <c r="E603" s="106" t="s">
        <v>628</v>
      </c>
      <c r="F603" s="106" t="s">
        <v>353</v>
      </c>
      <c r="G603" s="106">
        <v>3.84</v>
      </c>
      <c r="H603" s="106">
        <v>4.43</v>
      </c>
      <c r="I603" s="106">
        <v>4.8499999999999996</v>
      </c>
      <c r="J603" s="106">
        <v>5.26</v>
      </c>
      <c r="K603" s="106">
        <v>5.67</v>
      </c>
      <c r="L603" s="106">
        <v>6.09</v>
      </c>
      <c r="M603" s="106">
        <v>6.56</v>
      </c>
      <c r="N603" s="106">
        <v>7.3</v>
      </c>
      <c r="O603" s="106">
        <v>8.92</v>
      </c>
    </row>
    <row r="604" spans="1:15">
      <c r="A604" s="106">
        <v>2010</v>
      </c>
      <c r="B604" s="106" t="s">
        <v>287</v>
      </c>
      <c r="C604" s="106" t="s">
        <v>626</v>
      </c>
      <c r="D604" s="106" t="s">
        <v>633</v>
      </c>
      <c r="E604" s="106" t="s">
        <v>631</v>
      </c>
      <c r="F604" s="106" t="s">
        <v>629</v>
      </c>
      <c r="G604" s="106">
        <v>2.2200000000000002</v>
      </c>
      <c r="H604" s="106">
        <v>2.56</v>
      </c>
      <c r="I604" s="106">
        <v>2.82</v>
      </c>
      <c r="J604" s="106">
        <v>3.08</v>
      </c>
      <c r="K604" s="106">
        <v>3.33</v>
      </c>
      <c r="L604" s="106">
        <v>3.62</v>
      </c>
      <c r="M604" s="106">
        <v>3.97</v>
      </c>
      <c r="N604" s="106">
        <v>4.42</v>
      </c>
      <c r="O604" s="106">
        <v>5.21</v>
      </c>
    </row>
    <row r="605" spans="1:15">
      <c r="A605" s="106">
        <v>2010</v>
      </c>
      <c r="B605" s="106" t="s">
        <v>287</v>
      </c>
      <c r="C605" s="106" t="s">
        <v>630</v>
      </c>
      <c r="D605" s="106" t="s">
        <v>633</v>
      </c>
      <c r="E605" s="106" t="s">
        <v>631</v>
      </c>
      <c r="F605" s="106" t="s">
        <v>629</v>
      </c>
      <c r="G605" s="106">
        <v>2.2200000000000002</v>
      </c>
      <c r="H605" s="106">
        <v>2.56</v>
      </c>
      <c r="I605" s="106">
        <v>2.82</v>
      </c>
      <c r="J605" s="106">
        <v>3.08</v>
      </c>
      <c r="K605" s="106">
        <v>3.33</v>
      </c>
      <c r="L605" s="106">
        <v>3.62</v>
      </c>
      <c r="M605" s="106">
        <v>3.97</v>
      </c>
      <c r="N605" s="106">
        <v>4.42</v>
      </c>
      <c r="O605" s="106">
        <v>5.21</v>
      </c>
    </row>
    <row r="606" spans="1:15">
      <c r="A606" s="106">
        <v>2010</v>
      </c>
      <c r="B606" s="106" t="s">
        <v>287</v>
      </c>
      <c r="C606" s="106" t="s">
        <v>626</v>
      </c>
      <c r="D606" s="106" t="s">
        <v>633</v>
      </c>
      <c r="E606" s="106" t="s">
        <v>631</v>
      </c>
      <c r="F606" s="106" t="s">
        <v>301</v>
      </c>
      <c r="G606" s="106">
        <v>2.2599999999999998</v>
      </c>
      <c r="H606" s="106">
        <v>2.52</v>
      </c>
      <c r="I606" s="106">
        <v>2.75</v>
      </c>
      <c r="J606" s="106">
        <v>2.93</v>
      </c>
      <c r="K606" s="106">
        <v>3.13</v>
      </c>
      <c r="L606" s="106">
        <v>3.33</v>
      </c>
      <c r="M606" s="106">
        <v>3.59</v>
      </c>
      <c r="N606" s="106">
        <v>4</v>
      </c>
      <c r="O606" s="106">
        <v>4.6900000000000004</v>
      </c>
    </row>
    <row r="607" spans="1:15">
      <c r="A607" s="106">
        <v>2010</v>
      </c>
      <c r="B607" s="106" t="s">
        <v>287</v>
      </c>
      <c r="C607" s="106" t="s">
        <v>630</v>
      </c>
      <c r="D607" s="106" t="s">
        <v>633</v>
      </c>
      <c r="E607" s="106" t="s">
        <v>631</v>
      </c>
      <c r="F607" s="106" t="s">
        <v>301</v>
      </c>
      <c r="G607" s="106">
        <v>2.2599999999999998</v>
      </c>
      <c r="H607" s="106">
        <v>2.52</v>
      </c>
      <c r="I607" s="106">
        <v>2.75</v>
      </c>
      <c r="J607" s="106">
        <v>2.93</v>
      </c>
      <c r="K607" s="106">
        <v>3.13</v>
      </c>
      <c r="L607" s="106">
        <v>3.33</v>
      </c>
      <c r="M607" s="106">
        <v>3.59</v>
      </c>
      <c r="N607" s="106">
        <v>4</v>
      </c>
      <c r="O607" s="106">
        <v>4.6900000000000004</v>
      </c>
    </row>
    <row r="608" spans="1:15">
      <c r="A608" s="106">
        <v>2010</v>
      </c>
      <c r="B608" s="106" t="s">
        <v>287</v>
      </c>
      <c r="C608" s="106" t="s">
        <v>626</v>
      </c>
      <c r="D608" s="106" t="s">
        <v>633</v>
      </c>
      <c r="E608" s="106" t="s">
        <v>631</v>
      </c>
      <c r="F608" s="106" t="s">
        <v>353</v>
      </c>
      <c r="G608" s="106">
        <v>2.23</v>
      </c>
      <c r="H608" s="106">
        <v>2.5499999999999998</v>
      </c>
      <c r="I608" s="106">
        <v>2.81</v>
      </c>
      <c r="J608" s="106">
        <v>3.05</v>
      </c>
      <c r="K608" s="106">
        <v>3.3</v>
      </c>
      <c r="L608" s="106">
        <v>3.58</v>
      </c>
      <c r="M608" s="106">
        <v>3.93</v>
      </c>
      <c r="N608" s="106">
        <v>4.38</v>
      </c>
      <c r="O608" s="106">
        <v>5.17</v>
      </c>
    </row>
    <row r="609" spans="1:15">
      <c r="A609" s="106">
        <v>2010</v>
      </c>
      <c r="B609" s="106" t="s">
        <v>287</v>
      </c>
      <c r="C609" s="106" t="s">
        <v>630</v>
      </c>
      <c r="D609" s="106" t="s">
        <v>633</v>
      </c>
      <c r="E609" s="106" t="s">
        <v>631</v>
      </c>
      <c r="F609" s="106" t="s">
        <v>353</v>
      </c>
      <c r="G609" s="106">
        <v>2.23</v>
      </c>
      <c r="H609" s="106">
        <v>2.5499999999999998</v>
      </c>
      <c r="I609" s="106">
        <v>2.81</v>
      </c>
      <c r="J609" s="106">
        <v>3.05</v>
      </c>
      <c r="K609" s="106">
        <v>3.3</v>
      </c>
      <c r="L609" s="106">
        <v>3.58</v>
      </c>
      <c r="M609" s="106">
        <v>3.93</v>
      </c>
      <c r="N609" s="106">
        <v>4.38</v>
      </c>
      <c r="O609" s="106">
        <v>5.17</v>
      </c>
    </row>
    <row r="610" spans="1:15">
      <c r="A610" s="106">
        <v>2010</v>
      </c>
      <c r="B610" s="106" t="s">
        <v>287</v>
      </c>
      <c r="C610" s="106" t="s">
        <v>626</v>
      </c>
      <c r="D610" s="106" t="s">
        <v>633</v>
      </c>
      <c r="E610" s="106" t="s">
        <v>353</v>
      </c>
      <c r="F610" s="106" t="s">
        <v>629</v>
      </c>
      <c r="G610" s="106">
        <v>2.5299999999999998</v>
      </c>
      <c r="H610" s="106">
        <v>3.02</v>
      </c>
      <c r="I610" s="106">
        <v>3.47</v>
      </c>
      <c r="J610" s="106">
        <v>3.96</v>
      </c>
      <c r="K610" s="106">
        <v>4.4800000000000004</v>
      </c>
      <c r="L610" s="106">
        <v>5</v>
      </c>
      <c r="M610" s="106">
        <v>5.62</v>
      </c>
      <c r="N610" s="106">
        <v>6.32</v>
      </c>
      <c r="O610" s="106">
        <v>7.52</v>
      </c>
    </row>
    <row r="611" spans="1:15">
      <c r="A611" s="106">
        <v>2010</v>
      </c>
      <c r="B611" s="106" t="s">
        <v>287</v>
      </c>
      <c r="C611" s="106" t="s">
        <v>630</v>
      </c>
      <c r="D611" s="106" t="s">
        <v>633</v>
      </c>
      <c r="E611" s="106" t="s">
        <v>353</v>
      </c>
      <c r="F611" s="106" t="s">
        <v>629</v>
      </c>
      <c r="G611" s="106">
        <v>2.5299999999999998</v>
      </c>
      <c r="H611" s="106">
        <v>3.02</v>
      </c>
      <c r="I611" s="106">
        <v>3.47</v>
      </c>
      <c r="J611" s="106">
        <v>3.96</v>
      </c>
      <c r="K611" s="106">
        <v>4.4800000000000004</v>
      </c>
      <c r="L611" s="106">
        <v>5</v>
      </c>
      <c r="M611" s="106">
        <v>5.62</v>
      </c>
      <c r="N611" s="106">
        <v>6.32</v>
      </c>
      <c r="O611" s="106">
        <v>7.52</v>
      </c>
    </row>
    <row r="612" spans="1:15">
      <c r="A612" s="106">
        <v>2010</v>
      </c>
      <c r="B612" s="106" t="s">
        <v>287</v>
      </c>
      <c r="C612" s="106" t="s">
        <v>626</v>
      </c>
      <c r="D612" s="106" t="s">
        <v>633</v>
      </c>
      <c r="E612" s="106" t="s">
        <v>353</v>
      </c>
      <c r="F612" s="106" t="s">
        <v>301</v>
      </c>
      <c r="G612" s="106">
        <v>2.4700000000000002</v>
      </c>
      <c r="H612" s="106">
        <v>2.85</v>
      </c>
      <c r="I612" s="106">
        <v>3.17</v>
      </c>
      <c r="J612" s="106">
        <v>3.5</v>
      </c>
      <c r="K612" s="106">
        <v>3.92</v>
      </c>
      <c r="L612" s="106">
        <v>4.41</v>
      </c>
      <c r="M612" s="106">
        <v>5</v>
      </c>
      <c r="N612" s="106">
        <v>5.75</v>
      </c>
      <c r="O612" s="106">
        <v>7.18</v>
      </c>
    </row>
    <row r="613" spans="1:15">
      <c r="A613" s="106">
        <v>2010</v>
      </c>
      <c r="B613" s="106" t="s">
        <v>287</v>
      </c>
      <c r="C613" s="106" t="s">
        <v>630</v>
      </c>
      <c r="D613" s="106" t="s">
        <v>633</v>
      </c>
      <c r="E613" s="106" t="s">
        <v>353</v>
      </c>
      <c r="F613" s="106" t="s">
        <v>301</v>
      </c>
      <c r="G613" s="106">
        <v>2.4700000000000002</v>
      </c>
      <c r="H613" s="106">
        <v>2.85</v>
      </c>
      <c r="I613" s="106">
        <v>3.17</v>
      </c>
      <c r="J613" s="106">
        <v>3.5</v>
      </c>
      <c r="K613" s="106">
        <v>3.92</v>
      </c>
      <c r="L613" s="106">
        <v>4.41</v>
      </c>
      <c r="M613" s="106">
        <v>5</v>
      </c>
      <c r="N613" s="106">
        <v>5.75</v>
      </c>
      <c r="O613" s="106">
        <v>7.18</v>
      </c>
    </row>
    <row r="614" spans="1:15">
      <c r="A614" s="106">
        <v>2010</v>
      </c>
      <c r="B614" s="106" t="s">
        <v>287</v>
      </c>
      <c r="C614" s="106" t="s">
        <v>626</v>
      </c>
      <c r="D614" s="106" t="s">
        <v>633</v>
      </c>
      <c r="E614" s="106" t="s">
        <v>353</v>
      </c>
      <c r="F614" s="106" t="s">
        <v>353</v>
      </c>
      <c r="G614" s="106">
        <v>2.52</v>
      </c>
      <c r="H614" s="106">
        <v>3</v>
      </c>
      <c r="I614" s="106">
        <v>3.43</v>
      </c>
      <c r="J614" s="106">
        <v>3.91</v>
      </c>
      <c r="K614" s="106">
        <v>4.42</v>
      </c>
      <c r="L614" s="106">
        <v>4.95</v>
      </c>
      <c r="M614" s="106">
        <v>5.56</v>
      </c>
      <c r="N614" s="106">
        <v>6.28</v>
      </c>
      <c r="O614" s="106">
        <v>7.49</v>
      </c>
    </row>
    <row r="615" spans="1:15">
      <c r="A615" s="106">
        <v>2010</v>
      </c>
      <c r="B615" s="106" t="s">
        <v>287</v>
      </c>
      <c r="C615" s="106" t="s">
        <v>630</v>
      </c>
      <c r="D615" s="106" t="s">
        <v>633</v>
      </c>
      <c r="E615" s="106" t="s">
        <v>353</v>
      </c>
      <c r="F615" s="106" t="s">
        <v>353</v>
      </c>
      <c r="G615" s="106">
        <v>2.52</v>
      </c>
      <c r="H615" s="106">
        <v>3</v>
      </c>
      <c r="I615" s="106">
        <v>3.43</v>
      </c>
      <c r="J615" s="106">
        <v>3.91</v>
      </c>
      <c r="K615" s="106">
        <v>4.42</v>
      </c>
      <c r="L615" s="106">
        <v>4.95</v>
      </c>
      <c r="M615" s="106">
        <v>5.56</v>
      </c>
      <c r="N615" s="106">
        <v>6.28</v>
      </c>
      <c r="O615" s="106">
        <v>7.49</v>
      </c>
    </row>
    <row r="616" spans="1:15">
      <c r="A616" s="106">
        <v>2010</v>
      </c>
      <c r="B616" s="106" t="s">
        <v>287</v>
      </c>
      <c r="C616" s="106" t="s">
        <v>626</v>
      </c>
      <c r="D616" s="106" t="s">
        <v>353</v>
      </c>
      <c r="E616" s="106" t="s">
        <v>628</v>
      </c>
      <c r="F616" s="106" t="s">
        <v>629</v>
      </c>
      <c r="G616" s="106">
        <v>3.94</v>
      </c>
      <c r="H616" s="106">
        <v>4.63</v>
      </c>
      <c r="I616" s="106">
        <v>5.17</v>
      </c>
      <c r="J616" s="106">
        <v>5.7</v>
      </c>
      <c r="K616" s="106">
        <v>6.24</v>
      </c>
      <c r="L616" s="106">
        <v>6.87</v>
      </c>
      <c r="M616" s="106">
        <v>7.76</v>
      </c>
      <c r="N616" s="106">
        <v>9.17</v>
      </c>
      <c r="O616" s="106">
        <v>12.05</v>
      </c>
    </row>
    <row r="617" spans="1:15">
      <c r="A617" s="106">
        <v>2010</v>
      </c>
      <c r="B617" s="106" t="s">
        <v>287</v>
      </c>
      <c r="C617" s="106" t="s">
        <v>630</v>
      </c>
      <c r="D617" s="106" t="s">
        <v>353</v>
      </c>
      <c r="E617" s="106" t="s">
        <v>628</v>
      </c>
      <c r="F617" s="106" t="s">
        <v>629</v>
      </c>
      <c r="G617" s="106">
        <v>3.94</v>
      </c>
      <c r="H617" s="106">
        <v>4.63</v>
      </c>
      <c r="I617" s="106">
        <v>5.17</v>
      </c>
      <c r="J617" s="106">
        <v>5.7</v>
      </c>
      <c r="K617" s="106">
        <v>6.24</v>
      </c>
      <c r="L617" s="106">
        <v>6.87</v>
      </c>
      <c r="M617" s="106">
        <v>7.76</v>
      </c>
      <c r="N617" s="106">
        <v>9.17</v>
      </c>
      <c r="O617" s="106">
        <v>12.05</v>
      </c>
    </row>
    <row r="618" spans="1:15">
      <c r="A618" s="106">
        <v>2010</v>
      </c>
      <c r="B618" s="106" t="s">
        <v>287</v>
      </c>
      <c r="C618" s="106" t="s">
        <v>626</v>
      </c>
      <c r="D618" s="106" t="s">
        <v>353</v>
      </c>
      <c r="E618" s="106" t="s">
        <v>628</v>
      </c>
      <c r="F618" s="106" t="s">
        <v>301</v>
      </c>
      <c r="G618" s="106">
        <v>3.36</v>
      </c>
      <c r="H618" s="106">
        <v>3.93</v>
      </c>
      <c r="I618" s="106">
        <v>4.3899999999999997</v>
      </c>
      <c r="J618" s="106">
        <v>4.79</v>
      </c>
      <c r="K618" s="106">
        <v>5.28</v>
      </c>
      <c r="L618" s="106">
        <v>5.83</v>
      </c>
      <c r="M618" s="106">
        <v>6.49</v>
      </c>
      <c r="N618" s="106">
        <v>7.62</v>
      </c>
      <c r="O618" s="106">
        <v>9.7899999999999991</v>
      </c>
    </row>
    <row r="619" spans="1:15">
      <c r="A619" s="106">
        <v>2010</v>
      </c>
      <c r="B619" s="106" t="s">
        <v>287</v>
      </c>
      <c r="C619" s="106" t="s">
        <v>630</v>
      </c>
      <c r="D619" s="106" t="s">
        <v>353</v>
      </c>
      <c r="E619" s="106" t="s">
        <v>628</v>
      </c>
      <c r="F619" s="106" t="s">
        <v>301</v>
      </c>
      <c r="G619" s="106">
        <v>3.36</v>
      </c>
      <c r="H619" s="106">
        <v>3.93</v>
      </c>
      <c r="I619" s="106">
        <v>4.3899999999999997</v>
      </c>
      <c r="J619" s="106">
        <v>4.79</v>
      </c>
      <c r="K619" s="106">
        <v>5.28</v>
      </c>
      <c r="L619" s="106">
        <v>5.83</v>
      </c>
      <c r="M619" s="106">
        <v>6.49</v>
      </c>
      <c r="N619" s="106">
        <v>7.62</v>
      </c>
      <c r="O619" s="106">
        <v>9.7899999999999991</v>
      </c>
    </row>
    <row r="620" spans="1:15">
      <c r="A620" s="106">
        <v>2010</v>
      </c>
      <c r="B620" s="106" t="s">
        <v>287</v>
      </c>
      <c r="C620" s="106" t="s">
        <v>626</v>
      </c>
      <c r="D620" s="106" t="s">
        <v>353</v>
      </c>
      <c r="E620" s="106" t="s">
        <v>628</v>
      </c>
      <c r="F620" s="106" t="s">
        <v>353</v>
      </c>
      <c r="G620" s="106">
        <v>3.9</v>
      </c>
      <c r="H620" s="106">
        <v>4.58</v>
      </c>
      <c r="I620" s="106">
        <v>5.1100000000000003</v>
      </c>
      <c r="J620" s="106">
        <v>5.65</v>
      </c>
      <c r="K620" s="106">
        <v>6.18</v>
      </c>
      <c r="L620" s="106">
        <v>6.81</v>
      </c>
      <c r="M620" s="106">
        <v>7.69</v>
      </c>
      <c r="N620" s="106">
        <v>9.09</v>
      </c>
      <c r="O620" s="106">
        <v>11.94</v>
      </c>
    </row>
    <row r="621" spans="1:15">
      <c r="A621" s="106">
        <v>2010</v>
      </c>
      <c r="B621" s="106" t="s">
        <v>287</v>
      </c>
      <c r="C621" s="106" t="s">
        <v>630</v>
      </c>
      <c r="D621" s="106" t="s">
        <v>353</v>
      </c>
      <c r="E621" s="106" t="s">
        <v>628</v>
      </c>
      <c r="F621" s="106" t="s">
        <v>353</v>
      </c>
      <c r="G621" s="106">
        <v>3.9</v>
      </c>
      <c r="H621" s="106">
        <v>4.58</v>
      </c>
      <c r="I621" s="106">
        <v>5.1100000000000003</v>
      </c>
      <c r="J621" s="106">
        <v>5.65</v>
      </c>
      <c r="K621" s="106">
        <v>6.18</v>
      </c>
      <c r="L621" s="106">
        <v>6.81</v>
      </c>
      <c r="M621" s="106">
        <v>7.69</v>
      </c>
      <c r="N621" s="106">
        <v>9.09</v>
      </c>
      <c r="O621" s="106">
        <v>11.94</v>
      </c>
    </row>
    <row r="622" spans="1:15">
      <c r="A622" s="106">
        <v>2010</v>
      </c>
      <c r="B622" s="106" t="s">
        <v>287</v>
      </c>
      <c r="C622" s="106" t="s">
        <v>626</v>
      </c>
      <c r="D622" s="106" t="s">
        <v>353</v>
      </c>
      <c r="E622" s="106" t="s">
        <v>631</v>
      </c>
      <c r="F622" s="106" t="s">
        <v>629</v>
      </c>
      <c r="G622" s="106">
        <v>2.4</v>
      </c>
      <c r="H622" s="106">
        <v>2.83</v>
      </c>
      <c r="I622" s="106">
        <v>3.21</v>
      </c>
      <c r="J622" s="106">
        <v>3.56</v>
      </c>
      <c r="K622" s="106">
        <v>3.91</v>
      </c>
      <c r="L622" s="106">
        <v>4.29</v>
      </c>
      <c r="M622" s="106">
        <v>4.74</v>
      </c>
      <c r="N622" s="106">
        <v>5.31</v>
      </c>
      <c r="O622" s="106">
        <v>6.21</v>
      </c>
    </row>
    <row r="623" spans="1:15">
      <c r="A623" s="106">
        <v>2010</v>
      </c>
      <c r="B623" s="106" t="s">
        <v>287</v>
      </c>
      <c r="C623" s="106" t="s">
        <v>630</v>
      </c>
      <c r="D623" s="106" t="s">
        <v>353</v>
      </c>
      <c r="E623" s="106" t="s">
        <v>631</v>
      </c>
      <c r="F623" s="106" t="s">
        <v>629</v>
      </c>
      <c r="G623" s="106">
        <v>2.4</v>
      </c>
      <c r="H623" s="106">
        <v>2.83</v>
      </c>
      <c r="I623" s="106">
        <v>3.21</v>
      </c>
      <c r="J623" s="106">
        <v>3.56</v>
      </c>
      <c r="K623" s="106">
        <v>3.91</v>
      </c>
      <c r="L623" s="106">
        <v>4.29</v>
      </c>
      <c r="M623" s="106">
        <v>4.74</v>
      </c>
      <c r="N623" s="106">
        <v>5.31</v>
      </c>
      <c r="O623" s="106">
        <v>6.21</v>
      </c>
    </row>
    <row r="624" spans="1:15">
      <c r="A624" s="106">
        <v>2010</v>
      </c>
      <c r="B624" s="106" t="s">
        <v>287</v>
      </c>
      <c r="C624" s="106" t="s">
        <v>626</v>
      </c>
      <c r="D624" s="106" t="s">
        <v>353</v>
      </c>
      <c r="E624" s="106" t="s">
        <v>631</v>
      </c>
      <c r="F624" s="106" t="s">
        <v>301</v>
      </c>
      <c r="G624" s="106">
        <v>2.06</v>
      </c>
      <c r="H624" s="106">
        <v>2.3199999999999998</v>
      </c>
      <c r="I624" s="106">
        <v>2.58</v>
      </c>
      <c r="J624" s="106">
        <v>2.82</v>
      </c>
      <c r="K624" s="106">
        <v>3.08</v>
      </c>
      <c r="L624" s="106">
        <v>3.37</v>
      </c>
      <c r="M624" s="106">
        <v>3.74</v>
      </c>
      <c r="N624" s="106">
        <v>4.28</v>
      </c>
      <c r="O624" s="106">
        <v>5.17</v>
      </c>
    </row>
    <row r="625" spans="1:15">
      <c r="A625" s="106">
        <v>2010</v>
      </c>
      <c r="B625" s="106" t="s">
        <v>287</v>
      </c>
      <c r="C625" s="106" t="s">
        <v>630</v>
      </c>
      <c r="D625" s="106" t="s">
        <v>353</v>
      </c>
      <c r="E625" s="106" t="s">
        <v>631</v>
      </c>
      <c r="F625" s="106" t="s">
        <v>301</v>
      </c>
      <c r="G625" s="106">
        <v>2.06</v>
      </c>
      <c r="H625" s="106">
        <v>2.3199999999999998</v>
      </c>
      <c r="I625" s="106">
        <v>2.58</v>
      </c>
      <c r="J625" s="106">
        <v>2.82</v>
      </c>
      <c r="K625" s="106">
        <v>3.08</v>
      </c>
      <c r="L625" s="106">
        <v>3.37</v>
      </c>
      <c r="M625" s="106">
        <v>3.74</v>
      </c>
      <c r="N625" s="106">
        <v>4.28</v>
      </c>
      <c r="O625" s="106">
        <v>5.17</v>
      </c>
    </row>
    <row r="626" spans="1:15">
      <c r="A626" s="106">
        <v>2010</v>
      </c>
      <c r="B626" s="106" t="s">
        <v>287</v>
      </c>
      <c r="C626" s="106" t="s">
        <v>626</v>
      </c>
      <c r="D626" s="106" t="s">
        <v>353</v>
      </c>
      <c r="E626" s="106" t="s">
        <v>631</v>
      </c>
      <c r="F626" s="106" t="s">
        <v>353</v>
      </c>
      <c r="G626" s="106">
        <v>2.37</v>
      </c>
      <c r="H626" s="106">
        <v>2.79</v>
      </c>
      <c r="I626" s="106">
        <v>3.16</v>
      </c>
      <c r="J626" s="106">
        <v>3.51</v>
      </c>
      <c r="K626" s="106">
        <v>3.86</v>
      </c>
      <c r="L626" s="106">
        <v>4.25</v>
      </c>
      <c r="M626" s="106">
        <v>4.6900000000000004</v>
      </c>
      <c r="N626" s="106">
        <v>5.27</v>
      </c>
      <c r="O626" s="106">
        <v>6.17</v>
      </c>
    </row>
    <row r="627" spans="1:15">
      <c r="A627" s="106">
        <v>2010</v>
      </c>
      <c r="B627" s="106" t="s">
        <v>287</v>
      </c>
      <c r="C627" s="106" t="s">
        <v>630</v>
      </c>
      <c r="D627" s="106" t="s">
        <v>353</v>
      </c>
      <c r="E627" s="106" t="s">
        <v>631</v>
      </c>
      <c r="F627" s="106" t="s">
        <v>353</v>
      </c>
      <c r="G627" s="106">
        <v>2.37</v>
      </c>
      <c r="H627" s="106">
        <v>2.79</v>
      </c>
      <c r="I627" s="106">
        <v>3.16</v>
      </c>
      <c r="J627" s="106">
        <v>3.51</v>
      </c>
      <c r="K627" s="106">
        <v>3.86</v>
      </c>
      <c r="L627" s="106">
        <v>4.25</v>
      </c>
      <c r="M627" s="106">
        <v>4.6900000000000004</v>
      </c>
      <c r="N627" s="106">
        <v>5.27</v>
      </c>
      <c r="O627" s="106">
        <v>6.17</v>
      </c>
    </row>
    <row r="628" spans="1:15">
      <c r="A628" s="106">
        <v>2010</v>
      </c>
      <c r="B628" s="106" t="s">
        <v>287</v>
      </c>
      <c r="C628" s="106" t="s">
        <v>626</v>
      </c>
      <c r="D628" s="106" t="s">
        <v>353</v>
      </c>
      <c r="E628" s="106" t="s">
        <v>353</v>
      </c>
      <c r="F628" s="106" t="s">
        <v>629</v>
      </c>
      <c r="G628" s="106">
        <v>2.64</v>
      </c>
      <c r="H628" s="106">
        <v>3.2</v>
      </c>
      <c r="I628" s="106">
        <v>3.68</v>
      </c>
      <c r="J628" s="106">
        <v>4.1500000000000004</v>
      </c>
      <c r="K628" s="106">
        <v>4.63</v>
      </c>
      <c r="L628" s="106">
        <v>5.17</v>
      </c>
      <c r="M628" s="106">
        <v>5.83</v>
      </c>
      <c r="N628" s="106">
        <v>6.72</v>
      </c>
      <c r="O628" s="106">
        <v>8.52</v>
      </c>
    </row>
    <row r="629" spans="1:15">
      <c r="A629" s="106">
        <v>2010</v>
      </c>
      <c r="B629" s="106" t="s">
        <v>287</v>
      </c>
      <c r="C629" s="106" t="s">
        <v>630</v>
      </c>
      <c r="D629" s="106" t="s">
        <v>353</v>
      </c>
      <c r="E629" s="106" t="s">
        <v>353</v>
      </c>
      <c r="F629" s="106" t="s">
        <v>629</v>
      </c>
      <c r="G629" s="106">
        <v>2.64</v>
      </c>
      <c r="H629" s="106">
        <v>3.2</v>
      </c>
      <c r="I629" s="106">
        <v>3.68</v>
      </c>
      <c r="J629" s="106">
        <v>4.1500000000000004</v>
      </c>
      <c r="K629" s="106">
        <v>4.63</v>
      </c>
      <c r="L629" s="106">
        <v>5.17</v>
      </c>
      <c r="M629" s="106">
        <v>5.83</v>
      </c>
      <c r="N629" s="106">
        <v>6.72</v>
      </c>
      <c r="O629" s="106">
        <v>8.52</v>
      </c>
    </row>
    <row r="630" spans="1:15">
      <c r="A630" s="106">
        <v>2010</v>
      </c>
      <c r="B630" s="106" t="s">
        <v>287</v>
      </c>
      <c r="C630" s="106" t="s">
        <v>626</v>
      </c>
      <c r="D630" s="106" t="s">
        <v>353</v>
      </c>
      <c r="E630" s="106" t="s">
        <v>353</v>
      </c>
      <c r="F630" s="106" t="s">
        <v>301</v>
      </c>
      <c r="G630" s="106">
        <v>2.2000000000000002</v>
      </c>
      <c r="H630" s="106">
        <v>2.61</v>
      </c>
      <c r="I630" s="106">
        <v>2.98</v>
      </c>
      <c r="J630" s="106">
        <v>3.37</v>
      </c>
      <c r="K630" s="106">
        <v>3.82</v>
      </c>
      <c r="L630" s="106">
        <v>4.3499999999999996</v>
      </c>
      <c r="M630" s="106">
        <v>4.92</v>
      </c>
      <c r="N630" s="106">
        <v>5.77</v>
      </c>
      <c r="O630" s="106">
        <v>7.4</v>
      </c>
    </row>
    <row r="631" spans="1:15">
      <c r="A631" s="106">
        <v>2010</v>
      </c>
      <c r="B631" s="106" t="s">
        <v>287</v>
      </c>
      <c r="C631" s="106" t="s">
        <v>630</v>
      </c>
      <c r="D631" s="106" t="s">
        <v>353</v>
      </c>
      <c r="E631" s="106" t="s">
        <v>353</v>
      </c>
      <c r="F631" s="106" t="s">
        <v>301</v>
      </c>
      <c r="G631" s="106">
        <v>2.2000000000000002</v>
      </c>
      <c r="H631" s="106">
        <v>2.61</v>
      </c>
      <c r="I631" s="106">
        <v>2.98</v>
      </c>
      <c r="J631" s="106">
        <v>3.37</v>
      </c>
      <c r="K631" s="106">
        <v>3.82</v>
      </c>
      <c r="L631" s="106">
        <v>4.3499999999999996</v>
      </c>
      <c r="M631" s="106">
        <v>4.92</v>
      </c>
      <c r="N631" s="106">
        <v>5.77</v>
      </c>
      <c r="O631" s="106">
        <v>7.4</v>
      </c>
    </row>
    <row r="632" spans="1:15">
      <c r="A632" s="106">
        <v>2010</v>
      </c>
      <c r="B632" s="106" t="s">
        <v>287</v>
      </c>
      <c r="C632" s="106" t="s">
        <v>626</v>
      </c>
      <c r="D632" s="106" t="s">
        <v>353</v>
      </c>
      <c r="E632" s="106" t="s">
        <v>353</v>
      </c>
      <c r="F632" s="106" t="s">
        <v>353</v>
      </c>
      <c r="G632" s="106">
        <v>2.6</v>
      </c>
      <c r="H632" s="106">
        <v>3.16</v>
      </c>
      <c r="I632" s="106">
        <v>3.64</v>
      </c>
      <c r="J632" s="106">
        <v>4.1100000000000003</v>
      </c>
      <c r="K632" s="106">
        <v>4.59</v>
      </c>
      <c r="L632" s="106">
        <v>5.13</v>
      </c>
      <c r="M632" s="106">
        <v>5.79</v>
      </c>
      <c r="N632" s="106">
        <v>6.68</v>
      </c>
      <c r="O632" s="106">
        <v>8.4600000000000009</v>
      </c>
    </row>
    <row r="633" spans="1:15">
      <c r="A633" s="106">
        <v>2010</v>
      </c>
      <c r="B633" s="106" t="s">
        <v>287</v>
      </c>
      <c r="C633" s="106" t="s">
        <v>630</v>
      </c>
      <c r="D633" s="106" t="s">
        <v>353</v>
      </c>
      <c r="E633" s="106" t="s">
        <v>353</v>
      </c>
      <c r="F633" s="106" t="s">
        <v>353</v>
      </c>
      <c r="G633" s="106">
        <v>2.6</v>
      </c>
      <c r="H633" s="106">
        <v>3.16</v>
      </c>
      <c r="I633" s="106">
        <v>3.64</v>
      </c>
      <c r="J633" s="106">
        <v>4.1100000000000003</v>
      </c>
      <c r="K633" s="106">
        <v>4.59</v>
      </c>
      <c r="L633" s="106">
        <v>5.13</v>
      </c>
      <c r="M633" s="106">
        <v>5.79</v>
      </c>
      <c r="N633" s="106">
        <v>6.68</v>
      </c>
      <c r="O633" s="106">
        <v>8.4600000000000009</v>
      </c>
    </row>
    <row r="634" spans="1:15">
      <c r="A634" s="106">
        <v>2010</v>
      </c>
      <c r="B634" s="106" t="s">
        <v>287</v>
      </c>
      <c r="C634" s="106" t="s">
        <v>626</v>
      </c>
      <c r="D634" s="106" t="s">
        <v>634</v>
      </c>
      <c r="E634" s="106" t="s">
        <v>628</v>
      </c>
      <c r="F634" s="106" t="s">
        <v>629</v>
      </c>
      <c r="G634" s="106">
        <v>4.47</v>
      </c>
      <c r="H634" s="106">
        <v>5.23</v>
      </c>
      <c r="I634" s="106">
        <v>5.92</v>
      </c>
      <c r="J634" s="106">
        <v>6.6</v>
      </c>
      <c r="K634" s="106">
        <v>7.38</v>
      </c>
      <c r="L634" s="106">
        <v>8.34</v>
      </c>
      <c r="M634" s="106">
        <v>9.58</v>
      </c>
      <c r="N634" s="106">
        <v>11.48</v>
      </c>
      <c r="O634" s="106">
        <v>15.26</v>
      </c>
    </row>
    <row r="635" spans="1:15">
      <c r="A635" s="106">
        <v>2010</v>
      </c>
      <c r="B635" s="106" t="s">
        <v>287</v>
      </c>
      <c r="C635" s="106" t="s">
        <v>630</v>
      </c>
      <c r="D635" s="106" t="s">
        <v>634</v>
      </c>
      <c r="E635" s="106" t="s">
        <v>628</v>
      </c>
      <c r="F635" s="106" t="s">
        <v>629</v>
      </c>
      <c r="G635" s="106">
        <v>4.47</v>
      </c>
      <c r="H635" s="106">
        <v>5.23</v>
      </c>
      <c r="I635" s="106">
        <v>5.92</v>
      </c>
      <c r="J635" s="106">
        <v>6.6</v>
      </c>
      <c r="K635" s="106">
        <v>7.38</v>
      </c>
      <c r="L635" s="106">
        <v>8.34</v>
      </c>
      <c r="M635" s="106">
        <v>9.58</v>
      </c>
      <c r="N635" s="106">
        <v>11.48</v>
      </c>
      <c r="O635" s="106">
        <v>15.26</v>
      </c>
    </row>
    <row r="636" spans="1:15">
      <c r="A636" s="106">
        <v>2010</v>
      </c>
      <c r="B636" s="106" t="s">
        <v>287</v>
      </c>
      <c r="C636" s="106" t="s">
        <v>626</v>
      </c>
      <c r="D636" s="106" t="s">
        <v>634</v>
      </c>
      <c r="E636" s="106" t="s">
        <v>628</v>
      </c>
      <c r="F636" s="106" t="s">
        <v>301</v>
      </c>
      <c r="G636" s="106">
        <v>3.79</v>
      </c>
      <c r="H636" s="106">
        <v>4.3099999999999996</v>
      </c>
      <c r="I636" s="106">
        <v>4.75</v>
      </c>
      <c r="J636" s="106">
        <v>5.14</v>
      </c>
      <c r="K636" s="106">
        <v>5.82</v>
      </c>
      <c r="L636" s="106">
        <v>6.57</v>
      </c>
      <c r="M636" s="106">
        <v>7.77</v>
      </c>
      <c r="N636" s="106">
        <v>9.74</v>
      </c>
      <c r="O636" s="106">
        <v>13.1</v>
      </c>
    </row>
    <row r="637" spans="1:15">
      <c r="A637" s="106">
        <v>2010</v>
      </c>
      <c r="B637" s="106" t="s">
        <v>287</v>
      </c>
      <c r="C637" s="106" t="s">
        <v>630</v>
      </c>
      <c r="D637" s="106" t="s">
        <v>634</v>
      </c>
      <c r="E637" s="106" t="s">
        <v>628</v>
      </c>
      <c r="F637" s="106" t="s">
        <v>301</v>
      </c>
      <c r="G637" s="106">
        <v>3.79</v>
      </c>
      <c r="H637" s="106">
        <v>4.3099999999999996</v>
      </c>
      <c r="I637" s="106">
        <v>4.75</v>
      </c>
      <c r="J637" s="106">
        <v>5.14</v>
      </c>
      <c r="K637" s="106">
        <v>5.82</v>
      </c>
      <c r="L637" s="106">
        <v>6.57</v>
      </c>
      <c r="M637" s="106">
        <v>7.77</v>
      </c>
      <c r="N637" s="106">
        <v>9.74</v>
      </c>
      <c r="O637" s="106">
        <v>13.1</v>
      </c>
    </row>
    <row r="638" spans="1:15">
      <c r="A638" s="106">
        <v>2010</v>
      </c>
      <c r="B638" s="106" t="s">
        <v>287</v>
      </c>
      <c r="C638" s="106" t="s">
        <v>626</v>
      </c>
      <c r="D638" s="106" t="s">
        <v>634</v>
      </c>
      <c r="E638" s="106" t="s">
        <v>628</v>
      </c>
      <c r="F638" s="106" t="s">
        <v>353</v>
      </c>
      <c r="G638" s="106">
        <v>4.43</v>
      </c>
      <c r="H638" s="106">
        <v>5.18</v>
      </c>
      <c r="I638" s="106">
        <v>5.88</v>
      </c>
      <c r="J638" s="106">
        <v>6.56</v>
      </c>
      <c r="K638" s="106">
        <v>7.33</v>
      </c>
      <c r="L638" s="106">
        <v>8.2899999999999991</v>
      </c>
      <c r="M638" s="106">
        <v>9.5399999999999991</v>
      </c>
      <c r="N638" s="106">
        <v>11.43</v>
      </c>
      <c r="O638" s="106">
        <v>15.19</v>
      </c>
    </row>
    <row r="639" spans="1:15">
      <c r="A639" s="106">
        <v>2010</v>
      </c>
      <c r="B639" s="106" t="s">
        <v>287</v>
      </c>
      <c r="C639" s="106" t="s">
        <v>630</v>
      </c>
      <c r="D639" s="106" t="s">
        <v>634</v>
      </c>
      <c r="E639" s="106" t="s">
        <v>628</v>
      </c>
      <c r="F639" s="106" t="s">
        <v>353</v>
      </c>
      <c r="G639" s="106">
        <v>4.43</v>
      </c>
      <c r="H639" s="106">
        <v>5.18</v>
      </c>
      <c r="I639" s="106">
        <v>5.88</v>
      </c>
      <c r="J639" s="106">
        <v>6.56</v>
      </c>
      <c r="K639" s="106">
        <v>7.33</v>
      </c>
      <c r="L639" s="106">
        <v>8.2899999999999991</v>
      </c>
      <c r="M639" s="106">
        <v>9.5399999999999991</v>
      </c>
      <c r="N639" s="106">
        <v>11.43</v>
      </c>
      <c r="O639" s="106">
        <v>15.19</v>
      </c>
    </row>
    <row r="640" spans="1:15">
      <c r="A640" s="106">
        <v>2010</v>
      </c>
      <c r="B640" s="106" t="s">
        <v>287</v>
      </c>
      <c r="C640" s="106" t="s">
        <v>626</v>
      </c>
      <c r="D640" s="106" t="s">
        <v>634</v>
      </c>
      <c r="E640" s="106" t="s">
        <v>631</v>
      </c>
      <c r="F640" s="106" t="s">
        <v>629</v>
      </c>
      <c r="G640" s="106">
        <v>2.62</v>
      </c>
      <c r="H640" s="106">
        <v>3.31</v>
      </c>
      <c r="I640" s="106">
        <v>3.73</v>
      </c>
      <c r="J640" s="106">
        <v>4.1500000000000004</v>
      </c>
      <c r="K640" s="106">
        <v>4.53</v>
      </c>
      <c r="L640" s="106">
        <v>4.93</v>
      </c>
      <c r="M640" s="106">
        <v>5.43</v>
      </c>
      <c r="N640" s="106">
        <v>6.08</v>
      </c>
      <c r="O640" s="106">
        <v>6.91</v>
      </c>
    </row>
    <row r="641" spans="1:16">
      <c r="A641" s="106">
        <v>2010</v>
      </c>
      <c r="B641" s="106" t="s">
        <v>287</v>
      </c>
      <c r="C641" s="106" t="s">
        <v>630</v>
      </c>
      <c r="D641" s="106" t="s">
        <v>634</v>
      </c>
      <c r="E641" s="106" t="s">
        <v>631</v>
      </c>
      <c r="F641" s="106" t="s">
        <v>629</v>
      </c>
      <c r="G641" s="106">
        <v>2.62</v>
      </c>
      <c r="H641" s="106">
        <v>3.31</v>
      </c>
      <c r="I641" s="106">
        <v>3.73</v>
      </c>
      <c r="J641" s="106">
        <v>4.1500000000000004</v>
      </c>
      <c r="K641" s="106">
        <v>4.53</v>
      </c>
      <c r="L641" s="106">
        <v>4.93</v>
      </c>
      <c r="M641" s="106">
        <v>5.43</v>
      </c>
      <c r="N641" s="106">
        <v>6.08</v>
      </c>
      <c r="O641" s="106">
        <v>6.91</v>
      </c>
    </row>
    <row r="642" spans="1:16">
      <c r="A642" s="106">
        <v>2010</v>
      </c>
      <c r="B642" s="106" t="s">
        <v>287</v>
      </c>
      <c r="C642" s="106" t="s">
        <v>626</v>
      </c>
      <c r="D642" s="106" t="s">
        <v>634</v>
      </c>
      <c r="E642" s="106" t="s">
        <v>631</v>
      </c>
      <c r="F642" s="106" t="s">
        <v>301</v>
      </c>
      <c r="G642" s="106">
        <v>2.23</v>
      </c>
      <c r="H642" s="106">
        <v>2.8</v>
      </c>
      <c r="I642" s="106">
        <v>3.4</v>
      </c>
      <c r="J642" s="106">
        <v>3.61</v>
      </c>
      <c r="K642" s="106">
        <v>3.99</v>
      </c>
      <c r="L642" s="106">
        <v>4.34</v>
      </c>
      <c r="M642" s="106">
        <v>4.5599999999999996</v>
      </c>
      <c r="N642" s="106">
        <v>5.01</v>
      </c>
      <c r="O642" s="106">
        <v>5.48</v>
      </c>
    </row>
    <row r="643" spans="1:16">
      <c r="A643" s="106">
        <v>2010</v>
      </c>
      <c r="B643" s="106" t="s">
        <v>287</v>
      </c>
      <c r="C643" s="106" t="s">
        <v>630</v>
      </c>
      <c r="D643" s="106" t="s">
        <v>634</v>
      </c>
      <c r="E643" s="106" t="s">
        <v>631</v>
      </c>
      <c r="F643" s="106" t="s">
        <v>301</v>
      </c>
      <c r="G643" s="106">
        <v>2.23</v>
      </c>
      <c r="H643" s="106">
        <v>2.8</v>
      </c>
      <c r="I643" s="106">
        <v>3.4</v>
      </c>
      <c r="J643" s="106">
        <v>3.61</v>
      </c>
      <c r="K643" s="106">
        <v>3.99</v>
      </c>
      <c r="L643" s="106">
        <v>4.34</v>
      </c>
      <c r="M643" s="106">
        <v>4.5599999999999996</v>
      </c>
      <c r="N643" s="106">
        <v>5.01</v>
      </c>
      <c r="O643" s="106">
        <v>5.48</v>
      </c>
    </row>
    <row r="644" spans="1:16">
      <c r="A644" s="106">
        <v>2010</v>
      </c>
      <c r="B644" s="106" t="s">
        <v>287</v>
      </c>
      <c r="C644" s="106" t="s">
        <v>626</v>
      </c>
      <c r="D644" s="106" t="s">
        <v>634</v>
      </c>
      <c r="E644" s="106" t="s">
        <v>631</v>
      </c>
      <c r="F644" s="106" t="s">
        <v>353</v>
      </c>
      <c r="G644" s="106">
        <v>2.62</v>
      </c>
      <c r="H644" s="106">
        <v>3.3</v>
      </c>
      <c r="I644" s="106">
        <v>3.71</v>
      </c>
      <c r="J644" s="106">
        <v>4.12</v>
      </c>
      <c r="K644" s="106">
        <v>4.5</v>
      </c>
      <c r="L644" s="106">
        <v>4.9000000000000004</v>
      </c>
      <c r="M644" s="106">
        <v>5.39</v>
      </c>
      <c r="N644" s="106">
        <v>6.05</v>
      </c>
      <c r="O644" s="106">
        <v>6.88</v>
      </c>
    </row>
    <row r="645" spans="1:16">
      <c r="A645" s="106">
        <v>2010</v>
      </c>
      <c r="B645" s="106" t="s">
        <v>287</v>
      </c>
      <c r="C645" s="106" t="s">
        <v>630</v>
      </c>
      <c r="D645" s="106" t="s">
        <v>634</v>
      </c>
      <c r="E645" s="106" t="s">
        <v>631</v>
      </c>
      <c r="F645" s="106" t="s">
        <v>353</v>
      </c>
      <c r="G645" s="106">
        <v>2.62</v>
      </c>
      <c r="H645" s="106">
        <v>3.3</v>
      </c>
      <c r="I645" s="106">
        <v>3.71</v>
      </c>
      <c r="J645" s="106">
        <v>4.12</v>
      </c>
      <c r="K645" s="106">
        <v>4.5</v>
      </c>
      <c r="L645" s="106">
        <v>4.9000000000000004</v>
      </c>
      <c r="M645" s="106">
        <v>5.39</v>
      </c>
      <c r="N645" s="106">
        <v>6.05</v>
      </c>
      <c r="O645" s="106">
        <v>6.88</v>
      </c>
    </row>
    <row r="646" spans="1:16">
      <c r="A646" s="106">
        <v>2010</v>
      </c>
      <c r="B646" s="106" t="s">
        <v>287</v>
      </c>
      <c r="C646" s="106" t="s">
        <v>626</v>
      </c>
      <c r="D646" s="106" t="s">
        <v>634</v>
      </c>
      <c r="E646" s="106" t="s">
        <v>353</v>
      </c>
      <c r="F646" s="106" t="s">
        <v>629</v>
      </c>
      <c r="G646" s="106">
        <v>2.94</v>
      </c>
      <c r="H646" s="106">
        <v>3.68</v>
      </c>
      <c r="I646" s="106">
        <v>4.22</v>
      </c>
      <c r="J646" s="106">
        <v>4.6900000000000004</v>
      </c>
      <c r="K646" s="106">
        <v>5.22</v>
      </c>
      <c r="L646" s="106">
        <v>5.83</v>
      </c>
      <c r="M646" s="106">
        <v>6.53</v>
      </c>
      <c r="N646" s="106">
        <v>7.53</v>
      </c>
      <c r="O646" s="106">
        <v>10.07</v>
      </c>
    </row>
    <row r="647" spans="1:16">
      <c r="A647" s="106">
        <v>2010</v>
      </c>
      <c r="B647" s="106" t="s">
        <v>287</v>
      </c>
      <c r="C647" s="106" t="s">
        <v>630</v>
      </c>
      <c r="D647" s="106" t="s">
        <v>634</v>
      </c>
      <c r="E647" s="106" t="s">
        <v>353</v>
      </c>
      <c r="F647" s="106" t="s">
        <v>629</v>
      </c>
      <c r="G647" s="106">
        <v>2.94</v>
      </c>
      <c r="H647" s="106">
        <v>3.68</v>
      </c>
      <c r="I647" s="106">
        <v>4.22</v>
      </c>
      <c r="J647" s="106">
        <v>4.6900000000000004</v>
      </c>
      <c r="K647" s="106">
        <v>5.22</v>
      </c>
      <c r="L647" s="106">
        <v>5.83</v>
      </c>
      <c r="M647" s="106">
        <v>6.53</v>
      </c>
      <c r="N647" s="106">
        <v>7.53</v>
      </c>
      <c r="O647" s="106">
        <v>10.07</v>
      </c>
    </row>
    <row r="648" spans="1:16">
      <c r="A648" s="106">
        <v>2010</v>
      </c>
      <c r="B648" s="106" t="s">
        <v>287</v>
      </c>
      <c r="C648" s="106" t="s">
        <v>626</v>
      </c>
      <c r="D648" s="106" t="s">
        <v>634</v>
      </c>
      <c r="E648" s="106" t="s">
        <v>353</v>
      </c>
      <c r="F648" s="106" t="s">
        <v>301</v>
      </c>
      <c r="G648" s="106">
        <v>2.4900000000000002</v>
      </c>
      <c r="H648" s="106">
        <v>3.29</v>
      </c>
      <c r="I648" s="106">
        <v>3.59</v>
      </c>
      <c r="J648" s="106">
        <v>4</v>
      </c>
      <c r="K648" s="106">
        <v>4.3899999999999997</v>
      </c>
      <c r="L648" s="106">
        <v>4.66</v>
      </c>
      <c r="M648" s="106">
        <v>5.12</v>
      </c>
      <c r="N648" s="106">
        <v>5.76</v>
      </c>
      <c r="O648" s="106">
        <v>7.84</v>
      </c>
    </row>
    <row r="649" spans="1:16">
      <c r="A649" s="106">
        <v>2010</v>
      </c>
      <c r="B649" s="106" t="s">
        <v>287</v>
      </c>
      <c r="C649" s="106" t="s">
        <v>630</v>
      </c>
      <c r="D649" s="106" t="s">
        <v>634</v>
      </c>
      <c r="E649" s="106" t="s">
        <v>353</v>
      </c>
      <c r="F649" s="106" t="s">
        <v>301</v>
      </c>
      <c r="G649" s="106">
        <v>2.4900000000000002</v>
      </c>
      <c r="H649" s="106">
        <v>3.29</v>
      </c>
      <c r="I649" s="106">
        <v>3.59</v>
      </c>
      <c r="J649" s="106">
        <v>4</v>
      </c>
      <c r="K649" s="106">
        <v>4.3899999999999997</v>
      </c>
      <c r="L649" s="106">
        <v>4.66</v>
      </c>
      <c r="M649" s="106">
        <v>5.12</v>
      </c>
      <c r="N649" s="106">
        <v>5.76</v>
      </c>
      <c r="O649" s="106">
        <v>7.84</v>
      </c>
    </row>
    <row r="650" spans="1:16">
      <c r="A650" s="106">
        <v>2010</v>
      </c>
      <c r="B650" s="106" t="s">
        <v>287</v>
      </c>
      <c r="C650" s="106" t="s">
        <v>626</v>
      </c>
      <c r="D650" s="106" t="s">
        <v>634</v>
      </c>
      <c r="E650" s="106" t="s">
        <v>353</v>
      </c>
      <c r="F650" s="106" t="s">
        <v>353</v>
      </c>
      <c r="G650" s="106">
        <v>2.92</v>
      </c>
      <c r="H650" s="106">
        <v>3.66</v>
      </c>
      <c r="I650" s="106">
        <v>4.1900000000000004</v>
      </c>
      <c r="J650" s="106">
        <v>4.66</v>
      </c>
      <c r="K650" s="106">
        <v>5.18</v>
      </c>
      <c r="L650" s="106">
        <v>5.77</v>
      </c>
      <c r="M650" s="106">
        <v>6.49</v>
      </c>
      <c r="N650" s="106">
        <v>7.48</v>
      </c>
      <c r="O650" s="106">
        <v>10.01</v>
      </c>
    </row>
    <row r="651" spans="1:16">
      <c r="A651" s="106">
        <v>2010</v>
      </c>
      <c r="B651" s="106" t="s">
        <v>287</v>
      </c>
      <c r="C651" s="106" t="s">
        <v>630</v>
      </c>
      <c r="D651" s="106" t="s">
        <v>634</v>
      </c>
      <c r="E651" s="106" t="s">
        <v>353</v>
      </c>
      <c r="F651" s="106" t="s">
        <v>353</v>
      </c>
      <c r="G651" s="106">
        <v>2.92</v>
      </c>
      <c r="H651" s="106">
        <v>3.66</v>
      </c>
      <c r="I651" s="106">
        <v>4.1900000000000004</v>
      </c>
      <c r="J651" s="106">
        <v>4.66</v>
      </c>
      <c r="K651" s="106">
        <v>5.18</v>
      </c>
      <c r="L651" s="106">
        <v>5.77</v>
      </c>
      <c r="M651" s="106">
        <v>6.49</v>
      </c>
      <c r="N651" s="106">
        <v>7.48</v>
      </c>
      <c r="O651" s="106">
        <v>10.01</v>
      </c>
      <c r="P651" s="136" t="s">
        <v>639</v>
      </c>
    </row>
    <row r="652" spans="1:16">
      <c r="A652" s="106">
        <v>2010</v>
      </c>
      <c r="B652" s="106" t="s">
        <v>292</v>
      </c>
      <c r="C652" s="106" t="s">
        <v>626</v>
      </c>
      <c r="D652" s="106" t="s">
        <v>627</v>
      </c>
      <c r="E652" s="106" t="s">
        <v>628</v>
      </c>
      <c r="F652" s="106" t="s">
        <v>629</v>
      </c>
      <c r="G652" s="106">
        <v>13.66</v>
      </c>
      <c r="H652" s="106">
        <v>16.670000000000002</v>
      </c>
      <c r="I652" s="106">
        <v>19.04</v>
      </c>
      <c r="J652" s="106">
        <v>21.28</v>
      </c>
      <c r="K652" s="106">
        <v>23.76</v>
      </c>
      <c r="L652" s="106">
        <v>26.53</v>
      </c>
      <c r="M652" s="106">
        <v>30.01</v>
      </c>
      <c r="N652" s="106">
        <v>34.61</v>
      </c>
      <c r="O652" s="106">
        <v>42.74</v>
      </c>
      <c r="P652" s="136">
        <f t="shared" ref="P652:P715" si="0">K652/K1192</f>
        <v>1.2110091743119267</v>
      </c>
    </row>
    <row r="653" spans="1:16">
      <c r="A653" s="106">
        <v>2010</v>
      </c>
      <c r="B653" s="106" t="s">
        <v>292</v>
      </c>
      <c r="C653" s="106" t="s">
        <v>630</v>
      </c>
      <c r="D653" s="106" t="s">
        <v>627</v>
      </c>
      <c r="E653" s="106" t="s">
        <v>628</v>
      </c>
      <c r="F653" s="106" t="s">
        <v>629</v>
      </c>
      <c r="G653" s="106">
        <v>13.22</v>
      </c>
      <c r="H653" s="106">
        <v>16.37</v>
      </c>
      <c r="I653" s="106">
        <v>18.86</v>
      </c>
      <c r="J653" s="106">
        <v>21.14</v>
      </c>
      <c r="K653" s="106">
        <v>23.6</v>
      </c>
      <c r="L653" s="106">
        <v>26.39</v>
      </c>
      <c r="M653" s="106">
        <v>29.89</v>
      </c>
      <c r="N653" s="106">
        <v>34.479999999999997</v>
      </c>
      <c r="O653" s="106">
        <v>42.57</v>
      </c>
      <c r="P653" s="136">
        <f t="shared" si="0"/>
        <v>1.2083973374295955</v>
      </c>
    </row>
    <row r="654" spans="1:16">
      <c r="A654" s="106">
        <v>2010</v>
      </c>
      <c r="B654" s="106" t="s">
        <v>292</v>
      </c>
      <c r="C654" s="106" t="s">
        <v>626</v>
      </c>
      <c r="D654" s="106" t="s">
        <v>627</v>
      </c>
      <c r="E654" s="106" t="s">
        <v>628</v>
      </c>
      <c r="F654" s="106" t="s">
        <v>301</v>
      </c>
      <c r="G654" s="106">
        <v>8.76</v>
      </c>
      <c r="H654" s="106">
        <v>11.31</v>
      </c>
      <c r="I654" s="106">
        <v>14.1</v>
      </c>
      <c r="J654" s="106">
        <v>16.8</v>
      </c>
      <c r="K654" s="106">
        <v>19.309999999999999</v>
      </c>
      <c r="L654" s="106">
        <v>22.02</v>
      </c>
      <c r="M654" s="106">
        <v>25.32</v>
      </c>
      <c r="N654" s="106">
        <v>30.05</v>
      </c>
      <c r="O654" s="106">
        <v>38.92</v>
      </c>
      <c r="P654" s="136">
        <f t="shared" si="0"/>
        <v>1.0315170940170939</v>
      </c>
    </row>
    <row r="655" spans="1:16">
      <c r="A655" s="106">
        <v>2010</v>
      </c>
      <c r="B655" s="106" t="s">
        <v>292</v>
      </c>
      <c r="C655" s="106" t="s">
        <v>630</v>
      </c>
      <c r="D655" s="106" t="s">
        <v>627</v>
      </c>
      <c r="E655" s="106" t="s">
        <v>628</v>
      </c>
      <c r="F655" s="106" t="s">
        <v>301</v>
      </c>
      <c r="G655" s="106">
        <v>8.76</v>
      </c>
      <c r="H655" s="106">
        <v>11.31</v>
      </c>
      <c r="I655" s="106">
        <v>14.1</v>
      </c>
      <c r="J655" s="106">
        <v>16.8</v>
      </c>
      <c r="K655" s="106">
        <v>19.309999999999999</v>
      </c>
      <c r="L655" s="106">
        <v>22.02</v>
      </c>
      <c r="M655" s="106">
        <v>25.32</v>
      </c>
      <c r="N655" s="106">
        <v>30.05</v>
      </c>
      <c r="O655" s="106">
        <v>38.92</v>
      </c>
      <c r="P655" s="136">
        <f t="shared" si="0"/>
        <v>1.0365002683843263</v>
      </c>
    </row>
    <row r="656" spans="1:16">
      <c r="A656" s="106">
        <v>2010</v>
      </c>
      <c r="B656" s="106" t="s">
        <v>292</v>
      </c>
      <c r="C656" s="106" t="s">
        <v>626</v>
      </c>
      <c r="D656" s="106" t="s">
        <v>627</v>
      </c>
      <c r="E656" s="106" t="s">
        <v>628</v>
      </c>
      <c r="F656" s="106" t="s">
        <v>353</v>
      </c>
      <c r="G656" s="106">
        <v>12.64</v>
      </c>
      <c r="H656" s="106">
        <v>15.87</v>
      </c>
      <c r="I656" s="106">
        <v>18.39</v>
      </c>
      <c r="J656" s="106">
        <v>20.69</v>
      </c>
      <c r="K656" s="106">
        <v>23.14</v>
      </c>
      <c r="L656" s="106">
        <v>25.95</v>
      </c>
      <c r="M656" s="106">
        <v>29.45</v>
      </c>
      <c r="N656" s="106">
        <v>34.119999999999997</v>
      </c>
      <c r="O656" s="106">
        <v>42.22</v>
      </c>
      <c r="P656" s="136">
        <f t="shared" si="0"/>
        <v>1.1854508196721312</v>
      </c>
    </row>
    <row r="657" spans="1:16">
      <c r="A657" s="106">
        <v>2010</v>
      </c>
      <c r="B657" s="106" t="s">
        <v>292</v>
      </c>
      <c r="C657" s="106" t="s">
        <v>630</v>
      </c>
      <c r="D657" s="106" t="s">
        <v>627</v>
      </c>
      <c r="E657" s="106" t="s">
        <v>628</v>
      </c>
      <c r="F657" s="106" t="s">
        <v>353</v>
      </c>
      <c r="G657" s="106">
        <v>12.27</v>
      </c>
      <c r="H657" s="106">
        <v>15.63</v>
      </c>
      <c r="I657" s="106">
        <v>18.21</v>
      </c>
      <c r="J657" s="106">
        <v>20.56</v>
      </c>
      <c r="K657" s="106">
        <v>23.01</v>
      </c>
      <c r="L657" s="106">
        <v>25.86</v>
      </c>
      <c r="M657" s="106">
        <v>29.33</v>
      </c>
      <c r="N657" s="106">
        <v>34</v>
      </c>
      <c r="O657" s="106">
        <v>42.1</v>
      </c>
      <c r="P657" s="136">
        <f t="shared" si="0"/>
        <v>1.182425488180884</v>
      </c>
    </row>
    <row r="658" spans="1:16">
      <c r="A658" s="106">
        <v>2010</v>
      </c>
      <c r="B658" s="106" t="s">
        <v>292</v>
      </c>
      <c r="C658" s="106" t="s">
        <v>626</v>
      </c>
      <c r="D658" s="106" t="s">
        <v>627</v>
      </c>
      <c r="E658" s="106" t="s">
        <v>631</v>
      </c>
      <c r="F658" s="106" t="s">
        <v>629</v>
      </c>
      <c r="G658" s="106">
        <v>7.65</v>
      </c>
      <c r="H658" s="106">
        <v>8.7899999999999991</v>
      </c>
      <c r="I658" s="106">
        <v>10</v>
      </c>
      <c r="J658" s="106">
        <v>11.11</v>
      </c>
      <c r="K658" s="106">
        <v>12.23</v>
      </c>
      <c r="L658" s="106">
        <v>13.4</v>
      </c>
      <c r="M658" s="106">
        <v>14.87</v>
      </c>
      <c r="N658" s="106">
        <v>16.829999999999998</v>
      </c>
      <c r="O658" s="106">
        <v>20.12</v>
      </c>
      <c r="P658" s="136">
        <f t="shared" si="0"/>
        <v>1.0417376490630323</v>
      </c>
    </row>
    <row r="659" spans="1:16">
      <c r="A659" s="106">
        <v>2010</v>
      </c>
      <c r="B659" s="106" t="s">
        <v>292</v>
      </c>
      <c r="C659" s="106" t="s">
        <v>630</v>
      </c>
      <c r="D659" s="106" t="s">
        <v>627</v>
      </c>
      <c r="E659" s="106" t="s">
        <v>631</v>
      </c>
      <c r="F659" s="106" t="s">
        <v>629</v>
      </c>
      <c r="G659" s="106">
        <v>6.62</v>
      </c>
      <c r="H659" s="106">
        <v>8.07</v>
      </c>
      <c r="I659" s="106">
        <v>9.3699999999999992</v>
      </c>
      <c r="J659" s="106">
        <v>10.61</v>
      </c>
      <c r="K659" s="106">
        <v>11.8</v>
      </c>
      <c r="L659" s="106">
        <v>13.03</v>
      </c>
      <c r="M659" s="106">
        <v>14.48</v>
      </c>
      <c r="N659" s="106">
        <v>16.47</v>
      </c>
      <c r="O659" s="106">
        <v>19.809999999999999</v>
      </c>
      <c r="P659" s="136">
        <f t="shared" si="0"/>
        <v>1.0137457044673539</v>
      </c>
    </row>
    <row r="660" spans="1:16">
      <c r="A660" s="106">
        <v>2010</v>
      </c>
      <c r="B660" s="106" t="s">
        <v>292</v>
      </c>
      <c r="C660" s="106" t="s">
        <v>626</v>
      </c>
      <c r="D660" s="106" t="s">
        <v>627</v>
      </c>
      <c r="E660" s="106" t="s">
        <v>631</v>
      </c>
      <c r="F660" s="106" t="s">
        <v>301</v>
      </c>
      <c r="G660" s="106">
        <v>6.28</v>
      </c>
      <c r="H660" s="106">
        <v>7.34</v>
      </c>
      <c r="I660" s="106">
        <v>8.15</v>
      </c>
      <c r="J660" s="106">
        <v>8.39</v>
      </c>
      <c r="K660" s="106">
        <v>8.58</v>
      </c>
      <c r="L660" s="106">
        <v>9.31</v>
      </c>
      <c r="M660" s="106">
        <v>10.41</v>
      </c>
      <c r="N660" s="106">
        <v>12.46</v>
      </c>
      <c r="O660" s="106">
        <v>16.059999999999999</v>
      </c>
      <c r="P660" s="136">
        <f t="shared" si="0"/>
        <v>0.86144578313253006</v>
      </c>
    </row>
    <row r="661" spans="1:16">
      <c r="A661" s="106">
        <v>2010</v>
      </c>
      <c r="B661" s="106" t="s">
        <v>292</v>
      </c>
      <c r="C661" s="106" t="s">
        <v>630</v>
      </c>
      <c r="D661" s="106" t="s">
        <v>627</v>
      </c>
      <c r="E661" s="106" t="s">
        <v>631</v>
      </c>
      <c r="F661" s="106" t="s">
        <v>301</v>
      </c>
      <c r="G661" s="106">
        <v>6.28</v>
      </c>
      <c r="H661" s="106">
        <v>7.34</v>
      </c>
      <c r="I661" s="106">
        <v>8.15</v>
      </c>
      <c r="J661" s="106">
        <v>8.39</v>
      </c>
      <c r="K661" s="106">
        <v>8.58</v>
      </c>
      <c r="L661" s="106">
        <v>9.31</v>
      </c>
      <c r="M661" s="106">
        <v>10.41</v>
      </c>
      <c r="N661" s="106">
        <v>12.46</v>
      </c>
      <c r="O661" s="106">
        <v>16.059999999999999</v>
      </c>
      <c r="P661" s="136">
        <f t="shared" si="0"/>
        <v>0.86144578313253006</v>
      </c>
    </row>
    <row r="662" spans="1:16">
      <c r="A662" s="106">
        <v>2010</v>
      </c>
      <c r="B662" s="106" t="s">
        <v>292</v>
      </c>
      <c r="C662" s="106" t="s">
        <v>626</v>
      </c>
      <c r="D662" s="106" t="s">
        <v>627</v>
      </c>
      <c r="E662" s="106" t="s">
        <v>631</v>
      </c>
      <c r="F662" s="106" t="s">
        <v>353</v>
      </c>
      <c r="G662" s="106">
        <v>7.07</v>
      </c>
      <c r="H662" s="106">
        <v>8.11</v>
      </c>
      <c r="I662" s="106">
        <v>8.57</v>
      </c>
      <c r="J662" s="106">
        <v>9.58</v>
      </c>
      <c r="K662" s="106">
        <v>10.77</v>
      </c>
      <c r="L662" s="106">
        <v>12.09</v>
      </c>
      <c r="M662" s="106">
        <v>13.6</v>
      </c>
      <c r="N662" s="106">
        <v>15.66</v>
      </c>
      <c r="O662" s="106">
        <v>19.05</v>
      </c>
      <c r="P662" s="136">
        <f t="shared" si="0"/>
        <v>0.9598930481283422</v>
      </c>
    </row>
    <row r="663" spans="1:16">
      <c r="A663" s="106">
        <v>2010</v>
      </c>
      <c r="B663" s="106" t="s">
        <v>292</v>
      </c>
      <c r="C663" s="106" t="s">
        <v>630</v>
      </c>
      <c r="D663" s="106" t="s">
        <v>627</v>
      </c>
      <c r="E663" s="106" t="s">
        <v>631</v>
      </c>
      <c r="F663" s="106" t="s">
        <v>353</v>
      </c>
      <c r="G663" s="106">
        <v>6.42</v>
      </c>
      <c r="H663" s="106">
        <v>7.76</v>
      </c>
      <c r="I663" s="106">
        <v>8.4</v>
      </c>
      <c r="J663" s="106">
        <v>9.3000000000000007</v>
      </c>
      <c r="K663" s="106">
        <v>10.45</v>
      </c>
      <c r="L663" s="106">
        <v>11.83</v>
      </c>
      <c r="M663" s="106">
        <v>13.36</v>
      </c>
      <c r="N663" s="106">
        <v>15.42</v>
      </c>
      <c r="O663" s="106">
        <v>18.8</v>
      </c>
      <c r="P663" s="136">
        <f t="shared" si="0"/>
        <v>0.9355416293643688</v>
      </c>
    </row>
    <row r="664" spans="1:16">
      <c r="A664" s="106">
        <v>2010</v>
      </c>
      <c r="B664" s="106" t="s">
        <v>292</v>
      </c>
      <c r="C664" s="106" t="s">
        <v>626</v>
      </c>
      <c r="D664" s="106" t="s">
        <v>627</v>
      </c>
      <c r="E664" s="106" t="s">
        <v>353</v>
      </c>
      <c r="F664" s="106" t="s">
        <v>629</v>
      </c>
      <c r="G664" s="106">
        <v>8.34</v>
      </c>
      <c r="H664" s="106">
        <v>10.18</v>
      </c>
      <c r="I664" s="106">
        <v>11.83</v>
      </c>
      <c r="J664" s="106">
        <v>13.48</v>
      </c>
      <c r="K664" s="106">
        <v>15.43</v>
      </c>
      <c r="L664" s="106">
        <v>17.82</v>
      </c>
      <c r="M664" s="106">
        <v>20.84</v>
      </c>
      <c r="N664" s="106">
        <v>25.28</v>
      </c>
      <c r="O664" s="106">
        <v>32.869999999999997</v>
      </c>
      <c r="P664" s="136">
        <f t="shared" si="0"/>
        <v>1.023209549071618</v>
      </c>
    </row>
    <row r="665" spans="1:16">
      <c r="A665" s="106">
        <v>2010</v>
      </c>
      <c r="B665" s="106" t="s">
        <v>292</v>
      </c>
      <c r="C665" s="106" t="s">
        <v>630</v>
      </c>
      <c r="D665" s="106" t="s">
        <v>627</v>
      </c>
      <c r="E665" s="106" t="s">
        <v>353</v>
      </c>
      <c r="F665" s="106" t="s">
        <v>629</v>
      </c>
      <c r="G665" s="106">
        <v>7.6</v>
      </c>
      <c r="H665" s="106">
        <v>9.48</v>
      </c>
      <c r="I665" s="106">
        <v>11.27</v>
      </c>
      <c r="J665" s="106">
        <v>12.96</v>
      </c>
      <c r="K665" s="106">
        <v>14.91</v>
      </c>
      <c r="L665" s="106">
        <v>17.239999999999998</v>
      </c>
      <c r="M665" s="106">
        <v>20.34</v>
      </c>
      <c r="N665" s="106">
        <v>24.71</v>
      </c>
      <c r="O665" s="106">
        <v>32.32</v>
      </c>
      <c r="P665" s="136">
        <f t="shared" si="0"/>
        <v>0.99665775401069512</v>
      </c>
    </row>
    <row r="666" spans="1:16">
      <c r="A666" s="106">
        <v>2010</v>
      </c>
      <c r="B666" s="106" t="s">
        <v>292</v>
      </c>
      <c r="C666" s="106" t="s">
        <v>626</v>
      </c>
      <c r="D666" s="106" t="s">
        <v>627</v>
      </c>
      <c r="E666" s="106" t="s">
        <v>353</v>
      </c>
      <c r="F666" s="106" t="s">
        <v>301</v>
      </c>
      <c r="G666" s="106">
        <v>6.46</v>
      </c>
      <c r="H666" s="106">
        <v>7.6</v>
      </c>
      <c r="I666" s="106">
        <v>8.31</v>
      </c>
      <c r="J666" s="106">
        <v>8.44</v>
      </c>
      <c r="K666" s="106">
        <v>9.17</v>
      </c>
      <c r="L666" s="106">
        <v>10.15</v>
      </c>
      <c r="M666" s="106">
        <v>12.12</v>
      </c>
      <c r="N666" s="106">
        <v>15.35</v>
      </c>
      <c r="O666" s="106">
        <v>21.14</v>
      </c>
      <c r="P666" s="136">
        <f t="shared" si="0"/>
        <v>0.85620915032679734</v>
      </c>
    </row>
    <row r="667" spans="1:16">
      <c r="A667" s="106">
        <v>2010</v>
      </c>
      <c r="B667" s="106" t="s">
        <v>292</v>
      </c>
      <c r="C667" s="106" t="s">
        <v>630</v>
      </c>
      <c r="D667" s="106" t="s">
        <v>627</v>
      </c>
      <c r="E667" s="106" t="s">
        <v>353</v>
      </c>
      <c r="F667" s="106" t="s">
        <v>301</v>
      </c>
      <c r="G667" s="106">
        <v>6.46</v>
      </c>
      <c r="H667" s="106">
        <v>7.6</v>
      </c>
      <c r="I667" s="106">
        <v>8.31</v>
      </c>
      <c r="J667" s="106">
        <v>8.44</v>
      </c>
      <c r="K667" s="106">
        <v>9.17</v>
      </c>
      <c r="L667" s="106">
        <v>10.15</v>
      </c>
      <c r="M667" s="106">
        <v>12.12</v>
      </c>
      <c r="N667" s="106">
        <v>15.35</v>
      </c>
      <c r="O667" s="106">
        <v>21.14</v>
      </c>
      <c r="P667" s="136">
        <f t="shared" si="0"/>
        <v>0.85781103835360151</v>
      </c>
    </row>
    <row r="668" spans="1:16">
      <c r="A668" s="106">
        <v>2010</v>
      </c>
      <c r="B668" s="106" t="s">
        <v>292</v>
      </c>
      <c r="C668" s="106" t="s">
        <v>626</v>
      </c>
      <c r="D668" s="106" t="s">
        <v>627</v>
      </c>
      <c r="E668" s="106" t="s">
        <v>353</v>
      </c>
      <c r="F668" s="106" t="s">
        <v>353</v>
      </c>
      <c r="G668" s="106">
        <v>7.6</v>
      </c>
      <c r="H668" s="106">
        <v>8.49</v>
      </c>
      <c r="I668" s="106">
        <v>9.93</v>
      </c>
      <c r="J668" s="106">
        <v>11.54</v>
      </c>
      <c r="K668" s="106">
        <v>13.38</v>
      </c>
      <c r="L668" s="106">
        <v>15.66</v>
      </c>
      <c r="M668" s="106">
        <v>18.62</v>
      </c>
      <c r="N668" s="106">
        <v>22.87</v>
      </c>
      <c r="O668" s="106">
        <v>30.34</v>
      </c>
      <c r="P668" s="136">
        <f t="shared" si="0"/>
        <v>0.94625176803394628</v>
      </c>
    </row>
    <row r="669" spans="1:16">
      <c r="A669" s="106">
        <v>2010</v>
      </c>
      <c r="B669" s="106" t="s">
        <v>292</v>
      </c>
      <c r="C669" s="106" t="s">
        <v>630</v>
      </c>
      <c r="D669" s="106" t="s">
        <v>627</v>
      </c>
      <c r="E669" s="106" t="s">
        <v>353</v>
      </c>
      <c r="F669" s="106" t="s">
        <v>353</v>
      </c>
      <c r="G669" s="106">
        <v>7.03</v>
      </c>
      <c r="H669" s="106">
        <v>8.3800000000000008</v>
      </c>
      <c r="I669" s="106">
        <v>9.5</v>
      </c>
      <c r="J669" s="106">
        <v>11.2</v>
      </c>
      <c r="K669" s="106">
        <v>13.05</v>
      </c>
      <c r="L669" s="106">
        <v>15.32</v>
      </c>
      <c r="M669" s="106">
        <v>18.260000000000002</v>
      </c>
      <c r="N669" s="106">
        <v>22.47</v>
      </c>
      <c r="O669" s="106">
        <v>29.97</v>
      </c>
      <c r="P669" s="136">
        <f t="shared" si="0"/>
        <v>0.93147751605995721</v>
      </c>
    </row>
    <row r="670" spans="1:16">
      <c r="A670" s="106">
        <v>2010</v>
      </c>
      <c r="B670" s="106" t="s">
        <v>292</v>
      </c>
      <c r="C670" s="106" t="s">
        <v>626</v>
      </c>
      <c r="D670" s="106" t="s">
        <v>113</v>
      </c>
      <c r="E670" s="106" t="s">
        <v>628</v>
      </c>
      <c r="F670" s="106" t="s">
        <v>629</v>
      </c>
      <c r="G670" s="106">
        <v>13.33</v>
      </c>
      <c r="H670" s="106">
        <v>16</v>
      </c>
      <c r="I670" s="106">
        <v>17.72</v>
      </c>
      <c r="J670" s="106">
        <v>19.53</v>
      </c>
      <c r="K670" s="106">
        <v>21.7</v>
      </c>
      <c r="L670" s="106">
        <v>23.91</v>
      </c>
      <c r="M670" s="106">
        <v>26.71</v>
      </c>
      <c r="N670" s="106">
        <v>30.45</v>
      </c>
      <c r="O670" s="106">
        <v>37.869999999999997</v>
      </c>
      <c r="P670" s="136">
        <f t="shared" si="0"/>
        <v>1.2572421784472767</v>
      </c>
    </row>
    <row r="671" spans="1:16">
      <c r="A671" s="106">
        <v>2010</v>
      </c>
      <c r="B671" s="106" t="s">
        <v>292</v>
      </c>
      <c r="C671" s="106" t="s">
        <v>630</v>
      </c>
      <c r="D671" s="106" t="s">
        <v>113</v>
      </c>
      <c r="E671" s="106" t="s">
        <v>628</v>
      </c>
      <c r="F671" s="106" t="s">
        <v>629</v>
      </c>
      <c r="G671" s="106">
        <v>13</v>
      </c>
      <c r="H671" s="106">
        <v>15.78</v>
      </c>
      <c r="I671" s="106">
        <v>17.53</v>
      </c>
      <c r="J671" s="106">
        <v>19.36</v>
      </c>
      <c r="K671" s="106">
        <v>21.56</v>
      </c>
      <c r="L671" s="106">
        <v>23.81</v>
      </c>
      <c r="M671" s="106">
        <v>26.59</v>
      </c>
      <c r="N671" s="106">
        <v>30.31</v>
      </c>
      <c r="O671" s="106">
        <v>37.799999999999997</v>
      </c>
      <c r="P671" s="136">
        <f t="shared" si="0"/>
        <v>1.2534883720930232</v>
      </c>
    </row>
    <row r="672" spans="1:16">
      <c r="A672" s="106">
        <v>2010</v>
      </c>
      <c r="B672" s="106" t="s">
        <v>292</v>
      </c>
      <c r="C672" s="106" t="s">
        <v>626</v>
      </c>
      <c r="D672" s="106" t="s">
        <v>113</v>
      </c>
      <c r="E672" s="106" t="s">
        <v>628</v>
      </c>
      <c r="F672" s="106" t="s">
        <v>301</v>
      </c>
      <c r="G672" s="106">
        <v>9.43</v>
      </c>
      <c r="H672" s="106">
        <v>11.52</v>
      </c>
      <c r="I672" s="106">
        <v>13.33</v>
      </c>
      <c r="J672" s="106">
        <v>15.52</v>
      </c>
      <c r="K672" s="106">
        <v>17.62</v>
      </c>
      <c r="L672" s="106">
        <v>19.86</v>
      </c>
      <c r="M672" s="106">
        <v>22.32</v>
      </c>
      <c r="N672" s="106">
        <v>24.69</v>
      </c>
      <c r="O672" s="106">
        <v>33.130000000000003</v>
      </c>
      <c r="P672" s="136">
        <f t="shared" si="0"/>
        <v>1.0456973293768546</v>
      </c>
    </row>
    <row r="673" spans="1:16">
      <c r="A673" s="106">
        <v>2010</v>
      </c>
      <c r="B673" s="106" t="s">
        <v>292</v>
      </c>
      <c r="C673" s="106" t="s">
        <v>630</v>
      </c>
      <c r="D673" s="106" t="s">
        <v>113</v>
      </c>
      <c r="E673" s="106" t="s">
        <v>628</v>
      </c>
      <c r="F673" s="106" t="s">
        <v>301</v>
      </c>
      <c r="G673" s="106">
        <v>9.43</v>
      </c>
      <c r="H673" s="106">
        <v>11.52</v>
      </c>
      <c r="I673" s="106">
        <v>13.33</v>
      </c>
      <c r="J673" s="106">
        <v>15.52</v>
      </c>
      <c r="K673" s="106">
        <v>17.62</v>
      </c>
      <c r="L673" s="106">
        <v>19.86</v>
      </c>
      <c r="M673" s="106">
        <v>22.32</v>
      </c>
      <c r="N673" s="106">
        <v>24.69</v>
      </c>
      <c r="O673" s="106">
        <v>33.130000000000003</v>
      </c>
      <c r="P673" s="136">
        <f t="shared" si="0"/>
        <v>1.0456973293768546</v>
      </c>
    </row>
    <row r="674" spans="1:16">
      <c r="A674" s="106">
        <v>2010</v>
      </c>
      <c r="B674" s="106" t="s">
        <v>292</v>
      </c>
      <c r="C674" s="106" t="s">
        <v>626</v>
      </c>
      <c r="D674" s="106" t="s">
        <v>113</v>
      </c>
      <c r="E674" s="106" t="s">
        <v>628</v>
      </c>
      <c r="F674" s="106" t="s">
        <v>353</v>
      </c>
      <c r="G674" s="106">
        <v>12.78</v>
      </c>
      <c r="H674" s="106">
        <v>15.62</v>
      </c>
      <c r="I674" s="106">
        <v>17.39</v>
      </c>
      <c r="J674" s="106">
        <v>19.2</v>
      </c>
      <c r="K674" s="106">
        <v>21.36</v>
      </c>
      <c r="L674" s="106">
        <v>23.6</v>
      </c>
      <c r="M674" s="106">
        <v>26.29</v>
      </c>
      <c r="N674" s="106">
        <v>30.06</v>
      </c>
      <c r="O674" s="106">
        <v>37.44</v>
      </c>
      <c r="P674" s="136">
        <f t="shared" si="0"/>
        <v>1.2396982008125361</v>
      </c>
    </row>
    <row r="675" spans="1:16">
      <c r="A675" s="106">
        <v>2010</v>
      </c>
      <c r="B675" s="106" t="s">
        <v>292</v>
      </c>
      <c r="C675" s="106" t="s">
        <v>630</v>
      </c>
      <c r="D675" s="106" t="s">
        <v>113</v>
      </c>
      <c r="E675" s="106" t="s">
        <v>628</v>
      </c>
      <c r="F675" s="106" t="s">
        <v>353</v>
      </c>
      <c r="G675" s="106">
        <v>12.5</v>
      </c>
      <c r="H675" s="106">
        <v>15.33</v>
      </c>
      <c r="I675" s="106">
        <v>17.28</v>
      </c>
      <c r="J675" s="106">
        <v>19.09</v>
      </c>
      <c r="K675" s="106">
        <v>21.24</v>
      </c>
      <c r="L675" s="106">
        <v>23.5</v>
      </c>
      <c r="M675" s="106">
        <v>26.18</v>
      </c>
      <c r="N675" s="106">
        <v>30</v>
      </c>
      <c r="O675" s="106">
        <v>37.340000000000003</v>
      </c>
      <c r="P675" s="136">
        <f t="shared" si="0"/>
        <v>1.2392065344224037</v>
      </c>
    </row>
    <row r="676" spans="1:16">
      <c r="A676" s="106">
        <v>2010</v>
      </c>
      <c r="B676" s="106" t="s">
        <v>292</v>
      </c>
      <c r="C676" s="106" t="s">
        <v>626</v>
      </c>
      <c r="D676" s="106" t="s">
        <v>113</v>
      </c>
      <c r="E676" s="106" t="s">
        <v>631</v>
      </c>
      <c r="F676" s="106" t="s">
        <v>629</v>
      </c>
      <c r="G676" s="106">
        <v>9.9700000000000006</v>
      </c>
      <c r="H676" s="106">
        <v>11.14</v>
      </c>
      <c r="I676" s="106">
        <v>12.33</v>
      </c>
      <c r="J676" s="106">
        <v>13.27</v>
      </c>
      <c r="K676" s="106">
        <v>14.12</v>
      </c>
      <c r="L676" s="106">
        <v>14.9</v>
      </c>
      <c r="M676" s="106">
        <v>15.74</v>
      </c>
      <c r="N676" s="106">
        <v>16.73</v>
      </c>
      <c r="O676" s="106">
        <v>18.399999999999999</v>
      </c>
      <c r="P676" s="136">
        <f t="shared" si="0"/>
        <v>1.2099400171379606</v>
      </c>
    </row>
    <row r="677" spans="1:16">
      <c r="A677" s="106">
        <v>2010</v>
      </c>
      <c r="B677" s="106" t="s">
        <v>292</v>
      </c>
      <c r="C677" s="106" t="s">
        <v>630</v>
      </c>
      <c r="D677" s="106" t="s">
        <v>113</v>
      </c>
      <c r="E677" s="106" t="s">
        <v>631</v>
      </c>
      <c r="F677" s="106" t="s">
        <v>629</v>
      </c>
      <c r="G677" s="106">
        <v>5.57</v>
      </c>
      <c r="H677" s="106">
        <v>9.91</v>
      </c>
      <c r="I677" s="106">
        <v>11.25</v>
      </c>
      <c r="J677" s="106">
        <v>12.59</v>
      </c>
      <c r="K677" s="106">
        <v>13.57</v>
      </c>
      <c r="L677" s="106">
        <v>14.49</v>
      </c>
      <c r="M677" s="106">
        <v>15.4</v>
      </c>
      <c r="N677" s="106">
        <v>16.46</v>
      </c>
      <c r="O677" s="106">
        <v>18.079999999999998</v>
      </c>
      <c r="P677" s="136">
        <f t="shared" si="0"/>
        <v>1.1861888111888113</v>
      </c>
    </row>
    <row r="678" spans="1:16">
      <c r="A678" s="106">
        <v>2010</v>
      </c>
      <c r="B678" s="106" t="s">
        <v>292</v>
      </c>
      <c r="C678" s="106" t="s">
        <v>626</v>
      </c>
      <c r="D678" s="106" t="s">
        <v>113</v>
      </c>
      <c r="E678" s="106" t="s">
        <v>631</v>
      </c>
      <c r="F678" s="106" t="s">
        <v>301</v>
      </c>
      <c r="G678" s="106">
        <v>7.02</v>
      </c>
      <c r="H678" s="106">
        <v>8.2100000000000009</v>
      </c>
      <c r="I678" s="106">
        <v>9.3000000000000007</v>
      </c>
      <c r="J678" s="106">
        <v>10</v>
      </c>
      <c r="K678" s="106">
        <v>10.42</v>
      </c>
      <c r="L678" s="106">
        <v>11.33</v>
      </c>
      <c r="M678" s="106">
        <v>12.44</v>
      </c>
      <c r="N678" s="106">
        <v>13.87</v>
      </c>
      <c r="O678" s="106">
        <v>16.22</v>
      </c>
      <c r="P678" s="136">
        <f t="shared" si="0"/>
        <v>0.78287002253944404</v>
      </c>
    </row>
    <row r="679" spans="1:16">
      <c r="A679" s="106">
        <v>2010</v>
      </c>
      <c r="B679" s="106" t="s">
        <v>292</v>
      </c>
      <c r="C679" s="106" t="s">
        <v>630</v>
      </c>
      <c r="D679" s="106" t="s">
        <v>113</v>
      </c>
      <c r="E679" s="106" t="s">
        <v>631</v>
      </c>
      <c r="F679" s="106" t="s">
        <v>301</v>
      </c>
      <c r="G679" s="106">
        <v>7.02</v>
      </c>
      <c r="H679" s="106">
        <v>8.2100000000000009</v>
      </c>
      <c r="I679" s="106">
        <v>9.3000000000000007</v>
      </c>
      <c r="J679" s="106">
        <v>10</v>
      </c>
      <c r="K679" s="106">
        <v>10.42</v>
      </c>
      <c r="L679" s="106">
        <v>11.33</v>
      </c>
      <c r="M679" s="106">
        <v>12.44</v>
      </c>
      <c r="N679" s="106">
        <v>13.87</v>
      </c>
      <c r="O679" s="106">
        <v>16.22</v>
      </c>
      <c r="P679" s="136">
        <f t="shared" si="0"/>
        <v>0.79663608562691135</v>
      </c>
    </row>
    <row r="680" spans="1:16">
      <c r="A680" s="106">
        <v>2010</v>
      </c>
      <c r="B680" s="106" t="s">
        <v>292</v>
      </c>
      <c r="C680" s="106" t="s">
        <v>626</v>
      </c>
      <c r="D680" s="106" t="s">
        <v>113</v>
      </c>
      <c r="E680" s="106" t="s">
        <v>631</v>
      </c>
      <c r="F680" s="106" t="s">
        <v>353</v>
      </c>
      <c r="G680" s="106">
        <v>9.44</v>
      </c>
      <c r="H680" s="106">
        <v>10.53</v>
      </c>
      <c r="I680" s="106">
        <v>11.6</v>
      </c>
      <c r="J680" s="106">
        <v>12.8</v>
      </c>
      <c r="K680" s="106">
        <v>13.7</v>
      </c>
      <c r="L680" s="106">
        <v>14.58</v>
      </c>
      <c r="M680" s="106">
        <v>15.48</v>
      </c>
      <c r="N680" s="106">
        <v>16.54</v>
      </c>
      <c r="O680" s="106">
        <v>18.239999999999998</v>
      </c>
      <c r="P680" s="136">
        <f t="shared" si="0"/>
        <v>1.1679454390451831</v>
      </c>
    </row>
    <row r="681" spans="1:16">
      <c r="A681" s="106">
        <v>2010</v>
      </c>
      <c r="B681" s="106" t="s">
        <v>292</v>
      </c>
      <c r="C681" s="106" t="s">
        <v>630</v>
      </c>
      <c r="D681" s="106" t="s">
        <v>113</v>
      </c>
      <c r="E681" s="106" t="s">
        <v>631</v>
      </c>
      <c r="F681" s="106" t="s">
        <v>353</v>
      </c>
      <c r="G681" s="106">
        <v>6</v>
      </c>
      <c r="H681" s="106">
        <v>9.57</v>
      </c>
      <c r="I681" s="106">
        <v>10.85</v>
      </c>
      <c r="J681" s="106">
        <v>12.02</v>
      </c>
      <c r="K681" s="106">
        <v>13.18</v>
      </c>
      <c r="L681" s="106">
        <v>14.19</v>
      </c>
      <c r="M681" s="106">
        <v>15.17</v>
      </c>
      <c r="N681" s="106">
        <v>16.29</v>
      </c>
      <c r="O681" s="106">
        <v>17.940000000000001</v>
      </c>
      <c r="P681" s="136">
        <f t="shared" si="0"/>
        <v>1.1480836236933798</v>
      </c>
    </row>
    <row r="682" spans="1:16">
      <c r="A682" s="106">
        <v>2010</v>
      </c>
      <c r="B682" s="106" t="s">
        <v>292</v>
      </c>
      <c r="C682" s="106" t="s">
        <v>626</v>
      </c>
      <c r="D682" s="106" t="s">
        <v>113</v>
      </c>
      <c r="E682" s="106" t="s">
        <v>353</v>
      </c>
      <c r="F682" s="106" t="s">
        <v>629</v>
      </c>
      <c r="G682" s="106">
        <v>10.14</v>
      </c>
      <c r="H682" s="106">
        <v>11.51</v>
      </c>
      <c r="I682" s="106">
        <v>12.84</v>
      </c>
      <c r="J682" s="106">
        <v>13.82</v>
      </c>
      <c r="K682" s="106">
        <v>14.72</v>
      </c>
      <c r="L682" s="106">
        <v>15.65</v>
      </c>
      <c r="M682" s="106">
        <v>16.73</v>
      </c>
      <c r="N682" s="106">
        <v>18.46</v>
      </c>
      <c r="O682" s="106">
        <v>23.05</v>
      </c>
      <c r="P682" s="136">
        <f t="shared" si="0"/>
        <v>1.1499999999999999</v>
      </c>
    </row>
    <row r="683" spans="1:16">
      <c r="A683" s="106">
        <v>2010</v>
      </c>
      <c r="B683" s="106" t="s">
        <v>292</v>
      </c>
      <c r="C683" s="106" t="s">
        <v>630</v>
      </c>
      <c r="D683" s="106" t="s">
        <v>113</v>
      </c>
      <c r="E683" s="106" t="s">
        <v>353</v>
      </c>
      <c r="F683" s="106" t="s">
        <v>629</v>
      </c>
      <c r="G683" s="106">
        <v>7.02</v>
      </c>
      <c r="H683" s="106">
        <v>10.37</v>
      </c>
      <c r="I683" s="106">
        <v>11.87</v>
      </c>
      <c r="J683" s="106">
        <v>13.17</v>
      </c>
      <c r="K683" s="106">
        <v>14.24</v>
      </c>
      <c r="L683" s="106">
        <v>15.25</v>
      </c>
      <c r="M683" s="106">
        <v>16.36</v>
      </c>
      <c r="N683" s="106">
        <v>17.940000000000001</v>
      </c>
      <c r="O683" s="106">
        <v>22.24</v>
      </c>
      <c r="P683" s="136">
        <f t="shared" si="0"/>
        <v>1.1346613545816733</v>
      </c>
    </row>
    <row r="684" spans="1:16">
      <c r="A684" s="106">
        <v>2010</v>
      </c>
      <c r="B684" s="106" t="s">
        <v>292</v>
      </c>
      <c r="C684" s="106" t="s">
        <v>626</v>
      </c>
      <c r="D684" s="106" t="s">
        <v>113</v>
      </c>
      <c r="E684" s="106" t="s">
        <v>353</v>
      </c>
      <c r="F684" s="106" t="s">
        <v>301</v>
      </c>
      <c r="G684" s="106">
        <v>7.24</v>
      </c>
      <c r="H684" s="106">
        <v>8.5</v>
      </c>
      <c r="I684" s="106">
        <v>9.49</v>
      </c>
      <c r="J684" s="106">
        <v>10</v>
      </c>
      <c r="K684" s="106">
        <v>10.89</v>
      </c>
      <c r="L684" s="106">
        <v>11.66</v>
      </c>
      <c r="M684" s="106">
        <v>12.99</v>
      </c>
      <c r="N684" s="106">
        <v>14.95</v>
      </c>
      <c r="O684" s="106">
        <v>18.829999999999998</v>
      </c>
      <c r="P684" s="136">
        <f t="shared" si="0"/>
        <v>0.78741865509761388</v>
      </c>
    </row>
    <row r="685" spans="1:16">
      <c r="A685" s="106">
        <v>2010</v>
      </c>
      <c r="B685" s="106" t="s">
        <v>292</v>
      </c>
      <c r="C685" s="106" t="s">
        <v>630</v>
      </c>
      <c r="D685" s="106" t="s">
        <v>113</v>
      </c>
      <c r="E685" s="106" t="s">
        <v>353</v>
      </c>
      <c r="F685" s="106" t="s">
        <v>301</v>
      </c>
      <c r="G685" s="106">
        <v>7.24</v>
      </c>
      <c r="H685" s="106">
        <v>8.5</v>
      </c>
      <c r="I685" s="106">
        <v>9.49</v>
      </c>
      <c r="J685" s="106">
        <v>10</v>
      </c>
      <c r="K685" s="106">
        <v>10.89</v>
      </c>
      <c r="L685" s="106">
        <v>11.66</v>
      </c>
      <c r="M685" s="106">
        <v>12.99</v>
      </c>
      <c r="N685" s="106">
        <v>14.95</v>
      </c>
      <c r="O685" s="106">
        <v>18.829999999999998</v>
      </c>
      <c r="P685" s="136">
        <f t="shared" si="0"/>
        <v>0.80428360413589373</v>
      </c>
    </row>
    <row r="686" spans="1:16">
      <c r="A686" s="106">
        <v>2010</v>
      </c>
      <c r="B686" s="106" t="s">
        <v>292</v>
      </c>
      <c r="C686" s="106" t="s">
        <v>626</v>
      </c>
      <c r="D686" s="106" t="s">
        <v>113</v>
      </c>
      <c r="E686" s="106" t="s">
        <v>353</v>
      </c>
      <c r="F686" s="106" t="s">
        <v>353</v>
      </c>
      <c r="G686" s="106">
        <v>9.6300000000000008</v>
      </c>
      <c r="H686" s="106">
        <v>10.9</v>
      </c>
      <c r="I686" s="106">
        <v>12.18</v>
      </c>
      <c r="J686" s="106">
        <v>13.3</v>
      </c>
      <c r="K686" s="106">
        <v>14.34</v>
      </c>
      <c r="L686" s="106">
        <v>15.34</v>
      </c>
      <c r="M686" s="106">
        <v>16.46</v>
      </c>
      <c r="N686" s="106">
        <v>18.11</v>
      </c>
      <c r="O686" s="106">
        <v>22.54</v>
      </c>
      <c r="P686" s="136">
        <f t="shared" si="0"/>
        <v>1.1116279069767441</v>
      </c>
    </row>
    <row r="687" spans="1:16">
      <c r="A687" s="106">
        <v>2010</v>
      </c>
      <c r="B687" s="106" t="s">
        <v>292</v>
      </c>
      <c r="C687" s="106" t="s">
        <v>630</v>
      </c>
      <c r="D687" s="106" t="s">
        <v>113</v>
      </c>
      <c r="E687" s="106" t="s">
        <v>353</v>
      </c>
      <c r="F687" s="106" t="s">
        <v>353</v>
      </c>
      <c r="G687" s="106">
        <v>7.06</v>
      </c>
      <c r="H687" s="106">
        <v>10</v>
      </c>
      <c r="I687" s="106">
        <v>11.33</v>
      </c>
      <c r="J687" s="106">
        <v>12.75</v>
      </c>
      <c r="K687" s="106">
        <v>13.89</v>
      </c>
      <c r="L687" s="106">
        <v>14.96</v>
      </c>
      <c r="M687" s="106">
        <v>16.149999999999999</v>
      </c>
      <c r="N687" s="106">
        <v>17.66</v>
      </c>
      <c r="O687" s="106">
        <v>21.92</v>
      </c>
      <c r="P687" s="136">
        <f t="shared" si="0"/>
        <v>1.1006339144215531</v>
      </c>
    </row>
    <row r="688" spans="1:16">
      <c r="A688" s="106">
        <v>2010</v>
      </c>
      <c r="B688" s="106" t="s">
        <v>292</v>
      </c>
      <c r="C688" s="106" t="s">
        <v>626</v>
      </c>
      <c r="D688" s="106" t="s">
        <v>632</v>
      </c>
      <c r="E688" s="106" t="s">
        <v>628</v>
      </c>
      <c r="F688" s="106" t="s">
        <v>629</v>
      </c>
      <c r="G688" s="106">
        <v>16.18</v>
      </c>
      <c r="H688" s="106">
        <v>19.7</v>
      </c>
      <c r="I688" s="106">
        <v>22.34</v>
      </c>
      <c r="J688" s="106">
        <v>24.68</v>
      </c>
      <c r="K688" s="106">
        <v>26.96</v>
      </c>
      <c r="L688" s="106">
        <v>29.45</v>
      </c>
      <c r="M688" s="106">
        <v>32.299999999999997</v>
      </c>
      <c r="N688" s="106">
        <v>36</v>
      </c>
      <c r="O688" s="106">
        <v>41.44</v>
      </c>
      <c r="P688" s="136">
        <f t="shared" si="0"/>
        <v>1.3846944016435543</v>
      </c>
    </row>
    <row r="689" spans="1:16">
      <c r="A689" s="106">
        <v>2010</v>
      </c>
      <c r="B689" s="106" t="s">
        <v>292</v>
      </c>
      <c r="C689" s="106" t="s">
        <v>630</v>
      </c>
      <c r="D689" s="106" t="s">
        <v>632</v>
      </c>
      <c r="E689" s="106" t="s">
        <v>628</v>
      </c>
      <c r="F689" s="106" t="s">
        <v>629</v>
      </c>
      <c r="G689" s="106">
        <v>15.56</v>
      </c>
      <c r="H689" s="106">
        <v>19.329999999999998</v>
      </c>
      <c r="I689" s="106">
        <v>22.09</v>
      </c>
      <c r="J689" s="106">
        <v>24.47</v>
      </c>
      <c r="K689" s="106">
        <v>26.78</v>
      </c>
      <c r="L689" s="106">
        <v>29.31</v>
      </c>
      <c r="M689" s="106">
        <v>32.159999999999997</v>
      </c>
      <c r="N689" s="106">
        <v>35.880000000000003</v>
      </c>
      <c r="O689" s="106">
        <v>41.32</v>
      </c>
      <c r="P689" s="136">
        <f t="shared" si="0"/>
        <v>1.3768637532133676</v>
      </c>
    </row>
    <row r="690" spans="1:16">
      <c r="A690" s="106">
        <v>2010</v>
      </c>
      <c r="B690" s="106" t="s">
        <v>292</v>
      </c>
      <c r="C690" s="106" t="s">
        <v>626</v>
      </c>
      <c r="D690" s="106" t="s">
        <v>632</v>
      </c>
      <c r="E690" s="106" t="s">
        <v>628</v>
      </c>
      <c r="F690" s="106" t="s">
        <v>301</v>
      </c>
      <c r="G690" s="106">
        <v>11.34</v>
      </c>
      <c r="H690" s="106">
        <v>15.71</v>
      </c>
      <c r="I690" s="106">
        <v>19.39</v>
      </c>
      <c r="J690" s="106">
        <v>22.49</v>
      </c>
      <c r="K690" s="106">
        <v>25.7</v>
      </c>
      <c r="L690" s="106">
        <v>29.4</v>
      </c>
      <c r="M690" s="106">
        <v>34.270000000000003</v>
      </c>
      <c r="N690" s="106">
        <v>40.32</v>
      </c>
      <c r="O690" s="106">
        <v>50.63</v>
      </c>
      <c r="P690" s="136">
        <f t="shared" si="0"/>
        <v>1.2869303955933902</v>
      </c>
    </row>
    <row r="691" spans="1:16">
      <c r="A691" s="106">
        <v>2010</v>
      </c>
      <c r="B691" s="106" t="s">
        <v>292</v>
      </c>
      <c r="C691" s="106" t="s">
        <v>630</v>
      </c>
      <c r="D691" s="106" t="s">
        <v>632</v>
      </c>
      <c r="E691" s="106" t="s">
        <v>628</v>
      </c>
      <c r="F691" s="106" t="s">
        <v>301</v>
      </c>
      <c r="G691" s="106">
        <v>11.34</v>
      </c>
      <c r="H691" s="106">
        <v>15.71</v>
      </c>
      <c r="I691" s="106">
        <v>19.39</v>
      </c>
      <c r="J691" s="106">
        <v>22.49</v>
      </c>
      <c r="K691" s="106">
        <v>25.7</v>
      </c>
      <c r="L691" s="106">
        <v>29.4</v>
      </c>
      <c r="M691" s="106">
        <v>34.270000000000003</v>
      </c>
      <c r="N691" s="106">
        <v>40.32</v>
      </c>
      <c r="O691" s="106">
        <v>50.63</v>
      </c>
      <c r="P691" s="136">
        <f t="shared" si="0"/>
        <v>1.2960161371659102</v>
      </c>
    </row>
    <row r="692" spans="1:16">
      <c r="A692" s="106">
        <v>2010</v>
      </c>
      <c r="B692" s="106" t="s">
        <v>292</v>
      </c>
      <c r="C692" s="106" t="s">
        <v>626</v>
      </c>
      <c r="D692" s="106" t="s">
        <v>632</v>
      </c>
      <c r="E692" s="106" t="s">
        <v>628</v>
      </c>
      <c r="F692" s="106" t="s">
        <v>353</v>
      </c>
      <c r="G692" s="106">
        <v>15.68</v>
      </c>
      <c r="H692" s="106">
        <v>19.36</v>
      </c>
      <c r="I692" s="106">
        <v>22.1</v>
      </c>
      <c r="J692" s="106">
        <v>24.51</v>
      </c>
      <c r="K692" s="106">
        <v>26.86</v>
      </c>
      <c r="L692" s="106">
        <v>29.45</v>
      </c>
      <c r="M692" s="106">
        <v>32.44</v>
      </c>
      <c r="N692" s="106">
        <v>36.270000000000003</v>
      </c>
      <c r="O692" s="106">
        <v>42.31</v>
      </c>
      <c r="P692" s="136">
        <f t="shared" si="0"/>
        <v>1.3767298821117375</v>
      </c>
    </row>
    <row r="693" spans="1:16">
      <c r="A693" s="106">
        <v>2010</v>
      </c>
      <c r="B693" s="106" t="s">
        <v>292</v>
      </c>
      <c r="C693" s="106" t="s">
        <v>630</v>
      </c>
      <c r="D693" s="106" t="s">
        <v>632</v>
      </c>
      <c r="E693" s="106" t="s">
        <v>628</v>
      </c>
      <c r="F693" s="106" t="s">
        <v>353</v>
      </c>
      <c r="G693" s="106">
        <v>15.11</v>
      </c>
      <c r="H693" s="106">
        <v>19.010000000000002</v>
      </c>
      <c r="I693" s="106">
        <v>21.86</v>
      </c>
      <c r="J693" s="106">
        <v>24.3</v>
      </c>
      <c r="K693" s="106">
        <v>26.7</v>
      </c>
      <c r="L693" s="106">
        <v>29.32</v>
      </c>
      <c r="M693" s="106">
        <v>32.299999999999997</v>
      </c>
      <c r="N693" s="106">
        <v>36.18</v>
      </c>
      <c r="O693" s="106">
        <v>42.18</v>
      </c>
      <c r="P693" s="136">
        <f t="shared" si="0"/>
        <v>1.3713405238828968</v>
      </c>
    </row>
    <row r="694" spans="1:16">
      <c r="A694" s="106">
        <v>2010</v>
      </c>
      <c r="B694" s="106" t="s">
        <v>292</v>
      </c>
      <c r="C694" s="106" t="s">
        <v>626</v>
      </c>
      <c r="D694" s="106" t="s">
        <v>632</v>
      </c>
      <c r="E694" s="106" t="s">
        <v>631</v>
      </c>
      <c r="F694" s="106" t="s">
        <v>629</v>
      </c>
      <c r="G694" s="106">
        <v>9.7899999999999991</v>
      </c>
      <c r="H694" s="106">
        <v>11.86</v>
      </c>
      <c r="I694" s="106">
        <v>13.55</v>
      </c>
      <c r="J694" s="106">
        <v>14.94</v>
      </c>
      <c r="K694" s="106">
        <v>16.27</v>
      </c>
      <c r="L694" s="106">
        <v>17.64</v>
      </c>
      <c r="M694" s="106">
        <v>19.2</v>
      </c>
      <c r="N694" s="106">
        <v>21.13</v>
      </c>
      <c r="O694" s="106">
        <v>23.89</v>
      </c>
      <c r="P694" s="136">
        <f t="shared" si="0"/>
        <v>1.3325143325143325</v>
      </c>
    </row>
    <row r="695" spans="1:16">
      <c r="A695" s="106">
        <v>2010</v>
      </c>
      <c r="B695" s="106" t="s">
        <v>292</v>
      </c>
      <c r="C695" s="106" t="s">
        <v>630</v>
      </c>
      <c r="D695" s="106" t="s">
        <v>632</v>
      </c>
      <c r="E695" s="106" t="s">
        <v>631</v>
      </c>
      <c r="F695" s="106" t="s">
        <v>629</v>
      </c>
      <c r="G695" s="106">
        <v>7.5</v>
      </c>
      <c r="H695" s="106">
        <v>10.51</v>
      </c>
      <c r="I695" s="106">
        <v>12.59</v>
      </c>
      <c r="J695" s="106">
        <v>14.26</v>
      </c>
      <c r="K695" s="106">
        <v>15.71</v>
      </c>
      <c r="L695" s="106">
        <v>17.16</v>
      </c>
      <c r="M695" s="106">
        <v>18.78</v>
      </c>
      <c r="N695" s="106">
        <v>20.76</v>
      </c>
      <c r="O695" s="106">
        <v>23.6</v>
      </c>
      <c r="P695" s="136">
        <f t="shared" si="0"/>
        <v>1.2951360263808738</v>
      </c>
    </row>
    <row r="696" spans="1:16">
      <c r="A696" s="106">
        <v>2010</v>
      </c>
      <c r="B696" s="106" t="s">
        <v>292</v>
      </c>
      <c r="C696" s="106" t="s">
        <v>626</v>
      </c>
      <c r="D696" s="106" t="s">
        <v>632</v>
      </c>
      <c r="E696" s="106" t="s">
        <v>631</v>
      </c>
      <c r="F696" s="106" t="s">
        <v>301</v>
      </c>
      <c r="G696" s="106">
        <v>6.54</v>
      </c>
      <c r="H696" s="106">
        <v>7.69</v>
      </c>
      <c r="I696" s="106">
        <v>8.8000000000000007</v>
      </c>
      <c r="J696" s="106">
        <v>9.85</v>
      </c>
      <c r="K696" s="106">
        <v>11.02</v>
      </c>
      <c r="L696" s="106">
        <v>13.18</v>
      </c>
      <c r="M696" s="106">
        <v>16.190000000000001</v>
      </c>
      <c r="N696" s="106">
        <v>20.34</v>
      </c>
      <c r="O696" s="106">
        <v>26.59</v>
      </c>
      <c r="P696" s="136">
        <f t="shared" si="0"/>
        <v>0.86026541764246678</v>
      </c>
    </row>
    <row r="697" spans="1:16">
      <c r="A697" s="106">
        <v>2010</v>
      </c>
      <c r="B697" s="106" t="s">
        <v>292</v>
      </c>
      <c r="C697" s="106" t="s">
        <v>630</v>
      </c>
      <c r="D697" s="106" t="s">
        <v>632</v>
      </c>
      <c r="E697" s="106" t="s">
        <v>631</v>
      </c>
      <c r="F697" s="106" t="s">
        <v>301</v>
      </c>
      <c r="G697" s="106">
        <v>6.54</v>
      </c>
      <c r="H697" s="106">
        <v>7.69</v>
      </c>
      <c r="I697" s="106">
        <v>8.8000000000000007</v>
      </c>
      <c r="J697" s="106">
        <v>9.85</v>
      </c>
      <c r="K697" s="106">
        <v>11.02</v>
      </c>
      <c r="L697" s="106">
        <v>13.18</v>
      </c>
      <c r="M697" s="106">
        <v>16.190000000000001</v>
      </c>
      <c r="N697" s="106">
        <v>20.34</v>
      </c>
      <c r="O697" s="106">
        <v>26.59</v>
      </c>
      <c r="P697" s="136">
        <f t="shared" si="0"/>
        <v>0.86840031520882588</v>
      </c>
    </row>
    <row r="698" spans="1:16">
      <c r="A698" s="106">
        <v>2010</v>
      </c>
      <c r="B698" s="106" t="s">
        <v>292</v>
      </c>
      <c r="C698" s="106" t="s">
        <v>626</v>
      </c>
      <c r="D698" s="106" t="s">
        <v>632</v>
      </c>
      <c r="E698" s="106" t="s">
        <v>631</v>
      </c>
      <c r="F698" s="106" t="s">
        <v>353</v>
      </c>
      <c r="G698" s="106">
        <v>8.75</v>
      </c>
      <c r="H698" s="106">
        <v>10.72</v>
      </c>
      <c r="I698" s="106">
        <v>12.61</v>
      </c>
      <c r="J698" s="106">
        <v>14.29</v>
      </c>
      <c r="K698" s="106">
        <v>15.76</v>
      </c>
      <c r="L698" s="106">
        <v>17.25</v>
      </c>
      <c r="M698" s="106">
        <v>18.95</v>
      </c>
      <c r="N698" s="106">
        <v>21.06</v>
      </c>
      <c r="O698" s="106">
        <v>24.16</v>
      </c>
      <c r="P698" s="136">
        <f t="shared" si="0"/>
        <v>1.2865306122448978</v>
      </c>
    </row>
    <row r="699" spans="1:16">
      <c r="A699" s="106">
        <v>2010</v>
      </c>
      <c r="B699" s="106" t="s">
        <v>292</v>
      </c>
      <c r="C699" s="106" t="s">
        <v>630</v>
      </c>
      <c r="D699" s="106" t="s">
        <v>632</v>
      </c>
      <c r="E699" s="106" t="s">
        <v>631</v>
      </c>
      <c r="F699" s="106" t="s">
        <v>353</v>
      </c>
      <c r="G699" s="106">
        <v>7.06</v>
      </c>
      <c r="H699" s="106">
        <v>9.64</v>
      </c>
      <c r="I699" s="106">
        <v>11.71</v>
      </c>
      <c r="J699" s="106">
        <v>13.63</v>
      </c>
      <c r="K699" s="106">
        <v>15.23</v>
      </c>
      <c r="L699" s="106">
        <v>16.82</v>
      </c>
      <c r="M699" s="106">
        <v>18.579999999999998</v>
      </c>
      <c r="N699" s="106">
        <v>20.73</v>
      </c>
      <c r="O699" s="106">
        <v>23.86</v>
      </c>
      <c r="P699" s="136">
        <f t="shared" si="0"/>
        <v>1.2514379622021365</v>
      </c>
    </row>
    <row r="700" spans="1:16">
      <c r="A700" s="106">
        <v>2010</v>
      </c>
      <c r="B700" s="106" t="s">
        <v>292</v>
      </c>
      <c r="C700" s="106" t="s">
        <v>626</v>
      </c>
      <c r="D700" s="106" t="s">
        <v>632</v>
      </c>
      <c r="E700" s="106" t="s">
        <v>353</v>
      </c>
      <c r="F700" s="106" t="s">
        <v>629</v>
      </c>
      <c r="G700" s="106">
        <v>10.55</v>
      </c>
      <c r="H700" s="106">
        <v>13</v>
      </c>
      <c r="I700" s="106">
        <v>14.87</v>
      </c>
      <c r="J700" s="106">
        <v>16.559999999999999</v>
      </c>
      <c r="K700" s="106">
        <v>18.29</v>
      </c>
      <c r="L700" s="106">
        <v>20.25</v>
      </c>
      <c r="M700" s="106">
        <v>22.64</v>
      </c>
      <c r="N700" s="106">
        <v>25.93</v>
      </c>
      <c r="O700" s="106">
        <v>31.98</v>
      </c>
      <c r="P700" s="136">
        <f t="shared" si="0"/>
        <v>1.2844101123595504</v>
      </c>
    </row>
    <row r="701" spans="1:16">
      <c r="A701" s="106">
        <v>2010</v>
      </c>
      <c r="B701" s="106" t="s">
        <v>292</v>
      </c>
      <c r="C701" s="106" t="s">
        <v>630</v>
      </c>
      <c r="D701" s="106" t="s">
        <v>632</v>
      </c>
      <c r="E701" s="106" t="s">
        <v>353</v>
      </c>
      <c r="F701" s="106" t="s">
        <v>629</v>
      </c>
      <c r="G701" s="106">
        <v>8.68</v>
      </c>
      <c r="H701" s="106">
        <v>11.82</v>
      </c>
      <c r="I701" s="106">
        <v>14.09</v>
      </c>
      <c r="J701" s="106">
        <v>15.9</v>
      </c>
      <c r="K701" s="106">
        <v>17.71</v>
      </c>
      <c r="L701" s="106">
        <v>19.72</v>
      </c>
      <c r="M701" s="106">
        <v>22.14</v>
      </c>
      <c r="N701" s="106">
        <v>25.39</v>
      </c>
      <c r="O701" s="106">
        <v>31.43</v>
      </c>
      <c r="P701" s="136">
        <f t="shared" si="0"/>
        <v>1.2569198012775018</v>
      </c>
    </row>
    <row r="702" spans="1:16">
      <c r="A702" s="106">
        <v>2010</v>
      </c>
      <c r="B702" s="106" t="s">
        <v>292</v>
      </c>
      <c r="C702" s="106" t="s">
        <v>626</v>
      </c>
      <c r="D702" s="106" t="s">
        <v>632</v>
      </c>
      <c r="E702" s="106" t="s">
        <v>353</v>
      </c>
      <c r="F702" s="106" t="s">
        <v>301</v>
      </c>
      <c r="G702" s="106">
        <v>6.86</v>
      </c>
      <c r="H702" s="106">
        <v>8</v>
      </c>
      <c r="I702" s="106">
        <v>9.3000000000000007</v>
      </c>
      <c r="J702" s="106">
        <v>10.55</v>
      </c>
      <c r="K702" s="106">
        <v>12.73</v>
      </c>
      <c r="L702" s="106">
        <v>15.94</v>
      </c>
      <c r="M702" s="106">
        <v>19.86</v>
      </c>
      <c r="N702" s="106">
        <v>24.83</v>
      </c>
      <c r="O702" s="106">
        <v>32.08</v>
      </c>
      <c r="P702" s="136">
        <f t="shared" si="0"/>
        <v>0.88035961272475793</v>
      </c>
    </row>
    <row r="703" spans="1:16">
      <c r="A703" s="106">
        <v>2010</v>
      </c>
      <c r="B703" s="106" t="s">
        <v>292</v>
      </c>
      <c r="C703" s="106" t="s">
        <v>630</v>
      </c>
      <c r="D703" s="106" t="s">
        <v>632</v>
      </c>
      <c r="E703" s="106" t="s">
        <v>353</v>
      </c>
      <c r="F703" s="106" t="s">
        <v>301</v>
      </c>
      <c r="G703" s="106">
        <v>6.86</v>
      </c>
      <c r="H703" s="106">
        <v>8</v>
      </c>
      <c r="I703" s="106">
        <v>9.3000000000000007</v>
      </c>
      <c r="J703" s="106">
        <v>10.55</v>
      </c>
      <c r="K703" s="106">
        <v>12.73</v>
      </c>
      <c r="L703" s="106">
        <v>15.94</v>
      </c>
      <c r="M703" s="106">
        <v>19.86</v>
      </c>
      <c r="N703" s="106">
        <v>24.83</v>
      </c>
      <c r="O703" s="106">
        <v>32.08</v>
      </c>
      <c r="P703" s="136">
        <f t="shared" si="0"/>
        <v>0.88341429562803608</v>
      </c>
    </row>
    <row r="704" spans="1:16">
      <c r="A704" s="106">
        <v>2010</v>
      </c>
      <c r="B704" s="106" t="s">
        <v>292</v>
      </c>
      <c r="C704" s="106" t="s">
        <v>626</v>
      </c>
      <c r="D704" s="106" t="s">
        <v>632</v>
      </c>
      <c r="E704" s="106" t="s">
        <v>353</v>
      </c>
      <c r="F704" s="106" t="s">
        <v>353</v>
      </c>
      <c r="G704" s="106">
        <v>9.41</v>
      </c>
      <c r="H704" s="106">
        <v>11.92</v>
      </c>
      <c r="I704" s="106">
        <v>14.12</v>
      </c>
      <c r="J704" s="106">
        <v>15.95</v>
      </c>
      <c r="K704" s="106">
        <v>17.8</v>
      </c>
      <c r="L704" s="106">
        <v>19.88</v>
      </c>
      <c r="M704" s="106">
        <v>22.38</v>
      </c>
      <c r="N704" s="106">
        <v>25.81</v>
      </c>
      <c r="O704" s="106">
        <v>31.99</v>
      </c>
      <c r="P704" s="136">
        <f t="shared" si="0"/>
        <v>1.2473721093202523</v>
      </c>
    </row>
    <row r="705" spans="1:16">
      <c r="A705" s="106">
        <v>2010</v>
      </c>
      <c r="B705" s="106" t="s">
        <v>292</v>
      </c>
      <c r="C705" s="106" t="s">
        <v>630</v>
      </c>
      <c r="D705" s="106" t="s">
        <v>632</v>
      </c>
      <c r="E705" s="106" t="s">
        <v>353</v>
      </c>
      <c r="F705" s="106" t="s">
        <v>353</v>
      </c>
      <c r="G705" s="106">
        <v>8</v>
      </c>
      <c r="H705" s="106">
        <v>10.84</v>
      </c>
      <c r="I705" s="106">
        <v>13.33</v>
      </c>
      <c r="J705" s="106">
        <v>15.35</v>
      </c>
      <c r="K705" s="106">
        <v>17.27</v>
      </c>
      <c r="L705" s="106">
        <v>19.399999999999999</v>
      </c>
      <c r="M705" s="106">
        <v>21.93</v>
      </c>
      <c r="N705" s="106">
        <v>25.33</v>
      </c>
      <c r="O705" s="106">
        <v>31.51</v>
      </c>
      <c r="P705" s="136">
        <f t="shared" si="0"/>
        <v>1.2222222222222221</v>
      </c>
    </row>
    <row r="706" spans="1:16">
      <c r="A706" s="106">
        <v>2010</v>
      </c>
      <c r="B706" s="106" t="s">
        <v>292</v>
      </c>
      <c r="C706" s="106" t="s">
        <v>626</v>
      </c>
      <c r="D706" s="106" t="s">
        <v>633</v>
      </c>
      <c r="E706" s="106" t="s">
        <v>628</v>
      </c>
      <c r="F706" s="106" t="s">
        <v>629</v>
      </c>
      <c r="G706" s="106">
        <v>12.41</v>
      </c>
      <c r="H706" s="106">
        <v>14.52</v>
      </c>
      <c r="I706" s="106">
        <v>16.18</v>
      </c>
      <c r="J706" s="106">
        <v>17.72</v>
      </c>
      <c r="K706" s="106">
        <v>19.260000000000002</v>
      </c>
      <c r="L706" s="106">
        <v>20.89</v>
      </c>
      <c r="M706" s="106">
        <v>23.01</v>
      </c>
      <c r="N706" s="106">
        <v>26</v>
      </c>
      <c r="O706" s="106">
        <v>31.57</v>
      </c>
      <c r="P706" s="136">
        <f t="shared" si="0"/>
        <v>1.1296187683284458</v>
      </c>
    </row>
    <row r="707" spans="1:16">
      <c r="A707" s="106">
        <v>2010</v>
      </c>
      <c r="B707" s="106" t="s">
        <v>292</v>
      </c>
      <c r="C707" s="106" t="s">
        <v>630</v>
      </c>
      <c r="D707" s="106" t="s">
        <v>633</v>
      </c>
      <c r="E707" s="106" t="s">
        <v>628</v>
      </c>
      <c r="F707" s="106" t="s">
        <v>629</v>
      </c>
      <c r="G707" s="106">
        <v>9.93</v>
      </c>
      <c r="H707" s="106">
        <v>13.43</v>
      </c>
      <c r="I707" s="106">
        <v>15.36</v>
      </c>
      <c r="J707" s="106">
        <v>17.149999999999999</v>
      </c>
      <c r="K707" s="106">
        <v>18.66</v>
      </c>
      <c r="L707" s="106">
        <v>20.39</v>
      </c>
      <c r="M707" s="106">
        <v>22.58</v>
      </c>
      <c r="N707" s="106">
        <v>25.51</v>
      </c>
      <c r="O707" s="106">
        <v>31.01</v>
      </c>
      <c r="P707" s="136">
        <f t="shared" si="0"/>
        <v>1.0982931135962333</v>
      </c>
    </row>
    <row r="708" spans="1:16">
      <c r="A708" s="106">
        <v>2010</v>
      </c>
      <c r="B708" s="106" t="s">
        <v>292</v>
      </c>
      <c r="C708" s="106" t="s">
        <v>626</v>
      </c>
      <c r="D708" s="106" t="s">
        <v>633</v>
      </c>
      <c r="E708" s="106" t="s">
        <v>628</v>
      </c>
      <c r="F708" s="106" t="s">
        <v>301</v>
      </c>
      <c r="G708" s="106">
        <v>9.74</v>
      </c>
      <c r="H708" s="106">
        <v>12.58</v>
      </c>
      <c r="I708" s="106">
        <v>14.47</v>
      </c>
      <c r="J708" s="106">
        <v>16.21</v>
      </c>
      <c r="K708" s="106">
        <v>17.68</v>
      </c>
      <c r="L708" s="106">
        <v>18.93</v>
      </c>
      <c r="M708" s="106">
        <v>20.52</v>
      </c>
      <c r="N708" s="106">
        <v>22.72</v>
      </c>
      <c r="O708" s="106">
        <v>26.78</v>
      </c>
      <c r="P708" s="136">
        <f t="shared" si="0"/>
        <v>1.0387779083431257</v>
      </c>
    </row>
    <row r="709" spans="1:16">
      <c r="A709" s="106">
        <v>2010</v>
      </c>
      <c r="B709" s="106" t="s">
        <v>292</v>
      </c>
      <c r="C709" s="106" t="s">
        <v>630</v>
      </c>
      <c r="D709" s="106" t="s">
        <v>633</v>
      </c>
      <c r="E709" s="106" t="s">
        <v>628</v>
      </c>
      <c r="F709" s="106" t="s">
        <v>301</v>
      </c>
      <c r="G709" s="106">
        <v>9.74</v>
      </c>
      <c r="H709" s="106">
        <v>12.58</v>
      </c>
      <c r="I709" s="106">
        <v>14.47</v>
      </c>
      <c r="J709" s="106">
        <v>16.21</v>
      </c>
      <c r="K709" s="106">
        <v>17.68</v>
      </c>
      <c r="L709" s="106">
        <v>18.93</v>
      </c>
      <c r="M709" s="106">
        <v>20.52</v>
      </c>
      <c r="N709" s="106">
        <v>22.72</v>
      </c>
      <c r="O709" s="106">
        <v>26.78</v>
      </c>
      <c r="P709" s="136">
        <f t="shared" si="0"/>
        <v>1.0406121247792821</v>
      </c>
    </row>
    <row r="710" spans="1:16">
      <c r="A710" s="106">
        <v>2010</v>
      </c>
      <c r="B710" s="106" t="s">
        <v>292</v>
      </c>
      <c r="C710" s="106" t="s">
        <v>626</v>
      </c>
      <c r="D710" s="106" t="s">
        <v>633</v>
      </c>
      <c r="E710" s="106" t="s">
        <v>628</v>
      </c>
      <c r="F710" s="106" t="s">
        <v>353</v>
      </c>
      <c r="G710" s="106">
        <v>11.13</v>
      </c>
      <c r="H710" s="106">
        <v>13.67</v>
      </c>
      <c r="I710" s="106">
        <v>15.45</v>
      </c>
      <c r="J710" s="106">
        <v>17.12</v>
      </c>
      <c r="K710" s="106">
        <v>18.41</v>
      </c>
      <c r="L710" s="106">
        <v>19.96</v>
      </c>
      <c r="M710" s="106">
        <v>21.91</v>
      </c>
      <c r="N710" s="106">
        <v>24.44</v>
      </c>
      <c r="O710" s="106">
        <v>29.49</v>
      </c>
      <c r="P710" s="136">
        <f t="shared" si="0"/>
        <v>1.080399061032864</v>
      </c>
    </row>
    <row r="711" spans="1:16">
      <c r="A711" s="106">
        <v>2010</v>
      </c>
      <c r="B711" s="106" t="s">
        <v>292</v>
      </c>
      <c r="C711" s="106" t="s">
        <v>630</v>
      </c>
      <c r="D711" s="106" t="s">
        <v>633</v>
      </c>
      <c r="E711" s="106" t="s">
        <v>628</v>
      </c>
      <c r="F711" s="106" t="s">
        <v>353</v>
      </c>
      <c r="G711" s="106">
        <v>9.83</v>
      </c>
      <c r="H711" s="106">
        <v>13.05</v>
      </c>
      <c r="I711" s="106">
        <v>14.97</v>
      </c>
      <c r="J711" s="106">
        <v>16.739999999999998</v>
      </c>
      <c r="K711" s="106">
        <v>18.14</v>
      </c>
      <c r="L711" s="106">
        <v>19.73</v>
      </c>
      <c r="M711" s="106">
        <v>21.63</v>
      </c>
      <c r="N711" s="106">
        <v>24.18</v>
      </c>
      <c r="O711" s="106">
        <v>29.18</v>
      </c>
      <c r="P711" s="136">
        <f t="shared" si="0"/>
        <v>1.0676868746321366</v>
      </c>
    </row>
    <row r="712" spans="1:16">
      <c r="A712" s="106">
        <v>2010</v>
      </c>
      <c r="B712" s="106" t="s">
        <v>292</v>
      </c>
      <c r="C712" s="106" t="s">
        <v>626</v>
      </c>
      <c r="D712" s="106" t="s">
        <v>633</v>
      </c>
      <c r="E712" s="106" t="s">
        <v>631</v>
      </c>
      <c r="F712" s="106" t="s">
        <v>629</v>
      </c>
      <c r="G712" s="106">
        <v>7.92</v>
      </c>
      <c r="H712" s="106">
        <v>9.25</v>
      </c>
      <c r="I712" s="106">
        <v>10.42</v>
      </c>
      <c r="J712" s="106">
        <v>11.62</v>
      </c>
      <c r="K712" s="106">
        <v>12.74</v>
      </c>
      <c r="L712" s="106">
        <v>13.73</v>
      </c>
      <c r="M712" s="106">
        <v>14.95</v>
      </c>
      <c r="N712" s="106">
        <v>16.66</v>
      </c>
      <c r="O712" s="106">
        <v>20.72</v>
      </c>
      <c r="P712" s="136">
        <f t="shared" si="0"/>
        <v>1.1334519572953736</v>
      </c>
    </row>
    <row r="713" spans="1:16">
      <c r="A713" s="106">
        <v>2010</v>
      </c>
      <c r="B713" s="106" t="s">
        <v>292</v>
      </c>
      <c r="C713" s="106" t="s">
        <v>630</v>
      </c>
      <c r="D713" s="106" t="s">
        <v>633</v>
      </c>
      <c r="E713" s="106" t="s">
        <v>631</v>
      </c>
      <c r="F713" s="106" t="s">
        <v>629</v>
      </c>
      <c r="G713" s="106">
        <v>4.1500000000000004</v>
      </c>
      <c r="H713" s="106">
        <v>6.97</v>
      </c>
      <c r="I713" s="106">
        <v>8.74</v>
      </c>
      <c r="J713" s="106">
        <v>10.199999999999999</v>
      </c>
      <c r="K713" s="106">
        <v>11.6</v>
      </c>
      <c r="L713" s="106">
        <v>12.95</v>
      </c>
      <c r="M713" s="106">
        <v>14.18</v>
      </c>
      <c r="N713" s="106">
        <v>15.86</v>
      </c>
      <c r="O713" s="106">
        <v>19.559999999999999</v>
      </c>
      <c r="P713" s="136">
        <f t="shared" si="0"/>
        <v>1.0384959713518354</v>
      </c>
    </row>
    <row r="714" spans="1:16">
      <c r="A714" s="106">
        <v>2010</v>
      </c>
      <c r="B714" s="106" t="s">
        <v>292</v>
      </c>
      <c r="C714" s="106" t="s">
        <v>626</v>
      </c>
      <c r="D714" s="106" t="s">
        <v>633</v>
      </c>
      <c r="E714" s="106" t="s">
        <v>631</v>
      </c>
      <c r="F714" s="106" t="s">
        <v>301</v>
      </c>
      <c r="G714" s="106">
        <v>6.28</v>
      </c>
      <c r="H714" s="106">
        <v>7.46</v>
      </c>
      <c r="I714" s="106">
        <v>8.24</v>
      </c>
      <c r="J714" s="106">
        <v>9.1999999999999993</v>
      </c>
      <c r="K714" s="106">
        <v>10.210000000000001</v>
      </c>
      <c r="L714" s="106">
        <v>11.51</v>
      </c>
      <c r="M714" s="106">
        <v>12.79</v>
      </c>
      <c r="N714" s="106">
        <v>13.91</v>
      </c>
      <c r="O714" s="106">
        <v>16.170000000000002</v>
      </c>
      <c r="P714" s="136">
        <f t="shared" si="0"/>
        <v>0.98078770413064364</v>
      </c>
    </row>
    <row r="715" spans="1:16">
      <c r="A715" s="106">
        <v>2010</v>
      </c>
      <c r="B715" s="106" t="s">
        <v>292</v>
      </c>
      <c r="C715" s="106" t="s">
        <v>630</v>
      </c>
      <c r="D715" s="106" t="s">
        <v>633</v>
      </c>
      <c r="E715" s="106" t="s">
        <v>631</v>
      </c>
      <c r="F715" s="106" t="s">
        <v>301</v>
      </c>
      <c r="G715" s="106">
        <v>6.28</v>
      </c>
      <c r="H715" s="106">
        <v>7.46</v>
      </c>
      <c r="I715" s="106">
        <v>8.24</v>
      </c>
      <c r="J715" s="106">
        <v>9.1999999999999993</v>
      </c>
      <c r="K715" s="106">
        <v>10.210000000000001</v>
      </c>
      <c r="L715" s="106">
        <v>11.51</v>
      </c>
      <c r="M715" s="106">
        <v>12.79</v>
      </c>
      <c r="N715" s="106">
        <v>13.91</v>
      </c>
      <c r="O715" s="106">
        <v>16.170000000000002</v>
      </c>
      <c r="P715" s="136">
        <f t="shared" si="0"/>
        <v>0.9798464491362765</v>
      </c>
    </row>
    <row r="716" spans="1:16">
      <c r="A716" s="106">
        <v>2010</v>
      </c>
      <c r="B716" s="106" t="s">
        <v>292</v>
      </c>
      <c r="C716" s="106" t="s">
        <v>626</v>
      </c>
      <c r="D716" s="106" t="s">
        <v>633</v>
      </c>
      <c r="E716" s="106" t="s">
        <v>631</v>
      </c>
      <c r="F716" s="106" t="s">
        <v>353</v>
      </c>
      <c r="G716" s="106">
        <v>6.81</v>
      </c>
      <c r="H716" s="106">
        <v>8</v>
      </c>
      <c r="I716" s="106">
        <v>9.0500000000000007</v>
      </c>
      <c r="J716" s="106">
        <v>10.14</v>
      </c>
      <c r="K716" s="106">
        <v>11.38</v>
      </c>
      <c r="L716" s="106">
        <v>12.59</v>
      </c>
      <c r="M716" s="106">
        <v>13.6</v>
      </c>
      <c r="N716" s="106">
        <v>15.14</v>
      </c>
      <c r="O716" s="106">
        <v>18.23</v>
      </c>
      <c r="P716" s="136">
        <f t="shared" ref="P716:P759" si="1">K716/K1256</f>
        <v>1.0364298724954464</v>
      </c>
    </row>
    <row r="717" spans="1:16">
      <c r="A717" s="106">
        <v>2010</v>
      </c>
      <c r="B717" s="106" t="s">
        <v>292</v>
      </c>
      <c r="C717" s="106" t="s">
        <v>630</v>
      </c>
      <c r="D717" s="106" t="s">
        <v>633</v>
      </c>
      <c r="E717" s="106" t="s">
        <v>631</v>
      </c>
      <c r="F717" s="106" t="s">
        <v>353</v>
      </c>
      <c r="G717" s="106">
        <v>5.6</v>
      </c>
      <c r="H717" s="106">
        <v>7.33</v>
      </c>
      <c r="I717" s="106">
        <v>8.43</v>
      </c>
      <c r="J717" s="106">
        <v>9.5399999999999991</v>
      </c>
      <c r="K717" s="106">
        <v>10.83</v>
      </c>
      <c r="L717" s="106">
        <v>12.15</v>
      </c>
      <c r="M717" s="106">
        <v>13.29</v>
      </c>
      <c r="N717" s="106">
        <v>14.84</v>
      </c>
      <c r="O717" s="106">
        <v>17.760000000000002</v>
      </c>
      <c r="P717" s="136">
        <f t="shared" si="1"/>
        <v>0.989041095890411</v>
      </c>
    </row>
    <row r="718" spans="1:16">
      <c r="A718" s="106">
        <v>2010</v>
      </c>
      <c r="B718" s="106" t="s">
        <v>292</v>
      </c>
      <c r="C718" s="106" t="s">
        <v>626</v>
      </c>
      <c r="D718" s="106" t="s">
        <v>633</v>
      </c>
      <c r="E718" s="106" t="s">
        <v>353</v>
      </c>
      <c r="F718" s="106" t="s">
        <v>629</v>
      </c>
      <c r="G718" s="106">
        <v>9.1999999999999993</v>
      </c>
      <c r="H718" s="106">
        <v>11.3</v>
      </c>
      <c r="I718" s="106">
        <v>13.02</v>
      </c>
      <c r="J718" s="106">
        <v>14.45</v>
      </c>
      <c r="K718" s="106">
        <v>16.05</v>
      </c>
      <c r="L718" s="106">
        <v>17.87</v>
      </c>
      <c r="M718" s="106">
        <v>20.09</v>
      </c>
      <c r="N718" s="106">
        <v>23.01</v>
      </c>
      <c r="O718" s="106">
        <v>27.57</v>
      </c>
      <c r="P718" s="136">
        <f t="shared" si="1"/>
        <v>1.2040510127531883</v>
      </c>
    </row>
    <row r="719" spans="1:16">
      <c r="A719" s="106">
        <v>2010</v>
      </c>
      <c r="B719" s="106" t="s">
        <v>292</v>
      </c>
      <c r="C719" s="106" t="s">
        <v>630</v>
      </c>
      <c r="D719" s="106" t="s">
        <v>633</v>
      </c>
      <c r="E719" s="106" t="s">
        <v>353</v>
      </c>
      <c r="F719" s="106" t="s">
        <v>629</v>
      </c>
      <c r="G719" s="106">
        <v>5.75</v>
      </c>
      <c r="H719" s="106">
        <v>9.18</v>
      </c>
      <c r="I719" s="106">
        <v>11.49</v>
      </c>
      <c r="J719" s="106">
        <v>13.28</v>
      </c>
      <c r="K719" s="106">
        <v>14.98</v>
      </c>
      <c r="L719" s="106">
        <v>16.93</v>
      </c>
      <c r="M719" s="106">
        <v>19.21</v>
      </c>
      <c r="N719" s="106">
        <v>22.2</v>
      </c>
      <c r="O719" s="106">
        <v>26.7</v>
      </c>
      <c r="P719" s="136">
        <f t="shared" si="1"/>
        <v>1.1331316187594553</v>
      </c>
    </row>
    <row r="720" spans="1:16">
      <c r="A720" s="106">
        <v>2010</v>
      </c>
      <c r="B720" s="106" t="s">
        <v>292</v>
      </c>
      <c r="C720" s="106" t="s">
        <v>626</v>
      </c>
      <c r="D720" s="106" t="s">
        <v>633</v>
      </c>
      <c r="E720" s="106" t="s">
        <v>353</v>
      </c>
      <c r="F720" s="106" t="s">
        <v>301</v>
      </c>
      <c r="G720" s="106">
        <v>6.95</v>
      </c>
      <c r="H720" s="106">
        <v>8.32</v>
      </c>
      <c r="I720" s="106">
        <v>9.6999999999999993</v>
      </c>
      <c r="J720" s="106">
        <v>11.33</v>
      </c>
      <c r="K720" s="106">
        <v>12.97</v>
      </c>
      <c r="L720" s="106">
        <v>14.4</v>
      </c>
      <c r="M720" s="106">
        <v>16.579999999999998</v>
      </c>
      <c r="N720" s="106">
        <v>19.07</v>
      </c>
      <c r="O720" s="106">
        <v>22.98</v>
      </c>
      <c r="P720" s="136">
        <f t="shared" si="1"/>
        <v>1.1200345423143352</v>
      </c>
    </row>
    <row r="721" spans="1:16">
      <c r="A721" s="106">
        <v>2010</v>
      </c>
      <c r="B721" s="106" t="s">
        <v>292</v>
      </c>
      <c r="C721" s="106" t="s">
        <v>630</v>
      </c>
      <c r="D721" s="106" t="s">
        <v>633</v>
      </c>
      <c r="E721" s="106" t="s">
        <v>353</v>
      </c>
      <c r="F721" s="106" t="s">
        <v>301</v>
      </c>
      <c r="G721" s="106">
        <v>6.95</v>
      </c>
      <c r="H721" s="106">
        <v>8.32</v>
      </c>
      <c r="I721" s="106">
        <v>9.6999999999999993</v>
      </c>
      <c r="J721" s="106">
        <v>11.33</v>
      </c>
      <c r="K721" s="106">
        <v>12.97</v>
      </c>
      <c r="L721" s="106">
        <v>14.4</v>
      </c>
      <c r="M721" s="106">
        <v>16.579999999999998</v>
      </c>
      <c r="N721" s="106">
        <v>19.07</v>
      </c>
      <c r="O721" s="106">
        <v>22.98</v>
      </c>
      <c r="P721" s="136">
        <f t="shared" si="1"/>
        <v>1.1200345423143352</v>
      </c>
    </row>
    <row r="722" spans="1:16">
      <c r="A722" s="106">
        <v>2010</v>
      </c>
      <c r="B722" s="106" t="s">
        <v>292</v>
      </c>
      <c r="C722" s="106" t="s">
        <v>626</v>
      </c>
      <c r="D722" s="106" t="s">
        <v>633</v>
      </c>
      <c r="E722" s="106" t="s">
        <v>353</v>
      </c>
      <c r="F722" s="106" t="s">
        <v>353</v>
      </c>
      <c r="G722" s="106">
        <v>7.69</v>
      </c>
      <c r="H722" s="106">
        <v>9.4700000000000006</v>
      </c>
      <c r="I722" s="106">
        <v>11.27</v>
      </c>
      <c r="J722" s="106">
        <v>12.96</v>
      </c>
      <c r="K722" s="106">
        <v>14.39</v>
      </c>
      <c r="L722" s="106">
        <v>16.21</v>
      </c>
      <c r="M722" s="106">
        <v>18.329999999999998</v>
      </c>
      <c r="N722" s="106">
        <v>21.06</v>
      </c>
      <c r="O722" s="106">
        <v>25.46</v>
      </c>
      <c r="P722" s="136">
        <f t="shared" si="1"/>
        <v>1.1181041181041182</v>
      </c>
    </row>
    <row r="723" spans="1:16">
      <c r="A723" s="106">
        <v>2010</v>
      </c>
      <c r="B723" s="106" t="s">
        <v>292</v>
      </c>
      <c r="C723" s="106" t="s">
        <v>630</v>
      </c>
      <c r="D723" s="106" t="s">
        <v>633</v>
      </c>
      <c r="E723" s="106" t="s">
        <v>353</v>
      </c>
      <c r="F723" s="106" t="s">
        <v>353</v>
      </c>
      <c r="G723" s="106">
        <v>6.51</v>
      </c>
      <c r="H723" s="106">
        <v>8.6</v>
      </c>
      <c r="I723" s="106">
        <v>10.43</v>
      </c>
      <c r="J723" s="106">
        <v>12.35</v>
      </c>
      <c r="K723" s="106">
        <v>13.87</v>
      </c>
      <c r="L723" s="106">
        <v>15.7</v>
      </c>
      <c r="M723" s="106">
        <v>17.920000000000002</v>
      </c>
      <c r="N723" s="106">
        <v>20.65</v>
      </c>
      <c r="O723" s="106">
        <v>25.08</v>
      </c>
      <c r="P723" s="136">
        <f t="shared" si="1"/>
        <v>1.0852895148669797</v>
      </c>
    </row>
    <row r="724" spans="1:16">
      <c r="A724" s="106">
        <v>2010</v>
      </c>
      <c r="B724" s="106" t="s">
        <v>292</v>
      </c>
      <c r="C724" s="106" t="s">
        <v>626</v>
      </c>
      <c r="D724" s="106" t="s">
        <v>353</v>
      </c>
      <c r="E724" s="106" t="s">
        <v>628</v>
      </c>
      <c r="F724" s="106" t="s">
        <v>629</v>
      </c>
      <c r="G724" s="106">
        <v>13.66</v>
      </c>
      <c r="H724" s="106">
        <v>16.350000000000001</v>
      </c>
      <c r="I724" s="106">
        <v>18.53</v>
      </c>
      <c r="J724" s="106">
        <v>20.65</v>
      </c>
      <c r="K724" s="106">
        <v>22.87</v>
      </c>
      <c r="L724" s="106">
        <v>25.32</v>
      </c>
      <c r="M724" s="106">
        <v>28.38</v>
      </c>
      <c r="N724" s="106">
        <v>32.47</v>
      </c>
      <c r="O724" s="106">
        <v>39.450000000000003</v>
      </c>
      <c r="P724" s="136">
        <f t="shared" si="1"/>
        <v>1.2382241472658366</v>
      </c>
    </row>
    <row r="725" spans="1:16">
      <c r="A725" s="106">
        <v>2010</v>
      </c>
      <c r="B725" s="106" t="s">
        <v>292</v>
      </c>
      <c r="C725" s="106" t="s">
        <v>630</v>
      </c>
      <c r="D725" s="106" t="s">
        <v>353</v>
      </c>
      <c r="E725" s="106" t="s">
        <v>628</v>
      </c>
      <c r="F725" s="106" t="s">
        <v>629</v>
      </c>
      <c r="G725" s="106">
        <v>12.57</v>
      </c>
      <c r="H725" s="106">
        <v>15.7</v>
      </c>
      <c r="I725" s="106">
        <v>18.03</v>
      </c>
      <c r="J725" s="106">
        <v>20.21</v>
      </c>
      <c r="K725" s="106">
        <v>22.5</v>
      </c>
      <c r="L725" s="106">
        <v>24.95</v>
      </c>
      <c r="M725" s="106">
        <v>28.05</v>
      </c>
      <c r="N725" s="106">
        <v>32.15</v>
      </c>
      <c r="O725" s="106">
        <v>39.11</v>
      </c>
      <c r="P725" s="136">
        <f t="shared" si="1"/>
        <v>1.2228260869565217</v>
      </c>
    </row>
    <row r="726" spans="1:16">
      <c r="A726" s="106">
        <v>2010</v>
      </c>
      <c r="B726" s="106" t="s">
        <v>292</v>
      </c>
      <c r="C726" s="106" t="s">
        <v>626</v>
      </c>
      <c r="D726" s="106" t="s">
        <v>353</v>
      </c>
      <c r="E726" s="106" t="s">
        <v>628</v>
      </c>
      <c r="F726" s="106" t="s">
        <v>301</v>
      </c>
      <c r="G726" s="106">
        <v>9.83</v>
      </c>
      <c r="H726" s="106">
        <v>12.81</v>
      </c>
      <c r="I726" s="106">
        <v>14.93</v>
      </c>
      <c r="J726" s="106">
        <v>16.89</v>
      </c>
      <c r="K726" s="106">
        <v>18.329999999999998</v>
      </c>
      <c r="L726" s="106">
        <v>20.02</v>
      </c>
      <c r="M726" s="106">
        <v>22.16</v>
      </c>
      <c r="N726" s="106">
        <v>25.12</v>
      </c>
      <c r="O726" s="106">
        <v>31.63</v>
      </c>
      <c r="P726" s="136">
        <f t="shared" si="1"/>
        <v>1.0332581736189403</v>
      </c>
    </row>
    <row r="727" spans="1:16">
      <c r="A727" s="106">
        <v>2010</v>
      </c>
      <c r="B727" s="106" t="s">
        <v>292</v>
      </c>
      <c r="C727" s="106" t="s">
        <v>630</v>
      </c>
      <c r="D727" s="106" t="s">
        <v>353</v>
      </c>
      <c r="E727" s="106" t="s">
        <v>628</v>
      </c>
      <c r="F727" s="106" t="s">
        <v>301</v>
      </c>
      <c r="G727" s="106">
        <v>9.83</v>
      </c>
      <c r="H727" s="106">
        <v>12.81</v>
      </c>
      <c r="I727" s="106">
        <v>14.93</v>
      </c>
      <c r="J727" s="106">
        <v>16.89</v>
      </c>
      <c r="K727" s="106">
        <v>18.329999999999998</v>
      </c>
      <c r="L727" s="106">
        <v>20.02</v>
      </c>
      <c r="M727" s="106">
        <v>22.16</v>
      </c>
      <c r="N727" s="106">
        <v>25.12</v>
      </c>
      <c r="O727" s="106">
        <v>31.63</v>
      </c>
      <c r="P727" s="136">
        <f t="shared" si="1"/>
        <v>1.0350084697910784</v>
      </c>
    </row>
    <row r="728" spans="1:16">
      <c r="A728" s="106">
        <v>2010</v>
      </c>
      <c r="B728" s="106" t="s">
        <v>292</v>
      </c>
      <c r="C728" s="106" t="s">
        <v>626</v>
      </c>
      <c r="D728" s="106" t="s">
        <v>353</v>
      </c>
      <c r="E728" s="106" t="s">
        <v>628</v>
      </c>
      <c r="F728" s="106" t="s">
        <v>353</v>
      </c>
      <c r="G728" s="106">
        <v>12.43</v>
      </c>
      <c r="H728" s="106">
        <v>15.23</v>
      </c>
      <c r="I728" s="106">
        <v>17.440000000000001</v>
      </c>
      <c r="J728" s="106">
        <v>19.37</v>
      </c>
      <c r="K728" s="106">
        <v>21.43</v>
      </c>
      <c r="L728" s="106">
        <v>23.7</v>
      </c>
      <c r="M728" s="106">
        <v>26.7</v>
      </c>
      <c r="N728" s="106">
        <v>30.9</v>
      </c>
      <c r="O728" s="106">
        <v>37.81</v>
      </c>
      <c r="P728" s="136">
        <f t="shared" si="1"/>
        <v>1.1678474114441415</v>
      </c>
    </row>
    <row r="729" spans="1:16">
      <c r="A729" s="106">
        <v>2010</v>
      </c>
      <c r="B729" s="106" t="s">
        <v>292</v>
      </c>
      <c r="C729" s="106" t="s">
        <v>630</v>
      </c>
      <c r="D729" s="106" t="s">
        <v>353</v>
      </c>
      <c r="E729" s="106" t="s">
        <v>628</v>
      </c>
      <c r="F729" s="106" t="s">
        <v>353</v>
      </c>
      <c r="G729" s="106">
        <v>11.53</v>
      </c>
      <c r="H729" s="106">
        <v>14.77</v>
      </c>
      <c r="I729" s="106">
        <v>17.149999999999999</v>
      </c>
      <c r="J729" s="106">
        <v>19.059999999999999</v>
      </c>
      <c r="K729" s="106">
        <v>21.16</v>
      </c>
      <c r="L729" s="106">
        <v>23.47</v>
      </c>
      <c r="M729" s="106">
        <v>26.45</v>
      </c>
      <c r="N729" s="106">
        <v>30.66</v>
      </c>
      <c r="O729" s="106">
        <v>37.549999999999997</v>
      </c>
      <c r="P729" s="136">
        <f t="shared" si="1"/>
        <v>1.1575492341356672</v>
      </c>
    </row>
    <row r="730" spans="1:16">
      <c r="A730" s="106">
        <v>2010</v>
      </c>
      <c r="B730" s="106" t="s">
        <v>292</v>
      </c>
      <c r="C730" s="106" t="s">
        <v>626</v>
      </c>
      <c r="D730" s="106" t="s">
        <v>353</v>
      </c>
      <c r="E730" s="106" t="s">
        <v>631</v>
      </c>
      <c r="F730" s="106" t="s">
        <v>629</v>
      </c>
      <c r="G730" s="106">
        <v>8.52</v>
      </c>
      <c r="H730" s="106">
        <v>10.199999999999999</v>
      </c>
      <c r="I730" s="106">
        <v>11.63</v>
      </c>
      <c r="J730" s="106">
        <v>12.97</v>
      </c>
      <c r="K730" s="106">
        <v>14.22</v>
      </c>
      <c r="L730" s="106">
        <v>15.53</v>
      </c>
      <c r="M730" s="106">
        <v>17.07</v>
      </c>
      <c r="N730" s="106">
        <v>19.09</v>
      </c>
      <c r="O730" s="106">
        <v>22.27</v>
      </c>
      <c r="P730" s="136">
        <f t="shared" si="1"/>
        <v>1.2040643522438612</v>
      </c>
    </row>
    <row r="731" spans="1:16">
      <c r="A731" s="106">
        <v>2010</v>
      </c>
      <c r="B731" s="106" t="s">
        <v>292</v>
      </c>
      <c r="C731" s="106" t="s">
        <v>630</v>
      </c>
      <c r="D731" s="106" t="s">
        <v>353</v>
      </c>
      <c r="E731" s="106" t="s">
        <v>631</v>
      </c>
      <c r="F731" s="106" t="s">
        <v>629</v>
      </c>
      <c r="G731" s="106">
        <v>6.17</v>
      </c>
      <c r="H731" s="106">
        <v>8.7899999999999991</v>
      </c>
      <c r="I731" s="106">
        <v>10.56</v>
      </c>
      <c r="J731" s="106">
        <v>12.11</v>
      </c>
      <c r="K731" s="106">
        <v>13.52</v>
      </c>
      <c r="L731" s="106">
        <v>14.95</v>
      </c>
      <c r="M731" s="106">
        <v>16.55</v>
      </c>
      <c r="N731" s="106">
        <v>18.59</v>
      </c>
      <c r="O731" s="106">
        <v>21.82</v>
      </c>
      <c r="P731" s="136">
        <f t="shared" si="1"/>
        <v>1.1545687446626813</v>
      </c>
    </row>
    <row r="732" spans="1:16">
      <c r="A732" s="106">
        <v>2010</v>
      </c>
      <c r="B732" s="106" t="s">
        <v>292</v>
      </c>
      <c r="C732" s="106" t="s">
        <v>626</v>
      </c>
      <c r="D732" s="106" t="s">
        <v>353</v>
      </c>
      <c r="E732" s="106" t="s">
        <v>631</v>
      </c>
      <c r="F732" s="106" t="s">
        <v>301</v>
      </c>
      <c r="G732" s="106">
        <v>6.33</v>
      </c>
      <c r="H732" s="106">
        <v>7.5</v>
      </c>
      <c r="I732" s="106">
        <v>8.31</v>
      </c>
      <c r="J732" s="106">
        <v>8.98</v>
      </c>
      <c r="K732" s="106">
        <v>10</v>
      </c>
      <c r="L732" s="106">
        <v>11.29</v>
      </c>
      <c r="M732" s="106">
        <v>12.94</v>
      </c>
      <c r="N732" s="106">
        <v>14.9</v>
      </c>
      <c r="O732" s="106">
        <v>18.829999999999998</v>
      </c>
      <c r="P732" s="136">
        <f t="shared" si="1"/>
        <v>0.94696969696969691</v>
      </c>
    </row>
    <row r="733" spans="1:16">
      <c r="A733" s="106">
        <v>2010</v>
      </c>
      <c r="B733" s="106" t="s">
        <v>292</v>
      </c>
      <c r="C733" s="106" t="s">
        <v>630</v>
      </c>
      <c r="D733" s="106" t="s">
        <v>353</v>
      </c>
      <c r="E733" s="106" t="s">
        <v>631</v>
      </c>
      <c r="F733" s="106" t="s">
        <v>301</v>
      </c>
      <c r="G733" s="106">
        <v>6.33</v>
      </c>
      <c r="H733" s="106">
        <v>7.5</v>
      </c>
      <c r="I733" s="106">
        <v>8.31</v>
      </c>
      <c r="J733" s="106">
        <v>8.98</v>
      </c>
      <c r="K733" s="106">
        <v>10</v>
      </c>
      <c r="L733" s="106">
        <v>11.29</v>
      </c>
      <c r="M733" s="106">
        <v>12.94</v>
      </c>
      <c r="N733" s="106">
        <v>14.9</v>
      </c>
      <c r="O733" s="106">
        <v>18.829999999999998</v>
      </c>
      <c r="P733" s="136">
        <f t="shared" si="1"/>
        <v>0.94696969696969691</v>
      </c>
    </row>
    <row r="734" spans="1:16">
      <c r="A734" s="106">
        <v>2010</v>
      </c>
      <c r="B734" s="106" t="s">
        <v>292</v>
      </c>
      <c r="C734" s="106" t="s">
        <v>626</v>
      </c>
      <c r="D734" s="106" t="s">
        <v>353</v>
      </c>
      <c r="E734" s="106" t="s">
        <v>631</v>
      </c>
      <c r="F734" s="106" t="s">
        <v>353</v>
      </c>
      <c r="G734" s="106">
        <v>7.5</v>
      </c>
      <c r="H734" s="106">
        <v>8.65</v>
      </c>
      <c r="I734" s="106">
        <v>10</v>
      </c>
      <c r="J734" s="106">
        <v>11.44</v>
      </c>
      <c r="K734" s="106">
        <v>12.87</v>
      </c>
      <c r="L734" s="106">
        <v>14.27</v>
      </c>
      <c r="M734" s="106">
        <v>15.91</v>
      </c>
      <c r="N734" s="106">
        <v>18.07</v>
      </c>
      <c r="O734" s="106">
        <v>21.53</v>
      </c>
      <c r="P734" s="136">
        <f t="shared" si="1"/>
        <v>1.1181581233709816</v>
      </c>
    </row>
    <row r="735" spans="1:16">
      <c r="A735" s="106">
        <v>2010</v>
      </c>
      <c r="B735" s="106" t="s">
        <v>292</v>
      </c>
      <c r="C735" s="106" t="s">
        <v>630</v>
      </c>
      <c r="D735" s="106" t="s">
        <v>353</v>
      </c>
      <c r="E735" s="106" t="s">
        <v>631</v>
      </c>
      <c r="F735" s="106" t="s">
        <v>353</v>
      </c>
      <c r="G735" s="106">
        <v>6.26</v>
      </c>
      <c r="H735" s="106">
        <v>8.06</v>
      </c>
      <c r="I735" s="106">
        <v>9.34</v>
      </c>
      <c r="J735" s="106">
        <v>10.83</v>
      </c>
      <c r="K735" s="106">
        <v>12.38</v>
      </c>
      <c r="L735" s="106">
        <v>13.84</v>
      </c>
      <c r="M735" s="106">
        <v>15.53</v>
      </c>
      <c r="N735" s="106">
        <v>17.7</v>
      </c>
      <c r="O735" s="106">
        <v>21.19</v>
      </c>
      <c r="P735" s="136">
        <f t="shared" si="1"/>
        <v>1.083114610673666</v>
      </c>
    </row>
    <row r="736" spans="1:16" s="140" customFormat="1">
      <c r="A736" s="140">
        <v>2010</v>
      </c>
      <c r="B736" s="140" t="s">
        <v>292</v>
      </c>
      <c r="C736" s="140" t="s">
        <v>626</v>
      </c>
      <c r="D736" s="140" t="s">
        <v>353</v>
      </c>
      <c r="E736" s="140" t="s">
        <v>353</v>
      </c>
      <c r="F736" s="140" t="s">
        <v>629</v>
      </c>
      <c r="G736" s="140">
        <v>9.4700000000000006</v>
      </c>
      <c r="H736" s="140">
        <v>11.59</v>
      </c>
      <c r="I736" s="140">
        <v>13.38</v>
      </c>
      <c r="J736" s="140">
        <v>15.03</v>
      </c>
      <c r="K736" s="140">
        <v>16.79</v>
      </c>
      <c r="L736" s="140">
        <v>18.78</v>
      </c>
      <c r="M736" s="140">
        <v>21.29</v>
      </c>
      <c r="N736" s="140">
        <v>24.72</v>
      </c>
      <c r="O736" s="140">
        <v>30.95</v>
      </c>
      <c r="P736" s="141">
        <f t="shared" si="1"/>
        <v>1.191625266146203</v>
      </c>
    </row>
    <row r="737" spans="1:16">
      <c r="A737" s="106">
        <v>2010</v>
      </c>
      <c r="B737" s="106" t="s">
        <v>292</v>
      </c>
      <c r="C737" s="106" t="s">
        <v>630</v>
      </c>
      <c r="D737" s="106" t="s">
        <v>353</v>
      </c>
      <c r="E737" s="106" t="s">
        <v>353</v>
      </c>
      <c r="F737" s="106" t="s">
        <v>629</v>
      </c>
      <c r="G737" s="106">
        <v>7.51</v>
      </c>
      <c r="H737" s="106">
        <v>10.33</v>
      </c>
      <c r="I737" s="106">
        <v>12.46</v>
      </c>
      <c r="J737" s="106">
        <v>14.28</v>
      </c>
      <c r="K737" s="106">
        <v>16.09</v>
      </c>
      <c r="L737" s="106">
        <v>18.100000000000001</v>
      </c>
      <c r="M737" s="106">
        <v>20.63</v>
      </c>
      <c r="N737" s="106">
        <v>24.07</v>
      </c>
      <c r="O737" s="106">
        <v>30.22</v>
      </c>
      <c r="P737" s="136">
        <f t="shared" si="1"/>
        <v>1.153405017921147</v>
      </c>
    </row>
    <row r="738" spans="1:16" s="140" customFormat="1">
      <c r="A738" s="140">
        <v>2010</v>
      </c>
      <c r="B738" s="140" t="s">
        <v>292</v>
      </c>
      <c r="C738" s="140" t="s">
        <v>626</v>
      </c>
      <c r="D738" s="140" t="s">
        <v>353</v>
      </c>
      <c r="E738" s="140" t="s">
        <v>353</v>
      </c>
      <c r="F738" s="140" t="s">
        <v>301</v>
      </c>
      <c r="G738" s="140">
        <v>6.77</v>
      </c>
      <c r="H738" s="140">
        <v>8.0500000000000007</v>
      </c>
      <c r="I738" s="140">
        <v>9</v>
      </c>
      <c r="J738" s="140">
        <v>10.220000000000001</v>
      </c>
      <c r="K738" s="140">
        <v>12.05</v>
      </c>
      <c r="L738" s="140">
        <v>13.91</v>
      </c>
      <c r="M738" s="140">
        <v>16.41</v>
      </c>
      <c r="N738" s="140">
        <v>19.440000000000001</v>
      </c>
      <c r="O738" s="140">
        <v>24.31</v>
      </c>
      <c r="P738" s="141">
        <f t="shared" si="1"/>
        <v>0.9975165562913908</v>
      </c>
    </row>
    <row r="739" spans="1:16">
      <c r="A739" s="106">
        <v>2010</v>
      </c>
      <c r="B739" s="106" t="s">
        <v>292</v>
      </c>
      <c r="C739" s="106" t="s">
        <v>630</v>
      </c>
      <c r="D739" s="106" t="s">
        <v>353</v>
      </c>
      <c r="E739" s="106" t="s">
        <v>353</v>
      </c>
      <c r="F739" s="106" t="s">
        <v>301</v>
      </c>
      <c r="G739" s="106">
        <v>6.77</v>
      </c>
      <c r="H739" s="106">
        <v>8.0500000000000007</v>
      </c>
      <c r="I739" s="106">
        <v>9</v>
      </c>
      <c r="J739" s="106">
        <v>10.220000000000001</v>
      </c>
      <c r="K739" s="106">
        <v>12.05</v>
      </c>
      <c r="L739" s="106">
        <v>13.91</v>
      </c>
      <c r="M739" s="106">
        <v>16.41</v>
      </c>
      <c r="N739" s="106">
        <v>19.440000000000001</v>
      </c>
      <c r="O739" s="106">
        <v>24.31</v>
      </c>
      <c r="P739" s="136">
        <f t="shared" si="1"/>
        <v>1.0008305647840532</v>
      </c>
    </row>
    <row r="740" spans="1:16" s="140" customFormat="1">
      <c r="A740" s="140">
        <v>2010</v>
      </c>
      <c r="B740" s="140" t="s">
        <v>292</v>
      </c>
      <c r="C740" s="140" t="s">
        <v>626</v>
      </c>
      <c r="D740" s="140" t="s">
        <v>353</v>
      </c>
      <c r="E740" s="140" t="s">
        <v>353</v>
      </c>
      <c r="F740" s="140" t="s">
        <v>353</v>
      </c>
      <c r="G740" s="140">
        <v>8.08</v>
      </c>
      <c r="H740" s="140">
        <v>9.91</v>
      </c>
      <c r="I740" s="140">
        <v>11.8</v>
      </c>
      <c r="J740" s="140">
        <v>13.56</v>
      </c>
      <c r="K740" s="140">
        <v>15.39</v>
      </c>
      <c r="L740" s="140">
        <v>17.43</v>
      </c>
      <c r="M740" s="140">
        <v>19.86</v>
      </c>
      <c r="N740" s="140">
        <v>23.18</v>
      </c>
      <c r="O740" s="140">
        <v>29.07</v>
      </c>
      <c r="P740" s="141">
        <f t="shared" si="1"/>
        <v>1.1200873362445416</v>
      </c>
    </row>
    <row r="741" spans="1:16">
      <c r="A741" s="106">
        <v>2010</v>
      </c>
      <c r="B741" s="106" t="s">
        <v>292</v>
      </c>
      <c r="C741" s="106" t="s">
        <v>630</v>
      </c>
      <c r="D741" s="106" t="s">
        <v>353</v>
      </c>
      <c r="E741" s="106" t="s">
        <v>353</v>
      </c>
      <c r="F741" s="106" t="s">
        <v>353</v>
      </c>
      <c r="G741" s="106">
        <v>7.05</v>
      </c>
      <c r="H741" s="106">
        <v>9.09</v>
      </c>
      <c r="I741" s="106">
        <v>11.07</v>
      </c>
      <c r="J741" s="106">
        <v>13.06</v>
      </c>
      <c r="K741" s="106">
        <v>14.9</v>
      </c>
      <c r="L741" s="106">
        <v>16.989999999999998</v>
      </c>
      <c r="M741" s="106">
        <v>19.440000000000001</v>
      </c>
      <c r="N741" s="106">
        <v>22.78</v>
      </c>
      <c r="O741" s="106">
        <v>28.63</v>
      </c>
      <c r="P741" s="136">
        <f t="shared" si="1"/>
        <v>1.0923753665689149</v>
      </c>
    </row>
    <row r="742" spans="1:16">
      <c r="A742" s="106">
        <v>2010</v>
      </c>
      <c r="B742" s="106" t="s">
        <v>292</v>
      </c>
      <c r="C742" s="106" t="s">
        <v>626</v>
      </c>
      <c r="D742" s="106" t="s">
        <v>634</v>
      </c>
      <c r="E742" s="106" t="s">
        <v>628</v>
      </c>
      <c r="F742" s="106" t="s">
        <v>629</v>
      </c>
      <c r="G742" s="106">
        <v>17.7</v>
      </c>
      <c r="H742" s="106">
        <v>20.47</v>
      </c>
      <c r="I742" s="106">
        <v>22.35</v>
      </c>
      <c r="J742" s="106">
        <v>23.96</v>
      </c>
      <c r="K742" s="106">
        <v>25.75</v>
      </c>
      <c r="L742" s="106">
        <v>28.24</v>
      </c>
      <c r="M742" s="106">
        <v>31.35</v>
      </c>
      <c r="N742" s="106">
        <v>35.380000000000003</v>
      </c>
      <c r="O742" s="106">
        <v>43.59</v>
      </c>
      <c r="P742" s="136">
        <f t="shared" si="1"/>
        <v>1.2991927346115035</v>
      </c>
    </row>
    <row r="743" spans="1:16">
      <c r="A743" s="106">
        <v>2010</v>
      </c>
      <c r="B743" s="106" t="s">
        <v>292</v>
      </c>
      <c r="C743" s="106" t="s">
        <v>630</v>
      </c>
      <c r="D743" s="106" t="s">
        <v>634</v>
      </c>
      <c r="E743" s="106" t="s">
        <v>628</v>
      </c>
      <c r="F743" s="106" t="s">
        <v>629</v>
      </c>
      <c r="G743" s="106">
        <v>17.579999999999998</v>
      </c>
      <c r="H743" s="106">
        <v>20.37</v>
      </c>
      <c r="I743" s="106">
        <v>22.33</v>
      </c>
      <c r="J743" s="106">
        <v>23.91</v>
      </c>
      <c r="K743" s="106">
        <v>25.7</v>
      </c>
      <c r="L743" s="106">
        <v>28.18</v>
      </c>
      <c r="M743" s="106">
        <v>31.32</v>
      </c>
      <c r="N743" s="106">
        <v>35.35</v>
      </c>
      <c r="O743" s="106">
        <v>43.55</v>
      </c>
      <c r="P743" s="136">
        <f t="shared" si="1"/>
        <v>1.2979797979797978</v>
      </c>
    </row>
    <row r="744" spans="1:16">
      <c r="A744" s="106">
        <v>2010</v>
      </c>
      <c r="B744" s="106" t="s">
        <v>292</v>
      </c>
      <c r="C744" s="106" t="s">
        <v>626</v>
      </c>
      <c r="D744" s="106" t="s">
        <v>634</v>
      </c>
      <c r="E744" s="106" t="s">
        <v>628</v>
      </c>
      <c r="F744" s="106" t="s">
        <v>301</v>
      </c>
      <c r="G744" s="106">
        <v>17.59</v>
      </c>
      <c r="H744" s="106">
        <v>20.6</v>
      </c>
      <c r="I744" s="106">
        <v>22.15</v>
      </c>
      <c r="J744" s="106">
        <v>23.51</v>
      </c>
      <c r="K744" s="106">
        <v>25.24</v>
      </c>
      <c r="L744" s="106">
        <v>27.78</v>
      </c>
      <c r="M744" s="106">
        <v>31.04</v>
      </c>
      <c r="N744" s="106">
        <v>35.119999999999997</v>
      </c>
      <c r="O744" s="106">
        <v>43.83</v>
      </c>
      <c r="P744" s="136">
        <f t="shared" si="1"/>
        <v>1.3584499461786868</v>
      </c>
    </row>
    <row r="745" spans="1:16">
      <c r="A745" s="106">
        <v>2010</v>
      </c>
      <c r="B745" s="106" t="s">
        <v>292</v>
      </c>
      <c r="C745" s="106" t="s">
        <v>630</v>
      </c>
      <c r="D745" s="106" t="s">
        <v>634</v>
      </c>
      <c r="E745" s="106" t="s">
        <v>628</v>
      </c>
      <c r="F745" s="106" t="s">
        <v>301</v>
      </c>
      <c r="G745" s="106">
        <v>17.59</v>
      </c>
      <c r="H745" s="106">
        <v>20.6</v>
      </c>
      <c r="I745" s="106">
        <v>22.15</v>
      </c>
      <c r="J745" s="106">
        <v>23.51</v>
      </c>
      <c r="K745" s="106">
        <v>25.24</v>
      </c>
      <c r="L745" s="106">
        <v>27.78</v>
      </c>
      <c r="M745" s="106">
        <v>31.04</v>
      </c>
      <c r="N745" s="106">
        <v>35.119999999999997</v>
      </c>
      <c r="O745" s="106">
        <v>43.83</v>
      </c>
      <c r="P745" s="136">
        <f t="shared" si="1"/>
        <v>1.3591814754981151</v>
      </c>
    </row>
    <row r="746" spans="1:16">
      <c r="A746" s="106">
        <v>2010</v>
      </c>
      <c r="B746" s="106" t="s">
        <v>292</v>
      </c>
      <c r="C746" s="106" t="s">
        <v>626</v>
      </c>
      <c r="D746" s="106" t="s">
        <v>634</v>
      </c>
      <c r="E746" s="106" t="s">
        <v>628</v>
      </c>
      <c r="F746" s="106" t="s">
        <v>353</v>
      </c>
      <c r="G746" s="106">
        <v>17.690000000000001</v>
      </c>
      <c r="H746" s="106">
        <v>20.5</v>
      </c>
      <c r="I746" s="106">
        <v>22.32</v>
      </c>
      <c r="J746" s="106">
        <v>23.88</v>
      </c>
      <c r="K746" s="106">
        <v>25.67</v>
      </c>
      <c r="L746" s="106">
        <v>28.16</v>
      </c>
      <c r="M746" s="106">
        <v>31.3</v>
      </c>
      <c r="N746" s="106">
        <v>35.33</v>
      </c>
      <c r="O746" s="106">
        <v>43.64</v>
      </c>
      <c r="P746" s="136">
        <f t="shared" si="1"/>
        <v>1.3010643689812469</v>
      </c>
    </row>
    <row r="747" spans="1:16">
      <c r="A747" s="106">
        <v>2010</v>
      </c>
      <c r="B747" s="106" t="s">
        <v>292</v>
      </c>
      <c r="C747" s="106" t="s">
        <v>630</v>
      </c>
      <c r="D747" s="106" t="s">
        <v>634</v>
      </c>
      <c r="E747" s="106" t="s">
        <v>628</v>
      </c>
      <c r="F747" s="106" t="s">
        <v>353</v>
      </c>
      <c r="G747" s="106">
        <v>17.579999999999998</v>
      </c>
      <c r="H747" s="106">
        <v>20.440000000000001</v>
      </c>
      <c r="I747" s="106">
        <v>22.28</v>
      </c>
      <c r="J747" s="106">
        <v>23.84</v>
      </c>
      <c r="K747" s="106">
        <v>25.64</v>
      </c>
      <c r="L747" s="106">
        <v>28.12</v>
      </c>
      <c r="M747" s="106">
        <v>31.27</v>
      </c>
      <c r="N747" s="106">
        <v>35.29</v>
      </c>
      <c r="O747" s="106">
        <v>43.59</v>
      </c>
      <c r="P747" s="136">
        <f t="shared" si="1"/>
        <v>1.3028455284552847</v>
      </c>
    </row>
    <row r="748" spans="1:16">
      <c r="A748" s="106">
        <v>2010</v>
      </c>
      <c r="B748" s="106" t="s">
        <v>292</v>
      </c>
      <c r="C748" s="106" t="s">
        <v>626</v>
      </c>
      <c r="D748" s="106" t="s">
        <v>634</v>
      </c>
      <c r="E748" s="106" t="s">
        <v>631</v>
      </c>
      <c r="F748" s="106" t="s">
        <v>629</v>
      </c>
      <c r="G748" s="106">
        <v>9.25</v>
      </c>
      <c r="H748" s="106">
        <v>11.13</v>
      </c>
      <c r="I748" s="106">
        <v>12.53</v>
      </c>
      <c r="J748" s="106">
        <v>13.75</v>
      </c>
      <c r="K748" s="106">
        <v>14.93</v>
      </c>
      <c r="L748" s="106">
        <v>16.22</v>
      </c>
      <c r="M748" s="106">
        <v>17.510000000000002</v>
      </c>
      <c r="N748" s="106">
        <v>18.95</v>
      </c>
      <c r="O748" s="106">
        <v>21.19</v>
      </c>
      <c r="P748" s="136">
        <f t="shared" si="1"/>
        <v>1.1600621600621601</v>
      </c>
    </row>
    <row r="749" spans="1:16">
      <c r="A749" s="106">
        <v>2010</v>
      </c>
      <c r="B749" s="106" t="s">
        <v>292</v>
      </c>
      <c r="C749" s="106" t="s">
        <v>630</v>
      </c>
      <c r="D749" s="106" t="s">
        <v>634</v>
      </c>
      <c r="E749" s="106" t="s">
        <v>631</v>
      </c>
      <c r="F749" s="106" t="s">
        <v>629</v>
      </c>
      <c r="G749" s="106">
        <v>6.77</v>
      </c>
      <c r="H749" s="106">
        <v>9.9</v>
      </c>
      <c r="I749" s="106">
        <v>11.68</v>
      </c>
      <c r="J749" s="106">
        <v>13.13</v>
      </c>
      <c r="K749" s="106">
        <v>14.39</v>
      </c>
      <c r="L749" s="106">
        <v>15.71</v>
      </c>
      <c r="M749" s="106">
        <v>17.149999999999999</v>
      </c>
      <c r="N749" s="106">
        <v>18.66</v>
      </c>
      <c r="O749" s="106">
        <v>20.87</v>
      </c>
      <c r="P749" s="136">
        <f t="shared" si="1"/>
        <v>1.1233411397345823</v>
      </c>
    </row>
    <row r="750" spans="1:16">
      <c r="A750" s="106">
        <v>2010</v>
      </c>
      <c r="B750" s="106" t="s">
        <v>292</v>
      </c>
      <c r="C750" s="106" t="s">
        <v>626</v>
      </c>
      <c r="D750" s="106" t="s">
        <v>634</v>
      </c>
      <c r="E750" s="106" t="s">
        <v>631</v>
      </c>
      <c r="F750" s="106" t="s">
        <v>301</v>
      </c>
      <c r="G750" s="106">
        <v>6.25</v>
      </c>
      <c r="H750" s="106">
        <v>7.9</v>
      </c>
      <c r="I750" s="106">
        <v>9.51</v>
      </c>
      <c r="J750" s="106">
        <v>11.12</v>
      </c>
      <c r="K750" s="106">
        <v>13.34</v>
      </c>
      <c r="L750" s="106">
        <v>15.73</v>
      </c>
      <c r="M750" s="106">
        <v>17.57</v>
      </c>
      <c r="N750" s="106">
        <v>19.32</v>
      </c>
      <c r="O750" s="106">
        <v>22.43</v>
      </c>
      <c r="P750" s="136">
        <f t="shared" si="1"/>
        <v>1.0098410295230884</v>
      </c>
    </row>
    <row r="751" spans="1:16">
      <c r="A751" s="106">
        <v>2010</v>
      </c>
      <c r="B751" s="106" t="s">
        <v>292</v>
      </c>
      <c r="C751" s="106" t="s">
        <v>630</v>
      </c>
      <c r="D751" s="106" t="s">
        <v>634</v>
      </c>
      <c r="E751" s="106" t="s">
        <v>631</v>
      </c>
      <c r="F751" s="106" t="s">
        <v>301</v>
      </c>
      <c r="G751" s="106">
        <v>6.25</v>
      </c>
      <c r="H751" s="106">
        <v>7.9</v>
      </c>
      <c r="I751" s="106">
        <v>9.51</v>
      </c>
      <c r="J751" s="106">
        <v>11.12</v>
      </c>
      <c r="K751" s="106">
        <v>13.34</v>
      </c>
      <c r="L751" s="106">
        <v>15.73</v>
      </c>
      <c r="M751" s="106">
        <v>17.57</v>
      </c>
      <c r="N751" s="106">
        <v>19.32</v>
      </c>
      <c r="O751" s="106">
        <v>22.43</v>
      </c>
      <c r="P751" s="136">
        <f t="shared" si="1"/>
        <v>1.0106060606060607</v>
      </c>
    </row>
    <row r="752" spans="1:16">
      <c r="A752" s="106">
        <v>2010</v>
      </c>
      <c r="B752" s="106" t="s">
        <v>292</v>
      </c>
      <c r="C752" s="106" t="s">
        <v>626</v>
      </c>
      <c r="D752" s="106" t="s">
        <v>634</v>
      </c>
      <c r="E752" s="106" t="s">
        <v>631</v>
      </c>
      <c r="F752" s="106" t="s">
        <v>353</v>
      </c>
      <c r="G752" s="106">
        <v>7.97</v>
      </c>
      <c r="H752" s="106">
        <v>9.98</v>
      </c>
      <c r="I752" s="106">
        <v>11.63</v>
      </c>
      <c r="J752" s="106">
        <v>13.18</v>
      </c>
      <c r="K752" s="106">
        <v>14.6</v>
      </c>
      <c r="L752" s="106">
        <v>16.09</v>
      </c>
      <c r="M752" s="106">
        <v>17.53</v>
      </c>
      <c r="N752" s="106">
        <v>19.059999999999999</v>
      </c>
      <c r="O752" s="106">
        <v>21.56</v>
      </c>
      <c r="P752" s="136">
        <f t="shared" si="1"/>
        <v>1.1309062742060418</v>
      </c>
    </row>
    <row r="753" spans="1:16">
      <c r="A753" s="106">
        <v>2010</v>
      </c>
      <c r="B753" s="106" t="s">
        <v>292</v>
      </c>
      <c r="C753" s="106" t="s">
        <v>630</v>
      </c>
      <c r="D753" s="106" t="s">
        <v>634</v>
      </c>
      <c r="E753" s="106" t="s">
        <v>631</v>
      </c>
      <c r="F753" s="106" t="s">
        <v>353</v>
      </c>
      <c r="G753" s="106">
        <v>6.47</v>
      </c>
      <c r="H753" s="106">
        <v>9.1300000000000008</v>
      </c>
      <c r="I753" s="106">
        <v>10.97</v>
      </c>
      <c r="J753" s="106">
        <v>12.64</v>
      </c>
      <c r="K753" s="106">
        <v>14.18</v>
      </c>
      <c r="L753" s="106">
        <v>15.71</v>
      </c>
      <c r="M753" s="106">
        <v>17.28</v>
      </c>
      <c r="N753" s="106">
        <v>18.850000000000001</v>
      </c>
      <c r="O753" s="106">
        <v>21.34</v>
      </c>
      <c r="P753" s="136">
        <f t="shared" si="1"/>
        <v>1.1035019455252919</v>
      </c>
    </row>
    <row r="754" spans="1:16">
      <c r="A754" s="106">
        <v>2010</v>
      </c>
      <c r="B754" s="106" t="s">
        <v>292</v>
      </c>
      <c r="C754" s="106" t="s">
        <v>626</v>
      </c>
      <c r="D754" s="106" t="s">
        <v>634</v>
      </c>
      <c r="E754" s="106" t="s">
        <v>353</v>
      </c>
      <c r="F754" s="106" t="s">
        <v>629</v>
      </c>
      <c r="G754" s="106">
        <v>10.46</v>
      </c>
      <c r="H754" s="106">
        <v>12.73</v>
      </c>
      <c r="I754" s="106">
        <v>14.55</v>
      </c>
      <c r="J754" s="106">
        <v>16.38</v>
      </c>
      <c r="K754" s="106">
        <v>18.13</v>
      </c>
      <c r="L754" s="106">
        <v>20.11</v>
      </c>
      <c r="M754" s="106">
        <v>22.86</v>
      </c>
      <c r="N754" s="106">
        <v>26.56</v>
      </c>
      <c r="O754" s="106">
        <v>33.46</v>
      </c>
      <c r="P754" s="136">
        <f t="shared" si="1"/>
        <v>1.1681701030927836</v>
      </c>
    </row>
    <row r="755" spans="1:16">
      <c r="A755" s="106">
        <v>2010</v>
      </c>
      <c r="B755" s="106" t="s">
        <v>292</v>
      </c>
      <c r="C755" s="106" t="s">
        <v>630</v>
      </c>
      <c r="D755" s="106" t="s">
        <v>634</v>
      </c>
      <c r="E755" s="106" t="s">
        <v>353</v>
      </c>
      <c r="F755" s="106" t="s">
        <v>629</v>
      </c>
      <c r="G755" s="106">
        <v>8.82</v>
      </c>
      <c r="H755" s="106">
        <v>11.79</v>
      </c>
      <c r="I755" s="106">
        <v>13.85</v>
      </c>
      <c r="J755" s="106">
        <v>15.71</v>
      </c>
      <c r="K755" s="106">
        <v>17.63</v>
      </c>
      <c r="L755" s="106">
        <v>19.64</v>
      </c>
      <c r="M755" s="106">
        <v>22.35</v>
      </c>
      <c r="N755" s="106">
        <v>26.01</v>
      </c>
      <c r="O755" s="106">
        <v>32.950000000000003</v>
      </c>
      <c r="P755" s="136">
        <f t="shared" si="1"/>
        <v>1.1425793907971484</v>
      </c>
    </row>
    <row r="756" spans="1:16">
      <c r="A756" s="106">
        <v>2010</v>
      </c>
      <c r="B756" s="106" t="s">
        <v>292</v>
      </c>
      <c r="C756" s="106" t="s">
        <v>626</v>
      </c>
      <c r="D756" s="106" t="s">
        <v>634</v>
      </c>
      <c r="E756" s="106" t="s">
        <v>353</v>
      </c>
      <c r="F756" s="106" t="s">
        <v>301</v>
      </c>
      <c r="G756" s="106">
        <v>6.67</v>
      </c>
      <c r="H756" s="106">
        <v>8.7200000000000006</v>
      </c>
      <c r="I756" s="106">
        <v>10.5</v>
      </c>
      <c r="J756" s="106">
        <v>13.2</v>
      </c>
      <c r="K756" s="106">
        <v>16</v>
      </c>
      <c r="L756" s="106">
        <v>18.079999999999998</v>
      </c>
      <c r="M756" s="106">
        <v>20.11</v>
      </c>
      <c r="N756" s="106">
        <v>23.15</v>
      </c>
      <c r="O756" s="106">
        <v>28.75</v>
      </c>
      <c r="P756" s="136">
        <f t="shared" si="1"/>
        <v>0.98219766728054025</v>
      </c>
    </row>
    <row r="757" spans="1:16">
      <c r="A757" s="106">
        <v>2010</v>
      </c>
      <c r="B757" s="106" t="s">
        <v>292</v>
      </c>
      <c r="C757" s="106" t="s">
        <v>630</v>
      </c>
      <c r="D757" s="106" t="s">
        <v>634</v>
      </c>
      <c r="E757" s="106" t="s">
        <v>353</v>
      </c>
      <c r="F757" s="106" t="s">
        <v>301</v>
      </c>
      <c r="G757" s="106">
        <v>6.67</v>
      </c>
      <c r="H757" s="106">
        <v>8.7200000000000006</v>
      </c>
      <c r="I757" s="106">
        <v>10.5</v>
      </c>
      <c r="J757" s="106">
        <v>13.2</v>
      </c>
      <c r="K757" s="106">
        <v>16</v>
      </c>
      <c r="L757" s="106">
        <v>18.079999999999998</v>
      </c>
      <c r="M757" s="106">
        <v>20.11</v>
      </c>
      <c r="N757" s="106">
        <v>23.15</v>
      </c>
      <c r="O757" s="106">
        <v>28.75</v>
      </c>
      <c r="P757" s="136">
        <f t="shared" si="1"/>
        <v>0.98340503995082973</v>
      </c>
    </row>
    <row r="758" spans="1:16">
      <c r="A758" s="106">
        <v>2010</v>
      </c>
      <c r="B758" s="106" t="s">
        <v>292</v>
      </c>
      <c r="C758" s="106" t="s">
        <v>626</v>
      </c>
      <c r="D758" s="106" t="s">
        <v>634</v>
      </c>
      <c r="E758" s="106" t="s">
        <v>353</v>
      </c>
      <c r="F758" s="106" t="s">
        <v>353</v>
      </c>
      <c r="G758" s="106">
        <v>9</v>
      </c>
      <c r="H758" s="106">
        <v>11.5</v>
      </c>
      <c r="I758" s="106">
        <v>13.72</v>
      </c>
      <c r="J758" s="106">
        <v>15.68</v>
      </c>
      <c r="K758" s="106">
        <v>17.579999999999998</v>
      </c>
      <c r="L758" s="106">
        <v>19.510000000000002</v>
      </c>
      <c r="M758" s="106">
        <v>22.02</v>
      </c>
      <c r="N758" s="106">
        <v>25.62</v>
      </c>
      <c r="O758" s="106">
        <v>32.299999999999997</v>
      </c>
      <c r="P758" s="136">
        <f t="shared" si="1"/>
        <v>1.1269230769230769</v>
      </c>
    </row>
    <row r="759" spans="1:16">
      <c r="A759" s="106">
        <v>2010</v>
      </c>
      <c r="B759" s="106" t="s">
        <v>292</v>
      </c>
      <c r="C759" s="106" t="s">
        <v>630</v>
      </c>
      <c r="D759" s="106" t="s">
        <v>634</v>
      </c>
      <c r="E759" s="106" t="s">
        <v>353</v>
      </c>
      <c r="F759" s="106" t="s">
        <v>353</v>
      </c>
      <c r="G759" s="106">
        <v>7.85</v>
      </c>
      <c r="H759" s="106">
        <v>10.73</v>
      </c>
      <c r="I759" s="106">
        <v>13.14</v>
      </c>
      <c r="J759" s="106">
        <v>15.24</v>
      </c>
      <c r="K759" s="106">
        <v>17.22</v>
      </c>
      <c r="L759" s="106">
        <v>19.149999999999999</v>
      </c>
      <c r="M759" s="106">
        <v>21.73</v>
      </c>
      <c r="N759" s="106">
        <v>25.22</v>
      </c>
      <c r="O759" s="106">
        <v>31.91</v>
      </c>
      <c r="P759" s="136">
        <f t="shared" si="1"/>
        <v>1.1095360824742269</v>
      </c>
    </row>
    <row r="760" spans="1:16">
      <c r="A760" s="106">
        <v>2010</v>
      </c>
      <c r="B760" s="106" t="s">
        <v>288</v>
      </c>
      <c r="C760" s="106" t="s">
        <v>626</v>
      </c>
      <c r="D760" s="106" t="s">
        <v>627</v>
      </c>
      <c r="E760" s="106" t="s">
        <v>628</v>
      </c>
      <c r="F760" s="106" t="s">
        <v>629</v>
      </c>
      <c r="G760" s="106">
        <v>21.52</v>
      </c>
      <c r="H760" s="106">
        <v>24.63</v>
      </c>
      <c r="I760" s="106">
        <v>27.14</v>
      </c>
      <c r="J760" s="106">
        <v>29.72</v>
      </c>
      <c r="K760" s="106">
        <v>32.51</v>
      </c>
      <c r="L760" s="106">
        <v>35.549999999999997</v>
      </c>
      <c r="M760" s="106">
        <v>39.24</v>
      </c>
      <c r="N760" s="106">
        <v>44.28</v>
      </c>
      <c r="O760" s="106">
        <v>53.1</v>
      </c>
    </row>
    <row r="761" spans="1:16">
      <c r="A761" s="106">
        <v>2010</v>
      </c>
      <c r="B761" s="106" t="s">
        <v>288</v>
      </c>
      <c r="C761" s="106" t="s">
        <v>630</v>
      </c>
      <c r="D761" s="106" t="s">
        <v>627</v>
      </c>
      <c r="E761" s="106" t="s">
        <v>628</v>
      </c>
      <c r="F761" s="106" t="s">
        <v>629</v>
      </c>
      <c r="G761" s="106">
        <v>20.94</v>
      </c>
      <c r="H761" s="106">
        <v>24.31</v>
      </c>
      <c r="I761" s="106">
        <v>26.87</v>
      </c>
      <c r="J761" s="106">
        <v>29.48</v>
      </c>
      <c r="K761" s="106">
        <v>32.25</v>
      </c>
      <c r="L761" s="106">
        <v>35.31</v>
      </c>
      <c r="M761" s="106">
        <v>39.01</v>
      </c>
      <c r="N761" s="106">
        <v>44.01</v>
      </c>
      <c r="O761" s="106">
        <v>52.79</v>
      </c>
    </row>
    <row r="762" spans="1:16">
      <c r="A762" s="106">
        <v>2010</v>
      </c>
      <c r="B762" s="106" t="s">
        <v>288</v>
      </c>
      <c r="C762" s="106" t="s">
        <v>626</v>
      </c>
      <c r="D762" s="106" t="s">
        <v>627</v>
      </c>
      <c r="E762" s="106" t="s">
        <v>628</v>
      </c>
      <c r="F762" s="106" t="s">
        <v>301</v>
      </c>
      <c r="G762" s="106">
        <v>7.4</v>
      </c>
      <c r="H762" s="106">
        <v>12.96</v>
      </c>
      <c r="I762" s="106">
        <v>15.73</v>
      </c>
      <c r="J762" s="106">
        <v>18.29</v>
      </c>
      <c r="K762" s="106">
        <v>20.6</v>
      </c>
      <c r="L762" s="106">
        <v>23.79</v>
      </c>
      <c r="M762" s="106">
        <v>27.5</v>
      </c>
      <c r="N762" s="106">
        <v>31.93</v>
      </c>
      <c r="O762" s="106">
        <v>40.19</v>
      </c>
    </row>
    <row r="763" spans="1:16">
      <c r="A763" s="106">
        <v>2010</v>
      </c>
      <c r="B763" s="106" t="s">
        <v>288</v>
      </c>
      <c r="C763" s="106" t="s">
        <v>630</v>
      </c>
      <c r="D763" s="106" t="s">
        <v>627</v>
      </c>
      <c r="E763" s="106" t="s">
        <v>628</v>
      </c>
      <c r="F763" s="106" t="s">
        <v>301</v>
      </c>
      <c r="G763" s="106">
        <v>7.37</v>
      </c>
      <c r="H763" s="106">
        <v>12.84</v>
      </c>
      <c r="I763" s="106">
        <v>15.67</v>
      </c>
      <c r="J763" s="106">
        <v>18.12</v>
      </c>
      <c r="K763" s="106">
        <v>20.49</v>
      </c>
      <c r="L763" s="106">
        <v>23.65</v>
      </c>
      <c r="M763" s="106">
        <v>27.38</v>
      </c>
      <c r="N763" s="106">
        <v>31.84</v>
      </c>
      <c r="O763" s="106">
        <v>40.08</v>
      </c>
    </row>
    <row r="764" spans="1:16">
      <c r="A764" s="106">
        <v>2010</v>
      </c>
      <c r="B764" s="106" t="s">
        <v>288</v>
      </c>
      <c r="C764" s="106" t="s">
        <v>626</v>
      </c>
      <c r="D764" s="106" t="s">
        <v>627</v>
      </c>
      <c r="E764" s="106" t="s">
        <v>628</v>
      </c>
      <c r="F764" s="106" t="s">
        <v>353</v>
      </c>
      <c r="G764" s="106">
        <v>19.47</v>
      </c>
      <c r="H764" s="106">
        <v>23.36</v>
      </c>
      <c r="I764" s="106">
        <v>26.05</v>
      </c>
      <c r="J764" s="106">
        <v>28.73</v>
      </c>
      <c r="K764" s="106">
        <v>31.5</v>
      </c>
      <c r="L764" s="106">
        <v>34.61</v>
      </c>
      <c r="M764" s="106">
        <v>38.35</v>
      </c>
      <c r="N764" s="106">
        <v>43.41</v>
      </c>
      <c r="O764" s="106">
        <v>52.19</v>
      </c>
    </row>
    <row r="765" spans="1:16">
      <c r="A765" s="106">
        <v>2010</v>
      </c>
      <c r="B765" s="106" t="s">
        <v>288</v>
      </c>
      <c r="C765" s="106" t="s">
        <v>630</v>
      </c>
      <c r="D765" s="106" t="s">
        <v>627</v>
      </c>
      <c r="E765" s="106" t="s">
        <v>628</v>
      </c>
      <c r="F765" s="106" t="s">
        <v>353</v>
      </c>
      <c r="G765" s="106">
        <v>18.8</v>
      </c>
      <c r="H765" s="106">
        <v>23.02</v>
      </c>
      <c r="I765" s="106">
        <v>25.78</v>
      </c>
      <c r="J765" s="106">
        <v>28.48</v>
      </c>
      <c r="K765" s="106">
        <v>31.28</v>
      </c>
      <c r="L765" s="106">
        <v>34.4</v>
      </c>
      <c r="M765" s="106">
        <v>38.130000000000003</v>
      </c>
      <c r="N765" s="106">
        <v>43.16</v>
      </c>
      <c r="O765" s="106">
        <v>51.92</v>
      </c>
    </row>
    <row r="766" spans="1:16">
      <c r="A766" s="106">
        <v>2010</v>
      </c>
      <c r="B766" s="106" t="s">
        <v>288</v>
      </c>
      <c r="C766" s="106" t="s">
        <v>626</v>
      </c>
      <c r="D766" s="106" t="s">
        <v>627</v>
      </c>
      <c r="E766" s="106" t="s">
        <v>631</v>
      </c>
      <c r="F766" s="106" t="s">
        <v>629</v>
      </c>
      <c r="G766" s="106">
        <v>16.72</v>
      </c>
      <c r="H766" s="106">
        <v>18.38</v>
      </c>
      <c r="I766" s="106">
        <v>19.68</v>
      </c>
      <c r="J766" s="106">
        <v>21.01</v>
      </c>
      <c r="K766" s="106">
        <v>22.31</v>
      </c>
      <c r="L766" s="106">
        <v>23.72</v>
      </c>
      <c r="M766" s="106">
        <v>25.43</v>
      </c>
      <c r="N766" s="106">
        <v>27.91</v>
      </c>
      <c r="O766" s="106">
        <v>32.229999999999997</v>
      </c>
    </row>
    <row r="767" spans="1:16">
      <c r="A767" s="106">
        <v>2010</v>
      </c>
      <c r="B767" s="106" t="s">
        <v>288</v>
      </c>
      <c r="C767" s="106" t="s">
        <v>630</v>
      </c>
      <c r="D767" s="106" t="s">
        <v>627</v>
      </c>
      <c r="E767" s="106" t="s">
        <v>631</v>
      </c>
      <c r="F767" s="106" t="s">
        <v>629</v>
      </c>
      <c r="G767" s="106">
        <v>16.41</v>
      </c>
      <c r="H767" s="106">
        <v>18.21</v>
      </c>
      <c r="I767" s="106">
        <v>19.52</v>
      </c>
      <c r="J767" s="106">
        <v>20.87</v>
      </c>
      <c r="K767" s="106">
        <v>22.19</v>
      </c>
      <c r="L767" s="106">
        <v>23.6</v>
      </c>
      <c r="M767" s="106">
        <v>25.33</v>
      </c>
      <c r="N767" s="106">
        <v>27.8</v>
      </c>
      <c r="O767" s="106">
        <v>32.090000000000003</v>
      </c>
    </row>
    <row r="768" spans="1:16">
      <c r="A768" s="106">
        <v>2010</v>
      </c>
      <c r="B768" s="106" t="s">
        <v>288</v>
      </c>
      <c r="C768" s="106" t="s">
        <v>626</v>
      </c>
      <c r="D768" s="106" t="s">
        <v>627</v>
      </c>
      <c r="E768" s="106" t="s">
        <v>631</v>
      </c>
      <c r="F768" s="106" t="s">
        <v>301</v>
      </c>
      <c r="G768" s="106">
        <v>7.27</v>
      </c>
      <c r="H768" s="106">
        <v>11.55</v>
      </c>
      <c r="I768" s="106">
        <v>13.96</v>
      </c>
      <c r="J768" s="106">
        <v>15.37</v>
      </c>
      <c r="K768" s="106">
        <v>16.62</v>
      </c>
      <c r="L768" s="106">
        <v>17.77</v>
      </c>
      <c r="M768" s="106">
        <v>18.88</v>
      </c>
      <c r="N768" s="106">
        <v>20.62</v>
      </c>
      <c r="O768" s="106">
        <v>24.42</v>
      </c>
    </row>
    <row r="769" spans="1:15">
      <c r="A769" s="106">
        <v>2010</v>
      </c>
      <c r="B769" s="106" t="s">
        <v>288</v>
      </c>
      <c r="C769" s="106" t="s">
        <v>630</v>
      </c>
      <c r="D769" s="106" t="s">
        <v>627</v>
      </c>
      <c r="E769" s="106" t="s">
        <v>631</v>
      </c>
      <c r="F769" s="106" t="s">
        <v>301</v>
      </c>
      <c r="G769" s="106">
        <v>7.26</v>
      </c>
      <c r="H769" s="106">
        <v>11.5</v>
      </c>
      <c r="I769" s="106">
        <v>13.94</v>
      </c>
      <c r="J769" s="106">
        <v>15.34</v>
      </c>
      <c r="K769" s="106">
        <v>16.61</v>
      </c>
      <c r="L769" s="106">
        <v>17.760000000000002</v>
      </c>
      <c r="M769" s="106">
        <v>18.87</v>
      </c>
      <c r="N769" s="106">
        <v>20.61</v>
      </c>
      <c r="O769" s="106">
        <v>24.41</v>
      </c>
    </row>
    <row r="770" spans="1:15">
      <c r="A770" s="106">
        <v>2010</v>
      </c>
      <c r="B770" s="106" t="s">
        <v>288</v>
      </c>
      <c r="C770" s="106" t="s">
        <v>626</v>
      </c>
      <c r="D770" s="106" t="s">
        <v>627</v>
      </c>
      <c r="E770" s="106" t="s">
        <v>631</v>
      </c>
      <c r="F770" s="106" t="s">
        <v>353</v>
      </c>
      <c r="G770" s="106">
        <v>12.54</v>
      </c>
      <c r="H770" s="106">
        <v>15.46</v>
      </c>
      <c r="I770" s="106">
        <v>17.16</v>
      </c>
      <c r="J770" s="106">
        <v>18.48</v>
      </c>
      <c r="K770" s="106">
        <v>19.829999999999998</v>
      </c>
      <c r="L770" s="106">
        <v>21.46</v>
      </c>
      <c r="M770" s="106">
        <v>23.28</v>
      </c>
      <c r="N770" s="106">
        <v>25.74</v>
      </c>
      <c r="O770" s="106">
        <v>30.01</v>
      </c>
    </row>
    <row r="771" spans="1:15">
      <c r="A771" s="106">
        <v>2010</v>
      </c>
      <c r="B771" s="106" t="s">
        <v>288</v>
      </c>
      <c r="C771" s="106" t="s">
        <v>630</v>
      </c>
      <c r="D771" s="106" t="s">
        <v>627</v>
      </c>
      <c r="E771" s="106" t="s">
        <v>631</v>
      </c>
      <c r="F771" s="106" t="s">
        <v>353</v>
      </c>
      <c r="G771" s="106">
        <v>12.15</v>
      </c>
      <c r="H771" s="106">
        <v>15.3</v>
      </c>
      <c r="I771" s="106">
        <v>17.059999999999999</v>
      </c>
      <c r="J771" s="106">
        <v>18.420000000000002</v>
      </c>
      <c r="K771" s="106">
        <v>19.760000000000002</v>
      </c>
      <c r="L771" s="106">
        <v>21.39</v>
      </c>
      <c r="M771" s="106">
        <v>23.22</v>
      </c>
      <c r="N771" s="106">
        <v>25.68</v>
      </c>
      <c r="O771" s="106">
        <v>29.93</v>
      </c>
    </row>
    <row r="772" spans="1:15">
      <c r="A772" s="106">
        <v>2010</v>
      </c>
      <c r="B772" s="106" t="s">
        <v>288</v>
      </c>
      <c r="C772" s="106" t="s">
        <v>626</v>
      </c>
      <c r="D772" s="106" t="s">
        <v>627</v>
      </c>
      <c r="E772" s="106" t="s">
        <v>353</v>
      </c>
      <c r="F772" s="106" t="s">
        <v>629</v>
      </c>
      <c r="G772" s="106">
        <v>18.29</v>
      </c>
      <c r="H772" s="106">
        <v>20.82</v>
      </c>
      <c r="I772" s="106">
        <v>22.99</v>
      </c>
      <c r="J772" s="106">
        <v>25.13</v>
      </c>
      <c r="K772" s="106">
        <v>27.57</v>
      </c>
      <c r="L772" s="106">
        <v>30.54</v>
      </c>
      <c r="M772" s="106">
        <v>34.130000000000003</v>
      </c>
      <c r="N772" s="106">
        <v>39.08</v>
      </c>
      <c r="O772" s="106">
        <v>47.43</v>
      </c>
    </row>
    <row r="773" spans="1:15">
      <c r="A773" s="106">
        <v>2010</v>
      </c>
      <c r="B773" s="106" t="s">
        <v>288</v>
      </c>
      <c r="C773" s="106" t="s">
        <v>630</v>
      </c>
      <c r="D773" s="106" t="s">
        <v>627</v>
      </c>
      <c r="E773" s="106" t="s">
        <v>353</v>
      </c>
      <c r="F773" s="106" t="s">
        <v>629</v>
      </c>
      <c r="G773" s="106">
        <v>17.89</v>
      </c>
      <c r="H773" s="106">
        <v>20.52</v>
      </c>
      <c r="I773" s="106">
        <v>22.76</v>
      </c>
      <c r="J773" s="106">
        <v>24.94</v>
      </c>
      <c r="K773" s="106">
        <v>27.37</v>
      </c>
      <c r="L773" s="106">
        <v>30.32</v>
      </c>
      <c r="M773" s="106">
        <v>33.93</v>
      </c>
      <c r="N773" s="106">
        <v>38.86</v>
      </c>
      <c r="O773" s="106">
        <v>47.12</v>
      </c>
    </row>
    <row r="774" spans="1:15">
      <c r="A774" s="106">
        <v>2010</v>
      </c>
      <c r="B774" s="106" t="s">
        <v>288</v>
      </c>
      <c r="C774" s="106" t="s">
        <v>626</v>
      </c>
      <c r="D774" s="106" t="s">
        <v>627</v>
      </c>
      <c r="E774" s="106" t="s">
        <v>353</v>
      </c>
      <c r="F774" s="106" t="s">
        <v>301</v>
      </c>
      <c r="G774" s="106">
        <v>7.29</v>
      </c>
      <c r="H774" s="106">
        <v>11.77</v>
      </c>
      <c r="I774" s="106">
        <v>14.23</v>
      </c>
      <c r="J774" s="106">
        <v>15.71</v>
      </c>
      <c r="K774" s="106">
        <v>17.07</v>
      </c>
      <c r="L774" s="106">
        <v>18.34</v>
      </c>
      <c r="M774" s="106">
        <v>19.8</v>
      </c>
      <c r="N774" s="106">
        <v>22.59</v>
      </c>
      <c r="O774" s="106">
        <v>28.42</v>
      </c>
    </row>
    <row r="775" spans="1:15">
      <c r="A775" s="106">
        <v>2010</v>
      </c>
      <c r="B775" s="106" t="s">
        <v>288</v>
      </c>
      <c r="C775" s="106" t="s">
        <v>630</v>
      </c>
      <c r="D775" s="106" t="s">
        <v>627</v>
      </c>
      <c r="E775" s="106" t="s">
        <v>353</v>
      </c>
      <c r="F775" s="106" t="s">
        <v>301</v>
      </c>
      <c r="G775" s="106">
        <v>7.28</v>
      </c>
      <c r="H775" s="106">
        <v>11.7</v>
      </c>
      <c r="I775" s="106">
        <v>14.2</v>
      </c>
      <c r="J775" s="106">
        <v>15.68</v>
      </c>
      <c r="K775" s="106">
        <v>17.05</v>
      </c>
      <c r="L775" s="106">
        <v>18.32</v>
      </c>
      <c r="M775" s="106">
        <v>19.79</v>
      </c>
      <c r="N775" s="106">
        <v>22.56</v>
      </c>
      <c r="O775" s="106">
        <v>28.39</v>
      </c>
    </row>
    <row r="776" spans="1:15">
      <c r="A776" s="106">
        <v>2010</v>
      </c>
      <c r="B776" s="106" t="s">
        <v>288</v>
      </c>
      <c r="C776" s="106" t="s">
        <v>626</v>
      </c>
      <c r="D776" s="106" t="s">
        <v>627</v>
      </c>
      <c r="E776" s="106" t="s">
        <v>353</v>
      </c>
      <c r="F776" s="106" t="s">
        <v>353</v>
      </c>
      <c r="G776" s="106">
        <v>14.71</v>
      </c>
      <c r="H776" s="106">
        <v>17.64</v>
      </c>
      <c r="I776" s="106">
        <v>19.809999999999999</v>
      </c>
      <c r="J776" s="106">
        <v>22.21</v>
      </c>
      <c r="K776" s="106">
        <v>24.68</v>
      </c>
      <c r="L776" s="106">
        <v>27.54</v>
      </c>
      <c r="M776" s="106">
        <v>31.19</v>
      </c>
      <c r="N776" s="106">
        <v>36.18</v>
      </c>
      <c r="O776" s="106">
        <v>44.49</v>
      </c>
    </row>
    <row r="777" spans="1:15">
      <c r="A777" s="106">
        <v>2010</v>
      </c>
      <c r="B777" s="106" t="s">
        <v>288</v>
      </c>
      <c r="C777" s="106" t="s">
        <v>630</v>
      </c>
      <c r="D777" s="106" t="s">
        <v>627</v>
      </c>
      <c r="E777" s="106" t="s">
        <v>353</v>
      </c>
      <c r="F777" s="106" t="s">
        <v>353</v>
      </c>
      <c r="G777" s="106">
        <v>14.41</v>
      </c>
      <c r="H777" s="106">
        <v>17.440000000000001</v>
      </c>
      <c r="I777" s="106">
        <v>19.63</v>
      </c>
      <c r="J777" s="106">
        <v>22.03</v>
      </c>
      <c r="K777" s="106">
        <v>24.52</v>
      </c>
      <c r="L777" s="106">
        <v>27.39</v>
      </c>
      <c r="M777" s="106">
        <v>31.04</v>
      </c>
      <c r="N777" s="106">
        <v>36</v>
      </c>
      <c r="O777" s="106">
        <v>44.26</v>
      </c>
    </row>
    <row r="778" spans="1:15">
      <c r="A778" s="106">
        <v>2010</v>
      </c>
      <c r="B778" s="106" t="s">
        <v>288</v>
      </c>
      <c r="C778" s="106" t="s">
        <v>626</v>
      </c>
      <c r="D778" s="106" t="s">
        <v>113</v>
      </c>
      <c r="E778" s="106" t="s">
        <v>628</v>
      </c>
      <c r="F778" s="106" t="s">
        <v>629</v>
      </c>
      <c r="G778" s="106">
        <v>21.7</v>
      </c>
      <c r="H778" s="106">
        <v>24.83</v>
      </c>
      <c r="I778" s="106">
        <v>26.94</v>
      </c>
      <c r="J778" s="106">
        <v>29.15</v>
      </c>
      <c r="K778" s="106">
        <v>31.3</v>
      </c>
      <c r="L778" s="106">
        <v>33.71</v>
      </c>
      <c r="M778" s="106">
        <v>36.89</v>
      </c>
      <c r="N778" s="106">
        <v>41.67</v>
      </c>
      <c r="O778" s="106">
        <v>50.13</v>
      </c>
    </row>
    <row r="779" spans="1:15">
      <c r="A779" s="106">
        <v>2010</v>
      </c>
      <c r="B779" s="106" t="s">
        <v>288</v>
      </c>
      <c r="C779" s="106" t="s">
        <v>630</v>
      </c>
      <c r="D779" s="106" t="s">
        <v>113</v>
      </c>
      <c r="E779" s="106" t="s">
        <v>628</v>
      </c>
      <c r="F779" s="106" t="s">
        <v>629</v>
      </c>
      <c r="G779" s="106">
        <v>21.41</v>
      </c>
      <c r="H779" s="106">
        <v>24.69</v>
      </c>
      <c r="I779" s="106">
        <v>26.86</v>
      </c>
      <c r="J779" s="106">
        <v>29.04</v>
      </c>
      <c r="K779" s="106">
        <v>31.23</v>
      </c>
      <c r="L779" s="106">
        <v>33.64</v>
      </c>
      <c r="M779" s="106">
        <v>36.840000000000003</v>
      </c>
      <c r="N779" s="106">
        <v>41.59</v>
      </c>
      <c r="O779" s="106">
        <v>50.07</v>
      </c>
    </row>
    <row r="780" spans="1:15">
      <c r="A780" s="106">
        <v>2010</v>
      </c>
      <c r="B780" s="106" t="s">
        <v>288</v>
      </c>
      <c r="C780" s="106" t="s">
        <v>626</v>
      </c>
      <c r="D780" s="106" t="s">
        <v>113</v>
      </c>
      <c r="E780" s="106" t="s">
        <v>628</v>
      </c>
      <c r="F780" s="106" t="s">
        <v>301</v>
      </c>
      <c r="G780" s="106">
        <v>18.41</v>
      </c>
      <c r="H780" s="106">
        <v>20.309999999999999</v>
      </c>
      <c r="I780" s="106">
        <v>21.92</v>
      </c>
      <c r="J780" s="106">
        <v>24.49</v>
      </c>
      <c r="K780" s="106">
        <v>26.99</v>
      </c>
      <c r="L780" s="106">
        <v>30.65</v>
      </c>
      <c r="M780" s="106">
        <v>35.979999999999997</v>
      </c>
      <c r="N780" s="106">
        <v>42.32</v>
      </c>
      <c r="O780" s="106">
        <v>53.27</v>
      </c>
    </row>
    <row r="781" spans="1:15">
      <c r="A781" s="106">
        <v>2010</v>
      </c>
      <c r="B781" s="106" t="s">
        <v>288</v>
      </c>
      <c r="C781" s="106" t="s">
        <v>630</v>
      </c>
      <c r="D781" s="106" t="s">
        <v>113</v>
      </c>
      <c r="E781" s="106" t="s">
        <v>628</v>
      </c>
      <c r="F781" s="106" t="s">
        <v>301</v>
      </c>
      <c r="G781" s="106">
        <v>17.899999999999999</v>
      </c>
      <c r="H781" s="106">
        <v>20.21</v>
      </c>
      <c r="I781" s="106">
        <v>21.83</v>
      </c>
      <c r="J781" s="106">
        <v>24.34</v>
      </c>
      <c r="K781" s="106">
        <v>26.65</v>
      </c>
      <c r="L781" s="106">
        <v>30.41</v>
      </c>
      <c r="M781" s="106">
        <v>35.630000000000003</v>
      </c>
      <c r="N781" s="106">
        <v>42.15</v>
      </c>
      <c r="O781" s="106">
        <v>53.01</v>
      </c>
    </row>
    <row r="782" spans="1:15">
      <c r="A782" s="106">
        <v>2010</v>
      </c>
      <c r="B782" s="106" t="s">
        <v>288</v>
      </c>
      <c r="C782" s="106" t="s">
        <v>626</v>
      </c>
      <c r="D782" s="106" t="s">
        <v>113</v>
      </c>
      <c r="E782" s="106" t="s">
        <v>628</v>
      </c>
      <c r="F782" s="106" t="s">
        <v>353</v>
      </c>
      <c r="G782" s="106">
        <v>21.33</v>
      </c>
      <c r="H782" s="106">
        <v>24.58</v>
      </c>
      <c r="I782" s="106">
        <v>26.77</v>
      </c>
      <c r="J782" s="106">
        <v>28.97</v>
      </c>
      <c r="K782" s="106">
        <v>31.18</v>
      </c>
      <c r="L782" s="106">
        <v>33.619999999999997</v>
      </c>
      <c r="M782" s="106">
        <v>36.880000000000003</v>
      </c>
      <c r="N782" s="106">
        <v>41.69</v>
      </c>
      <c r="O782" s="106">
        <v>50.3</v>
      </c>
    </row>
    <row r="783" spans="1:15">
      <c r="A783" s="106">
        <v>2010</v>
      </c>
      <c r="B783" s="106" t="s">
        <v>288</v>
      </c>
      <c r="C783" s="106" t="s">
        <v>630</v>
      </c>
      <c r="D783" s="106" t="s">
        <v>113</v>
      </c>
      <c r="E783" s="106" t="s">
        <v>628</v>
      </c>
      <c r="F783" s="106" t="s">
        <v>353</v>
      </c>
      <c r="G783" s="106">
        <v>21.14</v>
      </c>
      <c r="H783" s="106">
        <v>24.44</v>
      </c>
      <c r="I783" s="106">
        <v>26.7</v>
      </c>
      <c r="J783" s="106">
        <v>28.87</v>
      </c>
      <c r="K783" s="106">
        <v>31.1</v>
      </c>
      <c r="L783" s="106">
        <v>33.520000000000003</v>
      </c>
      <c r="M783" s="106">
        <v>36.81</v>
      </c>
      <c r="N783" s="106">
        <v>41.62</v>
      </c>
      <c r="O783" s="106">
        <v>50.18</v>
      </c>
    </row>
    <row r="784" spans="1:15">
      <c r="A784" s="106">
        <v>2010</v>
      </c>
      <c r="B784" s="106" t="s">
        <v>288</v>
      </c>
      <c r="C784" s="106" t="s">
        <v>626</v>
      </c>
      <c r="D784" s="106" t="s">
        <v>113</v>
      </c>
      <c r="E784" s="106" t="s">
        <v>631</v>
      </c>
      <c r="F784" s="106" t="s">
        <v>629</v>
      </c>
      <c r="G784" s="106">
        <v>19.739999999999998</v>
      </c>
      <c r="H784" s="106">
        <v>21.44</v>
      </c>
      <c r="I784" s="106">
        <v>22.55</v>
      </c>
      <c r="J784" s="106">
        <v>23.49</v>
      </c>
      <c r="K784" s="106">
        <v>24.41</v>
      </c>
      <c r="L784" s="106">
        <v>25.41</v>
      </c>
      <c r="M784" s="106">
        <v>26.64</v>
      </c>
      <c r="N784" s="106">
        <v>28.28</v>
      </c>
      <c r="O784" s="106">
        <v>31.46</v>
      </c>
    </row>
    <row r="785" spans="1:15">
      <c r="A785" s="106">
        <v>2010</v>
      </c>
      <c r="B785" s="106" t="s">
        <v>288</v>
      </c>
      <c r="C785" s="106" t="s">
        <v>630</v>
      </c>
      <c r="D785" s="106" t="s">
        <v>113</v>
      </c>
      <c r="E785" s="106" t="s">
        <v>631</v>
      </c>
      <c r="F785" s="106" t="s">
        <v>629</v>
      </c>
      <c r="G785" s="106">
        <v>14.93</v>
      </c>
      <c r="H785" s="106">
        <v>20.02</v>
      </c>
      <c r="I785" s="106">
        <v>21.72</v>
      </c>
      <c r="J785" s="106">
        <v>22.87</v>
      </c>
      <c r="K785" s="106">
        <v>23.89</v>
      </c>
      <c r="L785" s="106">
        <v>24.95</v>
      </c>
      <c r="M785" s="106">
        <v>26.19</v>
      </c>
      <c r="N785" s="106">
        <v>27.84</v>
      </c>
      <c r="O785" s="106">
        <v>30.93</v>
      </c>
    </row>
    <row r="786" spans="1:15">
      <c r="A786" s="106">
        <v>2010</v>
      </c>
      <c r="B786" s="106" t="s">
        <v>288</v>
      </c>
      <c r="C786" s="106" t="s">
        <v>626</v>
      </c>
      <c r="D786" s="106" t="s">
        <v>113</v>
      </c>
      <c r="E786" s="106" t="s">
        <v>631</v>
      </c>
      <c r="F786" s="106" t="s">
        <v>301</v>
      </c>
      <c r="G786" s="106">
        <v>14.7</v>
      </c>
      <c r="H786" s="106">
        <v>18.41</v>
      </c>
      <c r="I786" s="106">
        <v>20.149999999999999</v>
      </c>
      <c r="J786" s="106">
        <v>21.5</v>
      </c>
      <c r="K786" s="106">
        <v>22.59</v>
      </c>
      <c r="L786" s="106">
        <v>23.75</v>
      </c>
      <c r="M786" s="106">
        <v>25.19</v>
      </c>
      <c r="N786" s="106">
        <v>27.27</v>
      </c>
      <c r="O786" s="106">
        <v>32.07</v>
      </c>
    </row>
    <row r="787" spans="1:15">
      <c r="A787" s="106">
        <v>2010</v>
      </c>
      <c r="B787" s="106" t="s">
        <v>288</v>
      </c>
      <c r="C787" s="106" t="s">
        <v>630</v>
      </c>
      <c r="D787" s="106" t="s">
        <v>113</v>
      </c>
      <c r="E787" s="106" t="s">
        <v>631</v>
      </c>
      <c r="F787" s="106" t="s">
        <v>301</v>
      </c>
      <c r="G787" s="106">
        <v>12.86</v>
      </c>
      <c r="H787" s="106">
        <v>17.399999999999999</v>
      </c>
      <c r="I787" s="106">
        <v>19.57</v>
      </c>
      <c r="J787" s="106">
        <v>21.04</v>
      </c>
      <c r="K787" s="106">
        <v>22.3</v>
      </c>
      <c r="L787" s="106">
        <v>23.48</v>
      </c>
      <c r="M787" s="106">
        <v>24.91</v>
      </c>
      <c r="N787" s="106">
        <v>26.96</v>
      </c>
      <c r="O787" s="106">
        <v>31.67</v>
      </c>
    </row>
    <row r="788" spans="1:15">
      <c r="A788" s="106">
        <v>2010</v>
      </c>
      <c r="B788" s="106" t="s">
        <v>288</v>
      </c>
      <c r="C788" s="106" t="s">
        <v>626</v>
      </c>
      <c r="D788" s="106" t="s">
        <v>113</v>
      </c>
      <c r="E788" s="106" t="s">
        <v>631</v>
      </c>
      <c r="F788" s="106" t="s">
        <v>353</v>
      </c>
      <c r="G788" s="106">
        <v>18.45</v>
      </c>
      <c r="H788" s="106">
        <v>20.66</v>
      </c>
      <c r="I788" s="106">
        <v>21.97</v>
      </c>
      <c r="J788" s="106">
        <v>23</v>
      </c>
      <c r="K788" s="106">
        <v>23.97</v>
      </c>
      <c r="L788" s="106">
        <v>25.04</v>
      </c>
      <c r="M788" s="106">
        <v>26.3</v>
      </c>
      <c r="N788" s="106">
        <v>28.09</v>
      </c>
      <c r="O788" s="106">
        <v>31.61</v>
      </c>
    </row>
    <row r="789" spans="1:15">
      <c r="A789" s="106">
        <v>2010</v>
      </c>
      <c r="B789" s="106" t="s">
        <v>288</v>
      </c>
      <c r="C789" s="106" t="s">
        <v>630</v>
      </c>
      <c r="D789" s="106" t="s">
        <v>113</v>
      </c>
      <c r="E789" s="106" t="s">
        <v>631</v>
      </c>
      <c r="F789" s="106" t="s">
        <v>353</v>
      </c>
      <c r="G789" s="106">
        <v>14.19</v>
      </c>
      <c r="H789" s="106">
        <v>19.21</v>
      </c>
      <c r="I789" s="106">
        <v>21.12</v>
      </c>
      <c r="J789" s="106">
        <v>22.42</v>
      </c>
      <c r="K789" s="106">
        <v>23.5</v>
      </c>
      <c r="L789" s="106">
        <v>24.62</v>
      </c>
      <c r="M789" s="106">
        <v>25.9</v>
      </c>
      <c r="N789" s="106">
        <v>27.67</v>
      </c>
      <c r="O789" s="106">
        <v>31.08</v>
      </c>
    </row>
    <row r="790" spans="1:15">
      <c r="A790" s="106">
        <v>2010</v>
      </c>
      <c r="B790" s="106" t="s">
        <v>288</v>
      </c>
      <c r="C790" s="106" t="s">
        <v>626</v>
      </c>
      <c r="D790" s="106" t="s">
        <v>113</v>
      </c>
      <c r="E790" s="106" t="s">
        <v>353</v>
      </c>
      <c r="F790" s="106" t="s">
        <v>629</v>
      </c>
      <c r="G790" s="106">
        <v>20.010000000000002</v>
      </c>
      <c r="H790" s="106">
        <v>21.77</v>
      </c>
      <c r="I790" s="106">
        <v>22.99</v>
      </c>
      <c r="J790" s="106">
        <v>24.06</v>
      </c>
      <c r="K790" s="106">
        <v>25.17</v>
      </c>
      <c r="L790" s="106">
        <v>26.48</v>
      </c>
      <c r="M790" s="106">
        <v>28.17</v>
      </c>
      <c r="N790" s="106">
        <v>30.89</v>
      </c>
      <c r="O790" s="106">
        <v>36.42</v>
      </c>
    </row>
    <row r="791" spans="1:15">
      <c r="A791" s="106">
        <v>2010</v>
      </c>
      <c r="B791" s="106" t="s">
        <v>288</v>
      </c>
      <c r="C791" s="106" t="s">
        <v>630</v>
      </c>
      <c r="D791" s="106" t="s">
        <v>113</v>
      </c>
      <c r="E791" s="106" t="s">
        <v>353</v>
      </c>
      <c r="F791" s="106" t="s">
        <v>629</v>
      </c>
      <c r="G791" s="106">
        <v>16.600000000000001</v>
      </c>
      <c r="H791" s="106">
        <v>20.64</v>
      </c>
      <c r="I791" s="106">
        <v>22.28</v>
      </c>
      <c r="J791" s="106">
        <v>23.48</v>
      </c>
      <c r="K791" s="106">
        <v>24.67</v>
      </c>
      <c r="L791" s="106">
        <v>25.96</v>
      </c>
      <c r="M791" s="106">
        <v>27.65</v>
      </c>
      <c r="N791" s="106">
        <v>30.26</v>
      </c>
      <c r="O791" s="106">
        <v>35.590000000000003</v>
      </c>
    </row>
    <row r="792" spans="1:15">
      <c r="A792" s="106">
        <v>2010</v>
      </c>
      <c r="B792" s="106" t="s">
        <v>288</v>
      </c>
      <c r="C792" s="106" t="s">
        <v>626</v>
      </c>
      <c r="D792" s="106" t="s">
        <v>113</v>
      </c>
      <c r="E792" s="106" t="s">
        <v>353</v>
      </c>
      <c r="F792" s="106" t="s">
        <v>301</v>
      </c>
      <c r="G792" s="106">
        <v>14.83</v>
      </c>
      <c r="H792" s="106">
        <v>18.489999999999998</v>
      </c>
      <c r="I792" s="106">
        <v>20.2</v>
      </c>
      <c r="J792" s="106">
        <v>21.54</v>
      </c>
      <c r="K792" s="106">
        <v>22.65</v>
      </c>
      <c r="L792" s="106">
        <v>23.84</v>
      </c>
      <c r="M792" s="106">
        <v>25.32</v>
      </c>
      <c r="N792" s="106">
        <v>27.55</v>
      </c>
      <c r="O792" s="106">
        <v>32.729999999999997</v>
      </c>
    </row>
    <row r="793" spans="1:15">
      <c r="A793" s="106">
        <v>2010</v>
      </c>
      <c r="B793" s="106" t="s">
        <v>288</v>
      </c>
      <c r="C793" s="106" t="s">
        <v>630</v>
      </c>
      <c r="D793" s="106" t="s">
        <v>113</v>
      </c>
      <c r="E793" s="106" t="s">
        <v>353</v>
      </c>
      <c r="F793" s="106" t="s">
        <v>301</v>
      </c>
      <c r="G793" s="106">
        <v>12.98</v>
      </c>
      <c r="H793" s="106">
        <v>17.5</v>
      </c>
      <c r="I793" s="106">
        <v>19.649999999999999</v>
      </c>
      <c r="J793" s="106">
        <v>21.09</v>
      </c>
      <c r="K793" s="106">
        <v>22.35</v>
      </c>
      <c r="L793" s="106">
        <v>23.57</v>
      </c>
      <c r="M793" s="106">
        <v>25.06</v>
      </c>
      <c r="N793" s="106">
        <v>27.2</v>
      </c>
      <c r="O793" s="106">
        <v>32.24</v>
      </c>
    </row>
    <row r="794" spans="1:15">
      <c r="A794" s="106">
        <v>2010</v>
      </c>
      <c r="B794" s="106" t="s">
        <v>288</v>
      </c>
      <c r="C794" s="106" t="s">
        <v>626</v>
      </c>
      <c r="D794" s="106" t="s">
        <v>113</v>
      </c>
      <c r="E794" s="106" t="s">
        <v>353</v>
      </c>
      <c r="F794" s="106" t="s">
        <v>353</v>
      </c>
      <c r="G794" s="106">
        <v>18.8</v>
      </c>
      <c r="H794" s="106">
        <v>20.99</v>
      </c>
      <c r="I794" s="106">
        <v>22.37</v>
      </c>
      <c r="J794" s="106">
        <v>23.47</v>
      </c>
      <c r="K794" s="106">
        <v>24.62</v>
      </c>
      <c r="L794" s="106">
        <v>25.88</v>
      </c>
      <c r="M794" s="106">
        <v>27.56</v>
      </c>
      <c r="N794" s="106">
        <v>30.21</v>
      </c>
      <c r="O794" s="106">
        <v>35.65</v>
      </c>
    </row>
    <row r="795" spans="1:15">
      <c r="A795" s="106">
        <v>2010</v>
      </c>
      <c r="B795" s="106" t="s">
        <v>288</v>
      </c>
      <c r="C795" s="106" t="s">
        <v>630</v>
      </c>
      <c r="D795" s="106" t="s">
        <v>113</v>
      </c>
      <c r="E795" s="106" t="s">
        <v>353</v>
      </c>
      <c r="F795" s="106" t="s">
        <v>353</v>
      </c>
      <c r="G795" s="106">
        <v>15.29</v>
      </c>
      <c r="H795" s="106">
        <v>19.78</v>
      </c>
      <c r="I795" s="106">
        <v>21.64</v>
      </c>
      <c r="J795" s="106">
        <v>22.93</v>
      </c>
      <c r="K795" s="106">
        <v>24.12</v>
      </c>
      <c r="L795" s="106">
        <v>25.42</v>
      </c>
      <c r="M795" s="106">
        <v>27.07</v>
      </c>
      <c r="N795" s="106">
        <v>29.63</v>
      </c>
      <c r="O795" s="106">
        <v>34.9</v>
      </c>
    </row>
    <row r="796" spans="1:15">
      <c r="A796" s="106">
        <v>2010</v>
      </c>
      <c r="B796" s="106" t="s">
        <v>288</v>
      </c>
      <c r="C796" s="106" t="s">
        <v>626</v>
      </c>
      <c r="D796" s="106" t="s">
        <v>632</v>
      </c>
      <c r="E796" s="106" t="s">
        <v>628</v>
      </c>
      <c r="F796" s="106" t="s">
        <v>629</v>
      </c>
      <c r="G796" s="106">
        <v>22.71</v>
      </c>
      <c r="H796" s="106">
        <v>25.63</v>
      </c>
      <c r="I796" s="106">
        <v>28.09</v>
      </c>
      <c r="J796" s="106">
        <v>30.55</v>
      </c>
      <c r="K796" s="106">
        <v>33.31</v>
      </c>
      <c r="L796" s="106">
        <v>36.5</v>
      </c>
      <c r="M796" s="106">
        <v>40.46</v>
      </c>
      <c r="N796" s="106">
        <v>46.04</v>
      </c>
      <c r="O796" s="106">
        <v>55.94</v>
      </c>
    </row>
    <row r="797" spans="1:15">
      <c r="A797" s="106">
        <v>2010</v>
      </c>
      <c r="B797" s="106" t="s">
        <v>288</v>
      </c>
      <c r="C797" s="106" t="s">
        <v>630</v>
      </c>
      <c r="D797" s="106" t="s">
        <v>632</v>
      </c>
      <c r="E797" s="106" t="s">
        <v>628</v>
      </c>
      <c r="F797" s="106" t="s">
        <v>629</v>
      </c>
      <c r="G797" s="106">
        <v>22.47</v>
      </c>
      <c r="H797" s="106">
        <v>25.47</v>
      </c>
      <c r="I797" s="106">
        <v>27.96</v>
      </c>
      <c r="J797" s="106">
        <v>30.42</v>
      </c>
      <c r="K797" s="106">
        <v>33.200000000000003</v>
      </c>
      <c r="L797" s="106">
        <v>36.39</v>
      </c>
      <c r="M797" s="106">
        <v>40.340000000000003</v>
      </c>
      <c r="N797" s="106">
        <v>45.92</v>
      </c>
      <c r="O797" s="106">
        <v>55.81</v>
      </c>
    </row>
    <row r="798" spans="1:15">
      <c r="A798" s="106">
        <v>2010</v>
      </c>
      <c r="B798" s="106" t="s">
        <v>288</v>
      </c>
      <c r="C798" s="106" t="s">
        <v>626</v>
      </c>
      <c r="D798" s="106" t="s">
        <v>632</v>
      </c>
      <c r="E798" s="106" t="s">
        <v>628</v>
      </c>
      <c r="F798" s="106" t="s">
        <v>301</v>
      </c>
      <c r="G798" s="106">
        <v>14.8</v>
      </c>
      <c r="H798" s="106">
        <v>18.489999999999998</v>
      </c>
      <c r="I798" s="106">
        <v>21.23</v>
      </c>
      <c r="J798" s="106">
        <v>24.83</v>
      </c>
      <c r="K798" s="106">
        <v>28.08</v>
      </c>
      <c r="L798" s="106">
        <v>32.130000000000003</v>
      </c>
      <c r="M798" s="106">
        <v>38.090000000000003</v>
      </c>
      <c r="N798" s="106">
        <v>46.31</v>
      </c>
      <c r="O798" s="106">
        <v>56.79</v>
      </c>
    </row>
    <row r="799" spans="1:15">
      <c r="A799" s="106">
        <v>2010</v>
      </c>
      <c r="B799" s="106" t="s">
        <v>288</v>
      </c>
      <c r="C799" s="106" t="s">
        <v>630</v>
      </c>
      <c r="D799" s="106" t="s">
        <v>632</v>
      </c>
      <c r="E799" s="106" t="s">
        <v>628</v>
      </c>
      <c r="F799" s="106" t="s">
        <v>301</v>
      </c>
      <c r="G799" s="106">
        <v>14.48</v>
      </c>
      <c r="H799" s="106">
        <v>18.32</v>
      </c>
      <c r="I799" s="106">
        <v>21</v>
      </c>
      <c r="J799" s="106">
        <v>24.52</v>
      </c>
      <c r="K799" s="106">
        <v>27.69</v>
      </c>
      <c r="L799" s="106">
        <v>31.99</v>
      </c>
      <c r="M799" s="106">
        <v>37.75</v>
      </c>
      <c r="N799" s="106">
        <v>46.31</v>
      </c>
      <c r="O799" s="106">
        <v>56.58</v>
      </c>
    </row>
    <row r="800" spans="1:15">
      <c r="A800" s="106">
        <v>2010</v>
      </c>
      <c r="B800" s="106" t="s">
        <v>288</v>
      </c>
      <c r="C800" s="106" t="s">
        <v>626</v>
      </c>
      <c r="D800" s="106" t="s">
        <v>632</v>
      </c>
      <c r="E800" s="106" t="s">
        <v>628</v>
      </c>
      <c r="F800" s="106" t="s">
        <v>353</v>
      </c>
      <c r="G800" s="106">
        <v>22.46</v>
      </c>
      <c r="H800" s="106">
        <v>25.48</v>
      </c>
      <c r="I800" s="106">
        <v>27.96</v>
      </c>
      <c r="J800" s="106">
        <v>30.43</v>
      </c>
      <c r="K800" s="106">
        <v>33.229999999999997</v>
      </c>
      <c r="L800" s="106">
        <v>36.44</v>
      </c>
      <c r="M800" s="106">
        <v>40.409999999999997</v>
      </c>
      <c r="N800" s="106">
        <v>46.05</v>
      </c>
      <c r="O800" s="106">
        <v>55.97</v>
      </c>
    </row>
    <row r="801" spans="1:15">
      <c r="A801" s="106">
        <v>2010</v>
      </c>
      <c r="B801" s="106" t="s">
        <v>288</v>
      </c>
      <c r="C801" s="106" t="s">
        <v>630</v>
      </c>
      <c r="D801" s="106" t="s">
        <v>632</v>
      </c>
      <c r="E801" s="106" t="s">
        <v>628</v>
      </c>
      <c r="F801" s="106" t="s">
        <v>353</v>
      </c>
      <c r="G801" s="106">
        <v>22.21</v>
      </c>
      <c r="H801" s="106">
        <v>25.33</v>
      </c>
      <c r="I801" s="106">
        <v>27.83</v>
      </c>
      <c r="J801" s="106">
        <v>30.3</v>
      </c>
      <c r="K801" s="106">
        <v>33.11</v>
      </c>
      <c r="L801" s="106">
        <v>36.299999999999997</v>
      </c>
      <c r="M801" s="106">
        <v>40.29</v>
      </c>
      <c r="N801" s="106">
        <v>45.93</v>
      </c>
      <c r="O801" s="106">
        <v>55.82</v>
      </c>
    </row>
    <row r="802" spans="1:15">
      <c r="A802" s="106">
        <v>2010</v>
      </c>
      <c r="B802" s="106" t="s">
        <v>288</v>
      </c>
      <c r="C802" s="106" t="s">
        <v>626</v>
      </c>
      <c r="D802" s="106" t="s">
        <v>632</v>
      </c>
      <c r="E802" s="106" t="s">
        <v>631</v>
      </c>
      <c r="F802" s="106" t="s">
        <v>629</v>
      </c>
      <c r="G802" s="106">
        <v>18.190000000000001</v>
      </c>
      <c r="H802" s="106">
        <v>19.71</v>
      </c>
      <c r="I802" s="106">
        <v>21.04</v>
      </c>
      <c r="J802" s="106">
        <v>22.26</v>
      </c>
      <c r="K802" s="106">
        <v>23.48</v>
      </c>
      <c r="L802" s="106">
        <v>24.83</v>
      </c>
      <c r="M802" s="106">
        <v>26.43</v>
      </c>
      <c r="N802" s="106">
        <v>28.77</v>
      </c>
      <c r="O802" s="106">
        <v>33.14</v>
      </c>
    </row>
    <row r="803" spans="1:15">
      <c r="A803" s="106">
        <v>2010</v>
      </c>
      <c r="B803" s="106" t="s">
        <v>288</v>
      </c>
      <c r="C803" s="106" t="s">
        <v>630</v>
      </c>
      <c r="D803" s="106" t="s">
        <v>632</v>
      </c>
      <c r="E803" s="106" t="s">
        <v>631</v>
      </c>
      <c r="F803" s="106" t="s">
        <v>629</v>
      </c>
      <c r="G803" s="106">
        <v>17.78</v>
      </c>
      <c r="H803" s="106">
        <v>19.45</v>
      </c>
      <c r="I803" s="106">
        <v>20.82</v>
      </c>
      <c r="J803" s="106">
        <v>22.08</v>
      </c>
      <c r="K803" s="106">
        <v>23.32</v>
      </c>
      <c r="L803" s="106">
        <v>24.69</v>
      </c>
      <c r="M803" s="106">
        <v>26.28</v>
      </c>
      <c r="N803" s="106">
        <v>28.61</v>
      </c>
      <c r="O803" s="106">
        <v>32.96</v>
      </c>
    </row>
    <row r="804" spans="1:15">
      <c r="A804" s="106">
        <v>2010</v>
      </c>
      <c r="B804" s="106" t="s">
        <v>288</v>
      </c>
      <c r="C804" s="106" t="s">
        <v>626</v>
      </c>
      <c r="D804" s="106" t="s">
        <v>632</v>
      </c>
      <c r="E804" s="106" t="s">
        <v>631</v>
      </c>
      <c r="F804" s="106" t="s">
        <v>301</v>
      </c>
      <c r="G804" s="106">
        <v>8.68</v>
      </c>
      <c r="H804" s="106">
        <v>14.13</v>
      </c>
      <c r="I804" s="106">
        <v>16.5</v>
      </c>
      <c r="J804" s="106">
        <v>18.27</v>
      </c>
      <c r="K804" s="106">
        <v>19.989999999999998</v>
      </c>
      <c r="L804" s="106">
        <v>21.87</v>
      </c>
      <c r="M804" s="106">
        <v>24.12</v>
      </c>
      <c r="N804" s="106">
        <v>26.7</v>
      </c>
      <c r="O804" s="106">
        <v>30.47</v>
      </c>
    </row>
    <row r="805" spans="1:15">
      <c r="A805" s="106">
        <v>2010</v>
      </c>
      <c r="B805" s="106" t="s">
        <v>288</v>
      </c>
      <c r="C805" s="106" t="s">
        <v>630</v>
      </c>
      <c r="D805" s="106" t="s">
        <v>632</v>
      </c>
      <c r="E805" s="106" t="s">
        <v>631</v>
      </c>
      <c r="F805" s="106" t="s">
        <v>301</v>
      </c>
      <c r="G805" s="106">
        <v>8.6</v>
      </c>
      <c r="H805" s="106">
        <v>13.89</v>
      </c>
      <c r="I805" s="106">
        <v>16.36</v>
      </c>
      <c r="J805" s="106">
        <v>18.149999999999999</v>
      </c>
      <c r="K805" s="106">
        <v>19.88</v>
      </c>
      <c r="L805" s="106">
        <v>21.74</v>
      </c>
      <c r="M805" s="106">
        <v>24.01</v>
      </c>
      <c r="N805" s="106">
        <v>26.65</v>
      </c>
      <c r="O805" s="106">
        <v>30.38</v>
      </c>
    </row>
    <row r="806" spans="1:15">
      <c r="A806" s="106">
        <v>2010</v>
      </c>
      <c r="B806" s="106" t="s">
        <v>288</v>
      </c>
      <c r="C806" s="106" t="s">
        <v>626</v>
      </c>
      <c r="D806" s="106" t="s">
        <v>632</v>
      </c>
      <c r="E806" s="106" t="s">
        <v>631</v>
      </c>
      <c r="F806" s="106" t="s">
        <v>353</v>
      </c>
      <c r="G806" s="106">
        <v>16.760000000000002</v>
      </c>
      <c r="H806" s="106">
        <v>18.829999999999998</v>
      </c>
      <c r="I806" s="106">
        <v>20.309999999999999</v>
      </c>
      <c r="J806" s="106">
        <v>21.66</v>
      </c>
      <c r="K806" s="106">
        <v>22.97</v>
      </c>
      <c r="L806" s="106">
        <v>24.41</v>
      </c>
      <c r="M806" s="106">
        <v>26.06</v>
      </c>
      <c r="N806" s="106">
        <v>28.37</v>
      </c>
      <c r="O806" s="106">
        <v>32.61</v>
      </c>
    </row>
    <row r="807" spans="1:15">
      <c r="A807" s="106">
        <v>2010</v>
      </c>
      <c r="B807" s="106" t="s">
        <v>288</v>
      </c>
      <c r="C807" s="106" t="s">
        <v>630</v>
      </c>
      <c r="D807" s="106" t="s">
        <v>632</v>
      </c>
      <c r="E807" s="106" t="s">
        <v>631</v>
      </c>
      <c r="F807" s="106" t="s">
        <v>353</v>
      </c>
      <c r="G807" s="106">
        <v>16.13</v>
      </c>
      <c r="H807" s="106">
        <v>18.559999999999999</v>
      </c>
      <c r="I807" s="106">
        <v>20.079999999999998</v>
      </c>
      <c r="J807" s="106">
        <v>21.48</v>
      </c>
      <c r="K807" s="106">
        <v>22.82</v>
      </c>
      <c r="L807" s="106">
        <v>24.27</v>
      </c>
      <c r="M807" s="106">
        <v>25.94</v>
      </c>
      <c r="N807" s="106">
        <v>28.24</v>
      </c>
      <c r="O807" s="106">
        <v>32.450000000000003</v>
      </c>
    </row>
    <row r="808" spans="1:15">
      <c r="A808" s="106">
        <v>2010</v>
      </c>
      <c r="B808" s="106" t="s">
        <v>288</v>
      </c>
      <c r="C808" s="106" t="s">
        <v>626</v>
      </c>
      <c r="D808" s="106" t="s">
        <v>632</v>
      </c>
      <c r="E808" s="106" t="s">
        <v>353</v>
      </c>
      <c r="F808" s="106" t="s">
        <v>629</v>
      </c>
      <c r="G808" s="106">
        <v>18.88</v>
      </c>
      <c r="H808" s="106">
        <v>20.85</v>
      </c>
      <c r="I808" s="106">
        <v>22.52</v>
      </c>
      <c r="J808" s="106">
        <v>24.15</v>
      </c>
      <c r="K808" s="106">
        <v>25.9</v>
      </c>
      <c r="L808" s="106">
        <v>28.1</v>
      </c>
      <c r="M808" s="106">
        <v>31.14</v>
      </c>
      <c r="N808" s="106">
        <v>35.770000000000003</v>
      </c>
      <c r="O808" s="106">
        <v>44.26</v>
      </c>
    </row>
    <row r="809" spans="1:15">
      <c r="A809" s="106">
        <v>2010</v>
      </c>
      <c r="B809" s="106" t="s">
        <v>288</v>
      </c>
      <c r="C809" s="106" t="s">
        <v>630</v>
      </c>
      <c r="D809" s="106" t="s">
        <v>632</v>
      </c>
      <c r="E809" s="106" t="s">
        <v>353</v>
      </c>
      <c r="F809" s="106" t="s">
        <v>629</v>
      </c>
      <c r="G809" s="106">
        <v>18.52</v>
      </c>
      <c r="H809" s="106">
        <v>20.6</v>
      </c>
      <c r="I809" s="106">
        <v>22.3</v>
      </c>
      <c r="J809" s="106">
        <v>23.95</v>
      </c>
      <c r="K809" s="106">
        <v>25.71</v>
      </c>
      <c r="L809" s="106">
        <v>27.89</v>
      </c>
      <c r="M809" s="106">
        <v>30.91</v>
      </c>
      <c r="N809" s="106">
        <v>35.5</v>
      </c>
      <c r="O809" s="106">
        <v>43.97</v>
      </c>
    </row>
    <row r="810" spans="1:15">
      <c r="A810" s="106">
        <v>2010</v>
      </c>
      <c r="B810" s="106" t="s">
        <v>288</v>
      </c>
      <c r="C810" s="106" t="s">
        <v>626</v>
      </c>
      <c r="D810" s="106" t="s">
        <v>632</v>
      </c>
      <c r="E810" s="106" t="s">
        <v>353</v>
      </c>
      <c r="F810" s="106" t="s">
        <v>301</v>
      </c>
      <c r="G810" s="106">
        <v>8.85</v>
      </c>
      <c r="H810" s="106">
        <v>14.38</v>
      </c>
      <c r="I810" s="106">
        <v>16.690000000000001</v>
      </c>
      <c r="J810" s="106">
        <v>18.48</v>
      </c>
      <c r="K810" s="106">
        <v>20.23</v>
      </c>
      <c r="L810" s="106">
        <v>22.19</v>
      </c>
      <c r="M810" s="106">
        <v>24.55</v>
      </c>
      <c r="N810" s="106">
        <v>27.21</v>
      </c>
      <c r="O810" s="106">
        <v>31.76</v>
      </c>
    </row>
    <row r="811" spans="1:15">
      <c r="A811" s="106">
        <v>2010</v>
      </c>
      <c r="B811" s="106" t="s">
        <v>288</v>
      </c>
      <c r="C811" s="106" t="s">
        <v>630</v>
      </c>
      <c r="D811" s="106" t="s">
        <v>632</v>
      </c>
      <c r="E811" s="106" t="s">
        <v>353</v>
      </c>
      <c r="F811" s="106" t="s">
        <v>301</v>
      </c>
      <c r="G811" s="106">
        <v>8.75</v>
      </c>
      <c r="H811" s="106">
        <v>14.09</v>
      </c>
      <c r="I811" s="106">
        <v>16.53</v>
      </c>
      <c r="J811" s="106">
        <v>18.34</v>
      </c>
      <c r="K811" s="106">
        <v>20.13</v>
      </c>
      <c r="L811" s="106">
        <v>22.08</v>
      </c>
      <c r="M811" s="106">
        <v>24.44</v>
      </c>
      <c r="N811" s="106">
        <v>27.12</v>
      </c>
      <c r="O811" s="106">
        <v>31.62</v>
      </c>
    </row>
    <row r="812" spans="1:15">
      <c r="A812" s="106">
        <v>2010</v>
      </c>
      <c r="B812" s="106" t="s">
        <v>288</v>
      </c>
      <c r="C812" s="106" t="s">
        <v>626</v>
      </c>
      <c r="D812" s="106" t="s">
        <v>632</v>
      </c>
      <c r="E812" s="106" t="s">
        <v>353</v>
      </c>
      <c r="F812" s="106" t="s">
        <v>353</v>
      </c>
      <c r="G812" s="106">
        <v>17.71</v>
      </c>
      <c r="H812" s="106">
        <v>19.91</v>
      </c>
      <c r="I812" s="106">
        <v>21.72</v>
      </c>
      <c r="J812" s="106">
        <v>23.4</v>
      </c>
      <c r="K812" s="106">
        <v>25.18</v>
      </c>
      <c r="L812" s="106">
        <v>27.24</v>
      </c>
      <c r="M812" s="106">
        <v>30.09</v>
      </c>
      <c r="N812" s="106">
        <v>34.44</v>
      </c>
      <c r="O812" s="106">
        <v>42.79</v>
      </c>
    </row>
    <row r="813" spans="1:15">
      <c r="A813" s="106">
        <v>2010</v>
      </c>
      <c r="B813" s="106" t="s">
        <v>288</v>
      </c>
      <c r="C813" s="106" t="s">
        <v>630</v>
      </c>
      <c r="D813" s="106" t="s">
        <v>632</v>
      </c>
      <c r="E813" s="106" t="s">
        <v>353</v>
      </c>
      <c r="F813" s="106" t="s">
        <v>353</v>
      </c>
      <c r="G813" s="106">
        <v>17.260000000000002</v>
      </c>
      <c r="H813" s="106">
        <v>19.64</v>
      </c>
      <c r="I813" s="106">
        <v>21.51</v>
      </c>
      <c r="J813" s="106">
        <v>23.21</v>
      </c>
      <c r="K813" s="106">
        <v>25.01</v>
      </c>
      <c r="L813" s="106">
        <v>27.06</v>
      </c>
      <c r="M813" s="106">
        <v>29.88</v>
      </c>
      <c r="N813" s="106">
        <v>34.200000000000003</v>
      </c>
      <c r="O813" s="106">
        <v>42.49</v>
      </c>
    </row>
    <row r="814" spans="1:15">
      <c r="A814" s="106">
        <v>2010</v>
      </c>
      <c r="B814" s="106" t="s">
        <v>288</v>
      </c>
      <c r="C814" s="106" t="s">
        <v>626</v>
      </c>
      <c r="D814" s="106" t="s">
        <v>633</v>
      </c>
      <c r="E814" s="106" t="s">
        <v>628</v>
      </c>
      <c r="F814" s="106" t="s">
        <v>629</v>
      </c>
      <c r="G814" s="106">
        <v>20.99</v>
      </c>
      <c r="H814" s="106">
        <v>22.92</v>
      </c>
      <c r="I814" s="106">
        <v>24.37</v>
      </c>
      <c r="J814" s="106">
        <v>25.47</v>
      </c>
      <c r="K814" s="106">
        <v>26.65</v>
      </c>
      <c r="L814" s="106">
        <v>28.15</v>
      </c>
      <c r="M814" s="106">
        <v>29.71</v>
      </c>
      <c r="N814" s="106">
        <v>32.01</v>
      </c>
      <c r="O814" s="106">
        <v>36.659999999999997</v>
      </c>
    </row>
    <row r="815" spans="1:15">
      <c r="A815" s="106">
        <v>2010</v>
      </c>
      <c r="B815" s="106" t="s">
        <v>288</v>
      </c>
      <c r="C815" s="106" t="s">
        <v>630</v>
      </c>
      <c r="D815" s="106" t="s">
        <v>633</v>
      </c>
      <c r="E815" s="106" t="s">
        <v>628</v>
      </c>
      <c r="F815" s="106" t="s">
        <v>629</v>
      </c>
      <c r="G815" s="106">
        <v>20.89</v>
      </c>
      <c r="H815" s="106">
        <v>22.84</v>
      </c>
      <c r="I815" s="106">
        <v>24.32</v>
      </c>
      <c r="J815" s="106">
        <v>25.43</v>
      </c>
      <c r="K815" s="106">
        <v>26.62</v>
      </c>
      <c r="L815" s="106">
        <v>28.12</v>
      </c>
      <c r="M815" s="106">
        <v>29.69</v>
      </c>
      <c r="N815" s="106">
        <v>31.98</v>
      </c>
      <c r="O815" s="106">
        <v>36.630000000000003</v>
      </c>
    </row>
    <row r="816" spans="1:15">
      <c r="A816" s="106">
        <v>2010</v>
      </c>
      <c r="B816" s="106" t="s">
        <v>288</v>
      </c>
      <c r="C816" s="106" t="s">
        <v>626</v>
      </c>
      <c r="D816" s="106" t="s">
        <v>633</v>
      </c>
      <c r="E816" s="106" t="s">
        <v>628</v>
      </c>
      <c r="F816" s="106" t="s">
        <v>301</v>
      </c>
      <c r="G816" s="106">
        <v>15.07</v>
      </c>
      <c r="H816" s="106">
        <v>19.62</v>
      </c>
      <c r="I816" s="106">
        <v>22</v>
      </c>
      <c r="J816" s="106">
        <v>23.62</v>
      </c>
      <c r="K816" s="106">
        <v>25.06</v>
      </c>
      <c r="L816" s="106">
        <v>26.72</v>
      </c>
      <c r="M816" s="106">
        <v>28.95</v>
      </c>
      <c r="N816" s="106">
        <v>30.91</v>
      </c>
      <c r="O816" s="106">
        <v>35.33</v>
      </c>
    </row>
    <row r="817" spans="1:15">
      <c r="A817" s="106">
        <v>2010</v>
      </c>
      <c r="B817" s="106" t="s">
        <v>288</v>
      </c>
      <c r="C817" s="106" t="s">
        <v>630</v>
      </c>
      <c r="D817" s="106" t="s">
        <v>633</v>
      </c>
      <c r="E817" s="106" t="s">
        <v>628</v>
      </c>
      <c r="F817" s="106" t="s">
        <v>301</v>
      </c>
      <c r="G817" s="106">
        <v>15.04</v>
      </c>
      <c r="H817" s="106">
        <v>19.59</v>
      </c>
      <c r="I817" s="106">
        <v>21.98</v>
      </c>
      <c r="J817" s="106">
        <v>23.61</v>
      </c>
      <c r="K817" s="106">
        <v>25.05</v>
      </c>
      <c r="L817" s="106">
        <v>26.7</v>
      </c>
      <c r="M817" s="106">
        <v>28.94</v>
      </c>
      <c r="N817" s="106">
        <v>30.89</v>
      </c>
      <c r="O817" s="106">
        <v>35.31</v>
      </c>
    </row>
    <row r="818" spans="1:15">
      <c r="A818" s="106">
        <v>2010</v>
      </c>
      <c r="B818" s="106" t="s">
        <v>288</v>
      </c>
      <c r="C818" s="106" t="s">
        <v>626</v>
      </c>
      <c r="D818" s="106" t="s">
        <v>633</v>
      </c>
      <c r="E818" s="106" t="s">
        <v>628</v>
      </c>
      <c r="F818" s="106" t="s">
        <v>353</v>
      </c>
      <c r="G818" s="106">
        <v>20.46</v>
      </c>
      <c r="H818" s="106">
        <v>22.55</v>
      </c>
      <c r="I818" s="106">
        <v>24.12</v>
      </c>
      <c r="J818" s="106">
        <v>25.28</v>
      </c>
      <c r="K818" s="106">
        <v>26.48</v>
      </c>
      <c r="L818" s="106">
        <v>28</v>
      </c>
      <c r="M818" s="106">
        <v>29.63</v>
      </c>
      <c r="N818" s="106">
        <v>31.89</v>
      </c>
      <c r="O818" s="106">
        <v>36.49</v>
      </c>
    </row>
    <row r="819" spans="1:15">
      <c r="A819" s="106">
        <v>2010</v>
      </c>
      <c r="B819" s="106" t="s">
        <v>288</v>
      </c>
      <c r="C819" s="106" t="s">
        <v>630</v>
      </c>
      <c r="D819" s="106" t="s">
        <v>633</v>
      </c>
      <c r="E819" s="106" t="s">
        <v>628</v>
      </c>
      <c r="F819" s="106" t="s">
        <v>353</v>
      </c>
      <c r="G819" s="106">
        <v>20.350000000000001</v>
      </c>
      <c r="H819" s="106">
        <v>22.5</v>
      </c>
      <c r="I819" s="106">
        <v>24.09</v>
      </c>
      <c r="J819" s="106">
        <v>25.24</v>
      </c>
      <c r="K819" s="106">
        <v>26.45</v>
      </c>
      <c r="L819" s="106">
        <v>27.97</v>
      </c>
      <c r="M819" s="106">
        <v>29.62</v>
      </c>
      <c r="N819" s="106">
        <v>31.86</v>
      </c>
      <c r="O819" s="106">
        <v>36.450000000000003</v>
      </c>
    </row>
    <row r="820" spans="1:15">
      <c r="A820" s="106">
        <v>2010</v>
      </c>
      <c r="B820" s="106" t="s">
        <v>288</v>
      </c>
      <c r="C820" s="106" t="s">
        <v>626</v>
      </c>
      <c r="D820" s="106" t="s">
        <v>633</v>
      </c>
      <c r="E820" s="106" t="s">
        <v>631</v>
      </c>
      <c r="F820" s="106" t="s">
        <v>629</v>
      </c>
      <c r="G820" s="106">
        <v>15.04</v>
      </c>
      <c r="H820" s="106">
        <v>16.55</v>
      </c>
      <c r="I820" s="106">
        <v>18</v>
      </c>
      <c r="J820" s="106">
        <v>19.12</v>
      </c>
      <c r="K820" s="106">
        <v>20.100000000000001</v>
      </c>
      <c r="L820" s="106">
        <v>21.14</v>
      </c>
      <c r="M820" s="106">
        <v>22.33</v>
      </c>
      <c r="N820" s="106">
        <v>23.79</v>
      </c>
      <c r="O820" s="106">
        <v>26.17</v>
      </c>
    </row>
    <row r="821" spans="1:15">
      <c r="A821" s="106">
        <v>2010</v>
      </c>
      <c r="B821" s="106" t="s">
        <v>288</v>
      </c>
      <c r="C821" s="106" t="s">
        <v>630</v>
      </c>
      <c r="D821" s="106" t="s">
        <v>633</v>
      </c>
      <c r="E821" s="106" t="s">
        <v>631</v>
      </c>
      <c r="F821" s="106" t="s">
        <v>629</v>
      </c>
      <c r="G821" s="106">
        <v>14.14</v>
      </c>
      <c r="H821" s="106">
        <v>16.12</v>
      </c>
      <c r="I821" s="106">
        <v>17.649999999999999</v>
      </c>
      <c r="J821" s="106">
        <v>18.899999999999999</v>
      </c>
      <c r="K821" s="106">
        <v>19.920000000000002</v>
      </c>
      <c r="L821" s="106">
        <v>20.99</v>
      </c>
      <c r="M821" s="106">
        <v>22.18</v>
      </c>
      <c r="N821" s="106">
        <v>23.67</v>
      </c>
      <c r="O821" s="106">
        <v>26.05</v>
      </c>
    </row>
    <row r="822" spans="1:15">
      <c r="A822" s="106">
        <v>2010</v>
      </c>
      <c r="B822" s="106" t="s">
        <v>288</v>
      </c>
      <c r="C822" s="106" t="s">
        <v>626</v>
      </c>
      <c r="D822" s="106" t="s">
        <v>633</v>
      </c>
      <c r="E822" s="106" t="s">
        <v>631</v>
      </c>
      <c r="F822" s="106" t="s">
        <v>301</v>
      </c>
      <c r="G822" s="106">
        <v>8.16</v>
      </c>
      <c r="H822" s="106">
        <v>11.01</v>
      </c>
      <c r="I822" s="106">
        <v>14.26</v>
      </c>
      <c r="J822" s="106">
        <v>15.54</v>
      </c>
      <c r="K822" s="106">
        <v>16.690000000000001</v>
      </c>
      <c r="L822" s="106">
        <v>18.09</v>
      </c>
      <c r="M822" s="106">
        <v>19.600000000000001</v>
      </c>
      <c r="N822" s="106">
        <v>22.17</v>
      </c>
      <c r="O822" s="106">
        <v>25.6</v>
      </c>
    </row>
    <row r="823" spans="1:15">
      <c r="A823" s="106">
        <v>2010</v>
      </c>
      <c r="B823" s="106" t="s">
        <v>288</v>
      </c>
      <c r="C823" s="106" t="s">
        <v>630</v>
      </c>
      <c r="D823" s="106" t="s">
        <v>633</v>
      </c>
      <c r="E823" s="106" t="s">
        <v>631</v>
      </c>
      <c r="F823" s="106" t="s">
        <v>301</v>
      </c>
      <c r="G823" s="106">
        <v>8.14</v>
      </c>
      <c r="H823" s="106">
        <v>10.93</v>
      </c>
      <c r="I823" s="106">
        <v>14.23</v>
      </c>
      <c r="J823" s="106">
        <v>15.51</v>
      </c>
      <c r="K823" s="106">
        <v>16.649999999999999</v>
      </c>
      <c r="L823" s="106">
        <v>18.059999999999999</v>
      </c>
      <c r="M823" s="106">
        <v>19.559999999999999</v>
      </c>
      <c r="N823" s="106">
        <v>22.13</v>
      </c>
      <c r="O823" s="106">
        <v>25.58</v>
      </c>
    </row>
    <row r="824" spans="1:15">
      <c r="A824" s="106">
        <v>2010</v>
      </c>
      <c r="B824" s="106" t="s">
        <v>288</v>
      </c>
      <c r="C824" s="106" t="s">
        <v>626</v>
      </c>
      <c r="D824" s="106" t="s">
        <v>633</v>
      </c>
      <c r="E824" s="106" t="s">
        <v>631</v>
      </c>
      <c r="F824" s="106" t="s">
        <v>353</v>
      </c>
      <c r="G824" s="106">
        <v>10.130000000000001</v>
      </c>
      <c r="H824" s="106">
        <v>14.86</v>
      </c>
      <c r="I824" s="106">
        <v>16.22</v>
      </c>
      <c r="J824" s="106">
        <v>17.66</v>
      </c>
      <c r="K824" s="106">
        <v>18.920000000000002</v>
      </c>
      <c r="L824" s="106">
        <v>20.18</v>
      </c>
      <c r="M824" s="106">
        <v>21.6</v>
      </c>
      <c r="N824" s="106">
        <v>23.32</v>
      </c>
      <c r="O824" s="106">
        <v>25.97</v>
      </c>
    </row>
    <row r="825" spans="1:15">
      <c r="A825" s="106">
        <v>2010</v>
      </c>
      <c r="B825" s="106" t="s">
        <v>288</v>
      </c>
      <c r="C825" s="106" t="s">
        <v>630</v>
      </c>
      <c r="D825" s="106" t="s">
        <v>633</v>
      </c>
      <c r="E825" s="106" t="s">
        <v>631</v>
      </c>
      <c r="F825" s="106" t="s">
        <v>353</v>
      </c>
      <c r="G825" s="106">
        <v>9.7799999999999994</v>
      </c>
      <c r="H825" s="106">
        <v>14.54</v>
      </c>
      <c r="I825" s="106">
        <v>16.04</v>
      </c>
      <c r="J825" s="106">
        <v>17.46</v>
      </c>
      <c r="K825" s="106">
        <v>18.79</v>
      </c>
      <c r="L825" s="106">
        <v>20.04</v>
      </c>
      <c r="M825" s="106">
        <v>21.49</v>
      </c>
      <c r="N825" s="106">
        <v>23.24</v>
      </c>
      <c r="O825" s="106">
        <v>25.9</v>
      </c>
    </row>
    <row r="826" spans="1:15">
      <c r="A826" s="106">
        <v>2010</v>
      </c>
      <c r="B826" s="106" t="s">
        <v>288</v>
      </c>
      <c r="C826" s="106" t="s">
        <v>626</v>
      </c>
      <c r="D826" s="106" t="s">
        <v>633</v>
      </c>
      <c r="E826" s="106" t="s">
        <v>353</v>
      </c>
      <c r="F826" s="106" t="s">
        <v>629</v>
      </c>
      <c r="G826" s="106">
        <v>16.57</v>
      </c>
      <c r="H826" s="106">
        <v>19.16</v>
      </c>
      <c r="I826" s="106">
        <v>20.93</v>
      </c>
      <c r="J826" s="106">
        <v>22.47</v>
      </c>
      <c r="K826" s="106">
        <v>24.04</v>
      </c>
      <c r="L826" s="106">
        <v>25.46</v>
      </c>
      <c r="M826" s="106">
        <v>27.18</v>
      </c>
      <c r="N826" s="106">
        <v>29.46</v>
      </c>
      <c r="O826" s="106">
        <v>33.47</v>
      </c>
    </row>
    <row r="827" spans="1:15">
      <c r="A827" s="106">
        <v>2010</v>
      </c>
      <c r="B827" s="106" t="s">
        <v>288</v>
      </c>
      <c r="C827" s="106" t="s">
        <v>630</v>
      </c>
      <c r="D827" s="106" t="s">
        <v>633</v>
      </c>
      <c r="E827" s="106" t="s">
        <v>353</v>
      </c>
      <c r="F827" s="106" t="s">
        <v>629</v>
      </c>
      <c r="G827" s="106">
        <v>16.09</v>
      </c>
      <c r="H827" s="106">
        <v>18.87</v>
      </c>
      <c r="I827" s="106">
        <v>20.73</v>
      </c>
      <c r="J827" s="106">
        <v>22.3</v>
      </c>
      <c r="K827" s="106">
        <v>23.9</v>
      </c>
      <c r="L827" s="106">
        <v>25.35</v>
      </c>
      <c r="M827" s="106">
        <v>27.06</v>
      </c>
      <c r="N827" s="106">
        <v>29.37</v>
      </c>
      <c r="O827" s="106">
        <v>33.35</v>
      </c>
    </row>
    <row r="828" spans="1:15">
      <c r="A828" s="106">
        <v>2010</v>
      </c>
      <c r="B828" s="106" t="s">
        <v>288</v>
      </c>
      <c r="C828" s="106" t="s">
        <v>626</v>
      </c>
      <c r="D828" s="106" t="s">
        <v>633</v>
      </c>
      <c r="E828" s="106" t="s">
        <v>353</v>
      </c>
      <c r="F828" s="106" t="s">
        <v>301</v>
      </c>
      <c r="G828" s="106">
        <v>8.6</v>
      </c>
      <c r="H828" s="106">
        <v>12.85</v>
      </c>
      <c r="I828" s="106">
        <v>15.02</v>
      </c>
      <c r="J828" s="106">
        <v>16.399999999999999</v>
      </c>
      <c r="K828" s="106">
        <v>18.04</v>
      </c>
      <c r="L828" s="106">
        <v>19.829999999999998</v>
      </c>
      <c r="M828" s="106">
        <v>22.38</v>
      </c>
      <c r="N828" s="106">
        <v>25</v>
      </c>
      <c r="O828" s="106">
        <v>28.93</v>
      </c>
    </row>
    <row r="829" spans="1:15">
      <c r="A829" s="106">
        <v>2010</v>
      </c>
      <c r="B829" s="106" t="s">
        <v>288</v>
      </c>
      <c r="C829" s="106" t="s">
        <v>630</v>
      </c>
      <c r="D829" s="106" t="s">
        <v>633</v>
      </c>
      <c r="E829" s="106" t="s">
        <v>353</v>
      </c>
      <c r="F829" s="106" t="s">
        <v>301</v>
      </c>
      <c r="G829" s="106">
        <v>8.57</v>
      </c>
      <c r="H829" s="106">
        <v>12.79</v>
      </c>
      <c r="I829" s="106">
        <v>14.99</v>
      </c>
      <c r="J829" s="106">
        <v>16.37</v>
      </c>
      <c r="K829" s="106">
        <v>17.989999999999998</v>
      </c>
      <c r="L829" s="106">
        <v>19.78</v>
      </c>
      <c r="M829" s="106">
        <v>22.34</v>
      </c>
      <c r="N829" s="106">
        <v>24.97</v>
      </c>
      <c r="O829" s="106">
        <v>28.91</v>
      </c>
    </row>
    <row r="830" spans="1:15">
      <c r="A830" s="106">
        <v>2010</v>
      </c>
      <c r="B830" s="106" t="s">
        <v>288</v>
      </c>
      <c r="C830" s="106" t="s">
        <v>626</v>
      </c>
      <c r="D830" s="106" t="s">
        <v>633</v>
      </c>
      <c r="E830" s="106" t="s">
        <v>353</v>
      </c>
      <c r="F830" s="106" t="s">
        <v>353</v>
      </c>
      <c r="G830" s="106">
        <v>14.28</v>
      </c>
      <c r="H830" s="106">
        <v>16.82</v>
      </c>
      <c r="I830" s="106">
        <v>19.05</v>
      </c>
      <c r="J830" s="106">
        <v>20.96</v>
      </c>
      <c r="K830" s="106">
        <v>22.7</v>
      </c>
      <c r="L830" s="106">
        <v>24.44</v>
      </c>
      <c r="M830" s="106">
        <v>26.17</v>
      </c>
      <c r="N830" s="106">
        <v>28.6</v>
      </c>
      <c r="O830" s="106">
        <v>32.229999999999997</v>
      </c>
    </row>
    <row r="831" spans="1:15">
      <c r="A831" s="106">
        <v>2010</v>
      </c>
      <c r="B831" s="106" t="s">
        <v>288</v>
      </c>
      <c r="C831" s="106" t="s">
        <v>630</v>
      </c>
      <c r="D831" s="106" t="s">
        <v>633</v>
      </c>
      <c r="E831" s="106" t="s">
        <v>353</v>
      </c>
      <c r="F831" s="106" t="s">
        <v>353</v>
      </c>
      <c r="G831" s="106">
        <v>13.83</v>
      </c>
      <c r="H831" s="106">
        <v>16.57</v>
      </c>
      <c r="I831" s="106">
        <v>18.86</v>
      </c>
      <c r="J831" s="106">
        <v>20.8</v>
      </c>
      <c r="K831" s="106">
        <v>22.57</v>
      </c>
      <c r="L831" s="106">
        <v>24.34</v>
      </c>
      <c r="M831" s="106">
        <v>26.08</v>
      </c>
      <c r="N831" s="106">
        <v>28.51</v>
      </c>
      <c r="O831" s="106">
        <v>32.14</v>
      </c>
    </row>
    <row r="832" spans="1:15">
      <c r="A832" s="106">
        <v>2010</v>
      </c>
      <c r="B832" s="106" t="s">
        <v>288</v>
      </c>
      <c r="C832" s="106" t="s">
        <v>626</v>
      </c>
      <c r="D832" s="106" t="s">
        <v>353</v>
      </c>
      <c r="E832" s="106" t="s">
        <v>628</v>
      </c>
      <c r="F832" s="106" t="s">
        <v>629</v>
      </c>
      <c r="G832" s="106">
        <v>21.41</v>
      </c>
      <c r="H832" s="106">
        <v>23.71</v>
      </c>
      <c r="I832" s="106">
        <v>25.3</v>
      </c>
      <c r="J832" s="106">
        <v>26.88</v>
      </c>
      <c r="K832" s="106">
        <v>28.79</v>
      </c>
      <c r="L832" s="106">
        <v>30.81</v>
      </c>
      <c r="M832" s="106">
        <v>33.770000000000003</v>
      </c>
      <c r="N832" s="106">
        <v>38.229999999999997</v>
      </c>
      <c r="O832" s="106">
        <v>46.78</v>
      </c>
    </row>
    <row r="833" spans="1:15">
      <c r="A833" s="106">
        <v>2010</v>
      </c>
      <c r="B833" s="106" t="s">
        <v>288</v>
      </c>
      <c r="C833" s="106" t="s">
        <v>630</v>
      </c>
      <c r="D833" s="106" t="s">
        <v>353</v>
      </c>
      <c r="E833" s="106" t="s">
        <v>628</v>
      </c>
      <c r="F833" s="106" t="s">
        <v>629</v>
      </c>
      <c r="G833" s="106">
        <v>21.19</v>
      </c>
      <c r="H833" s="106">
        <v>23.58</v>
      </c>
      <c r="I833" s="106">
        <v>25.21</v>
      </c>
      <c r="J833" s="106">
        <v>26.8</v>
      </c>
      <c r="K833" s="106">
        <v>28.7</v>
      </c>
      <c r="L833" s="106">
        <v>30.73</v>
      </c>
      <c r="M833" s="106">
        <v>33.69</v>
      </c>
      <c r="N833" s="106">
        <v>38.130000000000003</v>
      </c>
      <c r="O833" s="106">
        <v>46.65</v>
      </c>
    </row>
    <row r="834" spans="1:15">
      <c r="A834" s="106">
        <v>2010</v>
      </c>
      <c r="B834" s="106" t="s">
        <v>288</v>
      </c>
      <c r="C834" s="106" t="s">
        <v>626</v>
      </c>
      <c r="D834" s="106" t="s">
        <v>353</v>
      </c>
      <c r="E834" s="106" t="s">
        <v>628</v>
      </c>
      <c r="F834" s="106" t="s">
        <v>301</v>
      </c>
      <c r="G834" s="106">
        <v>13.03</v>
      </c>
      <c r="H834" s="106">
        <v>17.46</v>
      </c>
      <c r="I834" s="106">
        <v>20.69</v>
      </c>
      <c r="J834" s="106">
        <v>22.9</v>
      </c>
      <c r="K834" s="106">
        <v>24.65</v>
      </c>
      <c r="L834" s="106">
        <v>26.58</v>
      </c>
      <c r="M834" s="106">
        <v>29.02</v>
      </c>
      <c r="N834" s="106">
        <v>31.64</v>
      </c>
      <c r="O834" s="106">
        <v>37.31</v>
      </c>
    </row>
    <row r="835" spans="1:15">
      <c r="A835" s="106">
        <v>2010</v>
      </c>
      <c r="B835" s="106" t="s">
        <v>288</v>
      </c>
      <c r="C835" s="106" t="s">
        <v>630</v>
      </c>
      <c r="D835" s="106" t="s">
        <v>353</v>
      </c>
      <c r="E835" s="106" t="s">
        <v>628</v>
      </c>
      <c r="F835" s="106" t="s">
        <v>301</v>
      </c>
      <c r="G835" s="106">
        <v>12.92</v>
      </c>
      <c r="H835" s="106">
        <v>17.37</v>
      </c>
      <c r="I835" s="106">
        <v>20.61</v>
      </c>
      <c r="J835" s="106">
        <v>22.83</v>
      </c>
      <c r="K835" s="106">
        <v>24.61</v>
      </c>
      <c r="L835" s="106">
        <v>26.54</v>
      </c>
      <c r="M835" s="106">
        <v>29</v>
      </c>
      <c r="N835" s="106">
        <v>31.61</v>
      </c>
      <c r="O835" s="106">
        <v>37.270000000000003</v>
      </c>
    </row>
    <row r="836" spans="1:15">
      <c r="A836" s="106">
        <v>2010</v>
      </c>
      <c r="B836" s="106" t="s">
        <v>288</v>
      </c>
      <c r="C836" s="106" t="s">
        <v>626</v>
      </c>
      <c r="D836" s="106" t="s">
        <v>353</v>
      </c>
      <c r="E836" s="106" t="s">
        <v>628</v>
      </c>
      <c r="F836" s="106" t="s">
        <v>353</v>
      </c>
      <c r="G836" s="106">
        <v>20.67</v>
      </c>
      <c r="H836" s="106">
        <v>23.19</v>
      </c>
      <c r="I836" s="106">
        <v>24.94</v>
      </c>
      <c r="J836" s="106">
        <v>26.5</v>
      </c>
      <c r="K836" s="106">
        <v>28.39</v>
      </c>
      <c r="L836" s="106">
        <v>30.35</v>
      </c>
      <c r="M836" s="106">
        <v>33.24</v>
      </c>
      <c r="N836" s="106">
        <v>37.56</v>
      </c>
      <c r="O836" s="106">
        <v>46.02</v>
      </c>
    </row>
    <row r="837" spans="1:15">
      <c r="A837" s="106">
        <v>2010</v>
      </c>
      <c r="B837" s="106" t="s">
        <v>288</v>
      </c>
      <c r="C837" s="106" t="s">
        <v>630</v>
      </c>
      <c r="D837" s="106" t="s">
        <v>353</v>
      </c>
      <c r="E837" s="106" t="s">
        <v>628</v>
      </c>
      <c r="F837" s="106" t="s">
        <v>353</v>
      </c>
      <c r="G837" s="106">
        <v>20.420000000000002</v>
      </c>
      <c r="H837" s="106">
        <v>23.06</v>
      </c>
      <c r="I837" s="106">
        <v>24.85</v>
      </c>
      <c r="J837" s="106">
        <v>26.41</v>
      </c>
      <c r="K837" s="106">
        <v>28.31</v>
      </c>
      <c r="L837" s="106">
        <v>30.27</v>
      </c>
      <c r="M837" s="106">
        <v>33.159999999999997</v>
      </c>
      <c r="N837" s="106">
        <v>37.479999999999997</v>
      </c>
      <c r="O837" s="106">
        <v>45.9</v>
      </c>
    </row>
    <row r="838" spans="1:15">
      <c r="A838" s="106">
        <v>2010</v>
      </c>
      <c r="B838" s="106" t="s">
        <v>288</v>
      </c>
      <c r="C838" s="106" t="s">
        <v>626</v>
      </c>
      <c r="D838" s="106" t="s">
        <v>353</v>
      </c>
      <c r="E838" s="106" t="s">
        <v>631</v>
      </c>
      <c r="F838" s="106" t="s">
        <v>629</v>
      </c>
      <c r="G838" s="106">
        <v>16.11</v>
      </c>
      <c r="H838" s="106">
        <v>18.07</v>
      </c>
      <c r="I838" s="106">
        <v>19.38</v>
      </c>
      <c r="J838" s="106">
        <v>20.56</v>
      </c>
      <c r="K838" s="106">
        <v>21.74</v>
      </c>
      <c r="L838" s="106">
        <v>23</v>
      </c>
      <c r="M838" s="106">
        <v>24.47</v>
      </c>
      <c r="N838" s="106">
        <v>26.45</v>
      </c>
      <c r="O838" s="106">
        <v>30.08</v>
      </c>
    </row>
    <row r="839" spans="1:15">
      <c r="A839" s="106">
        <v>2010</v>
      </c>
      <c r="B839" s="106" t="s">
        <v>288</v>
      </c>
      <c r="C839" s="106" t="s">
        <v>630</v>
      </c>
      <c r="D839" s="106" t="s">
        <v>353</v>
      </c>
      <c r="E839" s="106" t="s">
        <v>631</v>
      </c>
      <c r="F839" s="106" t="s">
        <v>629</v>
      </c>
      <c r="G839" s="106">
        <v>15.45</v>
      </c>
      <c r="H839" s="106">
        <v>17.64</v>
      </c>
      <c r="I839" s="106">
        <v>19.100000000000001</v>
      </c>
      <c r="J839" s="106">
        <v>20.329999999999998</v>
      </c>
      <c r="K839" s="106">
        <v>21.54</v>
      </c>
      <c r="L839" s="106">
        <v>22.82</v>
      </c>
      <c r="M839" s="106">
        <v>24.3</v>
      </c>
      <c r="N839" s="106">
        <v>26.28</v>
      </c>
      <c r="O839" s="106">
        <v>29.89</v>
      </c>
    </row>
    <row r="840" spans="1:15">
      <c r="A840" s="106">
        <v>2010</v>
      </c>
      <c r="B840" s="106" t="s">
        <v>288</v>
      </c>
      <c r="C840" s="106" t="s">
        <v>626</v>
      </c>
      <c r="D840" s="106" t="s">
        <v>353</v>
      </c>
      <c r="E840" s="106" t="s">
        <v>631</v>
      </c>
      <c r="F840" s="106" t="s">
        <v>301</v>
      </c>
      <c r="G840" s="106">
        <v>8.2799999999999994</v>
      </c>
      <c r="H840" s="106">
        <v>12.25</v>
      </c>
      <c r="I840" s="106">
        <v>14.63</v>
      </c>
      <c r="J840" s="106">
        <v>15.98</v>
      </c>
      <c r="K840" s="106">
        <v>17.32</v>
      </c>
      <c r="L840" s="106">
        <v>18.690000000000001</v>
      </c>
      <c r="M840" s="106">
        <v>20.420000000000002</v>
      </c>
      <c r="N840" s="106">
        <v>22.95</v>
      </c>
      <c r="O840" s="106">
        <v>26.66</v>
      </c>
    </row>
    <row r="841" spans="1:15">
      <c r="A841" s="106">
        <v>2010</v>
      </c>
      <c r="B841" s="106" t="s">
        <v>288</v>
      </c>
      <c r="C841" s="106" t="s">
        <v>630</v>
      </c>
      <c r="D841" s="106" t="s">
        <v>353</v>
      </c>
      <c r="E841" s="106" t="s">
        <v>631</v>
      </c>
      <c r="F841" s="106" t="s">
        <v>301</v>
      </c>
      <c r="G841" s="106">
        <v>8.26</v>
      </c>
      <c r="H841" s="106">
        <v>12.13</v>
      </c>
      <c r="I841" s="106">
        <v>14.58</v>
      </c>
      <c r="J841" s="106">
        <v>15.93</v>
      </c>
      <c r="K841" s="106">
        <v>17.28</v>
      </c>
      <c r="L841" s="106">
        <v>18.66</v>
      </c>
      <c r="M841" s="106">
        <v>20.38</v>
      </c>
      <c r="N841" s="106">
        <v>22.92</v>
      </c>
      <c r="O841" s="106">
        <v>26.64</v>
      </c>
    </row>
    <row r="842" spans="1:15">
      <c r="A842" s="106">
        <v>2010</v>
      </c>
      <c r="B842" s="106" t="s">
        <v>288</v>
      </c>
      <c r="C842" s="106" t="s">
        <v>626</v>
      </c>
      <c r="D842" s="106" t="s">
        <v>353</v>
      </c>
      <c r="E842" s="106" t="s">
        <v>631</v>
      </c>
      <c r="F842" s="106" t="s">
        <v>353</v>
      </c>
      <c r="G842" s="106">
        <v>13.24</v>
      </c>
      <c r="H842" s="106">
        <v>15.88</v>
      </c>
      <c r="I842" s="106">
        <v>17.62</v>
      </c>
      <c r="J842" s="106">
        <v>19.02</v>
      </c>
      <c r="K842" s="106">
        <v>20.399999999999999</v>
      </c>
      <c r="L842" s="106">
        <v>21.85</v>
      </c>
      <c r="M842" s="106">
        <v>23.44</v>
      </c>
      <c r="N842" s="106">
        <v>25.49</v>
      </c>
      <c r="O842" s="106">
        <v>29.01</v>
      </c>
    </row>
    <row r="843" spans="1:15">
      <c r="A843" s="106">
        <v>2010</v>
      </c>
      <c r="B843" s="106" t="s">
        <v>288</v>
      </c>
      <c r="C843" s="106" t="s">
        <v>630</v>
      </c>
      <c r="D843" s="106" t="s">
        <v>353</v>
      </c>
      <c r="E843" s="106" t="s">
        <v>631</v>
      </c>
      <c r="F843" s="106" t="s">
        <v>353</v>
      </c>
      <c r="G843" s="106">
        <v>12.12</v>
      </c>
      <c r="H843" s="106">
        <v>15.56</v>
      </c>
      <c r="I843" s="106">
        <v>17.350000000000001</v>
      </c>
      <c r="J843" s="106">
        <v>18.84</v>
      </c>
      <c r="K843" s="106">
        <v>20.23</v>
      </c>
      <c r="L843" s="106">
        <v>21.7</v>
      </c>
      <c r="M843" s="106">
        <v>23.32</v>
      </c>
      <c r="N843" s="106">
        <v>25.38</v>
      </c>
      <c r="O843" s="106">
        <v>28.89</v>
      </c>
    </row>
    <row r="844" spans="1:15">
      <c r="A844" s="106">
        <v>2010</v>
      </c>
      <c r="B844" s="106" t="s">
        <v>288</v>
      </c>
      <c r="C844" s="106" t="s">
        <v>626</v>
      </c>
      <c r="D844" s="106" t="s">
        <v>353</v>
      </c>
      <c r="E844" s="106" t="s">
        <v>353</v>
      </c>
      <c r="F844" s="106" t="s">
        <v>629</v>
      </c>
      <c r="G844" s="106">
        <v>17.7</v>
      </c>
      <c r="H844" s="106">
        <v>20.059999999999999</v>
      </c>
      <c r="I844" s="106">
        <v>21.85</v>
      </c>
      <c r="J844" s="106">
        <v>23.53</v>
      </c>
      <c r="K844" s="106">
        <v>25.15</v>
      </c>
      <c r="L844" s="106">
        <v>26.99</v>
      </c>
      <c r="M844" s="106">
        <v>29.43</v>
      </c>
      <c r="N844" s="106">
        <v>33.06</v>
      </c>
      <c r="O844" s="106">
        <v>40.340000000000003</v>
      </c>
    </row>
    <row r="845" spans="1:15">
      <c r="A845" s="106">
        <v>2010</v>
      </c>
      <c r="B845" s="106" t="s">
        <v>288</v>
      </c>
      <c r="C845" s="106" t="s">
        <v>630</v>
      </c>
      <c r="D845" s="106" t="s">
        <v>353</v>
      </c>
      <c r="E845" s="106" t="s">
        <v>353</v>
      </c>
      <c r="F845" s="106" t="s">
        <v>629</v>
      </c>
      <c r="G845" s="106">
        <v>17.11</v>
      </c>
      <c r="H845" s="106">
        <v>19.73</v>
      </c>
      <c r="I845" s="106">
        <v>21.61</v>
      </c>
      <c r="J845" s="106">
        <v>23.31</v>
      </c>
      <c r="K845" s="106">
        <v>24.99</v>
      </c>
      <c r="L845" s="106">
        <v>26.82</v>
      </c>
      <c r="M845" s="106">
        <v>29.27</v>
      </c>
      <c r="N845" s="106">
        <v>32.86</v>
      </c>
      <c r="O845" s="106">
        <v>40.07</v>
      </c>
    </row>
    <row r="846" spans="1:15">
      <c r="A846" s="106">
        <v>2010</v>
      </c>
      <c r="B846" s="106" t="s">
        <v>288</v>
      </c>
      <c r="C846" s="106" t="s">
        <v>626</v>
      </c>
      <c r="D846" s="106" t="s">
        <v>353</v>
      </c>
      <c r="E846" s="106" t="s">
        <v>353</v>
      </c>
      <c r="F846" s="106" t="s">
        <v>301</v>
      </c>
      <c r="G846" s="106">
        <v>8.6</v>
      </c>
      <c r="H846" s="106">
        <v>13.11</v>
      </c>
      <c r="I846" s="106">
        <v>15.16</v>
      </c>
      <c r="J846" s="106">
        <v>16.64</v>
      </c>
      <c r="K846" s="106">
        <v>18.21</v>
      </c>
      <c r="L846" s="106">
        <v>19.920000000000002</v>
      </c>
      <c r="M846" s="106">
        <v>22.31</v>
      </c>
      <c r="N846" s="106">
        <v>25.07</v>
      </c>
      <c r="O846" s="106">
        <v>29.46</v>
      </c>
    </row>
    <row r="847" spans="1:15">
      <c r="A847" s="106">
        <v>2010</v>
      </c>
      <c r="B847" s="106" t="s">
        <v>288</v>
      </c>
      <c r="C847" s="106" t="s">
        <v>630</v>
      </c>
      <c r="D847" s="106" t="s">
        <v>353</v>
      </c>
      <c r="E847" s="106" t="s">
        <v>353</v>
      </c>
      <c r="F847" s="106" t="s">
        <v>301</v>
      </c>
      <c r="G847" s="106">
        <v>8.56</v>
      </c>
      <c r="H847" s="106">
        <v>13</v>
      </c>
      <c r="I847" s="106">
        <v>15.11</v>
      </c>
      <c r="J847" s="106">
        <v>16.600000000000001</v>
      </c>
      <c r="K847" s="106">
        <v>18.16</v>
      </c>
      <c r="L847" s="106">
        <v>19.87</v>
      </c>
      <c r="M847" s="106">
        <v>22.25</v>
      </c>
      <c r="N847" s="106">
        <v>25.03</v>
      </c>
      <c r="O847" s="106">
        <v>29.41</v>
      </c>
    </row>
    <row r="848" spans="1:15">
      <c r="A848" s="106">
        <v>2010</v>
      </c>
      <c r="B848" s="106" t="s">
        <v>288</v>
      </c>
      <c r="C848" s="106" t="s">
        <v>626</v>
      </c>
      <c r="D848" s="106" t="s">
        <v>353</v>
      </c>
      <c r="E848" s="106" t="s">
        <v>353</v>
      </c>
      <c r="F848" s="106" t="s">
        <v>353</v>
      </c>
      <c r="G848" s="106">
        <v>15.11</v>
      </c>
      <c r="H848" s="106">
        <v>17.920000000000002</v>
      </c>
      <c r="I848" s="106">
        <v>20.03</v>
      </c>
      <c r="J848" s="106">
        <v>21.94</v>
      </c>
      <c r="K848" s="106">
        <v>23.78</v>
      </c>
      <c r="L848" s="106">
        <v>25.62</v>
      </c>
      <c r="M848" s="106">
        <v>27.98</v>
      </c>
      <c r="N848" s="106">
        <v>31.23</v>
      </c>
      <c r="O848" s="106">
        <v>37.979999999999997</v>
      </c>
    </row>
    <row r="849" spans="1:15">
      <c r="A849" s="106">
        <v>2010</v>
      </c>
      <c r="B849" s="106" t="s">
        <v>288</v>
      </c>
      <c r="C849" s="106" t="s">
        <v>630</v>
      </c>
      <c r="D849" s="106" t="s">
        <v>353</v>
      </c>
      <c r="E849" s="106" t="s">
        <v>353</v>
      </c>
      <c r="F849" s="106" t="s">
        <v>353</v>
      </c>
      <c r="G849" s="106">
        <v>14.61</v>
      </c>
      <c r="H849" s="106">
        <v>17.600000000000001</v>
      </c>
      <c r="I849" s="106">
        <v>19.8</v>
      </c>
      <c r="J849" s="106">
        <v>21.75</v>
      </c>
      <c r="K849" s="106">
        <v>23.62</v>
      </c>
      <c r="L849" s="106">
        <v>25.48</v>
      </c>
      <c r="M849" s="106">
        <v>27.82</v>
      </c>
      <c r="N849" s="106">
        <v>31.08</v>
      </c>
      <c r="O849" s="106">
        <v>37.79</v>
      </c>
    </row>
    <row r="850" spans="1:15">
      <c r="A850" s="106">
        <v>2010</v>
      </c>
      <c r="B850" s="106" t="s">
        <v>288</v>
      </c>
      <c r="C850" s="106" t="s">
        <v>626</v>
      </c>
      <c r="D850" s="106" t="s">
        <v>634</v>
      </c>
      <c r="E850" s="106" t="s">
        <v>628</v>
      </c>
      <c r="F850" s="106" t="s">
        <v>629</v>
      </c>
      <c r="G850" s="106">
        <v>23.59</v>
      </c>
      <c r="H850" s="106">
        <v>26.33</v>
      </c>
      <c r="I850" s="106">
        <v>28.85</v>
      </c>
      <c r="J850" s="106">
        <v>31.16</v>
      </c>
      <c r="K850" s="106">
        <v>33.61</v>
      </c>
      <c r="L850" s="106">
        <v>36.549999999999997</v>
      </c>
      <c r="M850" s="106">
        <v>40.07</v>
      </c>
      <c r="N850" s="106">
        <v>44.99</v>
      </c>
      <c r="O850" s="106">
        <v>53.61</v>
      </c>
    </row>
    <row r="851" spans="1:15">
      <c r="A851" s="106">
        <v>2010</v>
      </c>
      <c r="B851" s="106" t="s">
        <v>288</v>
      </c>
      <c r="C851" s="106" t="s">
        <v>630</v>
      </c>
      <c r="D851" s="106" t="s">
        <v>634</v>
      </c>
      <c r="E851" s="106" t="s">
        <v>628</v>
      </c>
      <c r="F851" s="106" t="s">
        <v>629</v>
      </c>
      <c r="G851" s="106">
        <v>23.22</v>
      </c>
      <c r="H851" s="106">
        <v>26.08</v>
      </c>
      <c r="I851" s="106">
        <v>28.66</v>
      </c>
      <c r="J851" s="106">
        <v>30.98</v>
      </c>
      <c r="K851" s="106">
        <v>33.44</v>
      </c>
      <c r="L851" s="106">
        <v>36.36</v>
      </c>
      <c r="M851" s="106">
        <v>39.94</v>
      </c>
      <c r="N851" s="106">
        <v>44.82</v>
      </c>
      <c r="O851" s="106">
        <v>53.48</v>
      </c>
    </row>
    <row r="852" spans="1:15">
      <c r="A852" s="106">
        <v>2010</v>
      </c>
      <c r="B852" s="106" t="s">
        <v>288</v>
      </c>
      <c r="C852" s="106" t="s">
        <v>626</v>
      </c>
      <c r="D852" s="106" t="s">
        <v>634</v>
      </c>
      <c r="E852" s="106" t="s">
        <v>628</v>
      </c>
      <c r="F852" s="106" t="s">
        <v>301</v>
      </c>
      <c r="G852" s="106">
        <v>18.43</v>
      </c>
      <c r="H852" s="106">
        <v>22.48</v>
      </c>
      <c r="I852" s="106">
        <v>24.98</v>
      </c>
      <c r="J852" s="106">
        <v>26.88</v>
      </c>
      <c r="K852" s="106">
        <v>28.84</v>
      </c>
      <c r="L852" s="106">
        <v>31.19</v>
      </c>
      <c r="M852" s="106">
        <v>34.31</v>
      </c>
      <c r="N852" s="106">
        <v>39.020000000000003</v>
      </c>
      <c r="O852" s="106">
        <v>48.99</v>
      </c>
    </row>
    <row r="853" spans="1:15">
      <c r="A853" s="106">
        <v>2010</v>
      </c>
      <c r="B853" s="106" t="s">
        <v>288</v>
      </c>
      <c r="C853" s="106" t="s">
        <v>630</v>
      </c>
      <c r="D853" s="106" t="s">
        <v>634</v>
      </c>
      <c r="E853" s="106" t="s">
        <v>628</v>
      </c>
      <c r="F853" s="106" t="s">
        <v>301</v>
      </c>
      <c r="G853" s="106">
        <v>18.36</v>
      </c>
      <c r="H853" s="106">
        <v>22.36</v>
      </c>
      <c r="I853" s="106">
        <v>24.93</v>
      </c>
      <c r="J853" s="106">
        <v>26.83</v>
      </c>
      <c r="K853" s="106">
        <v>28.79</v>
      </c>
      <c r="L853" s="106">
        <v>31.15</v>
      </c>
      <c r="M853" s="106">
        <v>34.270000000000003</v>
      </c>
      <c r="N853" s="106">
        <v>38.94</v>
      </c>
      <c r="O853" s="106">
        <v>48.95</v>
      </c>
    </row>
    <row r="854" spans="1:15">
      <c r="A854" s="106">
        <v>2010</v>
      </c>
      <c r="B854" s="106" t="s">
        <v>288</v>
      </c>
      <c r="C854" s="106" t="s">
        <v>626</v>
      </c>
      <c r="D854" s="106" t="s">
        <v>634</v>
      </c>
      <c r="E854" s="106" t="s">
        <v>628</v>
      </c>
      <c r="F854" s="106" t="s">
        <v>353</v>
      </c>
      <c r="G854" s="106">
        <v>23.36</v>
      </c>
      <c r="H854" s="106">
        <v>26.14</v>
      </c>
      <c r="I854" s="106">
        <v>28.66</v>
      </c>
      <c r="J854" s="106">
        <v>30.95</v>
      </c>
      <c r="K854" s="106">
        <v>33.409999999999997</v>
      </c>
      <c r="L854" s="106">
        <v>36.31</v>
      </c>
      <c r="M854" s="106">
        <v>39.89</v>
      </c>
      <c r="N854" s="106">
        <v>44.78</v>
      </c>
      <c r="O854" s="106">
        <v>53.5</v>
      </c>
    </row>
    <row r="855" spans="1:15">
      <c r="A855" s="106">
        <v>2010</v>
      </c>
      <c r="B855" s="106" t="s">
        <v>288</v>
      </c>
      <c r="C855" s="106" t="s">
        <v>630</v>
      </c>
      <c r="D855" s="106" t="s">
        <v>634</v>
      </c>
      <c r="E855" s="106" t="s">
        <v>628</v>
      </c>
      <c r="F855" s="106" t="s">
        <v>353</v>
      </c>
      <c r="G855" s="106">
        <v>22.98</v>
      </c>
      <c r="H855" s="106">
        <v>25.89</v>
      </c>
      <c r="I855" s="106">
        <v>28.47</v>
      </c>
      <c r="J855" s="106">
        <v>30.76</v>
      </c>
      <c r="K855" s="106">
        <v>33.26</v>
      </c>
      <c r="L855" s="106">
        <v>36.15</v>
      </c>
      <c r="M855" s="106">
        <v>39.72</v>
      </c>
      <c r="N855" s="106">
        <v>44.61</v>
      </c>
      <c r="O855" s="106">
        <v>53.31</v>
      </c>
    </row>
    <row r="856" spans="1:15">
      <c r="A856" s="106">
        <v>2010</v>
      </c>
      <c r="B856" s="106" t="s">
        <v>288</v>
      </c>
      <c r="C856" s="106" t="s">
        <v>626</v>
      </c>
      <c r="D856" s="106" t="s">
        <v>634</v>
      </c>
      <c r="E856" s="106" t="s">
        <v>631</v>
      </c>
      <c r="F856" s="106" t="s">
        <v>629</v>
      </c>
      <c r="G856" s="106">
        <v>17.88</v>
      </c>
      <c r="H856" s="106">
        <v>19.27</v>
      </c>
      <c r="I856" s="106">
        <v>20.46</v>
      </c>
      <c r="J856" s="106">
        <v>21.62</v>
      </c>
      <c r="K856" s="106">
        <v>22.9</v>
      </c>
      <c r="L856" s="106">
        <v>24.34</v>
      </c>
      <c r="M856" s="106">
        <v>26.09</v>
      </c>
      <c r="N856" s="106">
        <v>28.69</v>
      </c>
      <c r="O856" s="106">
        <v>33.67</v>
      </c>
    </row>
    <row r="857" spans="1:15">
      <c r="A857" s="106">
        <v>2010</v>
      </c>
      <c r="B857" s="106" t="s">
        <v>288</v>
      </c>
      <c r="C857" s="106" t="s">
        <v>630</v>
      </c>
      <c r="D857" s="106" t="s">
        <v>634</v>
      </c>
      <c r="E857" s="106" t="s">
        <v>631</v>
      </c>
      <c r="F857" s="106" t="s">
        <v>629</v>
      </c>
      <c r="G857" s="106">
        <v>17.57</v>
      </c>
      <c r="H857" s="106">
        <v>19.149999999999999</v>
      </c>
      <c r="I857" s="106">
        <v>20.350000000000001</v>
      </c>
      <c r="J857" s="106">
        <v>21.52</v>
      </c>
      <c r="K857" s="106">
        <v>22.81</v>
      </c>
      <c r="L857" s="106">
        <v>24.24</v>
      </c>
      <c r="M857" s="106">
        <v>25.99</v>
      </c>
      <c r="N857" s="106">
        <v>28.6</v>
      </c>
      <c r="O857" s="106">
        <v>33.56</v>
      </c>
    </row>
    <row r="858" spans="1:15">
      <c r="A858" s="106">
        <v>2010</v>
      </c>
      <c r="B858" s="106" t="s">
        <v>288</v>
      </c>
      <c r="C858" s="106" t="s">
        <v>626</v>
      </c>
      <c r="D858" s="106" t="s">
        <v>634</v>
      </c>
      <c r="E858" s="106" t="s">
        <v>631</v>
      </c>
      <c r="F858" s="106" t="s">
        <v>301</v>
      </c>
      <c r="G858" s="106">
        <v>11.77</v>
      </c>
      <c r="H858" s="106">
        <v>14.53</v>
      </c>
      <c r="I858" s="106">
        <v>15.94</v>
      </c>
      <c r="J858" s="106">
        <v>17.16</v>
      </c>
      <c r="K858" s="106">
        <v>18.46</v>
      </c>
      <c r="L858" s="106">
        <v>19.809999999999999</v>
      </c>
      <c r="M858" s="106">
        <v>21.38</v>
      </c>
      <c r="N858" s="106">
        <v>23.99</v>
      </c>
      <c r="O858" s="106">
        <v>29.67</v>
      </c>
    </row>
    <row r="859" spans="1:15">
      <c r="A859" s="106">
        <v>2010</v>
      </c>
      <c r="B859" s="106" t="s">
        <v>288</v>
      </c>
      <c r="C859" s="106" t="s">
        <v>630</v>
      </c>
      <c r="D859" s="106" t="s">
        <v>634</v>
      </c>
      <c r="E859" s="106" t="s">
        <v>631</v>
      </c>
      <c r="F859" s="106" t="s">
        <v>301</v>
      </c>
      <c r="G859" s="106">
        <v>11.63</v>
      </c>
      <c r="H859" s="106">
        <v>14.48</v>
      </c>
      <c r="I859" s="106">
        <v>15.9</v>
      </c>
      <c r="J859" s="106">
        <v>17.13</v>
      </c>
      <c r="K859" s="106">
        <v>18.43</v>
      </c>
      <c r="L859" s="106">
        <v>19.8</v>
      </c>
      <c r="M859" s="106">
        <v>21.35</v>
      </c>
      <c r="N859" s="106">
        <v>23.95</v>
      </c>
      <c r="O859" s="106">
        <v>29.64</v>
      </c>
    </row>
    <row r="860" spans="1:15">
      <c r="A860" s="106">
        <v>2010</v>
      </c>
      <c r="B860" s="106" t="s">
        <v>288</v>
      </c>
      <c r="C860" s="106" t="s">
        <v>626</v>
      </c>
      <c r="D860" s="106" t="s">
        <v>634</v>
      </c>
      <c r="E860" s="106" t="s">
        <v>631</v>
      </c>
      <c r="F860" s="106" t="s">
        <v>353</v>
      </c>
      <c r="G860" s="106">
        <v>15.7</v>
      </c>
      <c r="H860" s="106">
        <v>17.97</v>
      </c>
      <c r="I860" s="106">
        <v>19.329999999999998</v>
      </c>
      <c r="J860" s="106">
        <v>20.56</v>
      </c>
      <c r="K860" s="106">
        <v>21.87</v>
      </c>
      <c r="L860" s="106">
        <v>23.39</v>
      </c>
      <c r="M860" s="106">
        <v>25.21</v>
      </c>
      <c r="N860" s="106">
        <v>27.81</v>
      </c>
      <c r="O860" s="106">
        <v>32.979999999999997</v>
      </c>
    </row>
    <row r="861" spans="1:15">
      <c r="A861" s="106">
        <v>2010</v>
      </c>
      <c r="B861" s="106" t="s">
        <v>288</v>
      </c>
      <c r="C861" s="106" t="s">
        <v>630</v>
      </c>
      <c r="D861" s="106" t="s">
        <v>634</v>
      </c>
      <c r="E861" s="106" t="s">
        <v>631</v>
      </c>
      <c r="F861" s="106" t="s">
        <v>353</v>
      </c>
      <c r="G861" s="106">
        <v>15.39</v>
      </c>
      <c r="H861" s="106">
        <v>17.82</v>
      </c>
      <c r="I861" s="106">
        <v>19.22</v>
      </c>
      <c r="J861" s="106">
        <v>20.48</v>
      </c>
      <c r="K861" s="106">
        <v>21.79</v>
      </c>
      <c r="L861" s="106">
        <v>23.3</v>
      </c>
      <c r="M861" s="106">
        <v>25.13</v>
      </c>
      <c r="N861" s="106">
        <v>27.72</v>
      </c>
      <c r="O861" s="106">
        <v>32.86</v>
      </c>
    </row>
    <row r="862" spans="1:15">
      <c r="A862" s="106">
        <v>2010</v>
      </c>
      <c r="B862" s="106" t="s">
        <v>288</v>
      </c>
      <c r="C862" s="106" t="s">
        <v>626</v>
      </c>
      <c r="D862" s="106" t="s">
        <v>634</v>
      </c>
      <c r="E862" s="106" t="s">
        <v>353</v>
      </c>
      <c r="F862" s="106" t="s">
        <v>629</v>
      </c>
      <c r="G862" s="106">
        <v>19.05</v>
      </c>
      <c r="H862" s="106">
        <v>21.17</v>
      </c>
      <c r="I862" s="106">
        <v>23.16</v>
      </c>
      <c r="J862" s="106">
        <v>25.22</v>
      </c>
      <c r="K862" s="106">
        <v>27.54</v>
      </c>
      <c r="L862" s="106">
        <v>30.31</v>
      </c>
      <c r="M862" s="106">
        <v>33.75</v>
      </c>
      <c r="N862" s="106">
        <v>38.549999999999997</v>
      </c>
      <c r="O862" s="106">
        <v>46.34</v>
      </c>
    </row>
    <row r="863" spans="1:15">
      <c r="A863" s="106">
        <v>2010</v>
      </c>
      <c r="B863" s="106" t="s">
        <v>288</v>
      </c>
      <c r="C863" s="106" t="s">
        <v>630</v>
      </c>
      <c r="D863" s="106" t="s">
        <v>634</v>
      </c>
      <c r="E863" s="106" t="s">
        <v>353</v>
      </c>
      <c r="F863" s="106" t="s">
        <v>629</v>
      </c>
      <c r="G863" s="106">
        <v>18.79</v>
      </c>
      <c r="H863" s="106">
        <v>20.97</v>
      </c>
      <c r="I863" s="106">
        <v>22.96</v>
      </c>
      <c r="J863" s="106">
        <v>25.04</v>
      </c>
      <c r="K863" s="106">
        <v>27.35</v>
      </c>
      <c r="L863" s="106">
        <v>30.16</v>
      </c>
      <c r="M863" s="106">
        <v>33.590000000000003</v>
      </c>
      <c r="N863" s="106">
        <v>38.36</v>
      </c>
      <c r="O863" s="106">
        <v>46.18</v>
      </c>
    </row>
    <row r="864" spans="1:15">
      <c r="A864" s="106">
        <v>2010</v>
      </c>
      <c r="B864" s="106" t="s">
        <v>288</v>
      </c>
      <c r="C864" s="106" t="s">
        <v>626</v>
      </c>
      <c r="D864" s="106" t="s">
        <v>634</v>
      </c>
      <c r="E864" s="106" t="s">
        <v>353</v>
      </c>
      <c r="F864" s="106" t="s">
        <v>301</v>
      </c>
      <c r="G864" s="106">
        <v>12.26</v>
      </c>
      <c r="H864" s="106">
        <v>14.88</v>
      </c>
      <c r="I864" s="106">
        <v>16.36</v>
      </c>
      <c r="J864" s="106">
        <v>17.75</v>
      </c>
      <c r="K864" s="106">
        <v>19.12</v>
      </c>
      <c r="L864" s="106">
        <v>20.67</v>
      </c>
      <c r="M864" s="106">
        <v>22.97</v>
      </c>
      <c r="N864" s="106">
        <v>26.43</v>
      </c>
      <c r="O864" s="106">
        <v>33.47</v>
      </c>
    </row>
    <row r="865" spans="1:15">
      <c r="A865" s="106">
        <v>2010</v>
      </c>
      <c r="B865" s="106" t="s">
        <v>288</v>
      </c>
      <c r="C865" s="106" t="s">
        <v>630</v>
      </c>
      <c r="D865" s="106" t="s">
        <v>634</v>
      </c>
      <c r="E865" s="106" t="s">
        <v>353</v>
      </c>
      <c r="F865" s="106" t="s">
        <v>301</v>
      </c>
      <c r="G865" s="106">
        <v>12.14</v>
      </c>
      <c r="H865" s="106">
        <v>14.85</v>
      </c>
      <c r="I865" s="106">
        <v>16.32</v>
      </c>
      <c r="J865" s="106">
        <v>17.71</v>
      </c>
      <c r="K865" s="106">
        <v>19.09</v>
      </c>
      <c r="L865" s="106">
        <v>20.63</v>
      </c>
      <c r="M865" s="106">
        <v>22.93</v>
      </c>
      <c r="N865" s="106">
        <v>26.37</v>
      </c>
      <c r="O865" s="106">
        <v>33.4</v>
      </c>
    </row>
    <row r="866" spans="1:15">
      <c r="A866" s="106">
        <v>2010</v>
      </c>
      <c r="B866" s="106" t="s">
        <v>288</v>
      </c>
      <c r="C866" s="106" t="s">
        <v>626</v>
      </c>
      <c r="D866" s="106" t="s">
        <v>634</v>
      </c>
      <c r="E866" s="106" t="s">
        <v>353</v>
      </c>
      <c r="F866" s="106" t="s">
        <v>353</v>
      </c>
      <c r="G866" s="106">
        <v>17.36</v>
      </c>
      <c r="H866" s="106">
        <v>19.760000000000002</v>
      </c>
      <c r="I866" s="106">
        <v>21.74</v>
      </c>
      <c r="J866" s="106">
        <v>23.83</v>
      </c>
      <c r="K866" s="106">
        <v>26.1</v>
      </c>
      <c r="L866" s="106">
        <v>28.92</v>
      </c>
      <c r="M866" s="106">
        <v>32.33</v>
      </c>
      <c r="N866" s="106">
        <v>37.17</v>
      </c>
      <c r="O866" s="106">
        <v>44.99</v>
      </c>
    </row>
    <row r="867" spans="1:15">
      <c r="A867" s="106">
        <v>2010</v>
      </c>
      <c r="B867" s="106" t="s">
        <v>288</v>
      </c>
      <c r="C867" s="106" t="s">
        <v>630</v>
      </c>
      <c r="D867" s="106" t="s">
        <v>634</v>
      </c>
      <c r="E867" s="106" t="s">
        <v>353</v>
      </c>
      <c r="F867" s="106" t="s">
        <v>353</v>
      </c>
      <c r="G867" s="106">
        <v>17.03</v>
      </c>
      <c r="H867" s="106">
        <v>19.57</v>
      </c>
      <c r="I867" s="106">
        <v>21.57</v>
      </c>
      <c r="J867" s="106">
        <v>23.68</v>
      </c>
      <c r="K867" s="106">
        <v>25.93</v>
      </c>
      <c r="L867" s="106">
        <v>28.76</v>
      </c>
      <c r="M867" s="106">
        <v>32.17</v>
      </c>
      <c r="N867" s="106">
        <v>37.03</v>
      </c>
      <c r="O867" s="106">
        <v>44.83</v>
      </c>
    </row>
    <row r="868" spans="1:15">
      <c r="A868" s="106">
        <v>2010</v>
      </c>
      <c r="B868" s="106" t="s">
        <v>289</v>
      </c>
      <c r="C868" s="106" t="s">
        <v>626</v>
      </c>
      <c r="D868" s="106" t="s">
        <v>627</v>
      </c>
      <c r="E868" s="106" t="s">
        <v>628</v>
      </c>
      <c r="F868" s="106" t="s">
        <v>629</v>
      </c>
      <c r="G868" s="106">
        <v>3.8</v>
      </c>
      <c r="H868" s="106">
        <v>4.66</v>
      </c>
      <c r="I868" s="106">
        <v>5.42</v>
      </c>
      <c r="J868" s="106">
        <v>6.09</v>
      </c>
      <c r="K868" s="106">
        <v>6.85</v>
      </c>
      <c r="L868" s="106">
        <v>7.65</v>
      </c>
      <c r="M868" s="106">
        <v>8.84</v>
      </c>
      <c r="N868" s="106">
        <v>10.38</v>
      </c>
      <c r="O868" s="106">
        <v>13.35</v>
      </c>
    </row>
    <row r="869" spans="1:15">
      <c r="A869" s="106">
        <v>2010</v>
      </c>
      <c r="B869" s="106" t="s">
        <v>289</v>
      </c>
      <c r="C869" s="106" t="s">
        <v>630</v>
      </c>
      <c r="D869" s="106" t="s">
        <v>627</v>
      </c>
      <c r="E869" s="106" t="s">
        <v>628</v>
      </c>
      <c r="F869" s="106" t="s">
        <v>629</v>
      </c>
      <c r="G869" s="106">
        <v>3.8</v>
      </c>
      <c r="H869" s="106">
        <v>4.66</v>
      </c>
      <c r="I869" s="106">
        <v>5.42</v>
      </c>
      <c r="J869" s="106">
        <v>6.09</v>
      </c>
      <c r="K869" s="106">
        <v>6.85</v>
      </c>
      <c r="L869" s="106">
        <v>7.65</v>
      </c>
      <c r="M869" s="106">
        <v>8.84</v>
      </c>
      <c r="N869" s="106">
        <v>10.38</v>
      </c>
      <c r="O869" s="106">
        <v>13.35</v>
      </c>
    </row>
    <row r="870" spans="1:15">
      <c r="A870" s="106">
        <v>2010</v>
      </c>
      <c r="B870" s="106" t="s">
        <v>289</v>
      </c>
      <c r="C870" s="106" t="s">
        <v>626</v>
      </c>
      <c r="D870" s="106" t="s">
        <v>627</v>
      </c>
      <c r="E870" s="106" t="s">
        <v>628</v>
      </c>
      <c r="F870" s="106" t="s">
        <v>301</v>
      </c>
      <c r="G870" s="106">
        <v>2.8</v>
      </c>
      <c r="H870" s="106">
        <v>3.5</v>
      </c>
      <c r="I870" s="106">
        <v>4.09</v>
      </c>
      <c r="J870" s="106">
        <v>4.8</v>
      </c>
      <c r="K870" s="106">
        <v>5.45</v>
      </c>
      <c r="L870" s="106">
        <v>6.09</v>
      </c>
      <c r="M870" s="106">
        <v>6.95</v>
      </c>
      <c r="N870" s="106">
        <v>7.98</v>
      </c>
      <c r="O870" s="106">
        <v>10.17</v>
      </c>
    </row>
    <row r="871" spans="1:15">
      <c r="A871" s="106">
        <v>2010</v>
      </c>
      <c r="B871" s="106" t="s">
        <v>289</v>
      </c>
      <c r="C871" s="106" t="s">
        <v>630</v>
      </c>
      <c r="D871" s="106" t="s">
        <v>627</v>
      </c>
      <c r="E871" s="106" t="s">
        <v>628</v>
      </c>
      <c r="F871" s="106" t="s">
        <v>301</v>
      </c>
      <c r="G871" s="106">
        <v>2.8</v>
      </c>
      <c r="H871" s="106">
        <v>3.5</v>
      </c>
      <c r="I871" s="106">
        <v>4.09</v>
      </c>
      <c r="J871" s="106">
        <v>4.8</v>
      </c>
      <c r="K871" s="106">
        <v>5.45</v>
      </c>
      <c r="L871" s="106">
        <v>6.09</v>
      </c>
      <c r="M871" s="106">
        <v>6.95</v>
      </c>
      <c r="N871" s="106">
        <v>7.98</v>
      </c>
      <c r="O871" s="106">
        <v>10.17</v>
      </c>
    </row>
    <row r="872" spans="1:15">
      <c r="A872" s="106">
        <v>2010</v>
      </c>
      <c r="B872" s="106" t="s">
        <v>289</v>
      </c>
      <c r="C872" s="106" t="s">
        <v>626</v>
      </c>
      <c r="D872" s="106" t="s">
        <v>627</v>
      </c>
      <c r="E872" s="106" t="s">
        <v>628</v>
      </c>
      <c r="F872" s="106" t="s">
        <v>353</v>
      </c>
      <c r="G872" s="106">
        <v>3.7</v>
      </c>
      <c r="H872" s="106">
        <v>4.57</v>
      </c>
      <c r="I872" s="106">
        <v>5.33</v>
      </c>
      <c r="J872" s="106">
        <v>6.06</v>
      </c>
      <c r="K872" s="106">
        <v>6.79</v>
      </c>
      <c r="L872" s="106">
        <v>7.61</v>
      </c>
      <c r="M872" s="106">
        <v>8.75</v>
      </c>
      <c r="N872" s="106">
        <v>10.27</v>
      </c>
      <c r="O872" s="106">
        <v>13.31</v>
      </c>
    </row>
    <row r="873" spans="1:15">
      <c r="A873" s="106">
        <v>2010</v>
      </c>
      <c r="B873" s="106" t="s">
        <v>289</v>
      </c>
      <c r="C873" s="106" t="s">
        <v>630</v>
      </c>
      <c r="D873" s="106" t="s">
        <v>627</v>
      </c>
      <c r="E873" s="106" t="s">
        <v>628</v>
      </c>
      <c r="F873" s="106" t="s">
        <v>353</v>
      </c>
      <c r="G873" s="106">
        <v>3.7</v>
      </c>
      <c r="H873" s="106">
        <v>4.57</v>
      </c>
      <c r="I873" s="106">
        <v>5.33</v>
      </c>
      <c r="J873" s="106">
        <v>6.06</v>
      </c>
      <c r="K873" s="106">
        <v>6.79</v>
      </c>
      <c r="L873" s="106">
        <v>7.61</v>
      </c>
      <c r="M873" s="106">
        <v>8.75</v>
      </c>
      <c r="N873" s="106">
        <v>10.27</v>
      </c>
      <c r="O873" s="106">
        <v>13.31</v>
      </c>
    </row>
    <row r="874" spans="1:15">
      <c r="A874" s="106">
        <v>2010</v>
      </c>
      <c r="B874" s="106" t="s">
        <v>289</v>
      </c>
      <c r="C874" s="106" t="s">
        <v>626</v>
      </c>
      <c r="D874" s="106" t="s">
        <v>627</v>
      </c>
      <c r="E874" s="106" t="s">
        <v>631</v>
      </c>
      <c r="F874" s="106" t="s">
        <v>629</v>
      </c>
      <c r="G874" s="106">
        <v>2.0499999999999998</v>
      </c>
      <c r="H874" s="106">
        <v>2.38</v>
      </c>
      <c r="I874" s="106">
        <v>2.85</v>
      </c>
      <c r="J874" s="106">
        <v>3.37</v>
      </c>
      <c r="K874" s="106">
        <v>3.8</v>
      </c>
      <c r="L874" s="106">
        <v>4.28</v>
      </c>
      <c r="M874" s="106">
        <v>4.76</v>
      </c>
      <c r="N874" s="106">
        <v>5.34</v>
      </c>
      <c r="O874" s="106">
        <v>6.29</v>
      </c>
    </row>
    <row r="875" spans="1:15">
      <c r="A875" s="106">
        <v>2010</v>
      </c>
      <c r="B875" s="106" t="s">
        <v>289</v>
      </c>
      <c r="C875" s="106" t="s">
        <v>630</v>
      </c>
      <c r="D875" s="106" t="s">
        <v>627</v>
      </c>
      <c r="E875" s="106" t="s">
        <v>631</v>
      </c>
      <c r="F875" s="106" t="s">
        <v>629</v>
      </c>
      <c r="G875" s="106">
        <v>2.0499999999999998</v>
      </c>
      <c r="H875" s="106">
        <v>2.38</v>
      </c>
      <c r="I875" s="106">
        <v>2.85</v>
      </c>
      <c r="J875" s="106">
        <v>3.37</v>
      </c>
      <c r="K875" s="106">
        <v>3.8</v>
      </c>
      <c r="L875" s="106">
        <v>4.28</v>
      </c>
      <c r="M875" s="106">
        <v>4.76</v>
      </c>
      <c r="N875" s="106">
        <v>5.34</v>
      </c>
      <c r="O875" s="106">
        <v>6.29</v>
      </c>
    </row>
    <row r="876" spans="1:15">
      <c r="A876" s="106">
        <v>2010</v>
      </c>
      <c r="B876" s="106" t="s">
        <v>289</v>
      </c>
      <c r="C876" s="106" t="s">
        <v>626</v>
      </c>
      <c r="D876" s="106" t="s">
        <v>627</v>
      </c>
      <c r="E876" s="106" t="s">
        <v>631</v>
      </c>
      <c r="F876" s="106" t="s">
        <v>301</v>
      </c>
      <c r="G876" s="106">
        <v>1.73</v>
      </c>
      <c r="H876" s="106">
        <v>1.88</v>
      </c>
      <c r="I876" s="106">
        <v>2.11</v>
      </c>
      <c r="J876" s="106">
        <v>2.3199999999999998</v>
      </c>
      <c r="K876" s="106">
        <v>2.54</v>
      </c>
      <c r="L876" s="106">
        <v>2.89</v>
      </c>
      <c r="M876" s="106">
        <v>3.25</v>
      </c>
      <c r="N876" s="106">
        <v>3.66</v>
      </c>
      <c r="O876" s="106">
        <v>4.76</v>
      </c>
    </row>
    <row r="877" spans="1:15">
      <c r="A877" s="106">
        <v>2010</v>
      </c>
      <c r="B877" s="106" t="s">
        <v>289</v>
      </c>
      <c r="C877" s="106" t="s">
        <v>630</v>
      </c>
      <c r="D877" s="106" t="s">
        <v>627</v>
      </c>
      <c r="E877" s="106" t="s">
        <v>631</v>
      </c>
      <c r="F877" s="106" t="s">
        <v>301</v>
      </c>
      <c r="G877" s="106">
        <v>1.73</v>
      </c>
      <c r="H877" s="106">
        <v>1.88</v>
      </c>
      <c r="I877" s="106">
        <v>2.11</v>
      </c>
      <c r="J877" s="106">
        <v>2.3199999999999998</v>
      </c>
      <c r="K877" s="106">
        <v>2.54</v>
      </c>
      <c r="L877" s="106">
        <v>2.89</v>
      </c>
      <c r="M877" s="106">
        <v>3.25</v>
      </c>
      <c r="N877" s="106">
        <v>3.66</v>
      </c>
      <c r="O877" s="106">
        <v>4.76</v>
      </c>
    </row>
    <row r="878" spans="1:15">
      <c r="A878" s="106">
        <v>2010</v>
      </c>
      <c r="B878" s="106" t="s">
        <v>289</v>
      </c>
      <c r="C878" s="106" t="s">
        <v>626</v>
      </c>
      <c r="D878" s="106" t="s">
        <v>627</v>
      </c>
      <c r="E878" s="106" t="s">
        <v>631</v>
      </c>
      <c r="F878" s="106" t="s">
        <v>353</v>
      </c>
      <c r="G878" s="106">
        <v>1.94</v>
      </c>
      <c r="H878" s="106">
        <v>2.2799999999999998</v>
      </c>
      <c r="I878" s="106">
        <v>2.64</v>
      </c>
      <c r="J878" s="106">
        <v>3.11</v>
      </c>
      <c r="K878" s="106">
        <v>3.6</v>
      </c>
      <c r="L878" s="106">
        <v>4.04</v>
      </c>
      <c r="M878" s="106">
        <v>4.57</v>
      </c>
      <c r="N878" s="106">
        <v>5.19</v>
      </c>
      <c r="O878" s="106">
        <v>6.16</v>
      </c>
    </row>
    <row r="879" spans="1:15">
      <c r="A879" s="106">
        <v>2010</v>
      </c>
      <c r="B879" s="106" t="s">
        <v>289</v>
      </c>
      <c r="C879" s="106" t="s">
        <v>630</v>
      </c>
      <c r="D879" s="106" t="s">
        <v>627</v>
      </c>
      <c r="E879" s="106" t="s">
        <v>631</v>
      </c>
      <c r="F879" s="106" t="s">
        <v>353</v>
      </c>
      <c r="G879" s="106">
        <v>1.94</v>
      </c>
      <c r="H879" s="106">
        <v>2.2799999999999998</v>
      </c>
      <c r="I879" s="106">
        <v>2.64</v>
      </c>
      <c r="J879" s="106">
        <v>3.11</v>
      </c>
      <c r="K879" s="106">
        <v>3.6</v>
      </c>
      <c r="L879" s="106">
        <v>4.04</v>
      </c>
      <c r="M879" s="106">
        <v>4.57</v>
      </c>
      <c r="N879" s="106">
        <v>5.19</v>
      </c>
      <c r="O879" s="106">
        <v>6.16</v>
      </c>
    </row>
    <row r="880" spans="1:15">
      <c r="A880" s="106">
        <v>2010</v>
      </c>
      <c r="B880" s="106" t="s">
        <v>289</v>
      </c>
      <c r="C880" s="106" t="s">
        <v>626</v>
      </c>
      <c r="D880" s="106" t="s">
        <v>627</v>
      </c>
      <c r="E880" s="106" t="s">
        <v>353</v>
      </c>
      <c r="F880" s="106" t="s">
        <v>629</v>
      </c>
      <c r="G880" s="106">
        <v>2.2999999999999998</v>
      </c>
      <c r="H880" s="106">
        <v>3.2</v>
      </c>
      <c r="I880" s="106">
        <v>3.81</v>
      </c>
      <c r="J880" s="106">
        <v>4.5599999999999996</v>
      </c>
      <c r="K880" s="106">
        <v>5.16</v>
      </c>
      <c r="L880" s="106">
        <v>5.93</v>
      </c>
      <c r="M880" s="106">
        <v>6.85</v>
      </c>
      <c r="N880" s="106">
        <v>8.2200000000000006</v>
      </c>
      <c r="O880" s="106">
        <v>10.94</v>
      </c>
    </row>
    <row r="881" spans="1:15">
      <c r="A881" s="106">
        <v>2010</v>
      </c>
      <c r="B881" s="106" t="s">
        <v>289</v>
      </c>
      <c r="C881" s="106" t="s">
        <v>630</v>
      </c>
      <c r="D881" s="106" t="s">
        <v>627</v>
      </c>
      <c r="E881" s="106" t="s">
        <v>353</v>
      </c>
      <c r="F881" s="106" t="s">
        <v>629</v>
      </c>
      <c r="G881" s="106">
        <v>2.2999999999999998</v>
      </c>
      <c r="H881" s="106">
        <v>3.2</v>
      </c>
      <c r="I881" s="106">
        <v>3.81</v>
      </c>
      <c r="J881" s="106">
        <v>4.5599999999999996</v>
      </c>
      <c r="K881" s="106">
        <v>5.16</v>
      </c>
      <c r="L881" s="106">
        <v>5.93</v>
      </c>
      <c r="M881" s="106">
        <v>6.85</v>
      </c>
      <c r="N881" s="106">
        <v>8.2200000000000006</v>
      </c>
      <c r="O881" s="106">
        <v>10.94</v>
      </c>
    </row>
    <row r="882" spans="1:15">
      <c r="A882" s="106">
        <v>2010</v>
      </c>
      <c r="B882" s="106" t="s">
        <v>289</v>
      </c>
      <c r="C882" s="106" t="s">
        <v>626</v>
      </c>
      <c r="D882" s="106" t="s">
        <v>627</v>
      </c>
      <c r="E882" s="106" t="s">
        <v>353</v>
      </c>
      <c r="F882" s="106" t="s">
        <v>301</v>
      </c>
      <c r="G882" s="106">
        <v>1.76</v>
      </c>
      <c r="H882" s="106">
        <v>2.02</v>
      </c>
      <c r="I882" s="106">
        <v>2.29</v>
      </c>
      <c r="J882" s="106">
        <v>2.61</v>
      </c>
      <c r="K882" s="106">
        <v>3.06</v>
      </c>
      <c r="L882" s="106">
        <v>3.49</v>
      </c>
      <c r="M882" s="106">
        <v>4.29</v>
      </c>
      <c r="N882" s="106">
        <v>5.26</v>
      </c>
      <c r="O882" s="106">
        <v>6.89</v>
      </c>
    </row>
    <row r="883" spans="1:15">
      <c r="A883" s="106">
        <v>2010</v>
      </c>
      <c r="B883" s="106" t="s">
        <v>289</v>
      </c>
      <c r="C883" s="106" t="s">
        <v>630</v>
      </c>
      <c r="D883" s="106" t="s">
        <v>627</v>
      </c>
      <c r="E883" s="106" t="s">
        <v>353</v>
      </c>
      <c r="F883" s="106" t="s">
        <v>301</v>
      </c>
      <c r="G883" s="106">
        <v>1.76</v>
      </c>
      <c r="H883" s="106">
        <v>2.02</v>
      </c>
      <c r="I883" s="106">
        <v>2.29</v>
      </c>
      <c r="J883" s="106">
        <v>2.61</v>
      </c>
      <c r="K883" s="106">
        <v>3.06</v>
      </c>
      <c r="L883" s="106">
        <v>3.49</v>
      </c>
      <c r="M883" s="106">
        <v>4.29</v>
      </c>
      <c r="N883" s="106">
        <v>5.26</v>
      </c>
      <c r="O883" s="106">
        <v>6.89</v>
      </c>
    </row>
    <row r="884" spans="1:15">
      <c r="A884" s="106">
        <v>2010</v>
      </c>
      <c r="B884" s="106" t="s">
        <v>289</v>
      </c>
      <c r="C884" s="106" t="s">
        <v>626</v>
      </c>
      <c r="D884" s="106" t="s">
        <v>627</v>
      </c>
      <c r="E884" s="106" t="s">
        <v>353</v>
      </c>
      <c r="F884" s="106" t="s">
        <v>353</v>
      </c>
      <c r="G884" s="106">
        <v>2.2200000000000002</v>
      </c>
      <c r="H884" s="106">
        <v>2.89</v>
      </c>
      <c r="I884" s="106">
        <v>3.65</v>
      </c>
      <c r="J884" s="106">
        <v>4.28</v>
      </c>
      <c r="K884" s="106">
        <v>4.95</v>
      </c>
      <c r="L884" s="106">
        <v>5.71</v>
      </c>
      <c r="M884" s="106">
        <v>6.61</v>
      </c>
      <c r="N884" s="106">
        <v>7.94</v>
      </c>
      <c r="O884" s="106">
        <v>10.46</v>
      </c>
    </row>
    <row r="885" spans="1:15">
      <c r="A885" s="106">
        <v>2010</v>
      </c>
      <c r="B885" s="106" t="s">
        <v>289</v>
      </c>
      <c r="C885" s="106" t="s">
        <v>630</v>
      </c>
      <c r="D885" s="106" t="s">
        <v>627</v>
      </c>
      <c r="E885" s="106" t="s">
        <v>353</v>
      </c>
      <c r="F885" s="106" t="s">
        <v>353</v>
      </c>
      <c r="G885" s="106">
        <v>2.2200000000000002</v>
      </c>
      <c r="H885" s="106">
        <v>2.89</v>
      </c>
      <c r="I885" s="106">
        <v>3.65</v>
      </c>
      <c r="J885" s="106">
        <v>4.28</v>
      </c>
      <c r="K885" s="106">
        <v>4.95</v>
      </c>
      <c r="L885" s="106">
        <v>5.71</v>
      </c>
      <c r="M885" s="106">
        <v>6.61</v>
      </c>
      <c r="N885" s="106">
        <v>7.94</v>
      </c>
      <c r="O885" s="106">
        <v>10.46</v>
      </c>
    </row>
    <row r="886" spans="1:15">
      <c r="A886" s="106">
        <v>2010</v>
      </c>
      <c r="B886" s="106" t="s">
        <v>289</v>
      </c>
      <c r="C886" s="106" t="s">
        <v>626</v>
      </c>
      <c r="D886" s="106" t="s">
        <v>113</v>
      </c>
      <c r="E886" s="106" t="s">
        <v>628</v>
      </c>
      <c r="F886" s="106" t="s">
        <v>629</v>
      </c>
      <c r="G886" s="106">
        <v>3.21</v>
      </c>
      <c r="H886" s="106">
        <v>3.98</v>
      </c>
      <c r="I886" s="106">
        <v>4.8499999999999996</v>
      </c>
      <c r="J886" s="106">
        <v>5.71</v>
      </c>
      <c r="K886" s="106">
        <v>6.37</v>
      </c>
      <c r="L886" s="106">
        <v>7.2</v>
      </c>
      <c r="M886" s="106">
        <v>7.96</v>
      </c>
      <c r="N886" s="106">
        <v>9.26</v>
      </c>
      <c r="O886" s="106">
        <v>11.36</v>
      </c>
    </row>
    <row r="887" spans="1:15">
      <c r="A887" s="106">
        <v>2010</v>
      </c>
      <c r="B887" s="106" t="s">
        <v>289</v>
      </c>
      <c r="C887" s="106" t="s">
        <v>630</v>
      </c>
      <c r="D887" s="106" t="s">
        <v>113</v>
      </c>
      <c r="E887" s="106" t="s">
        <v>628</v>
      </c>
      <c r="F887" s="106" t="s">
        <v>629</v>
      </c>
      <c r="G887" s="106">
        <v>3.21</v>
      </c>
      <c r="H887" s="106">
        <v>3.98</v>
      </c>
      <c r="I887" s="106">
        <v>4.8499999999999996</v>
      </c>
      <c r="J887" s="106">
        <v>5.71</v>
      </c>
      <c r="K887" s="106">
        <v>6.37</v>
      </c>
      <c r="L887" s="106">
        <v>7.2</v>
      </c>
      <c r="M887" s="106">
        <v>7.96</v>
      </c>
      <c r="N887" s="106">
        <v>9.26</v>
      </c>
      <c r="O887" s="106">
        <v>11.36</v>
      </c>
    </row>
    <row r="888" spans="1:15">
      <c r="A888" s="106">
        <v>2010</v>
      </c>
      <c r="B888" s="106" t="s">
        <v>289</v>
      </c>
      <c r="C888" s="106" t="s">
        <v>626</v>
      </c>
      <c r="D888" s="106" t="s">
        <v>113</v>
      </c>
      <c r="E888" s="106" t="s">
        <v>628</v>
      </c>
      <c r="F888" s="106" t="s">
        <v>301</v>
      </c>
      <c r="G888" s="106">
        <v>2.1800000000000002</v>
      </c>
      <c r="H888" s="106">
        <v>2.4300000000000002</v>
      </c>
      <c r="I888" s="106">
        <v>3.31</v>
      </c>
      <c r="J888" s="106">
        <v>3.8</v>
      </c>
      <c r="K888" s="106">
        <v>3.99</v>
      </c>
      <c r="L888" s="106">
        <v>4.3099999999999996</v>
      </c>
      <c r="M888" s="106">
        <v>5.13</v>
      </c>
      <c r="N888" s="106">
        <v>6.51</v>
      </c>
      <c r="O888" s="106">
        <v>7.61</v>
      </c>
    </row>
    <row r="889" spans="1:15">
      <c r="A889" s="106">
        <v>2010</v>
      </c>
      <c r="B889" s="106" t="s">
        <v>289</v>
      </c>
      <c r="C889" s="106" t="s">
        <v>630</v>
      </c>
      <c r="D889" s="106" t="s">
        <v>113</v>
      </c>
      <c r="E889" s="106" t="s">
        <v>628</v>
      </c>
      <c r="F889" s="106" t="s">
        <v>301</v>
      </c>
      <c r="G889" s="106">
        <v>2.1800000000000002</v>
      </c>
      <c r="H889" s="106">
        <v>2.4300000000000002</v>
      </c>
      <c r="I889" s="106">
        <v>3.31</v>
      </c>
      <c r="J889" s="106">
        <v>3.8</v>
      </c>
      <c r="K889" s="106">
        <v>3.99</v>
      </c>
      <c r="L889" s="106">
        <v>4.3099999999999996</v>
      </c>
      <c r="M889" s="106">
        <v>5.13</v>
      </c>
      <c r="N889" s="106">
        <v>6.51</v>
      </c>
      <c r="O889" s="106">
        <v>7.61</v>
      </c>
    </row>
    <row r="890" spans="1:15">
      <c r="A890" s="106">
        <v>2010</v>
      </c>
      <c r="B890" s="106" t="s">
        <v>289</v>
      </c>
      <c r="C890" s="106" t="s">
        <v>626</v>
      </c>
      <c r="D890" s="106" t="s">
        <v>113</v>
      </c>
      <c r="E890" s="106" t="s">
        <v>628</v>
      </c>
      <c r="F890" s="106" t="s">
        <v>353</v>
      </c>
      <c r="G890" s="106">
        <v>2.89</v>
      </c>
      <c r="H890" s="106">
        <v>3.8</v>
      </c>
      <c r="I890" s="106">
        <v>4.58</v>
      </c>
      <c r="J890" s="106">
        <v>5.48</v>
      </c>
      <c r="K890" s="106">
        <v>6.16</v>
      </c>
      <c r="L890" s="106">
        <v>7</v>
      </c>
      <c r="M890" s="106">
        <v>7.62</v>
      </c>
      <c r="N890" s="106">
        <v>9.1300000000000008</v>
      </c>
      <c r="O890" s="106">
        <v>11.18</v>
      </c>
    </row>
    <row r="891" spans="1:15">
      <c r="A891" s="106">
        <v>2010</v>
      </c>
      <c r="B891" s="106" t="s">
        <v>289</v>
      </c>
      <c r="C891" s="106" t="s">
        <v>630</v>
      </c>
      <c r="D891" s="106" t="s">
        <v>113</v>
      </c>
      <c r="E891" s="106" t="s">
        <v>628</v>
      </c>
      <c r="F891" s="106" t="s">
        <v>353</v>
      </c>
      <c r="G891" s="106">
        <v>2.89</v>
      </c>
      <c r="H891" s="106">
        <v>3.8</v>
      </c>
      <c r="I891" s="106">
        <v>4.58</v>
      </c>
      <c r="J891" s="106">
        <v>5.48</v>
      </c>
      <c r="K891" s="106">
        <v>6.16</v>
      </c>
      <c r="L891" s="106">
        <v>7</v>
      </c>
      <c r="M891" s="106">
        <v>7.62</v>
      </c>
      <c r="N891" s="106">
        <v>9.1300000000000008</v>
      </c>
      <c r="O891" s="106">
        <v>11.18</v>
      </c>
    </row>
    <row r="892" spans="1:15">
      <c r="A892" s="106">
        <v>2010</v>
      </c>
      <c r="B892" s="106" t="s">
        <v>289</v>
      </c>
      <c r="C892" s="106" t="s">
        <v>626</v>
      </c>
      <c r="D892" s="106" t="s">
        <v>113</v>
      </c>
      <c r="E892" s="106" t="s">
        <v>631</v>
      </c>
      <c r="F892" s="106" t="s">
        <v>629</v>
      </c>
      <c r="G892" s="106">
        <v>2.19</v>
      </c>
      <c r="H892" s="106">
        <v>2.74</v>
      </c>
      <c r="I892" s="106">
        <v>3.25</v>
      </c>
      <c r="J892" s="106">
        <v>3.77</v>
      </c>
      <c r="K892" s="106">
        <v>4.12</v>
      </c>
      <c r="L892" s="106">
        <v>4.57</v>
      </c>
      <c r="M892" s="106">
        <v>5</v>
      </c>
      <c r="N892" s="106">
        <v>5.71</v>
      </c>
      <c r="O892" s="106">
        <v>6.62</v>
      </c>
    </row>
    <row r="893" spans="1:15">
      <c r="A893" s="106">
        <v>2010</v>
      </c>
      <c r="B893" s="106" t="s">
        <v>289</v>
      </c>
      <c r="C893" s="106" t="s">
        <v>630</v>
      </c>
      <c r="D893" s="106" t="s">
        <v>113</v>
      </c>
      <c r="E893" s="106" t="s">
        <v>631</v>
      </c>
      <c r="F893" s="106" t="s">
        <v>629</v>
      </c>
      <c r="G893" s="106">
        <v>2.19</v>
      </c>
      <c r="H893" s="106">
        <v>2.74</v>
      </c>
      <c r="I893" s="106">
        <v>3.25</v>
      </c>
      <c r="J893" s="106">
        <v>3.77</v>
      </c>
      <c r="K893" s="106">
        <v>4.12</v>
      </c>
      <c r="L893" s="106">
        <v>4.57</v>
      </c>
      <c r="M893" s="106">
        <v>5</v>
      </c>
      <c r="N893" s="106">
        <v>5.71</v>
      </c>
      <c r="O893" s="106">
        <v>6.62</v>
      </c>
    </row>
    <row r="894" spans="1:15">
      <c r="A894" s="106">
        <v>2010</v>
      </c>
      <c r="B894" s="106" t="s">
        <v>289</v>
      </c>
      <c r="C894" s="106" t="s">
        <v>626</v>
      </c>
      <c r="D894" s="106" t="s">
        <v>113</v>
      </c>
      <c r="E894" s="106" t="s">
        <v>631</v>
      </c>
      <c r="F894" s="106" t="s">
        <v>301</v>
      </c>
      <c r="G894" s="106">
        <v>1.99</v>
      </c>
      <c r="H894" s="106">
        <v>2.21</v>
      </c>
      <c r="I894" s="106">
        <v>2.2799999999999998</v>
      </c>
      <c r="J894" s="106">
        <v>2.61</v>
      </c>
      <c r="K894" s="106">
        <v>3.2</v>
      </c>
      <c r="L894" s="106">
        <v>3.78</v>
      </c>
      <c r="M894" s="106">
        <v>5.26</v>
      </c>
      <c r="N894" s="106">
        <v>14.41</v>
      </c>
      <c r="O894" s="106">
        <v>14.43</v>
      </c>
    </row>
    <row r="895" spans="1:15">
      <c r="A895" s="106">
        <v>2010</v>
      </c>
      <c r="B895" s="106" t="s">
        <v>289</v>
      </c>
      <c r="C895" s="106" t="s">
        <v>630</v>
      </c>
      <c r="D895" s="106" t="s">
        <v>113</v>
      </c>
      <c r="E895" s="106" t="s">
        <v>631</v>
      </c>
      <c r="F895" s="106" t="s">
        <v>301</v>
      </c>
      <c r="G895" s="106">
        <v>1.99</v>
      </c>
      <c r="H895" s="106">
        <v>2.21</v>
      </c>
      <c r="I895" s="106">
        <v>2.2799999999999998</v>
      </c>
      <c r="J895" s="106">
        <v>2.61</v>
      </c>
      <c r="K895" s="106">
        <v>3.2</v>
      </c>
      <c r="L895" s="106">
        <v>3.78</v>
      </c>
      <c r="M895" s="106">
        <v>5.26</v>
      </c>
      <c r="N895" s="106">
        <v>14.41</v>
      </c>
      <c r="O895" s="106">
        <v>14.43</v>
      </c>
    </row>
    <row r="896" spans="1:15">
      <c r="A896" s="106">
        <v>2010</v>
      </c>
      <c r="B896" s="106" t="s">
        <v>289</v>
      </c>
      <c r="C896" s="106" t="s">
        <v>626</v>
      </c>
      <c r="D896" s="106" t="s">
        <v>113</v>
      </c>
      <c r="E896" s="106" t="s">
        <v>631</v>
      </c>
      <c r="F896" s="106" t="s">
        <v>353</v>
      </c>
      <c r="G896" s="106">
        <v>2.17</v>
      </c>
      <c r="H896" s="106">
        <v>2.66</v>
      </c>
      <c r="I896" s="106">
        <v>3.2</v>
      </c>
      <c r="J896" s="106">
        <v>3.73</v>
      </c>
      <c r="K896" s="106">
        <v>4.09</v>
      </c>
      <c r="L896" s="106">
        <v>4.57</v>
      </c>
      <c r="M896" s="106">
        <v>5</v>
      </c>
      <c r="N896" s="106">
        <v>5.71</v>
      </c>
      <c r="O896" s="106">
        <v>6.79</v>
      </c>
    </row>
    <row r="897" spans="1:15">
      <c r="A897" s="106">
        <v>2010</v>
      </c>
      <c r="B897" s="106" t="s">
        <v>289</v>
      </c>
      <c r="C897" s="106" t="s">
        <v>630</v>
      </c>
      <c r="D897" s="106" t="s">
        <v>113</v>
      </c>
      <c r="E897" s="106" t="s">
        <v>631</v>
      </c>
      <c r="F897" s="106" t="s">
        <v>353</v>
      </c>
      <c r="G897" s="106">
        <v>2.17</v>
      </c>
      <c r="H897" s="106">
        <v>2.66</v>
      </c>
      <c r="I897" s="106">
        <v>3.2</v>
      </c>
      <c r="J897" s="106">
        <v>3.73</v>
      </c>
      <c r="K897" s="106">
        <v>4.09</v>
      </c>
      <c r="L897" s="106">
        <v>4.57</v>
      </c>
      <c r="M897" s="106">
        <v>5</v>
      </c>
      <c r="N897" s="106">
        <v>5.71</v>
      </c>
      <c r="O897" s="106">
        <v>6.79</v>
      </c>
    </row>
    <row r="898" spans="1:15">
      <c r="A898" s="106">
        <v>2010</v>
      </c>
      <c r="B898" s="106" t="s">
        <v>289</v>
      </c>
      <c r="C898" s="106" t="s">
        <v>626</v>
      </c>
      <c r="D898" s="106" t="s">
        <v>113</v>
      </c>
      <c r="E898" s="106" t="s">
        <v>353</v>
      </c>
      <c r="F898" s="106" t="s">
        <v>629</v>
      </c>
      <c r="G898" s="106">
        <v>2.2799999999999998</v>
      </c>
      <c r="H898" s="106">
        <v>3.02</v>
      </c>
      <c r="I898" s="106">
        <v>3.71</v>
      </c>
      <c r="J898" s="106">
        <v>4.1100000000000003</v>
      </c>
      <c r="K898" s="106">
        <v>4.6399999999999997</v>
      </c>
      <c r="L898" s="106">
        <v>5.21</v>
      </c>
      <c r="M898" s="106">
        <v>5.92</v>
      </c>
      <c r="N898" s="106">
        <v>6.97</v>
      </c>
      <c r="O898" s="106">
        <v>8.9600000000000009</v>
      </c>
    </row>
    <row r="899" spans="1:15">
      <c r="A899" s="106">
        <v>2010</v>
      </c>
      <c r="B899" s="106" t="s">
        <v>289</v>
      </c>
      <c r="C899" s="106" t="s">
        <v>630</v>
      </c>
      <c r="D899" s="106" t="s">
        <v>113</v>
      </c>
      <c r="E899" s="106" t="s">
        <v>353</v>
      </c>
      <c r="F899" s="106" t="s">
        <v>629</v>
      </c>
      <c r="G899" s="106">
        <v>2.2799999999999998</v>
      </c>
      <c r="H899" s="106">
        <v>3.02</v>
      </c>
      <c r="I899" s="106">
        <v>3.71</v>
      </c>
      <c r="J899" s="106">
        <v>4.1100000000000003</v>
      </c>
      <c r="K899" s="106">
        <v>4.6399999999999997</v>
      </c>
      <c r="L899" s="106">
        <v>5.21</v>
      </c>
      <c r="M899" s="106">
        <v>5.92</v>
      </c>
      <c r="N899" s="106">
        <v>6.97</v>
      </c>
      <c r="O899" s="106">
        <v>8.9600000000000009</v>
      </c>
    </row>
    <row r="900" spans="1:15">
      <c r="A900" s="106">
        <v>2010</v>
      </c>
      <c r="B900" s="106" t="s">
        <v>289</v>
      </c>
      <c r="C900" s="106" t="s">
        <v>626</v>
      </c>
      <c r="D900" s="106" t="s">
        <v>113</v>
      </c>
      <c r="E900" s="106" t="s">
        <v>353</v>
      </c>
      <c r="F900" s="106" t="s">
        <v>301</v>
      </c>
      <c r="G900" s="106">
        <v>2.04</v>
      </c>
      <c r="H900" s="106">
        <v>2.21</v>
      </c>
      <c r="I900" s="106">
        <v>2.54</v>
      </c>
      <c r="J900" s="106">
        <v>3.2</v>
      </c>
      <c r="K900" s="106">
        <v>3.8</v>
      </c>
      <c r="L900" s="106">
        <v>4.16</v>
      </c>
      <c r="M900" s="106">
        <v>5.17</v>
      </c>
      <c r="N900" s="106">
        <v>7.21</v>
      </c>
      <c r="O900" s="106">
        <v>14.43</v>
      </c>
    </row>
    <row r="901" spans="1:15">
      <c r="A901" s="106">
        <v>2010</v>
      </c>
      <c r="B901" s="106" t="s">
        <v>289</v>
      </c>
      <c r="C901" s="106" t="s">
        <v>630</v>
      </c>
      <c r="D901" s="106" t="s">
        <v>113</v>
      </c>
      <c r="E901" s="106" t="s">
        <v>353</v>
      </c>
      <c r="F901" s="106" t="s">
        <v>301</v>
      </c>
      <c r="G901" s="106">
        <v>2.04</v>
      </c>
      <c r="H901" s="106">
        <v>2.21</v>
      </c>
      <c r="I901" s="106">
        <v>2.54</v>
      </c>
      <c r="J901" s="106">
        <v>3.2</v>
      </c>
      <c r="K901" s="106">
        <v>3.8</v>
      </c>
      <c r="L901" s="106">
        <v>4.16</v>
      </c>
      <c r="M901" s="106">
        <v>5.17</v>
      </c>
      <c r="N901" s="106">
        <v>7.21</v>
      </c>
      <c r="O901" s="106">
        <v>14.43</v>
      </c>
    </row>
    <row r="902" spans="1:15">
      <c r="A902" s="106">
        <v>2010</v>
      </c>
      <c r="B902" s="106" t="s">
        <v>289</v>
      </c>
      <c r="C902" s="106" t="s">
        <v>626</v>
      </c>
      <c r="D902" s="106" t="s">
        <v>113</v>
      </c>
      <c r="E902" s="106" t="s">
        <v>353</v>
      </c>
      <c r="F902" s="106" t="s">
        <v>353</v>
      </c>
      <c r="G902" s="106">
        <v>2.2400000000000002</v>
      </c>
      <c r="H902" s="106">
        <v>2.9</v>
      </c>
      <c r="I902" s="106">
        <v>3.61</v>
      </c>
      <c r="J902" s="106">
        <v>4.03</v>
      </c>
      <c r="K902" s="106">
        <v>4.58</v>
      </c>
      <c r="L902" s="106">
        <v>5.16</v>
      </c>
      <c r="M902" s="106">
        <v>5.9</v>
      </c>
      <c r="N902" s="106">
        <v>6.98</v>
      </c>
      <c r="O902" s="106">
        <v>9.1</v>
      </c>
    </row>
    <row r="903" spans="1:15">
      <c r="A903" s="106">
        <v>2010</v>
      </c>
      <c r="B903" s="106" t="s">
        <v>289</v>
      </c>
      <c r="C903" s="106" t="s">
        <v>630</v>
      </c>
      <c r="D903" s="106" t="s">
        <v>113</v>
      </c>
      <c r="E903" s="106" t="s">
        <v>353</v>
      </c>
      <c r="F903" s="106" t="s">
        <v>353</v>
      </c>
      <c r="G903" s="106">
        <v>2.2400000000000002</v>
      </c>
      <c r="H903" s="106">
        <v>2.9</v>
      </c>
      <c r="I903" s="106">
        <v>3.61</v>
      </c>
      <c r="J903" s="106">
        <v>4.03</v>
      </c>
      <c r="K903" s="106">
        <v>4.58</v>
      </c>
      <c r="L903" s="106">
        <v>5.16</v>
      </c>
      <c r="M903" s="106">
        <v>5.9</v>
      </c>
      <c r="N903" s="106">
        <v>6.98</v>
      </c>
      <c r="O903" s="106">
        <v>9.1</v>
      </c>
    </row>
    <row r="904" spans="1:15">
      <c r="A904" s="106">
        <v>2010</v>
      </c>
      <c r="B904" s="106" t="s">
        <v>289</v>
      </c>
      <c r="C904" s="106" t="s">
        <v>626</v>
      </c>
      <c r="D904" s="106" t="s">
        <v>632</v>
      </c>
      <c r="E904" s="106" t="s">
        <v>628</v>
      </c>
      <c r="F904" s="106" t="s">
        <v>629</v>
      </c>
      <c r="G904" s="106">
        <v>3.21</v>
      </c>
      <c r="H904" s="106">
        <v>4.05</v>
      </c>
      <c r="I904" s="106">
        <v>4.76</v>
      </c>
      <c r="J904" s="106">
        <v>5.45</v>
      </c>
      <c r="K904" s="106">
        <v>6.16</v>
      </c>
      <c r="L904" s="106">
        <v>6.95</v>
      </c>
      <c r="M904" s="106">
        <v>7.76</v>
      </c>
      <c r="N904" s="106">
        <v>9.2100000000000009</v>
      </c>
      <c r="O904" s="106">
        <v>11.41</v>
      </c>
    </row>
    <row r="905" spans="1:15">
      <c r="A905" s="106">
        <v>2010</v>
      </c>
      <c r="B905" s="106" t="s">
        <v>289</v>
      </c>
      <c r="C905" s="106" t="s">
        <v>630</v>
      </c>
      <c r="D905" s="106" t="s">
        <v>632</v>
      </c>
      <c r="E905" s="106" t="s">
        <v>628</v>
      </c>
      <c r="F905" s="106" t="s">
        <v>629</v>
      </c>
      <c r="G905" s="106">
        <v>3.21</v>
      </c>
      <c r="H905" s="106">
        <v>4.05</v>
      </c>
      <c r="I905" s="106">
        <v>4.76</v>
      </c>
      <c r="J905" s="106">
        <v>5.45</v>
      </c>
      <c r="K905" s="106">
        <v>6.16</v>
      </c>
      <c r="L905" s="106">
        <v>6.95</v>
      </c>
      <c r="M905" s="106">
        <v>7.76</v>
      </c>
      <c r="N905" s="106">
        <v>9.2100000000000009</v>
      </c>
      <c r="O905" s="106">
        <v>11.41</v>
      </c>
    </row>
    <row r="906" spans="1:15">
      <c r="A906" s="106">
        <v>2010</v>
      </c>
      <c r="B906" s="106" t="s">
        <v>289</v>
      </c>
      <c r="C906" s="106" t="s">
        <v>626</v>
      </c>
      <c r="D906" s="106" t="s">
        <v>632</v>
      </c>
      <c r="E906" s="106" t="s">
        <v>628</v>
      </c>
      <c r="F906" s="106" t="s">
        <v>301</v>
      </c>
      <c r="G906" s="106">
        <v>2.2999999999999998</v>
      </c>
      <c r="H906" s="106">
        <v>3.2</v>
      </c>
      <c r="I906" s="106">
        <v>3.76</v>
      </c>
      <c r="J906" s="106">
        <v>4.18</v>
      </c>
      <c r="K906" s="106">
        <v>4.93</v>
      </c>
      <c r="L906" s="106">
        <v>5.7</v>
      </c>
      <c r="M906" s="106">
        <v>6.39</v>
      </c>
      <c r="N906" s="106">
        <v>7.65</v>
      </c>
      <c r="O906" s="106">
        <v>9.57</v>
      </c>
    </row>
    <row r="907" spans="1:15">
      <c r="A907" s="106">
        <v>2010</v>
      </c>
      <c r="B907" s="106" t="s">
        <v>289</v>
      </c>
      <c r="C907" s="106" t="s">
        <v>630</v>
      </c>
      <c r="D907" s="106" t="s">
        <v>632</v>
      </c>
      <c r="E907" s="106" t="s">
        <v>628</v>
      </c>
      <c r="F907" s="106" t="s">
        <v>301</v>
      </c>
      <c r="G907" s="106">
        <v>2.2999999999999998</v>
      </c>
      <c r="H907" s="106">
        <v>3.2</v>
      </c>
      <c r="I907" s="106">
        <v>3.76</v>
      </c>
      <c r="J907" s="106">
        <v>4.18</v>
      </c>
      <c r="K907" s="106">
        <v>4.93</v>
      </c>
      <c r="L907" s="106">
        <v>5.7</v>
      </c>
      <c r="M907" s="106">
        <v>6.39</v>
      </c>
      <c r="N907" s="106">
        <v>7.65</v>
      </c>
      <c r="O907" s="106">
        <v>9.57</v>
      </c>
    </row>
    <row r="908" spans="1:15">
      <c r="A908" s="106">
        <v>2010</v>
      </c>
      <c r="B908" s="106" t="s">
        <v>289</v>
      </c>
      <c r="C908" s="106" t="s">
        <v>626</v>
      </c>
      <c r="D908" s="106" t="s">
        <v>632</v>
      </c>
      <c r="E908" s="106" t="s">
        <v>628</v>
      </c>
      <c r="F908" s="106" t="s">
        <v>353</v>
      </c>
      <c r="G908" s="106">
        <v>3.15</v>
      </c>
      <c r="H908" s="106">
        <v>3.98</v>
      </c>
      <c r="I908" s="106">
        <v>4.7</v>
      </c>
      <c r="J908" s="106">
        <v>5.41</v>
      </c>
      <c r="K908" s="106">
        <v>6.09</v>
      </c>
      <c r="L908" s="106">
        <v>6.85</v>
      </c>
      <c r="M908" s="106">
        <v>7.7</v>
      </c>
      <c r="N908" s="106">
        <v>9.14</v>
      </c>
      <c r="O908" s="106">
        <v>11.41</v>
      </c>
    </row>
    <row r="909" spans="1:15">
      <c r="A909" s="106">
        <v>2010</v>
      </c>
      <c r="B909" s="106" t="s">
        <v>289</v>
      </c>
      <c r="C909" s="106" t="s">
        <v>630</v>
      </c>
      <c r="D909" s="106" t="s">
        <v>632</v>
      </c>
      <c r="E909" s="106" t="s">
        <v>628</v>
      </c>
      <c r="F909" s="106" t="s">
        <v>353</v>
      </c>
      <c r="G909" s="106">
        <v>3.15</v>
      </c>
      <c r="H909" s="106">
        <v>3.98</v>
      </c>
      <c r="I909" s="106">
        <v>4.7</v>
      </c>
      <c r="J909" s="106">
        <v>5.41</v>
      </c>
      <c r="K909" s="106">
        <v>6.09</v>
      </c>
      <c r="L909" s="106">
        <v>6.85</v>
      </c>
      <c r="M909" s="106">
        <v>7.7</v>
      </c>
      <c r="N909" s="106">
        <v>9.14</v>
      </c>
      <c r="O909" s="106">
        <v>11.41</v>
      </c>
    </row>
    <row r="910" spans="1:15">
      <c r="A910" s="106">
        <v>2010</v>
      </c>
      <c r="B910" s="106" t="s">
        <v>289</v>
      </c>
      <c r="C910" s="106" t="s">
        <v>626</v>
      </c>
      <c r="D910" s="106" t="s">
        <v>632</v>
      </c>
      <c r="E910" s="106" t="s">
        <v>631</v>
      </c>
      <c r="F910" s="106" t="s">
        <v>629</v>
      </c>
      <c r="G910" s="106">
        <v>2.15</v>
      </c>
      <c r="H910" s="106">
        <v>2.6</v>
      </c>
      <c r="I910" s="106">
        <v>2.94</v>
      </c>
      <c r="J910" s="106">
        <v>3.25</v>
      </c>
      <c r="K910" s="106">
        <v>3.61</v>
      </c>
      <c r="L910" s="106">
        <v>4</v>
      </c>
      <c r="M910" s="106">
        <v>4.57</v>
      </c>
      <c r="N910" s="106">
        <v>5.25</v>
      </c>
      <c r="O910" s="106">
        <v>6.19</v>
      </c>
    </row>
    <row r="911" spans="1:15">
      <c r="A911" s="106">
        <v>2010</v>
      </c>
      <c r="B911" s="106" t="s">
        <v>289</v>
      </c>
      <c r="C911" s="106" t="s">
        <v>630</v>
      </c>
      <c r="D911" s="106" t="s">
        <v>632</v>
      </c>
      <c r="E911" s="106" t="s">
        <v>631</v>
      </c>
      <c r="F911" s="106" t="s">
        <v>629</v>
      </c>
      <c r="G911" s="106">
        <v>2.15</v>
      </c>
      <c r="H911" s="106">
        <v>2.6</v>
      </c>
      <c r="I911" s="106">
        <v>2.94</v>
      </c>
      <c r="J911" s="106">
        <v>3.25</v>
      </c>
      <c r="K911" s="106">
        <v>3.61</v>
      </c>
      <c r="L911" s="106">
        <v>4</v>
      </c>
      <c r="M911" s="106">
        <v>4.57</v>
      </c>
      <c r="N911" s="106">
        <v>5.25</v>
      </c>
      <c r="O911" s="106">
        <v>6.19</v>
      </c>
    </row>
    <row r="912" spans="1:15">
      <c r="A912" s="106">
        <v>2010</v>
      </c>
      <c r="B912" s="106" t="s">
        <v>289</v>
      </c>
      <c r="C912" s="106" t="s">
        <v>626</v>
      </c>
      <c r="D912" s="106" t="s">
        <v>632</v>
      </c>
      <c r="E912" s="106" t="s">
        <v>631</v>
      </c>
      <c r="F912" s="106" t="s">
        <v>301</v>
      </c>
      <c r="G912" s="106">
        <v>1.7</v>
      </c>
      <c r="H912" s="106">
        <v>1.9</v>
      </c>
      <c r="I912" s="106">
        <v>2.17</v>
      </c>
      <c r="J912" s="106">
        <v>2.42</v>
      </c>
      <c r="K912" s="106">
        <v>2.69</v>
      </c>
      <c r="L912" s="106">
        <v>3.07</v>
      </c>
      <c r="M912" s="106">
        <v>3.55</v>
      </c>
      <c r="N912" s="106">
        <v>4.03</v>
      </c>
      <c r="O912" s="106">
        <v>4.87</v>
      </c>
    </row>
    <row r="913" spans="1:15">
      <c r="A913" s="106">
        <v>2010</v>
      </c>
      <c r="B913" s="106" t="s">
        <v>289</v>
      </c>
      <c r="C913" s="106" t="s">
        <v>630</v>
      </c>
      <c r="D913" s="106" t="s">
        <v>632</v>
      </c>
      <c r="E913" s="106" t="s">
        <v>631</v>
      </c>
      <c r="F913" s="106" t="s">
        <v>301</v>
      </c>
      <c r="G913" s="106">
        <v>1.7</v>
      </c>
      <c r="H913" s="106">
        <v>1.9</v>
      </c>
      <c r="I913" s="106">
        <v>2.17</v>
      </c>
      <c r="J913" s="106">
        <v>2.42</v>
      </c>
      <c r="K913" s="106">
        <v>2.69</v>
      </c>
      <c r="L913" s="106">
        <v>3.07</v>
      </c>
      <c r="M913" s="106">
        <v>3.55</v>
      </c>
      <c r="N913" s="106">
        <v>4.03</v>
      </c>
      <c r="O913" s="106">
        <v>4.87</v>
      </c>
    </row>
    <row r="914" spans="1:15">
      <c r="A914" s="106">
        <v>2010</v>
      </c>
      <c r="B914" s="106" t="s">
        <v>289</v>
      </c>
      <c r="C914" s="106" t="s">
        <v>626</v>
      </c>
      <c r="D914" s="106" t="s">
        <v>632</v>
      </c>
      <c r="E914" s="106" t="s">
        <v>631</v>
      </c>
      <c r="F914" s="106" t="s">
        <v>353</v>
      </c>
      <c r="G914" s="106">
        <v>2.11</v>
      </c>
      <c r="H914" s="106">
        <v>2.57</v>
      </c>
      <c r="I914" s="106">
        <v>2.9</v>
      </c>
      <c r="J914" s="106">
        <v>3.22</v>
      </c>
      <c r="K914" s="106">
        <v>3.58</v>
      </c>
      <c r="L914" s="106">
        <v>3.97</v>
      </c>
      <c r="M914" s="106">
        <v>4.54</v>
      </c>
      <c r="N914" s="106">
        <v>5.21</v>
      </c>
      <c r="O914" s="106">
        <v>6.15</v>
      </c>
    </row>
    <row r="915" spans="1:15">
      <c r="A915" s="106">
        <v>2010</v>
      </c>
      <c r="B915" s="106" t="s">
        <v>289</v>
      </c>
      <c r="C915" s="106" t="s">
        <v>630</v>
      </c>
      <c r="D915" s="106" t="s">
        <v>632</v>
      </c>
      <c r="E915" s="106" t="s">
        <v>631</v>
      </c>
      <c r="F915" s="106" t="s">
        <v>353</v>
      </c>
      <c r="G915" s="106">
        <v>2.11</v>
      </c>
      <c r="H915" s="106">
        <v>2.57</v>
      </c>
      <c r="I915" s="106">
        <v>2.9</v>
      </c>
      <c r="J915" s="106">
        <v>3.22</v>
      </c>
      <c r="K915" s="106">
        <v>3.58</v>
      </c>
      <c r="L915" s="106">
        <v>3.97</v>
      </c>
      <c r="M915" s="106">
        <v>4.54</v>
      </c>
      <c r="N915" s="106">
        <v>5.21</v>
      </c>
      <c r="O915" s="106">
        <v>6.15</v>
      </c>
    </row>
    <row r="916" spans="1:15">
      <c r="A916" s="106">
        <v>2010</v>
      </c>
      <c r="B916" s="106" t="s">
        <v>289</v>
      </c>
      <c r="C916" s="106" t="s">
        <v>626</v>
      </c>
      <c r="D916" s="106" t="s">
        <v>632</v>
      </c>
      <c r="E916" s="106" t="s">
        <v>353</v>
      </c>
      <c r="F916" s="106" t="s">
        <v>629</v>
      </c>
      <c r="G916" s="106">
        <v>2.2599999999999998</v>
      </c>
      <c r="H916" s="106">
        <v>2.75</v>
      </c>
      <c r="I916" s="106">
        <v>3.11</v>
      </c>
      <c r="J916" s="106">
        <v>3.52</v>
      </c>
      <c r="K916" s="106">
        <v>3.96</v>
      </c>
      <c r="L916" s="106">
        <v>4.5599999999999996</v>
      </c>
      <c r="M916" s="106">
        <v>5.22</v>
      </c>
      <c r="N916" s="106">
        <v>6.09</v>
      </c>
      <c r="O916" s="106">
        <v>7.61</v>
      </c>
    </row>
    <row r="917" spans="1:15">
      <c r="A917" s="106">
        <v>2010</v>
      </c>
      <c r="B917" s="106" t="s">
        <v>289</v>
      </c>
      <c r="C917" s="106" t="s">
        <v>630</v>
      </c>
      <c r="D917" s="106" t="s">
        <v>632</v>
      </c>
      <c r="E917" s="106" t="s">
        <v>353</v>
      </c>
      <c r="F917" s="106" t="s">
        <v>629</v>
      </c>
      <c r="G917" s="106">
        <v>2.2599999999999998</v>
      </c>
      <c r="H917" s="106">
        <v>2.75</v>
      </c>
      <c r="I917" s="106">
        <v>3.11</v>
      </c>
      <c r="J917" s="106">
        <v>3.52</v>
      </c>
      <c r="K917" s="106">
        <v>3.96</v>
      </c>
      <c r="L917" s="106">
        <v>4.5599999999999996</v>
      </c>
      <c r="M917" s="106">
        <v>5.22</v>
      </c>
      <c r="N917" s="106">
        <v>6.09</v>
      </c>
      <c r="O917" s="106">
        <v>7.61</v>
      </c>
    </row>
    <row r="918" spans="1:15">
      <c r="A918" s="106">
        <v>2010</v>
      </c>
      <c r="B918" s="106" t="s">
        <v>289</v>
      </c>
      <c r="C918" s="106" t="s">
        <v>626</v>
      </c>
      <c r="D918" s="106" t="s">
        <v>632</v>
      </c>
      <c r="E918" s="106" t="s">
        <v>353</v>
      </c>
      <c r="F918" s="106" t="s">
        <v>301</v>
      </c>
      <c r="G918" s="106">
        <v>1.76</v>
      </c>
      <c r="H918" s="106">
        <v>2.0099999999999998</v>
      </c>
      <c r="I918" s="106">
        <v>2.3199999999999998</v>
      </c>
      <c r="J918" s="106">
        <v>2.69</v>
      </c>
      <c r="K918" s="106">
        <v>3.16</v>
      </c>
      <c r="L918" s="106">
        <v>3.65</v>
      </c>
      <c r="M918" s="106">
        <v>4.1399999999999997</v>
      </c>
      <c r="N918" s="106">
        <v>5.07</v>
      </c>
      <c r="O918" s="106">
        <v>6.34</v>
      </c>
    </row>
    <row r="919" spans="1:15">
      <c r="A919" s="106">
        <v>2010</v>
      </c>
      <c r="B919" s="106" t="s">
        <v>289</v>
      </c>
      <c r="C919" s="106" t="s">
        <v>630</v>
      </c>
      <c r="D919" s="106" t="s">
        <v>632</v>
      </c>
      <c r="E919" s="106" t="s">
        <v>353</v>
      </c>
      <c r="F919" s="106" t="s">
        <v>301</v>
      </c>
      <c r="G919" s="106">
        <v>1.76</v>
      </c>
      <c r="H919" s="106">
        <v>2.0099999999999998</v>
      </c>
      <c r="I919" s="106">
        <v>2.3199999999999998</v>
      </c>
      <c r="J919" s="106">
        <v>2.69</v>
      </c>
      <c r="K919" s="106">
        <v>3.16</v>
      </c>
      <c r="L919" s="106">
        <v>3.65</v>
      </c>
      <c r="M919" s="106">
        <v>4.1399999999999997</v>
      </c>
      <c r="N919" s="106">
        <v>5.07</v>
      </c>
      <c r="O919" s="106">
        <v>6.34</v>
      </c>
    </row>
    <row r="920" spans="1:15">
      <c r="A920" s="106">
        <v>2010</v>
      </c>
      <c r="B920" s="106" t="s">
        <v>289</v>
      </c>
      <c r="C920" s="106" t="s">
        <v>626</v>
      </c>
      <c r="D920" s="106" t="s">
        <v>632</v>
      </c>
      <c r="E920" s="106" t="s">
        <v>353</v>
      </c>
      <c r="F920" s="106" t="s">
        <v>353</v>
      </c>
      <c r="G920" s="106">
        <v>2.23</v>
      </c>
      <c r="H920" s="106">
        <v>2.72</v>
      </c>
      <c r="I920" s="106">
        <v>3.08</v>
      </c>
      <c r="J920" s="106">
        <v>3.49</v>
      </c>
      <c r="K920" s="106">
        <v>3.92</v>
      </c>
      <c r="L920" s="106">
        <v>4.51</v>
      </c>
      <c r="M920" s="106">
        <v>5.17</v>
      </c>
      <c r="N920" s="106">
        <v>6.05</v>
      </c>
      <c r="O920" s="106">
        <v>7.61</v>
      </c>
    </row>
    <row r="921" spans="1:15">
      <c r="A921" s="106">
        <v>2010</v>
      </c>
      <c r="B921" s="106" t="s">
        <v>289</v>
      </c>
      <c r="C921" s="106" t="s">
        <v>630</v>
      </c>
      <c r="D921" s="106" t="s">
        <v>632</v>
      </c>
      <c r="E921" s="106" t="s">
        <v>353</v>
      </c>
      <c r="F921" s="106" t="s">
        <v>353</v>
      </c>
      <c r="G921" s="106">
        <v>2.23</v>
      </c>
      <c r="H921" s="106">
        <v>2.72</v>
      </c>
      <c r="I921" s="106">
        <v>3.08</v>
      </c>
      <c r="J921" s="106">
        <v>3.49</v>
      </c>
      <c r="K921" s="106">
        <v>3.92</v>
      </c>
      <c r="L921" s="106">
        <v>4.51</v>
      </c>
      <c r="M921" s="106">
        <v>5.17</v>
      </c>
      <c r="N921" s="106">
        <v>6.05</v>
      </c>
      <c r="O921" s="106">
        <v>7.61</v>
      </c>
    </row>
    <row r="922" spans="1:15">
      <c r="A922" s="106">
        <v>2010</v>
      </c>
      <c r="B922" s="106" t="s">
        <v>289</v>
      </c>
      <c r="C922" s="106" t="s">
        <v>626</v>
      </c>
      <c r="D922" s="106" t="s">
        <v>633</v>
      </c>
      <c r="E922" s="106" t="s">
        <v>628</v>
      </c>
      <c r="F922" s="106" t="s">
        <v>629</v>
      </c>
      <c r="G922" s="106">
        <v>3.33</v>
      </c>
      <c r="H922" s="106">
        <v>3.87</v>
      </c>
      <c r="I922" s="106">
        <v>4.26</v>
      </c>
      <c r="J922" s="106">
        <v>4.5999999999999996</v>
      </c>
      <c r="K922" s="106">
        <v>5</v>
      </c>
      <c r="L922" s="106">
        <v>5.46</v>
      </c>
      <c r="M922" s="106">
        <v>6.07</v>
      </c>
      <c r="N922" s="106">
        <v>7.04</v>
      </c>
      <c r="O922" s="106">
        <v>9.11</v>
      </c>
    </row>
    <row r="923" spans="1:15">
      <c r="A923" s="106">
        <v>2010</v>
      </c>
      <c r="B923" s="106" t="s">
        <v>289</v>
      </c>
      <c r="C923" s="106" t="s">
        <v>630</v>
      </c>
      <c r="D923" s="106" t="s">
        <v>633</v>
      </c>
      <c r="E923" s="106" t="s">
        <v>628</v>
      </c>
      <c r="F923" s="106" t="s">
        <v>629</v>
      </c>
      <c r="G923" s="106">
        <v>3.33</v>
      </c>
      <c r="H923" s="106">
        <v>3.87</v>
      </c>
      <c r="I923" s="106">
        <v>4.26</v>
      </c>
      <c r="J923" s="106">
        <v>4.5999999999999996</v>
      </c>
      <c r="K923" s="106">
        <v>5</v>
      </c>
      <c r="L923" s="106">
        <v>5.46</v>
      </c>
      <c r="M923" s="106">
        <v>6.07</v>
      </c>
      <c r="N923" s="106">
        <v>7.04</v>
      </c>
      <c r="O923" s="106">
        <v>9.11</v>
      </c>
    </row>
    <row r="924" spans="1:15">
      <c r="A924" s="106">
        <v>2010</v>
      </c>
      <c r="B924" s="106" t="s">
        <v>289</v>
      </c>
      <c r="C924" s="106" t="s">
        <v>626</v>
      </c>
      <c r="D924" s="106" t="s">
        <v>633</v>
      </c>
      <c r="E924" s="106" t="s">
        <v>628</v>
      </c>
      <c r="F924" s="106" t="s">
        <v>301</v>
      </c>
      <c r="G924" s="106">
        <v>3.2</v>
      </c>
      <c r="H924" s="106">
        <v>3.79</v>
      </c>
      <c r="I924" s="106">
        <v>4.13</v>
      </c>
      <c r="J924" s="106">
        <v>4.4000000000000004</v>
      </c>
      <c r="K924" s="106">
        <v>4.57</v>
      </c>
      <c r="L924" s="106">
        <v>4.8600000000000003</v>
      </c>
      <c r="M924" s="106">
        <v>5.33</v>
      </c>
      <c r="N924" s="106">
        <v>6.11</v>
      </c>
      <c r="O924" s="106">
        <v>7.67</v>
      </c>
    </row>
    <row r="925" spans="1:15">
      <c r="A925" s="106">
        <v>2010</v>
      </c>
      <c r="B925" s="106" t="s">
        <v>289</v>
      </c>
      <c r="C925" s="106" t="s">
        <v>630</v>
      </c>
      <c r="D925" s="106" t="s">
        <v>633</v>
      </c>
      <c r="E925" s="106" t="s">
        <v>628</v>
      </c>
      <c r="F925" s="106" t="s">
        <v>301</v>
      </c>
      <c r="G925" s="106">
        <v>3.2</v>
      </c>
      <c r="H925" s="106">
        <v>3.79</v>
      </c>
      <c r="I925" s="106">
        <v>4.13</v>
      </c>
      <c r="J925" s="106">
        <v>4.4000000000000004</v>
      </c>
      <c r="K925" s="106">
        <v>4.57</v>
      </c>
      <c r="L925" s="106">
        <v>4.8600000000000003</v>
      </c>
      <c r="M925" s="106">
        <v>5.33</v>
      </c>
      <c r="N925" s="106">
        <v>6.11</v>
      </c>
      <c r="O925" s="106">
        <v>7.67</v>
      </c>
    </row>
    <row r="926" spans="1:15">
      <c r="A926" s="106">
        <v>2010</v>
      </c>
      <c r="B926" s="106" t="s">
        <v>289</v>
      </c>
      <c r="C926" s="106" t="s">
        <v>626</v>
      </c>
      <c r="D926" s="106" t="s">
        <v>633</v>
      </c>
      <c r="E926" s="106" t="s">
        <v>628</v>
      </c>
      <c r="F926" s="106" t="s">
        <v>353</v>
      </c>
      <c r="G926" s="106">
        <v>3.29</v>
      </c>
      <c r="H926" s="106">
        <v>3.84</v>
      </c>
      <c r="I926" s="106">
        <v>4.21</v>
      </c>
      <c r="J926" s="106">
        <v>4.5599999999999996</v>
      </c>
      <c r="K926" s="106">
        <v>4.87</v>
      </c>
      <c r="L926" s="106">
        <v>5.3</v>
      </c>
      <c r="M926" s="106">
        <v>5.84</v>
      </c>
      <c r="N926" s="106">
        <v>6.85</v>
      </c>
      <c r="O926" s="106">
        <v>8.7200000000000006</v>
      </c>
    </row>
    <row r="927" spans="1:15">
      <c r="A927" s="106">
        <v>2010</v>
      </c>
      <c r="B927" s="106" t="s">
        <v>289</v>
      </c>
      <c r="C927" s="106" t="s">
        <v>630</v>
      </c>
      <c r="D927" s="106" t="s">
        <v>633</v>
      </c>
      <c r="E927" s="106" t="s">
        <v>628</v>
      </c>
      <c r="F927" s="106" t="s">
        <v>353</v>
      </c>
      <c r="G927" s="106">
        <v>3.29</v>
      </c>
      <c r="H927" s="106">
        <v>3.84</v>
      </c>
      <c r="I927" s="106">
        <v>4.21</v>
      </c>
      <c r="J927" s="106">
        <v>4.5599999999999996</v>
      </c>
      <c r="K927" s="106">
        <v>4.87</v>
      </c>
      <c r="L927" s="106">
        <v>5.3</v>
      </c>
      <c r="M927" s="106">
        <v>5.84</v>
      </c>
      <c r="N927" s="106">
        <v>6.85</v>
      </c>
      <c r="O927" s="106">
        <v>8.7200000000000006</v>
      </c>
    </row>
    <row r="928" spans="1:15">
      <c r="A928" s="106">
        <v>2010</v>
      </c>
      <c r="B928" s="106" t="s">
        <v>289</v>
      </c>
      <c r="C928" s="106" t="s">
        <v>626</v>
      </c>
      <c r="D928" s="106" t="s">
        <v>633</v>
      </c>
      <c r="E928" s="106" t="s">
        <v>631</v>
      </c>
      <c r="F928" s="106" t="s">
        <v>629</v>
      </c>
      <c r="G928" s="106">
        <v>1.75</v>
      </c>
      <c r="H928" s="106">
        <v>1.98</v>
      </c>
      <c r="I928" s="106">
        <v>2.17</v>
      </c>
      <c r="J928" s="106">
        <v>2.35</v>
      </c>
      <c r="K928" s="106">
        <v>2.57</v>
      </c>
      <c r="L928" s="106">
        <v>2.78</v>
      </c>
      <c r="M928" s="106">
        <v>3.04</v>
      </c>
      <c r="N928" s="106">
        <v>3.37</v>
      </c>
      <c r="O928" s="106">
        <v>4.0199999999999996</v>
      </c>
    </row>
    <row r="929" spans="1:15">
      <c r="A929" s="106">
        <v>2010</v>
      </c>
      <c r="B929" s="106" t="s">
        <v>289</v>
      </c>
      <c r="C929" s="106" t="s">
        <v>630</v>
      </c>
      <c r="D929" s="106" t="s">
        <v>633</v>
      </c>
      <c r="E929" s="106" t="s">
        <v>631</v>
      </c>
      <c r="F929" s="106" t="s">
        <v>629</v>
      </c>
      <c r="G929" s="106">
        <v>1.75</v>
      </c>
      <c r="H929" s="106">
        <v>1.98</v>
      </c>
      <c r="I929" s="106">
        <v>2.17</v>
      </c>
      <c r="J929" s="106">
        <v>2.35</v>
      </c>
      <c r="K929" s="106">
        <v>2.57</v>
      </c>
      <c r="L929" s="106">
        <v>2.78</v>
      </c>
      <c r="M929" s="106">
        <v>3.04</v>
      </c>
      <c r="N929" s="106">
        <v>3.37</v>
      </c>
      <c r="O929" s="106">
        <v>4.0199999999999996</v>
      </c>
    </row>
    <row r="930" spans="1:15">
      <c r="A930" s="106">
        <v>2010</v>
      </c>
      <c r="B930" s="106" t="s">
        <v>289</v>
      </c>
      <c r="C930" s="106" t="s">
        <v>626</v>
      </c>
      <c r="D930" s="106" t="s">
        <v>633</v>
      </c>
      <c r="E930" s="106" t="s">
        <v>631</v>
      </c>
      <c r="F930" s="106" t="s">
        <v>301</v>
      </c>
      <c r="G930" s="106">
        <v>1.66</v>
      </c>
      <c r="H930" s="106">
        <v>1.78</v>
      </c>
      <c r="I930" s="106">
        <v>1.98</v>
      </c>
      <c r="J930" s="106">
        <v>2.1800000000000002</v>
      </c>
      <c r="K930" s="106">
        <v>2.36</v>
      </c>
      <c r="L930" s="106">
        <v>2.62</v>
      </c>
      <c r="M930" s="106">
        <v>2.88</v>
      </c>
      <c r="N930" s="106">
        <v>3.13</v>
      </c>
      <c r="O930" s="106">
        <v>3.52</v>
      </c>
    </row>
    <row r="931" spans="1:15">
      <c r="A931" s="106">
        <v>2010</v>
      </c>
      <c r="B931" s="106" t="s">
        <v>289</v>
      </c>
      <c r="C931" s="106" t="s">
        <v>630</v>
      </c>
      <c r="D931" s="106" t="s">
        <v>633</v>
      </c>
      <c r="E931" s="106" t="s">
        <v>631</v>
      </c>
      <c r="F931" s="106" t="s">
        <v>301</v>
      </c>
      <c r="G931" s="106">
        <v>1.66</v>
      </c>
      <c r="H931" s="106">
        <v>1.78</v>
      </c>
      <c r="I931" s="106">
        <v>1.98</v>
      </c>
      <c r="J931" s="106">
        <v>2.1800000000000002</v>
      </c>
      <c r="K931" s="106">
        <v>2.36</v>
      </c>
      <c r="L931" s="106">
        <v>2.62</v>
      </c>
      <c r="M931" s="106">
        <v>2.88</v>
      </c>
      <c r="N931" s="106">
        <v>3.13</v>
      </c>
      <c r="O931" s="106">
        <v>3.52</v>
      </c>
    </row>
    <row r="932" spans="1:15">
      <c r="A932" s="106">
        <v>2010</v>
      </c>
      <c r="B932" s="106" t="s">
        <v>289</v>
      </c>
      <c r="C932" s="106" t="s">
        <v>626</v>
      </c>
      <c r="D932" s="106" t="s">
        <v>633</v>
      </c>
      <c r="E932" s="106" t="s">
        <v>631</v>
      </c>
      <c r="F932" s="106" t="s">
        <v>353</v>
      </c>
      <c r="G932" s="106">
        <v>1.72</v>
      </c>
      <c r="H932" s="106">
        <v>1.93</v>
      </c>
      <c r="I932" s="106">
        <v>2.13</v>
      </c>
      <c r="J932" s="106">
        <v>2.31</v>
      </c>
      <c r="K932" s="106">
        <v>2.54</v>
      </c>
      <c r="L932" s="106">
        <v>2.74</v>
      </c>
      <c r="M932" s="106">
        <v>3.01</v>
      </c>
      <c r="N932" s="106">
        <v>3.31</v>
      </c>
      <c r="O932" s="106">
        <v>3.9</v>
      </c>
    </row>
    <row r="933" spans="1:15">
      <c r="A933" s="106">
        <v>2010</v>
      </c>
      <c r="B933" s="106" t="s">
        <v>289</v>
      </c>
      <c r="C933" s="106" t="s">
        <v>630</v>
      </c>
      <c r="D933" s="106" t="s">
        <v>633</v>
      </c>
      <c r="E933" s="106" t="s">
        <v>631</v>
      </c>
      <c r="F933" s="106" t="s">
        <v>353</v>
      </c>
      <c r="G933" s="106">
        <v>1.72</v>
      </c>
      <c r="H933" s="106">
        <v>1.93</v>
      </c>
      <c r="I933" s="106">
        <v>2.13</v>
      </c>
      <c r="J933" s="106">
        <v>2.31</v>
      </c>
      <c r="K933" s="106">
        <v>2.54</v>
      </c>
      <c r="L933" s="106">
        <v>2.74</v>
      </c>
      <c r="M933" s="106">
        <v>3.01</v>
      </c>
      <c r="N933" s="106">
        <v>3.31</v>
      </c>
      <c r="O933" s="106">
        <v>3.9</v>
      </c>
    </row>
    <row r="934" spans="1:15">
      <c r="A934" s="106">
        <v>2010</v>
      </c>
      <c r="B934" s="106" t="s">
        <v>289</v>
      </c>
      <c r="C934" s="106" t="s">
        <v>626</v>
      </c>
      <c r="D934" s="106" t="s">
        <v>633</v>
      </c>
      <c r="E934" s="106" t="s">
        <v>353</v>
      </c>
      <c r="F934" s="106" t="s">
        <v>629</v>
      </c>
      <c r="G934" s="106">
        <v>1.94</v>
      </c>
      <c r="H934" s="106">
        <v>2.2999999999999998</v>
      </c>
      <c r="I934" s="106">
        <v>2.66</v>
      </c>
      <c r="J934" s="106">
        <v>3.06</v>
      </c>
      <c r="K934" s="106">
        <v>3.59</v>
      </c>
      <c r="L934" s="106">
        <v>4.17</v>
      </c>
      <c r="M934" s="106">
        <v>4.78</v>
      </c>
      <c r="N934" s="106">
        <v>5.56</v>
      </c>
      <c r="O934" s="106">
        <v>7.15</v>
      </c>
    </row>
    <row r="935" spans="1:15">
      <c r="A935" s="106">
        <v>2010</v>
      </c>
      <c r="B935" s="106" t="s">
        <v>289</v>
      </c>
      <c r="C935" s="106" t="s">
        <v>630</v>
      </c>
      <c r="D935" s="106" t="s">
        <v>633</v>
      </c>
      <c r="E935" s="106" t="s">
        <v>353</v>
      </c>
      <c r="F935" s="106" t="s">
        <v>629</v>
      </c>
      <c r="G935" s="106">
        <v>1.94</v>
      </c>
      <c r="H935" s="106">
        <v>2.2999999999999998</v>
      </c>
      <c r="I935" s="106">
        <v>2.66</v>
      </c>
      <c r="J935" s="106">
        <v>3.06</v>
      </c>
      <c r="K935" s="106">
        <v>3.59</v>
      </c>
      <c r="L935" s="106">
        <v>4.17</v>
      </c>
      <c r="M935" s="106">
        <v>4.78</v>
      </c>
      <c r="N935" s="106">
        <v>5.56</v>
      </c>
      <c r="O935" s="106">
        <v>7.15</v>
      </c>
    </row>
    <row r="936" spans="1:15">
      <c r="A936" s="106">
        <v>2010</v>
      </c>
      <c r="B936" s="106" t="s">
        <v>289</v>
      </c>
      <c r="C936" s="106" t="s">
        <v>626</v>
      </c>
      <c r="D936" s="106" t="s">
        <v>633</v>
      </c>
      <c r="E936" s="106" t="s">
        <v>353</v>
      </c>
      <c r="F936" s="106" t="s">
        <v>301</v>
      </c>
      <c r="G936" s="106">
        <v>1.92</v>
      </c>
      <c r="H936" s="106">
        <v>2.4</v>
      </c>
      <c r="I936" s="106">
        <v>2.96</v>
      </c>
      <c r="J936" s="106">
        <v>3.42</v>
      </c>
      <c r="K936" s="106">
        <v>3.92</v>
      </c>
      <c r="L936" s="106">
        <v>4.3899999999999997</v>
      </c>
      <c r="M936" s="106">
        <v>4.6500000000000004</v>
      </c>
      <c r="N936" s="106">
        <v>5.3</v>
      </c>
      <c r="O936" s="106">
        <v>6.82</v>
      </c>
    </row>
    <row r="937" spans="1:15">
      <c r="A937" s="106">
        <v>2010</v>
      </c>
      <c r="B937" s="106" t="s">
        <v>289</v>
      </c>
      <c r="C937" s="106" t="s">
        <v>630</v>
      </c>
      <c r="D937" s="106" t="s">
        <v>633</v>
      </c>
      <c r="E937" s="106" t="s">
        <v>353</v>
      </c>
      <c r="F937" s="106" t="s">
        <v>301</v>
      </c>
      <c r="G937" s="106">
        <v>1.92</v>
      </c>
      <c r="H937" s="106">
        <v>2.4</v>
      </c>
      <c r="I937" s="106">
        <v>2.96</v>
      </c>
      <c r="J937" s="106">
        <v>3.42</v>
      </c>
      <c r="K937" s="106">
        <v>3.92</v>
      </c>
      <c r="L937" s="106">
        <v>4.3899999999999997</v>
      </c>
      <c r="M937" s="106">
        <v>4.6500000000000004</v>
      </c>
      <c r="N937" s="106">
        <v>5.3</v>
      </c>
      <c r="O937" s="106">
        <v>6.82</v>
      </c>
    </row>
    <row r="938" spans="1:15">
      <c r="A938" s="106">
        <v>2010</v>
      </c>
      <c r="B938" s="106" t="s">
        <v>289</v>
      </c>
      <c r="C938" s="106" t="s">
        <v>626</v>
      </c>
      <c r="D938" s="106" t="s">
        <v>633</v>
      </c>
      <c r="E938" s="106" t="s">
        <v>353</v>
      </c>
      <c r="F938" s="106" t="s">
        <v>353</v>
      </c>
      <c r="G938" s="106">
        <v>1.93</v>
      </c>
      <c r="H938" s="106">
        <v>2.2999999999999998</v>
      </c>
      <c r="I938" s="106">
        <v>2.71</v>
      </c>
      <c r="J938" s="106">
        <v>3.15</v>
      </c>
      <c r="K938" s="106">
        <v>3.68</v>
      </c>
      <c r="L938" s="106">
        <v>4.22</v>
      </c>
      <c r="M938" s="106">
        <v>4.75</v>
      </c>
      <c r="N938" s="106">
        <v>5.51</v>
      </c>
      <c r="O938" s="106">
        <v>7.08</v>
      </c>
    </row>
    <row r="939" spans="1:15">
      <c r="A939" s="106">
        <v>2010</v>
      </c>
      <c r="B939" s="106" t="s">
        <v>289</v>
      </c>
      <c r="C939" s="106" t="s">
        <v>630</v>
      </c>
      <c r="D939" s="106" t="s">
        <v>633</v>
      </c>
      <c r="E939" s="106" t="s">
        <v>353</v>
      </c>
      <c r="F939" s="106" t="s">
        <v>353</v>
      </c>
      <c r="G939" s="106">
        <v>1.93</v>
      </c>
      <c r="H939" s="106">
        <v>2.2999999999999998</v>
      </c>
      <c r="I939" s="106">
        <v>2.71</v>
      </c>
      <c r="J939" s="106">
        <v>3.15</v>
      </c>
      <c r="K939" s="106">
        <v>3.68</v>
      </c>
      <c r="L939" s="106">
        <v>4.22</v>
      </c>
      <c r="M939" s="106">
        <v>4.75</v>
      </c>
      <c r="N939" s="106">
        <v>5.51</v>
      </c>
      <c r="O939" s="106">
        <v>7.08</v>
      </c>
    </row>
    <row r="940" spans="1:15">
      <c r="A940" s="106">
        <v>2010</v>
      </c>
      <c r="B940" s="106" t="s">
        <v>289</v>
      </c>
      <c r="C940" s="106" t="s">
        <v>626</v>
      </c>
      <c r="D940" s="106" t="s">
        <v>353</v>
      </c>
      <c r="E940" s="106" t="s">
        <v>628</v>
      </c>
      <c r="F940" s="106" t="s">
        <v>629</v>
      </c>
      <c r="G940" s="106">
        <v>3.42</v>
      </c>
      <c r="H940" s="106">
        <v>4.09</v>
      </c>
      <c r="I940" s="106">
        <v>4.58</v>
      </c>
      <c r="J940" s="106">
        <v>5.14</v>
      </c>
      <c r="K940" s="106">
        <v>5.71</v>
      </c>
      <c r="L940" s="106">
        <v>6.47</v>
      </c>
      <c r="M940" s="106">
        <v>7.42</v>
      </c>
      <c r="N940" s="106">
        <v>8.8000000000000007</v>
      </c>
      <c r="O940" s="106">
        <v>11.41</v>
      </c>
    </row>
    <row r="941" spans="1:15">
      <c r="A941" s="106">
        <v>2010</v>
      </c>
      <c r="B941" s="106" t="s">
        <v>289</v>
      </c>
      <c r="C941" s="106" t="s">
        <v>630</v>
      </c>
      <c r="D941" s="106" t="s">
        <v>353</v>
      </c>
      <c r="E941" s="106" t="s">
        <v>628</v>
      </c>
      <c r="F941" s="106" t="s">
        <v>629</v>
      </c>
      <c r="G941" s="106">
        <v>3.42</v>
      </c>
      <c r="H941" s="106">
        <v>4.09</v>
      </c>
      <c r="I941" s="106">
        <v>4.58</v>
      </c>
      <c r="J941" s="106">
        <v>5.14</v>
      </c>
      <c r="K941" s="106">
        <v>5.71</v>
      </c>
      <c r="L941" s="106">
        <v>6.47</v>
      </c>
      <c r="M941" s="106">
        <v>7.42</v>
      </c>
      <c r="N941" s="106">
        <v>8.8000000000000007</v>
      </c>
      <c r="O941" s="106">
        <v>11.41</v>
      </c>
    </row>
    <row r="942" spans="1:15">
      <c r="A942" s="106">
        <v>2010</v>
      </c>
      <c r="B942" s="106" t="s">
        <v>289</v>
      </c>
      <c r="C942" s="106" t="s">
        <v>626</v>
      </c>
      <c r="D942" s="106" t="s">
        <v>353</v>
      </c>
      <c r="E942" s="106" t="s">
        <v>628</v>
      </c>
      <c r="F942" s="106" t="s">
        <v>301</v>
      </c>
      <c r="G942" s="106">
        <v>3.07</v>
      </c>
      <c r="H942" s="106">
        <v>3.71</v>
      </c>
      <c r="I942" s="106">
        <v>4.09</v>
      </c>
      <c r="J942" s="106">
        <v>4.4000000000000004</v>
      </c>
      <c r="K942" s="106">
        <v>4.57</v>
      </c>
      <c r="L942" s="106">
        <v>4.95</v>
      </c>
      <c r="M942" s="106">
        <v>5.49</v>
      </c>
      <c r="N942" s="106">
        <v>6.44</v>
      </c>
      <c r="O942" s="106">
        <v>8.09</v>
      </c>
    </row>
    <row r="943" spans="1:15">
      <c r="A943" s="106">
        <v>2010</v>
      </c>
      <c r="B943" s="106" t="s">
        <v>289</v>
      </c>
      <c r="C943" s="106" t="s">
        <v>630</v>
      </c>
      <c r="D943" s="106" t="s">
        <v>353</v>
      </c>
      <c r="E943" s="106" t="s">
        <v>628</v>
      </c>
      <c r="F943" s="106" t="s">
        <v>301</v>
      </c>
      <c r="G943" s="106">
        <v>3.07</v>
      </c>
      <c r="H943" s="106">
        <v>3.71</v>
      </c>
      <c r="I943" s="106">
        <v>4.09</v>
      </c>
      <c r="J943" s="106">
        <v>4.4000000000000004</v>
      </c>
      <c r="K943" s="106">
        <v>4.57</v>
      </c>
      <c r="L943" s="106">
        <v>4.95</v>
      </c>
      <c r="M943" s="106">
        <v>5.49</v>
      </c>
      <c r="N943" s="106">
        <v>6.44</v>
      </c>
      <c r="O943" s="106">
        <v>8.09</v>
      </c>
    </row>
    <row r="944" spans="1:15">
      <c r="A944" s="106">
        <v>2010</v>
      </c>
      <c r="B944" s="106" t="s">
        <v>289</v>
      </c>
      <c r="C944" s="106" t="s">
        <v>626</v>
      </c>
      <c r="D944" s="106" t="s">
        <v>353</v>
      </c>
      <c r="E944" s="106" t="s">
        <v>628</v>
      </c>
      <c r="F944" s="106" t="s">
        <v>353</v>
      </c>
      <c r="G944" s="106">
        <v>3.35</v>
      </c>
      <c r="H944" s="106">
        <v>3.99</v>
      </c>
      <c r="I944" s="106">
        <v>4.51</v>
      </c>
      <c r="J944" s="106">
        <v>4.95</v>
      </c>
      <c r="K944" s="106">
        <v>5.5</v>
      </c>
      <c r="L944" s="106">
        <v>6.14</v>
      </c>
      <c r="M944" s="106">
        <v>7.14</v>
      </c>
      <c r="N944" s="106">
        <v>8.3699999999999992</v>
      </c>
      <c r="O944" s="106">
        <v>10.96</v>
      </c>
    </row>
    <row r="945" spans="1:15">
      <c r="A945" s="106">
        <v>2010</v>
      </c>
      <c r="B945" s="106" t="s">
        <v>289</v>
      </c>
      <c r="C945" s="106" t="s">
        <v>630</v>
      </c>
      <c r="D945" s="106" t="s">
        <v>353</v>
      </c>
      <c r="E945" s="106" t="s">
        <v>628</v>
      </c>
      <c r="F945" s="106" t="s">
        <v>353</v>
      </c>
      <c r="G945" s="106">
        <v>3.35</v>
      </c>
      <c r="H945" s="106">
        <v>3.99</v>
      </c>
      <c r="I945" s="106">
        <v>4.51</v>
      </c>
      <c r="J945" s="106">
        <v>4.95</v>
      </c>
      <c r="K945" s="106">
        <v>5.5</v>
      </c>
      <c r="L945" s="106">
        <v>6.14</v>
      </c>
      <c r="M945" s="106">
        <v>7.14</v>
      </c>
      <c r="N945" s="106">
        <v>8.3699999999999992</v>
      </c>
      <c r="O945" s="106">
        <v>10.96</v>
      </c>
    </row>
    <row r="946" spans="1:15">
      <c r="A946" s="106">
        <v>2010</v>
      </c>
      <c r="B946" s="106" t="s">
        <v>289</v>
      </c>
      <c r="C946" s="106" t="s">
        <v>626</v>
      </c>
      <c r="D946" s="106" t="s">
        <v>353</v>
      </c>
      <c r="E946" s="106" t="s">
        <v>631</v>
      </c>
      <c r="F946" s="106" t="s">
        <v>629</v>
      </c>
      <c r="G946" s="106">
        <v>1.9</v>
      </c>
      <c r="H946" s="106">
        <v>2.25</v>
      </c>
      <c r="I946" s="106">
        <v>2.56</v>
      </c>
      <c r="J946" s="106">
        <v>2.87</v>
      </c>
      <c r="K946" s="106">
        <v>3.23</v>
      </c>
      <c r="L946" s="106">
        <v>3.65</v>
      </c>
      <c r="M946" s="106">
        <v>4.18</v>
      </c>
      <c r="N946" s="106">
        <v>4.84</v>
      </c>
      <c r="O946" s="106">
        <v>5.82</v>
      </c>
    </row>
    <row r="947" spans="1:15">
      <c r="A947" s="106">
        <v>2010</v>
      </c>
      <c r="B947" s="106" t="s">
        <v>289</v>
      </c>
      <c r="C947" s="106" t="s">
        <v>630</v>
      </c>
      <c r="D947" s="106" t="s">
        <v>353</v>
      </c>
      <c r="E947" s="106" t="s">
        <v>631</v>
      </c>
      <c r="F947" s="106" t="s">
        <v>629</v>
      </c>
      <c r="G947" s="106">
        <v>1.9</v>
      </c>
      <c r="H947" s="106">
        <v>2.25</v>
      </c>
      <c r="I947" s="106">
        <v>2.56</v>
      </c>
      <c r="J947" s="106">
        <v>2.87</v>
      </c>
      <c r="K947" s="106">
        <v>3.23</v>
      </c>
      <c r="L947" s="106">
        <v>3.65</v>
      </c>
      <c r="M947" s="106">
        <v>4.18</v>
      </c>
      <c r="N947" s="106">
        <v>4.84</v>
      </c>
      <c r="O947" s="106">
        <v>5.82</v>
      </c>
    </row>
    <row r="948" spans="1:15">
      <c r="A948" s="106">
        <v>2010</v>
      </c>
      <c r="B948" s="106" t="s">
        <v>289</v>
      </c>
      <c r="C948" s="106" t="s">
        <v>626</v>
      </c>
      <c r="D948" s="106" t="s">
        <v>353</v>
      </c>
      <c r="E948" s="106" t="s">
        <v>631</v>
      </c>
      <c r="F948" s="106" t="s">
        <v>301</v>
      </c>
      <c r="G948" s="106">
        <v>1.67</v>
      </c>
      <c r="H948" s="106">
        <v>1.85</v>
      </c>
      <c r="I948" s="106">
        <v>2.0499999999999998</v>
      </c>
      <c r="J948" s="106">
        <v>2.2799999999999998</v>
      </c>
      <c r="K948" s="106">
        <v>2.5099999999999998</v>
      </c>
      <c r="L948" s="106">
        <v>2.76</v>
      </c>
      <c r="M948" s="106">
        <v>3.09</v>
      </c>
      <c r="N948" s="106">
        <v>3.49</v>
      </c>
      <c r="O948" s="106">
        <v>4.3899999999999997</v>
      </c>
    </row>
    <row r="949" spans="1:15">
      <c r="A949" s="106">
        <v>2010</v>
      </c>
      <c r="B949" s="106" t="s">
        <v>289</v>
      </c>
      <c r="C949" s="106" t="s">
        <v>630</v>
      </c>
      <c r="D949" s="106" t="s">
        <v>353</v>
      </c>
      <c r="E949" s="106" t="s">
        <v>631</v>
      </c>
      <c r="F949" s="106" t="s">
        <v>301</v>
      </c>
      <c r="G949" s="106">
        <v>1.67</v>
      </c>
      <c r="H949" s="106">
        <v>1.85</v>
      </c>
      <c r="I949" s="106">
        <v>2.0499999999999998</v>
      </c>
      <c r="J949" s="106">
        <v>2.2799999999999998</v>
      </c>
      <c r="K949" s="106">
        <v>2.5099999999999998</v>
      </c>
      <c r="L949" s="106">
        <v>2.76</v>
      </c>
      <c r="M949" s="106">
        <v>3.09</v>
      </c>
      <c r="N949" s="106">
        <v>3.49</v>
      </c>
      <c r="O949" s="106">
        <v>4.3899999999999997</v>
      </c>
    </row>
    <row r="950" spans="1:15">
      <c r="A950" s="106">
        <v>2010</v>
      </c>
      <c r="B950" s="106" t="s">
        <v>289</v>
      </c>
      <c r="C950" s="106" t="s">
        <v>626</v>
      </c>
      <c r="D950" s="106" t="s">
        <v>353</v>
      </c>
      <c r="E950" s="106" t="s">
        <v>631</v>
      </c>
      <c r="F950" s="106" t="s">
        <v>353</v>
      </c>
      <c r="G950" s="106">
        <v>1.87</v>
      </c>
      <c r="H950" s="106">
        <v>2.19</v>
      </c>
      <c r="I950" s="106">
        <v>2.48</v>
      </c>
      <c r="J950" s="106">
        <v>2.8</v>
      </c>
      <c r="K950" s="106">
        <v>3.12</v>
      </c>
      <c r="L950" s="106">
        <v>3.53</v>
      </c>
      <c r="M950" s="106">
        <v>4.03</v>
      </c>
      <c r="N950" s="106">
        <v>4.74</v>
      </c>
      <c r="O950" s="106">
        <v>5.71</v>
      </c>
    </row>
    <row r="951" spans="1:15">
      <c r="A951" s="106">
        <v>2010</v>
      </c>
      <c r="B951" s="106" t="s">
        <v>289</v>
      </c>
      <c r="C951" s="106" t="s">
        <v>630</v>
      </c>
      <c r="D951" s="106" t="s">
        <v>353</v>
      </c>
      <c r="E951" s="106" t="s">
        <v>631</v>
      </c>
      <c r="F951" s="106" t="s">
        <v>353</v>
      </c>
      <c r="G951" s="106">
        <v>1.87</v>
      </c>
      <c r="H951" s="106">
        <v>2.19</v>
      </c>
      <c r="I951" s="106">
        <v>2.48</v>
      </c>
      <c r="J951" s="106">
        <v>2.8</v>
      </c>
      <c r="K951" s="106">
        <v>3.12</v>
      </c>
      <c r="L951" s="106">
        <v>3.53</v>
      </c>
      <c r="M951" s="106">
        <v>4.03</v>
      </c>
      <c r="N951" s="106">
        <v>4.74</v>
      </c>
      <c r="O951" s="106">
        <v>5.71</v>
      </c>
    </row>
    <row r="952" spans="1:15">
      <c r="A952" s="106">
        <v>2010</v>
      </c>
      <c r="B952" s="106" t="s">
        <v>289</v>
      </c>
      <c r="C952" s="106" t="s">
        <v>626</v>
      </c>
      <c r="D952" s="106" t="s">
        <v>353</v>
      </c>
      <c r="E952" s="106" t="s">
        <v>353</v>
      </c>
      <c r="F952" s="106" t="s">
        <v>629</v>
      </c>
      <c r="G952" s="106">
        <v>2.1</v>
      </c>
      <c r="H952" s="106">
        <v>2.61</v>
      </c>
      <c r="I952" s="106">
        <v>3.07</v>
      </c>
      <c r="J952" s="106">
        <v>3.61</v>
      </c>
      <c r="K952" s="106">
        <v>4.16</v>
      </c>
      <c r="L952" s="106">
        <v>4.76</v>
      </c>
      <c r="M952" s="106">
        <v>5.46</v>
      </c>
      <c r="N952" s="106">
        <v>6.47</v>
      </c>
      <c r="O952" s="106">
        <v>8.41</v>
      </c>
    </row>
    <row r="953" spans="1:15">
      <c r="A953" s="106">
        <v>2010</v>
      </c>
      <c r="B953" s="106" t="s">
        <v>289</v>
      </c>
      <c r="C953" s="106" t="s">
        <v>630</v>
      </c>
      <c r="D953" s="106" t="s">
        <v>353</v>
      </c>
      <c r="E953" s="106" t="s">
        <v>353</v>
      </c>
      <c r="F953" s="106" t="s">
        <v>629</v>
      </c>
      <c r="G953" s="106">
        <v>2.1</v>
      </c>
      <c r="H953" s="106">
        <v>2.61</v>
      </c>
      <c r="I953" s="106">
        <v>3.07</v>
      </c>
      <c r="J953" s="106">
        <v>3.61</v>
      </c>
      <c r="K953" s="106">
        <v>4.16</v>
      </c>
      <c r="L953" s="106">
        <v>4.76</v>
      </c>
      <c r="M953" s="106">
        <v>5.46</v>
      </c>
      <c r="N953" s="106">
        <v>6.47</v>
      </c>
      <c r="O953" s="106">
        <v>8.41</v>
      </c>
    </row>
    <row r="954" spans="1:15">
      <c r="A954" s="106">
        <v>2010</v>
      </c>
      <c r="B954" s="106" t="s">
        <v>289</v>
      </c>
      <c r="C954" s="106" t="s">
        <v>626</v>
      </c>
      <c r="D954" s="106" t="s">
        <v>353</v>
      </c>
      <c r="E954" s="106" t="s">
        <v>353</v>
      </c>
      <c r="F954" s="106" t="s">
        <v>301</v>
      </c>
      <c r="G954" s="106">
        <v>1.85</v>
      </c>
      <c r="H954" s="106">
        <v>2.25</v>
      </c>
      <c r="I954" s="106">
        <v>2.68</v>
      </c>
      <c r="J954" s="106">
        <v>3.16</v>
      </c>
      <c r="K954" s="106">
        <v>3.71</v>
      </c>
      <c r="L954" s="106">
        <v>4.21</v>
      </c>
      <c r="M954" s="106">
        <v>4.58</v>
      </c>
      <c r="N954" s="106">
        <v>5.27</v>
      </c>
      <c r="O954" s="106">
        <v>6.8</v>
      </c>
    </row>
    <row r="955" spans="1:15">
      <c r="A955" s="106">
        <v>2010</v>
      </c>
      <c r="B955" s="106" t="s">
        <v>289</v>
      </c>
      <c r="C955" s="106" t="s">
        <v>630</v>
      </c>
      <c r="D955" s="106" t="s">
        <v>353</v>
      </c>
      <c r="E955" s="106" t="s">
        <v>353</v>
      </c>
      <c r="F955" s="106" t="s">
        <v>301</v>
      </c>
      <c r="G955" s="106">
        <v>1.85</v>
      </c>
      <c r="H955" s="106">
        <v>2.25</v>
      </c>
      <c r="I955" s="106">
        <v>2.68</v>
      </c>
      <c r="J955" s="106">
        <v>3.16</v>
      </c>
      <c r="K955" s="106">
        <v>3.71</v>
      </c>
      <c r="L955" s="106">
        <v>4.21</v>
      </c>
      <c r="M955" s="106">
        <v>4.58</v>
      </c>
      <c r="N955" s="106">
        <v>5.27</v>
      </c>
      <c r="O955" s="106">
        <v>6.8</v>
      </c>
    </row>
    <row r="956" spans="1:15">
      <c r="A956" s="106">
        <v>2010</v>
      </c>
      <c r="B956" s="106" t="s">
        <v>289</v>
      </c>
      <c r="C956" s="106" t="s">
        <v>626</v>
      </c>
      <c r="D956" s="106" t="s">
        <v>353</v>
      </c>
      <c r="E956" s="106" t="s">
        <v>353</v>
      </c>
      <c r="F956" s="106" t="s">
        <v>353</v>
      </c>
      <c r="G956" s="106">
        <v>2.06</v>
      </c>
      <c r="H956" s="106">
        <v>2.5499999999999998</v>
      </c>
      <c r="I956" s="106">
        <v>3.04</v>
      </c>
      <c r="J956" s="106">
        <v>3.54</v>
      </c>
      <c r="K956" s="106">
        <v>4.09</v>
      </c>
      <c r="L956" s="106">
        <v>4.6399999999999997</v>
      </c>
      <c r="M956" s="106">
        <v>5.33</v>
      </c>
      <c r="N956" s="106">
        <v>6.28</v>
      </c>
      <c r="O956" s="106">
        <v>8.2200000000000006</v>
      </c>
    </row>
    <row r="957" spans="1:15">
      <c r="A957" s="106">
        <v>2010</v>
      </c>
      <c r="B957" s="106" t="s">
        <v>289</v>
      </c>
      <c r="C957" s="106" t="s">
        <v>630</v>
      </c>
      <c r="D957" s="106" t="s">
        <v>353</v>
      </c>
      <c r="E957" s="106" t="s">
        <v>353</v>
      </c>
      <c r="F957" s="106" t="s">
        <v>353</v>
      </c>
      <c r="G957" s="106">
        <v>2.06</v>
      </c>
      <c r="H957" s="106">
        <v>2.5499999999999998</v>
      </c>
      <c r="I957" s="106">
        <v>3.04</v>
      </c>
      <c r="J957" s="106">
        <v>3.54</v>
      </c>
      <c r="K957" s="106">
        <v>4.09</v>
      </c>
      <c r="L957" s="106">
        <v>4.6399999999999997</v>
      </c>
      <c r="M957" s="106">
        <v>5.33</v>
      </c>
      <c r="N957" s="106">
        <v>6.28</v>
      </c>
      <c r="O957" s="106">
        <v>8.2200000000000006</v>
      </c>
    </row>
    <row r="958" spans="1:15">
      <c r="A958" s="106">
        <v>2010</v>
      </c>
      <c r="B958" s="106" t="s">
        <v>289</v>
      </c>
      <c r="C958" s="106" t="s">
        <v>626</v>
      </c>
      <c r="D958" s="106" t="s">
        <v>634</v>
      </c>
      <c r="E958" s="106" t="s">
        <v>628</v>
      </c>
      <c r="F958" s="106" t="s">
        <v>629</v>
      </c>
      <c r="G958" s="106">
        <v>3.8</v>
      </c>
      <c r="H958" s="106">
        <v>4.62</v>
      </c>
      <c r="I958" s="106">
        <v>5.33</v>
      </c>
      <c r="J958" s="106">
        <v>5.86</v>
      </c>
      <c r="K958" s="106">
        <v>6.64</v>
      </c>
      <c r="L958" s="106">
        <v>7.47</v>
      </c>
      <c r="M958" s="106">
        <v>8.75</v>
      </c>
      <c r="N958" s="106">
        <v>10.46</v>
      </c>
      <c r="O958" s="106">
        <v>13.7</v>
      </c>
    </row>
    <row r="959" spans="1:15">
      <c r="A959" s="106">
        <v>2010</v>
      </c>
      <c r="B959" s="106" t="s">
        <v>289</v>
      </c>
      <c r="C959" s="106" t="s">
        <v>630</v>
      </c>
      <c r="D959" s="106" t="s">
        <v>634</v>
      </c>
      <c r="E959" s="106" t="s">
        <v>628</v>
      </c>
      <c r="F959" s="106" t="s">
        <v>629</v>
      </c>
      <c r="G959" s="106">
        <v>3.8</v>
      </c>
      <c r="H959" s="106">
        <v>4.62</v>
      </c>
      <c r="I959" s="106">
        <v>5.33</v>
      </c>
      <c r="J959" s="106">
        <v>5.86</v>
      </c>
      <c r="K959" s="106">
        <v>6.64</v>
      </c>
      <c r="L959" s="106">
        <v>7.47</v>
      </c>
      <c r="M959" s="106">
        <v>8.75</v>
      </c>
      <c r="N959" s="106">
        <v>10.46</v>
      </c>
      <c r="O959" s="106">
        <v>13.7</v>
      </c>
    </row>
    <row r="960" spans="1:15">
      <c r="A960" s="106">
        <v>2010</v>
      </c>
      <c r="B960" s="106" t="s">
        <v>289</v>
      </c>
      <c r="C960" s="106" t="s">
        <v>626</v>
      </c>
      <c r="D960" s="106" t="s">
        <v>634</v>
      </c>
      <c r="E960" s="106" t="s">
        <v>628</v>
      </c>
      <c r="F960" s="106" t="s">
        <v>301</v>
      </c>
      <c r="G960" s="106">
        <v>2.42</v>
      </c>
      <c r="H960" s="106">
        <v>3.04</v>
      </c>
      <c r="I960" s="106">
        <v>3.8</v>
      </c>
      <c r="J960" s="106">
        <v>4.34</v>
      </c>
      <c r="K960" s="106">
        <v>4.88</v>
      </c>
      <c r="L960" s="106">
        <v>5.78</v>
      </c>
      <c r="M960" s="106">
        <v>6.77</v>
      </c>
      <c r="N960" s="106">
        <v>9.1300000000000008</v>
      </c>
      <c r="O960" s="106">
        <v>11.26</v>
      </c>
    </row>
    <row r="961" spans="1:15">
      <c r="A961" s="106">
        <v>2010</v>
      </c>
      <c r="B961" s="106" t="s">
        <v>289</v>
      </c>
      <c r="C961" s="106" t="s">
        <v>630</v>
      </c>
      <c r="D961" s="106" t="s">
        <v>634</v>
      </c>
      <c r="E961" s="106" t="s">
        <v>628</v>
      </c>
      <c r="F961" s="106" t="s">
        <v>301</v>
      </c>
      <c r="G961" s="106">
        <v>2.42</v>
      </c>
      <c r="H961" s="106">
        <v>3.04</v>
      </c>
      <c r="I961" s="106">
        <v>3.8</v>
      </c>
      <c r="J961" s="106">
        <v>4.34</v>
      </c>
      <c r="K961" s="106">
        <v>4.88</v>
      </c>
      <c r="L961" s="106">
        <v>5.78</v>
      </c>
      <c r="M961" s="106">
        <v>6.77</v>
      </c>
      <c r="N961" s="106">
        <v>9.1300000000000008</v>
      </c>
      <c r="O961" s="106">
        <v>11.26</v>
      </c>
    </row>
    <row r="962" spans="1:15">
      <c r="A962" s="106">
        <v>2010</v>
      </c>
      <c r="B962" s="106" t="s">
        <v>289</v>
      </c>
      <c r="C962" s="106" t="s">
        <v>626</v>
      </c>
      <c r="D962" s="106" t="s">
        <v>634</v>
      </c>
      <c r="E962" s="106" t="s">
        <v>628</v>
      </c>
      <c r="F962" s="106" t="s">
        <v>353</v>
      </c>
      <c r="G962" s="106">
        <v>3.79</v>
      </c>
      <c r="H962" s="106">
        <v>4.57</v>
      </c>
      <c r="I962" s="106">
        <v>5.24</v>
      </c>
      <c r="J962" s="106">
        <v>5.72</v>
      </c>
      <c r="K962" s="106">
        <v>6.51</v>
      </c>
      <c r="L962" s="106">
        <v>7.42</v>
      </c>
      <c r="M962" s="106">
        <v>8.68</v>
      </c>
      <c r="N962" s="106">
        <v>10.29</v>
      </c>
      <c r="O962" s="106">
        <v>13.69</v>
      </c>
    </row>
    <row r="963" spans="1:15">
      <c r="A963" s="106">
        <v>2010</v>
      </c>
      <c r="B963" s="106" t="s">
        <v>289</v>
      </c>
      <c r="C963" s="106" t="s">
        <v>630</v>
      </c>
      <c r="D963" s="106" t="s">
        <v>634</v>
      </c>
      <c r="E963" s="106" t="s">
        <v>628</v>
      </c>
      <c r="F963" s="106" t="s">
        <v>353</v>
      </c>
      <c r="G963" s="106">
        <v>3.79</v>
      </c>
      <c r="H963" s="106">
        <v>4.57</v>
      </c>
      <c r="I963" s="106">
        <v>5.24</v>
      </c>
      <c r="J963" s="106">
        <v>5.72</v>
      </c>
      <c r="K963" s="106">
        <v>6.51</v>
      </c>
      <c r="L963" s="106">
        <v>7.42</v>
      </c>
      <c r="M963" s="106">
        <v>8.68</v>
      </c>
      <c r="N963" s="106">
        <v>10.29</v>
      </c>
      <c r="O963" s="106">
        <v>13.69</v>
      </c>
    </row>
    <row r="964" spans="1:15">
      <c r="A964" s="106">
        <v>2010</v>
      </c>
      <c r="B964" s="106" t="s">
        <v>289</v>
      </c>
      <c r="C964" s="106" t="s">
        <v>626</v>
      </c>
      <c r="D964" s="106" t="s">
        <v>634</v>
      </c>
      <c r="E964" s="106" t="s">
        <v>631</v>
      </c>
      <c r="F964" s="106" t="s">
        <v>629</v>
      </c>
      <c r="G964" s="106">
        <v>1.86</v>
      </c>
      <c r="H964" s="106">
        <v>2.37</v>
      </c>
      <c r="I964" s="106">
        <v>2.77</v>
      </c>
      <c r="J964" s="106">
        <v>3.27</v>
      </c>
      <c r="K964" s="106">
        <v>3.8</v>
      </c>
      <c r="L964" s="106">
        <v>4.22</v>
      </c>
      <c r="M964" s="106">
        <v>4.68</v>
      </c>
      <c r="N964" s="106">
        <v>5.13</v>
      </c>
      <c r="O964" s="106">
        <v>5.93</v>
      </c>
    </row>
    <row r="965" spans="1:15">
      <c r="A965" s="106">
        <v>2010</v>
      </c>
      <c r="B965" s="106" t="s">
        <v>289</v>
      </c>
      <c r="C965" s="106" t="s">
        <v>630</v>
      </c>
      <c r="D965" s="106" t="s">
        <v>634</v>
      </c>
      <c r="E965" s="106" t="s">
        <v>631</v>
      </c>
      <c r="F965" s="106" t="s">
        <v>629</v>
      </c>
      <c r="G965" s="106">
        <v>1.86</v>
      </c>
      <c r="H965" s="106">
        <v>2.37</v>
      </c>
      <c r="I965" s="106">
        <v>2.77</v>
      </c>
      <c r="J965" s="106">
        <v>3.27</v>
      </c>
      <c r="K965" s="106">
        <v>3.8</v>
      </c>
      <c r="L965" s="106">
        <v>4.22</v>
      </c>
      <c r="M965" s="106">
        <v>4.68</v>
      </c>
      <c r="N965" s="106">
        <v>5.13</v>
      </c>
      <c r="O965" s="106">
        <v>5.93</v>
      </c>
    </row>
    <row r="966" spans="1:15">
      <c r="A966" s="106">
        <v>2010</v>
      </c>
      <c r="B966" s="106" t="s">
        <v>289</v>
      </c>
      <c r="C966" s="106" t="s">
        <v>626</v>
      </c>
      <c r="D966" s="106" t="s">
        <v>634</v>
      </c>
      <c r="E966" s="106" t="s">
        <v>631</v>
      </c>
      <c r="F966" s="106" t="s">
        <v>301</v>
      </c>
      <c r="G966" s="106">
        <v>1.7</v>
      </c>
      <c r="H966" s="106">
        <v>1.95</v>
      </c>
      <c r="I966" s="106">
        <v>2.2200000000000002</v>
      </c>
      <c r="J966" s="106">
        <v>2.4700000000000002</v>
      </c>
      <c r="K966" s="106">
        <v>2.77</v>
      </c>
      <c r="L966" s="106">
        <v>3.21</v>
      </c>
      <c r="M966" s="106">
        <v>3.91</v>
      </c>
      <c r="N966" s="106">
        <v>4.45</v>
      </c>
      <c r="O966" s="106">
        <v>5</v>
      </c>
    </row>
    <row r="967" spans="1:15">
      <c r="A967" s="106">
        <v>2010</v>
      </c>
      <c r="B967" s="106" t="s">
        <v>289</v>
      </c>
      <c r="C967" s="106" t="s">
        <v>630</v>
      </c>
      <c r="D967" s="106" t="s">
        <v>634</v>
      </c>
      <c r="E967" s="106" t="s">
        <v>631</v>
      </c>
      <c r="F967" s="106" t="s">
        <v>301</v>
      </c>
      <c r="G967" s="106">
        <v>1.7</v>
      </c>
      <c r="H967" s="106">
        <v>1.95</v>
      </c>
      <c r="I967" s="106">
        <v>2.2200000000000002</v>
      </c>
      <c r="J967" s="106">
        <v>2.4700000000000002</v>
      </c>
      <c r="K967" s="106">
        <v>2.77</v>
      </c>
      <c r="L967" s="106">
        <v>3.21</v>
      </c>
      <c r="M967" s="106">
        <v>3.91</v>
      </c>
      <c r="N967" s="106">
        <v>4.45</v>
      </c>
      <c r="O967" s="106">
        <v>5</v>
      </c>
    </row>
    <row r="968" spans="1:15">
      <c r="A968" s="106">
        <v>2010</v>
      </c>
      <c r="B968" s="106" t="s">
        <v>289</v>
      </c>
      <c r="C968" s="106" t="s">
        <v>626</v>
      </c>
      <c r="D968" s="106" t="s">
        <v>634</v>
      </c>
      <c r="E968" s="106" t="s">
        <v>631</v>
      </c>
      <c r="F968" s="106" t="s">
        <v>353</v>
      </c>
      <c r="G968" s="106">
        <v>1.81</v>
      </c>
      <c r="H968" s="106">
        <v>2.2799999999999998</v>
      </c>
      <c r="I968" s="106">
        <v>2.66</v>
      </c>
      <c r="J968" s="106">
        <v>3.14</v>
      </c>
      <c r="K968" s="106">
        <v>3.67</v>
      </c>
      <c r="L968" s="106">
        <v>4.1500000000000004</v>
      </c>
      <c r="M968" s="106">
        <v>4.6100000000000003</v>
      </c>
      <c r="N968" s="106">
        <v>5.0599999999999996</v>
      </c>
      <c r="O968" s="106">
        <v>5.87</v>
      </c>
    </row>
    <row r="969" spans="1:15">
      <c r="A969" s="106">
        <v>2010</v>
      </c>
      <c r="B969" s="106" t="s">
        <v>289</v>
      </c>
      <c r="C969" s="106" t="s">
        <v>630</v>
      </c>
      <c r="D969" s="106" t="s">
        <v>634</v>
      </c>
      <c r="E969" s="106" t="s">
        <v>631</v>
      </c>
      <c r="F969" s="106" t="s">
        <v>353</v>
      </c>
      <c r="G969" s="106">
        <v>1.81</v>
      </c>
      <c r="H969" s="106">
        <v>2.2799999999999998</v>
      </c>
      <c r="I969" s="106">
        <v>2.66</v>
      </c>
      <c r="J969" s="106">
        <v>3.14</v>
      </c>
      <c r="K969" s="106">
        <v>3.67</v>
      </c>
      <c r="L969" s="106">
        <v>4.1500000000000004</v>
      </c>
      <c r="M969" s="106">
        <v>4.6100000000000003</v>
      </c>
      <c r="N969" s="106">
        <v>5.0599999999999996</v>
      </c>
      <c r="O969" s="106">
        <v>5.87</v>
      </c>
    </row>
    <row r="970" spans="1:15">
      <c r="A970" s="106">
        <v>2010</v>
      </c>
      <c r="B970" s="106" t="s">
        <v>289</v>
      </c>
      <c r="C970" s="106" t="s">
        <v>626</v>
      </c>
      <c r="D970" s="106" t="s">
        <v>634</v>
      </c>
      <c r="E970" s="106" t="s">
        <v>353</v>
      </c>
      <c r="F970" s="106" t="s">
        <v>629</v>
      </c>
      <c r="G970" s="106">
        <v>2.19</v>
      </c>
      <c r="H970" s="106">
        <v>2.81</v>
      </c>
      <c r="I970" s="106">
        <v>3.54</v>
      </c>
      <c r="J970" s="106">
        <v>4.1500000000000004</v>
      </c>
      <c r="K970" s="106">
        <v>4.6900000000000004</v>
      </c>
      <c r="L970" s="106">
        <v>5.21</v>
      </c>
      <c r="M970" s="106">
        <v>5.92</v>
      </c>
      <c r="N970" s="106">
        <v>7.12</v>
      </c>
      <c r="O970" s="106">
        <v>9.51</v>
      </c>
    </row>
    <row r="971" spans="1:15">
      <c r="A971" s="106">
        <v>2010</v>
      </c>
      <c r="B971" s="106" t="s">
        <v>289</v>
      </c>
      <c r="C971" s="106" t="s">
        <v>630</v>
      </c>
      <c r="D971" s="106" t="s">
        <v>634</v>
      </c>
      <c r="E971" s="106" t="s">
        <v>353</v>
      </c>
      <c r="F971" s="106" t="s">
        <v>629</v>
      </c>
      <c r="G971" s="106">
        <v>2.19</v>
      </c>
      <c r="H971" s="106">
        <v>2.81</v>
      </c>
      <c r="I971" s="106">
        <v>3.54</v>
      </c>
      <c r="J971" s="106">
        <v>4.1500000000000004</v>
      </c>
      <c r="K971" s="106">
        <v>4.6900000000000004</v>
      </c>
      <c r="L971" s="106">
        <v>5.21</v>
      </c>
      <c r="M971" s="106">
        <v>5.92</v>
      </c>
      <c r="N971" s="106">
        <v>7.12</v>
      </c>
      <c r="O971" s="106">
        <v>9.51</v>
      </c>
    </row>
    <row r="972" spans="1:15">
      <c r="A972" s="106">
        <v>2010</v>
      </c>
      <c r="B972" s="106" t="s">
        <v>289</v>
      </c>
      <c r="C972" s="106" t="s">
        <v>626</v>
      </c>
      <c r="D972" s="106" t="s">
        <v>634</v>
      </c>
      <c r="E972" s="106" t="s">
        <v>353</v>
      </c>
      <c r="F972" s="106" t="s">
        <v>301</v>
      </c>
      <c r="G972" s="106">
        <v>1.72</v>
      </c>
      <c r="H972" s="106">
        <v>2.0499999999999998</v>
      </c>
      <c r="I972" s="106">
        <v>2.2999999999999998</v>
      </c>
      <c r="J972" s="106">
        <v>2.59</v>
      </c>
      <c r="K972" s="106">
        <v>3.04</v>
      </c>
      <c r="L972" s="106">
        <v>3.76</v>
      </c>
      <c r="M972" s="106">
        <v>4.1500000000000004</v>
      </c>
      <c r="N972" s="106">
        <v>4.83</v>
      </c>
      <c r="O972" s="106">
        <v>6.08</v>
      </c>
    </row>
    <row r="973" spans="1:15">
      <c r="A973" s="106">
        <v>2010</v>
      </c>
      <c r="B973" s="106" t="s">
        <v>289</v>
      </c>
      <c r="C973" s="106" t="s">
        <v>630</v>
      </c>
      <c r="D973" s="106" t="s">
        <v>634</v>
      </c>
      <c r="E973" s="106" t="s">
        <v>353</v>
      </c>
      <c r="F973" s="106" t="s">
        <v>301</v>
      </c>
      <c r="G973" s="106">
        <v>1.72</v>
      </c>
      <c r="H973" s="106">
        <v>2.0499999999999998</v>
      </c>
      <c r="I973" s="106">
        <v>2.2999999999999998</v>
      </c>
      <c r="J973" s="106">
        <v>2.59</v>
      </c>
      <c r="K973" s="106">
        <v>3.04</v>
      </c>
      <c r="L973" s="106">
        <v>3.76</v>
      </c>
      <c r="M973" s="106">
        <v>4.1500000000000004</v>
      </c>
      <c r="N973" s="106">
        <v>4.83</v>
      </c>
      <c r="O973" s="106">
        <v>6.08</v>
      </c>
    </row>
    <row r="974" spans="1:15">
      <c r="A974" s="106">
        <v>2010</v>
      </c>
      <c r="B974" s="106" t="s">
        <v>289</v>
      </c>
      <c r="C974" s="106" t="s">
        <v>626</v>
      </c>
      <c r="D974" s="106" t="s">
        <v>634</v>
      </c>
      <c r="E974" s="106" t="s">
        <v>353</v>
      </c>
      <c r="F974" s="106" t="s">
        <v>353</v>
      </c>
      <c r="G974" s="106">
        <v>2.08</v>
      </c>
      <c r="H974" s="106">
        <v>2.66</v>
      </c>
      <c r="I974" s="106">
        <v>3.39</v>
      </c>
      <c r="J974" s="106">
        <v>3.97</v>
      </c>
      <c r="K974" s="106">
        <v>4.57</v>
      </c>
      <c r="L974" s="106">
        <v>5.07</v>
      </c>
      <c r="M974" s="106">
        <v>5.72</v>
      </c>
      <c r="N974" s="106">
        <v>6.85</v>
      </c>
      <c r="O974" s="106">
        <v>9.44</v>
      </c>
    </row>
    <row r="975" spans="1:15">
      <c r="A975" s="106">
        <v>2010</v>
      </c>
      <c r="B975" s="106" t="s">
        <v>289</v>
      </c>
      <c r="C975" s="106" t="s">
        <v>630</v>
      </c>
      <c r="D975" s="106" t="s">
        <v>634</v>
      </c>
      <c r="E975" s="106" t="s">
        <v>353</v>
      </c>
      <c r="F975" s="106" t="s">
        <v>353</v>
      </c>
      <c r="G975" s="106">
        <v>2.08</v>
      </c>
      <c r="H975" s="106">
        <v>2.66</v>
      </c>
      <c r="I975" s="106">
        <v>3.39</v>
      </c>
      <c r="J975" s="106">
        <v>3.97</v>
      </c>
      <c r="K975" s="106">
        <v>4.57</v>
      </c>
      <c r="L975" s="106">
        <v>5.07</v>
      </c>
      <c r="M975" s="106">
        <v>5.72</v>
      </c>
      <c r="N975" s="106">
        <v>6.85</v>
      </c>
      <c r="O975" s="106">
        <v>9.44</v>
      </c>
    </row>
    <row r="976" spans="1:15">
      <c r="A976" s="106">
        <v>2010</v>
      </c>
      <c r="B976" s="106" t="s">
        <v>305</v>
      </c>
      <c r="C976" s="106" t="s">
        <v>626</v>
      </c>
      <c r="D976" s="106" t="s">
        <v>627</v>
      </c>
      <c r="E976" s="106" t="s">
        <v>628</v>
      </c>
      <c r="F976" s="106" t="s">
        <v>629</v>
      </c>
      <c r="G976" s="106">
        <v>7.57</v>
      </c>
      <c r="H976" s="106">
        <v>9.02</v>
      </c>
      <c r="I976" s="106">
        <v>10.26</v>
      </c>
      <c r="J976" s="106">
        <v>11.49</v>
      </c>
      <c r="K976" s="106">
        <v>12.82</v>
      </c>
      <c r="L976" s="106">
        <v>14.52</v>
      </c>
      <c r="M976" s="106">
        <v>16.53</v>
      </c>
      <c r="N976" s="106">
        <v>18.95</v>
      </c>
      <c r="O976" s="106">
        <v>23.5</v>
      </c>
    </row>
    <row r="977" spans="1:15">
      <c r="A977" s="106">
        <v>2010</v>
      </c>
      <c r="B977" s="106" t="s">
        <v>305</v>
      </c>
      <c r="C977" s="106" t="s">
        <v>630</v>
      </c>
      <c r="D977" s="106" t="s">
        <v>627</v>
      </c>
      <c r="E977" s="106" t="s">
        <v>628</v>
      </c>
      <c r="F977" s="106" t="s">
        <v>629</v>
      </c>
      <c r="G977" s="106">
        <v>7.57</v>
      </c>
      <c r="H977" s="106">
        <v>9.02</v>
      </c>
      <c r="I977" s="106">
        <v>10.26</v>
      </c>
      <c r="J977" s="106">
        <v>11.49</v>
      </c>
      <c r="K977" s="106">
        <v>12.82</v>
      </c>
      <c r="L977" s="106">
        <v>14.52</v>
      </c>
      <c r="M977" s="106">
        <v>16.53</v>
      </c>
      <c r="N977" s="106">
        <v>18.95</v>
      </c>
      <c r="O977" s="106">
        <v>23.5</v>
      </c>
    </row>
    <row r="978" spans="1:15">
      <c r="A978" s="106">
        <v>2010</v>
      </c>
      <c r="B978" s="106" t="s">
        <v>305</v>
      </c>
      <c r="C978" s="106" t="s">
        <v>626</v>
      </c>
      <c r="D978" s="106" t="s">
        <v>627</v>
      </c>
      <c r="E978" s="106" t="s">
        <v>628</v>
      </c>
      <c r="F978" s="106" t="s">
        <v>301</v>
      </c>
      <c r="G978" s="106">
        <v>6.25</v>
      </c>
      <c r="H978" s="106">
        <v>7.36</v>
      </c>
      <c r="I978" s="106">
        <v>8.48</v>
      </c>
      <c r="J978" s="106">
        <v>9.52</v>
      </c>
      <c r="K978" s="106">
        <v>10.69</v>
      </c>
      <c r="L978" s="106">
        <v>12.32</v>
      </c>
      <c r="M978" s="106">
        <v>14.71</v>
      </c>
      <c r="N978" s="106">
        <v>17.73</v>
      </c>
      <c r="O978" s="106">
        <v>23.64</v>
      </c>
    </row>
    <row r="979" spans="1:15">
      <c r="A979" s="106">
        <v>2010</v>
      </c>
      <c r="B979" s="106" t="s">
        <v>305</v>
      </c>
      <c r="C979" s="106" t="s">
        <v>630</v>
      </c>
      <c r="D979" s="106" t="s">
        <v>627</v>
      </c>
      <c r="E979" s="106" t="s">
        <v>628</v>
      </c>
      <c r="F979" s="106" t="s">
        <v>301</v>
      </c>
      <c r="G979" s="106">
        <v>6.25</v>
      </c>
      <c r="H979" s="106">
        <v>7.36</v>
      </c>
      <c r="I979" s="106">
        <v>8.48</v>
      </c>
      <c r="J979" s="106">
        <v>9.52</v>
      </c>
      <c r="K979" s="106">
        <v>10.69</v>
      </c>
      <c r="L979" s="106">
        <v>12.32</v>
      </c>
      <c r="M979" s="106">
        <v>14.71</v>
      </c>
      <c r="N979" s="106">
        <v>17.73</v>
      </c>
      <c r="O979" s="106">
        <v>23.64</v>
      </c>
    </row>
    <row r="980" spans="1:15">
      <c r="A980" s="106">
        <v>2010</v>
      </c>
      <c r="B980" s="106" t="s">
        <v>305</v>
      </c>
      <c r="C980" s="106" t="s">
        <v>626</v>
      </c>
      <c r="D980" s="106" t="s">
        <v>627</v>
      </c>
      <c r="E980" s="106" t="s">
        <v>628</v>
      </c>
      <c r="F980" s="106" t="s">
        <v>353</v>
      </c>
      <c r="G980" s="106">
        <v>7.47</v>
      </c>
      <c r="H980" s="106">
        <v>8.9</v>
      </c>
      <c r="I980" s="106">
        <v>10.17</v>
      </c>
      <c r="J980" s="106">
        <v>11.36</v>
      </c>
      <c r="K980" s="106">
        <v>12.72</v>
      </c>
      <c r="L980" s="106">
        <v>14.41</v>
      </c>
      <c r="M980" s="106">
        <v>16.45</v>
      </c>
      <c r="N980" s="106">
        <v>18.93</v>
      </c>
      <c r="O980" s="106">
        <v>23.5</v>
      </c>
    </row>
    <row r="981" spans="1:15">
      <c r="A981" s="106">
        <v>2010</v>
      </c>
      <c r="B981" s="106" t="s">
        <v>305</v>
      </c>
      <c r="C981" s="106" t="s">
        <v>630</v>
      </c>
      <c r="D981" s="106" t="s">
        <v>627</v>
      </c>
      <c r="E981" s="106" t="s">
        <v>628</v>
      </c>
      <c r="F981" s="106" t="s">
        <v>353</v>
      </c>
      <c r="G981" s="106">
        <v>7.47</v>
      </c>
      <c r="H981" s="106">
        <v>8.9</v>
      </c>
      <c r="I981" s="106">
        <v>10.17</v>
      </c>
      <c r="J981" s="106">
        <v>11.36</v>
      </c>
      <c r="K981" s="106">
        <v>12.72</v>
      </c>
      <c r="L981" s="106">
        <v>14.41</v>
      </c>
      <c r="M981" s="106">
        <v>16.45</v>
      </c>
      <c r="N981" s="106">
        <v>18.93</v>
      </c>
      <c r="O981" s="106">
        <v>23.5</v>
      </c>
    </row>
    <row r="982" spans="1:15">
      <c r="A982" s="106">
        <v>2010</v>
      </c>
      <c r="B982" s="106" t="s">
        <v>305</v>
      </c>
      <c r="C982" s="106" t="s">
        <v>626</v>
      </c>
      <c r="D982" s="106" t="s">
        <v>627</v>
      </c>
      <c r="E982" s="106" t="s">
        <v>631</v>
      </c>
      <c r="F982" s="106" t="s">
        <v>629</v>
      </c>
      <c r="G982" s="106">
        <v>5.45</v>
      </c>
      <c r="H982" s="106">
        <v>6.09</v>
      </c>
      <c r="I982" s="106">
        <v>6.64</v>
      </c>
      <c r="J982" s="106">
        <v>7.11</v>
      </c>
      <c r="K982" s="106">
        <v>7.67</v>
      </c>
      <c r="L982" s="106">
        <v>8.2799999999999994</v>
      </c>
      <c r="M982" s="106">
        <v>9.18</v>
      </c>
      <c r="N982" s="106">
        <v>10.53</v>
      </c>
      <c r="O982" s="106">
        <v>13.05</v>
      </c>
    </row>
    <row r="983" spans="1:15">
      <c r="A983" s="106">
        <v>2010</v>
      </c>
      <c r="B983" s="106" t="s">
        <v>305</v>
      </c>
      <c r="C983" s="106" t="s">
        <v>630</v>
      </c>
      <c r="D983" s="106" t="s">
        <v>627</v>
      </c>
      <c r="E983" s="106" t="s">
        <v>631</v>
      </c>
      <c r="F983" s="106" t="s">
        <v>629</v>
      </c>
      <c r="G983" s="106">
        <v>5.45</v>
      </c>
      <c r="H983" s="106">
        <v>6.09</v>
      </c>
      <c r="I983" s="106">
        <v>6.64</v>
      </c>
      <c r="J983" s="106">
        <v>7.11</v>
      </c>
      <c r="K983" s="106">
        <v>7.67</v>
      </c>
      <c r="L983" s="106">
        <v>8.2799999999999994</v>
      </c>
      <c r="M983" s="106">
        <v>9.18</v>
      </c>
      <c r="N983" s="106">
        <v>10.53</v>
      </c>
      <c r="O983" s="106">
        <v>13.05</v>
      </c>
    </row>
    <row r="984" spans="1:15">
      <c r="A984" s="106">
        <v>2010</v>
      </c>
      <c r="B984" s="106" t="s">
        <v>305</v>
      </c>
      <c r="C984" s="106" t="s">
        <v>626</v>
      </c>
      <c r="D984" s="106" t="s">
        <v>627</v>
      </c>
      <c r="E984" s="106" t="s">
        <v>631</v>
      </c>
      <c r="F984" s="106" t="s">
        <v>301</v>
      </c>
      <c r="G984" s="106">
        <v>5</v>
      </c>
      <c r="H984" s="106">
        <v>5.5</v>
      </c>
      <c r="I984" s="106">
        <v>5.89</v>
      </c>
      <c r="J984" s="106">
        <v>6.21</v>
      </c>
      <c r="K984" s="106">
        <v>6.61</v>
      </c>
      <c r="L984" s="106">
        <v>6.94</v>
      </c>
      <c r="M984" s="106">
        <v>7.47</v>
      </c>
      <c r="N984" s="106">
        <v>8.3699999999999992</v>
      </c>
      <c r="O984" s="106">
        <v>10.41</v>
      </c>
    </row>
    <row r="985" spans="1:15">
      <c r="A985" s="106">
        <v>2010</v>
      </c>
      <c r="B985" s="106" t="s">
        <v>305</v>
      </c>
      <c r="C985" s="106" t="s">
        <v>630</v>
      </c>
      <c r="D985" s="106" t="s">
        <v>627</v>
      </c>
      <c r="E985" s="106" t="s">
        <v>631</v>
      </c>
      <c r="F985" s="106" t="s">
        <v>301</v>
      </c>
      <c r="G985" s="106">
        <v>5</v>
      </c>
      <c r="H985" s="106">
        <v>5.5</v>
      </c>
      <c r="I985" s="106">
        <v>5.89</v>
      </c>
      <c r="J985" s="106">
        <v>6.21</v>
      </c>
      <c r="K985" s="106">
        <v>6.61</v>
      </c>
      <c r="L985" s="106">
        <v>6.94</v>
      </c>
      <c r="M985" s="106">
        <v>7.47</v>
      </c>
      <c r="N985" s="106">
        <v>8.3699999999999992</v>
      </c>
      <c r="O985" s="106">
        <v>10.41</v>
      </c>
    </row>
    <row r="986" spans="1:15">
      <c r="A986" s="106">
        <v>2010</v>
      </c>
      <c r="B986" s="106" t="s">
        <v>305</v>
      </c>
      <c r="C986" s="106" t="s">
        <v>626</v>
      </c>
      <c r="D986" s="106" t="s">
        <v>627</v>
      </c>
      <c r="E986" s="106" t="s">
        <v>631</v>
      </c>
      <c r="F986" s="106" t="s">
        <v>353</v>
      </c>
      <c r="G986" s="106">
        <v>5.24</v>
      </c>
      <c r="H986" s="106">
        <v>5.84</v>
      </c>
      <c r="I986" s="106">
        <v>6.32</v>
      </c>
      <c r="J986" s="106">
        <v>6.78</v>
      </c>
      <c r="K986" s="106">
        <v>7.26</v>
      </c>
      <c r="L986" s="106">
        <v>7.83</v>
      </c>
      <c r="M986" s="106">
        <v>8.64</v>
      </c>
      <c r="N986" s="106">
        <v>9.98</v>
      </c>
      <c r="O986" s="106">
        <v>12.37</v>
      </c>
    </row>
    <row r="987" spans="1:15">
      <c r="A987" s="106">
        <v>2010</v>
      </c>
      <c r="B987" s="106" t="s">
        <v>305</v>
      </c>
      <c r="C987" s="106" t="s">
        <v>630</v>
      </c>
      <c r="D987" s="106" t="s">
        <v>627</v>
      </c>
      <c r="E987" s="106" t="s">
        <v>631</v>
      </c>
      <c r="F987" s="106" t="s">
        <v>353</v>
      </c>
      <c r="G987" s="106">
        <v>5.24</v>
      </c>
      <c r="H987" s="106">
        <v>5.84</v>
      </c>
      <c r="I987" s="106">
        <v>6.32</v>
      </c>
      <c r="J987" s="106">
        <v>6.78</v>
      </c>
      <c r="K987" s="106">
        <v>7.26</v>
      </c>
      <c r="L987" s="106">
        <v>7.83</v>
      </c>
      <c r="M987" s="106">
        <v>8.64</v>
      </c>
      <c r="N987" s="106">
        <v>9.98</v>
      </c>
      <c r="O987" s="106">
        <v>12.37</v>
      </c>
    </row>
    <row r="988" spans="1:15">
      <c r="A988" s="106">
        <v>2010</v>
      </c>
      <c r="B988" s="106" t="s">
        <v>305</v>
      </c>
      <c r="C988" s="106" t="s">
        <v>626</v>
      </c>
      <c r="D988" s="106" t="s">
        <v>627</v>
      </c>
      <c r="E988" s="106" t="s">
        <v>353</v>
      </c>
      <c r="F988" s="106" t="s">
        <v>629</v>
      </c>
      <c r="G988" s="106">
        <v>5.88</v>
      </c>
      <c r="H988" s="106">
        <v>6.74</v>
      </c>
      <c r="I988" s="106">
        <v>7.53</v>
      </c>
      <c r="J988" s="106">
        <v>8.3800000000000008</v>
      </c>
      <c r="K988" s="106">
        <v>9.48</v>
      </c>
      <c r="L988" s="106">
        <v>10.86</v>
      </c>
      <c r="M988" s="106">
        <v>12.58</v>
      </c>
      <c r="N988" s="106">
        <v>15.09</v>
      </c>
      <c r="O988" s="106">
        <v>19.03</v>
      </c>
    </row>
    <row r="989" spans="1:15">
      <c r="A989" s="106">
        <v>2010</v>
      </c>
      <c r="B989" s="106" t="s">
        <v>305</v>
      </c>
      <c r="C989" s="106" t="s">
        <v>630</v>
      </c>
      <c r="D989" s="106" t="s">
        <v>627</v>
      </c>
      <c r="E989" s="106" t="s">
        <v>353</v>
      </c>
      <c r="F989" s="106" t="s">
        <v>629</v>
      </c>
      <c r="G989" s="106">
        <v>5.88</v>
      </c>
      <c r="H989" s="106">
        <v>6.74</v>
      </c>
      <c r="I989" s="106">
        <v>7.53</v>
      </c>
      <c r="J989" s="106">
        <v>8.3800000000000008</v>
      </c>
      <c r="K989" s="106">
        <v>9.48</v>
      </c>
      <c r="L989" s="106">
        <v>10.86</v>
      </c>
      <c r="M989" s="106">
        <v>12.58</v>
      </c>
      <c r="N989" s="106">
        <v>15.09</v>
      </c>
      <c r="O989" s="106">
        <v>19.03</v>
      </c>
    </row>
    <row r="990" spans="1:15">
      <c r="A990" s="106">
        <v>2010</v>
      </c>
      <c r="B990" s="106" t="s">
        <v>305</v>
      </c>
      <c r="C990" s="106" t="s">
        <v>626</v>
      </c>
      <c r="D990" s="106" t="s">
        <v>627</v>
      </c>
      <c r="E990" s="106" t="s">
        <v>353</v>
      </c>
      <c r="F990" s="106" t="s">
        <v>301</v>
      </c>
      <c r="G990" s="106">
        <v>5.03</v>
      </c>
      <c r="H990" s="106">
        <v>5.57</v>
      </c>
      <c r="I990" s="106">
        <v>5.98</v>
      </c>
      <c r="J990" s="106">
        <v>6.34</v>
      </c>
      <c r="K990" s="106">
        <v>6.72</v>
      </c>
      <c r="L990" s="106">
        <v>7.15</v>
      </c>
      <c r="M990" s="106">
        <v>7.85</v>
      </c>
      <c r="N990" s="106">
        <v>9.1199999999999992</v>
      </c>
      <c r="O990" s="106">
        <v>11.95</v>
      </c>
    </row>
    <row r="991" spans="1:15">
      <c r="A991" s="106">
        <v>2010</v>
      </c>
      <c r="B991" s="106" t="s">
        <v>305</v>
      </c>
      <c r="C991" s="106" t="s">
        <v>630</v>
      </c>
      <c r="D991" s="106" t="s">
        <v>627</v>
      </c>
      <c r="E991" s="106" t="s">
        <v>353</v>
      </c>
      <c r="F991" s="106" t="s">
        <v>301</v>
      </c>
      <c r="G991" s="106">
        <v>5.03</v>
      </c>
      <c r="H991" s="106">
        <v>5.57</v>
      </c>
      <c r="I991" s="106">
        <v>5.98</v>
      </c>
      <c r="J991" s="106">
        <v>6.34</v>
      </c>
      <c r="K991" s="106">
        <v>6.72</v>
      </c>
      <c r="L991" s="106">
        <v>7.15</v>
      </c>
      <c r="M991" s="106">
        <v>7.85</v>
      </c>
      <c r="N991" s="106">
        <v>9.1199999999999992</v>
      </c>
      <c r="O991" s="106">
        <v>11.95</v>
      </c>
    </row>
    <row r="992" spans="1:15">
      <c r="A992" s="106">
        <v>2010</v>
      </c>
      <c r="B992" s="106" t="s">
        <v>305</v>
      </c>
      <c r="C992" s="106" t="s">
        <v>626</v>
      </c>
      <c r="D992" s="106" t="s">
        <v>627</v>
      </c>
      <c r="E992" s="106" t="s">
        <v>353</v>
      </c>
      <c r="F992" s="106" t="s">
        <v>353</v>
      </c>
      <c r="G992" s="106">
        <v>5.58</v>
      </c>
      <c r="H992" s="106">
        <v>6.31</v>
      </c>
      <c r="I992" s="106">
        <v>6.96</v>
      </c>
      <c r="J992" s="106">
        <v>7.7</v>
      </c>
      <c r="K992" s="106">
        <v>8.6300000000000008</v>
      </c>
      <c r="L992" s="106">
        <v>9.9700000000000006</v>
      </c>
      <c r="M992" s="106">
        <v>11.59</v>
      </c>
      <c r="N992" s="106">
        <v>14.12</v>
      </c>
      <c r="O992" s="106">
        <v>18.149999999999999</v>
      </c>
    </row>
    <row r="993" spans="1:15">
      <c r="A993" s="106">
        <v>2010</v>
      </c>
      <c r="B993" s="106" t="s">
        <v>305</v>
      </c>
      <c r="C993" s="106" t="s">
        <v>630</v>
      </c>
      <c r="D993" s="106" t="s">
        <v>627</v>
      </c>
      <c r="E993" s="106" t="s">
        <v>353</v>
      </c>
      <c r="F993" s="106" t="s">
        <v>353</v>
      </c>
      <c r="G993" s="106">
        <v>5.58</v>
      </c>
      <c r="H993" s="106">
        <v>6.31</v>
      </c>
      <c r="I993" s="106">
        <v>6.96</v>
      </c>
      <c r="J993" s="106">
        <v>7.7</v>
      </c>
      <c r="K993" s="106">
        <v>8.6300000000000008</v>
      </c>
      <c r="L993" s="106">
        <v>9.9700000000000006</v>
      </c>
      <c r="M993" s="106">
        <v>11.59</v>
      </c>
      <c r="N993" s="106">
        <v>14.12</v>
      </c>
      <c r="O993" s="106">
        <v>18.149999999999999</v>
      </c>
    </row>
    <row r="994" spans="1:15">
      <c r="A994" s="106">
        <v>2010</v>
      </c>
      <c r="B994" s="106" t="s">
        <v>305</v>
      </c>
      <c r="C994" s="106" t="s">
        <v>626</v>
      </c>
      <c r="D994" s="106" t="s">
        <v>113</v>
      </c>
      <c r="E994" s="106" t="s">
        <v>628</v>
      </c>
      <c r="F994" s="106" t="s">
        <v>629</v>
      </c>
      <c r="G994" s="106">
        <v>7.98</v>
      </c>
      <c r="H994" s="106">
        <v>9.43</v>
      </c>
      <c r="I994" s="106">
        <v>10.61</v>
      </c>
      <c r="J994" s="106">
        <v>12.11</v>
      </c>
      <c r="K994" s="106">
        <v>13.61</v>
      </c>
      <c r="L994" s="106">
        <v>15.19</v>
      </c>
      <c r="M994" s="106">
        <v>16.89</v>
      </c>
      <c r="N994" s="106">
        <v>19.420000000000002</v>
      </c>
      <c r="O994" s="106">
        <v>23.12</v>
      </c>
    </row>
    <row r="995" spans="1:15">
      <c r="A995" s="106">
        <v>2010</v>
      </c>
      <c r="B995" s="106" t="s">
        <v>305</v>
      </c>
      <c r="C995" s="106" t="s">
        <v>630</v>
      </c>
      <c r="D995" s="106" t="s">
        <v>113</v>
      </c>
      <c r="E995" s="106" t="s">
        <v>628</v>
      </c>
      <c r="F995" s="106" t="s">
        <v>629</v>
      </c>
      <c r="G995" s="106">
        <v>7.98</v>
      </c>
      <c r="H995" s="106">
        <v>9.43</v>
      </c>
      <c r="I995" s="106">
        <v>10.61</v>
      </c>
      <c r="J995" s="106">
        <v>12.11</v>
      </c>
      <c r="K995" s="106">
        <v>13.61</v>
      </c>
      <c r="L995" s="106">
        <v>15.19</v>
      </c>
      <c r="M995" s="106">
        <v>16.89</v>
      </c>
      <c r="N995" s="106">
        <v>19.420000000000002</v>
      </c>
      <c r="O995" s="106">
        <v>23.12</v>
      </c>
    </row>
    <row r="996" spans="1:15">
      <c r="A996" s="106">
        <v>2010</v>
      </c>
      <c r="B996" s="106" t="s">
        <v>305</v>
      </c>
      <c r="C996" s="106" t="s">
        <v>626</v>
      </c>
      <c r="D996" s="106" t="s">
        <v>113</v>
      </c>
      <c r="E996" s="106" t="s">
        <v>628</v>
      </c>
      <c r="F996" s="106" t="s">
        <v>301</v>
      </c>
      <c r="G996" s="106">
        <v>6.48</v>
      </c>
      <c r="H996" s="106">
        <v>7.87</v>
      </c>
      <c r="I996" s="106">
        <v>8.1999999999999993</v>
      </c>
      <c r="J996" s="106">
        <v>9.11</v>
      </c>
      <c r="K996" s="106">
        <v>10.5</v>
      </c>
      <c r="L996" s="106">
        <v>12.3</v>
      </c>
      <c r="M996" s="106">
        <v>14.21</v>
      </c>
      <c r="N996" s="106">
        <v>17.93</v>
      </c>
      <c r="O996" s="106">
        <v>19.100000000000001</v>
      </c>
    </row>
    <row r="997" spans="1:15">
      <c r="A997" s="106">
        <v>2010</v>
      </c>
      <c r="B997" s="106" t="s">
        <v>305</v>
      </c>
      <c r="C997" s="106" t="s">
        <v>630</v>
      </c>
      <c r="D997" s="106" t="s">
        <v>113</v>
      </c>
      <c r="E997" s="106" t="s">
        <v>628</v>
      </c>
      <c r="F997" s="106" t="s">
        <v>301</v>
      </c>
      <c r="G997" s="106">
        <v>6.48</v>
      </c>
      <c r="H997" s="106">
        <v>7.87</v>
      </c>
      <c r="I997" s="106">
        <v>8.1999999999999993</v>
      </c>
      <c r="J997" s="106">
        <v>9.11</v>
      </c>
      <c r="K997" s="106">
        <v>10.5</v>
      </c>
      <c r="L997" s="106">
        <v>12.3</v>
      </c>
      <c r="M997" s="106">
        <v>14.21</v>
      </c>
      <c r="N997" s="106">
        <v>17.93</v>
      </c>
      <c r="O997" s="106">
        <v>19.100000000000001</v>
      </c>
    </row>
    <row r="998" spans="1:15">
      <c r="A998" s="106">
        <v>2010</v>
      </c>
      <c r="B998" s="106" t="s">
        <v>305</v>
      </c>
      <c r="C998" s="106" t="s">
        <v>626</v>
      </c>
      <c r="D998" s="106" t="s">
        <v>113</v>
      </c>
      <c r="E998" s="106" t="s">
        <v>628</v>
      </c>
      <c r="F998" s="106" t="s">
        <v>353</v>
      </c>
      <c r="G998" s="106">
        <v>7.93</v>
      </c>
      <c r="H998" s="106">
        <v>9.31</v>
      </c>
      <c r="I998" s="106">
        <v>10.52</v>
      </c>
      <c r="J998" s="106">
        <v>12.01</v>
      </c>
      <c r="K998" s="106">
        <v>13.46</v>
      </c>
      <c r="L998" s="106">
        <v>15.09</v>
      </c>
      <c r="M998" s="106">
        <v>16.86</v>
      </c>
      <c r="N998" s="106">
        <v>19.27</v>
      </c>
      <c r="O998" s="106">
        <v>23.01</v>
      </c>
    </row>
    <row r="999" spans="1:15">
      <c r="A999" s="106">
        <v>2010</v>
      </c>
      <c r="B999" s="106" t="s">
        <v>305</v>
      </c>
      <c r="C999" s="106" t="s">
        <v>630</v>
      </c>
      <c r="D999" s="106" t="s">
        <v>113</v>
      </c>
      <c r="E999" s="106" t="s">
        <v>628</v>
      </c>
      <c r="F999" s="106" t="s">
        <v>353</v>
      </c>
      <c r="G999" s="106">
        <v>7.93</v>
      </c>
      <c r="H999" s="106">
        <v>9.31</v>
      </c>
      <c r="I999" s="106">
        <v>10.52</v>
      </c>
      <c r="J999" s="106">
        <v>12.01</v>
      </c>
      <c r="K999" s="106">
        <v>13.46</v>
      </c>
      <c r="L999" s="106">
        <v>15.09</v>
      </c>
      <c r="M999" s="106">
        <v>16.86</v>
      </c>
      <c r="N999" s="106">
        <v>19.27</v>
      </c>
      <c r="O999" s="106">
        <v>23.01</v>
      </c>
    </row>
    <row r="1000" spans="1:15">
      <c r="A1000" s="106">
        <v>2010</v>
      </c>
      <c r="B1000" s="106" t="s">
        <v>305</v>
      </c>
      <c r="C1000" s="106" t="s">
        <v>626</v>
      </c>
      <c r="D1000" s="106" t="s">
        <v>113</v>
      </c>
      <c r="E1000" s="106" t="s">
        <v>631</v>
      </c>
      <c r="F1000" s="106" t="s">
        <v>629</v>
      </c>
      <c r="G1000" s="106">
        <v>6.31</v>
      </c>
      <c r="H1000" s="106">
        <v>6.91</v>
      </c>
      <c r="I1000" s="106">
        <v>7.36</v>
      </c>
      <c r="J1000" s="106">
        <v>7.77</v>
      </c>
      <c r="K1000" s="106">
        <v>8.2899999999999991</v>
      </c>
      <c r="L1000" s="106">
        <v>8.89</v>
      </c>
      <c r="M1000" s="106">
        <v>9.64</v>
      </c>
      <c r="N1000" s="106">
        <v>10.69</v>
      </c>
      <c r="O1000" s="106">
        <v>12.43</v>
      </c>
    </row>
    <row r="1001" spans="1:15">
      <c r="A1001" s="106">
        <v>2010</v>
      </c>
      <c r="B1001" s="106" t="s">
        <v>305</v>
      </c>
      <c r="C1001" s="106" t="s">
        <v>630</v>
      </c>
      <c r="D1001" s="106" t="s">
        <v>113</v>
      </c>
      <c r="E1001" s="106" t="s">
        <v>631</v>
      </c>
      <c r="F1001" s="106" t="s">
        <v>629</v>
      </c>
      <c r="G1001" s="106">
        <v>6.31</v>
      </c>
      <c r="H1001" s="106">
        <v>6.91</v>
      </c>
      <c r="I1001" s="106">
        <v>7.36</v>
      </c>
      <c r="J1001" s="106">
        <v>7.77</v>
      </c>
      <c r="K1001" s="106">
        <v>8.2899999999999991</v>
      </c>
      <c r="L1001" s="106">
        <v>8.89</v>
      </c>
      <c r="M1001" s="106">
        <v>9.64</v>
      </c>
      <c r="N1001" s="106">
        <v>10.69</v>
      </c>
      <c r="O1001" s="106">
        <v>12.43</v>
      </c>
    </row>
    <row r="1002" spans="1:15">
      <c r="A1002" s="106">
        <v>2010</v>
      </c>
      <c r="B1002" s="106" t="s">
        <v>305</v>
      </c>
      <c r="C1002" s="106" t="s">
        <v>626</v>
      </c>
      <c r="D1002" s="106" t="s">
        <v>113</v>
      </c>
      <c r="E1002" s="106" t="s">
        <v>631</v>
      </c>
      <c r="F1002" s="106" t="s">
        <v>301</v>
      </c>
      <c r="G1002" s="106">
        <v>5.8</v>
      </c>
      <c r="H1002" s="106">
        <v>6.28</v>
      </c>
      <c r="I1002" s="106">
        <v>6.76</v>
      </c>
      <c r="J1002" s="106">
        <v>7.44</v>
      </c>
      <c r="K1002" s="106">
        <v>7.74</v>
      </c>
      <c r="L1002" s="106">
        <v>8.27</v>
      </c>
      <c r="M1002" s="106">
        <v>9.02</v>
      </c>
      <c r="N1002" s="106">
        <v>10.67</v>
      </c>
      <c r="O1002" s="106">
        <v>13.13</v>
      </c>
    </row>
    <row r="1003" spans="1:15">
      <c r="A1003" s="106">
        <v>2010</v>
      </c>
      <c r="B1003" s="106" t="s">
        <v>305</v>
      </c>
      <c r="C1003" s="106" t="s">
        <v>630</v>
      </c>
      <c r="D1003" s="106" t="s">
        <v>113</v>
      </c>
      <c r="E1003" s="106" t="s">
        <v>631</v>
      </c>
      <c r="F1003" s="106" t="s">
        <v>301</v>
      </c>
      <c r="G1003" s="106">
        <v>5.8</v>
      </c>
      <c r="H1003" s="106">
        <v>6.28</v>
      </c>
      <c r="I1003" s="106">
        <v>6.76</v>
      </c>
      <c r="J1003" s="106">
        <v>7.44</v>
      </c>
      <c r="K1003" s="106">
        <v>7.74</v>
      </c>
      <c r="L1003" s="106">
        <v>8.27</v>
      </c>
      <c r="M1003" s="106">
        <v>9.02</v>
      </c>
      <c r="N1003" s="106">
        <v>10.67</v>
      </c>
      <c r="O1003" s="106">
        <v>13.13</v>
      </c>
    </row>
    <row r="1004" spans="1:15">
      <c r="A1004" s="106">
        <v>2010</v>
      </c>
      <c r="B1004" s="106" t="s">
        <v>305</v>
      </c>
      <c r="C1004" s="106" t="s">
        <v>626</v>
      </c>
      <c r="D1004" s="106" t="s">
        <v>113</v>
      </c>
      <c r="E1004" s="106" t="s">
        <v>631</v>
      </c>
      <c r="F1004" s="106" t="s">
        <v>353</v>
      </c>
      <c r="G1004" s="106">
        <v>6.27</v>
      </c>
      <c r="H1004" s="106">
        <v>6.9</v>
      </c>
      <c r="I1004" s="106">
        <v>7.36</v>
      </c>
      <c r="J1004" s="106">
        <v>7.75</v>
      </c>
      <c r="K1004" s="106">
        <v>8.26</v>
      </c>
      <c r="L1004" s="106">
        <v>8.8699999999999992</v>
      </c>
      <c r="M1004" s="106">
        <v>9.6300000000000008</v>
      </c>
      <c r="N1004" s="106">
        <v>10.67</v>
      </c>
      <c r="O1004" s="106">
        <v>12.45</v>
      </c>
    </row>
    <row r="1005" spans="1:15">
      <c r="A1005" s="106">
        <v>2010</v>
      </c>
      <c r="B1005" s="106" t="s">
        <v>305</v>
      </c>
      <c r="C1005" s="106" t="s">
        <v>630</v>
      </c>
      <c r="D1005" s="106" t="s">
        <v>113</v>
      </c>
      <c r="E1005" s="106" t="s">
        <v>631</v>
      </c>
      <c r="F1005" s="106" t="s">
        <v>353</v>
      </c>
      <c r="G1005" s="106">
        <v>6.27</v>
      </c>
      <c r="H1005" s="106">
        <v>6.9</v>
      </c>
      <c r="I1005" s="106">
        <v>7.36</v>
      </c>
      <c r="J1005" s="106">
        <v>7.75</v>
      </c>
      <c r="K1005" s="106">
        <v>8.26</v>
      </c>
      <c r="L1005" s="106">
        <v>8.8699999999999992</v>
      </c>
      <c r="M1005" s="106">
        <v>9.6300000000000008</v>
      </c>
      <c r="N1005" s="106">
        <v>10.67</v>
      </c>
      <c r="O1005" s="106">
        <v>12.45</v>
      </c>
    </row>
    <row r="1006" spans="1:15">
      <c r="A1006" s="106">
        <v>2010</v>
      </c>
      <c r="B1006" s="106" t="s">
        <v>305</v>
      </c>
      <c r="C1006" s="106" t="s">
        <v>626</v>
      </c>
      <c r="D1006" s="106" t="s">
        <v>113</v>
      </c>
      <c r="E1006" s="106" t="s">
        <v>353</v>
      </c>
      <c r="F1006" s="106" t="s">
        <v>629</v>
      </c>
      <c r="G1006" s="106">
        <v>6.49</v>
      </c>
      <c r="H1006" s="106">
        <v>7.17</v>
      </c>
      <c r="I1006" s="106">
        <v>7.67</v>
      </c>
      <c r="J1006" s="106">
        <v>8.2799999999999994</v>
      </c>
      <c r="K1006" s="106">
        <v>9.0399999999999991</v>
      </c>
      <c r="L1006" s="106">
        <v>9.9</v>
      </c>
      <c r="M1006" s="106">
        <v>11.13</v>
      </c>
      <c r="N1006" s="106">
        <v>12.98</v>
      </c>
      <c r="O1006" s="106">
        <v>16.61</v>
      </c>
    </row>
    <row r="1007" spans="1:15">
      <c r="A1007" s="106">
        <v>2010</v>
      </c>
      <c r="B1007" s="106" t="s">
        <v>305</v>
      </c>
      <c r="C1007" s="106" t="s">
        <v>630</v>
      </c>
      <c r="D1007" s="106" t="s">
        <v>113</v>
      </c>
      <c r="E1007" s="106" t="s">
        <v>353</v>
      </c>
      <c r="F1007" s="106" t="s">
        <v>629</v>
      </c>
      <c r="G1007" s="106">
        <v>6.49</v>
      </c>
      <c r="H1007" s="106">
        <v>7.17</v>
      </c>
      <c r="I1007" s="106">
        <v>7.67</v>
      </c>
      <c r="J1007" s="106">
        <v>8.2799999999999994</v>
      </c>
      <c r="K1007" s="106">
        <v>9.0399999999999991</v>
      </c>
      <c r="L1007" s="106">
        <v>9.9</v>
      </c>
      <c r="M1007" s="106">
        <v>11.13</v>
      </c>
      <c r="N1007" s="106">
        <v>12.98</v>
      </c>
      <c r="O1007" s="106">
        <v>16.61</v>
      </c>
    </row>
    <row r="1008" spans="1:15">
      <c r="A1008" s="106">
        <v>2010</v>
      </c>
      <c r="B1008" s="106" t="s">
        <v>305</v>
      </c>
      <c r="C1008" s="106" t="s">
        <v>626</v>
      </c>
      <c r="D1008" s="106" t="s">
        <v>113</v>
      </c>
      <c r="E1008" s="106" t="s">
        <v>353</v>
      </c>
      <c r="F1008" s="106" t="s">
        <v>301</v>
      </c>
      <c r="G1008" s="106">
        <v>5.96</v>
      </c>
      <c r="H1008" s="106">
        <v>6.67</v>
      </c>
      <c r="I1008" s="106">
        <v>7.31</v>
      </c>
      <c r="J1008" s="106">
        <v>7.73</v>
      </c>
      <c r="K1008" s="106">
        <v>8.1199999999999992</v>
      </c>
      <c r="L1008" s="106">
        <v>8.9700000000000006</v>
      </c>
      <c r="M1008" s="106">
        <v>10.36</v>
      </c>
      <c r="N1008" s="106">
        <v>12.23</v>
      </c>
      <c r="O1008" s="106">
        <v>17.82</v>
      </c>
    </row>
    <row r="1009" spans="1:15">
      <c r="A1009" s="106">
        <v>2010</v>
      </c>
      <c r="B1009" s="106" t="s">
        <v>305</v>
      </c>
      <c r="C1009" s="106" t="s">
        <v>630</v>
      </c>
      <c r="D1009" s="106" t="s">
        <v>113</v>
      </c>
      <c r="E1009" s="106" t="s">
        <v>353</v>
      </c>
      <c r="F1009" s="106" t="s">
        <v>301</v>
      </c>
      <c r="G1009" s="106">
        <v>5.96</v>
      </c>
      <c r="H1009" s="106">
        <v>6.67</v>
      </c>
      <c r="I1009" s="106">
        <v>7.31</v>
      </c>
      <c r="J1009" s="106">
        <v>7.73</v>
      </c>
      <c r="K1009" s="106">
        <v>8.1199999999999992</v>
      </c>
      <c r="L1009" s="106">
        <v>8.9700000000000006</v>
      </c>
      <c r="M1009" s="106">
        <v>10.36</v>
      </c>
      <c r="N1009" s="106">
        <v>12.23</v>
      </c>
      <c r="O1009" s="106">
        <v>17.82</v>
      </c>
    </row>
    <row r="1010" spans="1:15">
      <c r="A1010" s="106">
        <v>2010</v>
      </c>
      <c r="B1010" s="106" t="s">
        <v>305</v>
      </c>
      <c r="C1010" s="106" t="s">
        <v>626</v>
      </c>
      <c r="D1010" s="106" t="s">
        <v>113</v>
      </c>
      <c r="E1010" s="106" t="s">
        <v>353</v>
      </c>
      <c r="F1010" s="106" t="s">
        <v>353</v>
      </c>
      <c r="G1010" s="106">
        <v>6.46</v>
      </c>
      <c r="H1010" s="106">
        <v>7.14</v>
      </c>
      <c r="I1010" s="106">
        <v>7.66</v>
      </c>
      <c r="J1010" s="106">
        <v>8.26</v>
      </c>
      <c r="K1010" s="106">
        <v>8.98</v>
      </c>
      <c r="L1010" s="106">
        <v>9.8800000000000008</v>
      </c>
      <c r="M1010" s="106">
        <v>11.1</v>
      </c>
      <c r="N1010" s="106">
        <v>12.97</v>
      </c>
      <c r="O1010" s="106">
        <v>16.64</v>
      </c>
    </row>
    <row r="1011" spans="1:15">
      <c r="A1011" s="106">
        <v>2010</v>
      </c>
      <c r="B1011" s="106" t="s">
        <v>305</v>
      </c>
      <c r="C1011" s="106" t="s">
        <v>630</v>
      </c>
      <c r="D1011" s="106" t="s">
        <v>113</v>
      </c>
      <c r="E1011" s="106" t="s">
        <v>353</v>
      </c>
      <c r="F1011" s="106" t="s">
        <v>353</v>
      </c>
      <c r="G1011" s="106">
        <v>6.46</v>
      </c>
      <c r="H1011" s="106">
        <v>7.14</v>
      </c>
      <c r="I1011" s="106">
        <v>7.66</v>
      </c>
      <c r="J1011" s="106">
        <v>8.26</v>
      </c>
      <c r="K1011" s="106">
        <v>8.98</v>
      </c>
      <c r="L1011" s="106">
        <v>9.8800000000000008</v>
      </c>
      <c r="M1011" s="106">
        <v>11.1</v>
      </c>
      <c r="N1011" s="106">
        <v>12.97</v>
      </c>
      <c r="O1011" s="106">
        <v>16.64</v>
      </c>
    </row>
    <row r="1012" spans="1:15">
      <c r="A1012" s="106">
        <v>2010</v>
      </c>
      <c r="B1012" s="106" t="s">
        <v>305</v>
      </c>
      <c r="C1012" s="106" t="s">
        <v>626</v>
      </c>
      <c r="D1012" s="106" t="s">
        <v>632</v>
      </c>
      <c r="E1012" s="106" t="s">
        <v>628</v>
      </c>
      <c r="F1012" s="106" t="s">
        <v>629</v>
      </c>
      <c r="G1012" s="106">
        <v>8.2799999999999994</v>
      </c>
      <c r="H1012" s="106">
        <v>9.85</v>
      </c>
      <c r="I1012" s="106">
        <v>11.2</v>
      </c>
      <c r="J1012" s="106">
        <v>12.52</v>
      </c>
      <c r="K1012" s="106">
        <v>14.09</v>
      </c>
      <c r="L1012" s="106">
        <v>15.6</v>
      </c>
      <c r="M1012" s="106">
        <v>17.25</v>
      </c>
      <c r="N1012" s="106">
        <v>19.7</v>
      </c>
      <c r="O1012" s="106">
        <v>23.95</v>
      </c>
    </row>
    <row r="1013" spans="1:15">
      <c r="A1013" s="106">
        <v>2010</v>
      </c>
      <c r="B1013" s="106" t="s">
        <v>305</v>
      </c>
      <c r="C1013" s="106" t="s">
        <v>630</v>
      </c>
      <c r="D1013" s="106" t="s">
        <v>632</v>
      </c>
      <c r="E1013" s="106" t="s">
        <v>628</v>
      </c>
      <c r="F1013" s="106" t="s">
        <v>629</v>
      </c>
      <c r="G1013" s="106">
        <v>8.2799999999999994</v>
      </c>
      <c r="H1013" s="106">
        <v>9.85</v>
      </c>
      <c r="I1013" s="106">
        <v>11.2</v>
      </c>
      <c r="J1013" s="106">
        <v>12.52</v>
      </c>
      <c r="K1013" s="106">
        <v>14.09</v>
      </c>
      <c r="L1013" s="106">
        <v>15.6</v>
      </c>
      <c r="M1013" s="106">
        <v>17.25</v>
      </c>
      <c r="N1013" s="106">
        <v>19.7</v>
      </c>
      <c r="O1013" s="106">
        <v>23.95</v>
      </c>
    </row>
    <row r="1014" spans="1:15">
      <c r="A1014" s="106">
        <v>2010</v>
      </c>
      <c r="B1014" s="106" t="s">
        <v>305</v>
      </c>
      <c r="C1014" s="106" t="s">
        <v>626</v>
      </c>
      <c r="D1014" s="106" t="s">
        <v>632</v>
      </c>
      <c r="E1014" s="106" t="s">
        <v>628</v>
      </c>
      <c r="F1014" s="106" t="s">
        <v>301</v>
      </c>
      <c r="G1014" s="106">
        <v>7.63</v>
      </c>
      <c r="H1014" s="106">
        <v>9.17</v>
      </c>
      <c r="I1014" s="106">
        <v>10.31</v>
      </c>
      <c r="J1014" s="106">
        <v>12.34</v>
      </c>
      <c r="K1014" s="106">
        <v>14.45</v>
      </c>
      <c r="L1014" s="106">
        <v>16.600000000000001</v>
      </c>
      <c r="M1014" s="106">
        <v>18.600000000000001</v>
      </c>
      <c r="N1014" s="106">
        <v>24.33</v>
      </c>
      <c r="O1014" s="106">
        <v>40.6</v>
      </c>
    </row>
    <row r="1015" spans="1:15">
      <c r="A1015" s="106">
        <v>2010</v>
      </c>
      <c r="B1015" s="106" t="s">
        <v>305</v>
      </c>
      <c r="C1015" s="106" t="s">
        <v>630</v>
      </c>
      <c r="D1015" s="106" t="s">
        <v>632</v>
      </c>
      <c r="E1015" s="106" t="s">
        <v>628</v>
      </c>
      <c r="F1015" s="106" t="s">
        <v>301</v>
      </c>
      <c r="G1015" s="106">
        <v>7.63</v>
      </c>
      <c r="H1015" s="106">
        <v>9.17</v>
      </c>
      <c r="I1015" s="106">
        <v>10.31</v>
      </c>
      <c r="J1015" s="106">
        <v>12.34</v>
      </c>
      <c r="K1015" s="106">
        <v>14.45</v>
      </c>
      <c r="L1015" s="106">
        <v>16.600000000000001</v>
      </c>
      <c r="M1015" s="106">
        <v>18.600000000000001</v>
      </c>
      <c r="N1015" s="106">
        <v>24.33</v>
      </c>
      <c r="O1015" s="106">
        <v>40.6</v>
      </c>
    </row>
    <row r="1016" spans="1:15">
      <c r="A1016" s="106">
        <v>2010</v>
      </c>
      <c r="B1016" s="106" t="s">
        <v>305</v>
      </c>
      <c r="C1016" s="106" t="s">
        <v>626</v>
      </c>
      <c r="D1016" s="106" t="s">
        <v>632</v>
      </c>
      <c r="E1016" s="106" t="s">
        <v>628</v>
      </c>
      <c r="F1016" s="106" t="s">
        <v>353</v>
      </c>
      <c r="G1016" s="106">
        <v>8.25</v>
      </c>
      <c r="H1016" s="106">
        <v>9.82</v>
      </c>
      <c r="I1016" s="106">
        <v>11.16</v>
      </c>
      <c r="J1016" s="106">
        <v>12.5</v>
      </c>
      <c r="K1016" s="106">
        <v>14.11</v>
      </c>
      <c r="L1016" s="106">
        <v>15.64</v>
      </c>
      <c r="M1016" s="106">
        <v>17.34</v>
      </c>
      <c r="N1016" s="106">
        <v>19.79</v>
      </c>
      <c r="O1016" s="106">
        <v>24.36</v>
      </c>
    </row>
    <row r="1017" spans="1:15">
      <c r="A1017" s="106">
        <v>2010</v>
      </c>
      <c r="B1017" s="106" t="s">
        <v>305</v>
      </c>
      <c r="C1017" s="106" t="s">
        <v>630</v>
      </c>
      <c r="D1017" s="106" t="s">
        <v>632</v>
      </c>
      <c r="E1017" s="106" t="s">
        <v>628</v>
      </c>
      <c r="F1017" s="106" t="s">
        <v>353</v>
      </c>
      <c r="G1017" s="106">
        <v>8.25</v>
      </c>
      <c r="H1017" s="106">
        <v>9.82</v>
      </c>
      <c r="I1017" s="106">
        <v>11.16</v>
      </c>
      <c r="J1017" s="106">
        <v>12.5</v>
      </c>
      <c r="K1017" s="106">
        <v>14.11</v>
      </c>
      <c r="L1017" s="106">
        <v>15.64</v>
      </c>
      <c r="M1017" s="106">
        <v>17.34</v>
      </c>
      <c r="N1017" s="106">
        <v>19.79</v>
      </c>
      <c r="O1017" s="106">
        <v>24.36</v>
      </c>
    </row>
    <row r="1018" spans="1:15">
      <c r="A1018" s="106">
        <v>2010</v>
      </c>
      <c r="B1018" s="106" t="s">
        <v>305</v>
      </c>
      <c r="C1018" s="106" t="s">
        <v>626</v>
      </c>
      <c r="D1018" s="106" t="s">
        <v>632</v>
      </c>
      <c r="E1018" s="106" t="s">
        <v>631</v>
      </c>
      <c r="F1018" s="106" t="s">
        <v>629</v>
      </c>
      <c r="G1018" s="106">
        <v>6.26</v>
      </c>
      <c r="H1018" s="106">
        <v>6.99</v>
      </c>
      <c r="I1018" s="106">
        <v>7.68</v>
      </c>
      <c r="J1018" s="106">
        <v>8.39</v>
      </c>
      <c r="K1018" s="106">
        <v>9.17</v>
      </c>
      <c r="L1018" s="106">
        <v>10.15</v>
      </c>
      <c r="M1018" s="106">
        <v>11.22</v>
      </c>
      <c r="N1018" s="106">
        <v>12.68</v>
      </c>
      <c r="O1018" s="106">
        <v>14.9</v>
      </c>
    </row>
    <row r="1019" spans="1:15">
      <c r="A1019" s="106">
        <v>2010</v>
      </c>
      <c r="B1019" s="106" t="s">
        <v>305</v>
      </c>
      <c r="C1019" s="106" t="s">
        <v>630</v>
      </c>
      <c r="D1019" s="106" t="s">
        <v>632</v>
      </c>
      <c r="E1019" s="106" t="s">
        <v>631</v>
      </c>
      <c r="F1019" s="106" t="s">
        <v>629</v>
      </c>
      <c r="G1019" s="106">
        <v>6.26</v>
      </c>
      <c r="H1019" s="106">
        <v>6.99</v>
      </c>
      <c r="I1019" s="106">
        <v>7.68</v>
      </c>
      <c r="J1019" s="106">
        <v>8.39</v>
      </c>
      <c r="K1019" s="106">
        <v>9.17</v>
      </c>
      <c r="L1019" s="106">
        <v>10.15</v>
      </c>
      <c r="M1019" s="106">
        <v>11.22</v>
      </c>
      <c r="N1019" s="106">
        <v>12.68</v>
      </c>
      <c r="O1019" s="106">
        <v>14.9</v>
      </c>
    </row>
    <row r="1020" spans="1:15">
      <c r="A1020" s="106">
        <v>2010</v>
      </c>
      <c r="B1020" s="106" t="s">
        <v>305</v>
      </c>
      <c r="C1020" s="106" t="s">
        <v>626</v>
      </c>
      <c r="D1020" s="106" t="s">
        <v>632</v>
      </c>
      <c r="E1020" s="106" t="s">
        <v>631</v>
      </c>
      <c r="F1020" s="106" t="s">
        <v>301</v>
      </c>
      <c r="G1020" s="106">
        <v>5.57</v>
      </c>
      <c r="H1020" s="106">
        <v>6.29</v>
      </c>
      <c r="I1020" s="106">
        <v>6.9</v>
      </c>
      <c r="J1020" s="106">
        <v>7.66</v>
      </c>
      <c r="K1020" s="106">
        <v>8.76</v>
      </c>
      <c r="L1020" s="106">
        <v>10.31</v>
      </c>
      <c r="M1020" s="106">
        <v>11.82</v>
      </c>
      <c r="N1020" s="106">
        <v>13.79</v>
      </c>
      <c r="O1020" s="106">
        <v>16.920000000000002</v>
      </c>
    </row>
    <row r="1021" spans="1:15">
      <c r="A1021" s="106">
        <v>2010</v>
      </c>
      <c r="B1021" s="106" t="s">
        <v>305</v>
      </c>
      <c r="C1021" s="106" t="s">
        <v>630</v>
      </c>
      <c r="D1021" s="106" t="s">
        <v>632</v>
      </c>
      <c r="E1021" s="106" t="s">
        <v>631</v>
      </c>
      <c r="F1021" s="106" t="s">
        <v>301</v>
      </c>
      <c r="G1021" s="106">
        <v>5.57</v>
      </c>
      <c r="H1021" s="106">
        <v>6.29</v>
      </c>
      <c r="I1021" s="106">
        <v>6.9</v>
      </c>
      <c r="J1021" s="106">
        <v>7.66</v>
      </c>
      <c r="K1021" s="106">
        <v>8.76</v>
      </c>
      <c r="L1021" s="106">
        <v>10.31</v>
      </c>
      <c r="M1021" s="106">
        <v>11.82</v>
      </c>
      <c r="N1021" s="106">
        <v>13.79</v>
      </c>
      <c r="O1021" s="106">
        <v>16.920000000000002</v>
      </c>
    </row>
    <row r="1022" spans="1:15">
      <c r="A1022" s="106">
        <v>2010</v>
      </c>
      <c r="B1022" s="106" t="s">
        <v>305</v>
      </c>
      <c r="C1022" s="106" t="s">
        <v>626</v>
      </c>
      <c r="D1022" s="106" t="s">
        <v>632</v>
      </c>
      <c r="E1022" s="106" t="s">
        <v>631</v>
      </c>
      <c r="F1022" s="106" t="s">
        <v>353</v>
      </c>
      <c r="G1022" s="106">
        <v>6.18</v>
      </c>
      <c r="H1022" s="106">
        <v>6.89</v>
      </c>
      <c r="I1022" s="106">
        <v>7.62</v>
      </c>
      <c r="J1022" s="106">
        <v>8.33</v>
      </c>
      <c r="K1022" s="106">
        <v>9.15</v>
      </c>
      <c r="L1022" s="106">
        <v>10.16</v>
      </c>
      <c r="M1022" s="106">
        <v>11.27</v>
      </c>
      <c r="N1022" s="106">
        <v>12.74</v>
      </c>
      <c r="O1022" s="106">
        <v>15.05</v>
      </c>
    </row>
    <row r="1023" spans="1:15">
      <c r="A1023" s="106">
        <v>2010</v>
      </c>
      <c r="B1023" s="106" t="s">
        <v>305</v>
      </c>
      <c r="C1023" s="106" t="s">
        <v>630</v>
      </c>
      <c r="D1023" s="106" t="s">
        <v>632</v>
      </c>
      <c r="E1023" s="106" t="s">
        <v>631</v>
      </c>
      <c r="F1023" s="106" t="s">
        <v>353</v>
      </c>
      <c r="G1023" s="106">
        <v>6.18</v>
      </c>
      <c r="H1023" s="106">
        <v>6.89</v>
      </c>
      <c r="I1023" s="106">
        <v>7.62</v>
      </c>
      <c r="J1023" s="106">
        <v>8.33</v>
      </c>
      <c r="K1023" s="106">
        <v>9.15</v>
      </c>
      <c r="L1023" s="106">
        <v>10.16</v>
      </c>
      <c r="M1023" s="106">
        <v>11.27</v>
      </c>
      <c r="N1023" s="106">
        <v>12.74</v>
      </c>
      <c r="O1023" s="106">
        <v>15.05</v>
      </c>
    </row>
    <row r="1024" spans="1:15">
      <c r="A1024" s="106">
        <v>2010</v>
      </c>
      <c r="B1024" s="106" t="s">
        <v>305</v>
      </c>
      <c r="C1024" s="106" t="s">
        <v>626</v>
      </c>
      <c r="D1024" s="106" t="s">
        <v>632</v>
      </c>
      <c r="E1024" s="106" t="s">
        <v>353</v>
      </c>
      <c r="F1024" s="106" t="s">
        <v>629</v>
      </c>
      <c r="G1024" s="106">
        <v>6.53</v>
      </c>
      <c r="H1024" s="106">
        <v>7.45</v>
      </c>
      <c r="I1024" s="106">
        <v>8.3000000000000007</v>
      </c>
      <c r="J1024" s="106">
        <v>9.23</v>
      </c>
      <c r="K1024" s="106">
        <v>10.34</v>
      </c>
      <c r="L1024" s="106">
        <v>11.51</v>
      </c>
      <c r="M1024" s="106">
        <v>12.99</v>
      </c>
      <c r="N1024" s="106">
        <v>15.02</v>
      </c>
      <c r="O1024" s="106">
        <v>18.34</v>
      </c>
    </row>
    <row r="1025" spans="1:15">
      <c r="A1025" s="106">
        <v>2010</v>
      </c>
      <c r="B1025" s="106" t="s">
        <v>305</v>
      </c>
      <c r="C1025" s="106" t="s">
        <v>630</v>
      </c>
      <c r="D1025" s="106" t="s">
        <v>632</v>
      </c>
      <c r="E1025" s="106" t="s">
        <v>353</v>
      </c>
      <c r="F1025" s="106" t="s">
        <v>629</v>
      </c>
      <c r="G1025" s="106">
        <v>6.53</v>
      </c>
      <c r="H1025" s="106">
        <v>7.45</v>
      </c>
      <c r="I1025" s="106">
        <v>8.3000000000000007</v>
      </c>
      <c r="J1025" s="106">
        <v>9.23</v>
      </c>
      <c r="K1025" s="106">
        <v>10.34</v>
      </c>
      <c r="L1025" s="106">
        <v>11.51</v>
      </c>
      <c r="M1025" s="106">
        <v>12.99</v>
      </c>
      <c r="N1025" s="106">
        <v>15.02</v>
      </c>
      <c r="O1025" s="106">
        <v>18.34</v>
      </c>
    </row>
    <row r="1026" spans="1:15">
      <c r="A1026" s="106">
        <v>2010</v>
      </c>
      <c r="B1026" s="106" t="s">
        <v>305</v>
      </c>
      <c r="C1026" s="106" t="s">
        <v>626</v>
      </c>
      <c r="D1026" s="106" t="s">
        <v>632</v>
      </c>
      <c r="E1026" s="106" t="s">
        <v>353</v>
      </c>
      <c r="F1026" s="106" t="s">
        <v>301</v>
      </c>
      <c r="G1026" s="106">
        <v>5.69</v>
      </c>
      <c r="H1026" s="106">
        <v>6.52</v>
      </c>
      <c r="I1026" s="106">
        <v>7.3</v>
      </c>
      <c r="J1026" s="106">
        <v>8.32</v>
      </c>
      <c r="K1026" s="106">
        <v>9.7899999999999991</v>
      </c>
      <c r="L1026" s="106">
        <v>11.3</v>
      </c>
      <c r="M1026" s="106">
        <v>13.18</v>
      </c>
      <c r="N1026" s="106">
        <v>15.52</v>
      </c>
      <c r="O1026" s="106">
        <v>20.3</v>
      </c>
    </row>
    <row r="1027" spans="1:15">
      <c r="A1027" s="106">
        <v>2010</v>
      </c>
      <c r="B1027" s="106" t="s">
        <v>305</v>
      </c>
      <c r="C1027" s="106" t="s">
        <v>630</v>
      </c>
      <c r="D1027" s="106" t="s">
        <v>632</v>
      </c>
      <c r="E1027" s="106" t="s">
        <v>353</v>
      </c>
      <c r="F1027" s="106" t="s">
        <v>301</v>
      </c>
      <c r="G1027" s="106">
        <v>5.69</v>
      </c>
      <c r="H1027" s="106">
        <v>6.52</v>
      </c>
      <c r="I1027" s="106">
        <v>7.3</v>
      </c>
      <c r="J1027" s="106">
        <v>8.32</v>
      </c>
      <c r="K1027" s="106">
        <v>9.7899999999999991</v>
      </c>
      <c r="L1027" s="106">
        <v>11.3</v>
      </c>
      <c r="M1027" s="106">
        <v>13.18</v>
      </c>
      <c r="N1027" s="106">
        <v>15.52</v>
      </c>
      <c r="O1027" s="106">
        <v>20.3</v>
      </c>
    </row>
    <row r="1028" spans="1:15">
      <c r="A1028" s="106">
        <v>2010</v>
      </c>
      <c r="B1028" s="106" t="s">
        <v>305</v>
      </c>
      <c r="C1028" s="106" t="s">
        <v>626</v>
      </c>
      <c r="D1028" s="106" t="s">
        <v>632</v>
      </c>
      <c r="E1028" s="106" t="s">
        <v>353</v>
      </c>
      <c r="F1028" s="106" t="s">
        <v>353</v>
      </c>
      <c r="G1028" s="106">
        <v>6.45</v>
      </c>
      <c r="H1028" s="106">
        <v>7.37</v>
      </c>
      <c r="I1028" s="106">
        <v>8.2200000000000006</v>
      </c>
      <c r="J1028" s="106">
        <v>9.18</v>
      </c>
      <c r="K1028" s="106">
        <v>10.31</v>
      </c>
      <c r="L1028" s="106">
        <v>11.49</v>
      </c>
      <c r="M1028" s="106">
        <v>13</v>
      </c>
      <c r="N1028" s="106">
        <v>15.07</v>
      </c>
      <c r="O1028" s="106">
        <v>18.399999999999999</v>
      </c>
    </row>
    <row r="1029" spans="1:15">
      <c r="A1029" s="106">
        <v>2010</v>
      </c>
      <c r="B1029" s="106" t="s">
        <v>305</v>
      </c>
      <c r="C1029" s="106" t="s">
        <v>630</v>
      </c>
      <c r="D1029" s="106" t="s">
        <v>632</v>
      </c>
      <c r="E1029" s="106" t="s">
        <v>353</v>
      </c>
      <c r="F1029" s="106" t="s">
        <v>353</v>
      </c>
      <c r="G1029" s="106">
        <v>6.45</v>
      </c>
      <c r="H1029" s="106">
        <v>7.37</v>
      </c>
      <c r="I1029" s="106">
        <v>8.2200000000000006</v>
      </c>
      <c r="J1029" s="106">
        <v>9.18</v>
      </c>
      <c r="K1029" s="106">
        <v>10.31</v>
      </c>
      <c r="L1029" s="106">
        <v>11.49</v>
      </c>
      <c r="M1029" s="106">
        <v>13</v>
      </c>
      <c r="N1029" s="106">
        <v>15.07</v>
      </c>
      <c r="O1029" s="106">
        <v>18.399999999999999</v>
      </c>
    </row>
    <row r="1030" spans="1:15">
      <c r="A1030" s="106">
        <v>2010</v>
      </c>
      <c r="B1030" s="106" t="s">
        <v>305</v>
      </c>
      <c r="C1030" s="106" t="s">
        <v>626</v>
      </c>
      <c r="D1030" s="106" t="s">
        <v>633</v>
      </c>
      <c r="E1030" s="106" t="s">
        <v>628</v>
      </c>
      <c r="F1030" s="106" t="s">
        <v>629</v>
      </c>
      <c r="G1030" s="106">
        <v>8.01</v>
      </c>
      <c r="H1030" s="106">
        <v>9.9499999999999993</v>
      </c>
      <c r="I1030" s="106">
        <v>11.87</v>
      </c>
      <c r="J1030" s="106">
        <v>13.58</v>
      </c>
      <c r="K1030" s="106">
        <v>15.32</v>
      </c>
      <c r="L1030" s="106">
        <v>17.16</v>
      </c>
      <c r="M1030" s="106">
        <v>18.97</v>
      </c>
      <c r="N1030" s="106">
        <v>21.31</v>
      </c>
      <c r="O1030" s="106">
        <v>25.85</v>
      </c>
    </row>
    <row r="1031" spans="1:15">
      <c r="A1031" s="106">
        <v>2010</v>
      </c>
      <c r="B1031" s="106" t="s">
        <v>305</v>
      </c>
      <c r="C1031" s="106" t="s">
        <v>630</v>
      </c>
      <c r="D1031" s="106" t="s">
        <v>633</v>
      </c>
      <c r="E1031" s="106" t="s">
        <v>628</v>
      </c>
      <c r="F1031" s="106" t="s">
        <v>629</v>
      </c>
      <c r="G1031" s="106">
        <v>8.01</v>
      </c>
      <c r="H1031" s="106">
        <v>9.9499999999999993</v>
      </c>
      <c r="I1031" s="106">
        <v>11.87</v>
      </c>
      <c r="J1031" s="106">
        <v>13.58</v>
      </c>
      <c r="K1031" s="106">
        <v>15.32</v>
      </c>
      <c r="L1031" s="106">
        <v>17.16</v>
      </c>
      <c r="M1031" s="106">
        <v>18.97</v>
      </c>
      <c r="N1031" s="106">
        <v>21.31</v>
      </c>
      <c r="O1031" s="106">
        <v>25.85</v>
      </c>
    </row>
    <row r="1032" spans="1:15">
      <c r="A1032" s="106">
        <v>2010</v>
      </c>
      <c r="B1032" s="106" t="s">
        <v>305</v>
      </c>
      <c r="C1032" s="106" t="s">
        <v>626</v>
      </c>
      <c r="D1032" s="106" t="s">
        <v>633</v>
      </c>
      <c r="E1032" s="106" t="s">
        <v>628</v>
      </c>
      <c r="F1032" s="106" t="s">
        <v>301</v>
      </c>
      <c r="G1032" s="106">
        <v>6.63</v>
      </c>
      <c r="H1032" s="106">
        <v>7.91</v>
      </c>
      <c r="I1032" s="106">
        <v>9.6300000000000008</v>
      </c>
      <c r="J1032" s="106">
        <v>11.03</v>
      </c>
      <c r="K1032" s="106">
        <v>13.06</v>
      </c>
      <c r="L1032" s="106">
        <v>15.1</v>
      </c>
      <c r="M1032" s="106">
        <v>17.190000000000001</v>
      </c>
      <c r="N1032" s="106">
        <v>20.03</v>
      </c>
      <c r="O1032" s="106">
        <v>23.68</v>
      </c>
    </row>
    <row r="1033" spans="1:15">
      <c r="A1033" s="106">
        <v>2010</v>
      </c>
      <c r="B1033" s="106" t="s">
        <v>305</v>
      </c>
      <c r="C1033" s="106" t="s">
        <v>630</v>
      </c>
      <c r="D1033" s="106" t="s">
        <v>633</v>
      </c>
      <c r="E1033" s="106" t="s">
        <v>628</v>
      </c>
      <c r="F1033" s="106" t="s">
        <v>301</v>
      </c>
      <c r="G1033" s="106">
        <v>6.63</v>
      </c>
      <c r="H1033" s="106">
        <v>7.91</v>
      </c>
      <c r="I1033" s="106">
        <v>9.6300000000000008</v>
      </c>
      <c r="J1033" s="106">
        <v>11.03</v>
      </c>
      <c r="K1033" s="106">
        <v>13.06</v>
      </c>
      <c r="L1033" s="106">
        <v>15.1</v>
      </c>
      <c r="M1033" s="106">
        <v>17.190000000000001</v>
      </c>
      <c r="N1033" s="106">
        <v>20.03</v>
      </c>
      <c r="O1033" s="106">
        <v>23.68</v>
      </c>
    </row>
    <row r="1034" spans="1:15">
      <c r="A1034" s="106">
        <v>2010</v>
      </c>
      <c r="B1034" s="106" t="s">
        <v>305</v>
      </c>
      <c r="C1034" s="106" t="s">
        <v>626</v>
      </c>
      <c r="D1034" s="106" t="s">
        <v>633</v>
      </c>
      <c r="E1034" s="106" t="s">
        <v>628</v>
      </c>
      <c r="F1034" s="106" t="s">
        <v>353</v>
      </c>
      <c r="G1034" s="106">
        <v>7.53</v>
      </c>
      <c r="H1034" s="106">
        <v>9.43</v>
      </c>
      <c r="I1034" s="106">
        <v>11.26</v>
      </c>
      <c r="J1034" s="106">
        <v>13.08</v>
      </c>
      <c r="K1034" s="106">
        <v>14.87</v>
      </c>
      <c r="L1034" s="106">
        <v>16.739999999999998</v>
      </c>
      <c r="M1034" s="106">
        <v>18.649999999999999</v>
      </c>
      <c r="N1034" s="106">
        <v>21.13</v>
      </c>
      <c r="O1034" s="106">
        <v>25.4</v>
      </c>
    </row>
    <row r="1035" spans="1:15">
      <c r="A1035" s="106">
        <v>2010</v>
      </c>
      <c r="B1035" s="106" t="s">
        <v>305</v>
      </c>
      <c r="C1035" s="106" t="s">
        <v>630</v>
      </c>
      <c r="D1035" s="106" t="s">
        <v>633</v>
      </c>
      <c r="E1035" s="106" t="s">
        <v>628</v>
      </c>
      <c r="F1035" s="106" t="s">
        <v>353</v>
      </c>
      <c r="G1035" s="106">
        <v>7.53</v>
      </c>
      <c r="H1035" s="106">
        <v>9.43</v>
      </c>
      <c r="I1035" s="106">
        <v>11.26</v>
      </c>
      <c r="J1035" s="106">
        <v>13.08</v>
      </c>
      <c r="K1035" s="106">
        <v>14.87</v>
      </c>
      <c r="L1035" s="106">
        <v>16.739999999999998</v>
      </c>
      <c r="M1035" s="106">
        <v>18.649999999999999</v>
      </c>
      <c r="N1035" s="106">
        <v>21.13</v>
      </c>
      <c r="O1035" s="106">
        <v>25.4</v>
      </c>
    </row>
    <row r="1036" spans="1:15">
      <c r="A1036" s="106">
        <v>2010</v>
      </c>
      <c r="B1036" s="106" t="s">
        <v>305</v>
      </c>
      <c r="C1036" s="106" t="s">
        <v>626</v>
      </c>
      <c r="D1036" s="106" t="s">
        <v>633</v>
      </c>
      <c r="E1036" s="106" t="s">
        <v>631</v>
      </c>
      <c r="F1036" s="106" t="s">
        <v>629</v>
      </c>
      <c r="G1036" s="106">
        <v>5.51</v>
      </c>
      <c r="H1036" s="106">
        <v>6.09</v>
      </c>
      <c r="I1036" s="106">
        <v>6.62</v>
      </c>
      <c r="J1036" s="106">
        <v>7.19</v>
      </c>
      <c r="K1036" s="106">
        <v>7.87</v>
      </c>
      <c r="L1036" s="106">
        <v>8.58</v>
      </c>
      <c r="M1036" s="106">
        <v>9.33</v>
      </c>
      <c r="N1036" s="106">
        <v>10.54</v>
      </c>
      <c r="O1036" s="106">
        <v>12.14</v>
      </c>
    </row>
    <row r="1037" spans="1:15">
      <c r="A1037" s="106">
        <v>2010</v>
      </c>
      <c r="B1037" s="106" t="s">
        <v>305</v>
      </c>
      <c r="C1037" s="106" t="s">
        <v>630</v>
      </c>
      <c r="D1037" s="106" t="s">
        <v>633</v>
      </c>
      <c r="E1037" s="106" t="s">
        <v>631</v>
      </c>
      <c r="F1037" s="106" t="s">
        <v>629</v>
      </c>
      <c r="G1037" s="106">
        <v>5.51</v>
      </c>
      <c r="H1037" s="106">
        <v>6.09</v>
      </c>
      <c r="I1037" s="106">
        <v>6.62</v>
      </c>
      <c r="J1037" s="106">
        <v>7.19</v>
      </c>
      <c r="K1037" s="106">
        <v>7.87</v>
      </c>
      <c r="L1037" s="106">
        <v>8.58</v>
      </c>
      <c r="M1037" s="106">
        <v>9.33</v>
      </c>
      <c r="N1037" s="106">
        <v>10.54</v>
      </c>
      <c r="O1037" s="106">
        <v>12.14</v>
      </c>
    </row>
    <row r="1038" spans="1:15">
      <c r="A1038" s="106">
        <v>2010</v>
      </c>
      <c r="B1038" s="106" t="s">
        <v>305</v>
      </c>
      <c r="C1038" s="106" t="s">
        <v>626</v>
      </c>
      <c r="D1038" s="106" t="s">
        <v>633</v>
      </c>
      <c r="E1038" s="106" t="s">
        <v>631</v>
      </c>
      <c r="F1038" s="106" t="s">
        <v>301</v>
      </c>
      <c r="G1038" s="106">
        <v>5.17</v>
      </c>
      <c r="H1038" s="106">
        <v>5.65</v>
      </c>
      <c r="I1038" s="106">
        <v>6.11</v>
      </c>
      <c r="J1038" s="106">
        <v>6.59</v>
      </c>
      <c r="K1038" s="106">
        <v>7.01</v>
      </c>
      <c r="L1038" s="106">
        <v>7.49</v>
      </c>
      <c r="M1038" s="106">
        <v>8.1</v>
      </c>
      <c r="N1038" s="106">
        <v>9.02</v>
      </c>
      <c r="O1038" s="106">
        <v>10.57</v>
      </c>
    </row>
    <row r="1039" spans="1:15">
      <c r="A1039" s="106">
        <v>2010</v>
      </c>
      <c r="B1039" s="106" t="s">
        <v>305</v>
      </c>
      <c r="C1039" s="106" t="s">
        <v>630</v>
      </c>
      <c r="D1039" s="106" t="s">
        <v>633</v>
      </c>
      <c r="E1039" s="106" t="s">
        <v>631</v>
      </c>
      <c r="F1039" s="106" t="s">
        <v>301</v>
      </c>
      <c r="G1039" s="106">
        <v>5.17</v>
      </c>
      <c r="H1039" s="106">
        <v>5.65</v>
      </c>
      <c r="I1039" s="106">
        <v>6.11</v>
      </c>
      <c r="J1039" s="106">
        <v>6.59</v>
      </c>
      <c r="K1039" s="106">
        <v>7.01</v>
      </c>
      <c r="L1039" s="106">
        <v>7.49</v>
      </c>
      <c r="M1039" s="106">
        <v>8.1</v>
      </c>
      <c r="N1039" s="106">
        <v>9.02</v>
      </c>
      <c r="O1039" s="106">
        <v>10.57</v>
      </c>
    </row>
    <row r="1040" spans="1:15">
      <c r="A1040" s="106">
        <v>2010</v>
      </c>
      <c r="B1040" s="106" t="s">
        <v>305</v>
      </c>
      <c r="C1040" s="106" t="s">
        <v>626</v>
      </c>
      <c r="D1040" s="106" t="s">
        <v>633</v>
      </c>
      <c r="E1040" s="106" t="s">
        <v>631</v>
      </c>
      <c r="F1040" s="106" t="s">
        <v>353</v>
      </c>
      <c r="G1040" s="106">
        <v>5.39</v>
      </c>
      <c r="H1040" s="106">
        <v>5.95</v>
      </c>
      <c r="I1040" s="106">
        <v>6.46</v>
      </c>
      <c r="J1040" s="106">
        <v>6.96</v>
      </c>
      <c r="K1040" s="106">
        <v>7.54</v>
      </c>
      <c r="L1040" s="106">
        <v>8.23</v>
      </c>
      <c r="M1040" s="106">
        <v>9.08</v>
      </c>
      <c r="N1040" s="106">
        <v>10.11</v>
      </c>
      <c r="O1040" s="106">
        <v>11.81</v>
      </c>
    </row>
    <row r="1041" spans="1:15">
      <c r="A1041" s="106">
        <v>2010</v>
      </c>
      <c r="B1041" s="106" t="s">
        <v>305</v>
      </c>
      <c r="C1041" s="106" t="s">
        <v>630</v>
      </c>
      <c r="D1041" s="106" t="s">
        <v>633</v>
      </c>
      <c r="E1041" s="106" t="s">
        <v>631</v>
      </c>
      <c r="F1041" s="106" t="s">
        <v>353</v>
      </c>
      <c r="G1041" s="106">
        <v>5.39</v>
      </c>
      <c r="H1041" s="106">
        <v>5.95</v>
      </c>
      <c r="I1041" s="106">
        <v>6.46</v>
      </c>
      <c r="J1041" s="106">
        <v>6.96</v>
      </c>
      <c r="K1041" s="106">
        <v>7.54</v>
      </c>
      <c r="L1041" s="106">
        <v>8.23</v>
      </c>
      <c r="M1041" s="106">
        <v>9.08</v>
      </c>
      <c r="N1041" s="106">
        <v>10.11</v>
      </c>
      <c r="O1041" s="106">
        <v>11.81</v>
      </c>
    </row>
    <row r="1042" spans="1:15">
      <c r="A1042" s="106">
        <v>2010</v>
      </c>
      <c r="B1042" s="106" t="s">
        <v>305</v>
      </c>
      <c r="C1042" s="106" t="s">
        <v>626</v>
      </c>
      <c r="D1042" s="106" t="s">
        <v>633</v>
      </c>
      <c r="E1042" s="106" t="s">
        <v>353</v>
      </c>
      <c r="F1042" s="106" t="s">
        <v>629</v>
      </c>
      <c r="G1042" s="106">
        <v>5.82</v>
      </c>
      <c r="H1042" s="106">
        <v>6.64</v>
      </c>
      <c r="I1042" s="106">
        <v>7.48</v>
      </c>
      <c r="J1042" s="106">
        <v>8.44</v>
      </c>
      <c r="K1042" s="106">
        <v>9.44</v>
      </c>
      <c r="L1042" s="106">
        <v>10.92</v>
      </c>
      <c r="M1042" s="106">
        <v>12.84</v>
      </c>
      <c r="N1042" s="106">
        <v>15.78</v>
      </c>
      <c r="O1042" s="106">
        <v>20.2</v>
      </c>
    </row>
    <row r="1043" spans="1:15">
      <c r="A1043" s="106">
        <v>2010</v>
      </c>
      <c r="B1043" s="106" t="s">
        <v>305</v>
      </c>
      <c r="C1043" s="106" t="s">
        <v>630</v>
      </c>
      <c r="D1043" s="106" t="s">
        <v>633</v>
      </c>
      <c r="E1043" s="106" t="s">
        <v>353</v>
      </c>
      <c r="F1043" s="106" t="s">
        <v>629</v>
      </c>
      <c r="G1043" s="106">
        <v>5.82</v>
      </c>
      <c r="H1043" s="106">
        <v>6.64</v>
      </c>
      <c r="I1043" s="106">
        <v>7.48</v>
      </c>
      <c r="J1043" s="106">
        <v>8.44</v>
      </c>
      <c r="K1043" s="106">
        <v>9.44</v>
      </c>
      <c r="L1043" s="106">
        <v>10.92</v>
      </c>
      <c r="M1043" s="106">
        <v>12.84</v>
      </c>
      <c r="N1043" s="106">
        <v>15.78</v>
      </c>
      <c r="O1043" s="106">
        <v>20.2</v>
      </c>
    </row>
    <row r="1044" spans="1:15">
      <c r="A1044" s="106">
        <v>2010</v>
      </c>
      <c r="B1044" s="106" t="s">
        <v>305</v>
      </c>
      <c r="C1044" s="106" t="s">
        <v>626</v>
      </c>
      <c r="D1044" s="106" t="s">
        <v>633</v>
      </c>
      <c r="E1044" s="106" t="s">
        <v>353</v>
      </c>
      <c r="F1044" s="106" t="s">
        <v>301</v>
      </c>
      <c r="G1044" s="106">
        <v>5.32</v>
      </c>
      <c r="H1044" s="106">
        <v>5.98</v>
      </c>
      <c r="I1044" s="106">
        <v>6.57</v>
      </c>
      <c r="J1044" s="106">
        <v>7.13</v>
      </c>
      <c r="K1044" s="106">
        <v>7.77</v>
      </c>
      <c r="L1044" s="106">
        <v>8.68</v>
      </c>
      <c r="M1044" s="106">
        <v>9.99</v>
      </c>
      <c r="N1044" s="106">
        <v>12.55</v>
      </c>
      <c r="O1044" s="106">
        <v>17.59</v>
      </c>
    </row>
    <row r="1045" spans="1:15">
      <c r="A1045" s="106">
        <v>2010</v>
      </c>
      <c r="B1045" s="106" t="s">
        <v>305</v>
      </c>
      <c r="C1045" s="106" t="s">
        <v>630</v>
      </c>
      <c r="D1045" s="106" t="s">
        <v>633</v>
      </c>
      <c r="E1045" s="106" t="s">
        <v>353</v>
      </c>
      <c r="F1045" s="106" t="s">
        <v>301</v>
      </c>
      <c r="G1045" s="106">
        <v>5.32</v>
      </c>
      <c r="H1045" s="106">
        <v>5.98</v>
      </c>
      <c r="I1045" s="106">
        <v>6.57</v>
      </c>
      <c r="J1045" s="106">
        <v>7.13</v>
      </c>
      <c r="K1045" s="106">
        <v>7.77</v>
      </c>
      <c r="L1045" s="106">
        <v>8.68</v>
      </c>
      <c r="M1045" s="106">
        <v>9.99</v>
      </c>
      <c r="N1045" s="106">
        <v>12.55</v>
      </c>
      <c r="O1045" s="106">
        <v>17.59</v>
      </c>
    </row>
    <row r="1046" spans="1:15">
      <c r="A1046" s="106">
        <v>2010</v>
      </c>
      <c r="B1046" s="106" t="s">
        <v>305</v>
      </c>
      <c r="C1046" s="106" t="s">
        <v>626</v>
      </c>
      <c r="D1046" s="106" t="s">
        <v>633</v>
      </c>
      <c r="E1046" s="106" t="s">
        <v>353</v>
      </c>
      <c r="F1046" s="106" t="s">
        <v>353</v>
      </c>
      <c r="G1046" s="106">
        <v>5.65</v>
      </c>
      <c r="H1046" s="106">
        <v>6.42</v>
      </c>
      <c r="I1046" s="106">
        <v>7.15</v>
      </c>
      <c r="J1046" s="106">
        <v>7.99</v>
      </c>
      <c r="K1046" s="106">
        <v>9.0299999999999994</v>
      </c>
      <c r="L1046" s="106">
        <v>10.29</v>
      </c>
      <c r="M1046" s="106">
        <v>12.13</v>
      </c>
      <c r="N1046" s="106">
        <v>15.1</v>
      </c>
      <c r="O1046" s="106">
        <v>19.670000000000002</v>
      </c>
    </row>
    <row r="1047" spans="1:15">
      <c r="A1047" s="106">
        <v>2010</v>
      </c>
      <c r="B1047" s="106" t="s">
        <v>305</v>
      </c>
      <c r="C1047" s="106" t="s">
        <v>630</v>
      </c>
      <c r="D1047" s="106" t="s">
        <v>633</v>
      </c>
      <c r="E1047" s="106" t="s">
        <v>353</v>
      </c>
      <c r="F1047" s="106" t="s">
        <v>353</v>
      </c>
      <c r="G1047" s="106">
        <v>5.65</v>
      </c>
      <c r="H1047" s="106">
        <v>6.42</v>
      </c>
      <c r="I1047" s="106">
        <v>7.15</v>
      </c>
      <c r="J1047" s="106">
        <v>7.99</v>
      </c>
      <c r="K1047" s="106">
        <v>9.0299999999999994</v>
      </c>
      <c r="L1047" s="106">
        <v>10.29</v>
      </c>
      <c r="M1047" s="106">
        <v>12.13</v>
      </c>
      <c r="N1047" s="106">
        <v>15.1</v>
      </c>
      <c r="O1047" s="106">
        <v>19.670000000000002</v>
      </c>
    </row>
    <row r="1048" spans="1:15">
      <c r="A1048" s="106">
        <v>2010</v>
      </c>
      <c r="B1048" s="106" t="s">
        <v>305</v>
      </c>
      <c r="C1048" s="106" t="s">
        <v>626</v>
      </c>
      <c r="D1048" s="106" t="s">
        <v>353</v>
      </c>
      <c r="E1048" s="106" t="s">
        <v>628</v>
      </c>
      <c r="F1048" s="106" t="s">
        <v>629</v>
      </c>
      <c r="G1048" s="106">
        <v>8.01</v>
      </c>
      <c r="H1048" s="106">
        <v>9.69</v>
      </c>
      <c r="I1048" s="106">
        <v>11.21</v>
      </c>
      <c r="J1048" s="106">
        <v>12.74</v>
      </c>
      <c r="K1048" s="106">
        <v>14.4</v>
      </c>
      <c r="L1048" s="106">
        <v>16.2</v>
      </c>
      <c r="M1048" s="106">
        <v>18.23</v>
      </c>
      <c r="N1048" s="106">
        <v>20.77</v>
      </c>
      <c r="O1048" s="106">
        <v>25.23</v>
      </c>
    </row>
    <row r="1049" spans="1:15">
      <c r="A1049" s="106">
        <v>2010</v>
      </c>
      <c r="B1049" s="106" t="s">
        <v>305</v>
      </c>
      <c r="C1049" s="106" t="s">
        <v>630</v>
      </c>
      <c r="D1049" s="106" t="s">
        <v>353</v>
      </c>
      <c r="E1049" s="106" t="s">
        <v>628</v>
      </c>
      <c r="F1049" s="106" t="s">
        <v>629</v>
      </c>
      <c r="G1049" s="106">
        <v>8.01</v>
      </c>
      <c r="H1049" s="106">
        <v>9.69</v>
      </c>
      <c r="I1049" s="106">
        <v>11.21</v>
      </c>
      <c r="J1049" s="106">
        <v>12.74</v>
      </c>
      <c r="K1049" s="106">
        <v>14.4</v>
      </c>
      <c r="L1049" s="106">
        <v>16.2</v>
      </c>
      <c r="M1049" s="106">
        <v>18.23</v>
      </c>
      <c r="N1049" s="106">
        <v>20.77</v>
      </c>
      <c r="O1049" s="106">
        <v>25.23</v>
      </c>
    </row>
    <row r="1050" spans="1:15">
      <c r="A1050" s="106">
        <v>2010</v>
      </c>
      <c r="B1050" s="106" t="s">
        <v>305</v>
      </c>
      <c r="C1050" s="106" t="s">
        <v>626</v>
      </c>
      <c r="D1050" s="106" t="s">
        <v>353</v>
      </c>
      <c r="E1050" s="106" t="s">
        <v>628</v>
      </c>
      <c r="F1050" s="106" t="s">
        <v>301</v>
      </c>
      <c r="G1050" s="106">
        <v>6.63</v>
      </c>
      <c r="H1050" s="106">
        <v>7.91</v>
      </c>
      <c r="I1050" s="106">
        <v>9.48</v>
      </c>
      <c r="J1050" s="106">
        <v>10.82</v>
      </c>
      <c r="K1050" s="106">
        <v>12.69</v>
      </c>
      <c r="L1050" s="106">
        <v>14.87</v>
      </c>
      <c r="M1050" s="106">
        <v>17.16</v>
      </c>
      <c r="N1050" s="106">
        <v>20.11</v>
      </c>
      <c r="O1050" s="106">
        <v>24.67</v>
      </c>
    </row>
    <row r="1051" spans="1:15">
      <c r="A1051" s="106">
        <v>2010</v>
      </c>
      <c r="B1051" s="106" t="s">
        <v>305</v>
      </c>
      <c r="C1051" s="106" t="s">
        <v>630</v>
      </c>
      <c r="D1051" s="106" t="s">
        <v>353</v>
      </c>
      <c r="E1051" s="106" t="s">
        <v>628</v>
      </c>
      <c r="F1051" s="106" t="s">
        <v>301</v>
      </c>
      <c r="G1051" s="106">
        <v>6.63</v>
      </c>
      <c r="H1051" s="106">
        <v>7.91</v>
      </c>
      <c r="I1051" s="106">
        <v>9.48</v>
      </c>
      <c r="J1051" s="106">
        <v>10.82</v>
      </c>
      <c r="K1051" s="106">
        <v>12.69</v>
      </c>
      <c r="L1051" s="106">
        <v>14.87</v>
      </c>
      <c r="M1051" s="106">
        <v>17.16</v>
      </c>
      <c r="N1051" s="106">
        <v>20.11</v>
      </c>
      <c r="O1051" s="106">
        <v>24.67</v>
      </c>
    </row>
    <row r="1052" spans="1:15">
      <c r="A1052" s="106">
        <v>2010</v>
      </c>
      <c r="B1052" s="106" t="s">
        <v>305</v>
      </c>
      <c r="C1052" s="106" t="s">
        <v>626</v>
      </c>
      <c r="D1052" s="106" t="s">
        <v>353</v>
      </c>
      <c r="E1052" s="106" t="s">
        <v>628</v>
      </c>
      <c r="F1052" s="106" t="s">
        <v>353</v>
      </c>
      <c r="G1052" s="106">
        <v>7.76</v>
      </c>
      <c r="H1052" s="106">
        <v>9.4700000000000006</v>
      </c>
      <c r="I1052" s="106">
        <v>10.99</v>
      </c>
      <c r="J1052" s="106">
        <v>12.53</v>
      </c>
      <c r="K1052" s="106">
        <v>14.25</v>
      </c>
      <c r="L1052" s="106">
        <v>16.03</v>
      </c>
      <c r="M1052" s="106">
        <v>18.11</v>
      </c>
      <c r="N1052" s="106">
        <v>20.7</v>
      </c>
      <c r="O1052" s="106">
        <v>25.18</v>
      </c>
    </row>
    <row r="1053" spans="1:15">
      <c r="A1053" s="106">
        <v>2010</v>
      </c>
      <c r="B1053" s="106" t="s">
        <v>305</v>
      </c>
      <c r="C1053" s="106" t="s">
        <v>630</v>
      </c>
      <c r="D1053" s="106" t="s">
        <v>353</v>
      </c>
      <c r="E1053" s="106" t="s">
        <v>628</v>
      </c>
      <c r="F1053" s="106" t="s">
        <v>353</v>
      </c>
      <c r="G1053" s="106">
        <v>7.76</v>
      </c>
      <c r="H1053" s="106">
        <v>9.4700000000000006</v>
      </c>
      <c r="I1053" s="106">
        <v>10.99</v>
      </c>
      <c r="J1053" s="106">
        <v>12.53</v>
      </c>
      <c r="K1053" s="106">
        <v>14.25</v>
      </c>
      <c r="L1053" s="106">
        <v>16.03</v>
      </c>
      <c r="M1053" s="106">
        <v>18.11</v>
      </c>
      <c r="N1053" s="106">
        <v>20.7</v>
      </c>
      <c r="O1053" s="106">
        <v>25.18</v>
      </c>
    </row>
    <row r="1054" spans="1:15">
      <c r="A1054" s="106">
        <v>2010</v>
      </c>
      <c r="B1054" s="106" t="s">
        <v>305</v>
      </c>
      <c r="C1054" s="106" t="s">
        <v>626</v>
      </c>
      <c r="D1054" s="106" t="s">
        <v>353</v>
      </c>
      <c r="E1054" s="106" t="s">
        <v>631</v>
      </c>
      <c r="F1054" s="106" t="s">
        <v>629</v>
      </c>
      <c r="G1054" s="106">
        <v>5.75</v>
      </c>
      <c r="H1054" s="106">
        <v>6.46</v>
      </c>
      <c r="I1054" s="106">
        <v>7.06</v>
      </c>
      <c r="J1054" s="106">
        <v>7.68</v>
      </c>
      <c r="K1054" s="106">
        <v>8.34</v>
      </c>
      <c r="L1054" s="106">
        <v>9.1300000000000008</v>
      </c>
      <c r="M1054" s="106">
        <v>10.19</v>
      </c>
      <c r="N1054" s="106">
        <v>11.59</v>
      </c>
      <c r="O1054" s="106">
        <v>14.07</v>
      </c>
    </row>
    <row r="1055" spans="1:15">
      <c r="A1055" s="106">
        <v>2010</v>
      </c>
      <c r="B1055" s="106" t="s">
        <v>305</v>
      </c>
      <c r="C1055" s="106" t="s">
        <v>630</v>
      </c>
      <c r="D1055" s="106" t="s">
        <v>353</v>
      </c>
      <c r="E1055" s="106" t="s">
        <v>631</v>
      </c>
      <c r="F1055" s="106" t="s">
        <v>629</v>
      </c>
      <c r="G1055" s="106">
        <v>5.75</v>
      </c>
      <c r="H1055" s="106">
        <v>6.46</v>
      </c>
      <c r="I1055" s="106">
        <v>7.06</v>
      </c>
      <c r="J1055" s="106">
        <v>7.68</v>
      </c>
      <c r="K1055" s="106">
        <v>8.34</v>
      </c>
      <c r="L1055" s="106">
        <v>9.1300000000000008</v>
      </c>
      <c r="M1055" s="106">
        <v>10.19</v>
      </c>
      <c r="N1055" s="106">
        <v>11.59</v>
      </c>
      <c r="O1055" s="106">
        <v>14.07</v>
      </c>
    </row>
    <row r="1056" spans="1:15">
      <c r="A1056" s="106">
        <v>2010</v>
      </c>
      <c r="B1056" s="106" t="s">
        <v>305</v>
      </c>
      <c r="C1056" s="106" t="s">
        <v>626</v>
      </c>
      <c r="D1056" s="106" t="s">
        <v>353</v>
      </c>
      <c r="E1056" s="106" t="s">
        <v>631</v>
      </c>
      <c r="F1056" s="106" t="s">
        <v>301</v>
      </c>
      <c r="G1056" s="106">
        <v>5.15</v>
      </c>
      <c r="H1056" s="106">
        <v>5.66</v>
      </c>
      <c r="I1056" s="106">
        <v>6.08</v>
      </c>
      <c r="J1056" s="106">
        <v>6.54</v>
      </c>
      <c r="K1056" s="106">
        <v>6.95</v>
      </c>
      <c r="L1056" s="106">
        <v>7.48</v>
      </c>
      <c r="M1056" s="106">
        <v>8.2100000000000009</v>
      </c>
      <c r="N1056" s="106">
        <v>9.35</v>
      </c>
      <c r="O1056" s="106">
        <v>11.67</v>
      </c>
    </row>
    <row r="1057" spans="1:15">
      <c r="A1057" s="106">
        <v>2010</v>
      </c>
      <c r="B1057" s="106" t="s">
        <v>305</v>
      </c>
      <c r="C1057" s="106" t="s">
        <v>630</v>
      </c>
      <c r="D1057" s="106" t="s">
        <v>353</v>
      </c>
      <c r="E1057" s="106" t="s">
        <v>631</v>
      </c>
      <c r="F1057" s="106" t="s">
        <v>301</v>
      </c>
      <c r="G1057" s="106">
        <v>5.15</v>
      </c>
      <c r="H1057" s="106">
        <v>5.66</v>
      </c>
      <c r="I1057" s="106">
        <v>6.08</v>
      </c>
      <c r="J1057" s="106">
        <v>6.54</v>
      </c>
      <c r="K1057" s="106">
        <v>6.95</v>
      </c>
      <c r="L1057" s="106">
        <v>7.48</v>
      </c>
      <c r="M1057" s="106">
        <v>8.2100000000000009</v>
      </c>
      <c r="N1057" s="106">
        <v>9.35</v>
      </c>
      <c r="O1057" s="106">
        <v>11.67</v>
      </c>
    </row>
    <row r="1058" spans="1:15">
      <c r="A1058" s="106">
        <v>2010</v>
      </c>
      <c r="B1058" s="106" t="s">
        <v>305</v>
      </c>
      <c r="C1058" s="106" t="s">
        <v>626</v>
      </c>
      <c r="D1058" s="106" t="s">
        <v>353</v>
      </c>
      <c r="E1058" s="106" t="s">
        <v>631</v>
      </c>
      <c r="F1058" s="106" t="s">
        <v>353</v>
      </c>
      <c r="G1058" s="106">
        <v>5.56</v>
      </c>
      <c r="H1058" s="106">
        <v>6.22</v>
      </c>
      <c r="I1058" s="106">
        <v>6.78</v>
      </c>
      <c r="J1058" s="106">
        <v>7.37</v>
      </c>
      <c r="K1058" s="106">
        <v>8.01</v>
      </c>
      <c r="L1058" s="106">
        <v>8.7799999999999994</v>
      </c>
      <c r="M1058" s="106">
        <v>9.77</v>
      </c>
      <c r="N1058" s="106">
        <v>11.2</v>
      </c>
      <c r="O1058" s="106">
        <v>13.67</v>
      </c>
    </row>
    <row r="1059" spans="1:15">
      <c r="A1059" s="106">
        <v>2010</v>
      </c>
      <c r="B1059" s="106" t="s">
        <v>305</v>
      </c>
      <c r="C1059" s="106" t="s">
        <v>630</v>
      </c>
      <c r="D1059" s="106" t="s">
        <v>353</v>
      </c>
      <c r="E1059" s="106" t="s">
        <v>631</v>
      </c>
      <c r="F1059" s="106" t="s">
        <v>353</v>
      </c>
      <c r="G1059" s="106">
        <v>5.56</v>
      </c>
      <c r="H1059" s="106">
        <v>6.22</v>
      </c>
      <c r="I1059" s="106">
        <v>6.78</v>
      </c>
      <c r="J1059" s="106">
        <v>7.37</v>
      </c>
      <c r="K1059" s="106">
        <v>8.01</v>
      </c>
      <c r="L1059" s="106">
        <v>8.7799999999999994</v>
      </c>
      <c r="M1059" s="106">
        <v>9.77</v>
      </c>
      <c r="N1059" s="106">
        <v>11.2</v>
      </c>
      <c r="O1059" s="106">
        <v>13.67</v>
      </c>
    </row>
    <row r="1060" spans="1:15">
      <c r="A1060" s="106">
        <v>2010</v>
      </c>
      <c r="B1060" s="106" t="s">
        <v>305</v>
      </c>
      <c r="C1060" s="106" t="s">
        <v>626</v>
      </c>
      <c r="D1060" s="106" t="s">
        <v>353</v>
      </c>
      <c r="E1060" s="106" t="s">
        <v>353</v>
      </c>
      <c r="F1060" s="106" t="s">
        <v>629</v>
      </c>
      <c r="G1060" s="106">
        <v>6.1</v>
      </c>
      <c r="H1060" s="106">
        <v>7.02</v>
      </c>
      <c r="I1060" s="106">
        <v>7.86</v>
      </c>
      <c r="J1060" s="106">
        <v>8.8000000000000007</v>
      </c>
      <c r="K1060" s="106">
        <v>9.93</v>
      </c>
      <c r="L1060" s="106">
        <v>11.31</v>
      </c>
      <c r="M1060" s="106">
        <v>13.12</v>
      </c>
      <c r="N1060" s="106">
        <v>15.71</v>
      </c>
      <c r="O1060" s="106">
        <v>19.899999999999999</v>
      </c>
    </row>
    <row r="1061" spans="1:15">
      <c r="A1061" s="106">
        <v>2010</v>
      </c>
      <c r="B1061" s="106" t="s">
        <v>305</v>
      </c>
      <c r="C1061" s="106" t="s">
        <v>630</v>
      </c>
      <c r="D1061" s="106" t="s">
        <v>353</v>
      </c>
      <c r="E1061" s="106" t="s">
        <v>353</v>
      </c>
      <c r="F1061" s="106" t="s">
        <v>629</v>
      </c>
      <c r="G1061" s="106">
        <v>6.1</v>
      </c>
      <c r="H1061" s="106">
        <v>7.02</v>
      </c>
      <c r="I1061" s="106">
        <v>7.86</v>
      </c>
      <c r="J1061" s="106">
        <v>8.8000000000000007</v>
      </c>
      <c r="K1061" s="106">
        <v>9.93</v>
      </c>
      <c r="L1061" s="106">
        <v>11.31</v>
      </c>
      <c r="M1061" s="106">
        <v>13.12</v>
      </c>
      <c r="N1061" s="106">
        <v>15.71</v>
      </c>
      <c r="O1061" s="106">
        <v>19.899999999999999</v>
      </c>
    </row>
    <row r="1062" spans="1:15">
      <c r="A1062" s="106">
        <v>2010</v>
      </c>
      <c r="B1062" s="106" t="s">
        <v>305</v>
      </c>
      <c r="C1062" s="106" t="s">
        <v>626</v>
      </c>
      <c r="D1062" s="106" t="s">
        <v>353</v>
      </c>
      <c r="E1062" s="106" t="s">
        <v>353</v>
      </c>
      <c r="F1062" s="106" t="s">
        <v>301</v>
      </c>
      <c r="G1062" s="106">
        <v>5.26</v>
      </c>
      <c r="H1062" s="106">
        <v>5.87</v>
      </c>
      <c r="I1062" s="106">
        <v>6.39</v>
      </c>
      <c r="J1062" s="106">
        <v>6.9</v>
      </c>
      <c r="K1062" s="106">
        <v>7.51</v>
      </c>
      <c r="L1062" s="106">
        <v>8.3699999999999992</v>
      </c>
      <c r="M1062" s="106">
        <v>9.65</v>
      </c>
      <c r="N1062" s="106">
        <v>11.92</v>
      </c>
      <c r="O1062" s="106">
        <v>16.79</v>
      </c>
    </row>
    <row r="1063" spans="1:15">
      <c r="A1063" s="106">
        <v>2010</v>
      </c>
      <c r="B1063" s="106" t="s">
        <v>305</v>
      </c>
      <c r="C1063" s="106" t="s">
        <v>630</v>
      </c>
      <c r="D1063" s="106" t="s">
        <v>353</v>
      </c>
      <c r="E1063" s="106" t="s">
        <v>353</v>
      </c>
      <c r="F1063" s="106" t="s">
        <v>301</v>
      </c>
      <c r="G1063" s="106">
        <v>5.26</v>
      </c>
      <c r="H1063" s="106">
        <v>5.87</v>
      </c>
      <c r="I1063" s="106">
        <v>6.39</v>
      </c>
      <c r="J1063" s="106">
        <v>6.9</v>
      </c>
      <c r="K1063" s="106">
        <v>7.51</v>
      </c>
      <c r="L1063" s="106">
        <v>8.3699999999999992</v>
      </c>
      <c r="M1063" s="106">
        <v>9.65</v>
      </c>
      <c r="N1063" s="106">
        <v>11.92</v>
      </c>
      <c r="O1063" s="106">
        <v>16.79</v>
      </c>
    </row>
    <row r="1064" spans="1:15">
      <c r="A1064" s="106">
        <v>2010</v>
      </c>
      <c r="B1064" s="106" t="s">
        <v>305</v>
      </c>
      <c r="C1064" s="106" t="s">
        <v>626</v>
      </c>
      <c r="D1064" s="106" t="s">
        <v>353</v>
      </c>
      <c r="E1064" s="106" t="s">
        <v>353</v>
      </c>
      <c r="F1064" s="106" t="s">
        <v>353</v>
      </c>
      <c r="G1064" s="106">
        <v>5.86</v>
      </c>
      <c r="H1064" s="106">
        <v>6.7</v>
      </c>
      <c r="I1064" s="106">
        <v>7.49</v>
      </c>
      <c r="J1064" s="106">
        <v>8.36</v>
      </c>
      <c r="K1064" s="106">
        <v>9.41</v>
      </c>
      <c r="L1064" s="106">
        <v>10.78</v>
      </c>
      <c r="M1064" s="106">
        <v>12.57</v>
      </c>
      <c r="N1064" s="106">
        <v>15.22</v>
      </c>
      <c r="O1064" s="106">
        <v>19.489999999999998</v>
      </c>
    </row>
    <row r="1065" spans="1:15">
      <c r="A1065" s="106">
        <v>2010</v>
      </c>
      <c r="B1065" s="106" t="s">
        <v>305</v>
      </c>
      <c r="C1065" s="106" t="s">
        <v>630</v>
      </c>
      <c r="D1065" s="106" t="s">
        <v>353</v>
      </c>
      <c r="E1065" s="106" t="s">
        <v>353</v>
      </c>
      <c r="F1065" s="106" t="s">
        <v>353</v>
      </c>
      <c r="G1065" s="106">
        <v>5.86</v>
      </c>
      <c r="H1065" s="106">
        <v>6.7</v>
      </c>
      <c r="I1065" s="106">
        <v>7.49</v>
      </c>
      <c r="J1065" s="106">
        <v>8.36</v>
      </c>
      <c r="K1065" s="106">
        <v>9.41</v>
      </c>
      <c r="L1065" s="106">
        <v>10.78</v>
      </c>
      <c r="M1065" s="106">
        <v>12.57</v>
      </c>
      <c r="N1065" s="106">
        <v>15.22</v>
      </c>
      <c r="O1065" s="106">
        <v>19.489999999999998</v>
      </c>
    </row>
    <row r="1066" spans="1:15">
      <c r="A1066" s="106">
        <v>2010</v>
      </c>
      <c r="B1066" s="106" t="s">
        <v>305</v>
      </c>
      <c r="C1066" s="106" t="s">
        <v>626</v>
      </c>
      <c r="D1066" s="106" t="s">
        <v>634</v>
      </c>
      <c r="E1066" s="106" t="s">
        <v>628</v>
      </c>
      <c r="F1066" s="106" t="s">
        <v>629</v>
      </c>
      <c r="G1066" s="106">
        <v>9.66</v>
      </c>
      <c r="H1066" s="106">
        <v>11.57</v>
      </c>
      <c r="I1066" s="106">
        <v>13.36</v>
      </c>
      <c r="J1066" s="106">
        <v>15.06</v>
      </c>
      <c r="K1066" s="106">
        <v>16.93</v>
      </c>
      <c r="L1066" s="106">
        <v>19.02</v>
      </c>
      <c r="M1066" s="106">
        <v>21.41</v>
      </c>
      <c r="N1066" s="106">
        <v>24.35</v>
      </c>
      <c r="O1066" s="106">
        <v>28.91</v>
      </c>
    </row>
    <row r="1067" spans="1:15">
      <c r="A1067" s="106">
        <v>2010</v>
      </c>
      <c r="B1067" s="106" t="s">
        <v>305</v>
      </c>
      <c r="C1067" s="106" t="s">
        <v>630</v>
      </c>
      <c r="D1067" s="106" t="s">
        <v>634</v>
      </c>
      <c r="E1067" s="106" t="s">
        <v>628</v>
      </c>
      <c r="F1067" s="106" t="s">
        <v>629</v>
      </c>
      <c r="G1067" s="106">
        <v>9.66</v>
      </c>
      <c r="H1067" s="106">
        <v>11.57</v>
      </c>
      <c r="I1067" s="106">
        <v>13.36</v>
      </c>
      <c r="J1067" s="106">
        <v>15.06</v>
      </c>
      <c r="K1067" s="106">
        <v>16.93</v>
      </c>
      <c r="L1067" s="106">
        <v>19.02</v>
      </c>
      <c r="M1067" s="106">
        <v>21.41</v>
      </c>
      <c r="N1067" s="106">
        <v>24.35</v>
      </c>
      <c r="O1067" s="106">
        <v>28.91</v>
      </c>
    </row>
    <row r="1068" spans="1:15">
      <c r="A1068" s="106">
        <v>2010</v>
      </c>
      <c r="B1068" s="106" t="s">
        <v>305</v>
      </c>
      <c r="C1068" s="106" t="s">
        <v>626</v>
      </c>
      <c r="D1068" s="106" t="s">
        <v>634</v>
      </c>
      <c r="E1068" s="106" t="s">
        <v>628</v>
      </c>
      <c r="F1068" s="106" t="s">
        <v>301</v>
      </c>
      <c r="G1068" s="106">
        <v>6.91</v>
      </c>
      <c r="H1068" s="106">
        <v>8.1300000000000008</v>
      </c>
      <c r="I1068" s="106">
        <v>9.39</v>
      </c>
      <c r="J1068" s="106">
        <v>10.9</v>
      </c>
      <c r="K1068" s="106">
        <v>12.98</v>
      </c>
      <c r="L1068" s="106">
        <v>16.350000000000001</v>
      </c>
      <c r="M1068" s="106">
        <v>20.88</v>
      </c>
      <c r="N1068" s="106">
        <v>40.19</v>
      </c>
      <c r="O1068" s="106">
        <v>81.11</v>
      </c>
    </row>
    <row r="1069" spans="1:15">
      <c r="A1069" s="106">
        <v>2010</v>
      </c>
      <c r="B1069" s="106" t="s">
        <v>305</v>
      </c>
      <c r="C1069" s="106" t="s">
        <v>630</v>
      </c>
      <c r="D1069" s="106" t="s">
        <v>634</v>
      </c>
      <c r="E1069" s="106" t="s">
        <v>628</v>
      </c>
      <c r="F1069" s="106" t="s">
        <v>301</v>
      </c>
      <c r="G1069" s="106">
        <v>6.91</v>
      </c>
      <c r="H1069" s="106">
        <v>8.1300000000000008</v>
      </c>
      <c r="I1069" s="106">
        <v>9.39</v>
      </c>
      <c r="J1069" s="106">
        <v>10.9</v>
      </c>
      <c r="K1069" s="106">
        <v>12.98</v>
      </c>
      <c r="L1069" s="106">
        <v>16.350000000000001</v>
      </c>
      <c r="M1069" s="106">
        <v>20.88</v>
      </c>
      <c r="N1069" s="106">
        <v>40.19</v>
      </c>
      <c r="O1069" s="106">
        <v>81.11</v>
      </c>
    </row>
    <row r="1070" spans="1:15">
      <c r="A1070" s="106">
        <v>2010</v>
      </c>
      <c r="B1070" s="106" t="s">
        <v>305</v>
      </c>
      <c r="C1070" s="106" t="s">
        <v>626</v>
      </c>
      <c r="D1070" s="106" t="s">
        <v>634</v>
      </c>
      <c r="E1070" s="106" t="s">
        <v>628</v>
      </c>
      <c r="F1070" s="106" t="s">
        <v>353</v>
      </c>
      <c r="G1070" s="106">
        <v>9.49</v>
      </c>
      <c r="H1070" s="106">
        <v>11.38</v>
      </c>
      <c r="I1070" s="106">
        <v>13.19</v>
      </c>
      <c r="J1070" s="106">
        <v>14.93</v>
      </c>
      <c r="K1070" s="106">
        <v>16.82</v>
      </c>
      <c r="L1070" s="106">
        <v>18.96</v>
      </c>
      <c r="M1070" s="106">
        <v>21.39</v>
      </c>
      <c r="N1070" s="106">
        <v>24.45</v>
      </c>
      <c r="O1070" s="106">
        <v>29.4</v>
      </c>
    </row>
    <row r="1071" spans="1:15">
      <c r="A1071" s="106">
        <v>2010</v>
      </c>
      <c r="B1071" s="106" t="s">
        <v>305</v>
      </c>
      <c r="C1071" s="106" t="s">
        <v>630</v>
      </c>
      <c r="D1071" s="106" t="s">
        <v>634</v>
      </c>
      <c r="E1071" s="106" t="s">
        <v>628</v>
      </c>
      <c r="F1071" s="106" t="s">
        <v>353</v>
      </c>
      <c r="G1071" s="106">
        <v>9.49</v>
      </c>
      <c r="H1071" s="106">
        <v>11.38</v>
      </c>
      <c r="I1071" s="106">
        <v>13.19</v>
      </c>
      <c r="J1071" s="106">
        <v>14.93</v>
      </c>
      <c r="K1071" s="106">
        <v>16.82</v>
      </c>
      <c r="L1071" s="106">
        <v>18.96</v>
      </c>
      <c r="M1071" s="106">
        <v>21.39</v>
      </c>
      <c r="N1071" s="106">
        <v>24.45</v>
      </c>
      <c r="O1071" s="106">
        <v>29.4</v>
      </c>
    </row>
    <row r="1072" spans="1:15">
      <c r="A1072" s="106">
        <v>2010</v>
      </c>
      <c r="B1072" s="106" t="s">
        <v>305</v>
      </c>
      <c r="C1072" s="106" t="s">
        <v>626</v>
      </c>
      <c r="D1072" s="106" t="s">
        <v>634</v>
      </c>
      <c r="E1072" s="106" t="s">
        <v>631</v>
      </c>
      <c r="F1072" s="106" t="s">
        <v>629</v>
      </c>
      <c r="G1072" s="106">
        <v>6.75</v>
      </c>
      <c r="H1072" s="106">
        <v>7.78</v>
      </c>
      <c r="I1072" s="106">
        <v>8.48</v>
      </c>
      <c r="J1072" s="106">
        <v>9.5399999999999991</v>
      </c>
      <c r="K1072" s="106">
        <v>10.78</v>
      </c>
      <c r="L1072" s="106">
        <v>12.28</v>
      </c>
      <c r="M1072" s="106">
        <v>13.95</v>
      </c>
      <c r="N1072" s="106">
        <v>15.8</v>
      </c>
      <c r="O1072" s="106">
        <v>19.77</v>
      </c>
    </row>
    <row r="1073" spans="1:15">
      <c r="A1073" s="106">
        <v>2010</v>
      </c>
      <c r="B1073" s="106" t="s">
        <v>305</v>
      </c>
      <c r="C1073" s="106" t="s">
        <v>630</v>
      </c>
      <c r="D1073" s="106" t="s">
        <v>634</v>
      </c>
      <c r="E1073" s="106" t="s">
        <v>631</v>
      </c>
      <c r="F1073" s="106" t="s">
        <v>629</v>
      </c>
      <c r="G1073" s="106">
        <v>6.75</v>
      </c>
      <c r="H1073" s="106">
        <v>7.78</v>
      </c>
      <c r="I1073" s="106">
        <v>8.48</v>
      </c>
      <c r="J1073" s="106">
        <v>9.5399999999999991</v>
      </c>
      <c r="K1073" s="106">
        <v>10.78</v>
      </c>
      <c r="L1073" s="106">
        <v>12.28</v>
      </c>
      <c r="M1073" s="106">
        <v>13.95</v>
      </c>
      <c r="N1073" s="106">
        <v>15.8</v>
      </c>
      <c r="O1073" s="106">
        <v>19.77</v>
      </c>
    </row>
    <row r="1074" spans="1:15">
      <c r="A1074" s="106">
        <v>2010</v>
      </c>
      <c r="B1074" s="106" t="s">
        <v>305</v>
      </c>
      <c r="C1074" s="106" t="s">
        <v>626</v>
      </c>
      <c r="D1074" s="106" t="s">
        <v>634</v>
      </c>
      <c r="E1074" s="106" t="s">
        <v>631</v>
      </c>
      <c r="F1074" s="106" t="s">
        <v>301</v>
      </c>
      <c r="G1074" s="106">
        <v>5.63</v>
      </c>
      <c r="H1074" s="106">
        <v>6.39</v>
      </c>
      <c r="I1074" s="106">
        <v>7.43</v>
      </c>
      <c r="J1074" s="106">
        <v>8.25</v>
      </c>
      <c r="K1074" s="106">
        <v>9.11</v>
      </c>
      <c r="L1074" s="106">
        <v>10.14</v>
      </c>
      <c r="M1074" s="106">
        <v>11.49</v>
      </c>
      <c r="N1074" s="106">
        <v>14.26</v>
      </c>
      <c r="O1074" s="106">
        <v>19.28</v>
      </c>
    </row>
    <row r="1075" spans="1:15">
      <c r="A1075" s="106">
        <v>2010</v>
      </c>
      <c r="B1075" s="106" t="s">
        <v>305</v>
      </c>
      <c r="C1075" s="106" t="s">
        <v>630</v>
      </c>
      <c r="D1075" s="106" t="s">
        <v>634</v>
      </c>
      <c r="E1075" s="106" t="s">
        <v>631</v>
      </c>
      <c r="F1075" s="106" t="s">
        <v>301</v>
      </c>
      <c r="G1075" s="106">
        <v>5.63</v>
      </c>
      <c r="H1075" s="106">
        <v>6.39</v>
      </c>
      <c r="I1075" s="106">
        <v>7.43</v>
      </c>
      <c r="J1075" s="106">
        <v>8.25</v>
      </c>
      <c r="K1075" s="106">
        <v>9.11</v>
      </c>
      <c r="L1075" s="106">
        <v>10.14</v>
      </c>
      <c r="M1075" s="106">
        <v>11.49</v>
      </c>
      <c r="N1075" s="106">
        <v>14.26</v>
      </c>
      <c r="O1075" s="106">
        <v>19.28</v>
      </c>
    </row>
    <row r="1076" spans="1:15">
      <c r="A1076" s="106">
        <v>2010</v>
      </c>
      <c r="B1076" s="106" t="s">
        <v>305</v>
      </c>
      <c r="C1076" s="106" t="s">
        <v>626</v>
      </c>
      <c r="D1076" s="106" t="s">
        <v>634</v>
      </c>
      <c r="E1076" s="106" t="s">
        <v>631</v>
      </c>
      <c r="F1076" s="106" t="s">
        <v>353</v>
      </c>
      <c r="G1076" s="106">
        <v>6.51</v>
      </c>
      <c r="H1076" s="106">
        <v>7.66</v>
      </c>
      <c r="I1076" s="106">
        <v>8.36</v>
      </c>
      <c r="J1076" s="106">
        <v>9.33</v>
      </c>
      <c r="K1076" s="106">
        <v>10.56</v>
      </c>
      <c r="L1076" s="106">
        <v>12.05</v>
      </c>
      <c r="M1076" s="106">
        <v>13.72</v>
      </c>
      <c r="N1076" s="106">
        <v>15.71</v>
      </c>
      <c r="O1076" s="106">
        <v>19.739999999999998</v>
      </c>
    </row>
    <row r="1077" spans="1:15">
      <c r="A1077" s="106">
        <v>2010</v>
      </c>
      <c r="B1077" s="106" t="s">
        <v>305</v>
      </c>
      <c r="C1077" s="106" t="s">
        <v>630</v>
      </c>
      <c r="D1077" s="106" t="s">
        <v>634</v>
      </c>
      <c r="E1077" s="106" t="s">
        <v>631</v>
      </c>
      <c r="F1077" s="106" t="s">
        <v>353</v>
      </c>
      <c r="G1077" s="106">
        <v>6.51</v>
      </c>
      <c r="H1077" s="106">
        <v>7.66</v>
      </c>
      <c r="I1077" s="106">
        <v>8.36</v>
      </c>
      <c r="J1077" s="106">
        <v>9.33</v>
      </c>
      <c r="K1077" s="106">
        <v>10.56</v>
      </c>
      <c r="L1077" s="106">
        <v>12.05</v>
      </c>
      <c r="M1077" s="106">
        <v>13.72</v>
      </c>
      <c r="N1077" s="106">
        <v>15.71</v>
      </c>
      <c r="O1077" s="106">
        <v>19.739999999999998</v>
      </c>
    </row>
    <row r="1078" spans="1:15">
      <c r="A1078" s="106">
        <v>2010</v>
      </c>
      <c r="B1078" s="106" t="s">
        <v>305</v>
      </c>
      <c r="C1078" s="106" t="s">
        <v>626</v>
      </c>
      <c r="D1078" s="106" t="s">
        <v>634</v>
      </c>
      <c r="E1078" s="106" t="s">
        <v>353</v>
      </c>
      <c r="F1078" s="106" t="s">
        <v>629</v>
      </c>
      <c r="G1078" s="106">
        <v>7.3</v>
      </c>
      <c r="H1078" s="106">
        <v>8.48</v>
      </c>
      <c r="I1078" s="106">
        <v>9.86</v>
      </c>
      <c r="J1078" s="106">
        <v>11.41</v>
      </c>
      <c r="K1078" s="106">
        <v>13</v>
      </c>
      <c r="L1078" s="106">
        <v>14.82</v>
      </c>
      <c r="M1078" s="106">
        <v>16.850000000000001</v>
      </c>
      <c r="N1078" s="106">
        <v>20.13</v>
      </c>
      <c r="O1078" s="106">
        <v>24.67</v>
      </c>
    </row>
    <row r="1079" spans="1:15">
      <c r="A1079" s="106">
        <v>2010</v>
      </c>
      <c r="B1079" s="106" t="s">
        <v>305</v>
      </c>
      <c r="C1079" s="106" t="s">
        <v>630</v>
      </c>
      <c r="D1079" s="106" t="s">
        <v>634</v>
      </c>
      <c r="E1079" s="106" t="s">
        <v>353</v>
      </c>
      <c r="F1079" s="106" t="s">
        <v>629</v>
      </c>
      <c r="G1079" s="106">
        <v>7.3</v>
      </c>
      <c r="H1079" s="106">
        <v>8.48</v>
      </c>
      <c r="I1079" s="106">
        <v>9.86</v>
      </c>
      <c r="J1079" s="106">
        <v>11.41</v>
      </c>
      <c r="K1079" s="106">
        <v>13</v>
      </c>
      <c r="L1079" s="106">
        <v>14.82</v>
      </c>
      <c r="M1079" s="106">
        <v>16.850000000000001</v>
      </c>
      <c r="N1079" s="106">
        <v>20.13</v>
      </c>
      <c r="O1079" s="106">
        <v>24.67</v>
      </c>
    </row>
    <row r="1080" spans="1:15">
      <c r="A1080" s="106">
        <v>2010</v>
      </c>
      <c r="B1080" s="106" t="s">
        <v>305</v>
      </c>
      <c r="C1080" s="106" t="s">
        <v>626</v>
      </c>
      <c r="D1080" s="106" t="s">
        <v>634</v>
      </c>
      <c r="E1080" s="106" t="s">
        <v>353</v>
      </c>
      <c r="F1080" s="106" t="s">
        <v>301</v>
      </c>
      <c r="G1080" s="106">
        <v>5.77</v>
      </c>
      <c r="H1080" s="106">
        <v>6.58</v>
      </c>
      <c r="I1080" s="106">
        <v>7.78</v>
      </c>
      <c r="J1080" s="106">
        <v>8.5399999999999991</v>
      </c>
      <c r="K1080" s="106">
        <v>9.51</v>
      </c>
      <c r="L1080" s="106">
        <v>10.73</v>
      </c>
      <c r="M1080" s="106">
        <v>12.86</v>
      </c>
      <c r="N1080" s="106">
        <v>16.09</v>
      </c>
      <c r="O1080" s="106">
        <v>23.98</v>
      </c>
    </row>
    <row r="1081" spans="1:15">
      <c r="A1081" s="106">
        <v>2010</v>
      </c>
      <c r="B1081" s="106" t="s">
        <v>305</v>
      </c>
      <c r="C1081" s="106" t="s">
        <v>630</v>
      </c>
      <c r="D1081" s="106" t="s">
        <v>634</v>
      </c>
      <c r="E1081" s="106" t="s">
        <v>353</v>
      </c>
      <c r="F1081" s="106" t="s">
        <v>301</v>
      </c>
      <c r="G1081" s="106">
        <v>5.77</v>
      </c>
      <c r="H1081" s="106">
        <v>6.58</v>
      </c>
      <c r="I1081" s="106">
        <v>7.78</v>
      </c>
      <c r="J1081" s="106">
        <v>8.5399999999999991</v>
      </c>
      <c r="K1081" s="106">
        <v>9.51</v>
      </c>
      <c r="L1081" s="106">
        <v>10.73</v>
      </c>
      <c r="M1081" s="106">
        <v>12.86</v>
      </c>
      <c r="N1081" s="106">
        <v>16.09</v>
      </c>
      <c r="O1081" s="106">
        <v>23.98</v>
      </c>
    </row>
    <row r="1082" spans="1:15">
      <c r="A1082" s="106">
        <v>2010</v>
      </c>
      <c r="B1082" s="106" t="s">
        <v>305</v>
      </c>
      <c r="C1082" s="106" t="s">
        <v>626</v>
      </c>
      <c r="D1082" s="106" t="s">
        <v>634</v>
      </c>
      <c r="E1082" s="106" t="s">
        <v>353</v>
      </c>
      <c r="F1082" s="106" t="s">
        <v>353</v>
      </c>
      <c r="G1082" s="106">
        <v>7.07</v>
      </c>
      <c r="H1082" s="106">
        <v>8.2899999999999991</v>
      </c>
      <c r="I1082" s="106">
        <v>9.59</v>
      </c>
      <c r="J1082" s="106">
        <v>11.03</v>
      </c>
      <c r="K1082" s="106">
        <v>12.68</v>
      </c>
      <c r="L1082" s="106">
        <v>14.54</v>
      </c>
      <c r="M1082" s="106">
        <v>16.600000000000001</v>
      </c>
      <c r="N1082" s="106">
        <v>19.88</v>
      </c>
      <c r="O1082" s="106">
        <v>24.66</v>
      </c>
    </row>
    <row r="1083" spans="1:15">
      <c r="A1083" s="106">
        <v>2010</v>
      </c>
      <c r="B1083" s="106" t="s">
        <v>305</v>
      </c>
      <c r="C1083" s="106" t="s">
        <v>630</v>
      </c>
      <c r="D1083" s="106" t="s">
        <v>634</v>
      </c>
      <c r="E1083" s="106" t="s">
        <v>353</v>
      </c>
      <c r="F1083" s="106" t="s">
        <v>353</v>
      </c>
      <c r="G1083" s="106">
        <v>7.07</v>
      </c>
      <c r="H1083" s="106">
        <v>8.2899999999999991</v>
      </c>
      <c r="I1083" s="106">
        <v>9.59</v>
      </c>
      <c r="J1083" s="106">
        <v>11.03</v>
      </c>
      <c r="K1083" s="106">
        <v>12.68</v>
      </c>
      <c r="L1083" s="106">
        <v>14.54</v>
      </c>
      <c r="M1083" s="106">
        <v>16.600000000000001</v>
      </c>
      <c r="N1083" s="106">
        <v>19.88</v>
      </c>
      <c r="O1083" s="106">
        <v>24.66</v>
      </c>
    </row>
    <row r="1084" spans="1:15">
      <c r="A1084" s="106">
        <v>2010</v>
      </c>
      <c r="B1084" s="106" t="s">
        <v>290</v>
      </c>
      <c r="C1084" s="106" t="s">
        <v>626</v>
      </c>
      <c r="D1084" s="106" t="s">
        <v>627</v>
      </c>
      <c r="E1084" s="106" t="s">
        <v>628</v>
      </c>
      <c r="F1084" s="106" t="s">
        <v>629</v>
      </c>
      <c r="G1084" s="106">
        <v>14.44</v>
      </c>
      <c r="H1084" s="106">
        <v>16.55</v>
      </c>
      <c r="I1084" s="106">
        <v>18.32</v>
      </c>
      <c r="J1084" s="106">
        <v>19.809999999999999</v>
      </c>
      <c r="K1084" s="106">
        <v>21.48</v>
      </c>
      <c r="L1084" s="106">
        <v>23.35</v>
      </c>
      <c r="M1084" s="106">
        <v>25.68</v>
      </c>
      <c r="N1084" s="106">
        <v>28.99</v>
      </c>
      <c r="O1084" s="106">
        <v>34.89</v>
      </c>
    </row>
    <row r="1085" spans="1:15">
      <c r="A1085" s="106">
        <v>2010</v>
      </c>
      <c r="B1085" s="106" t="s">
        <v>290</v>
      </c>
      <c r="C1085" s="106" t="s">
        <v>630</v>
      </c>
      <c r="D1085" s="106" t="s">
        <v>627</v>
      </c>
      <c r="E1085" s="106" t="s">
        <v>628</v>
      </c>
      <c r="F1085" s="106" t="s">
        <v>629</v>
      </c>
      <c r="G1085" s="106">
        <v>14.43</v>
      </c>
      <c r="H1085" s="106">
        <v>16.55</v>
      </c>
      <c r="I1085" s="106">
        <v>18.32</v>
      </c>
      <c r="J1085" s="106">
        <v>19.809999999999999</v>
      </c>
      <c r="K1085" s="106">
        <v>21.48</v>
      </c>
      <c r="L1085" s="106">
        <v>23.35</v>
      </c>
      <c r="M1085" s="106">
        <v>25.68</v>
      </c>
      <c r="N1085" s="106">
        <v>28.99</v>
      </c>
      <c r="O1085" s="106">
        <v>34.89</v>
      </c>
    </row>
    <row r="1086" spans="1:15">
      <c r="A1086" s="106">
        <v>2010</v>
      </c>
      <c r="B1086" s="106" t="s">
        <v>290</v>
      </c>
      <c r="C1086" s="106" t="s">
        <v>626</v>
      </c>
      <c r="D1086" s="106" t="s">
        <v>627</v>
      </c>
      <c r="E1086" s="106" t="s">
        <v>628</v>
      </c>
      <c r="F1086" s="106" t="s">
        <v>301</v>
      </c>
      <c r="G1086" s="106">
        <v>12.37</v>
      </c>
      <c r="H1086" s="106">
        <v>14.1</v>
      </c>
      <c r="I1086" s="106">
        <v>15.82</v>
      </c>
      <c r="J1086" s="106">
        <v>17.91</v>
      </c>
      <c r="K1086" s="106">
        <v>19.73</v>
      </c>
      <c r="L1086" s="106">
        <v>21.98</v>
      </c>
      <c r="M1086" s="106">
        <v>24.41</v>
      </c>
      <c r="N1086" s="106">
        <v>27.26</v>
      </c>
      <c r="O1086" s="106">
        <v>32.03</v>
      </c>
    </row>
    <row r="1087" spans="1:15">
      <c r="A1087" s="106">
        <v>2010</v>
      </c>
      <c r="B1087" s="106" t="s">
        <v>290</v>
      </c>
      <c r="C1087" s="106" t="s">
        <v>630</v>
      </c>
      <c r="D1087" s="106" t="s">
        <v>627</v>
      </c>
      <c r="E1087" s="106" t="s">
        <v>628</v>
      </c>
      <c r="F1087" s="106" t="s">
        <v>301</v>
      </c>
      <c r="G1087" s="106">
        <v>12.37</v>
      </c>
      <c r="H1087" s="106">
        <v>14.1</v>
      </c>
      <c r="I1087" s="106">
        <v>15.82</v>
      </c>
      <c r="J1087" s="106">
        <v>17.91</v>
      </c>
      <c r="K1087" s="106">
        <v>19.73</v>
      </c>
      <c r="L1087" s="106">
        <v>21.98</v>
      </c>
      <c r="M1087" s="106">
        <v>24.41</v>
      </c>
      <c r="N1087" s="106">
        <v>27.26</v>
      </c>
      <c r="O1087" s="106">
        <v>32.03</v>
      </c>
    </row>
    <row r="1088" spans="1:15">
      <c r="A1088" s="106">
        <v>2010</v>
      </c>
      <c r="B1088" s="106" t="s">
        <v>290</v>
      </c>
      <c r="C1088" s="106" t="s">
        <v>626</v>
      </c>
      <c r="D1088" s="106" t="s">
        <v>627</v>
      </c>
      <c r="E1088" s="106" t="s">
        <v>628</v>
      </c>
      <c r="F1088" s="106" t="s">
        <v>353</v>
      </c>
      <c r="G1088" s="106">
        <v>14.28</v>
      </c>
      <c r="H1088" s="106">
        <v>16.420000000000002</v>
      </c>
      <c r="I1088" s="106">
        <v>18.2</v>
      </c>
      <c r="J1088" s="106">
        <v>19.72</v>
      </c>
      <c r="K1088" s="106">
        <v>21.47</v>
      </c>
      <c r="L1088" s="106">
        <v>23.32</v>
      </c>
      <c r="M1088" s="106">
        <v>25.61</v>
      </c>
      <c r="N1088" s="106">
        <v>28.89</v>
      </c>
      <c r="O1088" s="106">
        <v>34.799999999999997</v>
      </c>
    </row>
    <row r="1089" spans="1:15">
      <c r="A1089" s="106">
        <v>2010</v>
      </c>
      <c r="B1089" s="106" t="s">
        <v>290</v>
      </c>
      <c r="C1089" s="106" t="s">
        <v>630</v>
      </c>
      <c r="D1089" s="106" t="s">
        <v>627</v>
      </c>
      <c r="E1089" s="106" t="s">
        <v>628</v>
      </c>
      <c r="F1089" s="106" t="s">
        <v>353</v>
      </c>
      <c r="G1089" s="106">
        <v>14.28</v>
      </c>
      <c r="H1089" s="106">
        <v>16.41</v>
      </c>
      <c r="I1089" s="106">
        <v>18.2</v>
      </c>
      <c r="J1089" s="106">
        <v>19.72</v>
      </c>
      <c r="K1089" s="106">
        <v>21.47</v>
      </c>
      <c r="L1089" s="106">
        <v>23.32</v>
      </c>
      <c r="M1089" s="106">
        <v>25.61</v>
      </c>
      <c r="N1089" s="106">
        <v>28.88</v>
      </c>
      <c r="O1089" s="106">
        <v>34.799999999999997</v>
      </c>
    </row>
    <row r="1090" spans="1:15">
      <c r="A1090" s="106">
        <v>2010</v>
      </c>
      <c r="B1090" s="106" t="s">
        <v>290</v>
      </c>
      <c r="C1090" s="106" t="s">
        <v>626</v>
      </c>
      <c r="D1090" s="106" t="s">
        <v>627</v>
      </c>
      <c r="E1090" s="106" t="s">
        <v>631</v>
      </c>
      <c r="F1090" s="106" t="s">
        <v>629</v>
      </c>
      <c r="G1090" s="106">
        <v>10.01</v>
      </c>
      <c r="H1090" s="106">
        <v>11.11</v>
      </c>
      <c r="I1090" s="106">
        <v>11.9</v>
      </c>
      <c r="J1090" s="106">
        <v>12.83</v>
      </c>
      <c r="K1090" s="106">
        <v>13.67</v>
      </c>
      <c r="L1090" s="106">
        <v>14.57</v>
      </c>
      <c r="M1090" s="106">
        <v>15.63</v>
      </c>
      <c r="N1090" s="106">
        <v>17.14</v>
      </c>
      <c r="O1090" s="106">
        <v>19.920000000000002</v>
      </c>
    </row>
    <row r="1091" spans="1:15">
      <c r="A1091" s="106">
        <v>2010</v>
      </c>
      <c r="B1091" s="106" t="s">
        <v>290</v>
      </c>
      <c r="C1091" s="106" t="s">
        <v>630</v>
      </c>
      <c r="D1091" s="106" t="s">
        <v>627</v>
      </c>
      <c r="E1091" s="106" t="s">
        <v>631</v>
      </c>
      <c r="F1091" s="106" t="s">
        <v>629</v>
      </c>
      <c r="G1091" s="106">
        <v>10.01</v>
      </c>
      <c r="H1091" s="106">
        <v>11.11</v>
      </c>
      <c r="I1091" s="106">
        <v>11.89</v>
      </c>
      <c r="J1091" s="106">
        <v>12.83</v>
      </c>
      <c r="K1091" s="106">
        <v>13.66</v>
      </c>
      <c r="L1091" s="106">
        <v>14.57</v>
      </c>
      <c r="M1091" s="106">
        <v>15.62</v>
      </c>
      <c r="N1091" s="106">
        <v>17.14</v>
      </c>
      <c r="O1091" s="106">
        <v>19.920000000000002</v>
      </c>
    </row>
    <row r="1092" spans="1:15">
      <c r="A1092" s="106">
        <v>2010</v>
      </c>
      <c r="B1092" s="106" t="s">
        <v>290</v>
      </c>
      <c r="C1092" s="106" t="s">
        <v>626</v>
      </c>
      <c r="D1092" s="106" t="s">
        <v>627</v>
      </c>
      <c r="E1092" s="106" t="s">
        <v>631</v>
      </c>
      <c r="F1092" s="106" t="s">
        <v>301</v>
      </c>
      <c r="G1092" s="106">
        <v>9.08</v>
      </c>
      <c r="H1092" s="106">
        <v>10</v>
      </c>
      <c r="I1092" s="106">
        <v>10.53</v>
      </c>
      <c r="J1092" s="106">
        <v>11.1</v>
      </c>
      <c r="K1092" s="106">
        <v>11.73</v>
      </c>
      <c r="L1092" s="106">
        <v>12.48</v>
      </c>
      <c r="M1092" s="106">
        <v>13.75</v>
      </c>
      <c r="N1092" s="106">
        <v>15.33</v>
      </c>
      <c r="O1092" s="106">
        <v>18</v>
      </c>
    </row>
    <row r="1093" spans="1:15">
      <c r="A1093" s="106">
        <v>2010</v>
      </c>
      <c r="B1093" s="106" t="s">
        <v>290</v>
      </c>
      <c r="C1093" s="106" t="s">
        <v>630</v>
      </c>
      <c r="D1093" s="106" t="s">
        <v>627</v>
      </c>
      <c r="E1093" s="106" t="s">
        <v>631</v>
      </c>
      <c r="F1093" s="106" t="s">
        <v>301</v>
      </c>
      <c r="G1093" s="106">
        <v>9.08</v>
      </c>
      <c r="H1093" s="106">
        <v>10</v>
      </c>
      <c r="I1093" s="106">
        <v>10.53</v>
      </c>
      <c r="J1093" s="106">
        <v>11.1</v>
      </c>
      <c r="K1093" s="106">
        <v>11.73</v>
      </c>
      <c r="L1093" s="106">
        <v>12.48</v>
      </c>
      <c r="M1093" s="106">
        <v>13.74</v>
      </c>
      <c r="N1093" s="106">
        <v>15.32</v>
      </c>
      <c r="O1093" s="106">
        <v>18</v>
      </c>
    </row>
    <row r="1094" spans="1:15">
      <c r="A1094" s="106">
        <v>2010</v>
      </c>
      <c r="B1094" s="106" t="s">
        <v>290</v>
      </c>
      <c r="C1094" s="106" t="s">
        <v>626</v>
      </c>
      <c r="D1094" s="106" t="s">
        <v>627</v>
      </c>
      <c r="E1094" s="106" t="s">
        <v>631</v>
      </c>
      <c r="F1094" s="106" t="s">
        <v>353</v>
      </c>
      <c r="G1094" s="106">
        <v>9.8800000000000008</v>
      </c>
      <c r="H1094" s="106">
        <v>10.91</v>
      </c>
      <c r="I1094" s="106">
        <v>11.66</v>
      </c>
      <c r="J1094" s="106">
        <v>12.54</v>
      </c>
      <c r="K1094" s="106">
        <v>13.46</v>
      </c>
      <c r="L1094" s="106">
        <v>14.35</v>
      </c>
      <c r="M1094" s="106">
        <v>15.43</v>
      </c>
      <c r="N1094" s="106">
        <v>16.93</v>
      </c>
      <c r="O1094" s="106">
        <v>19.75</v>
      </c>
    </row>
    <row r="1095" spans="1:15">
      <c r="A1095" s="106">
        <v>2010</v>
      </c>
      <c r="B1095" s="106" t="s">
        <v>290</v>
      </c>
      <c r="C1095" s="106" t="s">
        <v>630</v>
      </c>
      <c r="D1095" s="106" t="s">
        <v>627</v>
      </c>
      <c r="E1095" s="106" t="s">
        <v>631</v>
      </c>
      <c r="F1095" s="106" t="s">
        <v>353</v>
      </c>
      <c r="G1095" s="106">
        <v>9.8699999999999992</v>
      </c>
      <c r="H1095" s="106">
        <v>10.91</v>
      </c>
      <c r="I1095" s="106">
        <v>11.66</v>
      </c>
      <c r="J1095" s="106">
        <v>12.53</v>
      </c>
      <c r="K1095" s="106">
        <v>13.45</v>
      </c>
      <c r="L1095" s="106">
        <v>14.35</v>
      </c>
      <c r="M1095" s="106">
        <v>15.42</v>
      </c>
      <c r="N1095" s="106">
        <v>16.920000000000002</v>
      </c>
      <c r="O1095" s="106">
        <v>19.739999999999998</v>
      </c>
    </row>
    <row r="1096" spans="1:15">
      <c r="A1096" s="106">
        <v>2010</v>
      </c>
      <c r="B1096" s="106" t="s">
        <v>290</v>
      </c>
      <c r="C1096" s="106" t="s">
        <v>626</v>
      </c>
      <c r="D1096" s="106" t="s">
        <v>627</v>
      </c>
      <c r="E1096" s="106" t="s">
        <v>353</v>
      </c>
      <c r="F1096" s="106" t="s">
        <v>629</v>
      </c>
      <c r="G1096" s="106">
        <v>11.45</v>
      </c>
      <c r="H1096" s="106">
        <v>13.2</v>
      </c>
      <c r="I1096" s="106">
        <v>14.73</v>
      </c>
      <c r="J1096" s="106">
        <v>16.36</v>
      </c>
      <c r="K1096" s="106">
        <v>18.22</v>
      </c>
      <c r="L1096" s="106">
        <v>20.16</v>
      </c>
      <c r="M1096" s="106">
        <v>22.46</v>
      </c>
      <c r="N1096" s="106">
        <v>25.58</v>
      </c>
      <c r="O1096" s="106">
        <v>31</v>
      </c>
    </row>
    <row r="1097" spans="1:15">
      <c r="A1097" s="106">
        <v>2010</v>
      </c>
      <c r="B1097" s="106" t="s">
        <v>290</v>
      </c>
      <c r="C1097" s="106" t="s">
        <v>630</v>
      </c>
      <c r="D1097" s="106" t="s">
        <v>627</v>
      </c>
      <c r="E1097" s="106" t="s">
        <v>353</v>
      </c>
      <c r="F1097" s="106" t="s">
        <v>629</v>
      </c>
      <c r="G1097" s="106">
        <v>11.44</v>
      </c>
      <c r="H1097" s="106">
        <v>13.2</v>
      </c>
      <c r="I1097" s="106">
        <v>14.73</v>
      </c>
      <c r="J1097" s="106">
        <v>16.350000000000001</v>
      </c>
      <c r="K1097" s="106">
        <v>18.22</v>
      </c>
      <c r="L1097" s="106">
        <v>20.16</v>
      </c>
      <c r="M1097" s="106">
        <v>22.46</v>
      </c>
      <c r="N1097" s="106">
        <v>25.57</v>
      </c>
      <c r="O1097" s="106">
        <v>31</v>
      </c>
    </row>
    <row r="1098" spans="1:15">
      <c r="A1098" s="106">
        <v>2010</v>
      </c>
      <c r="B1098" s="106" t="s">
        <v>290</v>
      </c>
      <c r="C1098" s="106" t="s">
        <v>626</v>
      </c>
      <c r="D1098" s="106" t="s">
        <v>627</v>
      </c>
      <c r="E1098" s="106" t="s">
        <v>353</v>
      </c>
      <c r="F1098" s="106" t="s">
        <v>301</v>
      </c>
      <c r="G1098" s="106">
        <v>9.5500000000000007</v>
      </c>
      <c r="H1098" s="106">
        <v>10.49</v>
      </c>
      <c r="I1098" s="106">
        <v>11.37</v>
      </c>
      <c r="J1098" s="106">
        <v>12.38</v>
      </c>
      <c r="K1098" s="106">
        <v>13.76</v>
      </c>
      <c r="L1098" s="106">
        <v>15.34</v>
      </c>
      <c r="M1098" s="106">
        <v>17.7</v>
      </c>
      <c r="N1098" s="106">
        <v>21.29</v>
      </c>
      <c r="O1098" s="106">
        <v>26.71</v>
      </c>
    </row>
    <row r="1099" spans="1:15">
      <c r="A1099" s="106">
        <v>2010</v>
      </c>
      <c r="B1099" s="106" t="s">
        <v>290</v>
      </c>
      <c r="C1099" s="106" t="s">
        <v>630</v>
      </c>
      <c r="D1099" s="106" t="s">
        <v>627</v>
      </c>
      <c r="E1099" s="106" t="s">
        <v>353</v>
      </c>
      <c r="F1099" s="106" t="s">
        <v>301</v>
      </c>
      <c r="G1099" s="106">
        <v>9.5500000000000007</v>
      </c>
      <c r="H1099" s="106">
        <v>10.48</v>
      </c>
      <c r="I1099" s="106">
        <v>11.37</v>
      </c>
      <c r="J1099" s="106">
        <v>12.38</v>
      </c>
      <c r="K1099" s="106">
        <v>13.76</v>
      </c>
      <c r="L1099" s="106">
        <v>15.34</v>
      </c>
      <c r="M1099" s="106">
        <v>17.7</v>
      </c>
      <c r="N1099" s="106">
        <v>21.29</v>
      </c>
      <c r="O1099" s="106">
        <v>26.7</v>
      </c>
    </row>
    <row r="1100" spans="1:15">
      <c r="A1100" s="106">
        <v>2010</v>
      </c>
      <c r="B1100" s="106" t="s">
        <v>290</v>
      </c>
      <c r="C1100" s="106" t="s">
        <v>626</v>
      </c>
      <c r="D1100" s="106" t="s">
        <v>627</v>
      </c>
      <c r="E1100" s="106" t="s">
        <v>353</v>
      </c>
      <c r="F1100" s="106" t="s">
        <v>353</v>
      </c>
      <c r="G1100" s="106">
        <v>11.14</v>
      </c>
      <c r="H1100" s="106">
        <v>12.85</v>
      </c>
      <c r="I1100" s="106">
        <v>14.4</v>
      </c>
      <c r="J1100" s="106">
        <v>15.96</v>
      </c>
      <c r="K1100" s="106">
        <v>17.829999999999998</v>
      </c>
      <c r="L1100" s="106">
        <v>19.809999999999999</v>
      </c>
      <c r="M1100" s="106">
        <v>22.18</v>
      </c>
      <c r="N1100" s="106">
        <v>25.31</v>
      </c>
      <c r="O1100" s="106">
        <v>30.71</v>
      </c>
    </row>
    <row r="1101" spans="1:15">
      <c r="A1101" s="106">
        <v>2010</v>
      </c>
      <c r="B1101" s="106" t="s">
        <v>290</v>
      </c>
      <c r="C1101" s="106" t="s">
        <v>630</v>
      </c>
      <c r="D1101" s="106" t="s">
        <v>627</v>
      </c>
      <c r="E1101" s="106" t="s">
        <v>353</v>
      </c>
      <c r="F1101" s="106" t="s">
        <v>353</v>
      </c>
      <c r="G1101" s="106">
        <v>11.14</v>
      </c>
      <c r="H1101" s="106">
        <v>12.84</v>
      </c>
      <c r="I1101" s="106">
        <v>14.39</v>
      </c>
      <c r="J1101" s="106">
        <v>15.96</v>
      </c>
      <c r="K1101" s="106">
        <v>17.82</v>
      </c>
      <c r="L1101" s="106">
        <v>19.8</v>
      </c>
      <c r="M1101" s="106">
        <v>22.17</v>
      </c>
      <c r="N1101" s="106">
        <v>25.31</v>
      </c>
      <c r="O1101" s="106">
        <v>30.71</v>
      </c>
    </row>
    <row r="1102" spans="1:15">
      <c r="A1102" s="106">
        <v>2010</v>
      </c>
      <c r="B1102" s="106" t="s">
        <v>290</v>
      </c>
      <c r="C1102" s="106" t="s">
        <v>626</v>
      </c>
      <c r="D1102" s="106" t="s">
        <v>113</v>
      </c>
      <c r="E1102" s="106" t="s">
        <v>628</v>
      </c>
      <c r="F1102" s="106" t="s">
        <v>629</v>
      </c>
      <c r="G1102" s="106">
        <v>15.58</v>
      </c>
      <c r="H1102" s="106">
        <v>17.22</v>
      </c>
      <c r="I1102" s="106">
        <v>18.43</v>
      </c>
      <c r="J1102" s="106">
        <v>19.649999999999999</v>
      </c>
      <c r="K1102" s="106">
        <v>20.95</v>
      </c>
      <c r="L1102" s="106">
        <v>22.51</v>
      </c>
      <c r="M1102" s="106">
        <v>24.37</v>
      </c>
      <c r="N1102" s="106">
        <v>27</v>
      </c>
      <c r="O1102" s="106">
        <v>31.81</v>
      </c>
    </row>
    <row r="1103" spans="1:15">
      <c r="A1103" s="106">
        <v>2010</v>
      </c>
      <c r="B1103" s="106" t="s">
        <v>290</v>
      </c>
      <c r="C1103" s="106" t="s">
        <v>630</v>
      </c>
      <c r="D1103" s="106" t="s">
        <v>113</v>
      </c>
      <c r="E1103" s="106" t="s">
        <v>628</v>
      </c>
      <c r="F1103" s="106" t="s">
        <v>629</v>
      </c>
      <c r="G1103" s="106">
        <v>15.58</v>
      </c>
      <c r="H1103" s="106">
        <v>17.21</v>
      </c>
      <c r="I1103" s="106">
        <v>18.420000000000002</v>
      </c>
      <c r="J1103" s="106">
        <v>19.649999999999999</v>
      </c>
      <c r="K1103" s="106">
        <v>20.95</v>
      </c>
      <c r="L1103" s="106">
        <v>22.51</v>
      </c>
      <c r="M1103" s="106">
        <v>24.37</v>
      </c>
      <c r="N1103" s="106">
        <v>27</v>
      </c>
      <c r="O1103" s="106">
        <v>31.81</v>
      </c>
    </row>
    <row r="1104" spans="1:15">
      <c r="A1104" s="106">
        <v>2010</v>
      </c>
      <c r="B1104" s="106" t="s">
        <v>290</v>
      </c>
      <c r="C1104" s="106" t="s">
        <v>626</v>
      </c>
      <c r="D1104" s="106" t="s">
        <v>113</v>
      </c>
      <c r="E1104" s="106" t="s">
        <v>628</v>
      </c>
      <c r="F1104" s="106" t="s">
        <v>301</v>
      </c>
      <c r="G1104" s="106">
        <v>11.05</v>
      </c>
      <c r="H1104" s="106">
        <v>14.94</v>
      </c>
      <c r="I1104" s="106">
        <v>17.43</v>
      </c>
      <c r="J1104" s="106">
        <v>19.510000000000002</v>
      </c>
      <c r="K1104" s="106">
        <v>20.25</v>
      </c>
      <c r="L1104" s="106">
        <v>22.15</v>
      </c>
      <c r="M1104" s="106">
        <v>24.22</v>
      </c>
      <c r="N1104" s="106">
        <v>29.15</v>
      </c>
      <c r="O1104" s="106">
        <v>35.409999999999997</v>
      </c>
    </row>
    <row r="1105" spans="1:15">
      <c r="A1105" s="106">
        <v>2010</v>
      </c>
      <c r="B1105" s="106" t="s">
        <v>290</v>
      </c>
      <c r="C1105" s="106" t="s">
        <v>630</v>
      </c>
      <c r="D1105" s="106" t="s">
        <v>113</v>
      </c>
      <c r="E1105" s="106" t="s">
        <v>628</v>
      </c>
      <c r="F1105" s="106" t="s">
        <v>301</v>
      </c>
      <c r="G1105" s="106">
        <v>11.05</v>
      </c>
      <c r="H1105" s="106">
        <v>14.94</v>
      </c>
      <c r="I1105" s="106">
        <v>17.43</v>
      </c>
      <c r="J1105" s="106">
        <v>19.510000000000002</v>
      </c>
      <c r="K1105" s="106">
        <v>20.25</v>
      </c>
      <c r="L1105" s="106">
        <v>22.15</v>
      </c>
      <c r="M1105" s="106">
        <v>24.22</v>
      </c>
      <c r="N1105" s="106">
        <v>29.15</v>
      </c>
      <c r="O1105" s="106">
        <v>35.409999999999997</v>
      </c>
    </row>
    <row r="1106" spans="1:15">
      <c r="A1106" s="106">
        <v>2010</v>
      </c>
      <c r="B1106" s="106" t="s">
        <v>290</v>
      </c>
      <c r="C1106" s="106" t="s">
        <v>626</v>
      </c>
      <c r="D1106" s="106" t="s">
        <v>113</v>
      </c>
      <c r="E1106" s="106" t="s">
        <v>628</v>
      </c>
      <c r="F1106" s="106" t="s">
        <v>353</v>
      </c>
      <c r="G1106" s="106">
        <v>15.48</v>
      </c>
      <c r="H1106" s="106">
        <v>17.2</v>
      </c>
      <c r="I1106" s="106">
        <v>18.420000000000002</v>
      </c>
      <c r="J1106" s="106">
        <v>19.649999999999999</v>
      </c>
      <c r="K1106" s="106">
        <v>20.94</v>
      </c>
      <c r="L1106" s="106">
        <v>22.51</v>
      </c>
      <c r="M1106" s="106">
        <v>24.37</v>
      </c>
      <c r="N1106" s="106">
        <v>27.03</v>
      </c>
      <c r="O1106" s="106">
        <v>31.97</v>
      </c>
    </row>
    <row r="1107" spans="1:15">
      <c r="A1107" s="106">
        <v>2010</v>
      </c>
      <c r="B1107" s="106" t="s">
        <v>290</v>
      </c>
      <c r="C1107" s="106" t="s">
        <v>630</v>
      </c>
      <c r="D1107" s="106" t="s">
        <v>113</v>
      </c>
      <c r="E1107" s="106" t="s">
        <v>628</v>
      </c>
      <c r="F1107" s="106" t="s">
        <v>353</v>
      </c>
      <c r="G1107" s="106">
        <v>15.48</v>
      </c>
      <c r="H1107" s="106">
        <v>17.2</v>
      </c>
      <c r="I1107" s="106">
        <v>18.420000000000002</v>
      </c>
      <c r="J1107" s="106">
        <v>19.64</v>
      </c>
      <c r="K1107" s="106">
        <v>20.94</v>
      </c>
      <c r="L1107" s="106">
        <v>22.51</v>
      </c>
      <c r="M1107" s="106">
        <v>24.37</v>
      </c>
      <c r="N1107" s="106">
        <v>27.03</v>
      </c>
      <c r="O1107" s="106">
        <v>31.97</v>
      </c>
    </row>
    <row r="1108" spans="1:15">
      <c r="A1108" s="106">
        <v>2010</v>
      </c>
      <c r="B1108" s="106" t="s">
        <v>290</v>
      </c>
      <c r="C1108" s="106" t="s">
        <v>626</v>
      </c>
      <c r="D1108" s="106" t="s">
        <v>113</v>
      </c>
      <c r="E1108" s="106" t="s">
        <v>631</v>
      </c>
      <c r="F1108" s="106" t="s">
        <v>629</v>
      </c>
      <c r="G1108" s="106">
        <v>12.79</v>
      </c>
      <c r="H1108" s="106">
        <v>14</v>
      </c>
      <c r="I1108" s="106">
        <v>15.02</v>
      </c>
      <c r="J1108" s="106">
        <v>15.81</v>
      </c>
      <c r="K1108" s="106">
        <v>16.5</v>
      </c>
      <c r="L1108" s="106">
        <v>17.25</v>
      </c>
      <c r="M1108" s="106">
        <v>18.190000000000001</v>
      </c>
      <c r="N1108" s="106">
        <v>19.41</v>
      </c>
      <c r="O1108" s="106">
        <v>21.48</v>
      </c>
    </row>
    <row r="1109" spans="1:15">
      <c r="A1109" s="106">
        <v>2010</v>
      </c>
      <c r="B1109" s="106" t="s">
        <v>290</v>
      </c>
      <c r="C1109" s="106" t="s">
        <v>630</v>
      </c>
      <c r="D1109" s="106" t="s">
        <v>113</v>
      </c>
      <c r="E1109" s="106" t="s">
        <v>631</v>
      </c>
      <c r="F1109" s="106" t="s">
        <v>629</v>
      </c>
      <c r="G1109" s="106">
        <v>12.79</v>
      </c>
      <c r="H1109" s="106">
        <v>14</v>
      </c>
      <c r="I1109" s="106">
        <v>15.03</v>
      </c>
      <c r="J1109" s="106">
        <v>15.8</v>
      </c>
      <c r="K1109" s="106">
        <v>16.489999999999998</v>
      </c>
      <c r="L1109" s="106">
        <v>17.25</v>
      </c>
      <c r="M1109" s="106">
        <v>18.190000000000001</v>
      </c>
      <c r="N1109" s="106">
        <v>19.399999999999999</v>
      </c>
      <c r="O1109" s="106">
        <v>21.47</v>
      </c>
    </row>
    <row r="1110" spans="1:15">
      <c r="A1110" s="106">
        <v>2010</v>
      </c>
      <c r="B1110" s="106" t="s">
        <v>290</v>
      </c>
      <c r="C1110" s="106" t="s">
        <v>626</v>
      </c>
      <c r="D1110" s="106" t="s">
        <v>113</v>
      </c>
      <c r="E1110" s="106" t="s">
        <v>631</v>
      </c>
      <c r="F1110" s="106" t="s">
        <v>301</v>
      </c>
      <c r="G1110" s="106">
        <v>9.65</v>
      </c>
      <c r="H1110" s="106">
        <v>10.5</v>
      </c>
      <c r="I1110" s="106">
        <v>11.72</v>
      </c>
      <c r="J1110" s="106">
        <v>13.39</v>
      </c>
      <c r="K1110" s="106">
        <v>14.38</v>
      </c>
      <c r="L1110" s="106">
        <v>15.12</v>
      </c>
      <c r="M1110" s="106">
        <v>16.149999999999999</v>
      </c>
      <c r="N1110" s="106">
        <v>16.510000000000002</v>
      </c>
      <c r="O1110" s="106">
        <v>18.41</v>
      </c>
    </row>
    <row r="1111" spans="1:15">
      <c r="A1111" s="106">
        <v>2010</v>
      </c>
      <c r="B1111" s="106" t="s">
        <v>290</v>
      </c>
      <c r="C1111" s="106" t="s">
        <v>630</v>
      </c>
      <c r="D1111" s="106" t="s">
        <v>113</v>
      </c>
      <c r="E1111" s="106" t="s">
        <v>631</v>
      </c>
      <c r="F1111" s="106" t="s">
        <v>301</v>
      </c>
      <c r="G1111" s="106">
        <v>9.65</v>
      </c>
      <c r="H1111" s="106">
        <v>10.5</v>
      </c>
      <c r="I1111" s="106">
        <v>11.72</v>
      </c>
      <c r="J1111" s="106">
        <v>13.39</v>
      </c>
      <c r="K1111" s="106">
        <v>14.38</v>
      </c>
      <c r="L1111" s="106">
        <v>15.12</v>
      </c>
      <c r="M1111" s="106">
        <v>16.149999999999999</v>
      </c>
      <c r="N1111" s="106">
        <v>16.510000000000002</v>
      </c>
      <c r="O1111" s="106">
        <v>18.41</v>
      </c>
    </row>
    <row r="1112" spans="1:15">
      <c r="A1112" s="106">
        <v>2010</v>
      </c>
      <c r="B1112" s="106" t="s">
        <v>290</v>
      </c>
      <c r="C1112" s="106" t="s">
        <v>626</v>
      </c>
      <c r="D1112" s="106" t="s">
        <v>113</v>
      </c>
      <c r="E1112" s="106" t="s">
        <v>631</v>
      </c>
      <c r="F1112" s="106" t="s">
        <v>353</v>
      </c>
      <c r="G1112" s="106">
        <v>12.69</v>
      </c>
      <c r="H1112" s="106">
        <v>13.97</v>
      </c>
      <c r="I1112" s="106">
        <v>14.97</v>
      </c>
      <c r="J1112" s="106">
        <v>15.77</v>
      </c>
      <c r="K1112" s="106">
        <v>16.47</v>
      </c>
      <c r="L1112" s="106">
        <v>17.22</v>
      </c>
      <c r="M1112" s="106">
        <v>18.16</v>
      </c>
      <c r="N1112" s="106">
        <v>19.350000000000001</v>
      </c>
      <c r="O1112" s="106">
        <v>21.43</v>
      </c>
    </row>
    <row r="1113" spans="1:15">
      <c r="A1113" s="106">
        <v>2010</v>
      </c>
      <c r="B1113" s="106" t="s">
        <v>290</v>
      </c>
      <c r="C1113" s="106" t="s">
        <v>630</v>
      </c>
      <c r="D1113" s="106" t="s">
        <v>113</v>
      </c>
      <c r="E1113" s="106" t="s">
        <v>631</v>
      </c>
      <c r="F1113" s="106" t="s">
        <v>353</v>
      </c>
      <c r="G1113" s="106">
        <v>12.69</v>
      </c>
      <c r="H1113" s="106">
        <v>13.97</v>
      </c>
      <c r="I1113" s="106">
        <v>14.97</v>
      </c>
      <c r="J1113" s="106">
        <v>15.77</v>
      </c>
      <c r="K1113" s="106">
        <v>16.47</v>
      </c>
      <c r="L1113" s="106">
        <v>17.21</v>
      </c>
      <c r="M1113" s="106">
        <v>18.16</v>
      </c>
      <c r="N1113" s="106">
        <v>19.350000000000001</v>
      </c>
      <c r="O1113" s="106">
        <v>21.43</v>
      </c>
    </row>
    <row r="1114" spans="1:15">
      <c r="A1114" s="106">
        <v>2010</v>
      </c>
      <c r="B1114" s="106" t="s">
        <v>290</v>
      </c>
      <c r="C1114" s="106" t="s">
        <v>626</v>
      </c>
      <c r="D1114" s="106" t="s">
        <v>113</v>
      </c>
      <c r="E1114" s="106" t="s">
        <v>353</v>
      </c>
      <c r="F1114" s="106" t="s">
        <v>629</v>
      </c>
      <c r="G1114" s="106">
        <v>13.19</v>
      </c>
      <c r="H1114" s="106">
        <v>14.59</v>
      </c>
      <c r="I1114" s="106">
        <v>15.62</v>
      </c>
      <c r="J1114" s="106">
        <v>16.399999999999999</v>
      </c>
      <c r="K1114" s="106">
        <v>17.25</v>
      </c>
      <c r="L1114" s="106">
        <v>18.239999999999998</v>
      </c>
      <c r="M1114" s="106">
        <v>19.489999999999998</v>
      </c>
      <c r="N1114" s="106">
        <v>21.32</v>
      </c>
      <c r="O1114" s="106">
        <v>24.76</v>
      </c>
    </row>
    <row r="1115" spans="1:15">
      <c r="A1115" s="106">
        <v>2010</v>
      </c>
      <c r="B1115" s="106" t="s">
        <v>290</v>
      </c>
      <c r="C1115" s="106" t="s">
        <v>630</v>
      </c>
      <c r="D1115" s="106" t="s">
        <v>113</v>
      </c>
      <c r="E1115" s="106" t="s">
        <v>353</v>
      </c>
      <c r="F1115" s="106" t="s">
        <v>629</v>
      </c>
      <c r="G1115" s="106">
        <v>13.19</v>
      </c>
      <c r="H1115" s="106">
        <v>14.59</v>
      </c>
      <c r="I1115" s="106">
        <v>15.61</v>
      </c>
      <c r="J1115" s="106">
        <v>16.399999999999999</v>
      </c>
      <c r="K1115" s="106">
        <v>17.25</v>
      </c>
      <c r="L1115" s="106">
        <v>18.239999999999998</v>
      </c>
      <c r="M1115" s="106">
        <v>19.489999999999998</v>
      </c>
      <c r="N1115" s="106">
        <v>21.32</v>
      </c>
      <c r="O1115" s="106">
        <v>24.75</v>
      </c>
    </row>
    <row r="1116" spans="1:15">
      <c r="A1116" s="106">
        <v>2010</v>
      </c>
      <c r="B1116" s="106" t="s">
        <v>290</v>
      </c>
      <c r="C1116" s="106" t="s">
        <v>626</v>
      </c>
      <c r="D1116" s="106" t="s">
        <v>113</v>
      </c>
      <c r="E1116" s="106" t="s">
        <v>353</v>
      </c>
      <c r="F1116" s="106" t="s">
        <v>301</v>
      </c>
      <c r="G1116" s="106">
        <v>10</v>
      </c>
      <c r="H1116" s="106">
        <v>11.05</v>
      </c>
      <c r="I1116" s="106">
        <v>12.76</v>
      </c>
      <c r="J1116" s="106">
        <v>14.15</v>
      </c>
      <c r="K1116" s="106">
        <v>15.12</v>
      </c>
      <c r="L1116" s="106">
        <v>16.25</v>
      </c>
      <c r="M1116" s="106">
        <v>17.79</v>
      </c>
      <c r="N1116" s="106">
        <v>19.329999999999998</v>
      </c>
      <c r="O1116" s="106">
        <v>22.88</v>
      </c>
    </row>
    <row r="1117" spans="1:15">
      <c r="A1117" s="106">
        <v>2010</v>
      </c>
      <c r="B1117" s="106" t="s">
        <v>290</v>
      </c>
      <c r="C1117" s="106" t="s">
        <v>630</v>
      </c>
      <c r="D1117" s="106" t="s">
        <v>113</v>
      </c>
      <c r="E1117" s="106" t="s">
        <v>353</v>
      </c>
      <c r="F1117" s="106" t="s">
        <v>301</v>
      </c>
      <c r="G1117" s="106">
        <v>10</v>
      </c>
      <c r="H1117" s="106">
        <v>11.05</v>
      </c>
      <c r="I1117" s="106">
        <v>12.76</v>
      </c>
      <c r="J1117" s="106">
        <v>14.15</v>
      </c>
      <c r="K1117" s="106">
        <v>15.12</v>
      </c>
      <c r="L1117" s="106">
        <v>16.25</v>
      </c>
      <c r="M1117" s="106">
        <v>17.79</v>
      </c>
      <c r="N1117" s="106">
        <v>19.329999999999998</v>
      </c>
      <c r="O1117" s="106">
        <v>22.88</v>
      </c>
    </row>
    <row r="1118" spans="1:15">
      <c r="A1118" s="106">
        <v>2010</v>
      </c>
      <c r="B1118" s="106" t="s">
        <v>290</v>
      </c>
      <c r="C1118" s="106" t="s">
        <v>626</v>
      </c>
      <c r="D1118" s="106" t="s">
        <v>113</v>
      </c>
      <c r="E1118" s="106" t="s">
        <v>353</v>
      </c>
      <c r="F1118" s="106" t="s">
        <v>353</v>
      </c>
      <c r="G1118" s="106">
        <v>13.08</v>
      </c>
      <c r="H1118" s="106">
        <v>14.53</v>
      </c>
      <c r="I1118" s="106">
        <v>15.55</v>
      </c>
      <c r="J1118" s="106">
        <v>16.34</v>
      </c>
      <c r="K1118" s="106">
        <v>17.22</v>
      </c>
      <c r="L1118" s="106">
        <v>18.23</v>
      </c>
      <c r="M1118" s="106">
        <v>19.46</v>
      </c>
      <c r="N1118" s="106">
        <v>21.3</v>
      </c>
      <c r="O1118" s="106">
        <v>24.75</v>
      </c>
    </row>
    <row r="1119" spans="1:15">
      <c r="A1119" s="106">
        <v>2010</v>
      </c>
      <c r="B1119" s="106" t="s">
        <v>290</v>
      </c>
      <c r="C1119" s="106" t="s">
        <v>630</v>
      </c>
      <c r="D1119" s="106" t="s">
        <v>113</v>
      </c>
      <c r="E1119" s="106" t="s">
        <v>353</v>
      </c>
      <c r="F1119" s="106" t="s">
        <v>353</v>
      </c>
      <c r="G1119" s="106">
        <v>13.08</v>
      </c>
      <c r="H1119" s="106">
        <v>14.53</v>
      </c>
      <c r="I1119" s="106">
        <v>15.55</v>
      </c>
      <c r="J1119" s="106">
        <v>16.329999999999998</v>
      </c>
      <c r="K1119" s="106">
        <v>17.21</v>
      </c>
      <c r="L1119" s="106">
        <v>18.23</v>
      </c>
      <c r="M1119" s="106">
        <v>19.45</v>
      </c>
      <c r="N1119" s="106">
        <v>21.3</v>
      </c>
      <c r="O1119" s="106">
        <v>24.75</v>
      </c>
    </row>
    <row r="1120" spans="1:15">
      <c r="A1120" s="106">
        <v>2010</v>
      </c>
      <c r="B1120" s="106" t="s">
        <v>290</v>
      </c>
      <c r="C1120" s="106" t="s">
        <v>626</v>
      </c>
      <c r="D1120" s="106" t="s">
        <v>632</v>
      </c>
      <c r="E1120" s="106" t="s">
        <v>628</v>
      </c>
      <c r="F1120" s="106" t="s">
        <v>629</v>
      </c>
      <c r="G1120" s="106">
        <v>16.04</v>
      </c>
      <c r="H1120" s="106">
        <v>17.829999999999998</v>
      </c>
      <c r="I1120" s="106">
        <v>19.28</v>
      </c>
      <c r="J1120" s="106">
        <v>20.73</v>
      </c>
      <c r="K1120" s="106">
        <v>22.27</v>
      </c>
      <c r="L1120" s="106">
        <v>24.21</v>
      </c>
      <c r="M1120" s="106">
        <v>26.42</v>
      </c>
      <c r="N1120" s="106">
        <v>29.61</v>
      </c>
      <c r="O1120" s="106">
        <v>35.19</v>
      </c>
    </row>
    <row r="1121" spans="1:15">
      <c r="A1121" s="106">
        <v>2010</v>
      </c>
      <c r="B1121" s="106" t="s">
        <v>290</v>
      </c>
      <c r="C1121" s="106" t="s">
        <v>630</v>
      </c>
      <c r="D1121" s="106" t="s">
        <v>632</v>
      </c>
      <c r="E1121" s="106" t="s">
        <v>628</v>
      </c>
      <c r="F1121" s="106" t="s">
        <v>629</v>
      </c>
      <c r="G1121" s="106">
        <v>16.05</v>
      </c>
      <c r="H1121" s="106">
        <v>17.829999999999998</v>
      </c>
      <c r="I1121" s="106">
        <v>19.28</v>
      </c>
      <c r="J1121" s="106">
        <v>20.73</v>
      </c>
      <c r="K1121" s="106">
        <v>22.27</v>
      </c>
      <c r="L1121" s="106">
        <v>24.21</v>
      </c>
      <c r="M1121" s="106">
        <v>26.42</v>
      </c>
      <c r="N1121" s="106">
        <v>29.61</v>
      </c>
      <c r="O1121" s="106">
        <v>35.18</v>
      </c>
    </row>
    <row r="1122" spans="1:15">
      <c r="A1122" s="106">
        <v>2010</v>
      </c>
      <c r="B1122" s="106" t="s">
        <v>290</v>
      </c>
      <c r="C1122" s="106" t="s">
        <v>626</v>
      </c>
      <c r="D1122" s="106" t="s">
        <v>632</v>
      </c>
      <c r="E1122" s="106" t="s">
        <v>628</v>
      </c>
      <c r="F1122" s="106" t="s">
        <v>301</v>
      </c>
      <c r="G1122" s="106">
        <v>13.89</v>
      </c>
      <c r="H1122" s="106">
        <v>16.02</v>
      </c>
      <c r="I1122" s="106">
        <v>17.489999999999998</v>
      </c>
      <c r="J1122" s="106">
        <v>19.170000000000002</v>
      </c>
      <c r="K1122" s="106">
        <v>20.62</v>
      </c>
      <c r="L1122" s="106">
        <v>22.13</v>
      </c>
      <c r="M1122" s="106">
        <v>25.21</v>
      </c>
      <c r="N1122" s="106">
        <v>28.3</v>
      </c>
      <c r="O1122" s="106">
        <v>33.76</v>
      </c>
    </row>
    <row r="1123" spans="1:15">
      <c r="A1123" s="106">
        <v>2010</v>
      </c>
      <c r="B1123" s="106" t="s">
        <v>290</v>
      </c>
      <c r="C1123" s="106" t="s">
        <v>630</v>
      </c>
      <c r="D1123" s="106" t="s">
        <v>632</v>
      </c>
      <c r="E1123" s="106" t="s">
        <v>628</v>
      </c>
      <c r="F1123" s="106" t="s">
        <v>301</v>
      </c>
      <c r="G1123" s="106">
        <v>13.89</v>
      </c>
      <c r="H1123" s="106">
        <v>16.02</v>
      </c>
      <c r="I1123" s="106">
        <v>17.489999999999998</v>
      </c>
      <c r="J1123" s="106">
        <v>19.170000000000002</v>
      </c>
      <c r="K1123" s="106">
        <v>20.62</v>
      </c>
      <c r="L1123" s="106">
        <v>22.13</v>
      </c>
      <c r="M1123" s="106">
        <v>25.21</v>
      </c>
      <c r="N1123" s="106">
        <v>28.3</v>
      </c>
      <c r="O1123" s="106">
        <v>33.76</v>
      </c>
    </row>
    <row r="1124" spans="1:15">
      <c r="A1124" s="106">
        <v>2010</v>
      </c>
      <c r="B1124" s="106" t="s">
        <v>290</v>
      </c>
      <c r="C1124" s="106" t="s">
        <v>626</v>
      </c>
      <c r="D1124" s="106" t="s">
        <v>632</v>
      </c>
      <c r="E1124" s="106" t="s">
        <v>628</v>
      </c>
      <c r="F1124" s="106" t="s">
        <v>353</v>
      </c>
      <c r="G1124" s="106">
        <v>15.98</v>
      </c>
      <c r="H1124" s="106">
        <v>17.79</v>
      </c>
      <c r="I1124" s="106">
        <v>19.23</v>
      </c>
      <c r="J1124" s="106">
        <v>20.69</v>
      </c>
      <c r="K1124" s="106">
        <v>22.21</v>
      </c>
      <c r="L1124" s="106">
        <v>24.17</v>
      </c>
      <c r="M1124" s="106">
        <v>26.4</v>
      </c>
      <c r="N1124" s="106">
        <v>29.54</v>
      </c>
      <c r="O1124" s="106">
        <v>35.15</v>
      </c>
    </row>
    <row r="1125" spans="1:15">
      <c r="A1125" s="106">
        <v>2010</v>
      </c>
      <c r="B1125" s="106" t="s">
        <v>290</v>
      </c>
      <c r="C1125" s="106" t="s">
        <v>630</v>
      </c>
      <c r="D1125" s="106" t="s">
        <v>632</v>
      </c>
      <c r="E1125" s="106" t="s">
        <v>628</v>
      </c>
      <c r="F1125" s="106" t="s">
        <v>353</v>
      </c>
      <c r="G1125" s="106">
        <v>15.98</v>
      </c>
      <c r="H1125" s="106">
        <v>17.79</v>
      </c>
      <c r="I1125" s="106">
        <v>19.23</v>
      </c>
      <c r="J1125" s="106">
        <v>20.69</v>
      </c>
      <c r="K1125" s="106">
        <v>22.21</v>
      </c>
      <c r="L1125" s="106">
        <v>24.17</v>
      </c>
      <c r="M1125" s="106">
        <v>26.4</v>
      </c>
      <c r="N1125" s="106">
        <v>29.54</v>
      </c>
      <c r="O1125" s="106">
        <v>35.15</v>
      </c>
    </row>
    <row r="1126" spans="1:15">
      <c r="A1126" s="106">
        <v>2010</v>
      </c>
      <c r="B1126" s="106" t="s">
        <v>290</v>
      </c>
      <c r="C1126" s="106" t="s">
        <v>626</v>
      </c>
      <c r="D1126" s="106" t="s">
        <v>632</v>
      </c>
      <c r="E1126" s="106" t="s">
        <v>631</v>
      </c>
      <c r="F1126" s="106" t="s">
        <v>629</v>
      </c>
      <c r="G1126" s="106">
        <v>12.16</v>
      </c>
      <c r="H1126" s="106">
        <v>13.31</v>
      </c>
      <c r="I1126" s="106">
        <v>14.22</v>
      </c>
      <c r="J1126" s="106">
        <v>15.04</v>
      </c>
      <c r="K1126" s="106">
        <v>15.84</v>
      </c>
      <c r="L1126" s="106">
        <v>16.72</v>
      </c>
      <c r="M1126" s="106">
        <v>17.73</v>
      </c>
      <c r="N1126" s="106">
        <v>19.100000000000001</v>
      </c>
      <c r="O1126" s="106">
        <v>21.26</v>
      </c>
    </row>
    <row r="1127" spans="1:15">
      <c r="A1127" s="106">
        <v>2010</v>
      </c>
      <c r="B1127" s="106" t="s">
        <v>290</v>
      </c>
      <c r="C1127" s="106" t="s">
        <v>630</v>
      </c>
      <c r="D1127" s="106" t="s">
        <v>632</v>
      </c>
      <c r="E1127" s="106" t="s">
        <v>631</v>
      </c>
      <c r="F1127" s="106" t="s">
        <v>629</v>
      </c>
      <c r="G1127" s="106">
        <v>12.16</v>
      </c>
      <c r="H1127" s="106">
        <v>13.31</v>
      </c>
      <c r="I1127" s="106">
        <v>14.22</v>
      </c>
      <c r="J1127" s="106">
        <v>15.04</v>
      </c>
      <c r="K1127" s="106">
        <v>15.84</v>
      </c>
      <c r="L1127" s="106">
        <v>16.72</v>
      </c>
      <c r="M1127" s="106">
        <v>17.73</v>
      </c>
      <c r="N1127" s="106">
        <v>19.100000000000001</v>
      </c>
      <c r="O1127" s="106">
        <v>21.26</v>
      </c>
    </row>
    <row r="1128" spans="1:15">
      <c r="A1128" s="106">
        <v>2010</v>
      </c>
      <c r="B1128" s="106" t="s">
        <v>290</v>
      </c>
      <c r="C1128" s="106" t="s">
        <v>626</v>
      </c>
      <c r="D1128" s="106" t="s">
        <v>632</v>
      </c>
      <c r="E1128" s="106" t="s">
        <v>631</v>
      </c>
      <c r="F1128" s="106" t="s">
        <v>301</v>
      </c>
      <c r="G1128" s="106">
        <v>11.31</v>
      </c>
      <c r="H1128" s="106">
        <v>13.09</v>
      </c>
      <c r="I1128" s="106">
        <v>14.61</v>
      </c>
      <c r="J1128" s="106">
        <v>15.87</v>
      </c>
      <c r="K1128" s="106">
        <v>17.22</v>
      </c>
      <c r="L1128" s="106">
        <v>18.82</v>
      </c>
      <c r="M1128" s="106">
        <v>21.09</v>
      </c>
      <c r="N1128" s="106">
        <v>23.34</v>
      </c>
      <c r="O1128" s="106">
        <v>27.14</v>
      </c>
    </row>
    <row r="1129" spans="1:15">
      <c r="A1129" s="106">
        <v>2010</v>
      </c>
      <c r="B1129" s="106" t="s">
        <v>290</v>
      </c>
      <c r="C1129" s="106" t="s">
        <v>630</v>
      </c>
      <c r="D1129" s="106" t="s">
        <v>632</v>
      </c>
      <c r="E1129" s="106" t="s">
        <v>631</v>
      </c>
      <c r="F1129" s="106" t="s">
        <v>301</v>
      </c>
      <c r="G1129" s="106">
        <v>11.31</v>
      </c>
      <c r="H1129" s="106">
        <v>13.09</v>
      </c>
      <c r="I1129" s="106">
        <v>14.61</v>
      </c>
      <c r="J1129" s="106">
        <v>15.87</v>
      </c>
      <c r="K1129" s="106">
        <v>17.22</v>
      </c>
      <c r="L1129" s="106">
        <v>18.82</v>
      </c>
      <c r="M1129" s="106">
        <v>21.09</v>
      </c>
      <c r="N1129" s="106">
        <v>23.34</v>
      </c>
      <c r="O1129" s="106">
        <v>27.14</v>
      </c>
    </row>
    <row r="1130" spans="1:15">
      <c r="A1130" s="106">
        <v>2010</v>
      </c>
      <c r="B1130" s="106" t="s">
        <v>290</v>
      </c>
      <c r="C1130" s="106" t="s">
        <v>626</v>
      </c>
      <c r="D1130" s="106" t="s">
        <v>632</v>
      </c>
      <c r="E1130" s="106" t="s">
        <v>631</v>
      </c>
      <c r="F1130" s="106" t="s">
        <v>353</v>
      </c>
      <c r="G1130" s="106">
        <v>12.12</v>
      </c>
      <c r="H1130" s="106">
        <v>13.3</v>
      </c>
      <c r="I1130" s="106">
        <v>14.24</v>
      </c>
      <c r="J1130" s="106">
        <v>15.08</v>
      </c>
      <c r="K1130" s="106">
        <v>15.9</v>
      </c>
      <c r="L1130" s="106">
        <v>16.8</v>
      </c>
      <c r="M1130" s="106">
        <v>17.850000000000001</v>
      </c>
      <c r="N1130" s="106">
        <v>19.27</v>
      </c>
      <c r="O1130" s="106">
        <v>21.55</v>
      </c>
    </row>
    <row r="1131" spans="1:15">
      <c r="A1131" s="106">
        <v>2010</v>
      </c>
      <c r="B1131" s="106" t="s">
        <v>290</v>
      </c>
      <c r="C1131" s="106" t="s">
        <v>630</v>
      </c>
      <c r="D1131" s="106" t="s">
        <v>632</v>
      </c>
      <c r="E1131" s="106" t="s">
        <v>631</v>
      </c>
      <c r="F1131" s="106" t="s">
        <v>353</v>
      </c>
      <c r="G1131" s="106">
        <v>12.12</v>
      </c>
      <c r="H1131" s="106">
        <v>13.3</v>
      </c>
      <c r="I1131" s="106">
        <v>14.24</v>
      </c>
      <c r="J1131" s="106">
        <v>15.08</v>
      </c>
      <c r="K1131" s="106">
        <v>15.9</v>
      </c>
      <c r="L1131" s="106">
        <v>16.8</v>
      </c>
      <c r="M1131" s="106">
        <v>17.850000000000001</v>
      </c>
      <c r="N1131" s="106">
        <v>19.27</v>
      </c>
      <c r="O1131" s="106">
        <v>21.55</v>
      </c>
    </row>
    <row r="1132" spans="1:15">
      <c r="A1132" s="106">
        <v>2010</v>
      </c>
      <c r="B1132" s="106" t="s">
        <v>290</v>
      </c>
      <c r="C1132" s="106" t="s">
        <v>626</v>
      </c>
      <c r="D1132" s="106" t="s">
        <v>632</v>
      </c>
      <c r="E1132" s="106" t="s">
        <v>353</v>
      </c>
      <c r="F1132" s="106" t="s">
        <v>629</v>
      </c>
      <c r="G1132" s="106">
        <v>12.82</v>
      </c>
      <c r="H1132" s="106">
        <v>14.22</v>
      </c>
      <c r="I1132" s="106">
        <v>15.36</v>
      </c>
      <c r="J1132" s="106">
        <v>16.46</v>
      </c>
      <c r="K1132" s="106">
        <v>17.63</v>
      </c>
      <c r="L1132" s="106">
        <v>19.02</v>
      </c>
      <c r="M1132" s="106">
        <v>20.76</v>
      </c>
      <c r="N1132" s="106">
        <v>23.06</v>
      </c>
      <c r="O1132" s="106">
        <v>27.76</v>
      </c>
    </row>
    <row r="1133" spans="1:15">
      <c r="A1133" s="106">
        <v>2010</v>
      </c>
      <c r="B1133" s="106" t="s">
        <v>290</v>
      </c>
      <c r="C1133" s="106" t="s">
        <v>630</v>
      </c>
      <c r="D1133" s="106" t="s">
        <v>632</v>
      </c>
      <c r="E1133" s="106" t="s">
        <v>353</v>
      </c>
      <c r="F1133" s="106" t="s">
        <v>629</v>
      </c>
      <c r="G1133" s="106">
        <v>12.82</v>
      </c>
      <c r="H1133" s="106">
        <v>14.22</v>
      </c>
      <c r="I1133" s="106">
        <v>15.36</v>
      </c>
      <c r="J1133" s="106">
        <v>16.46</v>
      </c>
      <c r="K1133" s="106">
        <v>17.63</v>
      </c>
      <c r="L1133" s="106">
        <v>19.02</v>
      </c>
      <c r="M1133" s="106">
        <v>20.76</v>
      </c>
      <c r="N1133" s="106">
        <v>23.06</v>
      </c>
      <c r="O1133" s="106">
        <v>27.76</v>
      </c>
    </row>
    <row r="1134" spans="1:15">
      <c r="A1134" s="106">
        <v>2010</v>
      </c>
      <c r="B1134" s="106" t="s">
        <v>290</v>
      </c>
      <c r="C1134" s="106" t="s">
        <v>626</v>
      </c>
      <c r="D1134" s="106" t="s">
        <v>632</v>
      </c>
      <c r="E1134" s="106" t="s">
        <v>353</v>
      </c>
      <c r="F1134" s="106" t="s">
        <v>301</v>
      </c>
      <c r="G1134" s="106">
        <v>11.67</v>
      </c>
      <c r="H1134" s="106">
        <v>13.53</v>
      </c>
      <c r="I1134" s="106">
        <v>15.14</v>
      </c>
      <c r="J1134" s="106">
        <v>16.43</v>
      </c>
      <c r="K1134" s="106">
        <v>18.02</v>
      </c>
      <c r="L1134" s="106">
        <v>19.899999999999999</v>
      </c>
      <c r="M1134" s="106">
        <v>21.7</v>
      </c>
      <c r="N1134" s="106">
        <v>24.27</v>
      </c>
      <c r="O1134" s="106">
        <v>28.54</v>
      </c>
    </row>
    <row r="1135" spans="1:15">
      <c r="A1135" s="106">
        <v>2010</v>
      </c>
      <c r="B1135" s="106" t="s">
        <v>290</v>
      </c>
      <c r="C1135" s="106" t="s">
        <v>630</v>
      </c>
      <c r="D1135" s="106" t="s">
        <v>632</v>
      </c>
      <c r="E1135" s="106" t="s">
        <v>353</v>
      </c>
      <c r="F1135" s="106" t="s">
        <v>301</v>
      </c>
      <c r="G1135" s="106">
        <v>11.67</v>
      </c>
      <c r="H1135" s="106">
        <v>13.53</v>
      </c>
      <c r="I1135" s="106">
        <v>15.14</v>
      </c>
      <c r="J1135" s="106">
        <v>16.43</v>
      </c>
      <c r="K1135" s="106">
        <v>18.02</v>
      </c>
      <c r="L1135" s="106">
        <v>19.899999999999999</v>
      </c>
      <c r="M1135" s="106">
        <v>21.7</v>
      </c>
      <c r="N1135" s="106">
        <v>24.27</v>
      </c>
      <c r="O1135" s="106">
        <v>28.54</v>
      </c>
    </row>
    <row r="1136" spans="1:15">
      <c r="A1136" s="106">
        <v>2010</v>
      </c>
      <c r="B1136" s="106" t="s">
        <v>290</v>
      </c>
      <c r="C1136" s="106" t="s">
        <v>626</v>
      </c>
      <c r="D1136" s="106" t="s">
        <v>632</v>
      </c>
      <c r="E1136" s="106" t="s">
        <v>353</v>
      </c>
      <c r="F1136" s="106" t="s">
        <v>353</v>
      </c>
      <c r="G1136" s="106">
        <v>12.78</v>
      </c>
      <c r="H1136" s="106">
        <v>14.19</v>
      </c>
      <c r="I1136" s="106">
        <v>15.35</v>
      </c>
      <c r="J1136" s="106">
        <v>16.46</v>
      </c>
      <c r="K1136" s="106">
        <v>17.64</v>
      </c>
      <c r="L1136" s="106">
        <v>19.05</v>
      </c>
      <c r="M1136" s="106">
        <v>20.82</v>
      </c>
      <c r="N1136" s="106">
        <v>23.11</v>
      </c>
      <c r="O1136" s="106">
        <v>27.82</v>
      </c>
    </row>
    <row r="1137" spans="1:15">
      <c r="A1137" s="106">
        <v>2010</v>
      </c>
      <c r="B1137" s="106" t="s">
        <v>290</v>
      </c>
      <c r="C1137" s="106" t="s">
        <v>630</v>
      </c>
      <c r="D1137" s="106" t="s">
        <v>632</v>
      </c>
      <c r="E1137" s="106" t="s">
        <v>353</v>
      </c>
      <c r="F1137" s="106" t="s">
        <v>353</v>
      </c>
      <c r="G1137" s="106">
        <v>12.78</v>
      </c>
      <c r="H1137" s="106">
        <v>14.19</v>
      </c>
      <c r="I1137" s="106">
        <v>15.35</v>
      </c>
      <c r="J1137" s="106">
        <v>16.46</v>
      </c>
      <c r="K1137" s="106">
        <v>17.64</v>
      </c>
      <c r="L1137" s="106">
        <v>19.05</v>
      </c>
      <c r="M1137" s="106">
        <v>20.82</v>
      </c>
      <c r="N1137" s="106">
        <v>23.11</v>
      </c>
      <c r="O1137" s="106">
        <v>27.82</v>
      </c>
    </row>
    <row r="1138" spans="1:15">
      <c r="A1138" s="106">
        <v>2010</v>
      </c>
      <c r="B1138" s="106" t="s">
        <v>290</v>
      </c>
      <c r="C1138" s="106" t="s">
        <v>626</v>
      </c>
      <c r="D1138" s="106" t="s">
        <v>633</v>
      </c>
      <c r="E1138" s="106" t="s">
        <v>628</v>
      </c>
      <c r="F1138" s="106" t="s">
        <v>629</v>
      </c>
      <c r="G1138" s="106">
        <v>13.43</v>
      </c>
      <c r="H1138" s="106">
        <v>14.53</v>
      </c>
      <c r="I1138" s="106">
        <v>15.43</v>
      </c>
      <c r="J1138" s="106">
        <v>16.53</v>
      </c>
      <c r="K1138" s="106">
        <v>17.670000000000002</v>
      </c>
      <c r="L1138" s="106">
        <v>19</v>
      </c>
      <c r="M1138" s="106">
        <v>20.61</v>
      </c>
      <c r="N1138" s="106">
        <v>23.15</v>
      </c>
      <c r="O1138" s="106">
        <v>28.9</v>
      </c>
    </row>
    <row r="1139" spans="1:15">
      <c r="A1139" s="106">
        <v>2010</v>
      </c>
      <c r="B1139" s="106" t="s">
        <v>290</v>
      </c>
      <c r="C1139" s="106" t="s">
        <v>630</v>
      </c>
      <c r="D1139" s="106" t="s">
        <v>633</v>
      </c>
      <c r="E1139" s="106" t="s">
        <v>628</v>
      </c>
      <c r="F1139" s="106" t="s">
        <v>629</v>
      </c>
      <c r="G1139" s="106">
        <v>13.42</v>
      </c>
      <c r="H1139" s="106">
        <v>14.53</v>
      </c>
      <c r="I1139" s="106">
        <v>15.42</v>
      </c>
      <c r="J1139" s="106">
        <v>16.52</v>
      </c>
      <c r="K1139" s="106">
        <v>17.670000000000002</v>
      </c>
      <c r="L1139" s="106">
        <v>19</v>
      </c>
      <c r="M1139" s="106">
        <v>20.61</v>
      </c>
      <c r="N1139" s="106">
        <v>23.15</v>
      </c>
      <c r="O1139" s="106">
        <v>28.9</v>
      </c>
    </row>
    <row r="1140" spans="1:15">
      <c r="A1140" s="106">
        <v>2010</v>
      </c>
      <c r="B1140" s="106" t="s">
        <v>290</v>
      </c>
      <c r="C1140" s="106" t="s">
        <v>626</v>
      </c>
      <c r="D1140" s="106" t="s">
        <v>633</v>
      </c>
      <c r="E1140" s="106" t="s">
        <v>628</v>
      </c>
      <c r="F1140" s="106" t="s">
        <v>301</v>
      </c>
      <c r="G1140" s="106">
        <v>12.7</v>
      </c>
      <c r="H1140" s="106">
        <v>14.31</v>
      </c>
      <c r="I1140" s="106">
        <v>15.34</v>
      </c>
      <c r="J1140" s="106">
        <v>16.78</v>
      </c>
      <c r="K1140" s="106">
        <v>18.420000000000002</v>
      </c>
      <c r="L1140" s="106">
        <v>20.51</v>
      </c>
      <c r="M1140" s="106">
        <v>23.8</v>
      </c>
      <c r="N1140" s="106">
        <v>29.45</v>
      </c>
      <c r="O1140" s="106">
        <v>37.24</v>
      </c>
    </row>
    <row r="1141" spans="1:15">
      <c r="A1141" s="106">
        <v>2010</v>
      </c>
      <c r="B1141" s="106" t="s">
        <v>290</v>
      </c>
      <c r="C1141" s="106" t="s">
        <v>630</v>
      </c>
      <c r="D1141" s="106" t="s">
        <v>633</v>
      </c>
      <c r="E1141" s="106" t="s">
        <v>628</v>
      </c>
      <c r="F1141" s="106" t="s">
        <v>301</v>
      </c>
      <c r="G1141" s="106">
        <v>12.68</v>
      </c>
      <c r="H1141" s="106">
        <v>14.3</v>
      </c>
      <c r="I1141" s="106">
        <v>15.34</v>
      </c>
      <c r="J1141" s="106">
        <v>16.77</v>
      </c>
      <c r="K1141" s="106">
        <v>18.420000000000002</v>
      </c>
      <c r="L1141" s="106">
        <v>20.5</v>
      </c>
      <c r="M1141" s="106">
        <v>23.8</v>
      </c>
      <c r="N1141" s="106">
        <v>29.44</v>
      </c>
      <c r="O1141" s="106">
        <v>37.24</v>
      </c>
    </row>
    <row r="1142" spans="1:15">
      <c r="A1142" s="106">
        <v>2010</v>
      </c>
      <c r="B1142" s="106" t="s">
        <v>290</v>
      </c>
      <c r="C1142" s="106" t="s">
        <v>626</v>
      </c>
      <c r="D1142" s="106" t="s">
        <v>633</v>
      </c>
      <c r="E1142" s="106" t="s">
        <v>628</v>
      </c>
      <c r="F1142" s="106" t="s">
        <v>353</v>
      </c>
      <c r="G1142" s="106">
        <v>13.37</v>
      </c>
      <c r="H1142" s="106">
        <v>14.51</v>
      </c>
      <c r="I1142" s="106">
        <v>15.42</v>
      </c>
      <c r="J1142" s="106">
        <v>16.55</v>
      </c>
      <c r="K1142" s="106">
        <v>17.739999999999998</v>
      </c>
      <c r="L1142" s="106">
        <v>19.13</v>
      </c>
      <c r="M1142" s="106">
        <v>20.85</v>
      </c>
      <c r="N1142" s="106">
        <v>23.63</v>
      </c>
      <c r="O1142" s="106">
        <v>30.21</v>
      </c>
    </row>
    <row r="1143" spans="1:15">
      <c r="A1143" s="106">
        <v>2010</v>
      </c>
      <c r="B1143" s="106" t="s">
        <v>290</v>
      </c>
      <c r="C1143" s="106" t="s">
        <v>630</v>
      </c>
      <c r="D1143" s="106" t="s">
        <v>633</v>
      </c>
      <c r="E1143" s="106" t="s">
        <v>628</v>
      </c>
      <c r="F1143" s="106" t="s">
        <v>353</v>
      </c>
      <c r="G1143" s="106">
        <v>13.37</v>
      </c>
      <c r="H1143" s="106">
        <v>14.51</v>
      </c>
      <c r="I1143" s="106">
        <v>15.41</v>
      </c>
      <c r="J1143" s="106">
        <v>16.55</v>
      </c>
      <c r="K1143" s="106">
        <v>17.739999999999998</v>
      </c>
      <c r="L1143" s="106">
        <v>19.12</v>
      </c>
      <c r="M1143" s="106">
        <v>20.85</v>
      </c>
      <c r="N1143" s="106">
        <v>23.63</v>
      </c>
      <c r="O1143" s="106">
        <v>30.21</v>
      </c>
    </row>
    <row r="1144" spans="1:15">
      <c r="A1144" s="106">
        <v>2010</v>
      </c>
      <c r="B1144" s="106" t="s">
        <v>290</v>
      </c>
      <c r="C1144" s="106" t="s">
        <v>626</v>
      </c>
      <c r="D1144" s="106" t="s">
        <v>633</v>
      </c>
      <c r="E1144" s="106" t="s">
        <v>631</v>
      </c>
      <c r="F1144" s="106" t="s">
        <v>629</v>
      </c>
      <c r="G1144" s="106">
        <v>10.53</v>
      </c>
      <c r="H1144" s="106">
        <v>11.35</v>
      </c>
      <c r="I1144" s="106">
        <v>11.95</v>
      </c>
      <c r="J1144" s="106">
        <v>12.5</v>
      </c>
      <c r="K1144" s="106">
        <v>13</v>
      </c>
      <c r="L1144" s="106">
        <v>13.57</v>
      </c>
      <c r="M1144" s="106">
        <v>14.3</v>
      </c>
      <c r="N1144" s="106">
        <v>15.28</v>
      </c>
      <c r="O1144" s="106">
        <v>16.87</v>
      </c>
    </row>
    <row r="1145" spans="1:15">
      <c r="A1145" s="106">
        <v>2010</v>
      </c>
      <c r="B1145" s="106" t="s">
        <v>290</v>
      </c>
      <c r="C1145" s="106" t="s">
        <v>630</v>
      </c>
      <c r="D1145" s="106" t="s">
        <v>633</v>
      </c>
      <c r="E1145" s="106" t="s">
        <v>631</v>
      </c>
      <c r="F1145" s="106" t="s">
        <v>629</v>
      </c>
      <c r="G1145" s="106">
        <v>10.53</v>
      </c>
      <c r="H1145" s="106">
        <v>11.35</v>
      </c>
      <c r="I1145" s="106">
        <v>11.94</v>
      </c>
      <c r="J1145" s="106">
        <v>12.5</v>
      </c>
      <c r="K1145" s="106">
        <v>13</v>
      </c>
      <c r="L1145" s="106">
        <v>13.57</v>
      </c>
      <c r="M1145" s="106">
        <v>14.29</v>
      </c>
      <c r="N1145" s="106">
        <v>15.28</v>
      </c>
      <c r="O1145" s="106">
        <v>16.86</v>
      </c>
    </row>
    <row r="1146" spans="1:15">
      <c r="A1146" s="106">
        <v>2010</v>
      </c>
      <c r="B1146" s="106" t="s">
        <v>290</v>
      </c>
      <c r="C1146" s="106" t="s">
        <v>626</v>
      </c>
      <c r="D1146" s="106" t="s">
        <v>633</v>
      </c>
      <c r="E1146" s="106" t="s">
        <v>631</v>
      </c>
      <c r="F1146" s="106" t="s">
        <v>301</v>
      </c>
      <c r="G1146" s="106">
        <v>9.73</v>
      </c>
      <c r="H1146" s="106">
        <v>10.68</v>
      </c>
      <c r="I1146" s="106">
        <v>11.29</v>
      </c>
      <c r="J1146" s="106">
        <v>11.78</v>
      </c>
      <c r="K1146" s="106">
        <v>12.26</v>
      </c>
      <c r="L1146" s="106">
        <v>12.76</v>
      </c>
      <c r="M1146" s="106">
        <v>13.32</v>
      </c>
      <c r="N1146" s="106">
        <v>14.14</v>
      </c>
      <c r="O1146" s="106">
        <v>15.76</v>
      </c>
    </row>
    <row r="1147" spans="1:15">
      <c r="A1147" s="106">
        <v>2010</v>
      </c>
      <c r="B1147" s="106" t="s">
        <v>290</v>
      </c>
      <c r="C1147" s="106" t="s">
        <v>630</v>
      </c>
      <c r="D1147" s="106" t="s">
        <v>633</v>
      </c>
      <c r="E1147" s="106" t="s">
        <v>631</v>
      </c>
      <c r="F1147" s="106" t="s">
        <v>301</v>
      </c>
      <c r="G1147" s="106">
        <v>9.7200000000000006</v>
      </c>
      <c r="H1147" s="106">
        <v>10.68</v>
      </c>
      <c r="I1147" s="106">
        <v>11.29</v>
      </c>
      <c r="J1147" s="106">
        <v>11.78</v>
      </c>
      <c r="K1147" s="106">
        <v>12.26</v>
      </c>
      <c r="L1147" s="106">
        <v>12.76</v>
      </c>
      <c r="M1147" s="106">
        <v>13.32</v>
      </c>
      <c r="N1147" s="106">
        <v>14.14</v>
      </c>
      <c r="O1147" s="106">
        <v>15.75</v>
      </c>
    </row>
    <row r="1148" spans="1:15">
      <c r="A1148" s="106">
        <v>2010</v>
      </c>
      <c r="B1148" s="106" t="s">
        <v>290</v>
      </c>
      <c r="C1148" s="106" t="s">
        <v>626</v>
      </c>
      <c r="D1148" s="106" t="s">
        <v>633</v>
      </c>
      <c r="E1148" s="106" t="s">
        <v>631</v>
      </c>
      <c r="F1148" s="106" t="s">
        <v>353</v>
      </c>
      <c r="G1148" s="106">
        <v>10.24</v>
      </c>
      <c r="H1148" s="106">
        <v>11.16</v>
      </c>
      <c r="I1148" s="106">
        <v>11.74</v>
      </c>
      <c r="J1148" s="106">
        <v>12.3</v>
      </c>
      <c r="K1148" s="106">
        <v>12.79</v>
      </c>
      <c r="L1148" s="106">
        <v>13.34</v>
      </c>
      <c r="M1148" s="106">
        <v>14.02</v>
      </c>
      <c r="N1148" s="106">
        <v>15</v>
      </c>
      <c r="O1148" s="106">
        <v>16.62</v>
      </c>
    </row>
    <row r="1149" spans="1:15">
      <c r="A1149" s="106">
        <v>2010</v>
      </c>
      <c r="B1149" s="106" t="s">
        <v>290</v>
      </c>
      <c r="C1149" s="106" t="s">
        <v>630</v>
      </c>
      <c r="D1149" s="106" t="s">
        <v>633</v>
      </c>
      <c r="E1149" s="106" t="s">
        <v>631</v>
      </c>
      <c r="F1149" s="106" t="s">
        <v>353</v>
      </c>
      <c r="G1149" s="106">
        <v>10.24</v>
      </c>
      <c r="H1149" s="106">
        <v>11.16</v>
      </c>
      <c r="I1149" s="106">
        <v>11.74</v>
      </c>
      <c r="J1149" s="106">
        <v>12.29</v>
      </c>
      <c r="K1149" s="106">
        <v>12.79</v>
      </c>
      <c r="L1149" s="106">
        <v>13.34</v>
      </c>
      <c r="M1149" s="106">
        <v>14.01</v>
      </c>
      <c r="N1149" s="106">
        <v>15</v>
      </c>
      <c r="O1149" s="106">
        <v>16.62</v>
      </c>
    </row>
    <row r="1150" spans="1:15">
      <c r="A1150" s="106">
        <v>2010</v>
      </c>
      <c r="B1150" s="106" t="s">
        <v>290</v>
      </c>
      <c r="C1150" s="106" t="s">
        <v>626</v>
      </c>
      <c r="D1150" s="106" t="s">
        <v>633</v>
      </c>
      <c r="E1150" s="106" t="s">
        <v>353</v>
      </c>
      <c r="F1150" s="106" t="s">
        <v>629</v>
      </c>
      <c r="G1150" s="106">
        <v>11.26</v>
      </c>
      <c r="H1150" s="106">
        <v>12.33</v>
      </c>
      <c r="I1150" s="106">
        <v>13.13</v>
      </c>
      <c r="J1150" s="106">
        <v>13.97</v>
      </c>
      <c r="K1150" s="106">
        <v>14.88</v>
      </c>
      <c r="L1150" s="106">
        <v>15.95</v>
      </c>
      <c r="M1150" s="106">
        <v>17.43</v>
      </c>
      <c r="N1150" s="106">
        <v>19.559999999999999</v>
      </c>
      <c r="O1150" s="106">
        <v>23.51</v>
      </c>
    </row>
    <row r="1151" spans="1:15">
      <c r="A1151" s="106">
        <v>2010</v>
      </c>
      <c r="B1151" s="106" t="s">
        <v>290</v>
      </c>
      <c r="C1151" s="106" t="s">
        <v>630</v>
      </c>
      <c r="D1151" s="106" t="s">
        <v>633</v>
      </c>
      <c r="E1151" s="106" t="s">
        <v>353</v>
      </c>
      <c r="F1151" s="106" t="s">
        <v>629</v>
      </c>
      <c r="G1151" s="106">
        <v>11.26</v>
      </c>
      <c r="H1151" s="106">
        <v>12.32</v>
      </c>
      <c r="I1151" s="106">
        <v>13.12</v>
      </c>
      <c r="J1151" s="106">
        <v>13.96</v>
      </c>
      <c r="K1151" s="106">
        <v>14.87</v>
      </c>
      <c r="L1151" s="106">
        <v>15.94</v>
      </c>
      <c r="M1151" s="106">
        <v>17.420000000000002</v>
      </c>
      <c r="N1151" s="106">
        <v>19.55</v>
      </c>
      <c r="O1151" s="106">
        <v>23.51</v>
      </c>
    </row>
    <row r="1152" spans="1:15">
      <c r="A1152" s="106">
        <v>2010</v>
      </c>
      <c r="B1152" s="106" t="s">
        <v>290</v>
      </c>
      <c r="C1152" s="106" t="s">
        <v>626</v>
      </c>
      <c r="D1152" s="106" t="s">
        <v>633</v>
      </c>
      <c r="E1152" s="106" t="s">
        <v>353</v>
      </c>
      <c r="F1152" s="106" t="s">
        <v>301</v>
      </c>
      <c r="G1152" s="106">
        <v>9.9700000000000006</v>
      </c>
      <c r="H1152" s="106">
        <v>11.04</v>
      </c>
      <c r="I1152" s="106">
        <v>11.73</v>
      </c>
      <c r="J1152" s="106">
        <v>12.34</v>
      </c>
      <c r="K1152" s="106">
        <v>13</v>
      </c>
      <c r="L1152" s="106">
        <v>13.8</v>
      </c>
      <c r="M1152" s="106">
        <v>14.97</v>
      </c>
      <c r="N1152" s="106">
        <v>17.170000000000002</v>
      </c>
      <c r="O1152" s="106">
        <v>22.69</v>
      </c>
    </row>
    <row r="1153" spans="1:15">
      <c r="A1153" s="106">
        <v>2010</v>
      </c>
      <c r="B1153" s="106" t="s">
        <v>290</v>
      </c>
      <c r="C1153" s="106" t="s">
        <v>630</v>
      </c>
      <c r="D1153" s="106" t="s">
        <v>633</v>
      </c>
      <c r="E1153" s="106" t="s">
        <v>353</v>
      </c>
      <c r="F1153" s="106" t="s">
        <v>301</v>
      </c>
      <c r="G1153" s="106">
        <v>9.9700000000000006</v>
      </c>
      <c r="H1153" s="106">
        <v>11.04</v>
      </c>
      <c r="I1153" s="106">
        <v>11.72</v>
      </c>
      <c r="J1153" s="106">
        <v>12.34</v>
      </c>
      <c r="K1153" s="106">
        <v>13</v>
      </c>
      <c r="L1153" s="106">
        <v>13.79</v>
      </c>
      <c r="M1153" s="106">
        <v>14.97</v>
      </c>
      <c r="N1153" s="106">
        <v>17.16</v>
      </c>
      <c r="O1153" s="106">
        <v>22.67</v>
      </c>
    </row>
    <row r="1154" spans="1:15">
      <c r="A1154" s="106">
        <v>2010</v>
      </c>
      <c r="B1154" s="106" t="s">
        <v>290</v>
      </c>
      <c r="C1154" s="106" t="s">
        <v>626</v>
      </c>
      <c r="D1154" s="106" t="s">
        <v>633</v>
      </c>
      <c r="E1154" s="106" t="s">
        <v>353</v>
      </c>
      <c r="F1154" s="106" t="s">
        <v>353</v>
      </c>
      <c r="G1154" s="106">
        <v>10.97</v>
      </c>
      <c r="H1154" s="106">
        <v>11.97</v>
      </c>
      <c r="I1154" s="106">
        <v>12.79</v>
      </c>
      <c r="J1154" s="106">
        <v>13.58</v>
      </c>
      <c r="K1154" s="106">
        <v>14.51</v>
      </c>
      <c r="L1154" s="106">
        <v>15.54</v>
      </c>
      <c r="M1154" s="106">
        <v>17.04</v>
      </c>
      <c r="N1154" s="106">
        <v>19.23</v>
      </c>
      <c r="O1154" s="106">
        <v>23.4</v>
      </c>
    </row>
    <row r="1155" spans="1:15">
      <c r="A1155" s="106">
        <v>2010</v>
      </c>
      <c r="B1155" s="106" t="s">
        <v>290</v>
      </c>
      <c r="C1155" s="106" t="s">
        <v>630</v>
      </c>
      <c r="D1155" s="106" t="s">
        <v>633</v>
      </c>
      <c r="E1155" s="106" t="s">
        <v>353</v>
      </c>
      <c r="F1155" s="106" t="s">
        <v>353</v>
      </c>
      <c r="G1155" s="106">
        <v>10.96</v>
      </c>
      <c r="H1155" s="106">
        <v>11.97</v>
      </c>
      <c r="I1155" s="106">
        <v>12.78</v>
      </c>
      <c r="J1155" s="106">
        <v>13.58</v>
      </c>
      <c r="K1155" s="106">
        <v>14.5</v>
      </c>
      <c r="L1155" s="106">
        <v>15.54</v>
      </c>
      <c r="M1155" s="106">
        <v>17.03</v>
      </c>
      <c r="N1155" s="106">
        <v>19.23</v>
      </c>
      <c r="O1155" s="106">
        <v>23.4</v>
      </c>
    </row>
    <row r="1156" spans="1:15">
      <c r="A1156" s="106">
        <v>2010</v>
      </c>
      <c r="B1156" s="106" t="s">
        <v>290</v>
      </c>
      <c r="C1156" s="106" t="s">
        <v>626</v>
      </c>
      <c r="D1156" s="106" t="s">
        <v>353</v>
      </c>
      <c r="E1156" s="106" t="s">
        <v>628</v>
      </c>
      <c r="F1156" s="106" t="s">
        <v>629</v>
      </c>
      <c r="G1156" s="106">
        <v>14</v>
      </c>
      <c r="H1156" s="106">
        <v>15.44</v>
      </c>
      <c r="I1156" s="106">
        <v>16.91</v>
      </c>
      <c r="J1156" s="106">
        <v>18.36</v>
      </c>
      <c r="K1156" s="106">
        <v>19.829999999999998</v>
      </c>
      <c r="L1156" s="106">
        <v>21.56</v>
      </c>
      <c r="M1156" s="106">
        <v>23.89</v>
      </c>
      <c r="N1156" s="106">
        <v>27.23</v>
      </c>
      <c r="O1156" s="106">
        <v>33.409999999999997</v>
      </c>
    </row>
    <row r="1157" spans="1:15">
      <c r="A1157" s="106">
        <v>2010</v>
      </c>
      <c r="B1157" s="106" t="s">
        <v>290</v>
      </c>
      <c r="C1157" s="106" t="s">
        <v>630</v>
      </c>
      <c r="D1157" s="106" t="s">
        <v>353</v>
      </c>
      <c r="E1157" s="106" t="s">
        <v>628</v>
      </c>
      <c r="F1157" s="106" t="s">
        <v>629</v>
      </c>
      <c r="G1157" s="106">
        <v>14</v>
      </c>
      <c r="H1157" s="106">
        <v>15.44</v>
      </c>
      <c r="I1157" s="106">
        <v>16.899999999999999</v>
      </c>
      <c r="J1157" s="106">
        <v>18.36</v>
      </c>
      <c r="K1157" s="106">
        <v>19.829999999999998</v>
      </c>
      <c r="L1157" s="106">
        <v>21.56</v>
      </c>
      <c r="M1157" s="106">
        <v>23.89</v>
      </c>
      <c r="N1157" s="106">
        <v>27.23</v>
      </c>
      <c r="O1157" s="106">
        <v>33.409999999999997</v>
      </c>
    </row>
    <row r="1158" spans="1:15">
      <c r="A1158" s="106">
        <v>2010</v>
      </c>
      <c r="B1158" s="106" t="s">
        <v>290</v>
      </c>
      <c r="C1158" s="106" t="s">
        <v>626</v>
      </c>
      <c r="D1158" s="106" t="s">
        <v>353</v>
      </c>
      <c r="E1158" s="106" t="s">
        <v>628</v>
      </c>
      <c r="F1158" s="106" t="s">
        <v>301</v>
      </c>
      <c r="G1158" s="106">
        <v>12.65</v>
      </c>
      <c r="H1158" s="106">
        <v>14.33</v>
      </c>
      <c r="I1158" s="106">
        <v>15.52</v>
      </c>
      <c r="J1158" s="106">
        <v>17.190000000000001</v>
      </c>
      <c r="K1158" s="106">
        <v>18.920000000000002</v>
      </c>
      <c r="L1158" s="106">
        <v>21.12</v>
      </c>
      <c r="M1158" s="106">
        <v>24.18</v>
      </c>
      <c r="N1158" s="106">
        <v>28.56</v>
      </c>
      <c r="O1158" s="106">
        <v>36.03</v>
      </c>
    </row>
    <row r="1159" spans="1:15">
      <c r="A1159" s="106">
        <v>2010</v>
      </c>
      <c r="B1159" s="106" t="s">
        <v>290</v>
      </c>
      <c r="C1159" s="106" t="s">
        <v>630</v>
      </c>
      <c r="D1159" s="106" t="s">
        <v>353</v>
      </c>
      <c r="E1159" s="106" t="s">
        <v>628</v>
      </c>
      <c r="F1159" s="106" t="s">
        <v>301</v>
      </c>
      <c r="G1159" s="106">
        <v>12.65</v>
      </c>
      <c r="H1159" s="106">
        <v>14.32</v>
      </c>
      <c r="I1159" s="106">
        <v>15.51</v>
      </c>
      <c r="J1159" s="106">
        <v>17.190000000000001</v>
      </c>
      <c r="K1159" s="106">
        <v>18.920000000000002</v>
      </c>
      <c r="L1159" s="106">
        <v>21.12</v>
      </c>
      <c r="M1159" s="106">
        <v>24.18</v>
      </c>
      <c r="N1159" s="106">
        <v>28.56</v>
      </c>
      <c r="O1159" s="106">
        <v>36.03</v>
      </c>
    </row>
    <row r="1160" spans="1:15">
      <c r="A1160" s="106">
        <v>2010</v>
      </c>
      <c r="B1160" s="106" t="s">
        <v>290</v>
      </c>
      <c r="C1160" s="106" t="s">
        <v>626</v>
      </c>
      <c r="D1160" s="106" t="s">
        <v>353</v>
      </c>
      <c r="E1160" s="106" t="s">
        <v>628</v>
      </c>
      <c r="F1160" s="106" t="s">
        <v>353</v>
      </c>
      <c r="G1160" s="106">
        <v>13.9</v>
      </c>
      <c r="H1160" s="106">
        <v>15.34</v>
      </c>
      <c r="I1160" s="106">
        <v>16.8</v>
      </c>
      <c r="J1160" s="106">
        <v>18.28</v>
      </c>
      <c r="K1160" s="106">
        <v>19.77</v>
      </c>
      <c r="L1160" s="106">
        <v>21.53</v>
      </c>
      <c r="M1160" s="106">
        <v>23.91</v>
      </c>
      <c r="N1160" s="106">
        <v>27.33</v>
      </c>
      <c r="O1160" s="106">
        <v>33.64</v>
      </c>
    </row>
    <row r="1161" spans="1:15">
      <c r="A1161" s="106">
        <v>2010</v>
      </c>
      <c r="B1161" s="106" t="s">
        <v>290</v>
      </c>
      <c r="C1161" s="106" t="s">
        <v>630</v>
      </c>
      <c r="D1161" s="106" t="s">
        <v>353</v>
      </c>
      <c r="E1161" s="106" t="s">
        <v>628</v>
      </c>
      <c r="F1161" s="106" t="s">
        <v>353</v>
      </c>
      <c r="G1161" s="106">
        <v>13.89</v>
      </c>
      <c r="H1161" s="106">
        <v>15.34</v>
      </c>
      <c r="I1161" s="106">
        <v>16.8</v>
      </c>
      <c r="J1161" s="106">
        <v>18.28</v>
      </c>
      <c r="K1161" s="106">
        <v>19.77</v>
      </c>
      <c r="L1161" s="106">
        <v>21.53</v>
      </c>
      <c r="M1161" s="106">
        <v>23.91</v>
      </c>
      <c r="N1161" s="106">
        <v>27.32</v>
      </c>
      <c r="O1161" s="106">
        <v>33.64</v>
      </c>
    </row>
    <row r="1162" spans="1:15">
      <c r="A1162" s="106">
        <v>2010</v>
      </c>
      <c r="B1162" s="106" t="s">
        <v>290</v>
      </c>
      <c r="C1162" s="106" t="s">
        <v>626</v>
      </c>
      <c r="D1162" s="106" t="s">
        <v>353</v>
      </c>
      <c r="E1162" s="106" t="s">
        <v>631</v>
      </c>
      <c r="F1162" s="106" t="s">
        <v>629</v>
      </c>
      <c r="G1162" s="106">
        <v>10.98</v>
      </c>
      <c r="H1162" s="106">
        <v>11.95</v>
      </c>
      <c r="I1162" s="106">
        <v>12.75</v>
      </c>
      <c r="J1162" s="106">
        <v>13.49</v>
      </c>
      <c r="K1162" s="106">
        <v>14.28</v>
      </c>
      <c r="L1162" s="106">
        <v>15.18</v>
      </c>
      <c r="M1162" s="106">
        <v>16.18</v>
      </c>
      <c r="N1162" s="106">
        <v>17.48</v>
      </c>
      <c r="O1162" s="106">
        <v>19.72</v>
      </c>
    </row>
    <row r="1163" spans="1:15">
      <c r="A1163" s="106">
        <v>2010</v>
      </c>
      <c r="B1163" s="106" t="s">
        <v>290</v>
      </c>
      <c r="C1163" s="106" t="s">
        <v>630</v>
      </c>
      <c r="D1163" s="106" t="s">
        <v>353</v>
      </c>
      <c r="E1163" s="106" t="s">
        <v>631</v>
      </c>
      <c r="F1163" s="106" t="s">
        <v>629</v>
      </c>
      <c r="G1163" s="106">
        <v>10.97</v>
      </c>
      <c r="H1163" s="106">
        <v>11.95</v>
      </c>
      <c r="I1163" s="106">
        <v>12.74</v>
      </c>
      <c r="J1163" s="106">
        <v>13.49</v>
      </c>
      <c r="K1163" s="106">
        <v>14.27</v>
      </c>
      <c r="L1163" s="106">
        <v>15.17</v>
      </c>
      <c r="M1163" s="106">
        <v>16.170000000000002</v>
      </c>
      <c r="N1163" s="106">
        <v>17.47</v>
      </c>
      <c r="O1163" s="106">
        <v>19.72</v>
      </c>
    </row>
    <row r="1164" spans="1:15">
      <c r="A1164" s="106">
        <v>2010</v>
      </c>
      <c r="B1164" s="106" t="s">
        <v>290</v>
      </c>
      <c r="C1164" s="106" t="s">
        <v>626</v>
      </c>
      <c r="D1164" s="106" t="s">
        <v>353</v>
      </c>
      <c r="E1164" s="106" t="s">
        <v>631</v>
      </c>
      <c r="F1164" s="106" t="s">
        <v>301</v>
      </c>
      <c r="G1164" s="106">
        <v>9.66</v>
      </c>
      <c r="H1164" s="106">
        <v>10.63</v>
      </c>
      <c r="I1164" s="106">
        <v>11.31</v>
      </c>
      <c r="J1164" s="106">
        <v>11.87</v>
      </c>
      <c r="K1164" s="106">
        <v>12.43</v>
      </c>
      <c r="L1164" s="106">
        <v>13.03</v>
      </c>
      <c r="M1164" s="106">
        <v>13.78</v>
      </c>
      <c r="N1164" s="106">
        <v>15.01</v>
      </c>
      <c r="O1164" s="106">
        <v>17.489999999999998</v>
      </c>
    </row>
    <row r="1165" spans="1:15">
      <c r="A1165" s="106">
        <v>2010</v>
      </c>
      <c r="B1165" s="106" t="s">
        <v>290</v>
      </c>
      <c r="C1165" s="106" t="s">
        <v>630</v>
      </c>
      <c r="D1165" s="106" t="s">
        <v>353</v>
      </c>
      <c r="E1165" s="106" t="s">
        <v>631</v>
      </c>
      <c r="F1165" s="106" t="s">
        <v>301</v>
      </c>
      <c r="G1165" s="106">
        <v>9.66</v>
      </c>
      <c r="H1165" s="106">
        <v>10.63</v>
      </c>
      <c r="I1165" s="106">
        <v>11.3</v>
      </c>
      <c r="J1165" s="106">
        <v>11.87</v>
      </c>
      <c r="K1165" s="106">
        <v>12.42</v>
      </c>
      <c r="L1165" s="106">
        <v>13.02</v>
      </c>
      <c r="M1165" s="106">
        <v>13.78</v>
      </c>
      <c r="N1165" s="106">
        <v>15.01</v>
      </c>
      <c r="O1165" s="106">
        <v>17.489999999999998</v>
      </c>
    </row>
    <row r="1166" spans="1:15">
      <c r="A1166" s="106">
        <v>2010</v>
      </c>
      <c r="B1166" s="106" t="s">
        <v>290</v>
      </c>
      <c r="C1166" s="106" t="s">
        <v>626</v>
      </c>
      <c r="D1166" s="106" t="s">
        <v>353</v>
      </c>
      <c r="E1166" s="106" t="s">
        <v>631</v>
      </c>
      <c r="F1166" s="106" t="s">
        <v>353</v>
      </c>
      <c r="G1166" s="106">
        <v>10.68</v>
      </c>
      <c r="H1166" s="106">
        <v>11.65</v>
      </c>
      <c r="I1166" s="106">
        <v>12.44</v>
      </c>
      <c r="J1166" s="106">
        <v>13.16</v>
      </c>
      <c r="K1166" s="106">
        <v>13.91</v>
      </c>
      <c r="L1166" s="106">
        <v>14.82</v>
      </c>
      <c r="M1166" s="106">
        <v>15.85</v>
      </c>
      <c r="N1166" s="106">
        <v>17.190000000000001</v>
      </c>
      <c r="O1166" s="106">
        <v>19.5</v>
      </c>
    </row>
    <row r="1167" spans="1:15">
      <c r="A1167" s="106">
        <v>2010</v>
      </c>
      <c r="B1167" s="106" t="s">
        <v>290</v>
      </c>
      <c r="C1167" s="106" t="s">
        <v>630</v>
      </c>
      <c r="D1167" s="106" t="s">
        <v>353</v>
      </c>
      <c r="E1167" s="106" t="s">
        <v>631</v>
      </c>
      <c r="F1167" s="106" t="s">
        <v>353</v>
      </c>
      <c r="G1167" s="106">
        <v>10.67</v>
      </c>
      <c r="H1167" s="106">
        <v>11.64</v>
      </c>
      <c r="I1167" s="106">
        <v>12.44</v>
      </c>
      <c r="J1167" s="106">
        <v>13.16</v>
      </c>
      <c r="K1167" s="106">
        <v>13.91</v>
      </c>
      <c r="L1167" s="106">
        <v>14.82</v>
      </c>
      <c r="M1167" s="106">
        <v>15.85</v>
      </c>
      <c r="N1167" s="106">
        <v>17.190000000000001</v>
      </c>
      <c r="O1167" s="106">
        <v>19.5</v>
      </c>
    </row>
    <row r="1168" spans="1:15">
      <c r="A1168" s="106">
        <v>2010</v>
      </c>
      <c r="B1168" s="106" t="s">
        <v>290</v>
      </c>
      <c r="C1168" s="106" t="s">
        <v>626</v>
      </c>
      <c r="D1168" s="106" t="s">
        <v>353</v>
      </c>
      <c r="E1168" s="106" t="s">
        <v>353</v>
      </c>
      <c r="F1168" s="106" t="s">
        <v>629</v>
      </c>
      <c r="G1168" s="106">
        <v>11.72</v>
      </c>
      <c r="H1168" s="106">
        <v>13</v>
      </c>
      <c r="I1168" s="106">
        <v>14.08</v>
      </c>
      <c r="J1168" s="106">
        <v>15.16</v>
      </c>
      <c r="K1168" s="106">
        <v>16.350000000000001</v>
      </c>
      <c r="L1168" s="106">
        <v>17.77</v>
      </c>
      <c r="M1168" s="106">
        <v>19.59</v>
      </c>
      <c r="N1168" s="106">
        <v>22.15</v>
      </c>
      <c r="O1168" s="106">
        <v>27.24</v>
      </c>
    </row>
    <row r="1169" spans="1:15">
      <c r="A1169" s="106">
        <v>2010</v>
      </c>
      <c r="B1169" s="106" t="s">
        <v>290</v>
      </c>
      <c r="C1169" s="106" t="s">
        <v>630</v>
      </c>
      <c r="D1169" s="106" t="s">
        <v>353</v>
      </c>
      <c r="E1169" s="106" t="s">
        <v>353</v>
      </c>
      <c r="F1169" s="106" t="s">
        <v>629</v>
      </c>
      <c r="G1169" s="106">
        <v>11.71</v>
      </c>
      <c r="H1169" s="106">
        <v>12.99</v>
      </c>
      <c r="I1169" s="106">
        <v>14.07</v>
      </c>
      <c r="J1169" s="106">
        <v>15.16</v>
      </c>
      <c r="K1169" s="106">
        <v>16.350000000000001</v>
      </c>
      <c r="L1169" s="106">
        <v>17.760000000000002</v>
      </c>
      <c r="M1169" s="106">
        <v>19.579999999999998</v>
      </c>
      <c r="N1169" s="106">
        <v>22.14</v>
      </c>
      <c r="O1169" s="106">
        <v>27.23</v>
      </c>
    </row>
    <row r="1170" spans="1:15">
      <c r="A1170" s="106">
        <v>2010</v>
      </c>
      <c r="B1170" s="106" t="s">
        <v>290</v>
      </c>
      <c r="C1170" s="106" t="s">
        <v>626</v>
      </c>
      <c r="D1170" s="106" t="s">
        <v>353</v>
      </c>
      <c r="E1170" s="106" t="s">
        <v>353</v>
      </c>
      <c r="F1170" s="106" t="s">
        <v>301</v>
      </c>
      <c r="G1170" s="106">
        <v>9.94</v>
      </c>
      <c r="H1170" s="106">
        <v>11.03</v>
      </c>
      <c r="I1170" s="106">
        <v>11.8</v>
      </c>
      <c r="J1170" s="106">
        <v>12.52</v>
      </c>
      <c r="K1170" s="106">
        <v>13.3</v>
      </c>
      <c r="L1170" s="106">
        <v>14.35</v>
      </c>
      <c r="M1170" s="106">
        <v>15.87</v>
      </c>
      <c r="N1170" s="106">
        <v>18.579999999999998</v>
      </c>
      <c r="O1170" s="106">
        <v>24.46</v>
      </c>
    </row>
    <row r="1171" spans="1:15">
      <c r="A1171" s="106">
        <v>2010</v>
      </c>
      <c r="B1171" s="106" t="s">
        <v>290</v>
      </c>
      <c r="C1171" s="106" t="s">
        <v>630</v>
      </c>
      <c r="D1171" s="106" t="s">
        <v>353</v>
      </c>
      <c r="E1171" s="106" t="s">
        <v>353</v>
      </c>
      <c r="F1171" s="106" t="s">
        <v>301</v>
      </c>
      <c r="G1171" s="106">
        <v>9.94</v>
      </c>
      <c r="H1171" s="106">
        <v>11.02</v>
      </c>
      <c r="I1171" s="106">
        <v>11.8</v>
      </c>
      <c r="J1171" s="106">
        <v>12.52</v>
      </c>
      <c r="K1171" s="106">
        <v>13.3</v>
      </c>
      <c r="L1171" s="106">
        <v>14.35</v>
      </c>
      <c r="M1171" s="106">
        <v>15.86</v>
      </c>
      <c r="N1171" s="106">
        <v>18.57</v>
      </c>
      <c r="O1171" s="106">
        <v>24.45</v>
      </c>
    </row>
    <row r="1172" spans="1:15">
      <c r="A1172" s="106">
        <v>2010</v>
      </c>
      <c r="B1172" s="106" t="s">
        <v>290</v>
      </c>
      <c r="C1172" s="106" t="s">
        <v>626</v>
      </c>
      <c r="D1172" s="106" t="s">
        <v>353</v>
      </c>
      <c r="E1172" s="106" t="s">
        <v>353</v>
      </c>
      <c r="F1172" s="106" t="s">
        <v>353</v>
      </c>
      <c r="G1172" s="106">
        <v>11.38</v>
      </c>
      <c r="H1172" s="106">
        <v>12.65</v>
      </c>
      <c r="I1172" s="106">
        <v>13.69</v>
      </c>
      <c r="J1172" s="106">
        <v>14.79</v>
      </c>
      <c r="K1172" s="106">
        <v>15.96</v>
      </c>
      <c r="L1172" s="106">
        <v>17.39</v>
      </c>
      <c r="M1172" s="106">
        <v>19.23</v>
      </c>
      <c r="N1172" s="106">
        <v>21.84</v>
      </c>
      <c r="O1172" s="106">
        <v>26.94</v>
      </c>
    </row>
    <row r="1173" spans="1:15">
      <c r="A1173" s="106">
        <v>2010</v>
      </c>
      <c r="B1173" s="106" t="s">
        <v>290</v>
      </c>
      <c r="C1173" s="106" t="s">
        <v>630</v>
      </c>
      <c r="D1173" s="106" t="s">
        <v>353</v>
      </c>
      <c r="E1173" s="106" t="s">
        <v>353</v>
      </c>
      <c r="F1173" s="106" t="s">
        <v>353</v>
      </c>
      <c r="G1173" s="106">
        <v>11.38</v>
      </c>
      <c r="H1173" s="106">
        <v>12.64</v>
      </c>
      <c r="I1173" s="106">
        <v>13.69</v>
      </c>
      <c r="J1173" s="106">
        <v>14.78</v>
      </c>
      <c r="K1173" s="106">
        <v>15.96</v>
      </c>
      <c r="L1173" s="106">
        <v>17.39</v>
      </c>
      <c r="M1173" s="106">
        <v>19.23</v>
      </c>
      <c r="N1173" s="106">
        <v>21.83</v>
      </c>
      <c r="O1173" s="106">
        <v>26.94</v>
      </c>
    </row>
    <row r="1174" spans="1:15">
      <c r="A1174" s="106">
        <v>2010</v>
      </c>
      <c r="B1174" s="106" t="s">
        <v>290</v>
      </c>
      <c r="C1174" s="106" t="s">
        <v>626</v>
      </c>
      <c r="D1174" s="106" t="s">
        <v>634</v>
      </c>
      <c r="E1174" s="106" t="s">
        <v>628</v>
      </c>
      <c r="F1174" s="106" t="s">
        <v>629</v>
      </c>
      <c r="G1174" s="106">
        <v>14.86</v>
      </c>
      <c r="H1174" s="106">
        <v>17.239999999999998</v>
      </c>
      <c r="I1174" s="106">
        <v>19.2</v>
      </c>
      <c r="J1174" s="106">
        <v>20.96</v>
      </c>
      <c r="K1174" s="106">
        <v>23.26</v>
      </c>
      <c r="L1174" s="106">
        <v>25.68</v>
      </c>
      <c r="M1174" s="106">
        <v>28.61</v>
      </c>
      <c r="N1174" s="106">
        <v>33.049999999999997</v>
      </c>
      <c r="O1174" s="106">
        <v>41.43</v>
      </c>
    </row>
    <row r="1175" spans="1:15">
      <c r="A1175" s="106">
        <v>2010</v>
      </c>
      <c r="B1175" s="106" t="s">
        <v>290</v>
      </c>
      <c r="C1175" s="106" t="s">
        <v>630</v>
      </c>
      <c r="D1175" s="106" t="s">
        <v>634</v>
      </c>
      <c r="E1175" s="106" t="s">
        <v>628</v>
      </c>
      <c r="F1175" s="106" t="s">
        <v>629</v>
      </c>
      <c r="G1175" s="106">
        <v>14.86</v>
      </c>
      <c r="H1175" s="106">
        <v>17.239999999999998</v>
      </c>
      <c r="I1175" s="106">
        <v>19.2</v>
      </c>
      <c r="J1175" s="106">
        <v>20.96</v>
      </c>
      <c r="K1175" s="106">
        <v>23.26</v>
      </c>
      <c r="L1175" s="106">
        <v>25.68</v>
      </c>
      <c r="M1175" s="106">
        <v>28.61</v>
      </c>
      <c r="N1175" s="106">
        <v>33.049999999999997</v>
      </c>
      <c r="O1175" s="106">
        <v>41.43</v>
      </c>
    </row>
    <row r="1176" spans="1:15">
      <c r="A1176" s="106">
        <v>2010</v>
      </c>
      <c r="B1176" s="106" t="s">
        <v>290</v>
      </c>
      <c r="C1176" s="106" t="s">
        <v>626</v>
      </c>
      <c r="D1176" s="106" t="s">
        <v>634</v>
      </c>
      <c r="E1176" s="106" t="s">
        <v>628</v>
      </c>
      <c r="F1176" s="106" t="s">
        <v>301</v>
      </c>
      <c r="G1176" s="106">
        <v>13.32</v>
      </c>
      <c r="H1176" s="106">
        <v>14.27</v>
      </c>
      <c r="I1176" s="106">
        <v>16.399999999999999</v>
      </c>
      <c r="J1176" s="106">
        <v>18.23</v>
      </c>
      <c r="K1176" s="106">
        <v>20.5</v>
      </c>
      <c r="L1176" s="106">
        <v>22.98</v>
      </c>
      <c r="M1176" s="106">
        <v>25.21</v>
      </c>
      <c r="N1176" s="106">
        <v>28.76</v>
      </c>
      <c r="O1176" s="106">
        <v>33.630000000000003</v>
      </c>
    </row>
    <row r="1177" spans="1:15">
      <c r="A1177" s="106">
        <v>2010</v>
      </c>
      <c r="B1177" s="106" t="s">
        <v>290</v>
      </c>
      <c r="C1177" s="106" t="s">
        <v>630</v>
      </c>
      <c r="D1177" s="106" t="s">
        <v>634</v>
      </c>
      <c r="E1177" s="106" t="s">
        <v>628</v>
      </c>
      <c r="F1177" s="106" t="s">
        <v>301</v>
      </c>
      <c r="G1177" s="106">
        <v>13.32</v>
      </c>
      <c r="H1177" s="106">
        <v>14.27</v>
      </c>
      <c r="I1177" s="106">
        <v>16.399999999999999</v>
      </c>
      <c r="J1177" s="106">
        <v>18.23</v>
      </c>
      <c r="K1177" s="106">
        <v>20.5</v>
      </c>
      <c r="L1177" s="106">
        <v>22.98</v>
      </c>
      <c r="M1177" s="106">
        <v>25.21</v>
      </c>
      <c r="N1177" s="106">
        <v>28.76</v>
      </c>
      <c r="O1177" s="106">
        <v>33.630000000000003</v>
      </c>
    </row>
    <row r="1178" spans="1:15">
      <c r="A1178" s="106">
        <v>2010</v>
      </c>
      <c r="B1178" s="106" t="s">
        <v>290</v>
      </c>
      <c r="C1178" s="106" t="s">
        <v>626</v>
      </c>
      <c r="D1178" s="106" t="s">
        <v>634</v>
      </c>
      <c r="E1178" s="106" t="s">
        <v>628</v>
      </c>
      <c r="F1178" s="106" t="s">
        <v>353</v>
      </c>
      <c r="G1178" s="106">
        <v>14.71</v>
      </c>
      <c r="H1178" s="106">
        <v>17.079999999999998</v>
      </c>
      <c r="I1178" s="106">
        <v>19.03</v>
      </c>
      <c r="J1178" s="106">
        <v>20.85</v>
      </c>
      <c r="K1178" s="106">
        <v>23.09</v>
      </c>
      <c r="L1178" s="106">
        <v>25.53</v>
      </c>
      <c r="M1178" s="106">
        <v>28.4</v>
      </c>
      <c r="N1178" s="106">
        <v>32.799999999999997</v>
      </c>
      <c r="O1178" s="106">
        <v>41.05</v>
      </c>
    </row>
    <row r="1179" spans="1:15">
      <c r="A1179" s="106">
        <v>2010</v>
      </c>
      <c r="B1179" s="106" t="s">
        <v>290</v>
      </c>
      <c r="C1179" s="106" t="s">
        <v>630</v>
      </c>
      <c r="D1179" s="106" t="s">
        <v>634</v>
      </c>
      <c r="E1179" s="106" t="s">
        <v>628</v>
      </c>
      <c r="F1179" s="106" t="s">
        <v>353</v>
      </c>
      <c r="G1179" s="106">
        <v>14.71</v>
      </c>
      <c r="H1179" s="106">
        <v>17.079999999999998</v>
      </c>
      <c r="I1179" s="106">
        <v>19.02</v>
      </c>
      <c r="J1179" s="106">
        <v>20.85</v>
      </c>
      <c r="K1179" s="106">
        <v>23.09</v>
      </c>
      <c r="L1179" s="106">
        <v>25.53</v>
      </c>
      <c r="M1179" s="106">
        <v>28.4</v>
      </c>
      <c r="N1179" s="106">
        <v>32.799999999999997</v>
      </c>
      <c r="O1179" s="106">
        <v>41.05</v>
      </c>
    </row>
    <row r="1180" spans="1:15">
      <c r="A1180" s="106">
        <v>2010</v>
      </c>
      <c r="B1180" s="106" t="s">
        <v>290</v>
      </c>
      <c r="C1180" s="106" t="s">
        <v>626</v>
      </c>
      <c r="D1180" s="106" t="s">
        <v>634</v>
      </c>
      <c r="E1180" s="106" t="s">
        <v>631</v>
      </c>
      <c r="F1180" s="106" t="s">
        <v>629</v>
      </c>
      <c r="G1180" s="106">
        <v>12.35</v>
      </c>
      <c r="H1180" s="106">
        <v>13.23</v>
      </c>
      <c r="I1180" s="106">
        <v>13.97</v>
      </c>
      <c r="J1180" s="106">
        <v>14.65</v>
      </c>
      <c r="K1180" s="106">
        <v>15.42</v>
      </c>
      <c r="L1180" s="106">
        <v>16.149999999999999</v>
      </c>
      <c r="M1180" s="106">
        <v>17.010000000000002</v>
      </c>
      <c r="N1180" s="106">
        <v>18.21</v>
      </c>
      <c r="O1180" s="106">
        <v>20.440000000000001</v>
      </c>
    </row>
    <row r="1181" spans="1:15">
      <c r="A1181" s="106">
        <v>2010</v>
      </c>
      <c r="B1181" s="106" t="s">
        <v>290</v>
      </c>
      <c r="C1181" s="106" t="s">
        <v>630</v>
      </c>
      <c r="D1181" s="106" t="s">
        <v>634</v>
      </c>
      <c r="E1181" s="106" t="s">
        <v>631</v>
      </c>
      <c r="F1181" s="106" t="s">
        <v>629</v>
      </c>
      <c r="G1181" s="106">
        <v>12.35</v>
      </c>
      <c r="H1181" s="106">
        <v>13.23</v>
      </c>
      <c r="I1181" s="106">
        <v>13.97</v>
      </c>
      <c r="J1181" s="106">
        <v>14.65</v>
      </c>
      <c r="K1181" s="106">
        <v>15.42</v>
      </c>
      <c r="L1181" s="106">
        <v>16.149999999999999</v>
      </c>
      <c r="M1181" s="106">
        <v>17.010000000000002</v>
      </c>
      <c r="N1181" s="106">
        <v>18.21</v>
      </c>
      <c r="O1181" s="106">
        <v>20.440000000000001</v>
      </c>
    </row>
    <row r="1182" spans="1:15">
      <c r="A1182" s="106">
        <v>2010</v>
      </c>
      <c r="B1182" s="106" t="s">
        <v>290</v>
      </c>
      <c r="C1182" s="106" t="s">
        <v>626</v>
      </c>
      <c r="D1182" s="106" t="s">
        <v>634</v>
      </c>
      <c r="E1182" s="106" t="s">
        <v>631</v>
      </c>
      <c r="F1182" s="106" t="s">
        <v>301</v>
      </c>
      <c r="G1182" s="106">
        <v>9.07</v>
      </c>
      <c r="H1182" s="106">
        <v>10.37</v>
      </c>
      <c r="I1182" s="106">
        <v>11.37</v>
      </c>
      <c r="J1182" s="106">
        <v>12.29</v>
      </c>
      <c r="K1182" s="106">
        <v>13.09</v>
      </c>
      <c r="L1182" s="106">
        <v>13.89</v>
      </c>
      <c r="M1182" s="106">
        <v>14.89</v>
      </c>
      <c r="N1182" s="106">
        <v>16.43</v>
      </c>
      <c r="O1182" s="106">
        <v>18.850000000000001</v>
      </c>
    </row>
    <row r="1183" spans="1:15">
      <c r="A1183" s="106">
        <v>2010</v>
      </c>
      <c r="B1183" s="106" t="s">
        <v>290</v>
      </c>
      <c r="C1183" s="106" t="s">
        <v>630</v>
      </c>
      <c r="D1183" s="106" t="s">
        <v>634</v>
      </c>
      <c r="E1183" s="106" t="s">
        <v>631</v>
      </c>
      <c r="F1183" s="106" t="s">
        <v>301</v>
      </c>
      <c r="G1183" s="106">
        <v>9.07</v>
      </c>
      <c r="H1183" s="106">
        <v>10.37</v>
      </c>
      <c r="I1183" s="106">
        <v>11.37</v>
      </c>
      <c r="J1183" s="106">
        <v>12.29</v>
      </c>
      <c r="K1183" s="106">
        <v>13.09</v>
      </c>
      <c r="L1183" s="106">
        <v>13.89</v>
      </c>
      <c r="M1183" s="106">
        <v>14.89</v>
      </c>
      <c r="N1183" s="106">
        <v>16.43</v>
      </c>
      <c r="O1183" s="106">
        <v>18.850000000000001</v>
      </c>
    </row>
    <row r="1184" spans="1:15">
      <c r="A1184" s="106">
        <v>2010</v>
      </c>
      <c r="B1184" s="106" t="s">
        <v>290</v>
      </c>
      <c r="C1184" s="106" t="s">
        <v>626</v>
      </c>
      <c r="D1184" s="106" t="s">
        <v>634</v>
      </c>
      <c r="E1184" s="106" t="s">
        <v>631</v>
      </c>
      <c r="F1184" s="106" t="s">
        <v>353</v>
      </c>
      <c r="G1184" s="106">
        <v>11.79</v>
      </c>
      <c r="H1184" s="106">
        <v>12.93</v>
      </c>
      <c r="I1184" s="106">
        <v>13.67</v>
      </c>
      <c r="J1184" s="106">
        <v>14.34</v>
      </c>
      <c r="K1184" s="106">
        <v>15.17</v>
      </c>
      <c r="L1184" s="106">
        <v>15.92</v>
      </c>
      <c r="M1184" s="106">
        <v>16.82</v>
      </c>
      <c r="N1184" s="106">
        <v>18.05</v>
      </c>
      <c r="O1184" s="106">
        <v>20.29</v>
      </c>
    </row>
    <row r="1185" spans="1:15">
      <c r="A1185" s="106">
        <v>2010</v>
      </c>
      <c r="B1185" s="106" t="s">
        <v>290</v>
      </c>
      <c r="C1185" s="106" t="s">
        <v>630</v>
      </c>
      <c r="D1185" s="106" t="s">
        <v>634</v>
      </c>
      <c r="E1185" s="106" t="s">
        <v>631</v>
      </c>
      <c r="F1185" s="106" t="s">
        <v>353</v>
      </c>
      <c r="G1185" s="106">
        <v>11.79</v>
      </c>
      <c r="H1185" s="106">
        <v>12.93</v>
      </c>
      <c r="I1185" s="106">
        <v>13.67</v>
      </c>
      <c r="J1185" s="106">
        <v>14.34</v>
      </c>
      <c r="K1185" s="106">
        <v>15.17</v>
      </c>
      <c r="L1185" s="106">
        <v>15.92</v>
      </c>
      <c r="M1185" s="106">
        <v>16.82</v>
      </c>
      <c r="N1185" s="106">
        <v>18.05</v>
      </c>
      <c r="O1185" s="106">
        <v>20.29</v>
      </c>
    </row>
    <row r="1186" spans="1:15">
      <c r="A1186" s="106">
        <v>2010</v>
      </c>
      <c r="B1186" s="106" t="s">
        <v>290</v>
      </c>
      <c r="C1186" s="106" t="s">
        <v>626</v>
      </c>
      <c r="D1186" s="106" t="s">
        <v>634</v>
      </c>
      <c r="E1186" s="106" t="s">
        <v>353</v>
      </c>
      <c r="F1186" s="106" t="s">
        <v>629</v>
      </c>
      <c r="G1186" s="106">
        <v>12.77</v>
      </c>
      <c r="H1186" s="106">
        <v>13.81</v>
      </c>
      <c r="I1186" s="106">
        <v>14.8</v>
      </c>
      <c r="J1186" s="106">
        <v>15.78</v>
      </c>
      <c r="K1186" s="106">
        <v>16.850000000000001</v>
      </c>
      <c r="L1186" s="106">
        <v>18.25</v>
      </c>
      <c r="M1186" s="106">
        <v>20.27</v>
      </c>
      <c r="N1186" s="106">
        <v>23.69</v>
      </c>
      <c r="O1186" s="106">
        <v>30.17</v>
      </c>
    </row>
    <row r="1187" spans="1:15">
      <c r="A1187" s="106">
        <v>2010</v>
      </c>
      <c r="B1187" s="106" t="s">
        <v>290</v>
      </c>
      <c r="C1187" s="106" t="s">
        <v>630</v>
      </c>
      <c r="D1187" s="106" t="s">
        <v>634</v>
      </c>
      <c r="E1187" s="106" t="s">
        <v>353</v>
      </c>
      <c r="F1187" s="106" t="s">
        <v>629</v>
      </c>
      <c r="G1187" s="106">
        <v>12.77</v>
      </c>
      <c r="H1187" s="106">
        <v>13.81</v>
      </c>
      <c r="I1187" s="106">
        <v>14.8</v>
      </c>
      <c r="J1187" s="106">
        <v>15.78</v>
      </c>
      <c r="K1187" s="106">
        <v>16.850000000000001</v>
      </c>
      <c r="L1187" s="106">
        <v>18.25</v>
      </c>
      <c r="M1187" s="106">
        <v>20.260000000000002</v>
      </c>
      <c r="N1187" s="106">
        <v>23.69</v>
      </c>
      <c r="O1187" s="106">
        <v>30.17</v>
      </c>
    </row>
    <row r="1188" spans="1:15">
      <c r="A1188" s="106">
        <v>2010</v>
      </c>
      <c r="B1188" s="106" t="s">
        <v>290</v>
      </c>
      <c r="C1188" s="106" t="s">
        <v>626</v>
      </c>
      <c r="D1188" s="106" t="s">
        <v>634</v>
      </c>
      <c r="E1188" s="106" t="s">
        <v>353</v>
      </c>
      <c r="F1188" s="106" t="s">
        <v>301</v>
      </c>
      <c r="G1188" s="106">
        <v>9.26</v>
      </c>
      <c r="H1188" s="106">
        <v>10.79</v>
      </c>
      <c r="I1188" s="106">
        <v>11.97</v>
      </c>
      <c r="J1188" s="106">
        <v>12.89</v>
      </c>
      <c r="K1188" s="106">
        <v>13.7</v>
      </c>
      <c r="L1188" s="106">
        <v>14.72</v>
      </c>
      <c r="M1188" s="106">
        <v>16.29</v>
      </c>
      <c r="N1188" s="106">
        <v>18.43</v>
      </c>
      <c r="O1188" s="106">
        <v>23.52</v>
      </c>
    </row>
    <row r="1189" spans="1:15">
      <c r="A1189" s="106">
        <v>2010</v>
      </c>
      <c r="B1189" s="106" t="s">
        <v>290</v>
      </c>
      <c r="C1189" s="106" t="s">
        <v>630</v>
      </c>
      <c r="D1189" s="106" t="s">
        <v>634</v>
      </c>
      <c r="E1189" s="106" t="s">
        <v>353</v>
      </c>
      <c r="F1189" s="106" t="s">
        <v>301</v>
      </c>
      <c r="G1189" s="106">
        <v>9.26</v>
      </c>
      <c r="H1189" s="106">
        <v>10.79</v>
      </c>
      <c r="I1189" s="106">
        <v>11.97</v>
      </c>
      <c r="J1189" s="106">
        <v>12.89</v>
      </c>
      <c r="K1189" s="106">
        <v>13.7</v>
      </c>
      <c r="L1189" s="106">
        <v>14.72</v>
      </c>
      <c r="M1189" s="106">
        <v>16.29</v>
      </c>
      <c r="N1189" s="106">
        <v>18.43</v>
      </c>
      <c r="O1189" s="106">
        <v>23.52</v>
      </c>
    </row>
    <row r="1190" spans="1:15">
      <c r="A1190" s="106">
        <v>2010</v>
      </c>
      <c r="B1190" s="106" t="s">
        <v>290</v>
      </c>
      <c r="C1190" s="106" t="s">
        <v>626</v>
      </c>
      <c r="D1190" s="106" t="s">
        <v>634</v>
      </c>
      <c r="E1190" s="106" t="s">
        <v>353</v>
      </c>
      <c r="F1190" s="106" t="s">
        <v>353</v>
      </c>
      <c r="G1190" s="106">
        <v>12.34</v>
      </c>
      <c r="H1190" s="106">
        <v>13.48</v>
      </c>
      <c r="I1190" s="106">
        <v>14.43</v>
      </c>
      <c r="J1190" s="106">
        <v>15.5</v>
      </c>
      <c r="K1190" s="106">
        <v>16.57</v>
      </c>
      <c r="L1190" s="106">
        <v>17.91</v>
      </c>
      <c r="M1190" s="106">
        <v>19.87</v>
      </c>
      <c r="N1190" s="106">
        <v>23.2</v>
      </c>
      <c r="O1190" s="106">
        <v>29.46</v>
      </c>
    </row>
    <row r="1191" spans="1:15">
      <c r="A1191" s="106">
        <v>2010</v>
      </c>
      <c r="B1191" s="106" t="s">
        <v>290</v>
      </c>
      <c r="C1191" s="106" t="s">
        <v>630</v>
      </c>
      <c r="D1191" s="106" t="s">
        <v>634</v>
      </c>
      <c r="E1191" s="106" t="s">
        <v>353</v>
      </c>
      <c r="F1191" s="106" t="s">
        <v>353</v>
      </c>
      <c r="G1191" s="106">
        <v>12.34</v>
      </c>
      <c r="H1191" s="106">
        <v>13.48</v>
      </c>
      <c r="I1191" s="106">
        <v>14.43</v>
      </c>
      <c r="J1191" s="106">
        <v>15.5</v>
      </c>
      <c r="K1191" s="106">
        <v>16.57</v>
      </c>
      <c r="L1191" s="106">
        <v>17.91</v>
      </c>
      <c r="M1191" s="106">
        <v>19.87</v>
      </c>
      <c r="N1191" s="106">
        <v>23.2</v>
      </c>
      <c r="O1191" s="106">
        <v>29.46</v>
      </c>
    </row>
    <row r="1192" spans="1:15">
      <c r="A1192" s="106">
        <v>2010</v>
      </c>
      <c r="B1192" s="106" t="s">
        <v>291</v>
      </c>
      <c r="C1192" s="106" t="s">
        <v>626</v>
      </c>
      <c r="D1192" s="106" t="s">
        <v>627</v>
      </c>
      <c r="E1192" s="106" t="s">
        <v>628</v>
      </c>
      <c r="F1192" s="106" t="s">
        <v>629</v>
      </c>
      <c r="G1192" s="106">
        <v>12.62</v>
      </c>
      <c r="H1192" s="106">
        <v>14.58</v>
      </c>
      <c r="I1192" s="106">
        <v>16.260000000000002</v>
      </c>
      <c r="J1192" s="106">
        <v>17.899999999999999</v>
      </c>
      <c r="K1192" s="106">
        <v>19.62</v>
      </c>
      <c r="L1192" s="106">
        <v>21.6</v>
      </c>
      <c r="M1192" s="106">
        <v>24.33</v>
      </c>
      <c r="N1192" s="106">
        <v>28.31</v>
      </c>
      <c r="O1192" s="106">
        <v>36.119999999999997</v>
      </c>
    </row>
    <row r="1193" spans="1:15">
      <c r="A1193" s="106">
        <v>2010</v>
      </c>
      <c r="B1193" s="106" t="s">
        <v>291</v>
      </c>
      <c r="C1193" s="106" t="s">
        <v>630</v>
      </c>
      <c r="D1193" s="106" t="s">
        <v>627</v>
      </c>
      <c r="E1193" s="106" t="s">
        <v>628</v>
      </c>
      <c r="F1193" s="106" t="s">
        <v>629</v>
      </c>
      <c r="G1193" s="106">
        <v>12.5</v>
      </c>
      <c r="H1193" s="106">
        <v>14.46</v>
      </c>
      <c r="I1193" s="106">
        <v>16.16</v>
      </c>
      <c r="J1193" s="106">
        <v>17.82</v>
      </c>
      <c r="K1193" s="106">
        <v>19.53</v>
      </c>
      <c r="L1193" s="106">
        <v>21.53</v>
      </c>
      <c r="M1193" s="106">
        <v>24.26</v>
      </c>
      <c r="N1193" s="106">
        <v>28.25</v>
      </c>
      <c r="O1193" s="106">
        <v>36.04</v>
      </c>
    </row>
    <row r="1194" spans="1:15">
      <c r="A1194" s="106">
        <v>2010</v>
      </c>
      <c r="B1194" s="106" t="s">
        <v>291</v>
      </c>
      <c r="C1194" s="106" t="s">
        <v>626</v>
      </c>
      <c r="D1194" s="106" t="s">
        <v>627</v>
      </c>
      <c r="E1194" s="106" t="s">
        <v>628</v>
      </c>
      <c r="F1194" s="106" t="s">
        <v>301</v>
      </c>
      <c r="G1194" s="106">
        <v>11.83</v>
      </c>
      <c r="H1194" s="106">
        <v>13.7</v>
      </c>
      <c r="I1194" s="106">
        <v>15.19</v>
      </c>
      <c r="J1194" s="106">
        <v>16.91</v>
      </c>
      <c r="K1194" s="106">
        <v>18.72</v>
      </c>
      <c r="L1194" s="106">
        <v>21.4</v>
      </c>
      <c r="M1194" s="106">
        <v>24.27</v>
      </c>
      <c r="N1194" s="106">
        <v>27.97</v>
      </c>
      <c r="O1194" s="106">
        <v>37.229999999999997</v>
      </c>
    </row>
    <row r="1195" spans="1:15">
      <c r="A1195" s="106">
        <v>2010</v>
      </c>
      <c r="B1195" s="106" t="s">
        <v>291</v>
      </c>
      <c r="C1195" s="106" t="s">
        <v>630</v>
      </c>
      <c r="D1195" s="106" t="s">
        <v>627</v>
      </c>
      <c r="E1195" s="106" t="s">
        <v>628</v>
      </c>
      <c r="F1195" s="106" t="s">
        <v>301</v>
      </c>
      <c r="G1195" s="106">
        <v>11.77</v>
      </c>
      <c r="H1195" s="106">
        <v>13.66</v>
      </c>
      <c r="I1195" s="106">
        <v>15.19</v>
      </c>
      <c r="J1195" s="106">
        <v>16.86</v>
      </c>
      <c r="K1195" s="106">
        <v>18.63</v>
      </c>
      <c r="L1195" s="106">
        <v>21.36</v>
      </c>
      <c r="M1195" s="106">
        <v>24.24</v>
      </c>
      <c r="N1195" s="106">
        <v>27.83</v>
      </c>
      <c r="O1195" s="106">
        <v>37.229999999999997</v>
      </c>
    </row>
    <row r="1196" spans="1:15">
      <c r="A1196" s="106">
        <v>2010</v>
      </c>
      <c r="B1196" s="106" t="s">
        <v>291</v>
      </c>
      <c r="C1196" s="106" t="s">
        <v>626</v>
      </c>
      <c r="D1196" s="106" t="s">
        <v>627</v>
      </c>
      <c r="E1196" s="106" t="s">
        <v>628</v>
      </c>
      <c r="F1196" s="106" t="s">
        <v>353</v>
      </c>
      <c r="G1196" s="106">
        <v>12.56</v>
      </c>
      <c r="H1196" s="106">
        <v>14.46</v>
      </c>
      <c r="I1196" s="106">
        <v>16.149999999999999</v>
      </c>
      <c r="J1196" s="106">
        <v>17.8</v>
      </c>
      <c r="K1196" s="106">
        <v>19.52</v>
      </c>
      <c r="L1196" s="106">
        <v>21.58</v>
      </c>
      <c r="M1196" s="106">
        <v>24.33</v>
      </c>
      <c r="N1196" s="106">
        <v>28.27</v>
      </c>
      <c r="O1196" s="106">
        <v>36.29</v>
      </c>
    </row>
    <row r="1197" spans="1:15">
      <c r="A1197" s="106">
        <v>2010</v>
      </c>
      <c r="B1197" s="106" t="s">
        <v>291</v>
      </c>
      <c r="C1197" s="106" t="s">
        <v>630</v>
      </c>
      <c r="D1197" s="106" t="s">
        <v>627</v>
      </c>
      <c r="E1197" s="106" t="s">
        <v>628</v>
      </c>
      <c r="F1197" s="106" t="s">
        <v>353</v>
      </c>
      <c r="G1197" s="106">
        <v>12.42</v>
      </c>
      <c r="H1197" s="106">
        <v>14.38</v>
      </c>
      <c r="I1197" s="106">
        <v>16.07</v>
      </c>
      <c r="J1197" s="106">
        <v>17.739999999999998</v>
      </c>
      <c r="K1197" s="106">
        <v>19.46</v>
      </c>
      <c r="L1197" s="106">
        <v>21.52</v>
      </c>
      <c r="M1197" s="106">
        <v>24.26</v>
      </c>
      <c r="N1197" s="106">
        <v>28.22</v>
      </c>
      <c r="O1197" s="106">
        <v>36.159999999999997</v>
      </c>
    </row>
    <row r="1198" spans="1:15">
      <c r="A1198" s="106">
        <v>2010</v>
      </c>
      <c r="B1198" s="106" t="s">
        <v>291</v>
      </c>
      <c r="C1198" s="106" t="s">
        <v>626</v>
      </c>
      <c r="D1198" s="106" t="s">
        <v>627</v>
      </c>
      <c r="E1198" s="106" t="s">
        <v>631</v>
      </c>
      <c r="F1198" s="106" t="s">
        <v>629</v>
      </c>
      <c r="G1198" s="106">
        <v>9.34</v>
      </c>
      <c r="H1198" s="106">
        <v>9.99</v>
      </c>
      <c r="I1198" s="106">
        <v>10.5</v>
      </c>
      <c r="J1198" s="106">
        <v>11.1</v>
      </c>
      <c r="K1198" s="106">
        <v>11.74</v>
      </c>
      <c r="L1198" s="106">
        <v>12.35</v>
      </c>
      <c r="M1198" s="106">
        <v>13.21</v>
      </c>
      <c r="N1198" s="106">
        <v>14.46</v>
      </c>
      <c r="O1198" s="106">
        <v>16.73</v>
      </c>
    </row>
    <row r="1199" spans="1:15">
      <c r="A1199" s="106">
        <v>2010</v>
      </c>
      <c r="B1199" s="106" t="s">
        <v>291</v>
      </c>
      <c r="C1199" s="106" t="s">
        <v>630</v>
      </c>
      <c r="D1199" s="106" t="s">
        <v>627</v>
      </c>
      <c r="E1199" s="106" t="s">
        <v>631</v>
      </c>
      <c r="F1199" s="106" t="s">
        <v>629</v>
      </c>
      <c r="G1199" s="106">
        <v>9.19</v>
      </c>
      <c r="H1199" s="106">
        <v>9.91</v>
      </c>
      <c r="I1199" s="106">
        <v>10.41</v>
      </c>
      <c r="J1199" s="106">
        <v>10.99</v>
      </c>
      <c r="K1199" s="106">
        <v>11.64</v>
      </c>
      <c r="L1199" s="106">
        <v>12.3</v>
      </c>
      <c r="M1199" s="106">
        <v>13.12</v>
      </c>
      <c r="N1199" s="106">
        <v>14.39</v>
      </c>
      <c r="O1199" s="106">
        <v>16.690000000000001</v>
      </c>
    </row>
    <row r="1200" spans="1:15">
      <c r="A1200" s="106">
        <v>2010</v>
      </c>
      <c r="B1200" s="106" t="s">
        <v>291</v>
      </c>
      <c r="C1200" s="106" t="s">
        <v>626</v>
      </c>
      <c r="D1200" s="106" t="s">
        <v>627</v>
      </c>
      <c r="E1200" s="106" t="s">
        <v>631</v>
      </c>
      <c r="F1200" s="106" t="s">
        <v>301</v>
      </c>
      <c r="G1200" s="106">
        <v>8.98</v>
      </c>
      <c r="H1200" s="106">
        <v>9.24</v>
      </c>
      <c r="I1200" s="106">
        <v>9.48</v>
      </c>
      <c r="J1200" s="106">
        <v>9.68</v>
      </c>
      <c r="K1200" s="106">
        <v>9.9600000000000009</v>
      </c>
      <c r="L1200" s="106">
        <v>10.51</v>
      </c>
      <c r="M1200" s="106">
        <v>11.23</v>
      </c>
      <c r="N1200" s="106">
        <v>12.63</v>
      </c>
      <c r="O1200" s="106">
        <v>14.74</v>
      </c>
    </row>
    <row r="1201" spans="1:15">
      <c r="A1201" s="106">
        <v>2010</v>
      </c>
      <c r="B1201" s="106" t="s">
        <v>291</v>
      </c>
      <c r="C1201" s="106" t="s">
        <v>630</v>
      </c>
      <c r="D1201" s="106" t="s">
        <v>627</v>
      </c>
      <c r="E1201" s="106" t="s">
        <v>631</v>
      </c>
      <c r="F1201" s="106" t="s">
        <v>301</v>
      </c>
      <c r="G1201" s="106">
        <v>8.9700000000000006</v>
      </c>
      <c r="H1201" s="106">
        <v>9.23</v>
      </c>
      <c r="I1201" s="106">
        <v>9.48</v>
      </c>
      <c r="J1201" s="106">
        <v>9.67</v>
      </c>
      <c r="K1201" s="106">
        <v>9.9600000000000009</v>
      </c>
      <c r="L1201" s="106">
        <v>10.51</v>
      </c>
      <c r="M1201" s="106">
        <v>11.22</v>
      </c>
      <c r="N1201" s="106">
        <v>12.62</v>
      </c>
      <c r="O1201" s="106">
        <v>14.73</v>
      </c>
    </row>
    <row r="1202" spans="1:15">
      <c r="A1202" s="106">
        <v>2010</v>
      </c>
      <c r="B1202" s="106" t="s">
        <v>291</v>
      </c>
      <c r="C1202" s="106" t="s">
        <v>626</v>
      </c>
      <c r="D1202" s="106" t="s">
        <v>627</v>
      </c>
      <c r="E1202" s="106" t="s">
        <v>631</v>
      </c>
      <c r="F1202" s="106" t="s">
        <v>353</v>
      </c>
      <c r="G1202" s="106">
        <v>9.15</v>
      </c>
      <c r="H1202" s="106">
        <v>9.59</v>
      </c>
      <c r="I1202" s="106">
        <v>10.050000000000001</v>
      </c>
      <c r="J1202" s="106">
        <v>10.6</v>
      </c>
      <c r="K1202" s="106">
        <v>11.22</v>
      </c>
      <c r="L1202" s="106">
        <v>11.95</v>
      </c>
      <c r="M1202" s="106">
        <v>12.79</v>
      </c>
      <c r="N1202" s="106">
        <v>14</v>
      </c>
      <c r="O1202" s="106">
        <v>16.440000000000001</v>
      </c>
    </row>
    <row r="1203" spans="1:15">
      <c r="A1203" s="106">
        <v>2010</v>
      </c>
      <c r="B1203" s="106" t="s">
        <v>291</v>
      </c>
      <c r="C1203" s="106" t="s">
        <v>630</v>
      </c>
      <c r="D1203" s="106" t="s">
        <v>627</v>
      </c>
      <c r="E1203" s="106" t="s">
        <v>631</v>
      </c>
      <c r="F1203" s="106" t="s">
        <v>353</v>
      </c>
      <c r="G1203" s="106">
        <v>9.08</v>
      </c>
      <c r="H1203" s="106">
        <v>9.5399999999999991</v>
      </c>
      <c r="I1203" s="106">
        <v>10</v>
      </c>
      <c r="J1203" s="106">
        <v>10.54</v>
      </c>
      <c r="K1203" s="106">
        <v>11.17</v>
      </c>
      <c r="L1203" s="106">
        <v>11.89</v>
      </c>
      <c r="M1203" s="106">
        <v>12.74</v>
      </c>
      <c r="N1203" s="106">
        <v>13.94</v>
      </c>
      <c r="O1203" s="106">
        <v>16.350000000000001</v>
      </c>
    </row>
    <row r="1204" spans="1:15">
      <c r="A1204" s="106">
        <v>2010</v>
      </c>
      <c r="B1204" s="106" t="s">
        <v>291</v>
      </c>
      <c r="C1204" s="106" t="s">
        <v>626</v>
      </c>
      <c r="D1204" s="106" t="s">
        <v>627</v>
      </c>
      <c r="E1204" s="106" t="s">
        <v>353</v>
      </c>
      <c r="F1204" s="106" t="s">
        <v>629</v>
      </c>
      <c r="G1204" s="106">
        <v>9.9499999999999993</v>
      </c>
      <c r="H1204" s="106">
        <v>11.01</v>
      </c>
      <c r="I1204" s="106">
        <v>12.15</v>
      </c>
      <c r="J1204" s="106">
        <v>13.37</v>
      </c>
      <c r="K1204" s="106">
        <v>15.08</v>
      </c>
      <c r="L1204" s="106">
        <v>17.05</v>
      </c>
      <c r="M1204" s="106">
        <v>19.420000000000002</v>
      </c>
      <c r="N1204" s="106">
        <v>22.97</v>
      </c>
      <c r="O1204" s="106">
        <v>29.42</v>
      </c>
    </row>
    <row r="1205" spans="1:15">
      <c r="A1205" s="106">
        <v>2010</v>
      </c>
      <c r="B1205" s="106" t="s">
        <v>291</v>
      </c>
      <c r="C1205" s="106" t="s">
        <v>630</v>
      </c>
      <c r="D1205" s="106" t="s">
        <v>627</v>
      </c>
      <c r="E1205" s="106" t="s">
        <v>353</v>
      </c>
      <c r="F1205" s="106" t="s">
        <v>629</v>
      </c>
      <c r="G1205" s="106">
        <v>9.84</v>
      </c>
      <c r="H1205" s="106">
        <v>10.88</v>
      </c>
      <c r="I1205" s="106">
        <v>12.02</v>
      </c>
      <c r="J1205" s="106">
        <v>13.27</v>
      </c>
      <c r="K1205" s="106">
        <v>14.96</v>
      </c>
      <c r="L1205" s="106">
        <v>16.93</v>
      </c>
      <c r="M1205" s="106">
        <v>19.3</v>
      </c>
      <c r="N1205" s="106">
        <v>22.83</v>
      </c>
      <c r="O1205" s="106">
        <v>29.22</v>
      </c>
    </row>
    <row r="1206" spans="1:15">
      <c r="A1206" s="106">
        <v>2010</v>
      </c>
      <c r="B1206" s="106" t="s">
        <v>291</v>
      </c>
      <c r="C1206" s="106" t="s">
        <v>626</v>
      </c>
      <c r="D1206" s="106" t="s">
        <v>627</v>
      </c>
      <c r="E1206" s="106" t="s">
        <v>353</v>
      </c>
      <c r="F1206" s="106" t="s">
        <v>301</v>
      </c>
      <c r="G1206" s="106">
        <v>9.07</v>
      </c>
      <c r="H1206" s="106">
        <v>9.4</v>
      </c>
      <c r="I1206" s="106">
        <v>9.65</v>
      </c>
      <c r="J1206" s="106">
        <v>10.02</v>
      </c>
      <c r="K1206" s="106">
        <v>10.71</v>
      </c>
      <c r="L1206" s="106">
        <v>11.83</v>
      </c>
      <c r="M1206" s="106">
        <v>13.59</v>
      </c>
      <c r="N1206" s="106">
        <v>16.559999999999999</v>
      </c>
      <c r="O1206" s="106">
        <v>22.7</v>
      </c>
    </row>
    <row r="1207" spans="1:15">
      <c r="A1207" s="106">
        <v>2010</v>
      </c>
      <c r="B1207" s="106" t="s">
        <v>291</v>
      </c>
      <c r="C1207" s="106" t="s">
        <v>630</v>
      </c>
      <c r="D1207" s="106" t="s">
        <v>627</v>
      </c>
      <c r="E1207" s="106" t="s">
        <v>353</v>
      </c>
      <c r="F1207" s="106" t="s">
        <v>301</v>
      </c>
      <c r="G1207" s="106">
        <v>9.07</v>
      </c>
      <c r="H1207" s="106">
        <v>9.39</v>
      </c>
      <c r="I1207" s="106">
        <v>9.64</v>
      </c>
      <c r="J1207" s="106">
        <v>10.02</v>
      </c>
      <c r="K1207" s="106">
        <v>10.69</v>
      </c>
      <c r="L1207" s="106">
        <v>11.83</v>
      </c>
      <c r="M1207" s="106">
        <v>13.57</v>
      </c>
      <c r="N1207" s="106">
        <v>16.55</v>
      </c>
      <c r="O1207" s="106">
        <v>22.66</v>
      </c>
    </row>
    <row r="1208" spans="1:15">
      <c r="A1208" s="106">
        <v>2010</v>
      </c>
      <c r="B1208" s="106" t="s">
        <v>291</v>
      </c>
      <c r="C1208" s="106" t="s">
        <v>626</v>
      </c>
      <c r="D1208" s="106" t="s">
        <v>627</v>
      </c>
      <c r="E1208" s="106" t="s">
        <v>353</v>
      </c>
      <c r="F1208" s="106" t="s">
        <v>353</v>
      </c>
      <c r="G1208" s="106">
        <v>9.5299999999999994</v>
      </c>
      <c r="H1208" s="106">
        <v>10.39</v>
      </c>
      <c r="I1208" s="106">
        <v>11.43</v>
      </c>
      <c r="J1208" s="106">
        <v>12.66</v>
      </c>
      <c r="K1208" s="106">
        <v>14.14</v>
      </c>
      <c r="L1208" s="106">
        <v>16.12</v>
      </c>
      <c r="M1208" s="106">
        <v>18.57</v>
      </c>
      <c r="N1208" s="106">
        <v>22.03</v>
      </c>
      <c r="O1208" s="106">
        <v>28.49</v>
      </c>
    </row>
    <row r="1209" spans="1:15">
      <c r="A1209" s="106">
        <v>2010</v>
      </c>
      <c r="B1209" s="106" t="s">
        <v>291</v>
      </c>
      <c r="C1209" s="106" t="s">
        <v>630</v>
      </c>
      <c r="D1209" s="106" t="s">
        <v>627</v>
      </c>
      <c r="E1209" s="106" t="s">
        <v>353</v>
      </c>
      <c r="F1209" s="106" t="s">
        <v>353</v>
      </c>
      <c r="G1209" s="106">
        <v>9.4600000000000009</v>
      </c>
      <c r="H1209" s="106">
        <v>10.31</v>
      </c>
      <c r="I1209" s="106">
        <v>11.33</v>
      </c>
      <c r="J1209" s="106">
        <v>12.57</v>
      </c>
      <c r="K1209" s="106">
        <v>14.01</v>
      </c>
      <c r="L1209" s="106">
        <v>16</v>
      </c>
      <c r="M1209" s="106">
        <v>18.46</v>
      </c>
      <c r="N1209" s="106">
        <v>21.9</v>
      </c>
      <c r="O1209" s="106">
        <v>28.37</v>
      </c>
    </row>
    <row r="1210" spans="1:15">
      <c r="A1210" s="106">
        <v>2010</v>
      </c>
      <c r="B1210" s="106" t="s">
        <v>291</v>
      </c>
      <c r="C1210" s="106" t="s">
        <v>626</v>
      </c>
      <c r="D1210" s="106" t="s">
        <v>113</v>
      </c>
      <c r="E1210" s="106" t="s">
        <v>628</v>
      </c>
      <c r="F1210" s="106" t="s">
        <v>629</v>
      </c>
      <c r="G1210" s="106">
        <v>12.2</v>
      </c>
      <c r="H1210" s="106">
        <v>13.9</v>
      </c>
      <c r="I1210" s="106">
        <v>15.05</v>
      </c>
      <c r="J1210" s="106">
        <v>16.170000000000002</v>
      </c>
      <c r="K1210" s="106">
        <v>17.260000000000002</v>
      </c>
      <c r="L1210" s="106">
        <v>18.68</v>
      </c>
      <c r="M1210" s="106">
        <v>20.48</v>
      </c>
      <c r="N1210" s="106">
        <v>23.45</v>
      </c>
      <c r="O1210" s="106">
        <v>29.68</v>
      </c>
    </row>
    <row r="1211" spans="1:15">
      <c r="A1211" s="106">
        <v>2010</v>
      </c>
      <c r="B1211" s="106" t="s">
        <v>291</v>
      </c>
      <c r="C1211" s="106" t="s">
        <v>630</v>
      </c>
      <c r="D1211" s="106" t="s">
        <v>113</v>
      </c>
      <c r="E1211" s="106" t="s">
        <v>628</v>
      </c>
      <c r="F1211" s="106" t="s">
        <v>629</v>
      </c>
      <c r="G1211" s="106">
        <v>12.07</v>
      </c>
      <c r="H1211" s="106">
        <v>13.76</v>
      </c>
      <c r="I1211" s="106">
        <v>14.92</v>
      </c>
      <c r="J1211" s="106">
        <v>16.05</v>
      </c>
      <c r="K1211" s="106">
        <v>17.2</v>
      </c>
      <c r="L1211" s="106">
        <v>18.61</v>
      </c>
      <c r="M1211" s="106">
        <v>20.48</v>
      </c>
      <c r="N1211" s="106">
        <v>23.44</v>
      </c>
      <c r="O1211" s="106">
        <v>29.55</v>
      </c>
    </row>
    <row r="1212" spans="1:15">
      <c r="A1212" s="106">
        <v>2010</v>
      </c>
      <c r="B1212" s="106" t="s">
        <v>291</v>
      </c>
      <c r="C1212" s="106" t="s">
        <v>626</v>
      </c>
      <c r="D1212" s="106" t="s">
        <v>113</v>
      </c>
      <c r="E1212" s="106" t="s">
        <v>628</v>
      </c>
      <c r="F1212" s="106" t="s">
        <v>301</v>
      </c>
      <c r="G1212" s="106">
        <v>11.65</v>
      </c>
      <c r="H1212" s="106">
        <v>13.04</v>
      </c>
      <c r="I1212" s="106">
        <v>14.49</v>
      </c>
      <c r="J1212" s="106">
        <v>14.94</v>
      </c>
      <c r="K1212" s="106">
        <v>16.850000000000001</v>
      </c>
      <c r="L1212" s="106">
        <v>17.78</v>
      </c>
      <c r="M1212" s="106">
        <v>19.75</v>
      </c>
      <c r="N1212" s="106">
        <v>23.65</v>
      </c>
      <c r="O1212" s="106">
        <v>30.2</v>
      </c>
    </row>
    <row r="1213" spans="1:15">
      <c r="A1213" s="106">
        <v>2010</v>
      </c>
      <c r="B1213" s="106" t="s">
        <v>291</v>
      </c>
      <c r="C1213" s="106" t="s">
        <v>630</v>
      </c>
      <c r="D1213" s="106" t="s">
        <v>113</v>
      </c>
      <c r="E1213" s="106" t="s">
        <v>628</v>
      </c>
      <c r="F1213" s="106" t="s">
        <v>301</v>
      </c>
      <c r="G1213" s="106">
        <v>11.65</v>
      </c>
      <c r="H1213" s="106">
        <v>13.04</v>
      </c>
      <c r="I1213" s="106">
        <v>14.49</v>
      </c>
      <c r="J1213" s="106">
        <v>14.94</v>
      </c>
      <c r="K1213" s="106">
        <v>16.850000000000001</v>
      </c>
      <c r="L1213" s="106">
        <v>17.78</v>
      </c>
      <c r="M1213" s="106">
        <v>19.75</v>
      </c>
      <c r="N1213" s="106">
        <v>23.65</v>
      </c>
      <c r="O1213" s="106">
        <v>30.2</v>
      </c>
    </row>
    <row r="1214" spans="1:15">
      <c r="A1214" s="106">
        <v>2010</v>
      </c>
      <c r="B1214" s="106" t="s">
        <v>291</v>
      </c>
      <c r="C1214" s="106" t="s">
        <v>626</v>
      </c>
      <c r="D1214" s="106" t="s">
        <v>113</v>
      </c>
      <c r="E1214" s="106" t="s">
        <v>628</v>
      </c>
      <c r="F1214" s="106" t="s">
        <v>353</v>
      </c>
      <c r="G1214" s="106">
        <v>12.14</v>
      </c>
      <c r="H1214" s="106">
        <v>13.87</v>
      </c>
      <c r="I1214" s="106">
        <v>14.94</v>
      </c>
      <c r="J1214" s="106">
        <v>16.12</v>
      </c>
      <c r="K1214" s="106">
        <v>17.23</v>
      </c>
      <c r="L1214" s="106">
        <v>18.61</v>
      </c>
      <c r="M1214" s="106">
        <v>20.48</v>
      </c>
      <c r="N1214" s="106">
        <v>23.49</v>
      </c>
      <c r="O1214" s="106">
        <v>29.75</v>
      </c>
    </row>
    <row r="1215" spans="1:15">
      <c r="A1215" s="106">
        <v>2010</v>
      </c>
      <c r="B1215" s="106" t="s">
        <v>291</v>
      </c>
      <c r="C1215" s="106" t="s">
        <v>630</v>
      </c>
      <c r="D1215" s="106" t="s">
        <v>113</v>
      </c>
      <c r="E1215" s="106" t="s">
        <v>628</v>
      </c>
      <c r="F1215" s="106" t="s">
        <v>353</v>
      </c>
      <c r="G1215" s="106">
        <v>12.06</v>
      </c>
      <c r="H1215" s="106">
        <v>13.69</v>
      </c>
      <c r="I1215" s="106">
        <v>14.9</v>
      </c>
      <c r="J1215" s="106">
        <v>16.05</v>
      </c>
      <c r="K1215" s="106">
        <v>17.14</v>
      </c>
      <c r="L1215" s="106">
        <v>18.59</v>
      </c>
      <c r="M1215" s="106">
        <v>20.48</v>
      </c>
      <c r="N1215" s="106">
        <v>23.44</v>
      </c>
      <c r="O1215" s="106">
        <v>29.59</v>
      </c>
    </row>
    <row r="1216" spans="1:15">
      <c r="A1216" s="106">
        <v>2010</v>
      </c>
      <c r="B1216" s="106" t="s">
        <v>291</v>
      </c>
      <c r="C1216" s="106" t="s">
        <v>626</v>
      </c>
      <c r="D1216" s="106" t="s">
        <v>113</v>
      </c>
      <c r="E1216" s="106" t="s">
        <v>631</v>
      </c>
      <c r="F1216" s="106" t="s">
        <v>629</v>
      </c>
      <c r="G1216" s="106">
        <v>9.3000000000000007</v>
      </c>
      <c r="H1216" s="106">
        <v>10.11</v>
      </c>
      <c r="I1216" s="106">
        <v>10.69</v>
      </c>
      <c r="J1216" s="106">
        <v>11.12</v>
      </c>
      <c r="K1216" s="106">
        <v>11.67</v>
      </c>
      <c r="L1216" s="106">
        <v>12.25</v>
      </c>
      <c r="M1216" s="106">
        <v>12.96</v>
      </c>
      <c r="N1216" s="106">
        <v>13.97</v>
      </c>
      <c r="O1216" s="106">
        <v>15.38</v>
      </c>
    </row>
    <row r="1217" spans="1:15">
      <c r="A1217" s="106">
        <v>2010</v>
      </c>
      <c r="B1217" s="106" t="s">
        <v>291</v>
      </c>
      <c r="C1217" s="106" t="s">
        <v>630</v>
      </c>
      <c r="D1217" s="106" t="s">
        <v>113</v>
      </c>
      <c r="E1217" s="106" t="s">
        <v>631</v>
      </c>
      <c r="F1217" s="106" t="s">
        <v>629</v>
      </c>
      <c r="G1217" s="106">
        <v>8.09</v>
      </c>
      <c r="H1217" s="106">
        <v>9.59</v>
      </c>
      <c r="I1217" s="106">
        <v>10.34</v>
      </c>
      <c r="J1217" s="106">
        <v>10.91</v>
      </c>
      <c r="K1217" s="106">
        <v>11.44</v>
      </c>
      <c r="L1217" s="106">
        <v>12.03</v>
      </c>
      <c r="M1217" s="106">
        <v>12.73</v>
      </c>
      <c r="N1217" s="106">
        <v>13.77</v>
      </c>
      <c r="O1217" s="106">
        <v>15.27</v>
      </c>
    </row>
    <row r="1218" spans="1:15">
      <c r="A1218" s="106">
        <v>2010</v>
      </c>
      <c r="B1218" s="106" t="s">
        <v>291</v>
      </c>
      <c r="C1218" s="106" t="s">
        <v>626</v>
      </c>
      <c r="D1218" s="106" t="s">
        <v>113</v>
      </c>
      <c r="E1218" s="106" t="s">
        <v>631</v>
      </c>
      <c r="F1218" s="106" t="s">
        <v>301</v>
      </c>
      <c r="G1218" s="106">
        <v>9.36</v>
      </c>
      <c r="H1218" s="106">
        <v>10.53</v>
      </c>
      <c r="I1218" s="106">
        <v>11.23</v>
      </c>
      <c r="J1218" s="106">
        <v>12.57</v>
      </c>
      <c r="K1218" s="106">
        <v>13.31</v>
      </c>
      <c r="L1218" s="106">
        <v>13.86</v>
      </c>
      <c r="M1218" s="106">
        <v>14.48</v>
      </c>
      <c r="N1218" s="106">
        <v>15.25</v>
      </c>
      <c r="O1218" s="106">
        <v>17.89</v>
      </c>
    </row>
    <row r="1219" spans="1:15">
      <c r="A1219" s="106">
        <v>2010</v>
      </c>
      <c r="B1219" s="106" t="s">
        <v>291</v>
      </c>
      <c r="C1219" s="106" t="s">
        <v>630</v>
      </c>
      <c r="D1219" s="106" t="s">
        <v>113</v>
      </c>
      <c r="E1219" s="106" t="s">
        <v>631</v>
      </c>
      <c r="F1219" s="106" t="s">
        <v>301</v>
      </c>
      <c r="G1219" s="106">
        <v>8.6199999999999992</v>
      </c>
      <c r="H1219" s="106">
        <v>10.01</v>
      </c>
      <c r="I1219" s="106">
        <v>10.76</v>
      </c>
      <c r="J1219" s="106">
        <v>11.83</v>
      </c>
      <c r="K1219" s="106">
        <v>13.08</v>
      </c>
      <c r="L1219" s="106">
        <v>13.54</v>
      </c>
      <c r="M1219" s="106">
        <v>14.37</v>
      </c>
      <c r="N1219" s="106">
        <v>15.04</v>
      </c>
      <c r="O1219" s="106">
        <v>17.32</v>
      </c>
    </row>
    <row r="1220" spans="1:15">
      <c r="A1220" s="106">
        <v>2010</v>
      </c>
      <c r="B1220" s="106" t="s">
        <v>291</v>
      </c>
      <c r="C1220" s="106" t="s">
        <v>626</v>
      </c>
      <c r="D1220" s="106" t="s">
        <v>113</v>
      </c>
      <c r="E1220" s="106" t="s">
        <v>631</v>
      </c>
      <c r="F1220" s="106" t="s">
        <v>353</v>
      </c>
      <c r="G1220" s="106">
        <v>9.3000000000000007</v>
      </c>
      <c r="H1220" s="106">
        <v>10.119999999999999</v>
      </c>
      <c r="I1220" s="106">
        <v>10.73</v>
      </c>
      <c r="J1220" s="106">
        <v>11.16</v>
      </c>
      <c r="K1220" s="106">
        <v>11.73</v>
      </c>
      <c r="L1220" s="106">
        <v>12.4</v>
      </c>
      <c r="M1220" s="106">
        <v>13.19</v>
      </c>
      <c r="N1220" s="106">
        <v>14.13</v>
      </c>
      <c r="O1220" s="106">
        <v>15.54</v>
      </c>
    </row>
    <row r="1221" spans="1:15">
      <c r="A1221" s="106">
        <v>2010</v>
      </c>
      <c r="B1221" s="106" t="s">
        <v>291</v>
      </c>
      <c r="C1221" s="106" t="s">
        <v>630</v>
      </c>
      <c r="D1221" s="106" t="s">
        <v>113</v>
      </c>
      <c r="E1221" s="106" t="s">
        <v>631</v>
      </c>
      <c r="F1221" s="106" t="s">
        <v>353</v>
      </c>
      <c r="G1221" s="106">
        <v>8.11</v>
      </c>
      <c r="H1221" s="106">
        <v>9.61</v>
      </c>
      <c r="I1221" s="106">
        <v>10.37</v>
      </c>
      <c r="J1221" s="106">
        <v>10.92</v>
      </c>
      <c r="K1221" s="106">
        <v>11.48</v>
      </c>
      <c r="L1221" s="106">
        <v>12.17</v>
      </c>
      <c r="M1221" s="106">
        <v>12.9</v>
      </c>
      <c r="N1221" s="106">
        <v>13.96</v>
      </c>
      <c r="O1221" s="106">
        <v>15.36</v>
      </c>
    </row>
    <row r="1222" spans="1:15">
      <c r="A1222" s="106">
        <v>2010</v>
      </c>
      <c r="B1222" s="106" t="s">
        <v>291</v>
      </c>
      <c r="C1222" s="106" t="s">
        <v>626</v>
      </c>
      <c r="D1222" s="106" t="s">
        <v>113</v>
      </c>
      <c r="E1222" s="106" t="s">
        <v>353</v>
      </c>
      <c r="F1222" s="106" t="s">
        <v>629</v>
      </c>
      <c r="G1222" s="106">
        <v>9.65</v>
      </c>
      <c r="H1222" s="106">
        <v>10.57</v>
      </c>
      <c r="I1222" s="106">
        <v>11.27</v>
      </c>
      <c r="J1222" s="106">
        <v>12</v>
      </c>
      <c r="K1222" s="106">
        <v>12.8</v>
      </c>
      <c r="L1222" s="106">
        <v>13.95</v>
      </c>
      <c r="M1222" s="106">
        <v>15.27</v>
      </c>
      <c r="N1222" s="106">
        <v>17.16</v>
      </c>
      <c r="O1222" s="106">
        <v>20.96</v>
      </c>
    </row>
    <row r="1223" spans="1:15">
      <c r="A1223" s="106">
        <v>2010</v>
      </c>
      <c r="B1223" s="106" t="s">
        <v>291</v>
      </c>
      <c r="C1223" s="106" t="s">
        <v>630</v>
      </c>
      <c r="D1223" s="106" t="s">
        <v>113</v>
      </c>
      <c r="E1223" s="106" t="s">
        <v>353</v>
      </c>
      <c r="F1223" s="106" t="s">
        <v>629</v>
      </c>
      <c r="G1223" s="106">
        <v>8.93</v>
      </c>
      <c r="H1223" s="106">
        <v>10.18</v>
      </c>
      <c r="I1223" s="106">
        <v>10.97</v>
      </c>
      <c r="J1223" s="106">
        <v>11.71</v>
      </c>
      <c r="K1223" s="106">
        <v>12.55</v>
      </c>
      <c r="L1223" s="106">
        <v>13.66</v>
      </c>
      <c r="M1223" s="106">
        <v>14.98</v>
      </c>
      <c r="N1223" s="106">
        <v>16.87</v>
      </c>
      <c r="O1223" s="106">
        <v>20.7</v>
      </c>
    </row>
    <row r="1224" spans="1:15">
      <c r="A1224" s="106">
        <v>2010</v>
      </c>
      <c r="B1224" s="106" t="s">
        <v>291</v>
      </c>
      <c r="C1224" s="106" t="s">
        <v>626</v>
      </c>
      <c r="D1224" s="106" t="s">
        <v>113</v>
      </c>
      <c r="E1224" s="106" t="s">
        <v>353</v>
      </c>
      <c r="F1224" s="106" t="s">
        <v>301</v>
      </c>
      <c r="G1224" s="106">
        <v>10.029999999999999</v>
      </c>
      <c r="H1224" s="106">
        <v>10.93</v>
      </c>
      <c r="I1224" s="106">
        <v>11.93</v>
      </c>
      <c r="J1224" s="106">
        <v>13.08</v>
      </c>
      <c r="K1224" s="106">
        <v>13.83</v>
      </c>
      <c r="L1224" s="106">
        <v>14.49</v>
      </c>
      <c r="M1224" s="106">
        <v>15.28</v>
      </c>
      <c r="N1224" s="106">
        <v>17.260000000000002</v>
      </c>
      <c r="O1224" s="106">
        <v>21.41</v>
      </c>
    </row>
    <row r="1225" spans="1:15">
      <c r="A1225" s="106">
        <v>2010</v>
      </c>
      <c r="B1225" s="106" t="s">
        <v>291</v>
      </c>
      <c r="C1225" s="106" t="s">
        <v>630</v>
      </c>
      <c r="D1225" s="106" t="s">
        <v>113</v>
      </c>
      <c r="E1225" s="106" t="s">
        <v>353</v>
      </c>
      <c r="F1225" s="106" t="s">
        <v>301</v>
      </c>
      <c r="G1225" s="106">
        <v>8.92</v>
      </c>
      <c r="H1225" s="106">
        <v>10.130000000000001</v>
      </c>
      <c r="I1225" s="106">
        <v>11.33</v>
      </c>
      <c r="J1225" s="106">
        <v>12.78</v>
      </c>
      <c r="K1225" s="106">
        <v>13.54</v>
      </c>
      <c r="L1225" s="106">
        <v>14.4</v>
      </c>
      <c r="M1225" s="106">
        <v>15.04</v>
      </c>
      <c r="N1225" s="106">
        <v>17.059999999999999</v>
      </c>
      <c r="O1225" s="106">
        <v>20.309999999999999</v>
      </c>
    </row>
    <row r="1226" spans="1:15">
      <c r="A1226" s="106">
        <v>2010</v>
      </c>
      <c r="B1226" s="106" t="s">
        <v>291</v>
      </c>
      <c r="C1226" s="106" t="s">
        <v>626</v>
      </c>
      <c r="D1226" s="106" t="s">
        <v>113</v>
      </c>
      <c r="E1226" s="106" t="s">
        <v>353</v>
      </c>
      <c r="F1226" s="106" t="s">
        <v>353</v>
      </c>
      <c r="G1226" s="106">
        <v>9.66</v>
      </c>
      <c r="H1226" s="106">
        <v>10.59</v>
      </c>
      <c r="I1226" s="106">
        <v>11.3</v>
      </c>
      <c r="J1226" s="106">
        <v>12.04</v>
      </c>
      <c r="K1226" s="106">
        <v>12.9</v>
      </c>
      <c r="L1226" s="106">
        <v>14</v>
      </c>
      <c r="M1226" s="106">
        <v>15.27</v>
      </c>
      <c r="N1226" s="106">
        <v>17.2</v>
      </c>
      <c r="O1226" s="106">
        <v>21.02</v>
      </c>
    </row>
    <row r="1227" spans="1:15">
      <c r="A1227" s="106">
        <v>2010</v>
      </c>
      <c r="B1227" s="106" t="s">
        <v>291</v>
      </c>
      <c r="C1227" s="106" t="s">
        <v>630</v>
      </c>
      <c r="D1227" s="106" t="s">
        <v>113</v>
      </c>
      <c r="E1227" s="106" t="s">
        <v>353</v>
      </c>
      <c r="F1227" s="106" t="s">
        <v>353</v>
      </c>
      <c r="G1227" s="106">
        <v>8.93</v>
      </c>
      <c r="H1227" s="106">
        <v>10.18</v>
      </c>
      <c r="I1227" s="106">
        <v>10.98</v>
      </c>
      <c r="J1227" s="106">
        <v>11.73</v>
      </c>
      <c r="K1227" s="106">
        <v>12.62</v>
      </c>
      <c r="L1227" s="106">
        <v>13.71</v>
      </c>
      <c r="M1227" s="106">
        <v>14.99</v>
      </c>
      <c r="N1227" s="106">
        <v>16.88</v>
      </c>
      <c r="O1227" s="106">
        <v>20.7</v>
      </c>
    </row>
    <row r="1228" spans="1:15">
      <c r="A1228" s="106">
        <v>2010</v>
      </c>
      <c r="B1228" s="106" t="s">
        <v>291</v>
      </c>
      <c r="C1228" s="106" t="s">
        <v>626</v>
      </c>
      <c r="D1228" s="106" t="s">
        <v>632</v>
      </c>
      <c r="E1228" s="106" t="s">
        <v>628</v>
      </c>
      <c r="F1228" s="106" t="s">
        <v>629</v>
      </c>
      <c r="G1228" s="106">
        <v>12.91</v>
      </c>
      <c r="H1228" s="106">
        <v>14.71</v>
      </c>
      <c r="I1228" s="106">
        <v>16.29</v>
      </c>
      <c r="J1228" s="106">
        <v>17.850000000000001</v>
      </c>
      <c r="K1228" s="106">
        <v>19.47</v>
      </c>
      <c r="L1228" s="106">
        <v>21.34</v>
      </c>
      <c r="M1228" s="106">
        <v>23.72</v>
      </c>
      <c r="N1228" s="106">
        <v>27.2</v>
      </c>
      <c r="O1228" s="106">
        <v>34.270000000000003</v>
      </c>
    </row>
    <row r="1229" spans="1:15">
      <c r="A1229" s="106">
        <v>2010</v>
      </c>
      <c r="B1229" s="106" t="s">
        <v>291</v>
      </c>
      <c r="C1229" s="106" t="s">
        <v>630</v>
      </c>
      <c r="D1229" s="106" t="s">
        <v>632</v>
      </c>
      <c r="E1229" s="106" t="s">
        <v>628</v>
      </c>
      <c r="F1229" s="106" t="s">
        <v>629</v>
      </c>
      <c r="G1229" s="106">
        <v>12.81</v>
      </c>
      <c r="H1229" s="106">
        <v>14.69</v>
      </c>
      <c r="I1229" s="106">
        <v>16.239999999999998</v>
      </c>
      <c r="J1229" s="106">
        <v>17.78</v>
      </c>
      <c r="K1229" s="106">
        <v>19.45</v>
      </c>
      <c r="L1229" s="106">
        <v>21.28</v>
      </c>
      <c r="M1229" s="106">
        <v>23.69</v>
      </c>
      <c r="N1229" s="106">
        <v>27.18</v>
      </c>
      <c r="O1229" s="106">
        <v>34.25</v>
      </c>
    </row>
    <row r="1230" spans="1:15">
      <c r="A1230" s="106">
        <v>2010</v>
      </c>
      <c r="B1230" s="106" t="s">
        <v>291</v>
      </c>
      <c r="C1230" s="106" t="s">
        <v>626</v>
      </c>
      <c r="D1230" s="106" t="s">
        <v>632</v>
      </c>
      <c r="E1230" s="106" t="s">
        <v>628</v>
      </c>
      <c r="F1230" s="106" t="s">
        <v>301</v>
      </c>
      <c r="G1230" s="106">
        <v>12.74</v>
      </c>
      <c r="H1230" s="106">
        <v>14.41</v>
      </c>
      <c r="I1230" s="106">
        <v>15.89</v>
      </c>
      <c r="J1230" s="106">
        <v>17.82</v>
      </c>
      <c r="K1230" s="106">
        <v>19.97</v>
      </c>
      <c r="L1230" s="106">
        <v>21.61</v>
      </c>
      <c r="M1230" s="106">
        <v>23.77</v>
      </c>
      <c r="N1230" s="106">
        <v>26.75</v>
      </c>
      <c r="O1230" s="106">
        <v>33.200000000000003</v>
      </c>
    </row>
    <row r="1231" spans="1:15">
      <c r="A1231" s="106">
        <v>2010</v>
      </c>
      <c r="B1231" s="106" t="s">
        <v>291</v>
      </c>
      <c r="C1231" s="106" t="s">
        <v>630</v>
      </c>
      <c r="D1231" s="106" t="s">
        <v>632</v>
      </c>
      <c r="E1231" s="106" t="s">
        <v>628</v>
      </c>
      <c r="F1231" s="106" t="s">
        <v>301</v>
      </c>
      <c r="G1231" s="106">
        <v>12.31</v>
      </c>
      <c r="H1231" s="106">
        <v>14.35</v>
      </c>
      <c r="I1231" s="106">
        <v>15.81</v>
      </c>
      <c r="J1231" s="106">
        <v>17.739999999999998</v>
      </c>
      <c r="K1231" s="106">
        <v>19.829999999999998</v>
      </c>
      <c r="L1231" s="106">
        <v>21.34</v>
      </c>
      <c r="M1231" s="106">
        <v>23.67</v>
      </c>
      <c r="N1231" s="106">
        <v>26.71</v>
      </c>
      <c r="O1231" s="106">
        <v>33.159999999999997</v>
      </c>
    </row>
    <row r="1232" spans="1:15">
      <c r="A1232" s="106">
        <v>2010</v>
      </c>
      <c r="B1232" s="106" t="s">
        <v>291</v>
      </c>
      <c r="C1232" s="106" t="s">
        <v>626</v>
      </c>
      <c r="D1232" s="106" t="s">
        <v>632</v>
      </c>
      <c r="E1232" s="106" t="s">
        <v>628</v>
      </c>
      <c r="F1232" s="106" t="s">
        <v>353</v>
      </c>
      <c r="G1232" s="106">
        <v>12.91</v>
      </c>
      <c r="H1232" s="106">
        <v>14.69</v>
      </c>
      <c r="I1232" s="106">
        <v>16.28</v>
      </c>
      <c r="J1232" s="106">
        <v>17.84</v>
      </c>
      <c r="K1232" s="106">
        <v>19.510000000000002</v>
      </c>
      <c r="L1232" s="106">
        <v>21.35</v>
      </c>
      <c r="M1232" s="106">
        <v>23.73</v>
      </c>
      <c r="N1232" s="106">
        <v>27.19</v>
      </c>
      <c r="O1232" s="106">
        <v>34.19</v>
      </c>
    </row>
    <row r="1233" spans="1:15">
      <c r="A1233" s="106">
        <v>2010</v>
      </c>
      <c r="B1233" s="106" t="s">
        <v>291</v>
      </c>
      <c r="C1233" s="106" t="s">
        <v>630</v>
      </c>
      <c r="D1233" s="106" t="s">
        <v>632</v>
      </c>
      <c r="E1233" s="106" t="s">
        <v>628</v>
      </c>
      <c r="F1233" s="106" t="s">
        <v>353</v>
      </c>
      <c r="G1233" s="106">
        <v>12.79</v>
      </c>
      <c r="H1233" s="106">
        <v>14.66</v>
      </c>
      <c r="I1233" s="106">
        <v>16.21</v>
      </c>
      <c r="J1233" s="106">
        <v>17.78</v>
      </c>
      <c r="K1233" s="106">
        <v>19.47</v>
      </c>
      <c r="L1233" s="106">
        <v>21.29</v>
      </c>
      <c r="M1233" s="106">
        <v>23.69</v>
      </c>
      <c r="N1233" s="106">
        <v>27.14</v>
      </c>
      <c r="O1233" s="106">
        <v>34.130000000000003</v>
      </c>
    </row>
    <row r="1234" spans="1:15">
      <c r="A1234" s="106">
        <v>2010</v>
      </c>
      <c r="B1234" s="106" t="s">
        <v>291</v>
      </c>
      <c r="C1234" s="106" t="s">
        <v>626</v>
      </c>
      <c r="D1234" s="106" t="s">
        <v>632</v>
      </c>
      <c r="E1234" s="106" t="s">
        <v>631</v>
      </c>
      <c r="F1234" s="106" t="s">
        <v>629</v>
      </c>
      <c r="G1234" s="106">
        <v>9.58</v>
      </c>
      <c r="H1234" s="106">
        <v>10.32</v>
      </c>
      <c r="I1234" s="106">
        <v>10.9</v>
      </c>
      <c r="J1234" s="106">
        <v>11.53</v>
      </c>
      <c r="K1234" s="106">
        <v>12.21</v>
      </c>
      <c r="L1234" s="106">
        <v>12.96</v>
      </c>
      <c r="M1234" s="106">
        <v>13.9</v>
      </c>
      <c r="N1234" s="106">
        <v>15.09</v>
      </c>
      <c r="O1234" s="106">
        <v>17.190000000000001</v>
      </c>
    </row>
    <row r="1235" spans="1:15">
      <c r="A1235" s="106">
        <v>2010</v>
      </c>
      <c r="B1235" s="106" t="s">
        <v>291</v>
      </c>
      <c r="C1235" s="106" t="s">
        <v>630</v>
      </c>
      <c r="D1235" s="106" t="s">
        <v>632</v>
      </c>
      <c r="E1235" s="106" t="s">
        <v>631</v>
      </c>
      <c r="F1235" s="106" t="s">
        <v>629</v>
      </c>
      <c r="G1235" s="106">
        <v>9.35</v>
      </c>
      <c r="H1235" s="106">
        <v>10.17</v>
      </c>
      <c r="I1235" s="106">
        <v>10.81</v>
      </c>
      <c r="J1235" s="106">
        <v>11.42</v>
      </c>
      <c r="K1235" s="106">
        <v>12.13</v>
      </c>
      <c r="L1235" s="106">
        <v>12.85</v>
      </c>
      <c r="M1235" s="106">
        <v>13.8</v>
      </c>
      <c r="N1235" s="106">
        <v>15.01</v>
      </c>
      <c r="O1235" s="106">
        <v>17.09</v>
      </c>
    </row>
    <row r="1236" spans="1:15">
      <c r="A1236" s="106">
        <v>2010</v>
      </c>
      <c r="B1236" s="106" t="s">
        <v>291</v>
      </c>
      <c r="C1236" s="106" t="s">
        <v>626</v>
      </c>
      <c r="D1236" s="106" t="s">
        <v>632</v>
      </c>
      <c r="E1236" s="106" t="s">
        <v>631</v>
      </c>
      <c r="F1236" s="106" t="s">
        <v>301</v>
      </c>
      <c r="G1236" s="106">
        <v>9.56</v>
      </c>
      <c r="H1236" s="106">
        <v>10.3</v>
      </c>
      <c r="I1236" s="106">
        <v>11.06</v>
      </c>
      <c r="J1236" s="106">
        <v>11.9</v>
      </c>
      <c r="K1236" s="106">
        <v>12.81</v>
      </c>
      <c r="L1236" s="106">
        <v>13.88</v>
      </c>
      <c r="M1236" s="106">
        <v>15.08</v>
      </c>
      <c r="N1236" s="106">
        <v>16.77</v>
      </c>
      <c r="O1236" s="106">
        <v>19.809999999999999</v>
      </c>
    </row>
    <row r="1237" spans="1:15">
      <c r="A1237" s="106">
        <v>2010</v>
      </c>
      <c r="B1237" s="106" t="s">
        <v>291</v>
      </c>
      <c r="C1237" s="106" t="s">
        <v>630</v>
      </c>
      <c r="D1237" s="106" t="s">
        <v>632</v>
      </c>
      <c r="E1237" s="106" t="s">
        <v>631</v>
      </c>
      <c r="F1237" s="106" t="s">
        <v>301</v>
      </c>
      <c r="G1237" s="106">
        <v>9.44</v>
      </c>
      <c r="H1237" s="106">
        <v>10.18</v>
      </c>
      <c r="I1237" s="106">
        <v>10.95</v>
      </c>
      <c r="J1237" s="106">
        <v>11.79</v>
      </c>
      <c r="K1237" s="106">
        <v>12.69</v>
      </c>
      <c r="L1237" s="106">
        <v>13.74</v>
      </c>
      <c r="M1237" s="106">
        <v>15.01</v>
      </c>
      <c r="N1237" s="106">
        <v>16.72</v>
      </c>
      <c r="O1237" s="106">
        <v>19.739999999999998</v>
      </c>
    </row>
    <row r="1238" spans="1:15">
      <c r="A1238" s="106">
        <v>2010</v>
      </c>
      <c r="B1238" s="106" t="s">
        <v>291</v>
      </c>
      <c r="C1238" s="106" t="s">
        <v>626</v>
      </c>
      <c r="D1238" s="106" t="s">
        <v>632</v>
      </c>
      <c r="E1238" s="106" t="s">
        <v>631</v>
      </c>
      <c r="F1238" s="106" t="s">
        <v>353</v>
      </c>
      <c r="G1238" s="106">
        <v>9.58</v>
      </c>
      <c r="H1238" s="106">
        <v>10.32</v>
      </c>
      <c r="I1238" s="106">
        <v>10.91</v>
      </c>
      <c r="J1238" s="106">
        <v>11.55</v>
      </c>
      <c r="K1238" s="106">
        <v>12.25</v>
      </c>
      <c r="L1238" s="106">
        <v>13.01</v>
      </c>
      <c r="M1238" s="106">
        <v>13.97</v>
      </c>
      <c r="N1238" s="106">
        <v>15.2</v>
      </c>
      <c r="O1238" s="106">
        <v>17.39</v>
      </c>
    </row>
    <row r="1239" spans="1:15">
      <c r="A1239" s="106">
        <v>2010</v>
      </c>
      <c r="B1239" s="106" t="s">
        <v>291</v>
      </c>
      <c r="C1239" s="106" t="s">
        <v>630</v>
      </c>
      <c r="D1239" s="106" t="s">
        <v>632</v>
      </c>
      <c r="E1239" s="106" t="s">
        <v>631</v>
      </c>
      <c r="F1239" s="106" t="s">
        <v>353</v>
      </c>
      <c r="G1239" s="106">
        <v>9.36</v>
      </c>
      <c r="H1239" s="106">
        <v>10.17</v>
      </c>
      <c r="I1239" s="106">
        <v>10.82</v>
      </c>
      <c r="J1239" s="106">
        <v>11.45</v>
      </c>
      <c r="K1239" s="106">
        <v>12.17</v>
      </c>
      <c r="L1239" s="106">
        <v>12.91</v>
      </c>
      <c r="M1239" s="106">
        <v>13.9</v>
      </c>
      <c r="N1239" s="106">
        <v>15.12</v>
      </c>
      <c r="O1239" s="106">
        <v>17.309999999999999</v>
      </c>
    </row>
    <row r="1240" spans="1:15">
      <c r="A1240" s="106">
        <v>2010</v>
      </c>
      <c r="B1240" s="106" t="s">
        <v>291</v>
      </c>
      <c r="C1240" s="106" t="s">
        <v>626</v>
      </c>
      <c r="D1240" s="106" t="s">
        <v>632</v>
      </c>
      <c r="E1240" s="106" t="s">
        <v>353</v>
      </c>
      <c r="F1240" s="106" t="s">
        <v>629</v>
      </c>
      <c r="G1240" s="106">
        <v>10.039999999999999</v>
      </c>
      <c r="H1240" s="106">
        <v>11.01</v>
      </c>
      <c r="I1240" s="106">
        <v>12</v>
      </c>
      <c r="J1240" s="106">
        <v>13</v>
      </c>
      <c r="K1240" s="106">
        <v>14.24</v>
      </c>
      <c r="L1240" s="106">
        <v>15.7</v>
      </c>
      <c r="M1240" s="106">
        <v>17.68</v>
      </c>
      <c r="N1240" s="106">
        <v>20.57</v>
      </c>
      <c r="O1240" s="106">
        <v>25.85</v>
      </c>
    </row>
    <row r="1241" spans="1:15">
      <c r="A1241" s="106">
        <v>2010</v>
      </c>
      <c r="B1241" s="106" t="s">
        <v>291</v>
      </c>
      <c r="C1241" s="106" t="s">
        <v>630</v>
      </c>
      <c r="D1241" s="106" t="s">
        <v>632</v>
      </c>
      <c r="E1241" s="106" t="s">
        <v>353</v>
      </c>
      <c r="F1241" s="106" t="s">
        <v>629</v>
      </c>
      <c r="G1241" s="106">
        <v>9.85</v>
      </c>
      <c r="H1241" s="106">
        <v>10.88</v>
      </c>
      <c r="I1241" s="106">
        <v>11.89</v>
      </c>
      <c r="J1241" s="106">
        <v>12.87</v>
      </c>
      <c r="K1241" s="106">
        <v>14.09</v>
      </c>
      <c r="L1241" s="106">
        <v>15.58</v>
      </c>
      <c r="M1241" s="106">
        <v>17.54</v>
      </c>
      <c r="N1241" s="106">
        <v>20.45</v>
      </c>
      <c r="O1241" s="106">
        <v>25.73</v>
      </c>
    </row>
    <row r="1242" spans="1:15">
      <c r="A1242" s="106">
        <v>2010</v>
      </c>
      <c r="B1242" s="106" t="s">
        <v>291</v>
      </c>
      <c r="C1242" s="106" t="s">
        <v>626</v>
      </c>
      <c r="D1242" s="106" t="s">
        <v>632</v>
      </c>
      <c r="E1242" s="106" t="s">
        <v>353</v>
      </c>
      <c r="F1242" s="106" t="s">
        <v>301</v>
      </c>
      <c r="G1242" s="106">
        <v>9.81</v>
      </c>
      <c r="H1242" s="106">
        <v>11</v>
      </c>
      <c r="I1242" s="106">
        <v>12.12</v>
      </c>
      <c r="J1242" s="106">
        <v>13.26</v>
      </c>
      <c r="K1242" s="106">
        <v>14.46</v>
      </c>
      <c r="L1242" s="106">
        <v>15.99</v>
      </c>
      <c r="M1242" s="106">
        <v>18.309999999999999</v>
      </c>
      <c r="N1242" s="106">
        <v>20.88</v>
      </c>
      <c r="O1242" s="106">
        <v>25.71</v>
      </c>
    </row>
    <row r="1243" spans="1:15">
      <c r="A1243" s="106">
        <v>2010</v>
      </c>
      <c r="B1243" s="106" t="s">
        <v>291</v>
      </c>
      <c r="C1243" s="106" t="s">
        <v>630</v>
      </c>
      <c r="D1243" s="106" t="s">
        <v>632</v>
      </c>
      <c r="E1243" s="106" t="s">
        <v>353</v>
      </c>
      <c r="F1243" s="106" t="s">
        <v>301</v>
      </c>
      <c r="G1243" s="106">
        <v>9.69</v>
      </c>
      <c r="H1243" s="106">
        <v>10.81</v>
      </c>
      <c r="I1243" s="106">
        <v>11.98</v>
      </c>
      <c r="J1243" s="106">
        <v>13.12</v>
      </c>
      <c r="K1243" s="106">
        <v>14.41</v>
      </c>
      <c r="L1243" s="106">
        <v>15.84</v>
      </c>
      <c r="M1243" s="106">
        <v>18.2</v>
      </c>
      <c r="N1243" s="106">
        <v>20.76</v>
      </c>
      <c r="O1243" s="106">
        <v>25.69</v>
      </c>
    </row>
    <row r="1244" spans="1:15">
      <c r="A1244" s="106">
        <v>2010</v>
      </c>
      <c r="B1244" s="106" t="s">
        <v>291</v>
      </c>
      <c r="C1244" s="106" t="s">
        <v>626</v>
      </c>
      <c r="D1244" s="106" t="s">
        <v>632</v>
      </c>
      <c r="E1244" s="106" t="s">
        <v>353</v>
      </c>
      <c r="F1244" s="106" t="s">
        <v>353</v>
      </c>
      <c r="G1244" s="106">
        <v>10.02</v>
      </c>
      <c r="H1244" s="106">
        <v>11.01</v>
      </c>
      <c r="I1244" s="106">
        <v>12.01</v>
      </c>
      <c r="J1244" s="106">
        <v>13.03</v>
      </c>
      <c r="K1244" s="106">
        <v>14.27</v>
      </c>
      <c r="L1244" s="106">
        <v>15.73</v>
      </c>
      <c r="M1244" s="106">
        <v>17.73</v>
      </c>
      <c r="N1244" s="106">
        <v>20.62</v>
      </c>
      <c r="O1244" s="106">
        <v>25.83</v>
      </c>
    </row>
    <row r="1245" spans="1:15">
      <c r="A1245" s="106">
        <v>2010</v>
      </c>
      <c r="B1245" s="106" t="s">
        <v>291</v>
      </c>
      <c r="C1245" s="106" t="s">
        <v>630</v>
      </c>
      <c r="D1245" s="106" t="s">
        <v>632</v>
      </c>
      <c r="E1245" s="106" t="s">
        <v>353</v>
      </c>
      <c r="F1245" s="106" t="s">
        <v>353</v>
      </c>
      <c r="G1245" s="106">
        <v>9.84</v>
      </c>
      <c r="H1245" s="106">
        <v>10.87</v>
      </c>
      <c r="I1245" s="106">
        <v>11.89</v>
      </c>
      <c r="J1245" s="106">
        <v>12.9</v>
      </c>
      <c r="K1245" s="106">
        <v>14.13</v>
      </c>
      <c r="L1245" s="106">
        <v>15.61</v>
      </c>
      <c r="M1245" s="106">
        <v>17.59</v>
      </c>
      <c r="N1245" s="106">
        <v>20.48</v>
      </c>
      <c r="O1245" s="106">
        <v>25.71</v>
      </c>
    </row>
    <row r="1246" spans="1:15">
      <c r="A1246" s="106">
        <v>2010</v>
      </c>
      <c r="B1246" s="106" t="s">
        <v>291</v>
      </c>
      <c r="C1246" s="106" t="s">
        <v>626</v>
      </c>
      <c r="D1246" s="106" t="s">
        <v>633</v>
      </c>
      <c r="E1246" s="106" t="s">
        <v>628</v>
      </c>
      <c r="F1246" s="106" t="s">
        <v>629</v>
      </c>
      <c r="G1246" s="106">
        <v>11.5</v>
      </c>
      <c r="H1246" s="106">
        <v>13.26</v>
      </c>
      <c r="I1246" s="106">
        <v>14.32</v>
      </c>
      <c r="J1246" s="106">
        <v>15.65</v>
      </c>
      <c r="K1246" s="106">
        <v>17.05</v>
      </c>
      <c r="L1246" s="106">
        <v>18.3</v>
      </c>
      <c r="M1246" s="106">
        <v>19.760000000000002</v>
      </c>
      <c r="N1246" s="106">
        <v>22.39</v>
      </c>
      <c r="O1246" s="106">
        <v>27.11</v>
      </c>
    </row>
    <row r="1247" spans="1:15">
      <c r="A1247" s="106">
        <v>2010</v>
      </c>
      <c r="B1247" s="106" t="s">
        <v>291</v>
      </c>
      <c r="C1247" s="106" t="s">
        <v>630</v>
      </c>
      <c r="D1247" s="106" t="s">
        <v>633</v>
      </c>
      <c r="E1247" s="106" t="s">
        <v>628</v>
      </c>
      <c r="F1247" s="106" t="s">
        <v>629</v>
      </c>
      <c r="G1247" s="106">
        <v>11.45</v>
      </c>
      <c r="H1247" s="106">
        <v>13.17</v>
      </c>
      <c r="I1247" s="106">
        <v>14.28</v>
      </c>
      <c r="J1247" s="106">
        <v>15.52</v>
      </c>
      <c r="K1247" s="106">
        <v>16.989999999999998</v>
      </c>
      <c r="L1247" s="106">
        <v>18.23</v>
      </c>
      <c r="M1247" s="106">
        <v>19.670000000000002</v>
      </c>
      <c r="N1247" s="106">
        <v>22.28</v>
      </c>
      <c r="O1247" s="106">
        <v>27.05</v>
      </c>
    </row>
    <row r="1248" spans="1:15">
      <c r="A1248" s="106">
        <v>2010</v>
      </c>
      <c r="B1248" s="106" t="s">
        <v>291</v>
      </c>
      <c r="C1248" s="106" t="s">
        <v>626</v>
      </c>
      <c r="D1248" s="106" t="s">
        <v>633</v>
      </c>
      <c r="E1248" s="106" t="s">
        <v>628</v>
      </c>
      <c r="F1248" s="106" t="s">
        <v>301</v>
      </c>
      <c r="G1248" s="106">
        <v>10.61</v>
      </c>
      <c r="H1248" s="106">
        <v>13.04</v>
      </c>
      <c r="I1248" s="106">
        <v>14.48</v>
      </c>
      <c r="J1248" s="106">
        <v>15.85</v>
      </c>
      <c r="K1248" s="106">
        <v>17.02</v>
      </c>
      <c r="L1248" s="106">
        <v>18.489999999999998</v>
      </c>
      <c r="M1248" s="106">
        <v>20.6</v>
      </c>
      <c r="N1248" s="106">
        <v>23.33</v>
      </c>
      <c r="O1248" s="106">
        <v>31.86</v>
      </c>
    </row>
    <row r="1249" spans="1:15">
      <c r="A1249" s="106">
        <v>2010</v>
      </c>
      <c r="B1249" s="106" t="s">
        <v>291</v>
      </c>
      <c r="C1249" s="106" t="s">
        <v>630</v>
      </c>
      <c r="D1249" s="106" t="s">
        <v>633</v>
      </c>
      <c r="E1249" s="106" t="s">
        <v>628</v>
      </c>
      <c r="F1249" s="106" t="s">
        <v>301</v>
      </c>
      <c r="G1249" s="106">
        <v>10.56</v>
      </c>
      <c r="H1249" s="106">
        <v>13</v>
      </c>
      <c r="I1249" s="106">
        <v>14.48</v>
      </c>
      <c r="J1249" s="106">
        <v>15.81</v>
      </c>
      <c r="K1249" s="106">
        <v>16.989999999999998</v>
      </c>
      <c r="L1249" s="106">
        <v>18.45</v>
      </c>
      <c r="M1249" s="106">
        <v>20.55</v>
      </c>
      <c r="N1249" s="106">
        <v>23.33</v>
      </c>
      <c r="O1249" s="106">
        <v>31.86</v>
      </c>
    </row>
    <row r="1250" spans="1:15">
      <c r="A1250" s="106">
        <v>2010</v>
      </c>
      <c r="B1250" s="106" t="s">
        <v>291</v>
      </c>
      <c r="C1250" s="106" t="s">
        <v>626</v>
      </c>
      <c r="D1250" s="106" t="s">
        <v>633</v>
      </c>
      <c r="E1250" s="106" t="s">
        <v>628</v>
      </c>
      <c r="F1250" s="106" t="s">
        <v>353</v>
      </c>
      <c r="G1250" s="106">
        <v>11.32</v>
      </c>
      <c r="H1250" s="106">
        <v>13.21</v>
      </c>
      <c r="I1250" s="106">
        <v>14.37</v>
      </c>
      <c r="J1250" s="106">
        <v>15.71</v>
      </c>
      <c r="K1250" s="106">
        <v>17.04</v>
      </c>
      <c r="L1250" s="106">
        <v>18.34</v>
      </c>
      <c r="M1250" s="106">
        <v>19.97</v>
      </c>
      <c r="N1250" s="106">
        <v>22.56</v>
      </c>
      <c r="O1250" s="106">
        <v>28</v>
      </c>
    </row>
    <row r="1251" spans="1:15">
      <c r="A1251" s="106">
        <v>2010</v>
      </c>
      <c r="B1251" s="106" t="s">
        <v>291</v>
      </c>
      <c r="C1251" s="106" t="s">
        <v>630</v>
      </c>
      <c r="D1251" s="106" t="s">
        <v>633</v>
      </c>
      <c r="E1251" s="106" t="s">
        <v>628</v>
      </c>
      <c r="F1251" s="106" t="s">
        <v>353</v>
      </c>
      <c r="G1251" s="106">
        <v>11.2</v>
      </c>
      <c r="H1251" s="106">
        <v>13.13</v>
      </c>
      <c r="I1251" s="106">
        <v>14.31</v>
      </c>
      <c r="J1251" s="106">
        <v>15.59</v>
      </c>
      <c r="K1251" s="106">
        <v>16.989999999999998</v>
      </c>
      <c r="L1251" s="106">
        <v>18.27</v>
      </c>
      <c r="M1251" s="106">
        <v>19.89</v>
      </c>
      <c r="N1251" s="106">
        <v>22.48</v>
      </c>
      <c r="O1251" s="106">
        <v>27.87</v>
      </c>
    </row>
    <row r="1252" spans="1:15">
      <c r="A1252" s="106">
        <v>2010</v>
      </c>
      <c r="B1252" s="106" t="s">
        <v>291</v>
      </c>
      <c r="C1252" s="106" t="s">
        <v>626</v>
      </c>
      <c r="D1252" s="106" t="s">
        <v>633</v>
      </c>
      <c r="E1252" s="106" t="s">
        <v>631</v>
      </c>
      <c r="F1252" s="106" t="s">
        <v>629</v>
      </c>
      <c r="G1252" s="106">
        <v>9.14</v>
      </c>
      <c r="H1252" s="106">
        <v>9.6999999999999993</v>
      </c>
      <c r="I1252" s="106">
        <v>10.24</v>
      </c>
      <c r="J1252" s="106">
        <v>10.76</v>
      </c>
      <c r="K1252" s="106">
        <v>11.24</v>
      </c>
      <c r="L1252" s="106">
        <v>11.85</v>
      </c>
      <c r="M1252" s="106">
        <v>12.58</v>
      </c>
      <c r="N1252" s="106">
        <v>13.47</v>
      </c>
      <c r="O1252" s="106">
        <v>15.01</v>
      </c>
    </row>
    <row r="1253" spans="1:15">
      <c r="A1253" s="106">
        <v>2010</v>
      </c>
      <c r="B1253" s="106" t="s">
        <v>291</v>
      </c>
      <c r="C1253" s="106" t="s">
        <v>630</v>
      </c>
      <c r="D1253" s="106" t="s">
        <v>633</v>
      </c>
      <c r="E1253" s="106" t="s">
        <v>631</v>
      </c>
      <c r="F1253" s="106" t="s">
        <v>629</v>
      </c>
      <c r="G1253" s="106">
        <v>8.99</v>
      </c>
      <c r="H1253" s="106">
        <v>9.59</v>
      </c>
      <c r="I1253" s="106">
        <v>10.14</v>
      </c>
      <c r="J1253" s="106">
        <v>10.67</v>
      </c>
      <c r="K1253" s="106">
        <v>11.17</v>
      </c>
      <c r="L1253" s="106">
        <v>11.78</v>
      </c>
      <c r="M1253" s="106">
        <v>12.5</v>
      </c>
      <c r="N1253" s="106">
        <v>13.41</v>
      </c>
      <c r="O1253" s="106">
        <v>14.93</v>
      </c>
    </row>
    <row r="1254" spans="1:15">
      <c r="A1254" s="106">
        <v>2010</v>
      </c>
      <c r="B1254" s="106" t="s">
        <v>291</v>
      </c>
      <c r="C1254" s="106" t="s">
        <v>626</v>
      </c>
      <c r="D1254" s="106" t="s">
        <v>633</v>
      </c>
      <c r="E1254" s="106" t="s">
        <v>631</v>
      </c>
      <c r="F1254" s="106" t="s">
        <v>301</v>
      </c>
      <c r="G1254" s="106">
        <v>8.94</v>
      </c>
      <c r="H1254" s="106">
        <v>9.27</v>
      </c>
      <c r="I1254" s="106">
        <v>9.6</v>
      </c>
      <c r="J1254" s="106">
        <v>9.9499999999999993</v>
      </c>
      <c r="K1254" s="106">
        <v>10.41</v>
      </c>
      <c r="L1254" s="106">
        <v>10.95</v>
      </c>
      <c r="M1254" s="106">
        <v>11.56</v>
      </c>
      <c r="N1254" s="106">
        <v>12.5</v>
      </c>
      <c r="O1254" s="106">
        <v>14.21</v>
      </c>
    </row>
    <row r="1255" spans="1:15">
      <c r="A1255" s="106">
        <v>2010</v>
      </c>
      <c r="B1255" s="106" t="s">
        <v>291</v>
      </c>
      <c r="C1255" s="106" t="s">
        <v>630</v>
      </c>
      <c r="D1255" s="106" t="s">
        <v>633</v>
      </c>
      <c r="E1255" s="106" t="s">
        <v>631</v>
      </c>
      <c r="F1255" s="106" t="s">
        <v>301</v>
      </c>
      <c r="G1255" s="106">
        <v>8.94</v>
      </c>
      <c r="H1255" s="106">
        <v>9.27</v>
      </c>
      <c r="I1255" s="106">
        <v>9.6</v>
      </c>
      <c r="J1255" s="106">
        <v>9.9499999999999993</v>
      </c>
      <c r="K1255" s="106">
        <v>10.42</v>
      </c>
      <c r="L1255" s="106">
        <v>10.98</v>
      </c>
      <c r="M1255" s="106">
        <v>11.57</v>
      </c>
      <c r="N1255" s="106">
        <v>12.51</v>
      </c>
      <c r="O1255" s="106">
        <v>14.31</v>
      </c>
    </row>
    <row r="1256" spans="1:15">
      <c r="A1256" s="106">
        <v>2010</v>
      </c>
      <c r="B1256" s="106" t="s">
        <v>291</v>
      </c>
      <c r="C1256" s="106" t="s">
        <v>626</v>
      </c>
      <c r="D1256" s="106" t="s">
        <v>633</v>
      </c>
      <c r="E1256" s="106" t="s">
        <v>631</v>
      </c>
      <c r="F1256" s="106" t="s">
        <v>353</v>
      </c>
      <c r="G1256" s="106">
        <v>9.0299999999999994</v>
      </c>
      <c r="H1256" s="106">
        <v>9.49</v>
      </c>
      <c r="I1256" s="106">
        <v>9.9600000000000009</v>
      </c>
      <c r="J1256" s="106">
        <v>10.43</v>
      </c>
      <c r="K1256" s="106">
        <v>10.98</v>
      </c>
      <c r="L1256" s="106">
        <v>11.52</v>
      </c>
      <c r="M1256" s="106">
        <v>12.25</v>
      </c>
      <c r="N1256" s="106">
        <v>13.18</v>
      </c>
      <c r="O1256" s="106">
        <v>14.81</v>
      </c>
    </row>
    <row r="1257" spans="1:15">
      <c r="A1257" s="106">
        <v>2010</v>
      </c>
      <c r="B1257" s="106" t="s">
        <v>291</v>
      </c>
      <c r="C1257" s="106" t="s">
        <v>630</v>
      </c>
      <c r="D1257" s="106" t="s">
        <v>633</v>
      </c>
      <c r="E1257" s="106" t="s">
        <v>631</v>
      </c>
      <c r="F1257" s="106" t="s">
        <v>353</v>
      </c>
      <c r="G1257" s="106">
        <v>8.9600000000000009</v>
      </c>
      <c r="H1257" s="106">
        <v>9.43</v>
      </c>
      <c r="I1257" s="106">
        <v>9.91</v>
      </c>
      <c r="J1257" s="106">
        <v>10.4</v>
      </c>
      <c r="K1257" s="106">
        <v>10.95</v>
      </c>
      <c r="L1257" s="106">
        <v>11.49</v>
      </c>
      <c r="M1257" s="106">
        <v>12.21</v>
      </c>
      <c r="N1257" s="106">
        <v>13.15</v>
      </c>
      <c r="O1257" s="106">
        <v>14.72</v>
      </c>
    </row>
    <row r="1258" spans="1:15">
      <c r="A1258" s="106">
        <v>2010</v>
      </c>
      <c r="B1258" s="106" t="s">
        <v>291</v>
      </c>
      <c r="C1258" s="106" t="s">
        <v>626</v>
      </c>
      <c r="D1258" s="106" t="s">
        <v>633</v>
      </c>
      <c r="E1258" s="106" t="s">
        <v>353</v>
      </c>
      <c r="F1258" s="106" t="s">
        <v>629</v>
      </c>
      <c r="G1258" s="106">
        <v>9.49</v>
      </c>
      <c r="H1258" s="106">
        <v>10.41</v>
      </c>
      <c r="I1258" s="106">
        <v>11.27</v>
      </c>
      <c r="J1258" s="106">
        <v>12.23</v>
      </c>
      <c r="K1258" s="106">
        <v>13.33</v>
      </c>
      <c r="L1258" s="106">
        <v>14.54</v>
      </c>
      <c r="M1258" s="106">
        <v>16.38</v>
      </c>
      <c r="N1258" s="106">
        <v>18.66</v>
      </c>
      <c r="O1258" s="106">
        <v>22.58</v>
      </c>
    </row>
    <row r="1259" spans="1:15">
      <c r="A1259" s="106">
        <v>2010</v>
      </c>
      <c r="B1259" s="106" t="s">
        <v>291</v>
      </c>
      <c r="C1259" s="106" t="s">
        <v>630</v>
      </c>
      <c r="D1259" s="106" t="s">
        <v>633</v>
      </c>
      <c r="E1259" s="106" t="s">
        <v>353</v>
      </c>
      <c r="F1259" s="106" t="s">
        <v>629</v>
      </c>
      <c r="G1259" s="106">
        <v>9.3800000000000008</v>
      </c>
      <c r="H1259" s="106">
        <v>10.32</v>
      </c>
      <c r="I1259" s="106">
        <v>11.18</v>
      </c>
      <c r="J1259" s="106">
        <v>12.12</v>
      </c>
      <c r="K1259" s="106">
        <v>13.22</v>
      </c>
      <c r="L1259" s="106">
        <v>14.39</v>
      </c>
      <c r="M1259" s="106">
        <v>16.239999999999998</v>
      </c>
      <c r="N1259" s="106">
        <v>18.559999999999999</v>
      </c>
      <c r="O1259" s="106">
        <v>22.45</v>
      </c>
    </row>
    <row r="1260" spans="1:15">
      <c r="A1260" s="106">
        <v>2010</v>
      </c>
      <c r="B1260" s="106" t="s">
        <v>291</v>
      </c>
      <c r="C1260" s="106" t="s">
        <v>626</v>
      </c>
      <c r="D1260" s="106" t="s">
        <v>633</v>
      </c>
      <c r="E1260" s="106" t="s">
        <v>353</v>
      </c>
      <c r="F1260" s="106" t="s">
        <v>301</v>
      </c>
      <c r="G1260" s="106">
        <v>9.06</v>
      </c>
      <c r="H1260" s="106">
        <v>9.5399999999999991</v>
      </c>
      <c r="I1260" s="106">
        <v>10.050000000000001</v>
      </c>
      <c r="J1260" s="106">
        <v>10.75</v>
      </c>
      <c r="K1260" s="106">
        <v>11.58</v>
      </c>
      <c r="L1260" s="106">
        <v>12.91</v>
      </c>
      <c r="M1260" s="106">
        <v>14.84</v>
      </c>
      <c r="N1260" s="106">
        <v>17.010000000000002</v>
      </c>
      <c r="O1260" s="106">
        <v>21.42</v>
      </c>
    </row>
    <row r="1261" spans="1:15">
      <c r="A1261" s="106">
        <v>2010</v>
      </c>
      <c r="B1261" s="106" t="s">
        <v>291</v>
      </c>
      <c r="C1261" s="106" t="s">
        <v>630</v>
      </c>
      <c r="D1261" s="106" t="s">
        <v>633</v>
      </c>
      <c r="E1261" s="106" t="s">
        <v>353</v>
      </c>
      <c r="F1261" s="106" t="s">
        <v>301</v>
      </c>
      <c r="G1261" s="106">
        <v>9.06</v>
      </c>
      <c r="H1261" s="106">
        <v>9.5399999999999991</v>
      </c>
      <c r="I1261" s="106">
        <v>10.050000000000001</v>
      </c>
      <c r="J1261" s="106">
        <v>10.76</v>
      </c>
      <c r="K1261" s="106">
        <v>11.58</v>
      </c>
      <c r="L1261" s="106">
        <v>12.91</v>
      </c>
      <c r="M1261" s="106">
        <v>14.78</v>
      </c>
      <c r="N1261" s="106">
        <v>16.97</v>
      </c>
      <c r="O1261" s="106">
        <v>21.33</v>
      </c>
    </row>
    <row r="1262" spans="1:15">
      <c r="A1262" s="106">
        <v>2010</v>
      </c>
      <c r="B1262" s="106" t="s">
        <v>291</v>
      </c>
      <c r="C1262" s="106" t="s">
        <v>626</v>
      </c>
      <c r="D1262" s="106" t="s">
        <v>633</v>
      </c>
      <c r="E1262" s="106" t="s">
        <v>353</v>
      </c>
      <c r="F1262" s="106" t="s">
        <v>353</v>
      </c>
      <c r="G1262" s="106">
        <v>9.3000000000000007</v>
      </c>
      <c r="H1262" s="106">
        <v>10.050000000000001</v>
      </c>
      <c r="I1262" s="106">
        <v>10.88</v>
      </c>
      <c r="J1262" s="106">
        <v>11.76</v>
      </c>
      <c r="K1262" s="106">
        <v>12.87</v>
      </c>
      <c r="L1262" s="106">
        <v>14.12</v>
      </c>
      <c r="M1262" s="106">
        <v>15.88</v>
      </c>
      <c r="N1262" s="106">
        <v>18.23</v>
      </c>
      <c r="O1262" s="106">
        <v>22.24</v>
      </c>
    </row>
    <row r="1263" spans="1:15">
      <c r="A1263" s="106">
        <v>2010</v>
      </c>
      <c r="B1263" s="106" t="s">
        <v>291</v>
      </c>
      <c r="C1263" s="106" t="s">
        <v>630</v>
      </c>
      <c r="D1263" s="106" t="s">
        <v>633</v>
      </c>
      <c r="E1263" s="106" t="s">
        <v>353</v>
      </c>
      <c r="F1263" s="106" t="s">
        <v>353</v>
      </c>
      <c r="G1263" s="106">
        <v>9.23</v>
      </c>
      <c r="H1263" s="106">
        <v>10</v>
      </c>
      <c r="I1263" s="106">
        <v>10.81</v>
      </c>
      <c r="J1263" s="106">
        <v>11.7</v>
      </c>
      <c r="K1263" s="106">
        <v>12.78</v>
      </c>
      <c r="L1263" s="106">
        <v>14.03</v>
      </c>
      <c r="M1263" s="106">
        <v>15.77</v>
      </c>
      <c r="N1263" s="106">
        <v>18.12</v>
      </c>
      <c r="O1263" s="106">
        <v>22.09</v>
      </c>
    </row>
    <row r="1264" spans="1:15">
      <c r="A1264" s="106">
        <v>2010</v>
      </c>
      <c r="B1264" s="106" t="s">
        <v>291</v>
      </c>
      <c r="C1264" s="106" t="s">
        <v>626</v>
      </c>
      <c r="D1264" s="106" t="s">
        <v>353</v>
      </c>
      <c r="E1264" s="106" t="s">
        <v>628</v>
      </c>
      <c r="F1264" s="106" t="s">
        <v>629</v>
      </c>
      <c r="G1264" s="106">
        <v>12.32</v>
      </c>
      <c r="H1264" s="106">
        <v>14.01</v>
      </c>
      <c r="I1264" s="106">
        <v>15.53</v>
      </c>
      <c r="J1264" s="106">
        <v>17.010000000000002</v>
      </c>
      <c r="K1264" s="106">
        <v>18.47</v>
      </c>
      <c r="L1264" s="106">
        <v>20.100000000000001</v>
      </c>
      <c r="M1264" s="106">
        <v>22.48</v>
      </c>
      <c r="N1264" s="106">
        <v>25.83</v>
      </c>
      <c r="O1264" s="106">
        <v>32.700000000000003</v>
      </c>
    </row>
    <row r="1265" spans="1:16">
      <c r="A1265" s="106">
        <v>2010</v>
      </c>
      <c r="B1265" s="106" t="s">
        <v>291</v>
      </c>
      <c r="C1265" s="106" t="s">
        <v>630</v>
      </c>
      <c r="D1265" s="106" t="s">
        <v>353</v>
      </c>
      <c r="E1265" s="106" t="s">
        <v>628</v>
      </c>
      <c r="F1265" s="106" t="s">
        <v>629</v>
      </c>
      <c r="G1265" s="106">
        <v>12.18</v>
      </c>
      <c r="H1265" s="106">
        <v>13.91</v>
      </c>
      <c r="I1265" s="106">
        <v>15.43</v>
      </c>
      <c r="J1265" s="106">
        <v>16.940000000000001</v>
      </c>
      <c r="K1265" s="106">
        <v>18.399999999999999</v>
      </c>
      <c r="L1265" s="106">
        <v>20.03</v>
      </c>
      <c r="M1265" s="106">
        <v>22.4</v>
      </c>
      <c r="N1265" s="106">
        <v>25.75</v>
      </c>
      <c r="O1265" s="106">
        <v>32.61</v>
      </c>
    </row>
    <row r="1266" spans="1:16">
      <c r="A1266" s="106">
        <v>2010</v>
      </c>
      <c r="B1266" s="106" t="s">
        <v>291</v>
      </c>
      <c r="C1266" s="106" t="s">
        <v>626</v>
      </c>
      <c r="D1266" s="106" t="s">
        <v>353</v>
      </c>
      <c r="E1266" s="106" t="s">
        <v>628</v>
      </c>
      <c r="F1266" s="106" t="s">
        <v>301</v>
      </c>
      <c r="G1266" s="106">
        <v>11.25</v>
      </c>
      <c r="H1266" s="106">
        <v>13.62</v>
      </c>
      <c r="I1266" s="106">
        <v>15.03</v>
      </c>
      <c r="J1266" s="106">
        <v>16.350000000000001</v>
      </c>
      <c r="K1266" s="106">
        <v>17.739999999999998</v>
      </c>
      <c r="L1266" s="106">
        <v>19.36</v>
      </c>
      <c r="M1266" s="106">
        <v>21.55</v>
      </c>
      <c r="N1266" s="106">
        <v>24.77</v>
      </c>
      <c r="O1266" s="106">
        <v>33.119999999999997</v>
      </c>
    </row>
    <row r="1267" spans="1:16">
      <c r="A1267" s="106">
        <v>2010</v>
      </c>
      <c r="B1267" s="106" t="s">
        <v>291</v>
      </c>
      <c r="C1267" s="106" t="s">
        <v>630</v>
      </c>
      <c r="D1267" s="106" t="s">
        <v>353</v>
      </c>
      <c r="E1267" s="106" t="s">
        <v>628</v>
      </c>
      <c r="F1267" s="106" t="s">
        <v>301</v>
      </c>
      <c r="G1267" s="106">
        <v>11.11</v>
      </c>
      <c r="H1267" s="106">
        <v>13.59</v>
      </c>
      <c r="I1267" s="106">
        <v>15.01</v>
      </c>
      <c r="J1267" s="106">
        <v>16.3</v>
      </c>
      <c r="K1267" s="106">
        <v>17.71</v>
      </c>
      <c r="L1267" s="106">
        <v>19.32</v>
      </c>
      <c r="M1267" s="106">
        <v>21.52</v>
      </c>
      <c r="N1267" s="106">
        <v>24.7</v>
      </c>
      <c r="O1267" s="106">
        <v>33</v>
      </c>
    </row>
    <row r="1268" spans="1:16">
      <c r="A1268" s="106">
        <v>2010</v>
      </c>
      <c r="B1268" s="106" t="s">
        <v>291</v>
      </c>
      <c r="C1268" s="106" t="s">
        <v>626</v>
      </c>
      <c r="D1268" s="106" t="s">
        <v>353</v>
      </c>
      <c r="E1268" s="106" t="s">
        <v>628</v>
      </c>
      <c r="F1268" s="106" t="s">
        <v>353</v>
      </c>
      <c r="G1268" s="106">
        <v>12.18</v>
      </c>
      <c r="H1268" s="106">
        <v>13.95</v>
      </c>
      <c r="I1268" s="106">
        <v>15.43</v>
      </c>
      <c r="J1268" s="106">
        <v>16.93</v>
      </c>
      <c r="K1268" s="106">
        <v>18.350000000000001</v>
      </c>
      <c r="L1268" s="106">
        <v>20</v>
      </c>
      <c r="M1268" s="106">
        <v>22.32</v>
      </c>
      <c r="N1268" s="106">
        <v>25.69</v>
      </c>
      <c r="O1268" s="106">
        <v>32.729999999999997</v>
      </c>
    </row>
    <row r="1269" spans="1:16">
      <c r="A1269" s="106">
        <v>2010</v>
      </c>
      <c r="B1269" s="106" t="s">
        <v>291</v>
      </c>
      <c r="C1269" s="106" t="s">
        <v>630</v>
      </c>
      <c r="D1269" s="106" t="s">
        <v>353</v>
      </c>
      <c r="E1269" s="106" t="s">
        <v>628</v>
      </c>
      <c r="F1269" s="106" t="s">
        <v>353</v>
      </c>
      <c r="G1269" s="106">
        <v>12.06</v>
      </c>
      <c r="H1269" s="106">
        <v>13.85</v>
      </c>
      <c r="I1269" s="106">
        <v>15.36</v>
      </c>
      <c r="J1269" s="106">
        <v>16.86</v>
      </c>
      <c r="K1269" s="106">
        <v>18.28</v>
      </c>
      <c r="L1269" s="106">
        <v>19.940000000000001</v>
      </c>
      <c r="M1269" s="106">
        <v>22.24</v>
      </c>
      <c r="N1269" s="106">
        <v>25.64</v>
      </c>
      <c r="O1269" s="106">
        <v>32.68</v>
      </c>
    </row>
    <row r="1270" spans="1:16">
      <c r="A1270" s="106">
        <v>2010</v>
      </c>
      <c r="B1270" s="106" t="s">
        <v>291</v>
      </c>
      <c r="C1270" s="106" t="s">
        <v>626</v>
      </c>
      <c r="D1270" s="106" t="s">
        <v>353</v>
      </c>
      <c r="E1270" s="106" t="s">
        <v>631</v>
      </c>
      <c r="F1270" s="106" t="s">
        <v>629</v>
      </c>
      <c r="G1270" s="106">
        <v>9.35</v>
      </c>
      <c r="H1270" s="106">
        <v>10.039999999999999</v>
      </c>
      <c r="I1270" s="106">
        <v>10.61</v>
      </c>
      <c r="J1270" s="106">
        <v>11.18</v>
      </c>
      <c r="K1270" s="106">
        <v>11.81</v>
      </c>
      <c r="L1270" s="106">
        <v>12.48</v>
      </c>
      <c r="M1270" s="106">
        <v>13.32</v>
      </c>
      <c r="N1270" s="106">
        <v>14.45</v>
      </c>
      <c r="O1270" s="106">
        <v>16.41</v>
      </c>
    </row>
    <row r="1271" spans="1:16">
      <c r="A1271" s="106">
        <v>2010</v>
      </c>
      <c r="B1271" s="106" t="s">
        <v>291</v>
      </c>
      <c r="C1271" s="106" t="s">
        <v>630</v>
      </c>
      <c r="D1271" s="106" t="s">
        <v>353</v>
      </c>
      <c r="E1271" s="106" t="s">
        <v>631</v>
      </c>
      <c r="F1271" s="106" t="s">
        <v>629</v>
      </c>
      <c r="G1271" s="106">
        <v>9.14</v>
      </c>
      <c r="H1271" s="106">
        <v>9.91</v>
      </c>
      <c r="I1271" s="106">
        <v>10.49</v>
      </c>
      <c r="J1271" s="106">
        <v>11.07</v>
      </c>
      <c r="K1271" s="106">
        <v>11.71</v>
      </c>
      <c r="L1271" s="106">
        <v>12.4</v>
      </c>
      <c r="M1271" s="106">
        <v>13.25</v>
      </c>
      <c r="N1271" s="106">
        <v>14.37</v>
      </c>
      <c r="O1271" s="106">
        <v>16.32</v>
      </c>
    </row>
    <row r="1272" spans="1:16">
      <c r="A1272" s="106">
        <v>2010</v>
      </c>
      <c r="B1272" s="106" t="s">
        <v>291</v>
      </c>
      <c r="C1272" s="106" t="s">
        <v>626</v>
      </c>
      <c r="D1272" s="106" t="s">
        <v>353</v>
      </c>
      <c r="E1272" s="106" t="s">
        <v>631</v>
      </c>
      <c r="F1272" s="106" t="s">
        <v>301</v>
      </c>
      <c r="G1272" s="106">
        <v>8.98</v>
      </c>
      <c r="H1272" s="106">
        <v>9.32</v>
      </c>
      <c r="I1272" s="106">
        <v>9.66</v>
      </c>
      <c r="J1272" s="106">
        <v>10.02</v>
      </c>
      <c r="K1272" s="106">
        <v>10.56</v>
      </c>
      <c r="L1272" s="106">
        <v>11.18</v>
      </c>
      <c r="M1272" s="106">
        <v>12.09</v>
      </c>
      <c r="N1272" s="106">
        <v>13.3</v>
      </c>
      <c r="O1272" s="106">
        <v>15.51</v>
      </c>
    </row>
    <row r="1273" spans="1:16">
      <c r="A1273" s="106">
        <v>2010</v>
      </c>
      <c r="B1273" s="106" t="s">
        <v>291</v>
      </c>
      <c r="C1273" s="106" t="s">
        <v>630</v>
      </c>
      <c r="D1273" s="106" t="s">
        <v>353</v>
      </c>
      <c r="E1273" s="106" t="s">
        <v>631</v>
      </c>
      <c r="F1273" s="106" t="s">
        <v>301</v>
      </c>
      <c r="G1273" s="106">
        <v>8.9700000000000006</v>
      </c>
      <c r="H1273" s="106">
        <v>9.31</v>
      </c>
      <c r="I1273" s="106">
        <v>9.65</v>
      </c>
      <c r="J1273" s="106">
        <v>10.02</v>
      </c>
      <c r="K1273" s="106">
        <v>10.56</v>
      </c>
      <c r="L1273" s="106">
        <v>11.18</v>
      </c>
      <c r="M1273" s="106">
        <v>12.08</v>
      </c>
      <c r="N1273" s="106">
        <v>13.31</v>
      </c>
      <c r="O1273" s="106">
        <v>15.47</v>
      </c>
    </row>
    <row r="1274" spans="1:16">
      <c r="A1274" s="106">
        <v>2010</v>
      </c>
      <c r="B1274" s="106" t="s">
        <v>291</v>
      </c>
      <c r="C1274" s="106" t="s">
        <v>626</v>
      </c>
      <c r="D1274" s="106" t="s">
        <v>353</v>
      </c>
      <c r="E1274" s="106" t="s">
        <v>631</v>
      </c>
      <c r="F1274" s="106" t="s">
        <v>353</v>
      </c>
      <c r="G1274" s="106">
        <v>9.19</v>
      </c>
      <c r="H1274" s="106">
        <v>9.77</v>
      </c>
      <c r="I1274" s="106">
        <v>10.33</v>
      </c>
      <c r="J1274" s="106">
        <v>10.9</v>
      </c>
      <c r="K1274" s="106">
        <v>11.51</v>
      </c>
      <c r="L1274" s="106">
        <v>12.22</v>
      </c>
      <c r="M1274" s="106">
        <v>13.08</v>
      </c>
      <c r="N1274" s="106">
        <v>14.25</v>
      </c>
      <c r="O1274" s="106">
        <v>16.260000000000002</v>
      </c>
    </row>
    <row r="1275" spans="1:16">
      <c r="A1275" s="106">
        <v>2010</v>
      </c>
      <c r="B1275" s="106" t="s">
        <v>291</v>
      </c>
      <c r="C1275" s="106" t="s">
        <v>630</v>
      </c>
      <c r="D1275" s="106" t="s">
        <v>353</v>
      </c>
      <c r="E1275" s="106" t="s">
        <v>631</v>
      </c>
      <c r="F1275" s="106" t="s">
        <v>353</v>
      </c>
      <c r="G1275" s="106">
        <v>9.06</v>
      </c>
      <c r="H1275" s="106">
        <v>9.67</v>
      </c>
      <c r="I1275" s="106">
        <v>10.24</v>
      </c>
      <c r="J1275" s="106">
        <v>10.83</v>
      </c>
      <c r="K1275" s="106">
        <v>11.43</v>
      </c>
      <c r="L1275" s="106">
        <v>12.16</v>
      </c>
      <c r="M1275" s="106">
        <v>13.01</v>
      </c>
      <c r="N1275" s="106">
        <v>14.18</v>
      </c>
      <c r="O1275" s="106">
        <v>16.16</v>
      </c>
    </row>
    <row r="1276" spans="1:16" s="140" customFormat="1">
      <c r="A1276" s="140">
        <v>2010</v>
      </c>
      <c r="B1276" s="140" t="s">
        <v>291</v>
      </c>
      <c r="C1276" s="140" t="s">
        <v>626</v>
      </c>
      <c r="D1276" s="140" t="s">
        <v>353</v>
      </c>
      <c r="E1276" s="140" t="s">
        <v>353</v>
      </c>
      <c r="F1276" s="140" t="s">
        <v>629</v>
      </c>
      <c r="G1276" s="140">
        <v>9.85</v>
      </c>
      <c r="H1276" s="140">
        <v>10.85</v>
      </c>
      <c r="I1276" s="140">
        <v>11.84</v>
      </c>
      <c r="J1276" s="140">
        <v>12.89</v>
      </c>
      <c r="K1276" s="140">
        <v>14.09</v>
      </c>
      <c r="L1276" s="140">
        <v>15.66</v>
      </c>
      <c r="M1276" s="140">
        <v>17.690000000000001</v>
      </c>
      <c r="N1276" s="140">
        <v>20.41</v>
      </c>
      <c r="O1276" s="140">
        <v>25.85</v>
      </c>
      <c r="P1276" s="141"/>
    </row>
    <row r="1277" spans="1:16">
      <c r="A1277" s="106">
        <v>2010</v>
      </c>
      <c r="B1277" s="106" t="s">
        <v>291</v>
      </c>
      <c r="C1277" s="106" t="s">
        <v>630</v>
      </c>
      <c r="D1277" s="106" t="s">
        <v>353</v>
      </c>
      <c r="E1277" s="106" t="s">
        <v>353</v>
      </c>
      <c r="F1277" s="106" t="s">
        <v>629</v>
      </c>
      <c r="G1277" s="106">
        <v>9.65</v>
      </c>
      <c r="H1277" s="106">
        <v>10.71</v>
      </c>
      <c r="I1277" s="106">
        <v>11.71</v>
      </c>
      <c r="J1277" s="106">
        <v>12.76</v>
      </c>
      <c r="K1277" s="106">
        <v>13.95</v>
      </c>
      <c r="L1277" s="106">
        <v>15.51</v>
      </c>
      <c r="M1277" s="106">
        <v>17.55</v>
      </c>
      <c r="N1277" s="106">
        <v>20.25</v>
      </c>
      <c r="O1277" s="106">
        <v>25.66</v>
      </c>
    </row>
    <row r="1278" spans="1:16" s="140" customFormat="1">
      <c r="A1278" s="140">
        <v>2010</v>
      </c>
      <c r="B1278" s="140" t="s">
        <v>291</v>
      </c>
      <c r="C1278" s="140" t="s">
        <v>626</v>
      </c>
      <c r="D1278" s="140" t="s">
        <v>353</v>
      </c>
      <c r="E1278" s="140" t="s">
        <v>353</v>
      </c>
      <c r="F1278" s="140" t="s">
        <v>301</v>
      </c>
      <c r="G1278" s="140">
        <v>9.1199999999999992</v>
      </c>
      <c r="H1278" s="140">
        <v>9.6</v>
      </c>
      <c r="I1278" s="140">
        <v>10.15</v>
      </c>
      <c r="J1278" s="140">
        <v>10.94</v>
      </c>
      <c r="K1278" s="140">
        <v>12.08</v>
      </c>
      <c r="L1278" s="140">
        <v>13.56</v>
      </c>
      <c r="M1278" s="140">
        <v>15.43</v>
      </c>
      <c r="N1278" s="140">
        <v>18.03</v>
      </c>
      <c r="O1278" s="140">
        <v>23.14</v>
      </c>
      <c r="P1278" s="141"/>
    </row>
    <row r="1279" spans="1:16">
      <c r="A1279" s="106">
        <v>2010</v>
      </c>
      <c r="B1279" s="106" t="s">
        <v>291</v>
      </c>
      <c r="C1279" s="106" t="s">
        <v>630</v>
      </c>
      <c r="D1279" s="106" t="s">
        <v>353</v>
      </c>
      <c r="E1279" s="106" t="s">
        <v>353</v>
      </c>
      <c r="F1279" s="106" t="s">
        <v>301</v>
      </c>
      <c r="G1279" s="106">
        <v>9.09</v>
      </c>
      <c r="H1279" s="106">
        <v>9.59</v>
      </c>
      <c r="I1279" s="106">
        <v>10.130000000000001</v>
      </c>
      <c r="J1279" s="106">
        <v>10.93</v>
      </c>
      <c r="K1279" s="106">
        <v>12.04</v>
      </c>
      <c r="L1279" s="106">
        <v>13.53</v>
      </c>
      <c r="M1279" s="106">
        <v>15.36</v>
      </c>
      <c r="N1279" s="106">
        <v>17.97</v>
      </c>
      <c r="O1279" s="106">
        <v>23.1</v>
      </c>
    </row>
    <row r="1280" spans="1:16" s="140" customFormat="1">
      <c r="A1280" s="140">
        <v>2010</v>
      </c>
      <c r="B1280" s="140" t="s">
        <v>291</v>
      </c>
      <c r="C1280" s="140" t="s">
        <v>626</v>
      </c>
      <c r="D1280" s="140" t="s">
        <v>353</v>
      </c>
      <c r="E1280" s="140" t="s">
        <v>353</v>
      </c>
      <c r="F1280" s="140" t="s">
        <v>353</v>
      </c>
      <c r="G1280" s="140">
        <v>9.56</v>
      </c>
      <c r="H1280" s="140">
        <v>10.5</v>
      </c>
      <c r="I1280" s="140">
        <v>11.44</v>
      </c>
      <c r="J1280" s="140">
        <v>12.52</v>
      </c>
      <c r="K1280" s="140">
        <v>13.74</v>
      </c>
      <c r="L1280" s="140">
        <v>15.26</v>
      </c>
      <c r="M1280" s="140">
        <v>17.29</v>
      </c>
      <c r="N1280" s="140">
        <v>20</v>
      </c>
      <c r="O1280" s="140">
        <v>25.33</v>
      </c>
      <c r="P1280" s="141"/>
    </row>
    <row r="1281" spans="1:15">
      <c r="A1281" s="106">
        <v>2010</v>
      </c>
      <c r="B1281" s="106" t="s">
        <v>291</v>
      </c>
      <c r="C1281" s="106" t="s">
        <v>630</v>
      </c>
      <c r="D1281" s="106" t="s">
        <v>353</v>
      </c>
      <c r="E1281" s="106" t="s">
        <v>353</v>
      </c>
      <c r="F1281" s="106" t="s">
        <v>353</v>
      </c>
      <c r="G1281" s="106">
        <v>9.44</v>
      </c>
      <c r="H1281" s="106">
        <v>10.39</v>
      </c>
      <c r="I1281" s="106">
        <v>11.34</v>
      </c>
      <c r="J1281" s="106">
        <v>12.42</v>
      </c>
      <c r="K1281" s="106">
        <v>13.64</v>
      </c>
      <c r="L1281" s="106">
        <v>15.14</v>
      </c>
      <c r="M1281" s="106">
        <v>17.16</v>
      </c>
      <c r="N1281" s="106">
        <v>19.87</v>
      </c>
      <c r="O1281" s="106">
        <v>25.19</v>
      </c>
    </row>
    <row r="1282" spans="1:15">
      <c r="A1282" s="106">
        <v>2010</v>
      </c>
      <c r="B1282" s="106" t="s">
        <v>291</v>
      </c>
      <c r="C1282" s="106" t="s">
        <v>626</v>
      </c>
      <c r="D1282" s="106" t="s">
        <v>634</v>
      </c>
      <c r="E1282" s="106" t="s">
        <v>628</v>
      </c>
      <c r="F1282" s="106" t="s">
        <v>629</v>
      </c>
      <c r="G1282" s="106">
        <v>13.43</v>
      </c>
      <c r="H1282" s="106">
        <v>15.36</v>
      </c>
      <c r="I1282" s="106">
        <v>16.77</v>
      </c>
      <c r="J1282" s="106">
        <v>18.309999999999999</v>
      </c>
      <c r="K1282" s="106">
        <v>19.82</v>
      </c>
      <c r="L1282" s="106">
        <v>21.95</v>
      </c>
      <c r="M1282" s="106">
        <v>24.61</v>
      </c>
      <c r="N1282" s="106">
        <v>28.49</v>
      </c>
      <c r="O1282" s="106">
        <v>37.18</v>
      </c>
    </row>
    <row r="1283" spans="1:15">
      <c r="A1283" s="106">
        <v>2010</v>
      </c>
      <c r="B1283" s="106" t="s">
        <v>291</v>
      </c>
      <c r="C1283" s="106" t="s">
        <v>630</v>
      </c>
      <c r="D1283" s="106" t="s">
        <v>634</v>
      </c>
      <c r="E1283" s="106" t="s">
        <v>628</v>
      </c>
      <c r="F1283" s="106" t="s">
        <v>629</v>
      </c>
      <c r="G1283" s="106">
        <v>13.3</v>
      </c>
      <c r="H1283" s="106">
        <v>15.3</v>
      </c>
      <c r="I1283" s="106">
        <v>16.72</v>
      </c>
      <c r="J1283" s="106">
        <v>18.3</v>
      </c>
      <c r="K1283" s="106">
        <v>19.8</v>
      </c>
      <c r="L1283" s="106">
        <v>21.93</v>
      </c>
      <c r="M1283" s="106">
        <v>24.61</v>
      </c>
      <c r="N1283" s="106">
        <v>28.41</v>
      </c>
      <c r="O1283" s="106">
        <v>37.1</v>
      </c>
    </row>
    <row r="1284" spans="1:15">
      <c r="A1284" s="106">
        <v>2010</v>
      </c>
      <c r="B1284" s="106" t="s">
        <v>291</v>
      </c>
      <c r="C1284" s="106" t="s">
        <v>626</v>
      </c>
      <c r="D1284" s="106" t="s">
        <v>634</v>
      </c>
      <c r="E1284" s="106" t="s">
        <v>628</v>
      </c>
      <c r="F1284" s="106" t="s">
        <v>301</v>
      </c>
      <c r="G1284" s="106">
        <v>13.64</v>
      </c>
      <c r="H1284" s="106">
        <v>15.21</v>
      </c>
      <c r="I1284" s="106">
        <v>16.86</v>
      </c>
      <c r="J1284" s="106">
        <v>17.91</v>
      </c>
      <c r="K1284" s="106">
        <v>18.579999999999998</v>
      </c>
      <c r="L1284" s="106">
        <v>20.83</v>
      </c>
      <c r="M1284" s="106">
        <v>23.35</v>
      </c>
      <c r="N1284" s="106">
        <v>24.85</v>
      </c>
      <c r="O1284" s="106">
        <v>32.64</v>
      </c>
    </row>
    <row r="1285" spans="1:15">
      <c r="A1285" s="106">
        <v>2010</v>
      </c>
      <c r="B1285" s="106" t="s">
        <v>291</v>
      </c>
      <c r="C1285" s="106" t="s">
        <v>630</v>
      </c>
      <c r="D1285" s="106" t="s">
        <v>634</v>
      </c>
      <c r="E1285" s="106" t="s">
        <v>628</v>
      </c>
      <c r="F1285" s="106" t="s">
        <v>301</v>
      </c>
      <c r="G1285" s="106">
        <v>13.62</v>
      </c>
      <c r="H1285" s="106">
        <v>15.21</v>
      </c>
      <c r="I1285" s="106">
        <v>16.82</v>
      </c>
      <c r="J1285" s="106">
        <v>17.88</v>
      </c>
      <c r="K1285" s="106">
        <v>18.57</v>
      </c>
      <c r="L1285" s="106">
        <v>20.78</v>
      </c>
      <c r="M1285" s="106">
        <v>23.35</v>
      </c>
      <c r="N1285" s="106">
        <v>24.85</v>
      </c>
      <c r="O1285" s="106">
        <v>32.6</v>
      </c>
    </row>
    <row r="1286" spans="1:15">
      <c r="A1286" s="106">
        <v>2010</v>
      </c>
      <c r="B1286" s="106" t="s">
        <v>291</v>
      </c>
      <c r="C1286" s="106" t="s">
        <v>626</v>
      </c>
      <c r="D1286" s="106" t="s">
        <v>634</v>
      </c>
      <c r="E1286" s="106" t="s">
        <v>628</v>
      </c>
      <c r="F1286" s="106" t="s">
        <v>353</v>
      </c>
      <c r="G1286" s="106">
        <v>13.45</v>
      </c>
      <c r="H1286" s="106">
        <v>15.3</v>
      </c>
      <c r="I1286" s="106">
        <v>16.78</v>
      </c>
      <c r="J1286" s="106">
        <v>18.28</v>
      </c>
      <c r="K1286" s="106">
        <v>19.73</v>
      </c>
      <c r="L1286" s="106">
        <v>21.8</v>
      </c>
      <c r="M1286" s="106">
        <v>24.23</v>
      </c>
      <c r="N1286" s="106">
        <v>28.08</v>
      </c>
      <c r="O1286" s="106">
        <v>36.299999999999997</v>
      </c>
    </row>
    <row r="1287" spans="1:15">
      <c r="A1287" s="106">
        <v>2010</v>
      </c>
      <c r="B1287" s="106" t="s">
        <v>291</v>
      </c>
      <c r="C1287" s="106" t="s">
        <v>630</v>
      </c>
      <c r="D1287" s="106" t="s">
        <v>634</v>
      </c>
      <c r="E1287" s="106" t="s">
        <v>628</v>
      </c>
      <c r="F1287" s="106" t="s">
        <v>353</v>
      </c>
      <c r="G1287" s="106">
        <v>13.34</v>
      </c>
      <c r="H1287" s="106">
        <v>15.23</v>
      </c>
      <c r="I1287" s="106">
        <v>16.73</v>
      </c>
      <c r="J1287" s="106">
        <v>18.239999999999998</v>
      </c>
      <c r="K1287" s="106">
        <v>19.68</v>
      </c>
      <c r="L1287" s="106">
        <v>21.76</v>
      </c>
      <c r="M1287" s="106">
        <v>24.2</v>
      </c>
      <c r="N1287" s="106">
        <v>28.04</v>
      </c>
      <c r="O1287" s="106">
        <v>36.17</v>
      </c>
    </row>
    <row r="1288" spans="1:15">
      <c r="A1288" s="106">
        <v>2010</v>
      </c>
      <c r="B1288" s="106" t="s">
        <v>291</v>
      </c>
      <c r="C1288" s="106" t="s">
        <v>626</v>
      </c>
      <c r="D1288" s="106" t="s">
        <v>634</v>
      </c>
      <c r="E1288" s="106" t="s">
        <v>631</v>
      </c>
      <c r="F1288" s="106" t="s">
        <v>629</v>
      </c>
      <c r="G1288" s="106">
        <v>9.92</v>
      </c>
      <c r="H1288" s="106">
        <v>10.73</v>
      </c>
      <c r="I1288" s="106">
        <v>11.44</v>
      </c>
      <c r="J1288" s="106">
        <v>12.13</v>
      </c>
      <c r="K1288" s="106">
        <v>12.87</v>
      </c>
      <c r="L1288" s="106">
        <v>13.67</v>
      </c>
      <c r="M1288" s="106">
        <v>14.61</v>
      </c>
      <c r="N1288" s="106">
        <v>15.84</v>
      </c>
      <c r="O1288" s="106">
        <v>18.02</v>
      </c>
    </row>
    <row r="1289" spans="1:15">
      <c r="A1289" s="106">
        <v>2010</v>
      </c>
      <c r="B1289" s="106" t="s">
        <v>291</v>
      </c>
      <c r="C1289" s="106" t="s">
        <v>630</v>
      </c>
      <c r="D1289" s="106" t="s">
        <v>634</v>
      </c>
      <c r="E1289" s="106" t="s">
        <v>631</v>
      </c>
      <c r="F1289" s="106" t="s">
        <v>629</v>
      </c>
      <c r="G1289" s="106">
        <v>9.77</v>
      </c>
      <c r="H1289" s="106">
        <v>10.65</v>
      </c>
      <c r="I1289" s="106">
        <v>11.35</v>
      </c>
      <c r="J1289" s="106">
        <v>12.06</v>
      </c>
      <c r="K1289" s="106">
        <v>12.81</v>
      </c>
      <c r="L1289" s="106">
        <v>13.6</v>
      </c>
      <c r="M1289" s="106">
        <v>14.52</v>
      </c>
      <c r="N1289" s="106">
        <v>15.76</v>
      </c>
      <c r="O1289" s="106">
        <v>17.95</v>
      </c>
    </row>
    <row r="1290" spans="1:15">
      <c r="A1290" s="106">
        <v>2010</v>
      </c>
      <c r="B1290" s="106" t="s">
        <v>291</v>
      </c>
      <c r="C1290" s="106" t="s">
        <v>626</v>
      </c>
      <c r="D1290" s="106" t="s">
        <v>634</v>
      </c>
      <c r="E1290" s="106" t="s">
        <v>631</v>
      </c>
      <c r="F1290" s="106" t="s">
        <v>301</v>
      </c>
      <c r="G1290" s="106">
        <v>9.5500000000000007</v>
      </c>
      <c r="H1290" s="106">
        <v>10.53</v>
      </c>
      <c r="I1290" s="106">
        <v>11.46</v>
      </c>
      <c r="J1290" s="106">
        <v>12.31</v>
      </c>
      <c r="K1290" s="106">
        <v>13.21</v>
      </c>
      <c r="L1290" s="106">
        <v>14.18</v>
      </c>
      <c r="M1290" s="106">
        <v>15.39</v>
      </c>
      <c r="N1290" s="106">
        <v>17.8</v>
      </c>
      <c r="O1290" s="106">
        <v>21.92</v>
      </c>
    </row>
    <row r="1291" spans="1:15">
      <c r="A1291" s="106">
        <v>2010</v>
      </c>
      <c r="B1291" s="106" t="s">
        <v>291</v>
      </c>
      <c r="C1291" s="106" t="s">
        <v>630</v>
      </c>
      <c r="D1291" s="106" t="s">
        <v>634</v>
      </c>
      <c r="E1291" s="106" t="s">
        <v>631</v>
      </c>
      <c r="F1291" s="106" t="s">
        <v>301</v>
      </c>
      <c r="G1291" s="106">
        <v>9.51</v>
      </c>
      <c r="H1291" s="106">
        <v>10.47</v>
      </c>
      <c r="I1291" s="106">
        <v>11.45</v>
      </c>
      <c r="J1291" s="106">
        <v>12.28</v>
      </c>
      <c r="K1291" s="106">
        <v>13.2</v>
      </c>
      <c r="L1291" s="106">
        <v>14.12</v>
      </c>
      <c r="M1291" s="106">
        <v>15.35</v>
      </c>
      <c r="N1291" s="106">
        <v>17.8</v>
      </c>
      <c r="O1291" s="106">
        <v>21.92</v>
      </c>
    </row>
    <row r="1292" spans="1:15">
      <c r="A1292" s="106">
        <v>2010</v>
      </c>
      <c r="B1292" s="106" t="s">
        <v>291</v>
      </c>
      <c r="C1292" s="106" t="s">
        <v>626</v>
      </c>
      <c r="D1292" s="106" t="s">
        <v>634</v>
      </c>
      <c r="E1292" s="106" t="s">
        <v>631</v>
      </c>
      <c r="F1292" s="106" t="s">
        <v>353</v>
      </c>
      <c r="G1292" s="106">
        <v>9.85</v>
      </c>
      <c r="H1292" s="106">
        <v>10.7</v>
      </c>
      <c r="I1292" s="106">
        <v>11.44</v>
      </c>
      <c r="J1292" s="106">
        <v>12.16</v>
      </c>
      <c r="K1292" s="106">
        <v>12.91</v>
      </c>
      <c r="L1292" s="106">
        <v>13.72</v>
      </c>
      <c r="M1292" s="106">
        <v>14.69</v>
      </c>
      <c r="N1292" s="106">
        <v>15.97</v>
      </c>
      <c r="O1292" s="106">
        <v>18.47</v>
      </c>
    </row>
    <row r="1293" spans="1:15">
      <c r="A1293" s="106">
        <v>2010</v>
      </c>
      <c r="B1293" s="106" t="s">
        <v>291</v>
      </c>
      <c r="C1293" s="106" t="s">
        <v>630</v>
      </c>
      <c r="D1293" s="106" t="s">
        <v>634</v>
      </c>
      <c r="E1293" s="106" t="s">
        <v>631</v>
      </c>
      <c r="F1293" s="106" t="s">
        <v>353</v>
      </c>
      <c r="G1293" s="106">
        <v>9.74</v>
      </c>
      <c r="H1293" s="106">
        <v>10.64</v>
      </c>
      <c r="I1293" s="106">
        <v>11.36</v>
      </c>
      <c r="J1293" s="106">
        <v>12.1</v>
      </c>
      <c r="K1293" s="106">
        <v>12.85</v>
      </c>
      <c r="L1293" s="106">
        <v>13.68</v>
      </c>
      <c r="M1293" s="106">
        <v>14.64</v>
      </c>
      <c r="N1293" s="106">
        <v>15.93</v>
      </c>
      <c r="O1293" s="106">
        <v>18.420000000000002</v>
      </c>
    </row>
    <row r="1294" spans="1:15">
      <c r="A1294" s="106">
        <v>2010</v>
      </c>
      <c r="B1294" s="106" t="s">
        <v>291</v>
      </c>
      <c r="C1294" s="106" t="s">
        <v>626</v>
      </c>
      <c r="D1294" s="106" t="s">
        <v>634</v>
      </c>
      <c r="E1294" s="106" t="s">
        <v>353</v>
      </c>
      <c r="F1294" s="106" t="s">
        <v>629</v>
      </c>
      <c r="G1294" s="106">
        <v>10.56</v>
      </c>
      <c r="H1294" s="106">
        <v>11.82</v>
      </c>
      <c r="I1294" s="106">
        <v>12.97</v>
      </c>
      <c r="J1294" s="106">
        <v>14.19</v>
      </c>
      <c r="K1294" s="106">
        <v>15.52</v>
      </c>
      <c r="L1294" s="106">
        <v>17.18</v>
      </c>
      <c r="M1294" s="106">
        <v>19.329999999999998</v>
      </c>
      <c r="N1294" s="106">
        <v>22.53</v>
      </c>
      <c r="O1294" s="106">
        <v>28.69</v>
      </c>
    </row>
    <row r="1295" spans="1:15">
      <c r="A1295" s="106">
        <v>2010</v>
      </c>
      <c r="B1295" s="106" t="s">
        <v>291</v>
      </c>
      <c r="C1295" s="106" t="s">
        <v>630</v>
      </c>
      <c r="D1295" s="106" t="s">
        <v>634</v>
      </c>
      <c r="E1295" s="106" t="s">
        <v>353</v>
      </c>
      <c r="F1295" s="106" t="s">
        <v>629</v>
      </c>
      <c r="G1295" s="106">
        <v>10.44</v>
      </c>
      <c r="H1295" s="106">
        <v>11.72</v>
      </c>
      <c r="I1295" s="106">
        <v>12.89</v>
      </c>
      <c r="J1295" s="106">
        <v>14.09</v>
      </c>
      <c r="K1295" s="106">
        <v>15.43</v>
      </c>
      <c r="L1295" s="106">
        <v>17.079999999999998</v>
      </c>
      <c r="M1295" s="106">
        <v>19.23</v>
      </c>
      <c r="N1295" s="106">
        <v>22.39</v>
      </c>
      <c r="O1295" s="106">
        <v>28.52</v>
      </c>
    </row>
    <row r="1296" spans="1:15">
      <c r="A1296" s="106">
        <v>2010</v>
      </c>
      <c r="B1296" s="106" t="s">
        <v>291</v>
      </c>
      <c r="C1296" s="106" t="s">
        <v>626</v>
      </c>
      <c r="D1296" s="106" t="s">
        <v>634</v>
      </c>
      <c r="E1296" s="106" t="s">
        <v>353</v>
      </c>
      <c r="F1296" s="106" t="s">
        <v>301</v>
      </c>
      <c r="G1296" s="106">
        <v>10.3</v>
      </c>
      <c r="H1296" s="106">
        <v>12.07</v>
      </c>
      <c r="I1296" s="106">
        <v>13.37</v>
      </c>
      <c r="J1296" s="106">
        <v>14.85</v>
      </c>
      <c r="K1296" s="106">
        <v>16.29</v>
      </c>
      <c r="L1296" s="106">
        <v>17.93</v>
      </c>
      <c r="M1296" s="106">
        <v>19.54</v>
      </c>
      <c r="N1296" s="106">
        <v>23.29</v>
      </c>
      <c r="O1296" s="106">
        <v>27.52</v>
      </c>
    </row>
    <row r="1297" spans="1:15">
      <c r="A1297" s="106">
        <v>2010</v>
      </c>
      <c r="B1297" s="106" t="s">
        <v>291</v>
      </c>
      <c r="C1297" s="106" t="s">
        <v>630</v>
      </c>
      <c r="D1297" s="106" t="s">
        <v>634</v>
      </c>
      <c r="E1297" s="106" t="s">
        <v>353</v>
      </c>
      <c r="F1297" s="106" t="s">
        <v>301</v>
      </c>
      <c r="G1297" s="106">
        <v>10.28</v>
      </c>
      <c r="H1297" s="106">
        <v>12.01</v>
      </c>
      <c r="I1297" s="106">
        <v>13.34</v>
      </c>
      <c r="J1297" s="106">
        <v>14.83</v>
      </c>
      <c r="K1297" s="106">
        <v>16.27</v>
      </c>
      <c r="L1297" s="106">
        <v>17.88</v>
      </c>
      <c r="M1297" s="106">
        <v>19.52</v>
      </c>
      <c r="N1297" s="106">
        <v>23.28</v>
      </c>
      <c r="O1297" s="106">
        <v>27.52</v>
      </c>
    </row>
    <row r="1298" spans="1:15">
      <c r="A1298" s="106">
        <v>2010</v>
      </c>
      <c r="B1298" s="106" t="s">
        <v>291</v>
      </c>
      <c r="C1298" s="106" t="s">
        <v>626</v>
      </c>
      <c r="D1298" s="106" t="s">
        <v>634</v>
      </c>
      <c r="E1298" s="106" t="s">
        <v>353</v>
      </c>
      <c r="F1298" s="106" t="s">
        <v>353</v>
      </c>
      <c r="G1298" s="106">
        <v>10.55</v>
      </c>
      <c r="H1298" s="106">
        <v>11.85</v>
      </c>
      <c r="I1298" s="106">
        <v>13.02</v>
      </c>
      <c r="J1298" s="106">
        <v>14.25</v>
      </c>
      <c r="K1298" s="106">
        <v>15.6</v>
      </c>
      <c r="L1298" s="106">
        <v>17.34</v>
      </c>
      <c r="M1298" s="106">
        <v>19.39</v>
      </c>
      <c r="N1298" s="106">
        <v>22.64</v>
      </c>
      <c r="O1298" s="106">
        <v>28.51</v>
      </c>
    </row>
    <row r="1299" spans="1:15">
      <c r="A1299" s="106">
        <v>2010</v>
      </c>
      <c r="B1299" s="106" t="s">
        <v>291</v>
      </c>
      <c r="C1299" s="106" t="s">
        <v>630</v>
      </c>
      <c r="D1299" s="106" t="s">
        <v>634</v>
      </c>
      <c r="E1299" s="106" t="s">
        <v>353</v>
      </c>
      <c r="F1299" s="106" t="s">
        <v>353</v>
      </c>
      <c r="G1299" s="106">
        <v>10.42</v>
      </c>
      <c r="H1299" s="106">
        <v>11.75</v>
      </c>
      <c r="I1299" s="106">
        <v>12.93</v>
      </c>
      <c r="J1299" s="106">
        <v>14.18</v>
      </c>
      <c r="K1299" s="106">
        <v>15.52</v>
      </c>
      <c r="L1299" s="106">
        <v>17.25</v>
      </c>
      <c r="M1299" s="106">
        <v>19.29</v>
      </c>
      <c r="N1299" s="106">
        <v>22.55</v>
      </c>
      <c r="O1299" s="106">
        <v>28.41</v>
      </c>
    </row>
    <row r="1300" spans="1:15">
      <c r="A1300" s="106">
        <v>2010</v>
      </c>
      <c r="B1300" s="106" t="s">
        <v>511</v>
      </c>
      <c r="C1300" s="106" t="s">
        <v>626</v>
      </c>
      <c r="D1300" s="106" t="s">
        <v>627</v>
      </c>
      <c r="E1300" s="106" t="s">
        <v>628</v>
      </c>
      <c r="F1300" s="106" t="s">
        <v>629</v>
      </c>
      <c r="G1300" s="106">
        <v>6.51</v>
      </c>
      <c r="H1300" s="106">
        <v>7.63</v>
      </c>
      <c r="I1300" s="106">
        <v>8.6</v>
      </c>
      <c r="J1300" s="106">
        <v>9.85</v>
      </c>
      <c r="K1300" s="106">
        <v>11.18</v>
      </c>
      <c r="L1300" s="106">
        <v>13.15</v>
      </c>
      <c r="M1300" s="106">
        <v>15.24</v>
      </c>
      <c r="N1300" s="106">
        <v>18.37</v>
      </c>
      <c r="O1300" s="106">
        <v>23.01</v>
      </c>
    </row>
    <row r="1301" spans="1:15">
      <c r="A1301" s="106">
        <v>2010</v>
      </c>
      <c r="B1301" s="106" t="s">
        <v>511</v>
      </c>
      <c r="C1301" s="106" t="s">
        <v>630</v>
      </c>
      <c r="D1301" s="106" t="s">
        <v>627</v>
      </c>
      <c r="E1301" s="106" t="s">
        <v>628</v>
      </c>
      <c r="F1301" s="106" t="s">
        <v>629</v>
      </c>
      <c r="G1301" s="106">
        <v>6.49</v>
      </c>
      <c r="H1301" s="106">
        <v>7.59</v>
      </c>
      <c r="I1301" s="106">
        <v>8.58</v>
      </c>
      <c r="J1301" s="106">
        <v>9.85</v>
      </c>
      <c r="K1301" s="106">
        <v>11.13</v>
      </c>
      <c r="L1301" s="106">
        <v>13.1</v>
      </c>
      <c r="M1301" s="106">
        <v>15.22</v>
      </c>
      <c r="N1301" s="106">
        <v>18.34</v>
      </c>
      <c r="O1301" s="106">
        <v>22.93</v>
      </c>
    </row>
    <row r="1302" spans="1:15">
      <c r="A1302" s="106">
        <v>2010</v>
      </c>
      <c r="B1302" s="106" t="s">
        <v>511</v>
      </c>
      <c r="C1302" s="106" t="s">
        <v>626</v>
      </c>
      <c r="D1302" s="106" t="s">
        <v>627</v>
      </c>
      <c r="E1302" s="106" t="s">
        <v>628</v>
      </c>
      <c r="F1302" s="106" t="s">
        <v>301</v>
      </c>
      <c r="G1302" s="106">
        <v>5.0199999999999996</v>
      </c>
      <c r="H1302" s="106">
        <v>6.19</v>
      </c>
      <c r="I1302" s="106">
        <v>6.65</v>
      </c>
      <c r="J1302" s="106">
        <v>8.1</v>
      </c>
      <c r="K1302" s="106">
        <v>10.029999999999999</v>
      </c>
      <c r="L1302" s="106">
        <v>11.64</v>
      </c>
      <c r="M1302" s="106">
        <v>12.44</v>
      </c>
      <c r="N1302" s="106">
        <v>14.18</v>
      </c>
      <c r="O1302" s="106">
        <v>17.34</v>
      </c>
    </row>
    <row r="1303" spans="1:15">
      <c r="A1303" s="106">
        <v>2010</v>
      </c>
      <c r="B1303" s="106" t="s">
        <v>511</v>
      </c>
      <c r="C1303" s="106" t="s">
        <v>630</v>
      </c>
      <c r="D1303" s="106" t="s">
        <v>627</v>
      </c>
      <c r="E1303" s="106" t="s">
        <v>628</v>
      </c>
      <c r="F1303" s="106" t="s">
        <v>301</v>
      </c>
      <c r="G1303" s="106">
        <v>5.0199999999999996</v>
      </c>
      <c r="H1303" s="106">
        <v>6.19</v>
      </c>
      <c r="I1303" s="106">
        <v>6.65</v>
      </c>
      <c r="J1303" s="106">
        <v>8.1</v>
      </c>
      <c r="K1303" s="106">
        <v>10.029999999999999</v>
      </c>
      <c r="L1303" s="106">
        <v>11.64</v>
      </c>
      <c r="M1303" s="106">
        <v>12.44</v>
      </c>
      <c r="N1303" s="106">
        <v>14.18</v>
      </c>
      <c r="O1303" s="106">
        <v>17.34</v>
      </c>
    </row>
    <row r="1304" spans="1:15">
      <c r="A1304" s="106">
        <v>2010</v>
      </c>
      <c r="B1304" s="106" t="s">
        <v>511</v>
      </c>
      <c r="C1304" s="106" t="s">
        <v>626</v>
      </c>
      <c r="D1304" s="106" t="s">
        <v>627</v>
      </c>
      <c r="E1304" s="106" t="s">
        <v>628</v>
      </c>
      <c r="F1304" s="106" t="s">
        <v>353</v>
      </c>
      <c r="G1304" s="106">
        <v>6.49</v>
      </c>
      <c r="H1304" s="106">
        <v>7.55</v>
      </c>
      <c r="I1304" s="106">
        <v>8.56</v>
      </c>
      <c r="J1304" s="106">
        <v>9.85</v>
      </c>
      <c r="K1304" s="106">
        <v>11.13</v>
      </c>
      <c r="L1304" s="106">
        <v>13.05</v>
      </c>
      <c r="M1304" s="106">
        <v>15.14</v>
      </c>
      <c r="N1304" s="106">
        <v>18.05</v>
      </c>
      <c r="O1304" s="106">
        <v>22.73</v>
      </c>
    </row>
    <row r="1305" spans="1:15">
      <c r="A1305" s="106">
        <v>2010</v>
      </c>
      <c r="B1305" s="106" t="s">
        <v>511</v>
      </c>
      <c r="C1305" s="106" t="s">
        <v>630</v>
      </c>
      <c r="D1305" s="106" t="s">
        <v>627</v>
      </c>
      <c r="E1305" s="106" t="s">
        <v>628</v>
      </c>
      <c r="F1305" s="106" t="s">
        <v>353</v>
      </c>
      <c r="G1305" s="106">
        <v>6.45</v>
      </c>
      <c r="H1305" s="106">
        <v>7.53</v>
      </c>
      <c r="I1305" s="106">
        <v>8.5399999999999991</v>
      </c>
      <c r="J1305" s="106">
        <v>9.82</v>
      </c>
      <c r="K1305" s="106">
        <v>11.12</v>
      </c>
      <c r="L1305" s="106">
        <v>12.99</v>
      </c>
      <c r="M1305" s="106">
        <v>15.14</v>
      </c>
      <c r="N1305" s="106">
        <v>18.04</v>
      </c>
      <c r="O1305" s="106">
        <v>22.69</v>
      </c>
    </row>
    <row r="1306" spans="1:15">
      <c r="A1306" s="106">
        <v>2010</v>
      </c>
      <c r="B1306" s="106" t="s">
        <v>511</v>
      </c>
      <c r="C1306" s="106" t="s">
        <v>626</v>
      </c>
      <c r="D1306" s="106" t="s">
        <v>627</v>
      </c>
      <c r="E1306" s="106" t="s">
        <v>631</v>
      </c>
      <c r="F1306" s="106" t="s">
        <v>629</v>
      </c>
      <c r="G1306" s="106">
        <v>5.43</v>
      </c>
      <c r="H1306" s="106">
        <v>5.95</v>
      </c>
      <c r="I1306" s="106">
        <v>6.44</v>
      </c>
      <c r="J1306" s="106">
        <v>6.9</v>
      </c>
      <c r="K1306" s="106">
        <v>7.48</v>
      </c>
      <c r="L1306" s="106">
        <v>8.15</v>
      </c>
      <c r="M1306" s="106">
        <v>9.0299999999999994</v>
      </c>
      <c r="N1306" s="106">
        <v>10.37</v>
      </c>
      <c r="O1306" s="106">
        <v>13.7</v>
      </c>
    </row>
    <row r="1307" spans="1:15">
      <c r="A1307" s="106">
        <v>2010</v>
      </c>
      <c r="B1307" s="106" t="s">
        <v>511</v>
      </c>
      <c r="C1307" s="106" t="s">
        <v>630</v>
      </c>
      <c r="D1307" s="106" t="s">
        <v>627</v>
      </c>
      <c r="E1307" s="106" t="s">
        <v>631</v>
      </c>
      <c r="F1307" s="106" t="s">
        <v>629</v>
      </c>
      <c r="G1307" s="106">
        <v>5.43</v>
      </c>
      <c r="H1307" s="106">
        <v>5.95</v>
      </c>
      <c r="I1307" s="106">
        <v>6.44</v>
      </c>
      <c r="J1307" s="106">
        <v>6.9</v>
      </c>
      <c r="K1307" s="106">
        <v>7.48</v>
      </c>
      <c r="L1307" s="106">
        <v>8.15</v>
      </c>
      <c r="M1307" s="106">
        <v>9.0299999999999994</v>
      </c>
      <c r="N1307" s="106">
        <v>10.36</v>
      </c>
      <c r="O1307" s="106">
        <v>13.7</v>
      </c>
    </row>
    <row r="1308" spans="1:15">
      <c r="A1308" s="106">
        <v>2010</v>
      </c>
      <c r="B1308" s="106" t="s">
        <v>511</v>
      </c>
      <c r="C1308" s="106" t="s">
        <v>626</v>
      </c>
      <c r="D1308" s="106" t="s">
        <v>627</v>
      </c>
      <c r="E1308" s="106" t="s">
        <v>631</v>
      </c>
      <c r="F1308" s="106" t="s">
        <v>301</v>
      </c>
      <c r="G1308" s="106">
        <v>5.0599999999999996</v>
      </c>
      <c r="H1308" s="106">
        <v>5.51</v>
      </c>
      <c r="I1308" s="106">
        <v>5.96</v>
      </c>
      <c r="J1308" s="106">
        <v>6.41</v>
      </c>
      <c r="K1308" s="106">
        <v>6.67</v>
      </c>
      <c r="L1308" s="106">
        <v>6.91</v>
      </c>
      <c r="M1308" s="106">
        <v>7.27</v>
      </c>
      <c r="N1308" s="106">
        <v>7.72</v>
      </c>
      <c r="O1308" s="106">
        <v>8.14</v>
      </c>
    </row>
    <row r="1309" spans="1:15">
      <c r="A1309" s="106">
        <v>2010</v>
      </c>
      <c r="B1309" s="106" t="s">
        <v>511</v>
      </c>
      <c r="C1309" s="106" t="s">
        <v>630</v>
      </c>
      <c r="D1309" s="106" t="s">
        <v>627</v>
      </c>
      <c r="E1309" s="106" t="s">
        <v>631</v>
      </c>
      <c r="F1309" s="106" t="s">
        <v>301</v>
      </c>
      <c r="G1309" s="106">
        <v>5.0599999999999996</v>
      </c>
      <c r="H1309" s="106">
        <v>5.51</v>
      </c>
      <c r="I1309" s="106">
        <v>5.96</v>
      </c>
      <c r="J1309" s="106">
        <v>6.41</v>
      </c>
      <c r="K1309" s="106">
        <v>6.67</v>
      </c>
      <c r="L1309" s="106">
        <v>6.91</v>
      </c>
      <c r="M1309" s="106">
        <v>7.27</v>
      </c>
      <c r="N1309" s="106">
        <v>7.72</v>
      </c>
      <c r="O1309" s="106">
        <v>8.14</v>
      </c>
    </row>
    <row r="1310" spans="1:15">
      <c r="A1310" s="106">
        <v>2010</v>
      </c>
      <c r="B1310" s="106" t="s">
        <v>511</v>
      </c>
      <c r="C1310" s="106" t="s">
        <v>626</v>
      </c>
      <c r="D1310" s="106" t="s">
        <v>627</v>
      </c>
      <c r="E1310" s="106" t="s">
        <v>631</v>
      </c>
      <c r="F1310" s="106" t="s">
        <v>353</v>
      </c>
      <c r="G1310" s="106">
        <v>5.41</v>
      </c>
      <c r="H1310" s="106">
        <v>5.91</v>
      </c>
      <c r="I1310" s="106">
        <v>6.41</v>
      </c>
      <c r="J1310" s="106">
        <v>6.84</v>
      </c>
      <c r="K1310" s="106">
        <v>7.31</v>
      </c>
      <c r="L1310" s="106">
        <v>7.88</v>
      </c>
      <c r="M1310" s="106">
        <v>8.7799999999999994</v>
      </c>
      <c r="N1310" s="106">
        <v>10</v>
      </c>
      <c r="O1310" s="106">
        <v>12.98</v>
      </c>
    </row>
    <row r="1311" spans="1:15">
      <c r="A1311" s="106">
        <v>2010</v>
      </c>
      <c r="B1311" s="106" t="s">
        <v>511</v>
      </c>
      <c r="C1311" s="106" t="s">
        <v>630</v>
      </c>
      <c r="D1311" s="106" t="s">
        <v>627</v>
      </c>
      <c r="E1311" s="106" t="s">
        <v>631</v>
      </c>
      <c r="F1311" s="106" t="s">
        <v>353</v>
      </c>
      <c r="G1311" s="106">
        <v>5.4</v>
      </c>
      <c r="H1311" s="106">
        <v>5.9</v>
      </c>
      <c r="I1311" s="106">
        <v>6.41</v>
      </c>
      <c r="J1311" s="106">
        <v>6.84</v>
      </c>
      <c r="K1311" s="106">
        <v>7.31</v>
      </c>
      <c r="L1311" s="106">
        <v>7.88</v>
      </c>
      <c r="M1311" s="106">
        <v>8.7799999999999994</v>
      </c>
      <c r="N1311" s="106">
        <v>10</v>
      </c>
      <c r="O1311" s="106">
        <v>12.98</v>
      </c>
    </row>
    <row r="1312" spans="1:15">
      <c r="A1312" s="106">
        <v>2010</v>
      </c>
      <c r="B1312" s="106" t="s">
        <v>511</v>
      </c>
      <c r="C1312" s="106" t="s">
        <v>626</v>
      </c>
      <c r="D1312" s="106" t="s">
        <v>627</v>
      </c>
      <c r="E1312" s="106" t="s">
        <v>353</v>
      </c>
      <c r="F1312" s="106" t="s">
        <v>629</v>
      </c>
      <c r="G1312" s="106">
        <v>5.65</v>
      </c>
      <c r="H1312" s="106">
        <v>6.3</v>
      </c>
      <c r="I1312" s="106">
        <v>6.87</v>
      </c>
      <c r="J1312" s="106">
        <v>7.5</v>
      </c>
      <c r="K1312" s="106">
        <v>8.2899999999999991</v>
      </c>
      <c r="L1312" s="106">
        <v>9.3000000000000007</v>
      </c>
      <c r="M1312" s="106">
        <v>10.78</v>
      </c>
      <c r="N1312" s="106">
        <v>13.43</v>
      </c>
      <c r="O1312" s="106">
        <v>17.86</v>
      </c>
    </row>
    <row r="1313" spans="1:15">
      <c r="A1313" s="106">
        <v>2010</v>
      </c>
      <c r="B1313" s="106" t="s">
        <v>511</v>
      </c>
      <c r="C1313" s="106" t="s">
        <v>630</v>
      </c>
      <c r="D1313" s="106" t="s">
        <v>627</v>
      </c>
      <c r="E1313" s="106" t="s">
        <v>353</v>
      </c>
      <c r="F1313" s="106" t="s">
        <v>629</v>
      </c>
      <c r="G1313" s="106">
        <v>5.64</v>
      </c>
      <c r="H1313" s="106">
        <v>6.3</v>
      </c>
      <c r="I1313" s="106">
        <v>6.86</v>
      </c>
      <c r="J1313" s="106">
        <v>7.5</v>
      </c>
      <c r="K1313" s="106">
        <v>8.2799999999999994</v>
      </c>
      <c r="L1313" s="106">
        <v>9.3000000000000007</v>
      </c>
      <c r="M1313" s="106">
        <v>10.77</v>
      </c>
      <c r="N1313" s="106">
        <v>13.43</v>
      </c>
      <c r="O1313" s="106">
        <v>17.86</v>
      </c>
    </row>
    <row r="1314" spans="1:15">
      <c r="A1314" s="106">
        <v>2010</v>
      </c>
      <c r="B1314" s="106" t="s">
        <v>511</v>
      </c>
      <c r="C1314" s="106" t="s">
        <v>626</v>
      </c>
      <c r="D1314" s="106" t="s">
        <v>627</v>
      </c>
      <c r="E1314" s="106" t="s">
        <v>353</v>
      </c>
      <c r="F1314" s="106" t="s">
        <v>301</v>
      </c>
      <c r="G1314" s="106">
        <v>5.0599999999999996</v>
      </c>
      <c r="H1314" s="106">
        <v>5.59</v>
      </c>
      <c r="I1314" s="106">
        <v>6.09</v>
      </c>
      <c r="J1314" s="106">
        <v>6.44</v>
      </c>
      <c r="K1314" s="106">
        <v>6.77</v>
      </c>
      <c r="L1314" s="106">
        <v>7.04</v>
      </c>
      <c r="M1314" s="106">
        <v>7.39</v>
      </c>
      <c r="N1314" s="106">
        <v>7.82</v>
      </c>
      <c r="O1314" s="106">
        <v>9</v>
      </c>
    </row>
    <row r="1315" spans="1:15">
      <c r="A1315" s="106">
        <v>2010</v>
      </c>
      <c r="B1315" s="106" t="s">
        <v>511</v>
      </c>
      <c r="C1315" s="106" t="s">
        <v>630</v>
      </c>
      <c r="D1315" s="106" t="s">
        <v>627</v>
      </c>
      <c r="E1315" s="106" t="s">
        <v>353</v>
      </c>
      <c r="F1315" s="106" t="s">
        <v>301</v>
      </c>
      <c r="G1315" s="106">
        <v>5.0599999999999996</v>
      </c>
      <c r="H1315" s="106">
        <v>5.59</v>
      </c>
      <c r="I1315" s="106">
        <v>6.09</v>
      </c>
      <c r="J1315" s="106">
        <v>6.44</v>
      </c>
      <c r="K1315" s="106">
        <v>6.77</v>
      </c>
      <c r="L1315" s="106">
        <v>7.04</v>
      </c>
      <c r="M1315" s="106">
        <v>7.39</v>
      </c>
      <c r="N1315" s="106">
        <v>7.82</v>
      </c>
      <c r="O1315" s="106">
        <v>9</v>
      </c>
    </row>
    <row r="1316" spans="1:15">
      <c r="A1316" s="106">
        <v>2010</v>
      </c>
      <c r="B1316" s="106" t="s">
        <v>511</v>
      </c>
      <c r="C1316" s="106" t="s">
        <v>626</v>
      </c>
      <c r="D1316" s="106" t="s">
        <v>627</v>
      </c>
      <c r="E1316" s="106" t="s">
        <v>353</v>
      </c>
      <c r="F1316" s="106" t="s">
        <v>353</v>
      </c>
      <c r="G1316" s="106">
        <v>5.59</v>
      </c>
      <c r="H1316" s="106">
        <v>6.25</v>
      </c>
      <c r="I1316" s="106">
        <v>6.76</v>
      </c>
      <c r="J1316" s="106">
        <v>7.36</v>
      </c>
      <c r="K1316" s="106">
        <v>8.07</v>
      </c>
      <c r="L1316" s="106">
        <v>9.01</v>
      </c>
      <c r="M1316" s="106">
        <v>10.44</v>
      </c>
      <c r="N1316" s="106">
        <v>12.88</v>
      </c>
      <c r="O1316" s="106">
        <v>17.43</v>
      </c>
    </row>
    <row r="1317" spans="1:15">
      <c r="A1317" s="106">
        <v>2010</v>
      </c>
      <c r="B1317" s="106" t="s">
        <v>511</v>
      </c>
      <c r="C1317" s="106" t="s">
        <v>630</v>
      </c>
      <c r="D1317" s="106" t="s">
        <v>627</v>
      </c>
      <c r="E1317" s="106" t="s">
        <v>353</v>
      </c>
      <c r="F1317" s="106" t="s">
        <v>353</v>
      </c>
      <c r="G1317" s="106">
        <v>5.58</v>
      </c>
      <c r="H1317" s="106">
        <v>6.24</v>
      </c>
      <c r="I1317" s="106">
        <v>6.76</v>
      </c>
      <c r="J1317" s="106">
        <v>7.35</v>
      </c>
      <c r="K1317" s="106">
        <v>8.06</v>
      </c>
      <c r="L1317" s="106">
        <v>9.01</v>
      </c>
      <c r="M1317" s="106">
        <v>10.43</v>
      </c>
      <c r="N1317" s="106">
        <v>12.87</v>
      </c>
      <c r="O1317" s="106">
        <v>17.420000000000002</v>
      </c>
    </row>
    <row r="1318" spans="1:15">
      <c r="A1318" s="106">
        <v>2010</v>
      </c>
      <c r="B1318" s="106" t="s">
        <v>511</v>
      </c>
      <c r="C1318" s="106" t="s">
        <v>626</v>
      </c>
      <c r="D1318" s="106" t="s">
        <v>113</v>
      </c>
      <c r="E1318" s="106" t="s">
        <v>628</v>
      </c>
      <c r="F1318" s="106" t="s">
        <v>629</v>
      </c>
      <c r="G1318" s="106">
        <v>7.3</v>
      </c>
      <c r="H1318" s="106">
        <v>8.0399999999999991</v>
      </c>
      <c r="I1318" s="106">
        <v>8.81</v>
      </c>
      <c r="J1318" s="106">
        <v>9.58</v>
      </c>
      <c r="K1318" s="106">
        <v>11.12</v>
      </c>
      <c r="L1318" s="106">
        <v>12.85</v>
      </c>
      <c r="M1318" s="106">
        <v>15.3</v>
      </c>
      <c r="N1318" s="106">
        <v>17.41</v>
      </c>
      <c r="O1318" s="106">
        <v>24.48</v>
      </c>
    </row>
    <row r="1319" spans="1:15">
      <c r="A1319" s="106">
        <v>2010</v>
      </c>
      <c r="B1319" s="106" t="s">
        <v>511</v>
      </c>
      <c r="C1319" s="106" t="s">
        <v>630</v>
      </c>
      <c r="D1319" s="106" t="s">
        <v>113</v>
      </c>
      <c r="E1319" s="106" t="s">
        <v>628</v>
      </c>
      <c r="F1319" s="106" t="s">
        <v>629</v>
      </c>
      <c r="G1319" s="106">
        <v>7.25</v>
      </c>
      <c r="H1319" s="106">
        <v>8.0399999999999991</v>
      </c>
      <c r="I1319" s="106">
        <v>8.77</v>
      </c>
      <c r="J1319" s="106">
        <v>9.56</v>
      </c>
      <c r="K1319" s="106">
        <v>11.12</v>
      </c>
      <c r="L1319" s="106">
        <v>12.85</v>
      </c>
      <c r="M1319" s="106">
        <v>15</v>
      </c>
      <c r="N1319" s="106">
        <v>17.41</v>
      </c>
      <c r="O1319" s="106">
        <v>24.48</v>
      </c>
    </row>
    <row r="1320" spans="1:15">
      <c r="A1320" s="106">
        <v>2010</v>
      </c>
      <c r="B1320" s="106" t="s">
        <v>511</v>
      </c>
      <c r="C1320" s="106" t="s">
        <v>626</v>
      </c>
      <c r="D1320" s="106" t="s">
        <v>113</v>
      </c>
      <c r="E1320" s="106" t="s">
        <v>628</v>
      </c>
      <c r="F1320" s="106" t="s">
        <v>301</v>
      </c>
      <c r="G1320" s="106" t="s">
        <v>635</v>
      </c>
      <c r="H1320" s="106" t="s">
        <v>635</v>
      </c>
      <c r="I1320" s="106" t="s">
        <v>635</v>
      </c>
      <c r="J1320" s="106" t="s">
        <v>635</v>
      </c>
      <c r="K1320" s="106" t="s">
        <v>635</v>
      </c>
      <c r="L1320" s="106" t="s">
        <v>635</v>
      </c>
      <c r="M1320" s="106" t="s">
        <v>635</v>
      </c>
      <c r="N1320" s="106" t="s">
        <v>635</v>
      </c>
      <c r="O1320" s="106" t="s">
        <v>635</v>
      </c>
    </row>
    <row r="1321" spans="1:15">
      <c r="A1321" s="106">
        <v>2010</v>
      </c>
      <c r="B1321" s="106" t="s">
        <v>511</v>
      </c>
      <c r="C1321" s="106" t="s">
        <v>630</v>
      </c>
      <c r="D1321" s="106" t="s">
        <v>113</v>
      </c>
      <c r="E1321" s="106" t="s">
        <v>628</v>
      </c>
      <c r="F1321" s="106" t="s">
        <v>301</v>
      </c>
      <c r="G1321" s="106" t="s">
        <v>635</v>
      </c>
      <c r="H1321" s="106" t="s">
        <v>635</v>
      </c>
      <c r="I1321" s="106" t="s">
        <v>635</v>
      </c>
      <c r="J1321" s="106" t="s">
        <v>635</v>
      </c>
      <c r="K1321" s="106" t="s">
        <v>635</v>
      </c>
      <c r="L1321" s="106" t="s">
        <v>635</v>
      </c>
      <c r="M1321" s="106" t="s">
        <v>635</v>
      </c>
      <c r="N1321" s="106" t="s">
        <v>635</v>
      </c>
      <c r="O1321" s="106" t="s">
        <v>635</v>
      </c>
    </row>
    <row r="1322" spans="1:15">
      <c r="A1322" s="106">
        <v>2010</v>
      </c>
      <c r="B1322" s="106" t="s">
        <v>511</v>
      </c>
      <c r="C1322" s="106" t="s">
        <v>626</v>
      </c>
      <c r="D1322" s="106" t="s">
        <v>113</v>
      </c>
      <c r="E1322" s="106" t="s">
        <v>628</v>
      </c>
      <c r="F1322" s="106" t="s">
        <v>353</v>
      </c>
      <c r="G1322" s="106">
        <v>7.25</v>
      </c>
      <c r="H1322" s="106">
        <v>7.88</v>
      </c>
      <c r="I1322" s="106">
        <v>8.77</v>
      </c>
      <c r="J1322" s="106">
        <v>9.4700000000000006</v>
      </c>
      <c r="K1322" s="106">
        <v>11.12</v>
      </c>
      <c r="L1322" s="106">
        <v>12.83</v>
      </c>
      <c r="M1322" s="106">
        <v>14.97</v>
      </c>
      <c r="N1322" s="106">
        <v>17.41</v>
      </c>
      <c r="O1322" s="106">
        <v>24.48</v>
      </c>
    </row>
    <row r="1323" spans="1:15">
      <c r="A1323" s="106">
        <v>2010</v>
      </c>
      <c r="B1323" s="106" t="s">
        <v>511</v>
      </c>
      <c r="C1323" s="106" t="s">
        <v>630</v>
      </c>
      <c r="D1323" s="106" t="s">
        <v>113</v>
      </c>
      <c r="E1323" s="106" t="s">
        <v>628</v>
      </c>
      <c r="F1323" s="106" t="s">
        <v>353</v>
      </c>
      <c r="G1323" s="106">
        <v>7.22</v>
      </c>
      <c r="H1323" s="106">
        <v>7.82</v>
      </c>
      <c r="I1323" s="106">
        <v>8.77</v>
      </c>
      <c r="J1323" s="106">
        <v>9.4600000000000009</v>
      </c>
      <c r="K1323" s="106">
        <v>11.12</v>
      </c>
      <c r="L1323" s="106">
        <v>12.83</v>
      </c>
      <c r="M1323" s="106">
        <v>14.97</v>
      </c>
      <c r="N1323" s="106">
        <v>17.41</v>
      </c>
      <c r="O1323" s="106">
        <v>24.48</v>
      </c>
    </row>
    <row r="1324" spans="1:15">
      <c r="A1324" s="106">
        <v>2010</v>
      </c>
      <c r="B1324" s="106" t="s">
        <v>511</v>
      </c>
      <c r="C1324" s="106" t="s">
        <v>626</v>
      </c>
      <c r="D1324" s="106" t="s">
        <v>113</v>
      </c>
      <c r="E1324" s="106" t="s">
        <v>631</v>
      </c>
      <c r="F1324" s="106" t="s">
        <v>629</v>
      </c>
      <c r="G1324" s="106">
        <v>5.93</v>
      </c>
      <c r="H1324" s="106">
        <v>6.71</v>
      </c>
      <c r="I1324" s="106">
        <v>7.23</v>
      </c>
      <c r="J1324" s="106">
        <v>7.72</v>
      </c>
      <c r="K1324" s="106">
        <v>8.4</v>
      </c>
      <c r="L1324" s="106">
        <v>9.09</v>
      </c>
      <c r="M1324" s="106">
        <v>9.65</v>
      </c>
      <c r="N1324" s="106">
        <v>10.65</v>
      </c>
      <c r="O1324" s="106">
        <v>12.81</v>
      </c>
    </row>
    <row r="1325" spans="1:15">
      <c r="A1325" s="106">
        <v>2010</v>
      </c>
      <c r="B1325" s="106" t="s">
        <v>511</v>
      </c>
      <c r="C1325" s="106" t="s">
        <v>630</v>
      </c>
      <c r="D1325" s="106" t="s">
        <v>113</v>
      </c>
      <c r="E1325" s="106" t="s">
        <v>631</v>
      </c>
      <c r="F1325" s="106" t="s">
        <v>629</v>
      </c>
      <c r="G1325" s="106">
        <v>5.93</v>
      </c>
      <c r="H1325" s="106">
        <v>6.7</v>
      </c>
      <c r="I1325" s="106">
        <v>7.23</v>
      </c>
      <c r="J1325" s="106">
        <v>7.71</v>
      </c>
      <c r="K1325" s="106">
        <v>8.4</v>
      </c>
      <c r="L1325" s="106">
        <v>9.09</v>
      </c>
      <c r="M1325" s="106">
        <v>9.64</v>
      </c>
      <c r="N1325" s="106">
        <v>10.65</v>
      </c>
      <c r="O1325" s="106">
        <v>12.81</v>
      </c>
    </row>
    <row r="1326" spans="1:15">
      <c r="A1326" s="106">
        <v>2010</v>
      </c>
      <c r="B1326" s="106" t="s">
        <v>511</v>
      </c>
      <c r="C1326" s="106" t="s">
        <v>626</v>
      </c>
      <c r="D1326" s="106" t="s">
        <v>113</v>
      </c>
      <c r="E1326" s="106" t="s">
        <v>631</v>
      </c>
      <c r="F1326" s="106" t="s">
        <v>301</v>
      </c>
      <c r="G1326" s="106" t="s">
        <v>635</v>
      </c>
      <c r="H1326" s="106" t="s">
        <v>635</v>
      </c>
      <c r="I1326" s="106" t="s">
        <v>635</v>
      </c>
      <c r="J1326" s="106" t="s">
        <v>635</v>
      </c>
      <c r="K1326" s="106" t="s">
        <v>635</v>
      </c>
      <c r="L1326" s="106" t="s">
        <v>635</v>
      </c>
      <c r="M1326" s="106" t="s">
        <v>635</v>
      </c>
      <c r="N1326" s="106" t="s">
        <v>635</v>
      </c>
      <c r="O1326" s="106" t="s">
        <v>635</v>
      </c>
    </row>
    <row r="1327" spans="1:15">
      <c r="A1327" s="106">
        <v>2010</v>
      </c>
      <c r="B1327" s="106" t="s">
        <v>511</v>
      </c>
      <c r="C1327" s="106" t="s">
        <v>630</v>
      </c>
      <c r="D1327" s="106" t="s">
        <v>113</v>
      </c>
      <c r="E1327" s="106" t="s">
        <v>631</v>
      </c>
      <c r="F1327" s="106" t="s">
        <v>301</v>
      </c>
      <c r="G1327" s="106" t="s">
        <v>635</v>
      </c>
      <c r="H1327" s="106" t="s">
        <v>635</v>
      </c>
      <c r="I1327" s="106" t="s">
        <v>635</v>
      </c>
      <c r="J1327" s="106" t="s">
        <v>635</v>
      </c>
      <c r="K1327" s="106" t="s">
        <v>635</v>
      </c>
      <c r="L1327" s="106" t="s">
        <v>635</v>
      </c>
      <c r="M1327" s="106" t="s">
        <v>635</v>
      </c>
      <c r="N1327" s="106" t="s">
        <v>635</v>
      </c>
      <c r="O1327" s="106" t="s">
        <v>635</v>
      </c>
    </row>
    <row r="1328" spans="1:15">
      <c r="A1328" s="106">
        <v>2010</v>
      </c>
      <c r="B1328" s="106" t="s">
        <v>511</v>
      </c>
      <c r="C1328" s="106" t="s">
        <v>626</v>
      </c>
      <c r="D1328" s="106" t="s">
        <v>113</v>
      </c>
      <c r="E1328" s="106" t="s">
        <v>631</v>
      </c>
      <c r="F1328" s="106" t="s">
        <v>353</v>
      </c>
      <c r="G1328" s="106">
        <v>5.89</v>
      </c>
      <c r="H1328" s="106">
        <v>6.59</v>
      </c>
      <c r="I1328" s="106">
        <v>7.2</v>
      </c>
      <c r="J1328" s="106">
        <v>7.63</v>
      </c>
      <c r="K1328" s="106">
        <v>8.3000000000000007</v>
      </c>
      <c r="L1328" s="106">
        <v>8.98</v>
      </c>
      <c r="M1328" s="106">
        <v>9.6199999999999992</v>
      </c>
      <c r="N1328" s="106">
        <v>10.6</v>
      </c>
      <c r="O1328" s="106">
        <v>12.81</v>
      </c>
    </row>
    <row r="1329" spans="1:15">
      <c r="A1329" s="106">
        <v>2010</v>
      </c>
      <c r="B1329" s="106" t="s">
        <v>511</v>
      </c>
      <c r="C1329" s="106" t="s">
        <v>630</v>
      </c>
      <c r="D1329" s="106" t="s">
        <v>113</v>
      </c>
      <c r="E1329" s="106" t="s">
        <v>631</v>
      </c>
      <c r="F1329" s="106" t="s">
        <v>353</v>
      </c>
      <c r="G1329" s="106">
        <v>5.89</v>
      </c>
      <c r="H1329" s="106">
        <v>6.57</v>
      </c>
      <c r="I1329" s="106">
        <v>7.2</v>
      </c>
      <c r="J1329" s="106">
        <v>7.63</v>
      </c>
      <c r="K1329" s="106">
        <v>8.3000000000000007</v>
      </c>
      <c r="L1329" s="106">
        <v>8.98</v>
      </c>
      <c r="M1329" s="106">
        <v>9.6199999999999992</v>
      </c>
      <c r="N1329" s="106">
        <v>10.6</v>
      </c>
      <c r="O1329" s="106">
        <v>12.81</v>
      </c>
    </row>
    <row r="1330" spans="1:15">
      <c r="A1330" s="106">
        <v>2010</v>
      </c>
      <c r="B1330" s="106" t="s">
        <v>511</v>
      </c>
      <c r="C1330" s="106" t="s">
        <v>626</v>
      </c>
      <c r="D1330" s="106" t="s">
        <v>113</v>
      </c>
      <c r="E1330" s="106" t="s">
        <v>353</v>
      </c>
      <c r="F1330" s="106" t="s">
        <v>629</v>
      </c>
      <c r="G1330" s="106">
        <v>6.04</v>
      </c>
      <c r="H1330" s="106">
        <v>6.95</v>
      </c>
      <c r="I1330" s="106">
        <v>7.5</v>
      </c>
      <c r="J1330" s="106">
        <v>8.17</v>
      </c>
      <c r="K1330" s="106">
        <v>8.77</v>
      </c>
      <c r="L1330" s="106">
        <v>9.4700000000000006</v>
      </c>
      <c r="M1330" s="106">
        <v>10.43</v>
      </c>
      <c r="N1330" s="106">
        <v>12.14</v>
      </c>
      <c r="O1330" s="106">
        <v>15.31</v>
      </c>
    </row>
    <row r="1331" spans="1:15">
      <c r="A1331" s="106">
        <v>2010</v>
      </c>
      <c r="B1331" s="106" t="s">
        <v>511</v>
      </c>
      <c r="C1331" s="106" t="s">
        <v>630</v>
      </c>
      <c r="D1331" s="106" t="s">
        <v>113</v>
      </c>
      <c r="E1331" s="106" t="s">
        <v>353</v>
      </c>
      <c r="F1331" s="106" t="s">
        <v>629</v>
      </c>
      <c r="G1331" s="106">
        <v>6</v>
      </c>
      <c r="H1331" s="106">
        <v>6.93</v>
      </c>
      <c r="I1331" s="106">
        <v>7.5</v>
      </c>
      <c r="J1331" s="106">
        <v>8.17</v>
      </c>
      <c r="K1331" s="106">
        <v>8.77</v>
      </c>
      <c r="L1331" s="106">
        <v>9.4700000000000006</v>
      </c>
      <c r="M1331" s="106">
        <v>10.43</v>
      </c>
      <c r="N1331" s="106">
        <v>12.14</v>
      </c>
      <c r="O1331" s="106">
        <v>15.3</v>
      </c>
    </row>
    <row r="1332" spans="1:15">
      <c r="A1332" s="106">
        <v>2010</v>
      </c>
      <c r="B1332" s="106" t="s">
        <v>511</v>
      </c>
      <c r="C1332" s="106" t="s">
        <v>626</v>
      </c>
      <c r="D1332" s="106" t="s">
        <v>113</v>
      </c>
      <c r="E1332" s="106" t="s">
        <v>353</v>
      </c>
      <c r="F1332" s="106" t="s">
        <v>301</v>
      </c>
      <c r="G1332" s="106" t="s">
        <v>635</v>
      </c>
      <c r="H1332" s="106" t="s">
        <v>635</v>
      </c>
      <c r="I1332" s="106" t="s">
        <v>635</v>
      </c>
      <c r="J1332" s="106" t="s">
        <v>635</v>
      </c>
      <c r="K1332" s="106" t="s">
        <v>635</v>
      </c>
      <c r="L1332" s="106" t="s">
        <v>635</v>
      </c>
      <c r="M1332" s="106" t="s">
        <v>635</v>
      </c>
      <c r="N1332" s="106" t="s">
        <v>635</v>
      </c>
      <c r="O1332" s="106" t="s">
        <v>635</v>
      </c>
    </row>
    <row r="1333" spans="1:15">
      <c r="A1333" s="106">
        <v>2010</v>
      </c>
      <c r="B1333" s="106" t="s">
        <v>511</v>
      </c>
      <c r="C1333" s="106" t="s">
        <v>630</v>
      </c>
      <c r="D1333" s="106" t="s">
        <v>113</v>
      </c>
      <c r="E1333" s="106" t="s">
        <v>353</v>
      </c>
      <c r="F1333" s="106" t="s">
        <v>301</v>
      </c>
      <c r="G1333" s="106" t="s">
        <v>635</v>
      </c>
      <c r="H1333" s="106" t="s">
        <v>635</v>
      </c>
      <c r="I1333" s="106" t="s">
        <v>635</v>
      </c>
      <c r="J1333" s="106" t="s">
        <v>635</v>
      </c>
      <c r="K1333" s="106" t="s">
        <v>635</v>
      </c>
      <c r="L1333" s="106" t="s">
        <v>635</v>
      </c>
      <c r="M1333" s="106" t="s">
        <v>635</v>
      </c>
      <c r="N1333" s="106" t="s">
        <v>635</v>
      </c>
      <c r="O1333" s="106" t="s">
        <v>635</v>
      </c>
    </row>
    <row r="1334" spans="1:15">
      <c r="A1334" s="106">
        <v>2010</v>
      </c>
      <c r="B1334" s="106" t="s">
        <v>511</v>
      </c>
      <c r="C1334" s="106" t="s">
        <v>626</v>
      </c>
      <c r="D1334" s="106" t="s">
        <v>113</v>
      </c>
      <c r="E1334" s="106" t="s">
        <v>353</v>
      </c>
      <c r="F1334" s="106" t="s">
        <v>353</v>
      </c>
      <c r="G1334" s="106">
        <v>5.99</v>
      </c>
      <c r="H1334" s="106">
        <v>6.89</v>
      </c>
      <c r="I1334" s="106">
        <v>7.48</v>
      </c>
      <c r="J1334" s="106">
        <v>8.1199999999999992</v>
      </c>
      <c r="K1334" s="106">
        <v>8.75</v>
      </c>
      <c r="L1334" s="106">
        <v>9.35</v>
      </c>
      <c r="M1334" s="106">
        <v>10.39</v>
      </c>
      <c r="N1334" s="106">
        <v>11.97</v>
      </c>
      <c r="O1334" s="106">
        <v>15.3</v>
      </c>
    </row>
    <row r="1335" spans="1:15">
      <c r="A1335" s="106">
        <v>2010</v>
      </c>
      <c r="B1335" s="106" t="s">
        <v>511</v>
      </c>
      <c r="C1335" s="106" t="s">
        <v>630</v>
      </c>
      <c r="D1335" s="106" t="s">
        <v>113</v>
      </c>
      <c r="E1335" s="106" t="s">
        <v>353</v>
      </c>
      <c r="F1335" s="106" t="s">
        <v>353</v>
      </c>
      <c r="G1335" s="106">
        <v>5.99</v>
      </c>
      <c r="H1335" s="106">
        <v>6.88</v>
      </c>
      <c r="I1335" s="106">
        <v>7.47</v>
      </c>
      <c r="J1335" s="106">
        <v>8.1199999999999992</v>
      </c>
      <c r="K1335" s="106">
        <v>8.75</v>
      </c>
      <c r="L1335" s="106">
        <v>9.35</v>
      </c>
      <c r="M1335" s="106">
        <v>10.39</v>
      </c>
      <c r="N1335" s="106">
        <v>11.97</v>
      </c>
      <c r="O1335" s="106">
        <v>15.29</v>
      </c>
    </row>
    <row r="1336" spans="1:15">
      <c r="A1336" s="106">
        <v>2010</v>
      </c>
      <c r="B1336" s="106" t="s">
        <v>511</v>
      </c>
      <c r="C1336" s="106" t="s">
        <v>626</v>
      </c>
      <c r="D1336" s="106" t="s">
        <v>632</v>
      </c>
      <c r="E1336" s="106" t="s">
        <v>628</v>
      </c>
      <c r="F1336" s="106" t="s">
        <v>629</v>
      </c>
      <c r="G1336" s="106">
        <v>6.86</v>
      </c>
      <c r="H1336" s="106">
        <v>8.1199999999999992</v>
      </c>
      <c r="I1336" s="106">
        <v>9.25</v>
      </c>
      <c r="J1336" s="106">
        <v>10.6</v>
      </c>
      <c r="K1336" s="106">
        <v>11.96</v>
      </c>
      <c r="L1336" s="106">
        <v>13.24</v>
      </c>
      <c r="M1336" s="106">
        <v>15.27</v>
      </c>
      <c r="N1336" s="106">
        <v>18.899999999999999</v>
      </c>
      <c r="O1336" s="106">
        <v>24.98</v>
      </c>
    </row>
    <row r="1337" spans="1:15">
      <c r="A1337" s="106">
        <v>2010</v>
      </c>
      <c r="B1337" s="106" t="s">
        <v>511</v>
      </c>
      <c r="C1337" s="106" t="s">
        <v>630</v>
      </c>
      <c r="D1337" s="106" t="s">
        <v>632</v>
      </c>
      <c r="E1337" s="106" t="s">
        <v>628</v>
      </c>
      <c r="F1337" s="106" t="s">
        <v>629</v>
      </c>
      <c r="G1337" s="106">
        <v>6.86</v>
      </c>
      <c r="H1337" s="106">
        <v>8.11</v>
      </c>
      <c r="I1337" s="106">
        <v>9.25</v>
      </c>
      <c r="J1337" s="106">
        <v>10.6</v>
      </c>
      <c r="K1337" s="106">
        <v>11.95</v>
      </c>
      <c r="L1337" s="106">
        <v>13.24</v>
      </c>
      <c r="M1337" s="106">
        <v>15.27</v>
      </c>
      <c r="N1337" s="106">
        <v>18.899999999999999</v>
      </c>
      <c r="O1337" s="106">
        <v>24.98</v>
      </c>
    </row>
    <row r="1338" spans="1:15">
      <c r="A1338" s="106">
        <v>2010</v>
      </c>
      <c r="B1338" s="106" t="s">
        <v>511</v>
      </c>
      <c r="C1338" s="106" t="s">
        <v>626</v>
      </c>
      <c r="D1338" s="106" t="s">
        <v>632</v>
      </c>
      <c r="E1338" s="106" t="s">
        <v>628</v>
      </c>
      <c r="F1338" s="106" t="s">
        <v>301</v>
      </c>
      <c r="G1338" s="106" t="s">
        <v>635</v>
      </c>
      <c r="H1338" s="106" t="s">
        <v>635</v>
      </c>
      <c r="I1338" s="106" t="s">
        <v>635</v>
      </c>
      <c r="J1338" s="106" t="s">
        <v>635</v>
      </c>
      <c r="K1338" s="106" t="s">
        <v>635</v>
      </c>
      <c r="L1338" s="106" t="s">
        <v>635</v>
      </c>
      <c r="M1338" s="106" t="s">
        <v>635</v>
      </c>
      <c r="N1338" s="106" t="s">
        <v>635</v>
      </c>
      <c r="O1338" s="106" t="s">
        <v>635</v>
      </c>
    </row>
    <row r="1339" spans="1:15">
      <c r="A1339" s="106">
        <v>2010</v>
      </c>
      <c r="B1339" s="106" t="s">
        <v>511</v>
      </c>
      <c r="C1339" s="106" t="s">
        <v>630</v>
      </c>
      <c r="D1339" s="106" t="s">
        <v>632</v>
      </c>
      <c r="E1339" s="106" t="s">
        <v>628</v>
      </c>
      <c r="F1339" s="106" t="s">
        <v>301</v>
      </c>
      <c r="G1339" s="106" t="s">
        <v>635</v>
      </c>
      <c r="H1339" s="106" t="s">
        <v>635</v>
      </c>
      <c r="I1339" s="106" t="s">
        <v>635</v>
      </c>
      <c r="J1339" s="106" t="s">
        <v>635</v>
      </c>
      <c r="K1339" s="106" t="s">
        <v>635</v>
      </c>
      <c r="L1339" s="106" t="s">
        <v>635</v>
      </c>
      <c r="M1339" s="106" t="s">
        <v>635</v>
      </c>
      <c r="N1339" s="106" t="s">
        <v>635</v>
      </c>
      <c r="O1339" s="106" t="s">
        <v>635</v>
      </c>
    </row>
    <row r="1340" spans="1:15">
      <c r="A1340" s="106">
        <v>2010</v>
      </c>
      <c r="B1340" s="106" t="s">
        <v>511</v>
      </c>
      <c r="C1340" s="106" t="s">
        <v>626</v>
      </c>
      <c r="D1340" s="106" t="s">
        <v>632</v>
      </c>
      <c r="E1340" s="106" t="s">
        <v>628</v>
      </c>
      <c r="F1340" s="106" t="s">
        <v>353</v>
      </c>
      <c r="G1340" s="106">
        <v>6.85</v>
      </c>
      <c r="H1340" s="106">
        <v>8.1</v>
      </c>
      <c r="I1340" s="106">
        <v>9.2100000000000009</v>
      </c>
      <c r="J1340" s="106">
        <v>10.6</v>
      </c>
      <c r="K1340" s="106">
        <v>11.95</v>
      </c>
      <c r="L1340" s="106">
        <v>13.2</v>
      </c>
      <c r="M1340" s="106">
        <v>15.27</v>
      </c>
      <c r="N1340" s="106">
        <v>18.87</v>
      </c>
      <c r="O1340" s="106">
        <v>24.9</v>
      </c>
    </row>
    <row r="1341" spans="1:15">
      <c r="A1341" s="106">
        <v>2010</v>
      </c>
      <c r="B1341" s="106" t="s">
        <v>511</v>
      </c>
      <c r="C1341" s="106" t="s">
        <v>630</v>
      </c>
      <c r="D1341" s="106" t="s">
        <v>632</v>
      </c>
      <c r="E1341" s="106" t="s">
        <v>628</v>
      </c>
      <c r="F1341" s="106" t="s">
        <v>353</v>
      </c>
      <c r="G1341" s="106">
        <v>6.83</v>
      </c>
      <c r="H1341" s="106">
        <v>8.09</v>
      </c>
      <c r="I1341" s="106">
        <v>9.1999999999999993</v>
      </c>
      <c r="J1341" s="106">
        <v>10.6</v>
      </c>
      <c r="K1341" s="106">
        <v>11.94</v>
      </c>
      <c r="L1341" s="106">
        <v>13.2</v>
      </c>
      <c r="M1341" s="106">
        <v>15.26</v>
      </c>
      <c r="N1341" s="106">
        <v>18.87</v>
      </c>
      <c r="O1341" s="106">
        <v>24.86</v>
      </c>
    </row>
    <row r="1342" spans="1:15">
      <c r="A1342" s="106">
        <v>2010</v>
      </c>
      <c r="B1342" s="106" t="s">
        <v>511</v>
      </c>
      <c r="C1342" s="106" t="s">
        <v>626</v>
      </c>
      <c r="D1342" s="106" t="s">
        <v>632</v>
      </c>
      <c r="E1342" s="106" t="s">
        <v>631</v>
      </c>
      <c r="F1342" s="106" t="s">
        <v>629</v>
      </c>
      <c r="G1342" s="106">
        <v>5.72</v>
      </c>
      <c r="H1342" s="106">
        <v>6.37</v>
      </c>
      <c r="I1342" s="106">
        <v>6.93</v>
      </c>
      <c r="J1342" s="106">
        <v>7.46</v>
      </c>
      <c r="K1342" s="106">
        <v>8.0399999999999991</v>
      </c>
      <c r="L1342" s="106">
        <v>8.84</v>
      </c>
      <c r="M1342" s="106">
        <v>9.92</v>
      </c>
      <c r="N1342" s="106">
        <v>11.39</v>
      </c>
      <c r="O1342" s="106">
        <v>14.07</v>
      </c>
    </row>
    <row r="1343" spans="1:15">
      <c r="A1343" s="106">
        <v>2010</v>
      </c>
      <c r="B1343" s="106" t="s">
        <v>511</v>
      </c>
      <c r="C1343" s="106" t="s">
        <v>630</v>
      </c>
      <c r="D1343" s="106" t="s">
        <v>632</v>
      </c>
      <c r="E1343" s="106" t="s">
        <v>631</v>
      </c>
      <c r="F1343" s="106" t="s">
        <v>629</v>
      </c>
      <c r="G1343" s="106">
        <v>5.71</v>
      </c>
      <c r="H1343" s="106">
        <v>6.36</v>
      </c>
      <c r="I1343" s="106">
        <v>6.93</v>
      </c>
      <c r="J1343" s="106">
        <v>7.45</v>
      </c>
      <c r="K1343" s="106">
        <v>8.0399999999999991</v>
      </c>
      <c r="L1343" s="106">
        <v>8.84</v>
      </c>
      <c r="M1343" s="106">
        <v>9.92</v>
      </c>
      <c r="N1343" s="106">
        <v>11.39</v>
      </c>
      <c r="O1343" s="106">
        <v>14.07</v>
      </c>
    </row>
    <row r="1344" spans="1:15">
      <c r="A1344" s="106">
        <v>2010</v>
      </c>
      <c r="B1344" s="106" t="s">
        <v>511</v>
      </c>
      <c r="C1344" s="106" t="s">
        <v>626</v>
      </c>
      <c r="D1344" s="106" t="s">
        <v>632</v>
      </c>
      <c r="E1344" s="106" t="s">
        <v>631</v>
      </c>
      <c r="F1344" s="106" t="s">
        <v>301</v>
      </c>
      <c r="G1344" s="106">
        <v>4.79</v>
      </c>
      <c r="H1344" s="106">
        <v>5.41</v>
      </c>
      <c r="I1344" s="106">
        <v>5.69</v>
      </c>
      <c r="J1344" s="106">
        <v>5.95</v>
      </c>
      <c r="K1344" s="106">
        <v>6.24</v>
      </c>
      <c r="L1344" s="106">
        <v>6.83</v>
      </c>
      <c r="M1344" s="106">
        <v>7.09</v>
      </c>
      <c r="N1344" s="106">
        <v>7.29</v>
      </c>
      <c r="O1344" s="106">
        <v>8.66</v>
      </c>
    </row>
    <row r="1345" spans="1:15">
      <c r="A1345" s="106">
        <v>2010</v>
      </c>
      <c r="B1345" s="106" t="s">
        <v>511</v>
      </c>
      <c r="C1345" s="106" t="s">
        <v>630</v>
      </c>
      <c r="D1345" s="106" t="s">
        <v>632</v>
      </c>
      <c r="E1345" s="106" t="s">
        <v>631</v>
      </c>
      <c r="F1345" s="106" t="s">
        <v>301</v>
      </c>
      <c r="G1345" s="106">
        <v>4.79</v>
      </c>
      <c r="H1345" s="106">
        <v>5.41</v>
      </c>
      <c r="I1345" s="106">
        <v>5.69</v>
      </c>
      <c r="J1345" s="106">
        <v>5.95</v>
      </c>
      <c r="K1345" s="106">
        <v>6.24</v>
      </c>
      <c r="L1345" s="106">
        <v>6.83</v>
      </c>
      <c r="M1345" s="106">
        <v>7.09</v>
      </c>
      <c r="N1345" s="106">
        <v>7.29</v>
      </c>
      <c r="O1345" s="106">
        <v>8.66</v>
      </c>
    </row>
    <row r="1346" spans="1:15">
      <c r="A1346" s="106">
        <v>2010</v>
      </c>
      <c r="B1346" s="106" t="s">
        <v>511</v>
      </c>
      <c r="C1346" s="106" t="s">
        <v>626</v>
      </c>
      <c r="D1346" s="106" t="s">
        <v>632</v>
      </c>
      <c r="E1346" s="106" t="s">
        <v>631</v>
      </c>
      <c r="F1346" s="106" t="s">
        <v>353</v>
      </c>
      <c r="G1346" s="106">
        <v>5.69</v>
      </c>
      <c r="H1346" s="106">
        <v>6.31</v>
      </c>
      <c r="I1346" s="106">
        <v>6.89</v>
      </c>
      <c r="J1346" s="106">
        <v>7.4</v>
      </c>
      <c r="K1346" s="106">
        <v>7.95</v>
      </c>
      <c r="L1346" s="106">
        <v>8.74</v>
      </c>
      <c r="M1346" s="106">
        <v>9.82</v>
      </c>
      <c r="N1346" s="106">
        <v>11.3</v>
      </c>
      <c r="O1346" s="106">
        <v>13.98</v>
      </c>
    </row>
    <row r="1347" spans="1:15">
      <c r="A1347" s="106">
        <v>2010</v>
      </c>
      <c r="B1347" s="106" t="s">
        <v>511</v>
      </c>
      <c r="C1347" s="106" t="s">
        <v>630</v>
      </c>
      <c r="D1347" s="106" t="s">
        <v>632</v>
      </c>
      <c r="E1347" s="106" t="s">
        <v>631</v>
      </c>
      <c r="F1347" s="106" t="s">
        <v>353</v>
      </c>
      <c r="G1347" s="106">
        <v>5.69</v>
      </c>
      <c r="H1347" s="106">
        <v>6.31</v>
      </c>
      <c r="I1347" s="106">
        <v>6.89</v>
      </c>
      <c r="J1347" s="106">
        <v>7.39</v>
      </c>
      <c r="K1347" s="106">
        <v>7.95</v>
      </c>
      <c r="L1347" s="106">
        <v>8.74</v>
      </c>
      <c r="M1347" s="106">
        <v>9.81</v>
      </c>
      <c r="N1347" s="106">
        <v>11.29</v>
      </c>
      <c r="O1347" s="106">
        <v>13.98</v>
      </c>
    </row>
    <row r="1348" spans="1:15">
      <c r="A1348" s="106">
        <v>2010</v>
      </c>
      <c r="B1348" s="106" t="s">
        <v>511</v>
      </c>
      <c r="C1348" s="106" t="s">
        <v>626</v>
      </c>
      <c r="D1348" s="106" t="s">
        <v>632</v>
      </c>
      <c r="E1348" s="106" t="s">
        <v>353</v>
      </c>
      <c r="F1348" s="106" t="s">
        <v>629</v>
      </c>
      <c r="G1348" s="106">
        <v>5.86</v>
      </c>
      <c r="H1348" s="106">
        <v>6.58</v>
      </c>
      <c r="I1348" s="106">
        <v>7.2</v>
      </c>
      <c r="J1348" s="106">
        <v>7.84</v>
      </c>
      <c r="K1348" s="106">
        <v>8.64</v>
      </c>
      <c r="L1348" s="106">
        <v>9.6999999999999993</v>
      </c>
      <c r="M1348" s="106">
        <v>11.07</v>
      </c>
      <c r="N1348" s="106">
        <v>13.06</v>
      </c>
      <c r="O1348" s="106">
        <v>16.96</v>
      </c>
    </row>
    <row r="1349" spans="1:15">
      <c r="A1349" s="106">
        <v>2010</v>
      </c>
      <c r="B1349" s="106" t="s">
        <v>511</v>
      </c>
      <c r="C1349" s="106" t="s">
        <v>630</v>
      </c>
      <c r="D1349" s="106" t="s">
        <v>632</v>
      </c>
      <c r="E1349" s="106" t="s">
        <v>353</v>
      </c>
      <c r="F1349" s="106" t="s">
        <v>629</v>
      </c>
      <c r="G1349" s="106">
        <v>5.86</v>
      </c>
      <c r="H1349" s="106">
        <v>6.57</v>
      </c>
      <c r="I1349" s="106">
        <v>7.19</v>
      </c>
      <c r="J1349" s="106">
        <v>7.84</v>
      </c>
      <c r="K1349" s="106">
        <v>8.64</v>
      </c>
      <c r="L1349" s="106">
        <v>9.6999999999999993</v>
      </c>
      <c r="M1349" s="106">
        <v>11.07</v>
      </c>
      <c r="N1349" s="106">
        <v>13.05</v>
      </c>
      <c r="O1349" s="106">
        <v>16.95</v>
      </c>
    </row>
    <row r="1350" spans="1:15">
      <c r="A1350" s="106">
        <v>2010</v>
      </c>
      <c r="B1350" s="106" t="s">
        <v>511</v>
      </c>
      <c r="C1350" s="106" t="s">
        <v>626</v>
      </c>
      <c r="D1350" s="106" t="s">
        <v>632</v>
      </c>
      <c r="E1350" s="106" t="s">
        <v>353</v>
      </c>
      <c r="F1350" s="106" t="s">
        <v>301</v>
      </c>
      <c r="G1350" s="106">
        <v>4.96</v>
      </c>
      <c r="H1350" s="106">
        <v>5.44</v>
      </c>
      <c r="I1350" s="106">
        <v>5.72</v>
      </c>
      <c r="J1350" s="106">
        <v>5.95</v>
      </c>
      <c r="K1350" s="106">
        <v>6.37</v>
      </c>
      <c r="L1350" s="106">
        <v>6.89</v>
      </c>
      <c r="M1350" s="106">
        <v>7.15</v>
      </c>
      <c r="N1350" s="106">
        <v>7.42</v>
      </c>
      <c r="O1350" s="106">
        <v>8.75</v>
      </c>
    </row>
    <row r="1351" spans="1:15">
      <c r="A1351" s="106">
        <v>2010</v>
      </c>
      <c r="B1351" s="106" t="s">
        <v>511</v>
      </c>
      <c r="C1351" s="106" t="s">
        <v>630</v>
      </c>
      <c r="D1351" s="106" t="s">
        <v>632</v>
      </c>
      <c r="E1351" s="106" t="s">
        <v>353</v>
      </c>
      <c r="F1351" s="106" t="s">
        <v>301</v>
      </c>
      <c r="G1351" s="106">
        <v>4.96</v>
      </c>
      <c r="H1351" s="106">
        <v>5.44</v>
      </c>
      <c r="I1351" s="106">
        <v>5.72</v>
      </c>
      <c r="J1351" s="106">
        <v>5.95</v>
      </c>
      <c r="K1351" s="106">
        <v>6.37</v>
      </c>
      <c r="L1351" s="106">
        <v>6.89</v>
      </c>
      <c r="M1351" s="106">
        <v>7.15</v>
      </c>
      <c r="N1351" s="106">
        <v>7.42</v>
      </c>
      <c r="O1351" s="106">
        <v>8.75</v>
      </c>
    </row>
    <row r="1352" spans="1:15">
      <c r="A1352" s="106">
        <v>2010</v>
      </c>
      <c r="B1352" s="106" t="s">
        <v>511</v>
      </c>
      <c r="C1352" s="106" t="s">
        <v>626</v>
      </c>
      <c r="D1352" s="106" t="s">
        <v>632</v>
      </c>
      <c r="E1352" s="106" t="s">
        <v>353</v>
      </c>
      <c r="F1352" s="106" t="s">
        <v>353</v>
      </c>
      <c r="G1352" s="106">
        <v>5.82</v>
      </c>
      <c r="H1352" s="106">
        <v>6.53</v>
      </c>
      <c r="I1352" s="106">
        <v>7.15</v>
      </c>
      <c r="J1352" s="106">
        <v>7.77</v>
      </c>
      <c r="K1352" s="106">
        <v>8.56</v>
      </c>
      <c r="L1352" s="106">
        <v>9.6</v>
      </c>
      <c r="M1352" s="106">
        <v>10.95</v>
      </c>
      <c r="N1352" s="106">
        <v>12.91</v>
      </c>
      <c r="O1352" s="106">
        <v>16.86</v>
      </c>
    </row>
    <row r="1353" spans="1:15">
      <c r="A1353" s="106">
        <v>2010</v>
      </c>
      <c r="B1353" s="106" t="s">
        <v>511</v>
      </c>
      <c r="C1353" s="106" t="s">
        <v>630</v>
      </c>
      <c r="D1353" s="106" t="s">
        <v>632</v>
      </c>
      <c r="E1353" s="106" t="s">
        <v>353</v>
      </c>
      <c r="F1353" s="106" t="s">
        <v>353</v>
      </c>
      <c r="G1353" s="106">
        <v>5.81</v>
      </c>
      <c r="H1353" s="106">
        <v>6.52</v>
      </c>
      <c r="I1353" s="106">
        <v>7.15</v>
      </c>
      <c r="J1353" s="106">
        <v>7.76</v>
      </c>
      <c r="K1353" s="106">
        <v>8.5500000000000007</v>
      </c>
      <c r="L1353" s="106">
        <v>9.6</v>
      </c>
      <c r="M1353" s="106">
        <v>10.95</v>
      </c>
      <c r="N1353" s="106">
        <v>12.9</v>
      </c>
      <c r="O1353" s="106">
        <v>16.850000000000001</v>
      </c>
    </row>
    <row r="1354" spans="1:15">
      <c r="A1354" s="106">
        <v>2010</v>
      </c>
      <c r="B1354" s="106" t="s">
        <v>511</v>
      </c>
      <c r="C1354" s="106" t="s">
        <v>626</v>
      </c>
      <c r="D1354" s="106" t="s">
        <v>633</v>
      </c>
      <c r="E1354" s="106" t="s">
        <v>628</v>
      </c>
      <c r="F1354" s="106" t="s">
        <v>629</v>
      </c>
      <c r="G1354" s="106">
        <v>7.8</v>
      </c>
      <c r="H1354" s="106">
        <v>9.2100000000000009</v>
      </c>
      <c r="I1354" s="106">
        <v>10.5</v>
      </c>
      <c r="J1354" s="106">
        <v>11.93</v>
      </c>
      <c r="K1354" s="106">
        <v>13.56</v>
      </c>
      <c r="L1354" s="106">
        <v>14.67</v>
      </c>
      <c r="M1354" s="106">
        <v>15.78</v>
      </c>
      <c r="N1354" s="106">
        <v>17.04</v>
      </c>
      <c r="O1354" s="106">
        <v>19.239999999999998</v>
      </c>
    </row>
    <row r="1355" spans="1:15">
      <c r="A1355" s="106">
        <v>2010</v>
      </c>
      <c r="B1355" s="106" t="s">
        <v>511</v>
      </c>
      <c r="C1355" s="106" t="s">
        <v>630</v>
      </c>
      <c r="D1355" s="106" t="s">
        <v>633</v>
      </c>
      <c r="E1355" s="106" t="s">
        <v>628</v>
      </c>
      <c r="F1355" s="106" t="s">
        <v>629</v>
      </c>
      <c r="G1355" s="106">
        <v>7.79</v>
      </c>
      <c r="H1355" s="106">
        <v>9.1999999999999993</v>
      </c>
      <c r="I1355" s="106">
        <v>10.49</v>
      </c>
      <c r="J1355" s="106">
        <v>11.93</v>
      </c>
      <c r="K1355" s="106">
        <v>13.56</v>
      </c>
      <c r="L1355" s="106">
        <v>14.66</v>
      </c>
      <c r="M1355" s="106">
        <v>15.78</v>
      </c>
      <c r="N1355" s="106">
        <v>17.03</v>
      </c>
      <c r="O1355" s="106">
        <v>19.23</v>
      </c>
    </row>
    <row r="1356" spans="1:15">
      <c r="A1356" s="106">
        <v>2010</v>
      </c>
      <c r="B1356" s="106" t="s">
        <v>511</v>
      </c>
      <c r="C1356" s="106" t="s">
        <v>626</v>
      </c>
      <c r="D1356" s="106" t="s">
        <v>633</v>
      </c>
      <c r="E1356" s="106" t="s">
        <v>628</v>
      </c>
      <c r="F1356" s="106" t="s">
        <v>301</v>
      </c>
      <c r="G1356" s="106">
        <v>6.16</v>
      </c>
      <c r="H1356" s="106">
        <v>7.37</v>
      </c>
      <c r="I1356" s="106">
        <v>8.6</v>
      </c>
      <c r="J1356" s="106">
        <v>10.23</v>
      </c>
      <c r="K1356" s="106">
        <v>11.28</v>
      </c>
      <c r="L1356" s="106">
        <v>12.54</v>
      </c>
      <c r="M1356" s="106">
        <v>13.72</v>
      </c>
      <c r="N1356" s="106">
        <v>15.59</v>
      </c>
      <c r="O1356" s="106">
        <v>21.6</v>
      </c>
    </row>
    <row r="1357" spans="1:15">
      <c r="A1357" s="106">
        <v>2010</v>
      </c>
      <c r="B1357" s="106" t="s">
        <v>511</v>
      </c>
      <c r="C1357" s="106" t="s">
        <v>630</v>
      </c>
      <c r="D1357" s="106" t="s">
        <v>633</v>
      </c>
      <c r="E1357" s="106" t="s">
        <v>628</v>
      </c>
      <c r="F1357" s="106" t="s">
        <v>301</v>
      </c>
      <c r="G1357" s="106">
        <v>6.16</v>
      </c>
      <c r="H1357" s="106">
        <v>7.37</v>
      </c>
      <c r="I1357" s="106">
        <v>8.6</v>
      </c>
      <c r="J1357" s="106">
        <v>10.23</v>
      </c>
      <c r="K1357" s="106">
        <v>11.28</v>
      </c>
      <c r="L1357" s="106">
        <v>12.54</v>
      </c>
      <c r="M1357" s="106">
        <v>13.72</v>
      </c>
      <c r="N1357" s="106">
        <v>15.59</v>
      </c>
      <c r="O1357" s="106">
        <v>21.6</v>
      </c>
    </row>
    <row r="1358" spans="1:15">
      <c r="A1358" s="106">
        <v>2010</v>
      </c>
      <c r="B1358" s="106" t="s">
        <v>511</v>
      </c>
      <c r="C1358" s="106" t="s">
        <v>626</v>
      </c>
      <c r="D1358" s="106" t="s">
        <v>633</v>
      </c>
      <c r="E1358" s="106" t="s">
        <v>628</v>
      </c>
      <c r="F1358" s="106" t="s">
        <v>353</v>
      </c>
      <c r="G1358" s="106">
        <v>7.62</v>
      </c>
      <c r="H1358" s="106">
        <v>9.0399999999999991</v>
      </c>
      <c r="I1358" s="106">
        <v>10.38</v>
      </c>
      <c r="J1358" s="106">
        <v>11.78</v>
      </c>
      <c r="K1358" s="106">
        <v>13.35</v>
      </c>
      <c r="L1358" s="106">
        <v>14.52</v>
      </c>
      <c r="M1358" s="106">
        <v>15.65</v>
      </c>
      <c r="N1358" s="106">
        <v>16.989999999999998</v>
      </c>
      <c r="O1358" s="106">
        <v>19.239999999999998</v>
      </c>
    </row>
    <row r="1359" spans="1:15">
      <c r="A1359" s="106">
        <v>2010</v>
      </c>
      <c r="B1359" s="106" t="s">
        <v>511</v>
      </c>
      <c r="C1359" s="106" t="s">
        <v>630</v>
      </c>
      <c r="D1359" s="106" t="s">
        <v>633</v>
      </c>
      <c r="E1359" s="106" t="s">
        <v>628</v>
      </c>
      <c r="F1359" s="106" t="s">
        <v>353</v>
      </c>
      <c r="G1359" s="106">
        <v>7.62</v>
      </c>
      <c r="H1359" s="106">
        <v>9.02</v>
      </c>
      <c r="I1359" s="106">
        <v>10.37</v>
      </c>
      <c r="J1359" s="106">
        <v>11.77</v>
      </c>
      <c r="K1359" s="106">
        <v>13.35</v>
      </c>
      <c r="L1359" s="106">
        <v>14.52</v>
      </c>
      <c r="M1359" s="106">
        <v>15.65</v>
      </c>
      <c r="N1359" s="106">
        <v>16.989999999999998</v>
      </c>
      <c r="O1359" s="106">
        <v>19.239999999999998</v>
      </c>
    </row>
    <row r="1360" spans="1:15">
      <c r="A1360" s="106">
        <v>2010</v>
      </c>
      <c r="B1360" s="106" t="s">
        <v>511</v>
      </c>
      <c r="C1360" s="106" t="s">
        <v>626</v>
      </c>
      <c r="D1360" s="106" t="s">
        <v>633</v>
      </c>
      <c r="E1360" s="106" t="s">
        <v>631</v>
      </c>
      <c r="F1360" s="106" t="s">
        <v>629</v>
      </c>
      <c r="G1360" s="106">
        <v>5.42</v>
      </c>
      <c r="H1360" s="106">
        <v>5.98</v>
      </c>
      <c r="I1360" s="106">
        <v>6.45</v>
      </c>
      <c r="J1360" s="106">
        <v>6.9</v>
      </c>
      <c r="K1360" s="106">
        <v>7.39</v>
      </c>
      <c r="L1360" s="106">
        <v>7.84</v>
      </c>
      <c r="M1360" s="106">
        <v>8.44</v>
      </c>
      <c r="N1360" s="106">
        <v>9.26</v>
      </c>
      <c r="O1360" s="106">
        <v>10.51</v>
      </c>
    </row>
    <row r="1361" spans="1:15">
      <c r="A1361" s="106">
        <v>2010</v>
      </c>
      <c r="B1361" s="106" t="s">
        <v>511</v>
      </c>
      <c r="C1361" s="106" t="s">
        <v>630</v>
      </c>
      <c r="D1361" s="106" t="s">
        <v>633</v>
      </c>
      <c r="E1361" s="106" t="s">
        <v>631</v>
      </c>
      <c r="F1361" s="106" t="s">
        <v>629</v>
      </c>
      <c r="G1361" s="106">
        <v>5.42</v>
      </c>
      <c r="H1361" s="106">
        <v>5.98</v>
      </c>
      <c r="I1361" s="106">
        <v>6.44</v>
      </c>
      <c r="J1361" s="106">
        <v>6.9</v>
      </c>
      <c r="K1361" s="106">
        <v>7.39</v>
      </c>
      <c r="L1361" s="106">
        <v>7.84</v>
      </c>
      <c r="M1361" s="106">
        <v>8.44</v>
      </c>
      <c r="N1361" s="106">
        <v>9.26</v>
      </c>
      <c r="O1361" s="106">
        <v>10.51</v>
      </c>
    </row>
    <row r="1362" spans="1:15">
      <c r="A1362" s="106">
        <v>2010</v>
      </c>
      <c r="B1362" s="106" t="s">
        <v>511</v>
      </c>
      <c r="C1362" s="106" t="s">
        <v>626</v>
      </c>
      <c r="D1362" s="106" t="s">
        <v>633</v>
      </c>
      <c r="E1362" s="106" t="s">
        <v>631</v>
      </c>
      <c r="F1362" s="106" t="s">
        <v>301</v>
      </c>
      <c r="G1362" s="106">
        <v>5.0199999999999996</v>
      </c>
      <c r="H1362" s="106">
        <v>5.5</v>
      </c>
      <c r="I1362" s="106">
        <v>5.8</v>
      </c>
      <c r="J1362" s="106">
        <v>6.16</v>
      </c>
      <c r="K1362" s="106">
        <v>6.45</v>
      </c>
      <c r="L1362" s="106">
        <v>6.8</v>
      </c>
      <c r="M1362" s="106">
        <v>7.23</v>
      </c>
      <c r="N1362" s="106">
        <v>7.82</v>
      </c>
      <c r="O1362" s="106">
        <v>8.82</v>
      </c>
    </row>
    <row r="1363" spans="1:15">
      <c r="A1363" s="106">
        <v>2010</v>
      </c>
      <c r="B1363" s="106" t="s">
        <v>511</v>
      </c>
      <c r="C1363" s="106" t="s">
        <v>630</v>
      </c>
      <c r="D1363" s="106" t="s">
        <v>633</v>
      </c>
      <c r="E1363" s="106" t="s">
        <v>631</v>
      </c>
      <c r="F1363" s="106" t="s">
        <v>301</v>
      </c>
      <c r="G1363" s="106">
        <v>5.0199999999999996</v>
      </c>
      <c r="H1363" s="106">
        <v>5.5</v>
      </c>
      <c r="I1363" s="106">
        <v>5.8</v>
      </c>
      <c r="J1363" s="106">
        <v>6.16</v>
      </c>
      <c r="K1363" s="106">
        <v>6.45</v>
      </c>
      <c r="L1363" s="106">
        <v>6.8</v>
      </c>
      <c r="M1363" s="106">
        <v>7.23</v>
      </c>
      <c r="N1363" s="106">
        <v>7.82</v>
      </c>
      <c r="O1363" s="106">
        <v>8.82</v>
      </c>
    </row>
    <row r="1364" spans="1:15">
      <c r="A1364" s="106">
        <v>2010</v>
      </c>
      <c r="B1364" s="106" t="s">
        <v>511</v>
      </c>
      <c r="C1364" s="106" t="s">
        <v>626</v>
      </c>
      <c r="D1364" s="106" t="s">
        <v>633</v>
      </c>
      <c r="E1364" s="106" t="s">
        <v>631</v>
      </c>
      <c r="F1364" s="106" t="s">
        <v>353</v>
      </c>
      <c r="G1364" s="106">
        <v>5.38</v>
      </c>
      <c r="H1364" s="106">
        <v>5.88</v>
      </c>
      <c r="I1364" s="106">
        <v>6.33</v>
      </c>
      <c r="J1364" s="106">
        <v>6.78</v>
      </c>
      <c r="K1364" s="106">
        <v>7.23</v>
      </c>
      <c r="L1364" s="106">
        <v>7.67</v>
      </c>
      <c r="M1364" s="106">
        <v>8.23</v>
      </c>
      <c r="N1364" s="106">
        <v>9.07</v>
      </c>
      <c r="O1364" s="106">
        <v>10.35</v>
      </c>
    </row>
    <row r="1365" spans="1:15">
      <c r="A1365" s="106">
        <v>2010</v>
      </c>
      <c r="B1365" s="106" t="s">
        <v>511</v>
      </c>
      <c r="C1365" s="106" t="s">
        <v>630</v>
      </c>
      <c r="D1365" s="106" t="s">
        <v>633</v>
      </c>
      <c r="E1365" s="106" t="s">
        <v>631</v>
      </c>
      <c r="F1365" s="106" t="s">
        <v>353</v>
      </c>
      <c r="G1365" s="106">
        <v>5.37</v>
      </c>
      <c r="H1365" s="106">
        <v>5.88</v>
      </c>
      <c r="I1365" s="106">
        <v>6.33</v>
      </c>
      <c r="J1365" s="106">
        <v>6.77</v>
      </c>
      <c r="K1365" s="106">
        <v>7.23</v>
      </c>
      <c r="L1365" s="106">
        <v>7.67</v>
      </c>
      <c r="M1365" s="106">
        <v>8.23</v>
      </c>
      <c r="N1365" s="106">
        <v>9.07</v>
      </c>
      <c r="O1365" s="106">
        <v>10.34</v>
      </c>
    </row>
    <row r="1366" spans="1:15">
      <c r="A1366" s="106">
        <v>2010</v>
      </c>
      <c r="B1366" s="106" t="s">
        <v>511</v>
      </c>
      <c r="C1366" s="106" t="s">
        <v>626</v>
      </c>
      <c r="D1366" s="106" t="s">
        <v>633</v>
      </c>
      <c r="E1366" s="106" t="s">
        <v>353</v>
      </c>
      <c r="F1366" s="106" t="s">
        <v>629</v>
      </c>
      <c r="G1366" s="106">
        <v>5.95</v>
      </c>
      <c r="H1366" s="106">
        <v>6.8</v>
      </c>
      <c r="I1366" s="106">
        <v>7.55</v>
      </c>
      <c r="J1366" s="106">
        <v>8.3800000000000008</v>
      </c>
      <c r="K1366" s="106">
        <v>9.4499999999999993</v>
      </c>
      <c r="L1366" s="106">
        <v>10.78</v>
      </c>
      <c r="M1366" s="106">
        <v>13.08</v>
      </c>
      <c r="N1366" s="106">
        <v>15.11</v>
      </c>
      <c r="O1366" s="106">
        <v>17.27</v>
      </c>
    </row>
    <row r="1367" spans="1:15">
      <c r="A1367" s="106">
        <v>2010</v>
      </c>
      <c r="B1367" s="106" t="s">
        <v>511</v>
      </c>
      <c r="C1367" s="106" t="s">
        <v>630</v>
      </c>
      <c r="D1367" s="106" t="s">
        <v>633</v>
      </c>
      <c r="E1367" s="106" t="s">
        <v>353</v>
      </c>
      <c r="F1367" s="106" t="s">
        <v>629</v>
      </c>
      <c r="G1367" s="106">
        <v>5.94</v>
      </c>
      <c r="H1367" s="106">
        <v>6.79</v>
      </c>
      <c r="I1367" s="106">
        <v>7.54</v>
      </c>
      <c r="J1367" s="106">
        <v>8.36</v>
      </c>
      <c r="K1367" s="106">
        <v>9.44</v>
      </c>
      <c r="L1367" s="106">
        <v>10.77</v>
      </c>
      <c r="M1367" s="106">
        <v>13.08</v>
      </c>
      <c r="N1367" s="106">
        <v>15.11</v>
      </c>
      <c r="O1367" s="106">
        <v>17.27</v>
      </c>
    </row>
    <row r="1368" spans="1:15">
      <c r="A1368" s="106">
        <v>2010</v>
      </c>
      <c r="B1368" s="106" t="s">
        <v>511</v>
      </c>
      <c r="C1368" s="106" t="s">
        <v>626</v>
      </c>
      <c r="D1368" s="106" t="s">
        <v>633</v>
      </c>
      <c r="E1368" s="106" t="s">
        <v>353</v>
      </c>
      <c r="F1368" s="106" t="s">
        <v>301</v>
      </c>
      <c r="G1368" s="106">
        <v>5.2</v>
      </c>
      <c r="H1368" s="106">
        <v>5.73</v>
      </c>
      <c r="I1368" s="106">
        <v>6.2</v>
      </c>
      <c r="J1368" s="106">
        <v>6.59</v>
      </c>
      <c r="K1368" s="106">
        <v>7.19</v>
      </c>
      <c r="L1368" s="106">
        <v>7.96</v>
      </c>
      <c r="M1368" s="106">
        <v>8.85</v>
      </c>
      <c r="N1368" s="106">
        <v>11.11</v>
      </c>
      <c r="O1368" s="106">
        <v>14.17</v>
      </c>
    </row>
    <row r="1369" spans="1:15">
      <c r="A1369" s="106">
        <v>2010</v>
      </c>
      <c r="B1369" s="106" t="s">
        <v>511</v>
      </c>
      <c r="C1369" s="106" t="s">
        <v>630</v>
      </c>
      <c r="D1369" s="106" t="s">
        <v>633</v>
      </c>
      <c r="E1369" s="106" t="s">
        <v>353</v>
      </c>
      <c r="F1369" s="106" t="s">
        <v>301</v>
      </c>
      <c r="G1369" s="106">
        <v>5.2</v>
      </c>
      <c r="H1369" s="106">
        <v>5.73</v>
      </c>
      <c r="I1369" s="106">
        <v>6.2</v>
      </c>
      <c r="J1369" s="106">
        <v>6.6</v>
      </c>
      <c r="K1369" s="106">
        <v>7.19</v>
      </c>
      <c r="L1369" s="106">
        <v>7.96</v>
      </c>
      <c r="M1369" s="106">
        <v>8.85</v>
      </c>
      <c r="N1369" s="106">
        <v>11.11</v>
      </c>
      <c r="O1369" s="106">
        <v>14.17</v>
      </c>
    </row>
    <row r="1370" spans="1:15">
      <c r="A1370" s="106">
        <v>2010</v>
      </c>
      <c r="B1370" s="106" t="s">
        <v>511</v>
      </c>
      <c r="C1370" s="106" t="s">
        <v>626</v>
      </c>
      <c r="D1370" s="106" t="s">
        <v>633</v>
      </c>
      <c r="E1370" s="106" t="s">
        <v>353</v>
      </c>
      <c r="F1370" s="106" t="s">
        <v>353</v>
      </c>
      <c r="G1370" s="106">
        <v>5.8</v>
      </c>
      <c r="H1370" s="106">
        <v>6.57</v>
      </c>
      <c r="I1370" s="106">
        <v>7.36</v>
      </c>
      <c r="J1370" s="106">
        <v>8.1199999999999992</v>
      </c>
      <c r="K1370" s="106">
        <v>9.1199999999999992</v>
      </c>
      <c r="L1370" s="106">
        <v>10.47</v>
      </c>
      <c r="M1370" s="106">
        <v>12.59</v>
      </c>
      <c r="N1370" s="106">
        <v>14.79</v>
      </c>
      <c r="O1370" s="106">
        <v>17.190000000000001</v>
      </c>
    </row>
    <row r="1371" spans="1:15">
      <c r="A1371" s="106">
        <v>2010</v>
      </c>
      <c r="B1371" s="106" t="s">
        <v>511</v>
      </c>
      <c r="C1371" s="106" t="s">
        <v>630</v>
      </c>
      <c r="D1371" s="106" t="s">
        <v>633</v>
      </c>
      <c r="E1371" s="106" t="s">
        <v>353</v>
      </c>
      <c r="F1371" s="106" t="s">
        <v>353</v>
      </c>
      <c r="G1371" s="106">
        <v>5.79</v>
      </c>
      <c r="H1371" s="106">
        <v>6.56</v>
      </c>
      <c r="I1371" s="106">
        <v>7.35</v>
      </c>
      <c r="J1371" s="106">
        <v>8.11</v>
      </c>
      <c r="K1371" s="106">
        <v>9.11</v>
      </c>
      <c r="L1371" s="106">
        <v>10.45</v>
      </c>
      <c r="M1371" s="106">
        <v>12.58</v>
      </c>
      <c r="N1371" s="106">
        <v>14.78</v>
      </c>
      <c r="O1371" s="106">
        <v>17.18</v>
      </c>
    </row>
    <row r="1372" spans="1:15">
      <c r="A1372" s="106">
        <v>2010</v>
      </c>
      <c r="B1372" s="106" t="s">
        <v>511</v>
      </c>
      <c r="C1372" s="106" t="s">
        <v>626</v>
      </c>
      <c r="D1372" s="106" t="s">
        <v>353</v>
      </c>
      <c r="E1372" s="106" t="s">
        <v>628</v>
      </c>
      <c r="F1372" s="106" t="s">
        <v>629</v>
      </c>
      <c r="G1372" s="106">
        <v>7.45</v>
      </c>
      <c r="H1372" s="106">
        <v>8.77</v>
      </c>
      <c r="I1372" s="106">
        <v>10.07</v>
      </c>
      <c r="J1372" s="106">
        <v>11.48</v>
      </c>
      <c r="K1372" s="106">
        <v>13.14</v>
      </c>
      <c r="L1372" s="106">
        <v>14.52</v>
      </c>
      <c r="M1372" s="106">
        <v>15.98</v>
      </c>
      <c r="N1372" s="106">
        <v>17.579999999999998</v>
      </c>
      <c r="O1372" s="106">
        <v>22.05</v>
      </c>
    </row>
    <row r="1373" spans="1:15">
      <c r="A1373" s="106">
        <v>2010</v>
      </c>
      <c r="B1373" s="106" t="s">
        <v>511</v>
      </c>
      <c r="C1373" s="106" t="s">
        <v>630</v>
      </c>
      <c r="D1373" s="106" t="s">
        <v>353</v>
      </c>
      <c r="E1373" s="106" t="s">
        <v>628</v>
      </c>
      <c r="F1373" s="106" t="s">
        <v>629</v>
      </c>
      <c r="G1373" s="106">
        <v>7.43</v>
      </c>
      <c r="H1373" s="106">
        <v>8.75</v>
      </c>
      <c r="I1373" s="106">
        <v>10.050000000000001</v>
      </c>
      <c r="J1373" s="106">
        <v>11.46</v>
      </c>
      <c r="K1373" s="106">
        <v>13.13</v>
      </c>
      <c r="L1373" s="106">
        <v>14.52</v>
      </c>
      <c r="M1373" s="106">
        <v>15.97</v>
      </c>
      <c r="N1373" s="106">
        <v>17.57</v>
      </c>
      <c r="O1373" s="106">
        <v>22.05</v>
      </c>
    </row>
    <row r="1374" spans="1:15">
      <c r="A1374" s="106">
        <v>2010</v>
      </c>
      <c r="B1374" s="106" t="s">
        <v>511</v>
      </c>
      <c r="C1374" s="106" t="s">
        <v>626</v>
      </c>
      <c r="D1374" s="106" t="s">
        <v>353</v>
      </c>
      <c r="E1374" s="106" t="s">
        <v>628</v>
      </c>
      <c r="F1374" s="106" t="s">
        <v>301</v>
      </c>
      <c r="G1374" s="106">
        <v>6.08</v>
      </c>
      <c r="H1374" s="106">
        <v>7.35</v>
      </c>
      <c r="I1374" s="106">
        <v>8.6</v>
      </c>
      <c r="J1374" s="106">
        <v>10.029999999999999</v>
      </c>
      <c r="K1374" s="106">
        <v>11.1</v>
      </c>
      <c r="L1374" s="106">
        <v>12.34</v>
      </c>
      <c r="M1374" s="106">
        <v>13.52</v>
      </c>
      <c r="N1374" s="106">
        <v>15.49</v>
      </c>
      <c r="O1374" s="106">
        <v>20.49</v>
      </c>
    </row>
    <row r="1375" spans="1:15">
      <c r="A1375" s="106">
        <v>2010</v>
      </c>
      <c r="B1375" s="106" t="s">
        <v>511</v>
      </c>
      <c r="C1375" s="106" t="s">
        <v>630</v>
      </c>
      <c r="D1375" s="106" t="s">
        <v>353</v>
      </c>
      <c r="E1375" s="106" t="s">
        <v>628</v>
      </c>
      <c r="F1375" s="106" t="s">
        <v>301</v>
      </c>
      <c r="G1375" s="106">
        <v>6.1</v>
      </c>
      <c r="H1375" s="106">
        <v>7.35</v>
      </c>
      <c r="I1375" s="106">
        <v>8.6</v>
      </c>
      <c r="J1375" s="106">
        <v>10.029999999999999</v>
      </c>
      <c r="K1375" s="106">
        <v>11.11</v>
      </c>
      <c r="L1375" s="106">
        <v>12.34</v>
      </c>
      <c r="M1375" s="106">
        <v>13.52</v>
      </c>
      <c r="N1375" s="106">
        <v>15.49</v>
      </c>
      <c r="O1375" s="106">
        <v>20.49</v>
      </c>
    </row>
    <row r="1376" spans="1:15">
      <c r="A1376" s="106">
        <v>2010</v>
      </c>
      <c r="B1376" s="106" t="s">
        <v>511</v>
      </c>
      <c r="C1376" s="106" t="s">
        <v>626</v>
      </c>
      <c r="D1376" s="106" t="s">
        <v>353</v>
      </c>
      <c r="E1376" s="106" t="s">
        <v>628</v>
      </c>
      <c r="F1376" s="106" t="s">
        <v>353</v>
      </c>
      <c r="G1376" s="106">
        <v>7.38</v>
      </c>
      <c r="H1376" s="106">
        <v>8.67</v>
      </c>
      <c r="I1376" s="106">
        <v>9.99</v>
      </c>
      <c r="J1376" s="106">
        <v>11.36</v>
      </c>
      <c r="K1376" s="106">
        <v>13.02</v>
      </c>
      <c r="L1376" s="106">
        <v>14.42</v>
      </c>
      <c r="M1376" s="106">
        <v>15.82</v>
      </c>
      <c r="N1376" s="106">
        <v>17.510000000000002</v>
      </c>
      <c r="O1376" s="106">
        <v>21.97</v>
      </c>
    </row>
    <row r="1377" spans="1:15">
      <c r="A1377" s="106">
        <v>2010</v>
      </c>
      <c r="B1377" s="106" t="s">
        <v>511</v>
      </c>
      <c r="C1377" s="106" t="s">
        <v>630</v>
      </c>
      <c r="D1377" s="106" t="s">
        <v>353</v>
      </c>
      <c r="E1377" s="106" t="s">
        <v>628</v>
      </c>
      <c r="F1377" s="106" t="s">
        <v>353</v>
      </c>
      <c r="G1377" s="106">
        <v>7.37</v>
      </c>
      <c r="H1377" s="106">
        <v>8.64</v>
      </c>
      <c r="I1377" s="106">
        <v>9.98</v>
      </c>
      <c r="J1377" s="106">
        <v>11.35</v>
      </c>
      <c r="K1377" s="106">
        <v>13</v>
      </c>
      <c r="L1377" s="106">
        <v>14.41</v>
      </c>
      <c r="M1377" s="106">
        <v>15.82</v>
      </c>
      <c r="N1377" s="106">
        <v>17.5</v>
      </c>
      <c r="O1377" s="106">
        <v>21.97</v>
      </c>
    </row>
    <row r="1378" spans="1:15">
      <c r="A1378" s="106">
        <v>2010</v>
      </c>
      <c r="B1378" s="106" t="s">
        <v>511</v>
      </c>
      <c r="C1378" s="106" t="s">
        <v>626</v>
      </c>
      <c r="D1378" s="106" t="s">
        <v>353</v>
      </c>
      <c r="E1378" s="106" t="s">
        <v>631</v>
      </c>
      <c r="F1378" s="106" t="s">
        <v>629</v>
      </c>
      <c r="G1378" s="106">
        <v>5.58</v>
      </c>
      <c r="H1378" s="106">
        <v>6.18</v>
      </c>
      <c r="I1378" s="106">
        <v>6.74</v>
      </c>
      <c r="J1378" s="106">
        <v>7.26</v>
      </c>
      <c r="K1378" s="106">
        <v>7.82</v>
      </c>
      <c r="L1378" s="106">
        <v>8.56</v>
      </c>
      <c r="M1378" s="106">
        <v>9.5</v>
      </c>
      <c r="N1378" s="106">
        <v>10.93</v>
      </c>
      <c r="O1378" s="106">
        <v>14.07</v>
      </c>
    </row>
    <row r="1379" spans="1:15">
      <c r="A1379" s="106">
        <v>2010</v>
      </c>
      <c r="B1379" s="106" t="s">
        <v>511</v>
      </c>
      <c r="C1379" s="106" t="s">
        <v>630</v>
      </c>
      <c r="D1379" s="106" t="s">
        <v>353</v>
      </c>
      <c r="E1379" s="106" t="s">
        <v>631</v>
      </c>
      <c r="F1379" s="106" t="s">
        <v>629</v>
      </c>
      <c r="G1379" s="106">
        <v>5.57</v>
      </c>
      <c r="H1379" s="106">
        <v>6.17</v>
      </c>
      <c r="I1379" s="106">
        <v>6.74</v>
      </c>
      <c r="J1379" s="106">
        <v>7.26</v>
      </c>
      <c r="K1379" s="106">
        <v>7.81</v>
      </c>
      <c r="L1379" s="106">
        <v>8.5500000000000007</v>
      </c>
      <c r="M1379" s="106">
        <v>9.5</v>
      </c>
      <c r="N1379" s="106">
        <v>10.92</v>
      </c>
      <c r="O1379" s="106">
        <v>14.07</v>
      </c>
    </row>
    <row r="1380" spans="1:15">
      <c r="A1380" s="106">
        <v>2010</v>
      </c>
      <c r="B1380" s="106" t="s">
        <v>511</v>
      </c>
      <c r="C1380" s="106" t="s">
        <v>626</v>
      </c>
      <c r="D1380" s="106" t="s">
        <v>353</v>
      </c>
      <c r="E1380" s="106" t="s">
        <v>631</v>
      </c>
      <c r="F1380" s="106" t="s">
        <v>301</v>
      </c>
      <c r="G1380" s="106">
        <v>5.0199999999999996</v>
      </c>
      <c r="H1380" s="106">
        <v>5.5</v>
      </c>
      <c r="I1380" s="106">
        <v>5.84</v>
      </c>
      <c r="J1380" s="106">
        <v>6.2</v>
      </c>
      <c r="K1380" s="106">
        <v>6.51</v>
      </c>
      <c r="L1380" s="106">
        <v>6.87</v>
      </c>
      <c r="M1380" s="106">
        <v>7.24</v>
      </c>
      <c r="N1380" s="106">
        <v>7.78</v>
      </c>
      <c r="O1380" s="106">
        <v>8.67</v>
      </c>
    </row>
    <row r="1381" spans="1:15">
      <c r="A1381" s="106">
        <v>2010</v>
      </c>
      <c r="B1381" s="106" t="s">
        <v>511</v>
      </c>
      <c r="C1381" s="106" t="s">
        <v>630</v>
      </c>
      <c r="D1381" s="106" t="s">
        <v>353</v>
      </c>
      <c r="E1381" s="106" t="s">
        <v>631</v>
      </c>
      <c r="F1381" s="106" t="s">
        <v>301</v>
      </c>
      <c r="G1381" s="106">
        <v>5.0199999999999996</v>
      </c>
      <c r="H1381" s="106">
        <v>5.5</v>
      </c>
      <c r="I1381" s="106">
        <v>5.83</v>
      </c>
      <c r="J1381" s="106">
        <v>6.2</v>
      </c>
      <c r="K1381" s="106">
        <v>6.5</v>
      </c>
      <c r="L1381" s="106">
        <v>6.87</v>
      </c>
      <c r="M1381" s="106">
        <v>7.24</v>
      </c>
      <c r="N1381" s="106">
        <v>7.78</v>
      </c>
      <c r="O1381" s="106">
        <v>8.67</v>
      </c>
    </row>
    <row r="1382" spans="1:15">
      <c r="A1382" s="106">
        <v>2010</v>
      </c>
      <c r="B1382" s="106" t="s">
        <v>511</v>
      </c>
      <c r="C1382" s="106" t="s">
        <v>626</v>
      </c>
      <c r="D1382" s="106" t="s">
        <v>353</v>
      </c>
      <c r="E1382" s="106" t="s">
        <v>631</v>
      </c>
      <c r="F1382" s="106" t="s">
        <v>353</v>
      </c>
      <c r="G1382" s="106">
        <v>5.49</v>
      </c>
      <c r="H1382" s="106">
        <v>6.09</v>
      </c>
      <c r="I1382" s="106">
        <v>6.58</v>
      </c>
      <c r="J1382" s="106">
        <v>7.13</v>
      </c>
      <c r="K1382" s="106">
        <v>7.62</v>
      </c>
      <c r="L1382" s="106">
        <v>8.31</v>
      </c>
      <c r="M1382" s="106">
        <v>9.23</v>
      </c>
      <c r="N1382" s="106">
        <v>10.62</v>
      </c>
      <c r="O1382" s="106">
        <v>13.6</v>
      </c>
    </row>
    <row r="1383" spans="1:15">
      <c r="A1383" s="106">
        <v>2010</v>
      </c>
      <c r="B1383" s="106" t="s">
        <v>511</v>
      </c>
      <c r="C1383" s="106" t="s">
        <v>630</v>
      </c>
      <c r="D1383" s="106" t="s">
        <v>353</v>
      </c>
      <c r="E1383" s="106" t="s">
        <v>631</v>
      </c>
      <c r="F1383" s="106" t="s">
        <v>353</v>
      </c>
      <c r="G1383" s="106">
        <v>5.48</v>
      </c>
      <c r="H1383" s="106">
        <v>6.09</v>
      </c>
      <c r="I1383" s="106">
        <v>6.58</v>
      </c>
      <c r="J1383" s="106">
        <v>7.13</v>
      </c>
      <c r="K1383" s="106">
        <v>7.62</v>
      </c>
      <c r="L1383" s="106">
        <v>8.3000000000000007</v>
      </c>
      <c r="M1383" s="106">
        <v>9.23</v>
      </c>
      <c r="N1383" s="106">
        <v>10.61</v>
      </c>
      <c r="O1383" s="106">
        <v>13.59</v>
      </c>
    </row>
    <row r="1384" spans="1:15">
      <c r="A1384" s="106">
        <v>2010</v>
      </c>
      <c r="B1384" s="106" t="s">
        <v>511</v>
      </c>
      <c r="C1384" s="106" t="s">
        <v>626</v>
      </c>
      <c r="D1384" s="106" t="s">
        <v>353</v>
      </c>
      <c r="E1384" s="106" t="s">
        <v>353</v>
      </c>
      <c r="F1384" s="106" t="s">
        <v>629</v>
      </c>
      <c r="G1384" s="106">
        <v>5.92</v>
      </c>
      <c r="H1384" s="106">
        <v>6.74</v>
      </c>
      <c r="I1384" s="106">
        <v>7.48</v>
      </c>
      <c r="J1384" s="106">
        <v>8.2899999999999991</v>
      </c>
      <c r="K1384" s="106">
        <v>9.3000000000000007</v>
      </c>
      <c r="L1384" s="106">
        <v>10.64</v>
      </c>
      <c r="M1384" s="106">
        <v>12.61</v>
      </c>
      <c r="N1384" s="106">
        <v>14.99</v>
      </c>
      <c r="O1384" s="106">
        <v>18.010000000000002</v>
      </c>
    </row>
    <row r="1385" spans="1:15">
      <c r="A1385" s="106">
        <v>2010</v>
      </c>
      <c r="B1385" s="106" t="s">
        <v>511</v>
      </c>
      <c r="C1385" s="106" t="s">
        <v>630</v>
      </c>
      <c r="D1385" s="106" t="s">
        <v>353</v>
      </c>
      <c r="E1385" s="106" t="s">
        <v>353</v>
      </c>
      <c r="F1385" s="106" t="s">
        <v>629</v>
      </c>
      <c r="G1385" s="106">
        <v>5.9</v>
      </c>
      <c r="H1385" s="106">
        <v>6.73</v>
      </c>
      <c r="I1385" s="106">
        <v>7.47</v>
      </c>
      <c r="J1385" s="106">
        <v>8.2799999999999994</v>
      </c>
      <c r="K1385" s="106">
        <v>9.3000000000000007</v>
      </c>
      <c r="L1385" s="106">
        <v>10.63</v>
      </c>
      <c r="M1385" s="106">
        <v>12.6</v>
      </c>
      <c r="N1385" s="106">
        <v>14.99</v>
      </c>
      <c r="O1385" s="106">
        <v>18</v>
      </c>
    </row>
    <row r="1386" spans="1:15">
      <c r="A1386" s="106">
        <v>2010</v>
      </c>
      <c r="B1386" s="106" t="s">
        <v>511</v>
      </c>
      <c r="C1386" s="106" t="s">
        <v>626</v>
      </c>
      <c r="D1386" s="106" t="s">
        <v>353</v>
      </c>
      <c r="E1386" s="106" t="s">
        <v>353</v>
      </c>
      <c r="F1386" s="106" t="s">
        <v>301</v>
      </c>
      <c r="G1386" s="106">
        <v>5.15</v>
      </c>
      <c r="H1386" s="106">
        <v>5.68</v>
      </c>
      <c r="I1386" s="106">
        <v>6.15</v>
      </c>
      <c r="J1386" s="106">
        <v>6.52</v>
      </c>
      <c r="K1386" s="106">
        <v>6.95</v>
      </c>
      <c r="L1386" s="106">
        <v>7.45</v>
      </c>
      <c r="M1386" s="106">
        <v>8.32</v>
      </c>
      <c r="N1386" s="106">
        <v>10.119999999999999</v>
      </c>
      <c r="O1386" s="106">
        <v>13.23</v>
      </c>
    </row>
    <row r="1387" spans="1:15">
      <c r="A1387" s="106">
        <v>2010</v>
      </c>
      <c r="B1387" s="106" t="s">
        <v>511</v>
      </c>
      <c r="C1387" s="106" t="s">
        <v>630</v>
      </c>
      <c r="D1387" s="106" t="s">
        <v>353</v>
      </c>
      <c r="E1387" s="106" t="s">
        <v>353</v>
      </c>
      <c r="F1387" s="106" t="s">
        <v>301</v>
      </c>
      <c r="G1387" s="106">
        <v>5.15</v>
      </c>
      <c r="H1387" s="106">
        <v>5.68</v>
      </c>
      <c r="I1387" s="106">
        <v>6.15</v>
      </c>
      <c r="J1387" s="106">
        <v>6.52</v>
      </c>
      <c r="K1387" s="106">
        <v>6.95</v>
      </c>
      <c r="L1387" s="106">
        <v>7.45</v>
      </c>
      <c r="M1387" s="106">
        <v>8.32</v>
      </c>
      <c r="N1387" s="106">
        <v>10.119999999999999</v>
      </c>
      <c r="O1387" s="106">
        <v>13.23</v>
      </c>
    </row>
    <row r="1388" spans="1:15">
      <c r="A1388" s="106">
        <v>2010</v>
      </c>
      <c r="B1388" s="106" t="s">
        <v>511</v>
      </c>
      <c r="C1388" s="106" t="s">
        <v>626</v>
      </c>
      <c r="D1388" s="106" t="s">
        <v>353</v>
      </c>
      <c r="E1388" s="106" t="s">
        <v>353</v>
      </c>
      <c r="F1388" s="106" t="s">
        <v>353</v>
      </c>
      <c r="G1388" s="106">
        <v>5.8</v>
      </c>
      <c r="H1388" s="106">
        <v>6.57</v>
      </c>
      <c r="I1388" s="106">
        <v>7.32</v>
      </c>
      <c r="J1388" s="106">
        <v>8.09</v>
      </c>
      <c r="K1388" s="106">
        <v>9.06</v>
      </c>
      <c r="L1388" s="106">
        <v>10.37</v>
      </c>
      <c r="M1388" s="106">
        <v>12.24</v>
      </c>
      <c r="N1388" s="106">
        <v>14.71</v>
      </c>
      <c r="O1388" s="106">
        <v>17.809999999999999</v>
      </c>
    </row>
    <row r="1389" spans="1:15">
      <c r="A1389" s="106">
        <v>2010</v>
      </c>
      <c r="B1389" s="106" t="s">
        <v>511</v>
      </c>
      <c r="C1389" s="106" t="s">
        <v>630</v>
      </c>
      <c r="D1389" s="106" t="s">
        <v>353</v>
      </c>
      <c r="E1389" s="106" t="s">
        <v>353</v>
      </c>
      <c r="F1389" s="106" t="s">
        <v>353</v>
      </c>
      <c r="G1389" s="106">
        <v>5.8</v>
      </c>
      <c r="H1389" s="106">
        <v>6.56</v>
      </c>
      <c r="I1389" s="106">
        <v>7.31</v>
      </c>
      <c r="J1389" s="106">
        <v>8.08</v>
      </c>
      <c r="K1389" s="106">
        <v>9.0500000000000007</v>
      </c>
      <c r="L1389" s="106">
        <v>10.37</v>
      </c>
      <c r="M1389" s="106">
        <v>12.24</v>
      </c>
      <c r="N1389" s="106">
        <v>14.7</v>
      </c>
      <c r="O1389" s="106">
        <v>17.8</v>
      </c>
    </row>
    <row r="1390" spans="1:15">
      <c r="A1390" s="106">
        <v>2010</v>
      </c>
      <c r="B1390" s="106" t="s">
        <v>511</v>
      </c>
      <c r="C1390" s="106" t="s">
        <v>626</v>
      </c>
      <c r="D1390" s="106" t="s">
        <v>634</v>
      </c>
      <c r="E1390" s="106" t="s">
        <v>628</v>
      </c>
      <c r="F1390" s="106" t="s">
        <v>629</v>
      </c>
      <c r="G1390" s="106">
        <v>8.67</v>
      </c>
      <c r="H1390" s="106">
        <v>10.17</v>
      </c>
      <c r="I1390" s="106">
        <v>11.67</v>
      </c>
      <c r="J1390" s="106">
        <v>13.04</v>
      </c>
      <c r="K1390" s="106">
        <v>14.69</v>
      </c>
      <c r="L1390" s="106">
        <v>16.96</v>
      </c>
      <c r="M1390" s="106">
        <v>19.38</v>
      </c>
      <c r="N1390" s="106">
        <v>22.8</v>
      </c>
      <c r="O1390" s="106">
        <v>28.17</v>
      </c>
    </row>
    <row r="1391" spans="1:15">
      <c r="A1391" s="106">
        <v>2010</v>
      </c>
      <c r="B1391" s="106" t="s">
        <v>511</v>
      </c>
      <c r="C1391" s="106" t="s">
        <v>630</v>
      </c>
      <c r="D1391" s="106" t="s">
        <v>634</v>
      </c>
      <c r="E1391" s="106" t="s">
        <v>628</v>
      </c>
      <c r="F1391" s="106" t="s">
        <v>629</v>
      </c>
      <c r="G1391" s="106">
        <v>8.67</v>
      </c>
      <c r="H1391" s="106">
        <v>10.16</v>
      </c>
      <c r="I1391" s="106">
        <v>11.64</v>
      </c>
      <c r="J1391" s="106">
        <v>13.04</v>
      </c>
      <c r="K1391" s="106">
        <v>14.69</v>
      </c>
      <c r="L1391" s="106">
        <v>16.98</v>
      </c>
      <c r="M1391" s="106">
        <v>19.38</v>
      </c>
      <c r="N1391" s="106">
        <v>22.81</v>
      </c>
      <c r="O1391" s="106">
        <v>28.32</v>
      </c>
    </row>
    <row r="1392" spans="1:15">
      <c r="A1392" s="106">
        <v>2010</v>
      </c>
      <c r="B1392" s="106" t="s">
        <v>511</v>
      </c>
      <c r="C1392" s="106" t="s">
        <v>626</v>
      </c>
      <c r="D1392" s="106" t="s">
        <v>634</v>
      </c>
      <c r="E1392" s="106" t="s">
        <v>628</v>
      </c>
      <c r="F1392" s="106" t="s">
        <v>301</v>
      </c>
      <c r="G1392" s="106" t="s">
        <v>635</v>
      </c>
      <c r="H1392" s="106" t="s">
        <v>635</v>
      </c>
      <c r="I1392" s="106" t="s">
        <v>635</v>
      </c>
      <c r="J1392" s="106" t="s">
        <v>635</v>
      </c>
      <c r="K1392" s="106" t="s">
        <v>635</v>
      </c>
      <c r="L1392" s="106" t="s">
        <v>635</v>
      </c>
      <c r="M1392" s="106" t="s">
        <v>635</v>
      </c>
      <c r="N1392" s="106" t="s">
        <v>635</v>
      </c>
      <c r="O1392" s="106" t="s">
        <v>635</v>
      </c>
    </row>
    <row r="1393" spans="1:15">
      <c r="A1393" s="106">
        <v>2010</v>
      </c>
      <c r="B1393" s="106" t="s">
        <v>511</v>
      </c>
      <c r="C1393" s="106" t="s">
        <v>630</v>
      </c>
      <c r="D1393" s="106" t="s">
        <v>634</v>
      </c>
      <c r="E1393" s="106" t="s">
        <v>628</v>
      </c>
      <c r="F1393" s="106" t="s">
        <v>301</v>
      </c>
      <c r="G1393" s="106" t="s">
        <v>635</v>
      </c>
      <c r="H1393" s="106" t="s">
        <v>635</v>
      </c>
      <c r="I1393" s="106" t="s">
        <v>635</v>
      </c>
      <c r="J1393" s="106" t="s">
        <v>635</v>
      </c>
      <c r="K1393" s="106" t="s">
        <v>635</v>
      </c>
      <c r="L1393" s="106" t="s">
        <v>635</v>
      </c>
      <c r="M1393" s="106" t="s">
        <v>635</v>
      </c>
      <c r="N1393" s="106" t="s">
        <v>635</v>
      </c>
      <c r="O1393" s="106" t="s">
        <v>635</v>
      </c>
    </row>
    <row r="1394" spans="1:15">
      <c r="A1394" s="106">
        <v>2010</v>
      </c>
      <c r="B1394" s="106" t="s">
        <v>511</v>
      </c>
      <c r="C1394" s="106" t="s">
        <v>626</v>
      </c>
      <c r="D1394" s="106" t="s">
        <v>634</v>
      </c>
      <c r="E1394" s="106" t="s">
        <v>628</v>
      </c>
      <c r="F1394" s="106" t="s">
        <v>353</v>
      </c>
      <c r="G1394" s="106">
        <v>8.67</v>
      </c>
      <c r="H1394" s="106">
        <v>10.16</v>
      </c>
      <c r="I1394" s="106">
        <v>11.67</v>
      </c>
      <c r="J1394" s="106">
        <v>12.97</v>
      </c>
      <c r="K1394" s="106">
        <v>14.66</v>
      </c>
      <c r="L1394" s="106">
        <v>16.93</v>
      </c>
      <c r="M1394" s="106">
        <v>19.329999999999998</v>
      </c>
      <c r="N1394" s="106">
        <v>22.75</v>
      </c>
      <c r="O1394" s="106">
        <v>28.11</v>
      </c>
    </row>
    <row r="1395" spans="1:15">
      <c r="A1395" s="106">
        <v>2010</v>
      </c>
      <c r="B1395" s="106" t="s">
        <v>511</v>
      </c>
      <c r="C1395" s="106" t="s">
        <v>630</v>
      </c>
      <c r="D1395" s="106" t="s">
        <v>634</v>
      </c>
      <c r="E1395" s="106" t="s">
        <v>628</v>
      </c>
      <c r="F1395" s="106" t="s">
        <v>353</v>
      </c>
      <c r="G1395" s="106">
        <v>8.67</v>
      </c>
      <c r="H1395" s="106">
        <v>10.16</v>
      </c>
      <c r="I1395" s="106">
        <v>11.64</v>
      </c>
      <c r="J1395" s="106">
        <v>12.95</v>
      </c>
      <c r="K1395" s="106">
        <v>14.66</v>
      </c>
      <c r="L1395" s="106">
        <v>16.93</v>
      </c>
      <c r="M1395" s="106">
        <v>19.329999999999998</v>
      </c>
      <c r="N1395" s="106">
        <v>22.8</v>
      </c>
      <c r="O1395" s="106">
        <v>28.17</v>
      </c>
    </row>
    <row r="1396" spans="1:15">
      <c r="A1396" s="106">
        <v>2010</v>
      </c>
      <c r="B1396" s="106" t="s">
        <v>511</v>
      </c>
      <c r="C1396" s="106" t="s">
        <v>626</v>
      </c>
      <c r="D1396" s="106" t="s">
        <v>634</v>
      </c>
      <c r="E1396" s="106" t="s">
        <v>631</v>
      </c>
      <c r="F1396" s="106" t="s">
        <v>629</v>
      </c>
      <c r="G1396" s="106">
        <v>6.61</v>
      </c>
      <c r="H1396" s="106">
        <v>8.01</v>
      </c>
      <c r="I1396" s="106">
        <v>9.49</v>
      </c>
      <c r="J1396" s="106">
        <v>10.99</v>
      </c>
      <c r="K1396" s="106">
        <v>12.22</v>
      </c>
      <c r="L1396" s="106">
        <v>13.59</v>
      </c>
      <c r="M1396" s="106">
        <v>15</v>
      </c>
      <c r="N1396" s="106">
        <v>16.93</v>
      </c>
      <c r="O1396" s="106">
        <v>20.05</v>
      </c>
    </row>
    <row r="1397" spans="1:15">
      <c r="A1397" s="106">
        <v>2010</v>
      </c>
      <c r="B1397" s="106" t="s">
        <v>511</v>
      </c>
      <c r="C1397" s="106" t="s">
        <v>630</v>
      </c>
      <c r="D1397" s="106" t="s">
        <v>634</v>
      </c>
      <c r="E1397" s="106" t="s">
        <v>631</v>
      </c>
      <c r="F1397" s="106" t="s">
        <v>629</v>
      </c>
      <c r="G1397" s="106">
        <v>6.59</v>
      </c>
      <c r="H1397" s="106">
        <v>7.99</v>
      </c>
      <c r="I1397" s="106">
        <v>9.48</v>
      </c>
      <c r="J1397" s="106">
        <v>10.98</v>
      </c>
      <c r="K1397" s="106">
        <v>12.19</v>
      </c>
      <c r="L1397" s="106">
        <v>13.58</v>
      </c>
      <c r="M1397" s="106">
        <v>14.99</v>
      </c>
      <c r="N1397" s="106">
        <v>16.93</v>
      </c>
      <c r="O1397" s="106">
        <v>20.05</v>
      </c>
    </row>
    <row r="1398" spans="1:15">
      <c r="A1398" s="106">
        <v>2010</v>
      </c>
      <c r="B1398" s="106" t="s">
        <v>511</v>
      </c>
      <c r="C1398" s="106" t="s">
        <v>626</v>
      </c>
      <c r="D1398" s="106" t="s">
        <v>634</v>
      </c>
      <c r="E1398" s="106" t="s">
        <v>631</v>
      </c>
      <c r="F1398" s="106" t="s">
        <v>301</v>
      </c>
      <c r="G1398" s="106">
        <v>5</v>
      </c>
      <c r="H1398" s="106">
        <v>5.97</v>
      </c>
      <c r="I1398" s="106">
        <v>6.1</v>
      </c>
      <c r="J1398" s="106">
        <v>7</v>
      </c>
      <c r="K1398" s="106">
        <v>8.31</v>
      </c>
      <c r="L1398" s="106">
        <v>8.44</v>
      </c>
      <c r="M1398" s="106">
        <v>8.7799999999999994</v>
      </c>
      <c r="N1398" s="106">
        <v>9.2799999999999994</v>
      </c>
      <c r="O1398" s="106">
        <v>10.5</v>
      </c>
    </row>
    <row r="1399" spans="1:15">
      <c r="A1399" s="106">
        <v>2010</v>
      </c>
      <c r="B1399" s="106" t="s">
        <v>511</v>
      </c>
      <c r="C1399" s="106" t="s">
        <v>630</v>
      </c>
      <c r="D1399" s="106" t="s">
        <v>634</v>
      </c>
      <c r="E1399" s="106" t="s">
        <v>631</v>
      </c>
      <c r="F1399" s="106" t="s">
        <v>301</v>
      </c>
      <c r="G1399" s="106">
        <v>4.82</v>
      </c>
      <c r="H1399" s="106">
        <v>5.51</v>
      </c>
      <c r="I1399" s="106">
        <v>6.1</v>
      </c>
      <c r="J1399" s="106">
        <v>7</v>
      </c>
      <c r="K1399" s="106">
        <v>7.61</v>
      </c>
      <c r="L1399" s="106">
        <v>8.44</v>
      </c>
      <c r="M1399" s="106">
        <v>8.7799999999999994</v>
      </c>
      <c r="N1399" s="106">
        <v>9.2799999999999994</v>
      </c>
      <c r="O1399" s="106">
        <v>10.5</v>
      </c>
    </row>
    <row r="1400" spans="1:15">
      <c r="A1400" s="106">
        <v>2010</v>
      </c>
      <c r="B1400" s="106" t="s">
        <v>511</v>
      </c>
      <c r="C1400" s="106" t="s">
        <v>626</v>
      </c>
      <c r="D1400" s="106" t="s">
        <v>634</v>
      </c>
      <c r="E1400" s="106" t="s">
        <v>631</v>
      </c>
      <c r="F1400" s="106" t="s">
        <v>353</v>
      </c>
      <c r="G1400" s="106">
        <v>6.5</v>
      </c>
      <c r="H1400" s="106">
        <v>7.91</v>
      </c>
      <c r="I1400" s="106">
        <v>9.35</v>
      </c>
      <c r="J1400" s="106">
        <v>10.77</v>
      </c>
      <c r="K1400" s="106">
        <v>12.07</v>
      </c>
      <c r="L1400" s="106">
        <v>13.48</v>
      </c>
      <c r="M1400" s="106">
        <v>14.89</v>
      </c>
      <c r="N1400" s="106">
        <v>16.84</v>
      </c>
      <c r="O1400" s="106">
        <v>20.010000000000002</v>
      </c>
    </row>
    <row r="1401" spans="1:15">
      <c r="A1401" s="106">
        <v>2010</v>
      </c>
      <c r="B1401" s="106" t="s">
        <v>511</v>
      </c>
      <c r="C1401" s="106" t="s">
        <v>630</v>
      </c>
      <c r="D1401" s="106" t="s">
        <v>634</v>
      </c>
      <c r="E1401" s="106" t="s">
        <v>631</v>
      </c>
      <c r="F1401" s="106" t="s">
        <v>353</v>
      </c>
      <c r="G1401" s="106">
        <v>6.47</v>
      </c>
      <c r="H1401" s="106">
        <v>7.88</v>
      </c>
      <c r="I1401" s="106">
        <v>9.32</v>
      </c>
      <c r="J1401" s="106">
        <v>10.77</v>
      </c>
      <c r="K1401" s="106">
        <v>12.06</v>
      </c>
      <c r="L1401" s="106">
        <v>13.46</v>
      </c>
      <c r="M1401" s="106">
        <v>14.89</v>
      </c>
      <c r="N1401" s="106">
        <v>16.809999999999999</v>
      </c>
      <c r="O1401" s="106">
        <v>20.010000000000002</v>
      </c>
    </row>
    <row r="1402" spans="1:15">
      <c r="A1402" s="106">
        <v>2010</v>
      </c>
      <c r="B1402" s="106" t="s">
        <v>511</v>
      </c>
      <c r="C1402" s="106" t="s">
        <v>626</v>
      </c>
      <c r="D1402" s="106" t="s">
        <v>634</v>
      </c>
      <c r="E1402" s="106" t="s">
        <v>353</v>
      </c>
      <c r="F1402" s="106" t="s">
        <v>629</v>
      </c>
      <c r="G1402" s="106">
        <v>7.32</v>
      </c>
      <c r="H1402" s="106">
        <v>8.91</v>
      </c>
      <c r="I1402" s="106">
        <v>10.4</v>
      </c>
      <c r="J1402" s="106">
        <v>11.75</v>
      </c>
      <c r="K1402" s="106">
        <v>13.1</v>
      </c>
      <c r="L1402" s="106">
        <v>14.65</v>
      </c>
      <c r="M1402" s="106">
        <v>16.54</v>
      </c>
      <c r="N1402" s="106">
        <v>19.190000000000001</v>
      </c>
      <c r="O1402" s="106">
        <v>23.84</v>
      </c>
    </row>
    <row r="1403" spans="1:15">
      <c r="A1403" s="106">
        <v>2010</v>
      </c>
      <c r="B1403" s="106" t="s">
        <v>511</v>
      </c>
      <c r="C1403" s="106" t="s">
        <v>630</v>
      </c>
      <c r="D1403" s="106" t="s">
        <v>634</v>
      </c>
      <c r="E1403" s="106" t="s">
        <v>353</v>
      </c>
      <c r="F1403" s="106" t="s">
        <v>629</v>
      </c>
      <c r="G1403" s="106">
        <v>7.3</v>
      </c>
      <c r="H1403" s="106">
        <v>8.91</v>
      </c>
      <c r="I1403" s="106">
        <v>10.39</v>
      </c>
      <c r="J1403" s="106">
        <v>11.74</v>
      </c>
      <c r="K1403" s="106">
        <v>13.1</v>
      </c>
      <c r="L1403" s="106">
        <v>14.64</v>
      </c>
      <c r="M1403" s="106">
        <v>16.54</v>
      </c>
      <c r="N1403" s="106">
        <v>19.190000000000001</v>
      </c>
      <c r="O1403" s="106">
        <v>23.85</v>
      </c>
    </row>
    <row r="1404" spans="1:15">
      <c r="A1404" s="106">
        <v>2010</v>
      </c>
      <c r="B1404" s="106" t="s">
        <v>511</v>
      </c>
      <c r="C1404" s="106" t="s">
        <v>626</v>
      </c>
      <c r="D1404" s="106" t="s">
        <v>634</v>
      </c>
      <c r="E1404" s="106" t="s">
        <v>353</v>
      </c>
      <c r="F1404" s="106" t="s">
        <v>301</v>
      </c>
      <c r="G1404" s="106">
        <v>5</v>
      </c>
      <c r="H1404" s="106">
        <v>6.09</v>
      </c>
      <c r="I1404" s="106">
        <v>6.76</v>
      </c>
      <c r="J1404" s="106">
        <v>7.25</v>
      </c>
      <c r="K1404" s="106">
        <v>8.44</v>
      </c>
      <c r="L1404" s="106">
        <v>8.7799999999999994</v>
      </c>
      <c r="M1404" s="106">
        <v>9.64</v>
      </c>
      <c r="N1404" s="106">
        <v>10.99</v>
      </c>
      <c r="O1404" s="106">
        <v>12.39</v>
      </c>
    </row>
    <row r="1405" spans="1:15">
      <c r="A1405" s="106">
        <v>2010</v>
      </c>
      <c r="B1405" s="106" t="s">
        <v>511</v>
      </c>
      <c r="C1405" s="106" t="s">
        <v>630</v>
      </c>
      <c r="D1405" s="106" t="s">
        <v>634</v>
      </c>
      <c r="E1405" s="106" t="s">
        <v>353</v>
      </c>
      <c r="F1405" s="106" t="s">
        <v>301</v>
      </c>
      <c r="G1405" s="106">
        <v>5</v>
      </c>
      <c r="H1405" s="106">
        <v>5.97</v>
      </c>
      <c r="I1405" s="106">
        <v>6.5</v>
      </c>
      <c r="J1405" s="106">
        <v>7.21</v>
      </c>
      <c r="K1405" s="106">
        <v>8.44</v>
      </c>
      <c r="L1405" s="106">
        <v>8.7799999999999994</v>
      </c>
      <c r="M1405" s="106">
        <v>9.52</v>
      </c>
      <c r="N1405" s="106">
        <v>10.8</v>
      </c>
      <c r="O1405" s="106">
        <v>12.39</v>
      </c>
    </row>
    <row r="1406" spans="1:15">
      <c r="A1406" s="106">
        <v>2010</v>
      </c>
      <c r="B1406" s="106" t="s">
        <v>511</v>
      </c>
      <c r="C1406" s="106" t="s">
        <v>626</v>
      </c>
      <c r="D1406" s="106" t="s">
        <v>634</v>
      </c>
      <c r="E1406" s="106" t="s">
        <v>353</v>
      </c>
      <c r="F1406" s="106" t="s">
        <v>353</v>
      </c>
      <c r="G1406" s="106">
        <v>7.26</v>
      </c>
      <c r="H1406" s="106">
        <v>8.7799999999999994</v>
      </c>
      <c r="I1406" s="106">
        <v>10.3</v>
      </c>
      <c r="J1406" s="106">
        <v>11.67</v>
      </c>
      <c r="K1406" s="106">
        <v>13.02</v>
      </c>
      <c r="L1406" s="106">
        <v>14.55</v>
      </c>
      <c r="M1406" s="106">
        <v>16.46</v>
      </c>
      <c r="N1406" s="106">
        <v>19.11</v>
      </c>
      <c r="O1406" s="106">
        <v>23.82</v>
      </c>
    </row>
    <row r="1407" spans="1:15">
      <c r="A1407" s="106">
        <v>2010</v>
      </c>
      <c r="B1407" s="106" t="s">
        <v>511</v>
      </c>
      <c r="C1407" s="106" t="s">
        <v>630</v>
      </c>
      <c r="D1407" s="106" t="s">
        <v>634</v>
      </c>
      <c r="E1407" s="106" t="s">
        <v>353</v>
      </c>
      <c r="F1407" s="106" t="s">
        <v>353</v>
      </c>
      <c r="G1407" s="106">
        <v>7.24</v>
      </c>
      <c r="H1407" s="106">
        <v>8.76</v>
      </c>
      <c r="I1407" s="106">
        <v>10.29</v>
      </c>
      <c r="J1407" s="106">
        <v>11.66</v>
      </c>
      <c r="K1407" s="106">
        <v>13.02</v>
      </c>
      <c r="L1407" s="106">
        <v>14.55</v>
      </c>
      <c r="M1407" s="106">
        <v>16.46</v>
      </c>
      <c r="N1407" s="106">
        <v>19.11</v>
      </c>
      <c r="O1407" s="106">
        <v>23.82</v>
      </c>
    </row>
    <row r="1408" spans="1:15">
      <c r="A1408" s="106">
        <v>2010</v>
      </c>
      <c r="B1408" s="106" t="s">
        <v>640</v>
      </c>
      <c r="C1408" s="106" t="s">
        <v>626</v>
      </c>
      <c r="D1408" s="106" t="s">
        <v>627</v>
      </c>
      <c r="E1408" s="106" t="s">
        <v>628</v>
      </c>
      <c r="F1408" s="106" t="s">
        <v>629</v>
      </c>
      <c r="G1408" s="106">
        <v>4.22</v>
      </c>
      <c r="H1408" s="106">
        <v>5.31</v>
      </c>
      <c r="I1408" s="106">
        <v>6.05</v>
      </c>
      <c r="J1408" s="106">
        <v>6.86</v>
      </c>
      <c r="K1408" s="106">
        <v>7.83</v>
      </c>
      <c r="L1408" s="106">
        <v>8.94</v>
      </c>
      <c r="M1408" s="106">
        <v>10.62</v>
      </c>
      <c r="N1408" s="106">
        <v>13.56</v>
      </c>
      <c r="O1408" s="106">
        <v>18.5</v>
      </c>
    </row>
    <row r="1409" spans="1:15">
      <c r="A1409" s="106">
        <v>2010</v>
      </c>
      <c r="B1409" s="106" t="s">
        <v>640</v>
      </c>
      <c r="C1409" s="106" t="s">
        <v>630</v>
      </c>
      <c r="D1409" s="106" t="s">
        <v>627</v>
      </c>
      <c r="E1409" s="106" t="s">
        <v>628</v>
      </c>
      <c r="F1409" s="106" t="s">
        <v>629</v>
      </c>
      <c r="G1409" s="106">
        <v>4.22</v>
      </c>
      <c r="H1409" s="106">
        <v>5.28</v>
      </c>
      <c r="I1409" s="106">
        <v>6.04</v>
      </c>
      <c r="J1409" s="106">
        <v>6.86</v>
      </c>
      <c r="K1409" s="106">
        <v>7.79</v>
      </c>
      <c r="L1409" s="106">
        <v>8.92</v>
      </c>
      <c r="M1409" s="106">
        <v>10.58</v>
      </c>
      <c r="N1409" s="106">
        <v>13.54</v>
      </c>
      <c r="O1409" s="106">
        <v>18.47</v>
      </c>
    </row>
    <row r="1410" spans="1:15">
      <c r="A1410" s="106">
        <v>2010</v>
      </c>
      <c r="B1410" s="106" t="s">
        <v>640</v>
      </c>
      <c r="C1410" s="106" t="s">
        <v>626</v>
      </c>
      <c r="D1410" s="106" t="s">
        <v>627</v>
      </c>
      <c r="E1410" s="106" t="s">
        <v>628</v>
      </c>
      <c r="F1410" s="106" t="s">
        <v>301</v>
      </c>
      <c r="G1410" s="106" t="s">
        <v>635</v>
      </c>
      <c r="H1410" s="106" t="s">
        <v>635</v>
      </c>
      <c r="I1410" s="106" t="s">
        <v>635</v>
      </c>
      <c r="J1410" s="106" t="s">
        <v>635</v>
      </c>
      <c r="K1410" s="106" t="s">
        <v>635</v>
      </c>
      <c r="L1410" s="106" t="s">
        <v>635</v>
      </c>
      <c r="M1410" s="106" t="s">
        <v>635</v>
      </c>
      <c r="N1410" s="106" t="s">
        <v>635</v>
      </c>
      <c r="O1410" s="106" t="s">
        <v>635</v>
      </c>
    </row>
    <row r="1411" spans="1:15">
      <c r="A1411" s="106">
        <v>2010</v>
      </c>
      <c r="B1411" s="106" t="s">
        <v>640</v>
      </c>
      <c r="C1411" s="106" t="s">
        <v>630</v>
      </c>
      <c r="D1411" s="106" t="s">
        <v>627</v>
      </c>
      <c r="E1411" s="106" t="s">
        <v>628</v>
      </c>
      <c r="F1411" s="106" t="s">
        <v>301</v>
      </c>
      <c r="G1411" s="106" t="s">
        <v>635</v>
      </c>
      <c r="H1411" s="106" t="s">
        <v>635</v>
      </c>
      <c r="I1411" s="106" t="s">
        <v>635</v>
      </c>
      <c r="J1411" s="106" t="s">
        <v>635</v>
      </c>
      <c r="K1411" s="106" t="s">
        <v>635</v>
      </c>
      <c r="L1411" s="106" t="s">
        <v>635</v>
      </c>
      <c r="M1411" s="106" t="s">
        <v>635</v>
      </c>
      <c r="N1411" s="106" t="s">
        <v>635</v>
      </c>
      <c r="O1411" s="106" t="s">
        <v>635</v>
      </c>
    </row>
    <row r="1412" spans="1:15">
      <c r="A1412" s="106">
        <v>2010</v>
      </c>
      <c r="B1412" s="106" t="s">
        <v>640</v>
      </c>
      <c r="C1412" s="106" t="s">
        <v>626</v>
      </c>
      <c r="D1412" s="106" t="s">
        <v>627</v>
      </c>
      <c r="E1412" s="106" t="s">
        <v>628</v>
      </c>
      <c r="F1412" s="106" t="s">
        <v>353</v>
      </c>
      <c r="G1412" s="106">
        <v>4.22</v>
      </c>
      <c r="H1412" s="106">
        <v>5.32</v>
      </c>
      <c r="I1412" s="106">
        <v>6.05</v>
      </c>
      <c r="J1412" s="106">
        <v>6.88</v>
      </c>
      <c r="K1412" s="106">
        <v>7.84</v>
      </c>
      <c r="L1412" s="106">
        <v>8.9600000000000009</v>
      </c>
      <c r="M1412" s="106">
        <v>10.68</v>
      </c>
      <c r="N1412" s="106">
        <v>13.63</v>
      </c>
      <c r="O1412" s="106">
        <v>18.73</v>
      </c>
    </row>
    <row r="1413" spans="1:15">
      <c r="A1413" s="106">
        <v>2010</v>
      </c>
      <c r="B1413" s="106" t="s">
        <v>640</v>
      </c>
      <c r="C1413" s="106" t="s">
        <v>630</v>
      </c>
      <c r="D1413" s="106" t="s">
        <v>627</v>
      </c>
      <c r="E1413" s="106" t="s">
        <v>628</v>
      </c>
      <c r="F1413" s="106" t="s">
        <v>353</v>
      </c>
      <c r="G1413" s="106">
        <v>4.22</v>
      </c>
      <c r="H1413" s="106">
        <v>5.3</v>
      </c>
      <c r="I1413" s="106">
        <v>6.04</v>
      </c>
      <c r="J1413" s="106">
        <v>6.86</v>
      </c>
      <c r="K1413" s="106">
        <v>7.81</v>
      </c>
      <c r="L1413" s="106">
        <v>8.94</v>
      </c>
      <c r="M1413" s="106">
        <v>10.62</v>
      </c>
      <c r="N1413" s="106">
        <v>13.58</v>
      </c>
      <c r="O1413" s="106">
        <v>18.7</v>
      </c>
    </row>
    <row r="1414" spans="1:15">
      <c r="A1414" s="106">
        <v>2010</v>
      </c>
      <c r="B1414" s="106" t="s">
        <v>640</v>
      </c>
      <c r="C1414" s="106" t="s">
        <v>626</v>
      </c>
      <c r="D1414" s="106" t="s">
        <v>627</v>
      </c>
      <c r="E1414" s="106" t="s">
        <v>631</v>
      </c>
      <c r="F1414" s="106" t="s">
        <v>629</v>
      </c>
      <c r="G1414" s="106">
        <v>2.44</v>
      </c>
      <c r="H1414" s="106">
        <v>2.85</v>
      </c>
      <c r="I1414" s="106">
        <v>3.27</v>
      </c>
      <c r="J1414" s="106">
        <v>3.69</v>
      </c>
      <c r="K1414" s="106">
        <v>4.18</v>
      </c>
      <c r="L1414" s="106">
        <v>4.66</v>
      </c>
      <c r="M1414" s="106">
        <v>5.32</v>
      </c>
      <c r="N1414" s="106">
        <v>6.17</v>
      </c>
      <c r="O1414" s="106">
        <v>7.89</v>
      </c>
    </row>
    <row r="1415" spans="1:15">
      <c r="A1415" s="106">
        <v>2010</v>
      </c>
      <c r="B1415" s="106" t="s">
        <v>640</v>
      </c>
      <c r="C1415" s="106" t="s">
        <v>630</v>
      </c>
      <c r="D1415" s="106" t="s">
        <v>627</v>
      </c>
      <c r="E1415" s="106" t="s">
        <v>631</v>
      </c>
      <c r="F1415" s="106" t="s">
        <v>629</v>
      </c>
      <c r="G1415" s="106">
        <v>2.4500000000000002</v>
      </c>
      <c r="H1415" s="106">
        <v>2.85</v>
      </c>
      <c r="I1415" s="106">
        <v>3.27</v>
      </c>
      <c r="J1415" s="106">
        <v>3.68</v>
      </c>
      <c r="K1415" s="106">
        <v>4.17</v>
      </c>
      <c r="L1415" s="106">
        <v>4.66</v>
      </c>
      <c r="M1415" s="106">
        <v>5.32</v>
      </c>
      <c r="N1415" s="106">
        <v>6.17</v>
      </c>
      <c r="O1415" s="106">
        <v>7.89</v>
      </c>
    </row>
    <row r="1416" spans="1:15">
      <c r="A1416" s="106">
        <v>2010</v>
      </c>
      <c r="B1416" s="106" t="s">
        <v>640</v>
      </c>
      <c r="C1416" s="106" t="s">
        <v>626</v>
      </c>
      <c r="D1416" s="106" t="s">
        <v>627</v>
      </c>
      <c r="E1416" s="106" t="s">
        <v>631</v>
      </c>
      <c r="F1416" s="106" t="s">
        <v>301</v>
      </c>
      <c r="G1416" s="106">
        <v>2.2999999999999998</v>
      </c>
      <c r="H1416" s="106">
        <v>2.2999999999999998</v>
      </c>
      <c r="I1416" s="106">
        <v>2.44</v>
      </c>
      <c r="J1416" s="106">
        <v>2.78</v>
      </c>
      <c r="K1416" s="106">
        <v>3.09</v>
      </c>
      <c r="L1416" s="106">
        <v>3.56</v>
      </c>
      <c r="M1416" s="106">
        <v>4.7</v>
      </c>
      <c r="N1416" s="106">
        <v>6.07</v>
      </c>
      <c r="O1416" s="106">
        <v>9.33</v>
      </c>
    </row>
    <row r="1417" spans="1:15">
      <c r="A1417" s="106">
        <v>2010</v>
      </c>
      <c r="B1417" s="106" t="s">
        <v>640</v>
      </c>
      <c r="C1417" s="106" t="s">
        <v>630</v>
      </c>
      <c r="D1417" s="106" t="s">
        <v>627</v>
      </c>
      <c r="E1417" s="106" t="s">
        <v>631</v>
      </c>
      <c r="F1417" s="106" t="s">
        <v>301</v>
      </c>
      <c r="G1417" s="106">
        <v>2.2999999999999998</v>
      </c>
      <c r="H1417" s="106">
        <v>2.2999999999999998</v>
      </c>
      <c r="I1417" s="106">
        <v>2.44</v>
      </c>
      <c r="J1417" s="106">
        <v>2.78</v>
      </c>
      <c r="K1417" s="106">
        <v>3.09</v>
      </c>
      <c r="L1417" s="106">
        <v>3.56</v>
      </c>
      <c r="M1417" s="106">
        <v>4.7</v>
      </c>
      <c r="N1417" s="106">
        <v>6.07</v>
      </c>
      <c r="O1417" s="106">
        <v>9.33</v>
      </c>
    </row>
    <row r="1418" spans="1:15">
      <c r="A1418" s="106">
        <v>2010</v>
      </c>
      <c r="B1418" s="106" t="s">
        <v>640</v>
      </c>
      <c r="C1418" s="106" t="s">
        <v>626</v>
      </c>
      <c r="D1418" s="106" t="s">
        <v>627</v>
      </c>
      <c r="E1418" s="106" t="s">
        <v>631</v>
      </c>
      <c r="F1418" s="106" t="s">
        <v>353</v>
      </c>
      <c r="G1418" s="106">
        <v>2.4300000000000002</v>
      </c>
      <c r="H1418" s="106">
        <v>2.82</v>
      </c>
      <c r="I1418" s="106">
        <v>3.27</v>
      </c>
      <c r="J1418" s="106">
        <v>3.68</v>
      </c>
      <c r="K1418" s="106">
        <v>4.16</v>
      </c>
      <c r="L1418" s="106">
        <v>4.6500000000000004</v>
      </c>
      <c r="M1418" s="106">
        <v>5.31</v>
      </c>
      <c r="N1418" s="106">
        <v>6.17</v>
      </c>
      <c r="O1418" s="106">
        <v>7.9</v>
      </c>
    </row>
    <row r="1419" spans="1:15">
      <c r="A1419" s="106">
        <v>2010</v>
      </c>
      <c r="B1419" s="106" t="s">
        <v>640</v>
      </c>
      <c r="C1419" s="106" t="s">
        <v>630</v>
      </c>
      <c r="D1419" s="106" t="s">
        <v>627</v>
      </c>
      <c r="E1419" s="106" t="s">
        <v>631</v>
      </c>
      <c r="F1419" s="106" t="s">
        <v>353</v>
      </c>
      <c r="G1419" s="106">
        <v>2.4300000000000002</v>
      </c>
      <c r="H1419" s="106">
        <v>2.82</v>
      </c>
      <c r="I1419" s="106">
        <v>3.27</v>
      </c>
      <c r="J1419" s="106">
        <v>3.68</v>
      </c>
      <c r="K1419" s="106">
        <v>4.16</v>
      </c>
      <c r="L1419" s="106">
        <v>4.6500000000000004</v>
      </c>
      <c r="M1419" s="106">
        <v>5.31</v>
      </c>
      <c r="N1419" s="106">
        <v>6.17</v>
      </c>
      <c r="O1419" s="106">
        <v>7.89</v>
      </c>
    </row>
    <row r="1420" spans="1:15">
      <c r="A1420" s="106">
        <v>2010</v>
      </c>
      <c r="B1420" s="106" t="s">
        <v>640</v>
      </c>
      <c r="C1420" s="106" t="s">
        <v>626</v>
      </c>
      <c r="D1420" s="106" t="s">
        <v>627</v>
      </c>
      <c r="E1420" s="106" t="s">
        <v>353</v>
      </c>
      <c r="F1420" s="106" t="s">
        <v>629</v>
      </c>
      <c r="G1420" s="106">
        <v>2.61</v>
      </c>
      <c r="H1420" s="106">
        <v>3.25</v>
      </c>
      <c r="I1420" s="106">
        <v>3.78</v>
      </c>
      <c r="J1420" s="106">
        <v>4.47</v>
      </c>
      <c r="K1420" s="106">
        <v>5.14</v>
      </c>
      <c r="L1420" s="106">
        <v>5.9</v>
      </c>
      <c r="M1420" s="106">
        <v>6.98</v>
      </c>
      <c r="N1420" s="106">
        <v>8.57</v>
      </c>
      <c r="O1420" s="106">
        <v>12.33</v>
      </c>
    </row>
    <row r="1421" spans="1:15">
      <c r="A1421" s="106">
        <v>2010</v>
      </c>
      <c r="B1421" s="106" t="s">
        <v>640</v>
      </c>
      <c r="C1421" s="106" t="s">
        <v>630</v>
      </c>
      <c r="D1421" s="106" t="s">
        <v>627</v>
      </c>
      <c r="E1421" s="106" t="s">
        <v>353</v>
      </c>
      <c r="F1421" s="106" t="s">
        <v>629</v>
      </c>
      <c r="G1421" s="106">
        <v>2.61</v>
      </c>
      <c r="H1421" s="106">
        <v>3.25</v>
      </c>
      <c r="I1421" s="106">
        <v>3.78</v>
      </c>
      <c r="J1421" s="106">
        <v>4.47</v>
      </c>
      <c r="K1421" s="106">
        <v>5.14</v>
      </c>
      <c r="L1421" s="106">
        <v>5.9</v>
      </c>
      <c r="M1421" s="106">
        <v>6.98</v>
      </c>
      <c r="N1421" s="106">
        <v>8.57</v>
      </c>
      <c r="O1421" s="106">
        <v>12.3</v>
      </c>
    </row>
    <row r="1422" spans="1:15">
      <c r="A1422" s="106">
        <v>2010</v>
      </c>
      <c r="B1422" s="106" t="s">
        <v>640</v>
      </c>
      <c r="C1422" s="106" t="s">
        <v>626</v>
      </c>
      <c r="D1422" s="106" t="s">
        <v>627</v>
      </c>
      <c r="E1422" s="106" t="s">
        <v>353</v>
      </c>
      <c r="F1422" s="106" t="s">
        <v>301</v>
      </c>
      <c r="G1422" s="106">
        <v>2.2999999999999998</v>
      </c>
      <c r="H1422" s="106">
        <v>2.4</v>
      </c>
      <c r="I1422" s="106">
        <v>2.81</v>
      </c>
      <c r="J1422" s="106">
        <v>3.13</v>
      </c>
      <c r="K1422" s="106">
        <v>4</v>
      </c>
      <c r="L1422" s="106">
        <v>5.32</v>
      </c>
      <c r="M1422" s="106">
        <v>6.59</v>
      </c>
      <c r="N1422" s="106">
        <v>9.8000000000000007</v>
      </c>
      <c r="O1422" s="106">
        <v>20.81</v>
      </c>
    </row>
    <row r="1423" spans="1:15">
      <c r="A1423" s="106">
        <v>2010</v>
      </c>
      <c r="B1423" s="106" t="s">
        <v>640</v>
      </c>
      <c r="C1423" s="106" t="s">
        <v>630</v>
      </c>
      <c r="D1423" s="106" t="s">
        <v>627</v>
      </c>
      <c r="E1423" s="106" t="s">
        <v>353</v>
      </c>
      <c r="F1423" s="106" t="s">
        <v>301</v>
      </c>
      <c r="G1423" s="106">
        <v>2.2999999999999998</v>
      </c>
      <c r="H1423" s="106">
        <v>2.4</v>
      </c>
      <c r="I1423" s="106">
        <v>2.81</v>
      </c>
      <c r="J1423" s="106">
        <v>3.13</v>
      </c>
      <c r="K1423" s="106">
        <v>4</v>
      </c>
      <c r="L1423" s="106">
        <v>5.32</v>
      </c>
      <c r="M1423" s="106">
        <v>6.59</v>
      </c>
      <c r="N1423" s="106">
        <v>9.8000000000000007</v>
      </c>
      <c r="O1423" s="106">
        <v>20.81</v>
      </c>
    </row>
    <row r="1424" spans="1:15">
      <c r="A1424" s="106">
        <v>2010</v>
      </c>
      <c r="B1424" s="106" t="s">
        <v>640</v>
      </c>
      <c r="C1424" s="106" t="s">
        <v>626</v>
      </c>
      <c r="D1424" s="106" t="s">
        <v>627</v>
      </c>
      <c r="E1424" s="106" t="s">
        <v>353</v>
      </c>
      <c r="F1424" s="106" t="s">
        <v>353</v>
      </c>
      <c r="G1424" s="106">
        <v>2.59</v>
      </c>
      <c r="H1424" s="106">
        <v>3.23</v>
      </c>
      <c r="I1424" s="106">
        <v>3.76</v>
      </c>
      <c r="J1424" s="106">
        <v>4.45</v>
      </c>
      <c r="K1424" s="106">
        <v>5.14</v>
      </c>
      <c r="L1424" s="106">
        <v>5.9</v>
      </c>
      <c r="M1424" s="106">
        <v>6.98</v>
      </c>
      <c r="N1424" s="106">
        <v>8.57</v>
      </c>
      <c r="O1424" s="106">
        <v>12.38</v>
      </c>
    </row>
    <row r="1425" spans="1:15">
      <c r="A1425" s="106">
        <v>2010</v>
      </c>
      <c r="B1425" s="106" t="s">
        <v>640</v>
      </c>
      <c r="C1425" s="106" t="s">
        <v>630</v>
      </c>
      <c r="D1425" s="106" t="s">
        <v>627</v>
      </c>
      <c r="E1425" s="106" t="s">
        <v>353</v>
      </c>
      <c r="F1425" s="106" t="s">
        <v>353</v>
      </c>
      <c r="G1425" s="106">
        <v>2.59</v>
      </c>
      <c r="H1425" s="106">
        <v>3.23</v>
      </c>
      <c r="I1425" s="106">
        <v>3.76</v>
      </c>
      <c r="J1425" s="106">
        <v>4.46</v>
      </c>
      <c r="K1425" s="106">
        <v>5.14</v>
      </c>
      <c r="L1425" s="106">
        <v>5.9</v>
      </c>
      <c r="M1425" s="106">
        <v>6.98</v>
      </c>
      <c r="N1425" s="106">
        <v>8.57</v>
      </c>
      <c r="O1425" s="106">
        <v>12.36</v>
      </c>
    </row>
    <row r="1426" spans="1:15">
      <c r="A1426" s="106">
        <v>2010</v>
      </c>
      <c r="B1426" s="106" t="s">
        <v>640</v>
      </c>
      <c r="C1426" s="106" t="s">
        <v>626</v>
      </c>
      <c r="D1426" s="106" t="s">
        <v>113</v>
      </c>
      <c r="E1426" s="106" t="s">
        <v>641</v>
      </c>
      <c r="F1426" s="106" t="s">
        <v>629</v>
      </c>
      <c r="G1426" s="106" t="s">
        <v>635</v>
      </c>
      <c r="H1426" s="106" t="s">
        <v>635</v>
      </c>
      <c r="I1426" s="106" t="s">
        <v>635</v>
      </c>
      <c r="J1426" s="106" t="s">
        <v>635</v>
      </c>
      <c r="K1426" s="106" t="s">
        <v>635</v>
      </c>
      <c r="L1426" s="106" t="s">
        <v>635</v>
      </c>
      <c r="M1426" s="106" t="s">
        <v>635</v>
      </c>
      <c r="N1426" s="106" t="s">
        <v>635</v>
      </c>
      <c r="O1426" s="106" t="s">
        <v>635</v>
      </c>
    </row>
    <row r="1427" spans="1:15">
      <c r="A1427" s="106">
        <v>2010</v>
      </c>
      <c r="B1427" s="106" t="s">
        <v>640</v>
      </c>
      <c r="C1427" s="106" t="s">
        <v>630</v>
      </c>
      <c r="D1427" s="106" t="s">
        <v>113</v>
      </c>
      <c r="E1427" s="106" t="s">
        <v>641</v>
      </c>
      <c r="F1427" s="106" t="s">
        <v>629</v>
      </c>
      <c r="G1427" s="106" t="s">
        <v>635</v>
      </c>
      <c r="H1427" s="106" t="s">
        <v>635</v>
      </c>
      <c r="I1427" s="106" t="s">
        <v>635</v>
      </c>
      <c r="J1427" s="106" t="s">
        <v>635</v>
      </c>
      <c r="K1427" s="106" t="s">
        <v>635</v>
      </c>
      <c r="L1427" s="106" t="s">
        <v>635</v>
      </c>
      <c r="M1427" s="106" t="s">
        <v>635</v>
      </c>
      <c r="N1427" s="106" t="s">
        <v>635</v>
      </c>
      <c r="O1427" s="106" t="s">
        <v>635</v>
      </c>
    </row>
    <row r="1428" spans="1:15">
      <c r="A1428" s="106">
        <v>2010</v>
      </c>
      <c r="B1428" s="106" t="s">
        <v>640</v>
      </c>
      <c r="C1428" s="106" t="s">
        <v>626</v>
      </c>
      <c r="D1428" s="106" t="s">
        <v>113</v>
      </c>
      <c r="E1428" s="106" t="s">
        <v>641</v>
      </c>
      <c r="F1428" s="106" t="s">
        <v>353</v>
      </c>
      <c r="G1428" s="106" t="s">
        <v>635</v>
      </c>
      <c r="H1428" s="106" t="s">
        <v>635</v>
      </c>
      <c r="I1428" s="106" t="s">
        <v>635</v>
      </c>
      <c r="J1428" s="106" t="s">
        <v>635</v>
      </c>
      <c r="K1428" s="106" t="s">
        <v>635</v>
      </c>
      <c r="L1428" s="106" t="s">
        <v>635</v>
      </c>
      <c r="M1428" s="106" t="s">
        <v>635</v>
      </c>
      <c r="N1428" s="106" t="s">
        <v>635</v>
      </c>
      <c r="O1428" s="106" t="s">
        <v>635</v>
      </c>
    </row>
    <row r="1429" spans="1:15">
      <c r="A1429" s="106">
        <v>2010</v>
      </c>
      <c r="B1429" s="106" t="s">
        <v>640</v>
      </c>
      <c r="C1429" s="106" t="s">
        <v>630</v>
      </c>
      <c r="D1429" s="106" t="s">
        <v>113</v>
      </c>
      <c r="E1429" s="106" t="s">
        <v>641</v>
      </c>
      <c r="F1429" s="106" t="s">
        <v>353</v>
      </c>
      <c r="G1429" s="106" t="s">
        <v>635</v>
      </c>
      <c r="H1429" s="106" t="s">
        <v>635</v>
      </c>
      <c r="I1429" s="106" t="s">
        <v>635</v>
      </c>
      <c r="J1429" s="106" t="s">
        <v>635</v>
      </c>
      <c r="K1429" s="106" t="s">
        <v>635</v>
      </c>
      <c r="L1429" s="106" t="s">
        <v>635</v>
      </c>
      <c r="M1429" s="106" t="s">
        <v>635</v>
      </c>
      <c r="N1429" s="106" t="s">
        <v>635</v>
      </c>
      <c r="O1429" s="106" t="s">
        <v>635</v>
      </c>
    </row>
    <row r="1430" spans="1:15">
      <c r="A1430" s="106">
        <v>2010</v>
      </c>
      <c r="B1430" s="106" t="s">
        <v>640</v>
      </c>
      <c r="C1430" s="106" t="s">
        <v>626</v>
      </c>
      <c r="D1430" s="106" t="s">
        <v>113</v>
      </c>
      <c r="E1430" s="106" t="s">
        <v>628</v>
      </c>
      <c r="F1430" s="106" t="s">
        <v>629</v>
      </c>
      <c r="G1430" s="106">
        <v>3.06</v>
      </c>
      <c r="H1430" s="106">
        <v>4.07</v>
      </c>
      <c r="I1430" s="106">
        <v>4.9000000000000004</v>
      </c>
      <c r="J1430" s="106">
        <v>5.73</v>
      </c>
      <c r="K1430" s="106">
        <v>6.35</v>
      </c>
      <c r="L1430" s="106">
        <v>7.47</v>
      </c>
      <c r="M1430" s="106">
        <v>8.42</v>
      </c>
      <c r="N1430" s="106">
        <v>10.52</v>
      </c>
      <c r="O1430" s="106">
        <v>13.51</v>
      </c>
    </row>
    <row r="1431" spans="1:15">
      <c r="A1431" s="106">
        <v>2010</v>
      </c>
      <c r="B1431" s="106" t="s">
        <v>640</v>
      </c>
      <c r="C1431" s="106" t="s">
        <v>630</v>
      </c>
      <c r="D1431" s="106" t="s">
        <v>113</v>
      </c>
      <c r="E1431" s="106" t="s">
        <v>628</v>
      </c>
      <c r="F1431" s="106" t="s">
        <v>629</v>
      </c>
      <c r="G1431" s="106">
        <v>3.06</v>
      </c>
      <c r="H1431" s="106">
        <v>4.07</v>
      </c>
      <c r="I1431" s="106">
        <v>4.9000000000000004</v>
      </c>
      <c r="J1431" s="106">
        <v>5.73</v>
      </c>
      <c r="K1431" s="106">
        <v>6.35</v>
      </c>
      <c r="L1431" s="106">
        <v>7.47</v>
      </c>
      <c r="M1431" s="106">
        <v>8.42</v>
      </c>
      <c r="N1431" s="106">
        <v>10.51</v>
      </c>
      <c r="O1431" s="106">
        <v>13.51</v>
      </c>
    </row>
    <row r="1432" spans="1:15">
      <c r="A1432" s="106">
        <v>2010</v>
      </c>
      <c r="B1432" s="106" t="s">
        <v>640</v>
      </c>
      <c r="C1432" s="106" t="s">
        <v>626</v>
      </c>
      <c r="D1432" s="106" t="s">
        <v>113</v>
      </c>
      <c r="E1432" s="106" t="s">
        <v>628</v>
      </c>
      <c r="F1432" s="106" t="s">
        <v>301</v>
      </c>
      <c r="G1432" s="106" t="s">
        <v>635</v>
      </c>
      <c r="H1432" s="106" t="s">
        <v>635</v>
      </c>
      <c r="I1432" s="106" t="s">
        <v>635</v>
      </c>
      <c r="J1432" s="106" t="s">
        <v>635</v>
      </c>
      <c r="K1432" s="106" t="s">
        <v>635</v>
      </c>
      <c r="L1432" s="106" t="s">
        <v>635</v>
      </c>
      <c r="M1432" s="106" t="s">
        <v>635</v>
      </c>
      <c r="N1432" s="106" t="s">
        <v>635</v>
      </c>
      <c r="O1432" s="106" t="s">
        <v>635</v>
      </c>
    </row>
    <row r="1433" spans="1:15">
      <c r="A1433" s="106">
        <v>2010</v>
      </c>
      <c r="B1433" s="106" t="s">
        <v>640</v>
      </c>
      <c r="C1433" s="106" t="s">
        <v>630</v>
      </c>
      <c r="D1433" s="106" t="s">
        <v>113</v>
      </c>
      <c r="E1433" s="106" t="s">
        <v>628</v>
      </c>
      <c r="F1433" s="106" t="s">
        <v>301</v>
      </c>
      <c r="G1433" s="106" t="s">
        <v>635</v>
      </c>
      <c r="H1433" s="106" t="s">
        <v>635</v>
      </c>
      <c r="I1433" s="106" t="s">
        <v>635</v>
      </c>
      <c r="J1433" s="106" t="s">
        <v>635</v>
      </c>
      <c r="K1433" s="106" t="s">
        <v>635</v>
      </c>
      <c r="L1433" s="106" t="s">
        <v>635</v>
      </c>
      <c r="M1433" s="106" t="s">
        <v>635</v>
      </c>
      <c r="N1433" s="106" t="s">
        <v>635</v>
      </c>
      <c r="O1433" s="106" t="s">
        <v>635</v>
      </c>
    </row>
    <row r="1434" spans="1:15">
      <c r="A1434" s="106">
        <v>2010</v>
      </c>
      <c r="B1434" s="106" t="s">
        <v>640</v>
      </c>
      <c r="C1434" s="106" t="s">
        <v>626</v>
      </c>
      <c r="D1434" s="106" t="s">
        <v>113</v>
      </c>
      <c r="E1434" s="106" t="s">
        <v>628</v>
      </c>
      <c r="F1434" s="106" t="s">
        <v>353</v>
      </c>
      <c r="G1434" s="106">
        <v>3.06</v>
      </c>
      <c r="H1434" s="106">
        <v>4.07</v>
      </c>
      <c r="I1434" s="106">
        <v>4.87</v>
      </c>
      <c r="J1434" s="106">
        <v>5.73</v>
      </c>
      <c r="K1434" s="106">
        <v>6.29</v>
      </c>
      <c r="L1434" s="106">
        <v>7.44</v>
      </c>
      <c r="M1434" s="106">
        <v>8.41</v>
      </c>
      <c r="N1434" s="106">
        <v>10.51</v>
      </c>
      <c r="O1434" s="106">
        <v>13.51</v>
      </c>
    </row>
    <row r="1435" spans="1:15">
      <c r="A1435" s="106">
        <v>2010</v>
      </c>
      <c r="B1435" s="106" t="s">
        <v>640</v>
      </c>
      <c r="C1435" s="106" t="s">
        <v>630</v>
      </c>
      <c r="D1435" s="106" t="s">
        <v>113</v>
      </c>
      <c r="E1435" s="106" t="s">
        <v>628</v>
      </c>
      <c r="F1435" s="106" t="s">
        <v>353</v>
      </c>
      <c r="G1435" s="106">
        <v>3.06</v>
      </c>
      <c r="H1435" s="106">
        <v>4.07</v>
      </c>
      <c r="I1435" s="106">
        <v>4.87</v>
      </c>
      <c r="J1435" s="106">
        <v>5.72</v>
      </c>
      <c r="K1435" s="106">
        <v>6.29</v>
      </c>
      <c r="L1435" s="106">
        <v>7.44</v>
      </c>
      <c r="M1435" s="106">
        <v>8.41</v>
      </c>
      <c r="N1435" s="106">
        <v>10.46</v>
      </c>
      <c r="O1435" s="106">
        <v>13.51</v>
      </c>
    </row>
    <row r="1436" spans="1:15">
      <c r="A1436" s="106">
        <v>2010</v>
      </c>
      <c r="B1436" s="106" t="s">
        <v>640</v>
      </c>
      <c r="C1436" s="106" t="s">
        <v>626</v>
      </c>
      <c r="D1436" s="106" t="s">
        <v>113</v>
      </c>
      <c r="E1436" s="106" t="s">
        <v>631</v>
      </c>
      <c r="F1436" s="106" t="s">
        <v>629</v>
      </c>
      <c r="G1436" s="106">
        <v>2.37</v>
      </c>
      <c r="H1436" s="106">
        <v>2.77</v>
      </c>
      <c r="I1436" s="106">
        <v>3.1</v>
      </c>
      <c r="J1436" s="106">
        <v>3.43</v>
      </c>
      <c r="K1436" s="106">
        <v>3.78</v>
      </c>
      <c r="L1436" s="106">
        <v>4.21</v>
      </c>
      <c r="M1436" s="106">
        <v>4.6500000000000004</v>
      </c>
      <c r="N1436" s="106">
        <v>5.22</v>
      </c>
      <c r="O1436" s="106">
        <v>6.38</v>
      </c>
    </row>
    <row r="1437" spans="1:15">
      <c r="A1437" s="106">
        <v>2010</v>
      </c>
      <c r="B1437" s="106" t="s">
        <v>640</v>
      </c>
      <c r="C1437" s="106" t="s">
        <v>630</v>
      </c>
      <c r="D1437" s="106" t="s">
        <v>113</v>
      </c>
      <c r="E1437" s="106" t="s">
        <v>631</v>
      </c>
      <c r="F1437" s="106" t="s">
        <v>629</v>
      </c>
      <c r="G1437" s="106">
        <v>2.37</v>
      </c>
      <c r="H1437" s="106">
        <v>2.77</v>
      </c>
      <c r="I1437" s="106">
        <v>3.1</v>
      </c>
      <c r="J1437" s="106">
        <v>3.43</v>
      </c>
      <c r="K1437" s="106">
        <v>3.78</v>
      </c>
      <c r="L1437" s="106">
        <v>4.21</v>
      </c>
      <c r="M1437" s="106">
        <v>4.6500000000000004</v>
      </c>
      <c r="N1437" s="106">
        <v>5.22</v>
      </c>
      <c r="O1437" s="106">
        <v>6.38</v>
      </c>
    </row>
    <row r="1438" spans="1:15">
      <c r="A1438" s="106">
        <v>2010</v>
      </c>
      <c r="B1438" s="106" t="s">
        <v>640</v>
      </c>
      <c r="C1438" s="106" t="s">
        <v>626</v>
      </c>
      <c r="D1438" s="106" t="s">
        <v>113</v>
      </c>
      <c r="E1438" s="106" t="s">
        <v>631</v>
      </c>
      <c r="F1438" s="106" t="s">
        <v>301</v>
      </c>
      <c r="G1438" s="106" t="s">
        <v>635</v>
      </c>
      <c r="H1438" s="106" t="s">
        <v>635</v>
      </c>
      <c r="I1438" s="106" t="s">
        <v>635</v>
      </c>
      <c r="J1438" s="106" t="s">
        <v>635</v>
      </c>
      <c r="K1438" s="106" t="s">
        <v>635</v>
      </c>
      <c r="L1438" s="106" t="s">
        <v>635</v>
      </c>
      <c r="M1438" s="106" t="s">
        <v>635</v>
      </c>
      <c r="N1438" s="106" t="s">
        <v>635</v>
      </c>
      <c r="O1438" s="106" t="s">
        <v>635</v>
      </c>
    </row>
    <row r="1439" spans="1:15">
      <c r="A1439" s="106">
        <v>2010</v>
      </c>
      <c r="B1439" s="106" t="s">
        <v>640</v>
      </c>
      <c r="C1439" s="106" t="s">
        <v>630</v>
      </c>
      <c r="D1439" s="106" t="s">
        <v>113</v>
      </c>
      <c r="E1439" s="106" t="s">
        <v>631</v>
      </c>
      <c r="F1439" s="106" t="s">
        <v>301</v>
      </c>
      <c r="G1439" s="106" t="s">
        <v>635</v>
      </c>
      <c r="H1439" s="106" t="s">
        <v>635</v>
      </c>
      <c r="I1439" s="106" t="s">
        <v>635</v>
      </c>
      <c r="J1439" s="106" t="s">
        <v>635</v>
      </c>
      <c r="K1439" s="106" t="s">
        <v>635</v>
      </c>
      <c r="L1439" s="106" t="s">
        <v>635</v>
      </c>
      <c r="M1439" s="106" t="s">
        <v>635</v>
      </c>
      <c r="N1439" s="106" t="s">
        <v>635</v>
      </c>
      <c r="O1439" s="106" t="s">
        <v>635</v>
      </c>
    </row>
    <row r="1440" spans="1:15">
      <c r="A1440" s="106">
        <v>2010</v>
      </c>
      <c r="B1440" s="106" t="s">
        <v>640</v>
      </c>
      <c r="C1440" s="106" t="s">
        <v>626</v>
      </c>
      <c r="D1440" s="106" t="s">
        <v>113</v>
      </c>
      <c r="E1440" s="106" t="s">
        <v>631</v>
      </c>
      <c r="F1440" s="106" t="s">
        <v>353</v>
      </c>
      <c r="G1440" s="106">
        <v>2.37</v>
      </c>
      <c r="H1440" s="106">
        <v>2.77</v>
      </c>
      <c r="I1440" s="106">
        <v>3.1</v>
      </c>
      <c r="J1440" s="106">
        <v>3.43</v>
      </c>
      <c r="K1440" s="106">
        <v>3.79</v>
      </c>
      <c r="L1440" s="106">
        <v>4.22</v>
      </c>
      <c r="M1440" s="106">
        <v>4.6399999999999997</v>
      </c>
      <c r="N1440" s="106">
        <v>5.21</v>
      </c>
      <c r="O1440" s="106">
        <v>6.38</v>
      </c>
    </row>
    <row r="1441" spans="1:15">
      <c r="A1441" s="106">
        <v>2010</v>
      </c>
      <c r="B1441" s="106" t="s">
        <v>640</v>
      </c>
      <c r="C1441" s="106" t="s">
        <v>630</v>
      </c>
      <c r="D1441" s="106" t="s">
        <v>113</v>
      </c>
      <c r="E1441" s="106" t="s">
        <v>631</v>
      </c>
      <c r="F1441" s="106" t="s">
        <v>353</v>
      </c>
      <c r="G1441" s="106">
        <v>2.37</v>
      </c>
      <c r="H1441" s="106">
        <v>2.77</v>
      </c>
      <c r="I1441" s="106">
        <v>3.1</v>
      </c>
      <c r="J1441" s="106">
        <v>3.43</v>
      </c>
      <c r="K1441" s="106">
        <v>3.79</v>
      </c>
      <c r="L1441" s="106">
        <v>4.22</v>
      </c>
      <c r="M1441" s="106">
        <v>4.6399999999999997</v>
      </c>
      <c r="N1441" s="106">
        <v>5.21</v>
      </c>
      <c r="O1441" s="106">
        <v>6.38</v>
      </c>
    </row>
    <row r="1442" spans="1:15">
      <c r="A1442" s="106">
        <v>2010</v>
      </c>
      <c r="B1442" s="106" t="s">
        <v>640</v>
      </c>
      <c r="C1442" s="106" t="s">
        <v>626</v>
      </c>
      <c r="D1442" s="106" t="s">
        <v>113</v>
      </c>
      <c r="E1442" s="106" t="s">
        <v>353</v>
      </c>
      <c r="F1442" s="106" t="s">
        <v>629</v>
      </c>
      <c r="G1442" s="106">
        <v>2.41</v>
      </c>
      <c r="H1442" s="106">
        <v>2.86</v>
      </c>
      <c r="I1442" s="106">
        <v>3.21</v>
      </c>
      <c r="J1442" s="106">
        <v>3.54</v>
      </c>
      <c r="K1442" s="106">
        <v>4</v>
      </c>
      <c r="L1442" s="106">
        <v>4.47</v>
      </c>
      <c r="M1442" s="106">
        <v>4.97</v>
      </c>
      <c r="N1442" s="106">
        <v>5.84</v>
      </c>
      <c r="O1442" s="106">
        <v>7.64</v>
      </c>
    </row>
    <row r="1443" spans="1:15">
      <c r="A1443" s="106">
        <v>2010</v>
      </c>
      <c r="B1443" s="106" t="s">
        <v>640</v>
      </c>
      <c r="C1443" s="106" t="s">
        <v>630</v>
      </c>
      <c r="D1443" s="106" t="s">
        <v>113</v>
      </c>
      <c r="E1443" s="106" t="s">
        <v>353</v>
      </c>
      <c r="F1443" s="106" t="s">
        <v>629</v>
      </c>
      <c r="G1443" s="106">
        <v>2.41</v>
      </c>
      <c r="H1443" s="106">
        <v>2.86</v>
      </c>
      <c r="I1443" s="106">
        <v>3.21</v>
      </c>
      <c r="J1443" s="106">
        <v>3.55</v>
      </c>
      <c r="K1443" s="106">
        <v>4</v>
      </c>
      <c r="L1443" s="106">
        <v>4.47</v>
      </c>
      <c r="M1443" s="106">
        <v>4.97</v>
      </c>
      <c r="N1443" s="106">
        <v>5.85</v>
      </c>
      <c r="O1443" s="106">
        <v>7.65</v>
      </c>
    </row>
    <row r="1444" spans="1:15">
      <c r="A1444" s="106">
        <v>2010</v>
      </c>
      <c r="B1444" s="106" t="s">
        <v>640</v>
      </c>
      <c r="C1444" s="106" t="s">
        <v>626</v>
      </c>
      <c r="D1444" s="106" t="s">
        <v>113</v>
      </c>
      <c r="E1444" s="106" t="s">
        <v>353</v>
      </c>
      <c r="F1444" s="106" t="s">
        <v>301</v>
      </c>
      <c r="G1444" s="106" t="s">
        <v>635</v>
      </c>
      <c r="H1444" s="106" t="s">
        <v>635</v>
      </c>
      <c r="I1444" s="106" t="s">
        <v>635</v>
      </c>
      <c r="J1444" s="106" t="s">
        <v>635</v>
      </c>
      <c r="K1444" s="106" t="s">
        <v>635</v>
      </c>
      <c r="L1444" s="106" t="s">
        <v>635</v>
      </c>
      <c r="M1444" s="106" t="s">
        <v>635</v>
      </c>
      <c r="N1444" s="106" t="s">
        <v>635</v>
      </c>
      <c r="O1444" s="106" t="s">
        <v>635</v>
      </c>
    </row>
    <row r="1445" spans="1:15">
      <c r="A1445" s="106">
        <v>2010</v>
      </c>
      <c r="B1445" s="106" t="s">
        <v>640</v>
      </c>
      <c r="C1445" s="106" t="s">
        <v>630</v>
      </c>
      <c r="D1445" s="106" t="s">
        <v>113</v>
      </c>
      <c r="E1445" s="106" t="s">
        <v>353</v>
      </c>
      <c r="F1445" s="106" t="s">
        <v>301</v>
      </c>
      <c r="G1445" s="106" t="s">
        <v>635</v>
      </c>
      <c r="H1445" s="106" t="s">
        <v>635</v>
      </c>
      <c r="I1445" s="106" t="s">
        <v>635</v>
      </c>
      <c r="J1445" s="106" t="s">
        <v>635</v>
      </c>
      <c r="K1445" s="106" t="s">
        <v>635</v>
      </c>
      <c r="L1445" s="106" t="s">
        <v>635</v>
      </c>
      <c r="M1445" s="106" t="s">
        <v>635</v>
      </c>
      <c r="N1445" s="106" t="s">
        <v>635</v>
      </c>
      <c r="O1445" s="106" t="s">
        <v>635</v>
      </c>
    </row>
    <row r="1446" spans="1:15">
      <c r="A1446" s="106">
        <v>2010</v>
      </c>
      <c r="B1446" s="106" t="s">
        <v>640</v>
      </c>
      <c r="C1446" s="106" t="s">
        <v>626</v>
      </c>
      <c r="D1446" s="106" t="s">
        <v>113</v>
      </c>
      <c r="E1446" s="106" t="s">
        <v>353</v>
      </c>
      <c r="F1446" s="106" t="s">
        <v>353</v>
      </c>
      <c r="G1446" s="106">
        <v>2.41</v>
      </c>
      <c r="H1446" s="106">
        <v>2.86</v>
      </c>
      <c r="I1446" s="106">
        <v>3.22</v>
      </c>
      <c r="J1446" s="106">
        <v>3.55</v>
      </c>
      <c r="K1446" s="106">
        <v>4</v>
      </c>
      <c r="L1446" s="106">
        <v>4.47</v>
      </c>
      <c r="M1446" s="106">
        <v>4.97</v>
      </c>
      <c r="N1446" s="106">
        <v>5.84</v>
      </c>
      <c r="O1446" s="106">
        <v>7.63</v>
      </c>
    </row>
    <row r="1447" spans="1:15">
      <c r="A1447" s="106">
        <v>2010</v>
      </c>
      <c r="B1447" s="106" t="s">
        <v>640</v>
      </c>
      <c r="C1447" s="106" t="s">
        <v>630</v>
      </c>
      <c r="D1447" s="106" t="s">
        <v>113</v>
      </c>
      <c r="E1447" s="106" t="s">
        <v>353</v>
      </c>
      <c r="F1447" s="106" t="s">
        <v>353</v>
      </c>
      <c r="G1447" s="106">
        <v>2.41</v>
      </c>
      <c r="H1447" s="106">
        <v>2.86</v>
      </c>
      <c r="I1447" s="106">
        <v>3.22</v>
      </c>
      <c r="J1447" s="106">
        <v>3.55</v>
      </c>
      <c r="K1447" s="106">
        <v>4</v>
      </c>
      <c r="L1447" s="106">
        <v>4.47</v>
      </c>
      <c r="M1447" s="106">
        <v>4.97</v>
      </c>
      <c r="N1447" s="106">
        <v>5.84</v>
      </c>
      <c r="O1447" s="106">
        <v>7.64</v>
      </c>
    </row>
    <row r="1448" spans="1:15">
      <c r="A1448" s="106">
        <v>2010</v>
      </c>
      <c r="B1448" s="106" t="s">
        <v>640</v>
      </c>
      <c r="C1448" s="106" t="s">
        <v>626</v>
      </c>
      <c r="D1448" s="106" t="s">
        <v>632</v>
      </c>
      <c r="E1448" s="106" t="s">
        <v>641</v>
      </c>
      <c r="F1448" s="106" t="s">
        <v>629</v>
      </c>
      <c r="G1448" s="106" t="s">
        <v>635</v>
      </c>
      <c r="H1448" s="106" t="s">
        <v>635</v>
      </c>
      <c r="I1448" s="106" t="s">
        <v>635</v>
      </c>
      <c r="J1448" s="106" t="s">
        <v>635</v>
      </c>
      <c r="K1448" s="106" t="s">
        <v>635</v>
      </c>
      <c r="L1448" s="106" t="s">
        <v>635</v>
      </c>
      <c r="M1448" s="106" t="s">
        <v>635</v>
      </c>
      <c r="N1448" s="106" t="s">
        <v>635</v>
      </c>
      <c r="O1448" s="106" t="s">
        <v>635</v>
      </c>
    </row>
    <row r="1449" spans="1:15">
      <c r="A1449" s="106">
        <v>2010</v>
      </c>
      <c r="B1449" s="106" t="s">
        <v>640</v>
      </c>
      <c r="C1449" s="106" t="s">
        <v>630</v>
      </c>
      <c r="D1449" s="106" t="s">
        <v>632</v>
      </c>
      <c r="E1449" s="106" t="s">
        <v>641</v>
      </c>
      <c r="F1449" s="106" t="s">
        <v>629</v>
      </c>
      <c r="G1449" s="106" t="s">
        <v>635</v>
      </c>
      <c r="H1449" s="106" t="s">
        <v>635</v>
      </c>
      <c r="I1449" s="106" t="s">
        <v>635</v>
      </c>
      <c r="J1449" s="106" t="s">
        <v>635</v>
      </c>
      <c r="K1449" s="106" t="s">
        <v>635</v>
      </c>
      <c r="L1449" s="106" t="s">
        <v>635</v>
      </c>
      <c r="M1449" s="106" t="s">
        <v>635</v>
      </c>
      <c r="N1449" s="106" t="s">
        <v>635</v>
      </c>
      <c r="O1449" s="106" t="s">
        <v>635</v>
      </c>
    </row>
    <row r="1450" spans="1:15">
      <c r="A1450" s="106">
        <v>2010</v>
      </c>
      <c r="B1450" s="106" t="s">
        <v>640</v>
      </c>
      <c r="C1450" s="106" t="s">
        <v>626</v>
      </c>
      <c r="D1450" s="106" t="s">
        <v>632</v>
      </c>
      <c r="E1450" s="106" t="s">
        <v>641</v>
      </c>
      <c r="F1450" s="106" t="s">
        <v>353</v>
      </c>
      <c r="G1450" s="106" t="s">
        <v>635</v>
      </c>
      <c r="H1450" s="106" t="s">
        <v>635</v>
      </c>
      <c r="I1450" s="106" t="s">
        <v>635</v>
      </c>
      <c r="J1450" s="106" t="s">
        <v>635</v>
      </c>
      <c r="K1450" s="106" t="s">
        <v>635</v>
      </c>
      <c r="L1450" s="106" t="s">
        <v>635</v>
      </c>
      <c r="M1450" s="106" t="s">
        <v>635</v>
      </c>
      <c r="N1450" s="106" t="s">
        <v>635</v>
      </c>
      <c r="O1450" s="106" t="s">
        <v>635</v>
      </c>
    </row>
    <row r="1451" spans="1:15">
      <c r="A1451" s="106">
        <v>2010</v>
      </c>
      <c r="B1451" s="106" t="s">
        <v>640</v>
      </c>
      <c r="C1451" s="106" t="s">
        <v>630</v>
      </c>
      <c r="D1451" s="106" t="s">
        <v>632</v>
      </c>
      <c r="E1451" s="106" t="s">
        <v>641</v>
      </c>
      <c r="F1451" s="106" t="s">
        <v>353</v>
      </c>
      <c r="G1451" s="106" t="s">
        <v>635</v>
      </c>
      <c r="H1451" s="106" t="s">
        <v>635</v>
      </c>
      <c r="I1451" s="106" t="s">
        <v>635</v>
      </c>
      <c r="J1451" s="106" t="s">
        <v>635</v>
      </c>
      <c r="K1451" s="106" t="s">
        <v>635</v>
      </c>
      <c r="L1451" s="106" t="s">
        <v>635</v>
      </c>
      <c r="M1451" s="106" t="s">
        <v>635</v>
      </c>
      <c r="N1451" s="106" t="s">
        <v>635</v>
      </c>
      <c r="O1451" s="106" t="s">
        <v>635</v>
      </c>
    </row>
    <row r="1452" spans="1:15">
      <c r="A1452" s="106">
        <v>2010</v>
      </c>
      <c r="B1452" s="106" t="s">
        <v>640</v>
      </c>
      <c r="C1452" s="106" t="s">
        <v>626</v>
      </c>
      <c r="D1452" s="106" t="s">
        <v>632</v>
      </c>
      <c r="E1452" s="106" t="s">
        <v>628</v>
      </c>
      <c r="F1452" s="106" t="s">
        <v>629</v>
      </c>
      <c r="G1452" s="106">
        <v>3.94</v>
      </c>
      <c r="H1452" s="106">
        <v>5.0199999999999996</v>
      </c>
      <c r="I1452" s="106">
        <v>5.81</v>
      </c>
      <c r="J1452" s="106">
        <v>6.67</v>
      </c>
      <c r="K1452" s="106">
        <v>7.49</v>
      </c>
      <c r="L1452" s="106">
        <v>8.4600000000000009</v>
      </c>
      <c r="M1452" s="106">
        <v>9.67</v>
      </c>
      <c r="N1452" s="106">
        <v>11.48</v>
      </c>
      <c r="O1452" s="106">
        <v>14.98</v>
      </c>
    </row>
    <row r="1453" spans="1:15">
      <c r="A1453" s="106">
        <v>2010</v>
      </c>
      <c r="B1453" s="106" t="s">
        <v>640</v>
      </c>
      <c r="C1453" s="106" t="s">
        <v>630</v>
      </c>
      <c r="D1453" s="106" t="s">
        <v>632</v>
      </c>
      <c r="E1453" s="106" t="s">
        <v>628</v>
      </c>
      <c r="F1453" s="106" t="s">
        <v>629</v>
      </c>
      <c r="G1453" s="106">
        <v>3.94</v>
      </c>
      <c r="H1453" s="106">
        <v>5.01</v>
      </c>
      <c r="I1453" s="106">
        <v>5.8</v>
      </c>
      <c r="J1453" s="106">
        <v>6.65</v>
      </c>
      <c r="K1453" s="106">
        <v>7.42</v>
      </c>
      <c r="L1453" s="106">
        <v>8.4499999999999993</v>
      </c>
      <c r="M1453" s="106">
        <v>9.64</v>
      </c>
      <c r="N1453" s="106">
        <v>11.45</v>
      </c>
      <c r="O1453" s="106">
        <v>14.98</v>
      </c>
    </row>
    <row r="1454" spans="1:15">
      <c r="A1454" s="106">
        <v>2010</v>
      </c>
      <c r="B1454" s="106" t="s">
        <v>640</v>
      </c>
      <c r="C1454" s="106" t="s">
        <v>626</v>
      </c>
      <c r="D1454" s="106" t="s">
        <v>632</v>
      </c>
      <c r="E1454" s="106" t="s">
        <v>628</v>
      </c>
      <c r="F1454" s="106" t="s">
        <v>301</v>
      </c>
      <c r="G1454" s="106" t="s">
        <v>635</v>
      </c>
      <c r="H1454" s="106" t="s">
        <v>635</v>
      </c>
      <c r="I1454" s="106" t="s">
        <v>635</v>
      </c>
      <c r="J1454" s="106" t="s">
        <v>635</v>
      </c>
      <c r="K1454" s="106" t="s">
        <v>635</v>
      </c>
      <c r="L1454" s="106" t="s">
        <v>635</v>
      </c>
      <c r="M1454" s="106" t="s">
        <v>635</v>
      </c>
      <c r="N1454" s="106" t="s">
        <v>635</v>
      </c>
      <c r="O1454" s="106" t="s">
        <v>635</v>
      </c>
    </row>
    <row r="1455" spans="1:15">
      <c r="A1455" s="106">
        <v>2010</v>
      </c>
      <c r="B1455" s="106" t="s">
        <v>640</v>
      </c>
      <c r="C1455" s="106" t="s">
        <v>630</v>
      </c>
      <c r="D1455" s="106" t="s">
        <v>632</v>
      </c>
      <c r="E1455" s="106" t="s">
        <v>628</v>
      </c>
      <c r="F1455" s="106" t="s">
        <v>301</v>
      </c>
      <c r="G1455" s="106" t="s">
        <v>635</v>
      </c>
      <c r="H1455" s="106" t="s">
        <v>635</v>
      </c>
      <c r="I1455" s="106" t="s">
        <v>635</v>
      </c>
      <c r="J1455" s="106" t="s">
        <v>635</v>
      </c>
      <c r="K1455" s="106" t="s">
        <v>635</v>
      </c>
      <c r="L1455" s="106" t="s">
        <v>635</v>
      </c>
      <c r="M1455" s="106" t="s">
        <v>635</v>
      </c>
      <c r="N1455" s="106" t="s">
        <v>635</v>
      </c>
      <c r="O1455" s="106" t="s">
        <v>635</v>
      </c>
    </row>
    <row r="1456" spans="1:15">
      <c r="A1456" s="106">
        <v>2010</v>
      </c>
      <c r="B1456" s="106" t="s">
        <v>640</v>
      </c>
      <c r="C1456" s="106" t="s">
        <v>626</v>
      </c>
      <c r="D1456" s="106" t="s">
        <v>632</v>
      </c>
      <c r="E1456" s="106" t="s">
        <v>628</v>
      </c>
      <c r="F1456" s="106" t="s">
        <v>353</v>
      </c>
      <c r="G1456" s="106">
        <v>3.95</v>
      </c>
      <c r="H1456" s="106">
        <v>5.05</v>
      </c>
      <c r="I1456" s="106">
        <v>5.83</v>
      </c>
      <c r="J1456" s="106">
        <v>6.67</v>
      </c>
      <c r="K1456" s="106">
        <v>7.5</v>
      </c>
      <c r="L1456" s="106">
        <v>8.4600000000000009</v>
      </c>
      <c r="M1456" s="106">
        <v>9.69</v>
      </c>
      <c r="N1456" s="106">
        <v>11.46</v>
      </c>
      <c r="O1456" s="106">
        <v>14.98</v>
      </c>
    </row>
    <row r="1457" spans="1:15">
      <c r="A1457" s="106">
        <v>2010</v>
      </c>
      <c r="B1457" s="106" t="s">
        <v>640</v>
      </c>
      <c r="C1457" s="106" t="s">
        <v>630</v>
      </c>
      <c r="D1457" s="106" t="s">
        <v>632</v>
      </c>
      <c r="E1457" s="106" t="s">
        <v>628</v>
      </c>
      <c r="F1457" s="106" t="s">
        <v>353</v>
      </c>
      <c r="G1457" s="106">
        <v>3.94</v>
      </c>
      <c r="H1457" s="106">
        <v>5.0199999999999996</v>
      </c>
      <c r="I1457" s="106">
        <v>5.82</v>
      </c>
      <c r="J1457" s="106">
        <v>6.65</v>
      </c>
      <c r="K1457" s="106">
        <v>7.43</v>
      </c>
      <c r="L1457" s="106">
        <v>8.4499999999999993</v>
      </c>
      <c r="M1457" s="106">
        <v>9.66</v>
      </c>
      <c r="N1457" s="106">
        <v>11.44</v>
      </c>
      <c r="O1457" s="106">
        <v>14.9</v>
      </c>
    </row>
    <row r="1458" spans="1:15">
      <c r="A1458" s="106">
        <v>2010</v>
      </c>
      <c r="B1458" s="106" t="s">
        <v>640</v>
      </c>
      <c r="C1458" s="106" t="s">
        <v>626</v>
      </c>
      <c r="D1458" s="106" t="s">
        <v>632</v>
      </c>
      <c r="E1458" s="106" t="s">
        <v>631</v>
      </c>
      <c r="F1458" s="106" t="s">
        <v>629</v>
      </c>
      <c r="G1458" s="106">
        <v>2.36</v>
      </c>
      <c r="H1458" s="106">
        <v>2.72</v>
      </c>
      <c r="I1458" s="106">
        <v>3.13</v>
      </c>
      <c r="J1458" s="106">
        <v>3.52</v>
      </c>
      <c r="K1458" s="106">
        <v>3.94</v>
      </c>
      <c r="L1458" s="106">
        <v>4.3899999999999997</v>
      </c>
      <c r="M1458" s="106">
        <v>4.87</v>
      </c>
      <c r="N1458" s="106">
        <v>5.62</v>
      </c>
      <c r="O1458" s="106">
        <v>6.79</v>
      </c>
    </row>
    <row r="1459" spans="1:15">
      <c r="A1459" s="106">
        <v>2010</v>
      </c>
      <c r="B1459" s="106" t="s">
        <v>640</v>
      </c>
      <c r="C1459" s="106" t="s">
        <v>630</v>
      </c>
      <c r="D1459" s="106" t="s">
        <v>632</v>
      </c>
      <c r="E1459" s="106" t="s">
        <v>631</v>
      </c>
      <c r="F1459" s="106" t="s">
        <v>629</v>
      </c>
      <c r="G1459" s="106">
        <v>2.36</v>
      </c>
      <c r="H1459" s="106">
        <v>2.72</v>
      </c>
      <c r="I1459" s="106">
        <v>3.13</v>
      </c>
      <c r="J1459" s="106">
        <v>3.52</v>
      </c>
      <c r="K1459" s="106">
        <v>3.94</v>
      </c>
      <c r="L1459" s="106">
        <v>4.3899999999999997</v>
      </c>
      <c r="M1459" s="106">
        <v>4.87</v>
      </c>
      <c r="N1459" s="106">
        <v>5.62</v>
      </c>
      <c r="O1459" s="106">
        <v>6.79</v>
      </c>
    </row>
    <row r="1460" spans="1:15">
      <c r="A1460" s="106">
        <v>2010</v>
      </c>
      <c r="B1460" s="106" t="s">
        <v>640</v>
      </c>
      <c r="C1460" s="106" t="s">
        <v>626</v>
      </c>
      <c r="D1460" s="106" t="s">
        <v>632</v>
      </c>
      <c r="E1460" s="106" t="s">
        <v>631</v>
      </c>
      <c r="F1460" s="106" t="s">
        <v>301</v>
      </c>
      <c r="G1460" s="106">
        <v>2.81</v>
      </c>
      <c r="H1460" s="106">
        <v>3.05</v>
      </c>
      <c r="I1460" s="106">
        <v>3.72</v>
      </c>
      <c r="J1460" s="106">
        <v>4</v>
      </c>
      <c r="K1460" s="106">
        <v>4.75</v>
      </c>
      <c r="L1460" s="106">
        <v>5.28</v>
      </c>
      <c r="M1460" s="106">
        <v>5.67</v>
      </c>
      <c r="N1460" s="106">
        <v>6.42</v>
      </c>
      <c r="O1460" s="106">
        <v>7.4</v>
      </c>
    </row>
    <row r="1461" spans="1:15">
      <c r="A1461" s="106">
        <v>2010</v>
      </c>
      <c r="B1461" s="106" t="s">
        <v>640</v>
      </c>
      <c r="C1461" s="106" t="s">
        <v>630</v>
      </c>
      <c r="D1461" s="106" t="s">
        <v>632</v>
      </c>
      <c r="E1461" s="106" t="s">
        <v>631</v>
      </c>
      <c r="F1461" s="106" t="s">
        <v>301</v>
      </c>
      <c r="G1461" s="106">
        <v>2.81</v>
      </c>
      <c r="H1461" s="106">
        <v>3.05</v>
      </c>
      <c r="I1461" s="106">
        <v>3.72</v>
      </c>
      <c r="J1461" s="106">
        <v>4</v>
      </c>
      <c r="K1461" s="106">
        <v>4.75</v>
      </c>
      <c r="L1461" s="106">
        <v>5.28</v>
      </c>
      <c r="M1461" s="106">
        <v>5.67</v>
      </c>
      <c r="N1461" s="106">
        <v>6.42</v>
      </c>
      <c r="O1461" s="106">
        <v>7.4</v>
      </c>
    </row>
    <row r="1462" spans="1:15">
      <c r="A1462" s="106">
        <v>2010</v>
      </c>
      <c r="B1462" s="106" t="s">
        <v>640</v>
      </c>
      <c r="C1462" s="106" t="s">
        <v>626</v>
      </c>
      <c r="D1462" s="106" t="s">
        <v>632</v>
      </c>
      <c r="E1462" s="106" t="s">
        <v>631</v>
      </c>
      <c r="F1462" s="106" t="s">
        <v>353</v>
      </c>
      <c r="G1462" s="106">
        <v>2.36</v>
      </c>
      <c r="H1462" s="106">
        <v>2.73</v>
      </c>
      <c r="I1462" s="106">
        <v>3.13</v>
      </c>
      <c r="J1462" s="106">
        <v>3.53</v>
      </c>
      <c r="K1462" s="106">
        <v>3.95</v>
      </c>
      <c r="L1462" s="106">
        <v>4.3899999999999997</v>
      </c>
      <c r="M1462" s="106">
        <v>4.88</v>
      </c>
      <c r="N1462" s="106">
        <v>5.62</v>
      </c>
      <c r="O1462" s="106">
        <v>6.79</v>
      </c>
    </row>
    <row r="1463" spans="1:15">
      <c r="A1463" s="106">
        <v>2010</v>
      </c>
      <c r="B1463" s="106" t="s">
        <v>640</v>
      </c>
      <c r="C1463" s="106" t="s">
        <v>630</v>
      </c>
      <c r="D1463" s="106" t="s">
        <v>632</v>
      </c>
      <c r="E1463" s="106" t="s">
        <v>631</v>
      </c>
      <c r="F1463" s="106" t="s">
        <v>353</v>
      </c>
      <c r="G1463" s="106">
        <v>2.36</v>
      </c>
      <c r="H1463" s="106">
        <v>2.73</v>
      </c>
      <c r="I1463" s="106">
        <v>3.13</v>
      </c>
      <c r="J1463" s="106">
        <v>3.53</v>
      </c>
      <c r="K1463" s="106">
        <v>3.95</v>
      </c>
      <c r="L1463" s="106">
        <v>4.3899999999999997</v>
      </c>
      <c r="M1463" s="106">
        <v>4.88</v>
      </c>
      <c r="N1463" s="106">
        <v>5.62</v>
      </c>
      <c r="O1463" s="106">
        <v>6.79</v>
      </c>
    </row>
    <row r="1464" spans="1:15">
      <c r="A1464" s="106">
        <v>2010</v>
      </c>
      <c r="B1464" s="106" t="s">
        <v>640</v>
      </c>
      <c r="C1464" s="106" t="s">
        <v>626</v>
      </c>
      <c r="D1464" s="106" t="s">
        <v>632</v>
      </c>
      <c r="E1464" s="106" t="s">
        <v>353</v>
      </c>
      <c r="F1464" s="106" t="s">
        <v>629</v>
      </c>
      <c r="G1464" s="106">
        <v>2.4300000000000002</v>
      </c>
      <c r="H1464" s="106">
        <v>2.87</v>
      </c>
      <c r="I1464" s="106">
        <v>3.38</v>
      </c>
      <c r="J1464" s="106">
        <v>3.85</v>
      </c>
      <c r="K1464" s="106">
        <v>4.34</v>
      </c>
      <c r="L1464" s="106">
        <v>4.8899999999999997</v>
      </c>
      <c r="M1464" s="106">
        <v>5.65</v>
      </c>
      <c r="N1464" s="106">
        <v>6.72</v>
      </c>
      <c r="O1464" s="106">
        <v>8.67</v>
      </c>
    </row>
    <row r="1465" spans="1:15">
      <c r="A1465" s="106">
        <v>2010</v>
      </c>
      <c r="B1465" s="106" t="s">
        <v>640</v>
      </c>
      <c r="C1465" s="106" t="s">
        <v>630</v>
      </c>
      <c r="D1465" s="106" t="s">
        <v>632</v>
      </c>
      <c r="E1465" s="106" t="s">
        <v>353</v>
      </c>
      <c r="F1465" s="106" t="s">
        <v>629</v>
      </c>
      <c r="G1465" s="106">
        <v>2.4300000000000002</v>
      </c>
      <c r="H1465" s="106">
        <v>2.87</v>
      </c>
      <c r="I1465" s="106">
        <v>3.38</v>
      </c>
      <c r="J1465" s="106">
        <v>3.85</v>
      </c>
      <c r="K1465" s="106">
        <v>4.34</v>
      </c>
      <c r="L1465" s="106">
        <v>4.8899999999999997</v>
      </c>
      <c r="M1465" s="106">
        <v>5.65</v>
      </c>
      <c r="N1465" s="106">
        <v>6.72</v>
      </c>
      <c r="O1465" s="106">
        <v>8.67</v>
      </c>
    </row>
    <row r="1466" spans="1:15">
      <c r="A1466" s="106">
        <v>2010</v>
      </c>
      <c r="B1466" s="106" t="s">
        <v>640</v>
      </c>
      <c r="C1466" s="106" t="s">
        <v>626</v>
      </c>
      <c r="D1466" s="106" t="s">
        <v>632</v>
      </c>
      <c r="E1466" s="106" t="s">
        <v>353</v>
      </c>
      <c r="F1466" s="106" t="s">
        <v>301</v>
      </c>
      <c r="G1466" s="106">
        <v>2.86</v>
      </c>
      <c r="H1466" s="106">
        <v>3.47</v>
      </c>
      <c r="I1466" s="106">
        <v>4</v>
      </c>
      <c r="J1466" s="106">
        <v>4.82</v>
      </c>
      <c r="K1466" s="106">
        <v>5.38</v>
      </c>
      <c r="L1466" s="106">
        <v>6.19</v>
      </c>
      <c r="M1466" s="106">
        <v>6.48</v>
      </c>
      <c r="N1466" s="106">
        <v>7.57</v>
      </c>
      <c r="O1466" s="106">
        <v>10.44</v>
      </c>
    </row>
    <row r="1467" spans="1:15">
      <c r="A1467" s="106">
        <v>2010</v>
      </c>
      <c r="B1467" s="106" t="s">
        <v>640</v>
      </c>
      <c r="C1467" s="106" t="s">
        <v>630</v>
      </c>
      <c r="D1467" s="106" t="s">
        <v>632</v>
      </c>
      <c r="E1467" s="106" t="s">
        <v>353</v>
      </c>
      <c r="F1467" s="106" t="s">
        <v>301</v>
      </c>
      <c r="G1467" s="106">
        <v>2.86</v>
      </c>
      <c r="H1467" s="106">
        <v>3.47</v>
      </c>
      <c r="I1467" s="106">
        <v>4</v>
      </c>
      <c r="J1467" s="106">
        <v>5</v>
      </c>
      <c r="K1467" s="106">
        <v>5.38</v>
      </c>
      <c r="L1467" s="106">
        <v>6.19</v>
      </c>
      <c r="M1467" s="106">
        <v>6.48</v>
      </c>
      <c r="N1467" s="106">
        <v>7.57</v>
      </c>
      <c r="O1467" s="106">
        <v>10.44</v>
      </c>
    </row>
    <row r="1468" spans="1:15">
      <c r="A1468" s="106">
        <v>2010</v>
      </c>
      <c r="B1468" s="106" t="s">
        <v>640</v>
      </c>
      <c r="C1468" s="106" t="s">
        <v>626</v>
      </c>
      <c r="D1468" s="106" t="s">
        <v>632</v>
      </c>
      <c r="E1468" s="106" t="s">
        <v>353</v>
      </c>
      <c r="F1468" s="106" t="s">
        <v>353</v>
      </c>
      <c r="G1468" s="106">
        <v>2.4300000000000002</v>
      </c>
      <c r="H1468" s="106">
        <v>2.87</v>
      </c>
      <c r="I1468" s="106">
        <v>3.38</v>
      </c>
      <c r="J1468" s="106">
        <v>3.86</v>
      </c>
      <c r="K1468" s="106">
        <v>4.34</v>
      </c>
      <c r="L1468" s="106">
        <v>4.9000000000000004</v>
      </c>
      <c r="M1468" s="106">
        <v>5.67</v>
      </c>
      <c r="N1468" s="106">
        <v>6.72</v>
      </c>
      <c r="O1468" s="106">
        <v>8.69</v>
      </c>
    </row>
    <row r="1469" spans="1:15">
      <c r="A1469" s="106">
        <v>2010</v>
      </c>
      <c r="B1469" s="106" t="s">
        <v>640</v>
      </c>
      <c r="C1469" s="106" t="s">
        <v>630</v>
      </c>
      <c r="D1469" s="106" t="s">
        <v>632</v>
      </c>
      <c r="E1469" s="106" t="s">
        <v>353</v>
      </c>
      <c r="F1469" s="106" t="s">
        <v>353</v>
      </c>
      <c r="G1469" s="106">
        <v>2.4300000000000002</v>
      </c>
      <c r="H1469" s="106">
        <v>2.87</v>
      </c>
      <c r="I1469" s="106">
        <v>3.38</v>
      </c>
      <c r="J1469" s="106">
        <v>3.86</v>
      </c>
      <c r="K1469" s="106">
        <v>4.34</v>
      </c>
      <c r="L1469" s="106">
        <v>4.9000000000000004</v>
      </c>
      <c r="M1469" s="106">
        <v>5.67</v>
      </c>
      <c r="N1469" s="106">
        <v>6.72</v>
      </c>
      <c r="O1469" s="106">
        <v>8.68</v>
      </c>
    </row>
    <row r="1470" spans="1:15">
      <c r="A1470" s="106">
        <v>2010</v>
      </c>
      <c r="B1470" s="106" t="s">
        <v>640</v>
      </c>
      <c r="C1470" s="106" t="s">
        <v>626</v>
      </c>
      <c r="D1470" s="106" t="s">
        <v>633</v>
      </c>
      <c r="E1470" s="106" t="s">
        <v>641</v>
      </c>
      <c r="F1470" s="106" t="s">
        <v>629</v>
      </c>
      <c r="G1470" s="106" t="s">
        <v>635</v>
      </c>
      <c r="H1470" s="106" t="s">
        <v>635</v>
      </c>
      <c r="I1470" s="106" t="s">
        <v>635</v>
      </c>
      <c r="J1470" s="106" t="s">
        <v>635</v>
      </c>
      <c r="K1470" s="106" t="s">
        <v>635</v>
      </c>
      <c r="L1470" s="106" t="s">
        <v>635</v>
      </c>
      <c r="M1470" s="106" t="s">
        <v>635</v>
      </c>
      <c r="N1470" s="106" t="s">
        <v>635</v>
      </c>
      <c r="O1470" s="106" t="s">
        <v>635</v>
      </c>
    </row>
    <row r="1471" spans="1:15">
      <c r="A1471" s="106">
        <v>2010</v>
      </c>
      <c r="B1471" s="106" t="s">
        <v>640</v>
      </c>
      <c r="C1471" s="106" t="s">
        <v>630</v>
      </c>
      <c r="D1471" s="106" t="s">
        <v>633</v>
      </c>
      <c r="E1471" s="106" t="s">
        <v>641</v>
      </c>
      <c r="F1471" s="106" t="s">
        <v>629</v>
      </c>
      <c r="G1471" s="106" t="s">
        <v>635</v>
      </c>
      <c r="H1471" s="106" t="s">
        <v>635</v>
      </c>
      <c r="I1471" s="106" t="s">
        <v>635</v>
      </c>
      <c r="J1471" s="106" t="s">
        <v>635</v>
      </c>
      <c r="K1471" s="106" t="s">
        <v>635</v>
      </c>
      <c r="L1471" s="106" t="s">
        <v>635</v>
      </c>
      <c r="M1471" s="106" t="s">
        <v>635</v>
      </c>
      <c r="N1471" s="106" t="s">
        <v>635</v>
      </c>
      <c r="O1471" s="106" t="s">
        <v>635</v>
      </c>
    </row>
    <row r="1472" spans="1:15">
      <c r="A1472" s="106">
        <v>2010</v>
      </c>
      <c r="B1472" s="106" t="s">
        <v>640</v>
      </c>
      <c r="C1472" s="106" t="s">
        <v>626</v>
      </c>
      <c r="D1472" s="106" t="s">
        <v>633</v>
      </c>
      <c r="E1472" s="106" t="s">
        <v>641</v>
      </c>
      <c r="F1472" s="106" t="s">
        <v>353</v>
      </c>
      <c r="G1472" s="106" t="s">
        <v>635</v>
      </c>
      <c r="H1472" s="106" t="s">
        <v>635</v>
      </c>
      <c r="I1472" s="106" t="s">
        <v>635</v>
      </c>
      <c r="J1472" s="106" t="s">
        <v>635</v>
      </c>
      <c r="K1472" s="106" t="s">
        <v>635</v>
      </c>
      <c r="L1472" s="106" t="s">
        <v>635</v>
      </c>
      <c r="M1472" s="106" t="s">
        <v>635</v>
      </c>
      <c r="N1472" s="106" t="s">
        <v>635</v>
      </c>
      <c r="O1472" s="106" t="s">
        <v>635</v>
      </c>
    </row>
    <row r="1473" spans="1:15">
      <c r="A1473" s="106">
        <v>2010</v>
      </c>
      <c r="B1473" s="106" t="s">
        <v>640</v>
      </c>
      <c r="C1473" s="106" t="s">
        <v>630</v>
      </c>
      <c r="D1473" s="106" t="s">
        <v>633</v>
      </c>
      <c r="E1473" s="106" t="s">
        <v>641</v>
      </c>
      <c r="F1473" s="106" t="s">
        <v>353</v>
      </c>
      <c r="G1473" s="106" t="s">
        <v>635</v>
      </c>
      <c r="H1473" s="106" t="s">
        <v>635</v>
      </c>
      <c r="I1473" s="106" t="s">
        <v>635</v>
      </c>
      <c r="J1473" s="106" t="s">
        <v>635</v>
      </c>
      <c r="K1473" s="106" t="s">
        <v>635</v>
      </c>
      <c r="L1473" s="106" t="s">
        <v>635</v>
      </c>
      <c r="M1473" s="106" t="s">
        <v>635</v>
      </c>
      <c r="N1473" s="106" t="s">
        <v>635</v>
      </c>
      <c r="O1473" s="106" t="s">
        <v>635</v>
      </c>
    </row>
    <row r="1474" spans="1:15">
      <c r="A1474" s="106">
        <v>2010</v>
      </c>
      <c r="B1474" s="106" t="s">
        <v>640</v>
      </c>
      <c r="C1474" s="106" t="s">
        <v>626</v>
      </c>
      <c r="D1474" s="106" t="s">
        <v>633</v>
      </c>
      <c r="E1474" s="106" t="s">
        <v>628</v>
      </c>
      <c r="F1474" s="106" t="s">
        <v>629</v>
      </c>
      <c r="G1474" s="106">
        <v>4.96</v>
      </c>
      <c r="H1474" s="106">
        <v>5.7</v>
      </c>
      <c r="I1474" s="106">
        <v>6.25</v>
      </c>
      <c r="J1474" s="106">
        <v>6.62</v>
      </c>
      <c r="K1474" s="106">
        <v>6.99</v>
      </c>
      <c r="L1474" s="106">
        <v>7.46</v>
      </c>
      <c r="M1474" s="106">
        <v>8.0500000000000007</v>
      </c>
      <c r="N1474" s="106">
        <v>9.36</v>
      </c>
      <c r="O1474" s="106">
        <v>12.57</v>
      </c>
    </row>
    <row r="1475" spans="1:15">
      <c r="A1475" s="106">
        <v>2010</v>
      </c>
      <c r="B1475" s="106" t="s">
        <v>640</v>
      </c>
      <c r="C1475" s="106" t="s">
        <v>630</v>
      </c>
      <c r="D1475" s="106" t="s">
        <v>633</v>
      </c>
      <c r="E1475" s="106" t="s">
        <v>628</v>
      </c>
      <c r="F1475" s="106" t="s">
        <v>629</v>
      </c>
      <c r="G1475" s="106">
        <v>4.8899999999999997</v>
      </c>
      <c r="H1475" s="106">
        <v>5.66</v>
      </c>
      <c r="I1475" s="106">
        <v>6.23</v>
      </c>
      <c r="J1475" s="106">
        <v>6.61</v>
      </c>
      <c r="K1475" s="106">
        <v>6.97</v>
      </c>
      <c r="L1475" s="106">
        <v>7.45</v>
      </c>
      <c r="M1475" s="106">
        <v>8.0299999999999994</v>
      </c>
      <c r="N1475" s="106">
        <v>9.33</v>
      </c>
      <c r="O1475" s="106">
        <v>12.54</v>
      </c>
    </row>
    <row r="1476" spans="1:15">
      <c r="A1476" s="106">
        <v>2010</v>
      </c>
      <c r="B1476" s="106" t="s">
        <v>640</v>
      </c>
      <c r="C1476" s="106" t="s">
        <v>626</v>
      </c>
      <c r="D1476" s="106" t="s">
        <v>633</v>
      </c>
      <c r="E1476" s="106" t="s">
        <v>628</v>
      </c>
      <c r="F1476" s="106" t="s">
        <v>301</v>
      </c>
      <c r="G1476" s="106">
        <v>4.82</v>
      </c>
      <c r="H1476" s="106">
        <v>5.42</v>
      </c>
      <c r="I1476" s="106">
        <v>5.92</v>
      </c>
      <c r="J1476" s="106">
        <v>6.04</v>
      </c>
      <c r="K1476" s="106">
        <v>6.22</v>
      </c>
      <c r="L1476" s="106">
        <v>6.49</v>
      </c>
      <c r="M1476" s="106">
        <v>7</v>
      </c>
      <c r="N1476" s="106">
        <v>7.81</v>
      </c>
      <c r="O1476" s="106">
        <v>11.84</v>
      </c>
    </row>
    <row r="1477" spans="1:15">
      <c r="A1477" s="106">
        <v>2010</v>
      </c>
      <c r="B1477" s="106" t="s">
        <v>640</v>
      </c>
      <c r="C1477" s="106" t="s">
        <v>630</v>
      </c>
      <c r="D1477" s="106" t="s">
        <v>633</v>
      </c>
      <c r="E1477" s="106" t="s">
        <v>628</v>
      </c>
      <c r="F1477" s="106" t="s">
        <v>301</v>
      </c>
      <c r="G1477" s="106">
        <v>4.82</v>
      </c>
      <c r="H1477" s="106">
        <v>5.36</v>
      </c>
      <c r="I1477" s="106">
        <v>5.9</v>
      </c>
      <c r="J1477" s="106">
        <v>6.03</v>
      </c>
      <c r="K1477" s="106">
        <v>6.22</v>
      </c>
      <c r="L1477" s="106">
        <v>6.49</v>
      </c>
      <c r="M1477" s="106">
        <v>6.98</v>
      </c>
      <c r="N1477" s="106">
        <v>7.79</v>
      </c>
      <c r="O1477" s="106">
        <v>11.84</v>
      </c>
    </row>
    <row r="1478" spans="1:15">
      <c r="A1478" s="106">
        <v>2010</v>
      </c>
      <c r="B1478" s="106" t="s">
        <v>640</v>
      </c>
      <c r="C1478" s="106" t="s">
        <v>626</v>
      </c>
      <c r="D1478" s="106" t="s">
        <v>633</v>
      </c>
      <c r="E1478" s="106" t="s">
        <v>628</v>
      </c>
      <c r="F1478" s="106" t="s">
        <v>353</v>
      </c>
      <c r="G1478" s="106">
        <v>4.92</v>
      </c>
      <c r="H1478" s="106">
        <v>5.68</v>
      </c>
      <c r="I1478" s="106">
        <v>6.18</v>
      </c>
      <c r="J1478" s="106">
        <v>6.55</v>
      </c>
      <c r="K1478" s="106">
        <v>6.92</v>
      </c>
      <c r="L1478" s="106">
        <v>7.4</v>
      </c>
      <c r="M1478" s="106">
        <v>7.97</v>
      </c>
      <c r="N1478" s="106">
        <v>9.2799999999999994</v>
      </c>
      <c r="O1478" s="106">
        <v>12.52</v>
      </c>
    </row>
    <row r="1479" spans="1:15">
      <c r="A1479" s="106">
        <v>2010</v>
      </c>
      <c r="B1479" s="106" t="s">
        <v>640</v>
      </c>
      <c r="C1479" s="106" t="s">
        <v>630</v>
      </c>
      <c r="D1479" s="106" t="s">
        <v>633</v>
      </c>
      <c r="E1479" s="106" t="s">
        <v>628</v>
      </c>
      <c r="F1479" s="106" t="s">
        <v>353</v>
      </c>
      <c r="G1479" s="106">
        <v>4.88</v>
      </c>
      <c r="H1479" s="106">
        <v>5.63</v>
      </c>
      <c r="I1479" s="106">
        <v>6.16</v>
      </c>
      <c r="J1479" s="106">
        <v>6.54</v>
      </c>
      <c r="K1479" s="106">
        <v>6.9</v>
      </c>
      <c r="L1479" s="106">
        <v>7.38</v>
      </c>
      <c r="M1479" s="106">
        <v>7.96</v>
      </c>
      <c r="N1479" s="106">
        <v>9.25</v>
      </c>
      <c r="O1479" s="106">
        <v>12.46</v>
      </c>
    </row>
    <row r="1480" spans="1:15">
      <c r="A1480" s="106">
        <v>2010</v>
      </c>
      <c r="B1480" s="106" t="s">
        <v>640</v>
      </c>
      <c r="C1480" s="106" t="s">
        <v>626</v>
      </c>
      <c r="D1480" s="106" t="s">
        <v>633</v>
      </c>
      <c r="E1480" s="106" t="s">
        <v>631</v>
      </c>
      <c r="F1480" s="106" t="s">
        <v>629</v>
      </c>
      <c r="G1480" s="106">
        <v>2.71</v>
      </c>
      <c r="H1480" s="106">
        <v>3.03</v>
      </c>
      <c r="I1480" s="106">
        <v>3.28</v>
      </c>
      <c r="J1480" s="106">
        <v>3.61</v>
      </c>
      <c r="K1480" s="106">
        <v>3.99</v>
      </c>
      <c r="L1480" s="106">
        <v>4.41</v>
      </c>
      <c r="M1480" s="106">
        <v>4.93</v>
      </c>
      <c r="N1480" s="106">
        <v>5.76</v>
      </c>
      <c r="O1480" s="106">
        <v>6.99</v>
      </c>
    </row>
    <row r="1481" spans="1:15">
      <c r="A1481" s="106">
        <v>2010</v>
      </c>
      <c r="B1481" s="106" t="s">
        <v>640</v>
      </c>
      <c r="C1481" s="106" t="s">
        <v>630</v>
      </c>
      <c r="D1481" s="106" t="s">
        <v>633</v>
      </c>
      <c r="E1481" s="106" t="s">
        <v>631</v>
      </c>
      <c r="F1481" s="106" t="s">
        <v>629</v>
      </c>
      <c r="G1481" s="106">
        <v>2.71</v>
      </c>
      <c r="H1481" s="106">
        <v>3.03</v>
      </c>
      <c r="I1481" s="106">
        <v>3.28</v>
      </c>
      <c r="J1481" s="106">
        <v>3.62</v>
      </c>
      <c r="K1481" s="106">
        <v>3.99</v>
      </c>
      <c r="L1481" s="106">
        <v>4.41</v>
      </c>
      <c r="M1481" s="106">
        <v>4.93</v>
      </c>
      <c r="N1481" s="106">
        <v>5.76</v>
      </c>
      <c r="O1481" s="106">
        <v>6.99</v>
      </c>
    </row>
    <row r="1482" spans="1:15">
      <c r="A1482" s="106">
        <v>2010</v>
      </c>
      <c r="B1482" s="106" t="s">
        <v>640</v>
      </c>
      <c r="C1482" s="106" t="s">
        <v>626</v>
      </c>
      <c r="D1482" s="106" t="s">
        <v>633</v>
      </c>
      <c r="E1482" s="106" t="s">
        <v>631</v>
      </c>
      <c r="F1482" s="106" t="s">
        <v>301</v>
      </c>
      <c r="G1482" s="106">
        <v>2.71</v>
      </c>
      <c r="H1482" s="106">
        <v>2.96</v>
      </c>
      <c r="I1482" s="106">
        <v>3.1</v>
      </c>
      <c r="J1482" s="106">
        <v>3.29</v>
      </c>
      <c r="K1482" s="106">
        <v>3.86</v>
      </c>
      <c r="L1482" s="106">
        <v>4.5</v>
      </c>
      <c r="M1482" s="106">
        <v>5.0999999999999996</v>
      </c>
      <c r="N1482" s="106">
        <v>5.76</v>
      </c>
      <c r="O1482" s="106">
        <v>7.14</v>
      </c>
    </row>
    <row r="1483" spans="1:15">
      <c r="A1483" s="106">
        <v>2010</v>
      </c>
      <c r="B1483" s="106" t="s">
        <v>640</v>
      </c>
      <c r="C1483" s="106" t="s">
        <v>630</v>
      </c>
      <c r="D1483" s="106" t="s">
        <v>633</v>
      </c>
      <c r="E1483" s="106" t="s">
        <v>631</v>
      </c>
      <c r="F1483" s="106" t="s">
        <v>301</v>
      </c>
      <c r="G1483" s="106">
        <v>2.71</v>
      </c>
      <c r="H1483" s="106">
        <v>2.96</v>
      </c>
      <c r="I1483" s="106">
        <v>3.1</v>
      </c>
      <c r="J1483" s="106">
        <v>3.29</v>
      </c>
      <c r="K1483" s="106">
        <v>3.86</v>
      </c>
      <c r="L1483" s="106">
        <v>4.5</v>
      </c>
      <c r="M1483" s="106">
        <v>5.0999999999999996</v>
      </c>
      <c r="N1483" s="106">
        <v>5.76</v>
      </c>
      <c r="O1483" s="106">
        <v>7.14</v>
      </c>
    </row>
    <row r="1484" spans="1:15">
      <c r="A1484" s="106">
        <v>2010</v>
      </c>
      <c r="B1484" s="106" t="s">
        <v>640</v>
      </c>
      <c r="C1484" s="106" t="s">
        <v>626</v>
      </c>
      <c r="D1484" s="106" t="s">
        <v>633</v>
      </c>
      <c r="E1484" s="106" t="s">
        <v>631</v>
      </c>
      <c r="F1484" s="106" t="s">
        <v>353</v>
      </c>
      <c r="G1484" s="106">
        <v>2.71</v>
      </c>
      <c r="H1484" s="106">
        <v>3.03</v>
      </c>
      <c r="I1484" s="106">
        <v>3.28</v>
      </c>
      <c r="J1484" s="106">
        <v>3.61</v>
      </c>
      <c r="K1484" s="106">
        <v>3.98</v>
      </c>
      <c r="L1484" s="106">
        <v>4.41</v>
      </c>
      <c r="M1484" s="106">
        <v>4.9400000000000004</v>
      </c>
      <c r="N1484" s="106">
        <v>5.76</v>
      </c>
      <c r="O1484" s="106">
        <v>6.99</v>
      </c>
    </row>
    <row r="1485" spans="1:15">
      <c r="A1485" s="106">
        <v>2010</v>
      </c>
      <c r="B1485" s="106" t="s">
        <v>640</v>
      </c>
      <c r="C1485" s="106" t="s">
        <v>630</v>
      </c>
      <c r="D1485" s="106" t="s">
        <v>633</v>
      </c>
      <c r="E1485" s="106" t="s">
        <v>631</v>
      </c>
      <c r="F1485" s="106" t="s">
        <v>353</v>
      </c>
      <c r="G1485" s="106">
        <v>2.71</v>
      </c>
      <c r="H1485" s="106">
        <v>3.03</v>
      </c>
      <c r="I1485" s="106">
        <v>3.28</v>
      </c>
      <c r="J1485" s="106">
        <v>3.61</v>
      </c>
      <c r="K1485" s="106">
        <v>3.98</v>
      </c>
      <c r="L1485" s="106">
        <v>4.41</v>
      </c>
      <c r="M1485" s="106">
        <v>4.9400000000000004</v>
      </c>
      <c r="N1485" s="106">
        <v>5.76</v>
      </c>
      <c r="O1485" s="106">
        <v>6.99</v>
      </c>
    </row>
    <row r="1486" spans="1:15">
      <c r="A1486" s="106">
        <v>2010</v>
      </c>
      <c r="B1486" s="106" t="s">
        <v>640</v>
      </c>
      <c r="C1486" s="106" t="s">
        <v>626</v>
      </c>
      <c r="D1486" s="106" t="s">
        <v>633</v>
      </c>
      <c r="E1486" s="106" t="s">
        <v>353</v>
      </c>
      <c r="F1486" s="106" t="s">
        <v>629</v>
      </c>
      <c r="G1486" s="106">
        <v>2.93</v>
      </c>
      <c r="H1486" s="106">
        <v>3.35</v>
      </c>
      <c r="I1486" s="106">
        <v>3.94</v>
      </c>
      <c r="J1486" s="106">
        <v>4.57</v>
      </c>
      <c r="K1486" s="106">
        <v>5.35</v>
      </c>
      <c r="L1486" s="106">
        <v>6.12</v>
      </c>
      <c r="M1486" s="106">
        <v>6.76</v>
      </c>
      <c r="N1486" s="106">
        <v>7.58</v>
      </c>
      <c r="O1486" s="106">
        <v>9.4700000000000006</v>
      </c>
    </row>
    <row r="1487" spans="1:15">
      <c r="A1487" s="106">
        <v>2010</v>
      </c>
      <c r="B1487" s="106" t="s">
        <v>640</v>
      </c>
      <c r="C1487" s="106" t="s">
        <v>630</v>
      </c>
      <c r="D1487" s="106" t="s">
        <v>633</v>
      </c>
      <c r="E1487" s="106" t="s">
        <v>353</v>
      </c>
      <c r="F1487" s="106" t="s">
        <v>629</v>
      </c>
      <c r="G1487" s="106">
        <v>2.93</v>
      </c>
      <c r="H1487" s="106">
        <v>3.35</v>
      </c>
      <c r="I1487" s="106">
        <v>3.94</v>
      </c>
      <c r="J1487" s="106">
        <v>4.57</v>
      </c>
      <c r="K1487" s="106">
        <v>5.34</v>
      </c>
      <c r="L1487" s="106">
        <v>6.1</v>
      </c>
      <c r="M1487" s="106">
        <v>6.75</v>
      </c>
      <c r="N1487" s="106">
        <v>7.57</v>
      </c>
      <c r="O1487" s="106">
        <v>9.4600000000000009</v>
      </c>
    </row>
    <row r="1488" spans="1:15">
      <c r="A1488" s="106">
        <v>2010</v>
      </c>
      <c r="B1488" s="106" t="s">
        <v>640</v>
      </c>
      <c r="C1488" s="106" t="s">
        <v>626</v>
      </c>
      <c r="D1488" s="106" t="s">
        <v>633</v>
      </c>
      <c r="E1488" s="106" t="s">
        <v>353</v>
      </c>
      <c r="F1488" s="106" t="s">
        <v>301</v>
      </c>
      <c r="G1488" s="106">
        <v>3.23</v>
      </c>
      <c r="H1488" s="106">
        <v>4.71</v>
      </c>
      <c r="I1488" s="106">
        <v>5.19</v>
      </c>
      <c r="J1488" s="106">
        <v>5.88</v>
      </c>
      <c r="K1488" s="106">
        <v>6.04</v>
      </c>
      <c r="L1488" s="106">
        <v>6.31</v>
      </c>
      <c r="M1488" s="106">
        <v>6.76</v>
      </c>
      <c r="N1488" s="106">
        <v>7.44</v>
      </c>
      <c r="O1488" s="106">
        <v>10.58</v>
      </c>
    </row>
    <row r="1489" spans="1:15">
      <c r="A1489" s="106">
        <v>2010</v>
      </c>
      <c r="B1489" s="106" t="s">
        <v>640</v>
      </c>
      <c r="C1489" s="106" t="s">
        <v>630</v>
      </c>
      <c r="D1489" s="106" t="s">
        <v>633</v>
      </c>
      <c r="E1489" s="106" t="s">
        <v>353</v>
      </c>
      <c r="F1489" s="106" t="s">
        <v>301</v>
      </c>
      <c r="G1489" s="106">
        <v>3.24</v>
      </c>
      <c r="H1489" s="106">
        <v>4.6500000000000004</v>
      </c>
      <c r="I1489" s="106">
        <v>5.15</v>
      </c>
      <c r="J1489" s="106">
        <v>5.87</v>
      </c>
      <c r="K1489" s="106">
        <v>6.03</v>
      </c>
      <c r="L1489" s="106">
        <v>6.28</v>
      </c>
      <c r="M1489" s="106">
        <v>6.76</v>
      </c>
      <c r="N1489" s="106">
        <v>7.39</v>
      </c>
      <c r="O1489" s="106">
        <v>10.58</v>
      </c>
    </row>
    <row r="1490" spans="1:15">
      <c r="A1490" s="106">
        <v>2010</v>
      </c>
      <c r="B1490" s="106" t="s">
        <v>640</v>
      </c>
      <c r="C1490" s="106" t="s">
        <v>626</v>
      </c>
      <c r="D1490" s="106" t="s">
        <v>633</v>
      </c>
      <c r="E1490" s="106" t="s">
        <v>353</v>
      </c>
      <c r="F1490" s="106" t="s">
        <v>353</v>
      </c>
      <c r="G1490" s="106">
        <v>2.94</v>
      </c>
      <c r="H1490" s="106">
        <v>3.37</v>
      </c>
      <c r="I1490" s="106">
        <v>3.98</v>
      </c>
      <c r="J1490" s="106">
        <v>4.6399999999999997</v>
      </c>
      <c r="K1490" s="106">
        <v>5.42</v>
      </c>
      <c r="L1490" s="106">
        <v>6.13</v>
      </c>
      <c r="M1490" s="106">
        <v>6.76</v>
      </c>
      <c r="N1490" s="106">
        <v>7.57</v>
      </c>
      <c r="O1490" s="106">
        <v>9.49</v>
      </c>
    </row>
    <row r="1491" spans="1:15">
      <c r="A1491" s="106">
        <v>2010</v>
      </c>
      <c r="B1491" s="106" t="s">
        <v>640</v>
      </c>
      <c r="C1491" s="106" t="s">
        <v>630</v>
      </c>
      <c r="D1491" s="106" t="s">
        <v>633</v>
      </c>
      <c r="E1491" s="106" t="s">
        <v>353</v>
      </c>
      <c r="F1491" s="106" t="s">
        <v>353</v>
      </c>
      <c r="G1491" s="106">
        <v>2.94</v>
      </c>
      <c r="H1491" s="106">
        <v>3.37</v>
      </c>
      <c r="I1491" s="106">
        <v>3.98</v>
      </c>
      <c r="J1491" s="106">
        <v>4.6399999999999997</v>
      </c>
      <c r="K1491" s="106">
        <v>5.41</v>
      </c>
      <c r="L1491" s="106">
        <v>6.12</v>
      </c>
      <c r="M1491" s="106">
        <v>6.75</v>
      </c>
      <c r="N1491" s="106">
        <v>7.57</v>
      </c>
      <c r="O1491" s="106">
        <v>9.49</v>
      </c>
    </row>
    <row r="1492" spans="1:15">
      <c r="A1492" s="106">
        <v>2010</v>
      </c>
      <c r="B1492" s="106" t="s">
        <v>640</v>
      </c>
      <c r="C1492" s="106" t="s">
        <v>626</v>
      </c>
      <c r="D1492" s="106" t="s">
        <v>353</v>
      </c>
      <c r="E1492" s="106" t="s">
        <v>641</v>
      </c>
      <c r="F1492" s="106" t="s">
        <v>629</v>
      </c>
      <c r="G1492" s="106" t="s">
        <v>635</v>
      </c>
      <c r="H1492" s="106" t="s">
        <v>635</v>
      </c>
      <c r="I1492" s="106" t="s">
        <v>635</v>
      </c>
      <c r="J1492" s="106" t="s">
        <v>635</v>
      </c>
      <c r="K1492" s="106" t="s">
        <v>635</v>
      </c>
      <c r="L1492" s="106" t="s">
        <v>635</v>
      </c>
      <c r="M1492" s="106" t="s">
        <v>635</v>
      </c>
      <c r="N1492" s="106" t="s">
        <v>635</v>
      </c>
      <c r="O1492" s="106" t="s">
        <v>635</v>
      </c>
    </row>
    <row r="1493" spans="1:15">
      <c r="A1493" s="106">
        <v>2010</v>
      </c>
      <c r="B1493" s="106" t="s">
        <v>640</v>
      </c>
      <c r="C1493" s="106" t="s">
        <v>630</v>
      </c>
      <c r="D1493" s="106" t="s">
        <v>353</v>
      </c>
      <c r="E1493" s="106" t="s">
        <v>641</v>
      </c>
      <c r="F1493" s="106" t="s">
        <v>629</v>
      </c>
      <c r="G1493" s="106" t="s">
        <v>635</v>
      </c>
      <c r="H1493" s="106" t="s">
        <v>635</v>
      </c>
      <c r="I1493" s="106" t="s">
        <v>635</v>
      </c>
      <c r="J1493" s="106" t="s">
        <v>635</v>
      </c>
      <c r="K1493" s="106" t="s">
        <v>635</v>
      </c>
      <c r="L1493" s="106" t="s">
        <v>635</v>
      </c>
      <c r="M1493" s="106" t="s">
        <v>635</v>
      </c>
      <c r="N1493" s="106" t="s">
        <v>635</v>
      </c>
      <c r="O1493" s="106" t="s">
        <v>635</v>
      </c>
    </row>
    <row r="1494" spans="1:15">
      <c r="A1494" s="106">
        <v>2010</v>
      </c>
      <c r="B1494" s="106" t="s">
        <v>640</v>
      </c>
      <c r="C1494" s="106" t="s">
        <v>626</v>
      </c>
      <c r="D1494" s="106" t="s">
        <v>353</v>
      </c>
      <c r="E1494" s="106" t="s">
        <v>641</v>
      </c>
      <c r="F1494" s="106" t="s">
        <v>353</v>
      </c>
      <c r="G1494" s="106" t="s">
        <v>635</v>
      </c>
      <c r="H1494" s="106" t="s">
        <v>635</v>
      </c>
      <c r="I1494" s="106" t="s">
        <v>635</v>
      </c>
      <c r="J1494" s="106" t="s">
        <v>635</v>
      </c>
      <c r="K1494" s="106" t="s">
        <v>635</v>
      </c>
      <c r="L1494" s="106" t="s">
        <v>635</v>
      </c>
      <c r="M1494" s="106" t="s">
        <v>635</v>
      </c>
      <c r="N1494" s="106" t="s">
        <v>635</v>
      </c>
      <c r="O1494" s="106" t="s">
        <v>635</v>
      </c>
    </row>
    <row r="1495" spans="1:15">
      <c r="A1495" s="106">
        <v>2010</v>
      </c>
      <c r="B1495" s="106" t="s">
        <v>640</v>
      </c>
      <c r="C1495" s="106" t="s">
        <v>630</v>
      </c>
      <c r="D1495" s="106" t="s">
        <v>353</v>
      </c>
      <c r="E1495" s="106" t="s">
        <v>641</v>
      </c>
      <c r="F1495" s="106" t="s">
        <v>353</v>
      </c>
      <c r="G1495" s="106" t="s">
        <v>635</v>
      </c>
      <c r="H1495" s="106" t="s">
        <v>635</v>
      </c>
      <c r="I1495" s="106" t="s">
        <v>635</v>
      </c>
      <c r="J1495" s="106" t="s">
        <v>635</v>
      </c>
      <c r="K1495" s="106" t="s">
        <v>635</v>
      </c>
      <c r="L1495" s="106" t="s">
        <v>635</v>
      </c>
      <c r="M1495" s="106" t="s">
        <v>635</v>
      </c>
      <c r="N1495" s="106" t="s">
        <v>635</v>
      </c>
      <c r="O1495" s="106" t="s">
        <v>635</v>
      </c>
    </row>
    <row r="1496" spans="1:15">
      <c r="A1496" s="106">
        <v>2010</v>
      </c>
      <c r="B1496" s="106" t="s">
        <v>640</v>
      </c>
      <c r="C1496" s="106" t="s">
        <v>626</v>
      </c>
      <c r="D1496" s="106" t="s">
        <v>353</v>
      </c>
      <c r="E1496" s="106" t="s">
        <v>628</v>
      </c>
      <c r="F1496" s="106" t="s">
        <v>629</v>
      </c>
      <c r="G1496" s="106">
        <v>4.49</v>
      </c>
      <c r="H1496" s="106">
        <v>5.5</v>
      </c>
      <c r="I1496" s="106">
        <v>6.15</v>
      </c>
      <c r="J1496" s="106">
        <v>6.67</v>
      </c>
      <c r="K1496" s="106">
        <v>7.19</v>
      </c>
      <c r="L1496" s="106">
        <v>7.87</v>
      </c>
      <c r="M1496" s="106">
        <v>8.89</v>
      </c>
      <c r="N1496" s="106">
        <v>10.66</v>
      </c>
      <c r="O1496" s="106">
        <v>14.52</v>
      </c>
    </row>
    <row r="1497" spans="1:15">
      <c r="A1497" s="106">
        <v>2010</v>
      </c>
      <c r="B1497" s="106" t="s">
        <v>640</v>
      </c>
      <c r="C1497" s="106" t="s">
        <v>630</v>
      </c>
      <c r="D1497" s="106" t="s">
        <v>353</v>
      </c>
      <c r="E1497" s="106" t="s">
        <v>628</v>
      </c>
      <c r="F1497" s="106" t="s">
        <v>629</v>
      </c>
      <c r="G1497" s="106">
        <v>4.49</v>
      </c>
      <c r="H1497" s="106">
        <v>5.48</v>
      </c>
      <c r="I1497" s="106">
        <v>6.13</v>
      </c>
      <c r="J1497" s="106">
        <v>6.65</v>
      </c>
      <c r="K1497" s="106">
        <v>7.17</v>
      </c>
      <c r="L1497" s="106">
        <v>7.85</v>
      </c>
      <c r="M1497" s="106">
        <v>8.8699999999999992</v>
      </c>
      <c r="N1497" s="106">
        <v>10.63</v>
      </c>
      <c r="O1497" s="106">
        <v>14.49</v>
      </c>
    </row>
    <row r="1498" spans="1:15">
      <c r="A1498" s="106">
        <v>2010</v>
      </c>
      <c r="B1498" s="106" t="s">
        <v>640</v>
      </c>
      <c r="C1498" s="106" t="s">
        <v>626</v>
      </c>
      <c r="D1498" s="106" t="s">
        <v>353</v>
      </c>
      <c r="E1498" s="106" t="s">
        <v>628</v>
      </c>
      <c r="F1498" s="106" t="s">
        <v>301</v>
      </c>
      <c r="G1498" s="106">
        <v>4.82</v>
      </c>
      <c r="H1498" s="106">
        <v>5.44</v>
      </c>
      <c r="I1498" s="106">
        <v>5.93</v>
      </c>
      <c r="J1498" s="106">
        <v>6.07</v>
      </c>
      <c r="K1498" s="106">
        <v>6.29</v>
      </c>
      <c r="L1498" s="106">
        <v>6.61</v>
      </c>
      <c r="M1498" s="106">
        <v>7.18</v>
      </c>
      <c r="N1498" s="106">
        <v>8.58</v>
      </c>
      <c r="O1498" s="106">
        <v>12.76</v>
      </c>
    </row>
    <row r="1499" spans="1:15">
      <c r="A1499" s="106">
        <v>2010</v>
      </c>
      <c r="B1499" s="106" t="s">
        <v>640</v>
      </c>
      <c r="C1499" s="106" t="s">
        <v>630</v>
      </c>
      <c r="D1499" s="106" t="s">
        <v>353</v>
      </c>
      <c r="E1499" s="106" t="s">
        <v>628</v>
      </c>
      <c r="F1499" s="106" t="s">
        <v>301</v>
      </c>
      <c r="G1499" s="106">
        <v>4.8099999999999996</v>
      </c>
      <c r="H1499" s="106">
        <v>5.38</v>
      </c>
      <c r="I1499" s="106">
        <v>5.92</v>
      </c>
      <c r="J1499" s="106">
        <v>6.05</v>
      </c>
      <c r="K1499" s="106">
        <v>6.27</v>
      </c>
      <c r="L1499" s="106">
        <v>6.6</v>
      </c>
      <c r="M1499" s="106">
        <v>7.15</v>
      </c>
      <c r="N1499" s="106">
        <v>8.5</v>
      </c>
      <c r="O1499" s="106">
        <v>12.7</v>
      </c>
    </row>
    <row r="1500" spans="1:15">
      <c r="A1500" s="106">
        <v>2010</v>
      </c>
      <c r="B1500" s="106" t="s">
        <v>640</v>
      </c>
      <c r="C1500" s="106" t="s">
        <v>626</v>
      </c>
      <c r="D1500" s="106" t="s">
        <v>353</v>
      </c>
      <c r="E1500" s="106" t="s">
        <v>628</v>
      </c>
      <c r="F1500" s="106" t="s">
        <v>353</v>
      </c>
      <c r="G1500" s="106">
        <v>4.5199999999999996</v>
      </c>
      <c r="H1500" s="106">
        <v>5.5</v>
      </c>
      <c r="I1500" s="106">
        <v>6.11</v>
      </c>
      <c r="J1500" s="106">
        <v>6.62</v>
      </c>
      <c r="K1500" s="106">
        <v>7.13</v>
      </c>
      <c r="L1500" s="106">
        <v>7.81</v>
      </c>
      <c r="M1500" s="106">
        <v>8.82</v>
      </c>
      <c r="N1500" s="106">
        <v>10.61</v>
      </c>
      <c r="O1500" s="106">
        <v>14.46</v>
      </c>
    </row>
    <row r="1501" spans="1:15">
      <c r="A1501" s="106">
        <v>2010</v>
      </c>
      <c r="B1501" s="106" t="s">
        <v>640</v>
      </c>
      <c r="C1501" s="106" t="s">
        <v>630</v>
      </c>
      <c r="D1501" s="106" t="s">
        <v>353</v>
      </c>
      <c r="E1501" s="106" t="s">
        <v>628</v>
      </c>
      <c r="F1501" s="106" t="s">
        <v>353</v>
      </c>
      <c r="G1501" s="106">
        <v>4.49</v>
      </c>
      <c r="H1501" s="106">
        <v>5.48</v>
      </c>
      <c r="I1501" s="106">
        <v>6.09</v>
      </c>
      <c r="J1501" s="106">
        <v>6.61</v>
      </c>
      <c r="K1501" s="106">
        <v>7.11</v>
      </c>
      <c r="L1501" s="106">
        <v>7.79</v>
      </c>
      <c r="M1501" s="106">
        <v>8.8000000000000007</v>
      </c>
      <c r="N1501" s="106">
        <v>10.57</v>
      </c>
      <c r="O1501" s="106">
        <v>14.4</v>
      </c>
    </row>
    <row r="1502" spans="1:15">
      <c r="A1502" s="106">
        <v>2010</v>
      </c>
      <c r="B1502" s="106" t="s">
        <v>640</v>
      </c>
      <c r="C1502" s="106" t="s">
        <v>626</v>
      </c>
      <c r="D1502" s="106" t="s">
        <v>353</v>
      </c>
      <c r="E1502" s="106" t="s">
        <v>631</v>
      </c>
      <c r="F1502" s="106" t="s">
        <v>629</v>
      </c>
      <c r="G1502" s="106">
        <v>2.46</v>
      </c>
      <c r="H1502" s="106">
        <v>2.89</v>
      </c>
      <c r="I1502" s="106">
        <v>3.26</v>
      </c>
      <c r="J1502" s="106">
        <v>3.63</v>
      </c>
      <c r="K1502" s="106">
        <v>4.05</v>
      </c>
      <c r="L1502" s="106">
        <v>4.5</v>
      </c>
      <c r="M1502" s="106">
        <v>5.03</v>
      </c>
      <c r="N1502" s="106">
        <v>5.8</v>
      </c>
      <c r="O1502" s="106">
        <v>7.04</v>
      </c>
    </row>
    <row r="1503" spans="1:15">
      <c r="A1503" s="106">
        <v>2010</v>
      </c>
      <c r="B1503" s="106" t="s">
        <v>640</v>
      </c>
      <c r="C1503" s="106" t="s">
        <v>630</v>
      </c>
      <c r="D1503" s="106" t="s">
        <v>353</v>
      </c>
      <c r="E1503" s="106" t="s">
        <v>631</v>
      </c>
      <c r="F1503" s="106" t="s">
        <v>629</v>
      </c>
      <c r="G1503" s="106">
        <v>2.46</v>
      </c>
      <c r="H1503" s="106">
        <v>2.89</v>
      </c>
      <c r="I1503" s="106">
        <v>3.26</v>
      </c>
      <c r="J1503" s="106">
        <v>3.63</v>
      </c>
      <c r="K1503" s="106">
        <v>4.05</v>
      </c>
      <c r="L1503" s="106">
        <v>4.5</v>
      </c>
      <c r="M1503" s="106">
        <v>5.03</v>
      </c>
      <c r="N1503" s="106">
        <v>5.8</v>
      </c>
      <c r="O1503" s="106">
        <v>7.04</v>
      </c>
    </row>
    <row r="1504" spans="1:15">
      <c r="A1504" s="106">
        <v>2010</v>
      </c>
      <c r="B1504" s="106" t="s">
        <v>640</v>
      </c>
      <c r="C1504" s="106" t="s">
        <v>626</v>
      </c>
      <c r="D1504" s="106" t="s">
        <v>353</v>
      </c>
      <c r="E1504" s="106" t="s">
        <v>631</v>
      </c>
      <c r="F1504" s="106" t="s">
        <v>301</v>
      </c>
      <c r="G1504" s="106">
        <v>2.35</v>
      </c>
      <c r="H1504" s="106">
        <v>2.81</v>
      </c>
      <c r="I1504" s="106">
        <v>3.06</v>
      </c>
      <c r="J1504" s="106">
        <v>3.3</v>
      </c>
      <c r="K1504" s="106">
        <v>3.87</v>
      </c>
      <c r="L1504" s="106">
        <v>4.5</v>
      </c>
      <c r="M1504" s="106">
        <v>5.0999999999999996</v>
      </c>
      <c r="N1504" s="106">
        <v>5.88</v>
      </c>
      <c r="O1504" s="106">
        <v>7.46</v>
      </c>
    </row>
    <row r="1505" spans="1:15">
      <c r="A1505" s="106">
        <v>2010</v>
      </c>
      <c r="B1505" s="106" t="s">
        <v>640</v>
      </c>
      <c r="C1505" s="106" t="s">
        <v>630</v>
      </c>
      <c r="D1505" s="106" t="s">
        <v>353</v>
      </c>
      <c r="E1505" s="106" t="s">
        <v>631</v>
      </c>
      <c r="F1505" s="106" t="s">
        <v>301</v>
      </c>
      <c r="G1505" s="106">
        <v>2.35</v>
      </c>
      <c r="H1505" s="106">
        <v>2.81</v>
      </c>
      <c r="I1505" s="106">
        <v>3.06</v>
      </c>
      <c r="J1505" s="106">
        <v>3.3</v>
      </c>
      <c r="K1505" s="106">
        <v>3.87</v>
      </c>
      <c r="L1505" s="106">
        <v>4.5</v>
      </c>
      <c r="M1505" s="106">
        <v>5.0999999999999996</v>
      </c>
      <c r="N1505" s="106">
        <v>5.88</v>
      </c>
      <c r="O1505" s="106">
        <v>7.46</v>
      </c>
    </row>
    <row r="1506" spans="1:15">
      <c r="A1506" s="106">
        <v>2010</v>
      </c>
      <c r="B1506" s="106" t="s">
        <v>640</v>
      </c>
      <c r="C1506" s="106" t="s">
        <v>626</v>
      </c>
      <c r="D1506" s="106" t="s">
        <v>353</v>
      </c>
      <c r="E1506" s="106" t="s">
        <v>631</v>
      </c>
      <c r="F1506" s="106" t="s">
        <v>353</v>
      </c>
      <c r="G1506" s="106">
        <v>2.46</v>
      </c>
      <c r="H1506" s="106">
        <v>2.89</v>
      </c>
      <c r="I1506" s="106">
        <v>3.26</v>
      </c>
      <c r="J1506" s="106">
        <v>3.63</v>
      </c>
      <c r="K1506" s="106">
        <v>4.04</v>
      </c>
      <c r="L1506" s="106">
        <v>4.5</v>
      </c>
      <c r="M1506" s="106">
        <v>5.03</v>
      </c>
      <c r="N1506" s="106">
        <v>5.81</v>
      </c>
      <c r="O1506" s="106">
        <v>7.05</v>
      </c>
    </row>
    <row r="1507" spans="1:15">
      <c r="A1507" s="106">
        <v>2010</v>
      </c>
      <c r="B1507" s="106" t="s">
        <v>640</v>
      </c>
      <c r="C1507" s="106" t="s">
        <v>630</v>
      </c>
      <c r="D1507" s="106" t="s">
        <v>353</v>
      </c>
      <c r="E1507" s="106" t="s">
        <v>631</v>
      </c>
      <c r="F1507" s="106" t="s">
        <v>353</v>
      </c>
      <c r="G1507" s="106">
        <v>2.46</v>
      </c>
      <c r="H1507" s="106">
        <v>2.89</v>
      </c>
      <c r="I1507" s="106">
        <v>3.26</v>
      </c>
      <c r="J1507" s="106">
        <v>3.63</v>
      </c>
      <c r="K1507" s="106">
        <v>4.04</v>
      </c>
      <c r="L1507" s="106">
        <v>4.5</v>
      </c>
      <c r="M1507" s="106">
        <v>5.03</v>
      </c>
      <c r="N1507" s="106">
        <v>5.8</v>
      </c>
      <c r="O1507" s="106">
        <v>7.05</v>
      </c>
    </row>
    <row r="1508" spans="1:15">
      <c r="A1508" s="106">
        <v>2010</v>
      </c>
      <c r="B1508" s="106" t="s">
        <v>640</v>
      </c>
      <c r="C1508" s="106" t="s">
        <v>626</v>
      </c>
      <c r="D1508" s="106" t="s">
        <v>353</v>
      </c>
      <c r="E1508" s="106" t="s">
        <v>353</v>
      </c>
      <c r="F1508" s="106" t="s">
        <v>629</v>
      </c>
      <c r="G1508" s="106">
        <v>2.65</v>
      </c>
      <c r="H1508" s="106">
        <v>3.18</v>
      </c>
      <c r="I1508" s="106">
        <v>3.68</v>
      </c>
      <c r="J1508" s="106">
        <v>4.24</v>
      </c>
      <c r="K1508" s="106">
        <v>4.83</v>
      </c>
      <c r="L1508" s="106">
        <v>5.59</v>
      </c>
      <c r="M1508" s="106">
        <v>6.43</v>
      </c>
      <c r="N1508" s="106">
        <v>7.42</v>
      </c>
      <c r="O1508" s="106">
        <v>9.58</v>
      </c>
    </row>
    <row r="1509" spans="1:15">
      <c r="A1509" s="106">
        <v>2010</v>
      </c>
      <c r="B1509" s="106" t="s">
        <v>640</v>
      </c>
      <c r="C1509" s="106" t="s">
        <v>630</v>
      </c>
      <c r="D1509" s="106" t="s">
        <v>353</v>
      </c>
      <c r="E1509" s="106" t="s">
        <v>353</v>
      </c>
      <c r="F1509" s="106" t="s">
        <v>629</v>
      </c>
      <c r="G1509" s="106">
        <v>2.65</v>
      </c>
      <c r="H1509" s="106">
        <v>3.18</v>
      </c>
      <c r="I1509" s="106">
        <v>3.68</v>
      </c>
      <c r="J1509" s="106">
        <v>4.24</v>
      </c>
      <c r="K1509" s="106">
        <v>4.83</v>
      </c>
      <c r="L1509" s="106">
        <v>5.59</v>
      </c>
      <c r="M1509" s="106">
        <v>6.42</v>
      </c>
      <c r="N1509" s="106">
        <v>7.42</v>
      </c>
      <c r="O1509" s="106">
        <v>9.57</v>
      </c>
    </row>
    <row r="1510" spans="1:15">
      <c r="A1510" s="106">
        <v>2010</v>
      </c>
      <c r="B1510" s="106" t="s">
        <v>640</v>
      </c>
      <c r="C1510" s="106" t="s">
        <v>626</v>
      </c>
      <c r="D1510" s="106" t="s">
        <v>353</v>
      </c>
      <c r="E1510" s="106" t="s">
        <v>353</v>
      </c>
      <c r="F1510" s="106" t="s">
        <v>301</v>
      </c>
      <c r="G1510" s="106">
        <v>2.92</v>
      </c>
      <c r="H1510" s="106">
        <v>3.8</v>
      </c>
      <c r="I1510" s="106">
        <v>4.82</v>
      </c>
      <c r="J1510" s="106">
        <v>5.44</v>
      </c>
      <c r="K1510" s="106">
        <v>5.97</v>
      </c>
      <c r="L1510" s="106">
        <v>6.22</v>
      </c>
      <c r="M1510" s="106">
        <v>6.69</v>
      </c>
      <c r="N1510" s="106">
        <v>7.55</v>
      </c>
      <c r="O1510" s="106">
        <v>11.17</v>
      </c>
    </row>
    <row r="1511" spans="1:15">
      <c r="A1511" s="106">
        <v>2010</v>
      </c>
      <c r="B1511" s="106" t="s">
        <v>640</v>
      </c>
      <c r="C1511" s="106" t="s">
        <v>630</v>
      </c>
      <c r="D1511" s="106" t="s">
        <v>353</v>
      </c>
      <c r="E1511" s="106" t="s">
        <v>353</v>
      </c>
      <c r="F1511" s="106" t="s">
        <v>301</v>
      </c>
      <c r="G1511" s="106">
        <v>2.93</v>
      </c>
      <c r="H1511" s="106">
        <v>3.81</v>
      </c>
      <c r="I1511" s="106">
        <v>4.82</v>
      </c>
      <c r="J1511" s="106">
        <v>5.39</v>
      </c>
      <c r="K1511" s="106">
        <v>5.97</v>
      </c>
      <c r="L1511" s="106">
        <v>6.22</v>
      </c>
      <c r="M1511" s="106">
        <v>6.67</v>
      </c>
      <c r="N1511" s="106">
        <v>7.51</v>
      </c>
      <c r="O1511" s="106">
        <v>11.17</v>
      </c>
    </row>
    <row r="1512" spans="1:15">
      <c r="A1512" s="106">
        <v>2010</v>
      </c>
      <c r="B1512" s="106" t="s">
        <v>640</v>
      </c>
      <c r="C1512" s="106" t="s">
        <v>626</v>
      </c>
      <c r="D1512" s="106" t="s">
        <v>353</v>
      </c>
      <c r="E1512" s="106" t="s">
        <v>353</v>
      </c>
      <c r="F1512" s="106" t="s">
        <v>353</v>
      </c>
      <c r="G1512" s="106">
        <v>2.65</v>
      </c>
      <c r="H1512" s="106">
        <v>3.18</v>
      </c>
      <c r="I1512" s="106">
        <v>3.69</v>
      </c>
      <c r="J1512" s="106">
        <v>4.26</v>
      </c>
      <c r="K1512" s="106">
        <v>4.8600000000000003</v>
      </c>
      <c r="L1512" s="106">
        <v>5.62</v>
      </c>
      <c r="M1512" s="106">
        <v>6.44</v>
      </c>
      <c r="N1512" s="106">
        <v>7.43</v>
      </c>
      <c r="O1512" s="106">
        <v>9.6</v>
      </c>
    </row>
    <row r="1513" spans="1:15">
      <c r="A1513" s="106">
        <v>2010</v>
      </c>
      <c r="B1513" s="106" t="s">
        <v>640</v>
      </c>
      <c r="C1513" s="106" t="s">
        <v>630</v>
      </c>
      <c r="D1513" s="106" t="s">
        <v>353</v>
      </c>
      <c r="E1513" s="106" t="s">
        <v>353</v>
      </c>
      <c r="F1513" s="106" t="s">
        <v>353</v>
      </c>
      <c r="G1513" s="106">
        <v>2.65</v>
      </c>
      <c r="H1513" s="106">
        <v>3.18</v>
      </c>
      <c r="I1513" s="106">
        <v>3.69</v>
      </c>
      <c r="J1513" s="106">
        <v>4.26</v>
      </c>
      <c r="K1513" s="106">
        <v>4.8600000000000003</v>
      </c>
      <c r="L1513" s="106">
        <v>5.62</v>
      </c>
      <c r="M1513" s="106">
        <v>6.43</v>
      </c>
      <c r="N1513" s="106">
        <v>7.42</v>
      </c>
      <c r="O1513" s="106">
        <v>9.6</v>
      </c>
    </row>
    <row r="1514" spans="1:15">
      <c r="A1514" s="106">
        <v>2010</v>
      </c>
      <c r="B1514" s="106" t="s">
        <v>640</v>
      </c>
      <c r="C1514" s="106" t="s">
        <v>626</v>
      </c>
      <c r="D1514" s="106" t="s">
        <v>634</v>
      </c>
      <c r="E1514" s="106" t="s">
        <v>628</v>
      </c>
      <c r="F1514" s="106" t="s">
        <v>629</v>
      </c>
      <c r="G1514" s="106">
        <v>4.9000000000000004</v>
      </c>
      <c r="H1514" s="106">
        <v>5.92</v>
      </c>
      <c r="I1514" s="106">
        <v>6.51</v>
      </c>
      <c r="J1514" s="106">
        <v>7.08</v>
      </c>
      <c r="K1514" s="106">
        <v>7.76</v>
      </c>
      <c r="L1514" s="106">
        <v>8.4700000000000006</v>
      </c>
      <c r="M1514" s="106">
        <v>9.64</v>
      </c>
      <c r="N1514" s="106">
        <v>10.96</v>
      </c>
      <c r="O1514" s="106">
        <v>13.99</v>
      </c>
    </row>
    <row r="1515" spans="1:15">
      <c r="A1515" s="106">
        <v>2010</v>
      </c>
      <c r="B1515" s="106" t="s">
        <v>640</v>
      </c>
      <c r="C1515" s="106" t="s">
        <v>630</v>
      </c>
      <c r="D1515" s="106" t="s">
        <v>634</v>
      </c>
      <c r="E1515" s="106" t="s">
        <v>628</v>
      </c>
      <c r="F1515" s="106" t="s">
        <v>629</v>
      </c>
      <c r="G1515" s="106">
        <v>4.8899999999999997</v>
      </c>
      <c r="H1515" s="106">
        <v>5.92</v>
      </c>
      <c r="I1515" s="106">
        <v>6.51</v>
      </c>
      <c r="J1515" s="106">
        <v>7.08</v>
      </c>
      <c r="K1515" s="106">
        <v>7.76</v>
      </c>
      <c r="L1515" s="106">
        <v>8.4700000000000006</v>
      </c>
      <c r="M1515" s="106">
        <v>9.6300000000000008</v>
      </c>
      <c r="N1515" s="106">
        <v>10.95</v>
      </c>
      <c r="O1515" s="106">
        <v>13.99</v>
      </c>
    </row>
    <row r="1516" spans="1:15">
      <c r="A1516" s="106">
        <v>2010</v>
      </c>
      <c r="B1516" s="106" t="s">
        <v>640</v>
      </c>
      <c r="C1516" s="106" t="s">
        <v>626</v>
      </c>
      <c r="D1516" s="106" t="s">
        <v>634</v>
      </c>
      <c r="E1516" s="106" t="s">
        <v>628</v>
      </c>
      <c r="F1516" s="106" t="s">
        <v>301</v>
      </c>
      <c r="G1516" s="106" t="s">
        <v>635</v>
      </c>
      <c r="H1516" s="106" t="s">
        <v>635</v>
      </c>
      <c r="I1516" s="106" t="s">
        <v>635</v>
      </c>
      <c r="J1516" s="106" t="s">
        <v>635</v>
      </c>
      <c r="K1516" s="106" t="s">
        <v>635</v>
      </c>
      <c r="L1516" s="106" t="s">
        <v>635</v>
      </c>
      <c r="M1516" s="106" t="s">
        <v>635</v>
      </c>
      <c r="N1516" s="106" t="s">
        <v>635</v>
      </c>
      <c r="O1516" s="106" t="s">
        <v>635</v>
      </c>
    </row>
    <row r="1517" spans="1:15">
      <c r="A1517" s="106">
        <v>2010</v>
      </c>
      <c r="B1517" s="106" t="s">
        <v>640</v>
      </c>
      <c r="C1517" s="106" t="s">
        <v>630</v>
      </c>
      <c r="D1517" s="106" t="s">
        <v>634</v>
      </c>
      <c r="E1517" s="106" t="s">
        <v>628</v>
      </c>
      <c r="F1517" s="106" t="s">
        <v>301</v>
      </c>
      <c r="G1517" s="106" t="s">
        <v>635</v>
      </c>
      <c r="H1517" s="106" t="s">
        <v>635</v>
      </c>
      <c r="I1517" s="106" t="s">
        <v>635</v>
      </c>
      <c r="J1517" s="106" t="s">
        <v>635</v>
      </c>
      <c r="K1517" s="106" t="s">
        <v>635</v>
      </c>
      <c r="L1517" s="106" t="s">
        <v>635</v>
      </c>
      <c r="M1517" s="106" t="s">
        <v>635</v>
      </c>
      <c r="N1517" s="106" t="s">
        <v>635</v>
      </c>
      <c r="O1517" s="106" t="s">
        <v>635</v>
      </c>
    </row>
    <row r="1518" spans="1:15">
      <c r="A1518" s="106">
        <v>2010</v>
      </c>
      <c r="B1518" s="106" t="s">
        <v>640</v>
      </c>
      <c r="C1518" s="106" t="s">
        <v>626</v>
      </c>
      <c r="D1518" s="106" t="s">
        <v>634</v>
      </c>
      <c r="E1518" s="106" t="s">
        <v>628</v>
      </c>
      <c r="F1518" s="106" t="s">
        <v>353</v>
      </c>
      <c r="G1518" s="106">
        <v>4.9000000000000004</v>
      </c>
      <c r="H1518" s="106">
        <v>5.92</v>
      </c>
      <c r="I1518" s="106">
        <v>6.52</v>
      </c>
      <c r="J1518" s="106">
        <v>7.09</v>
      </c>
      <c r="K1518" s="106">
        <v>7.76</v>
      </c>
      <c r="L1518" s="106">
        <v>8.49</v>
      </c>
      <c r="M1518" s="106">
        <v>9.64</v>
      </c>
      <c r="N1518" s="106">
        <v>10.96</v>
      </c>
      <c r="O1518" s="106">
        <v>14</v>
      </c>
    </row>
    <row r="1519" spans="1:15">
      <c r="A1519" s="106">
        <v>2010</v>
      </c>
      <c r="B1519" s="106" t="s">
        <v>640</v>
      </c>
      <c r="C1519" s="106" t="s">
        <v>630</v>
      </c>
      <c r="D1519" s="106" t="s">
        <v>634</v>
      </c>
      <c r="E1519" s="106" t="s">
        <v>628</v>
      </c>
      <c r="F1519" s="106" t="s">
        <v>353</v>
      </c>
      <c r="G1519" s="106">
        <v>4.8899999999999997</v>
      </c>
      <c r="H1519" s="106">
        <v>5.92</v>
      </c>
      <c r="I1519" s="106">
        <v>6.51</v>
      </c>
      <c r="J1519" s="106">
        <v>7.08</v>
      </c>
      <c r="K1519" s="106">
        <v>7.76</v>
      </c>
      <c r="L1519" s="106">
        <v>8.4700000000000006</v>
      </c>
      <c r="M1519" s="106">
        <v>9.6300000000000008</v>
      </c>
      <c r="N1519" s="106">
        <v>10.96</v>
      </c>
      <c r="O1519" s="106">
        <v>13.99</v>
      </c>
    </row>
    <row r="1520" spans="1:15">
      <c r="A1520" s="106">
        <v>2010</v>
      </c>
      <c r="B1520" s="106" t="s">
        <v>640</v>
      </c>
      <c r="C1520" s="106" t="s">
        <v>626</v>
      </c>
      <c r="D1520" s="106" t="s">
        <v>634</v>
      </c>
      <c r="E1520" s="106" t="s">
        <v>631</v>
      </c>
      <c r="F1520" s="106" t="s">
        <v>629</v>
      </c>
      <c r="G1520" s="106">
        <v>2.66</v>
      </c>
      <c r="H1520" s="106">
        <v>3.28</v>
      </c>
      <c r="I1520" s="106">
        <v>3.88</v>
      </c>
      <c r="J1520" s="106">
        <v>4.41</v>
      </c>
      <c r="K1520" s="106">
        <v>4.87</v>
      </c>
      <c r="L1520" s="106">
        <v>5.31</v>
      </c>
      <c r="M1520" s="106">
        <v>5.85</v>
      </c>
      <c r="N1520" s="106">
        <v>6.44</v>
      </c>
      <c r="O1520" s="106">
        <v>7.61</v>
      </c>
    </row>
    <row r="1521" spans="1:15">
      <c r="A1521" s="106">
        <v>2010</v>
      </c>
      <c r="B1521" s="106" t="s">
        <v>640</v>
      </c>
      <c r="C1521" s="106" t="s">
        <v>630</v>
      </c>
      <c r="D1521" s="106" t="s">
        <v>634</v>
      </c>
      <c r="E1521" s="106" t="s">
        <v>631</v>
      </c>
      <c r="F1521" s="106" t="s">
        <v>629</v>
      </c>
      <c r="G1521" s="106">
        <v>2.66</v>
      </c>
      <c r="H1521" s="106">
        <v>3.28</v>
      </c>
      <c r="I1521" s="106">
        <v>3.88</v>
      </c>
      <c r="J1521" s="106">
        <v>4.41</v>
      </c>
      <c r="K1521" s="106">
        <v>4.87</v>
      </c>
      <c r="L1521" s="106">
        <v>5.31</v>
      </c>
      <c r="M1521" s="106">
        <v>5.84</v>
      </c>
      <c r="N1521" s="106">
        <v>6.44</v>
      </c>
      <c r="O1521" s="106">
        <v>7.6</v>
      </c>
    </row>
    <row r="1522" spans="1:15">
      <c r="A1522" s="106">
        <v>2010</v>
      </c>
      <c r="B1522" s="106" t="s">
        <v>640</v>
      </c>
      <c r="C1522" s="106" t="s">
        <v>626</v>
      </c>
      <c r="D1522" s="106" t="s">
        <v>634</v>
      </c>
      <c r="E1522" s="106" t="s">
        <v>631</v>
      </c>
      <c r="F1522" s="106" t="s">
        <v>301</v>
      </c>
      <c r="G1522" s="106" t="s">
        <v>635</v>
      </c>
      <c r="H1522" s="106" t="s">
        <v>635</v>
      </c>
      <c r="I1522" s="106" t="s">
        <v>635</v>
      </c>
      <c r="J1522" s="106" t="s">
        <v>635</v>
      </c>
      <c r="K1522" s="106" t="s">
        <v>635</v>
      </c>
      <c r="L1522" s="106" t="s">
        <v>635</v>
      </c>
      <c r="M1522" s="106" t="s">
        <v>635</v>
      </c>
      <c r="N1522" s="106" t="s">
        <v>635</v>
      </c>
      <c r="O1522" s="106" t="s">
        <v>635</v>
      </c>
    </row>
    <row r="1523" spans="1:15">
      <c r="A1523" s="106">
        <v>2010</v>
      </c>
      <c r="B1523" s="106" t="s">
        <v>640</v>
      </c>
      <c r="C1523" s="106" t="s">
        <v>630</v>
      </c>
      <c r="D1523" s="106" t="s">
        <v>634</v>
      </c>
      <c r="E1523" s="106" t="s">
        <v>631</v>
      </c>
      <c r="F1523" s="106" t="s">
        <v>301</v>
      </c>
      <c r="G1523" s="106" t="s">
        <v>635</v>
      </c>
      <c r="H1523" s="106" t="s">
        <v>635</v>
      </c>
      <c r="I1523" s="106" t="s">
        <v>635</v>
      </c>
      <c r="J1523" s="106" t="s">
        <v>635</v>
      </c>
      <c r="K1523" s="106" t="s">
        <v>635</v>
      </c>
      <c r="L1523" s="106" t="s">
        <v>635</v>
      </c>
      <c r="M1523" s="106" t="s">
        <v>635</v>
      </c>
      <c r="N1523" s="106" t="s">
        <v>635</v>
      </c>
      <c r="O1523" s="106" t="s">
        <v>635</v>
      </c>
    </row>
    <row r="1524" spans="1:15">
      <c r="A1524" s="106">
        <v>2010</v>
      </c>
      <c r="B1524" s="106" t="s">
        <v>640</v>
      </c>
      <c r="C1524" s="106" t="s">
        <v>626</v>
      </c>
      <c r="D1524" s="106" t="s">
        <v>634</v>
      </c>
      <c r="E1524" s="106" t="s">
        <v>631</v>
      </c>
      <c r="F1524" s="106" t="s">
        <v>353</v>
      </c>
      <c r="G1524" s="106">
        <v>2.66</v>
      </c>
      <c r="H1524" s="106">
        <v>3.28</v>
      </c>
      <c r="I1524" s="106">
        <v>3.87</v>
      </c>
      <c r="J1524" s="106">
        <v>4.41</v>
      </c>
      <c r="K1524" s="106">
        <v>4.87</v>
      </c>
      <c r="L1524" s="106">
        <v>5.31</v>
      </c>
      <c r="M1524" s="106">
        <v>5.85</v>
      </c>
      <c r="N1524" s="106">
        <v>6.47</v>
      </c>
      <c r="O1524" s="106">
        <v>7.63</v>
      </c>
    </row>
    <row r="1525" spans="1:15">
      <c r="A1525" s="106">
        <v>2010</v>
      </c>
      <c r="B1525" s="106" t="s">
        <v>640</v>
      </c>
      <c r="C1525" s="106" t="s">
        <v>630</v>
      </c>
      <c r="D1525" s="106" t="s">
        <v>634</v>
      </c>
      <c r="E1525" s="106" t="s">
        <v>631</v>
      </c>
      <c r="F1525" s="106" t="s">
        <v>353</v>
      </c>
      <c r="G1525" s="106">
        <v>2.66</v>
      </c>
      <c r="H1525" s="106">
        <v>3.28</v>
      </c>
      <c r="I1525" s="106">
        <v>3.87</v>
      </c>
      <c r="J1525" s="106">
        <v>4.41</v>
      </c>
      <c r="K1525" s="106">
        <v>4.87</v>
      </c>
      <c r="L1525" s="106">
        <v>5.31</v>
      </c>
      <c r="M1525" s="106">
        <v>5.85</v>
      </c>
      <c r="N1525" s="106">
        <v>6.45</v>
      </c>
      <c r="O1525" s="106">
        <v>7.63</v>
      </c>
    </row>
    <row r="1526" spans="1:15">
      <c r="A1526" s="106">
        <v>2010</v>
      </c>
      <c r="B1526" s="106" t="s">
        <v>640</v>
      </c>
      <c r="C1526" s="106" t="s">
        <v>626</v>
      </c>
      <c r="D1526" s="106" t="s">
        <v>634</v>
      </c>
      <c r="E1526" s="106" t="s">
        <v>353</v>
      </c>
      <c r="F1526" s="106" t="s">
        <v>629</v>
      </c>
      <c r="G1526" s="106">
        <v>2.88</v>
      </c>
      <c r="H1526" s="106">
        <v>3.72</v>
      </c>
      <c r="I1526" s="106">
        <v>4.45</v>
      </c>
      <c r="J1526" s="106">
        <v>5.0199999999999996</v>
      </c>
      <c r="K1526" s="106">
        <v>5.62</v>
      </c>
      <c r="L1526" s="106">
        <v>6.2</v>
      </c>
      <c r="M1526" s="106">
        <v>6.94</v>
      </c>
      <c r="N1526" s="106">
        <v>8.1</v>
      </c>
      <c r="O1526" s="106">
        <v>10.31</v>
      </c>
    </row>
    <row r="1527" spans="1:15">
      <c r="A1527" s="106">
        <v>2010</v>
      </c>
      <c r="B1527" s="106" t="s">
        <v>640</v>
      </c>
      <c r="C1527" s="106" t="s">
        <v>630</v>
      </c>
      <c r="D1527" s="106" t="s">
        <v>634</v>
      </c>
      <c r="E1527" s="106" t="s">
        <v>353</v>
      </c>
      <c r="F1527" s="106" t="s">
        <v>629</v>
      </c>
      <c r="G1527" s="106">
        <v>2.88</v>
      </c>
      <c r="H1527" s="106">
        <v>3.72</v>
      </c>
      <c r="I1527" s="106">
        <v>4.45</v>
      </c>
      <c r="J1527" s="106">
        <v>5.0199999999999996</v>
      </c>
      <c r="K1527" s="106">
        <v>5.62</v>
      </c>
      <c r="L1527" s="106">
        <v>6.19</v>
      </c>
      <c r="M1527" s="106">
        <v>6.94</v>
      </c>
      <c r="N1527" s="106">
        <v>8.1</v>
      </c>
      <c r="O1527" s="106">
        <v>10.31</v>
      </c>
    </row>
    <row r="1528" spans="1:15">
      <c r="A1528" s="106">
        <v>2010</v>
      </c>
      <c r="B1528" s="106" t="s">
        <v>640</v>
      </c>
      <c r="C1528" s="106" t="s">
        <v>626</v>
      </c>
      <c r="D1528" s="106" t="s">
        <v>634</v>
      </c>
      <c r="E1528" s="106" t="s">
        <v>353</v>
      </c>
      <c r="F1528" s="106" t="s">
        <v>301</v>
      </c>
      <c r="G1528" s="106" t="s">
        <v>635</v>
      </c>
      <c r="H1528" s="106" t="s">
        <v>635</v>
      </c>
      <c r="I1528" s="106" t="s">
        <v>635</v>
      </c>
      <c r="J1528" s="106" t="s">
        <v>635</v>
      </c>
      <c r="K1528" s="106" t="s">
        <v>635</v>
      </c>
      <c r="L1528" s="106" t="s">
        <v>635</v>
      </c>
      <c r="M1528" s="106" t="s">
        <v>635</v>
      </c>
      <c r="N1528" s="106" t="s">
        <v>635</v>
      </c>
      <c r="O1528" s="106" t="s">
        <v>635</v>
      </c>
    </row>
    <row r="1529" spans="1:15">
      <c r="A1529" s="106">
        <v>2010</v>
      </c>
      <c r="B1529" s="106" t="s">
        <v>640</v>
      </c>
      <c r="C1529" s="106" t="s">
        <v>630</v>
      </c>
      <c r="D1529" s="106" t="s">
        <v>634</v>
      </c>
      <c r="E1529" s="106" t="s">
        <v>353</v>
      </c>
      <c r="F1529" s="106" t="s">
        <v>301</v>
      </c>
      <c r="G1529" s="106" t="s">
        <v>635</v>
      </c>
      <c r="H1529" s="106" t="s">
        <v>635</v>
      </c>
      <c r="I1529" s="106" t="s">
        <v>635</v>
      </c>
      <c r="J1529" s="106" t="s">
        <v>635</v>
      </c>
      <c r="K1529" s="106" t="s">
        <v>635</v>
      </c>
      <c r="L1529" s="106" t="s">
        <v>635</v>
      </c>
      <c r="M1529" s="106" t="s">
        <v>635</v>
      </c>
      <c r="N1529" s="106" t="s">
        <v>635</v>
      </c>
      <c r="O1529" s="106" t="s">
        <v>635</v>
      </c>
    </row>
    <row r="1530" spans="1:15">
      <c r="A1530" s="106">
        <v>2010</v>
      </c>
      <c r="B1530" s="106" t="s">
        <v>640</v>
      </c>
      <c r="C1530" s="106" t="s">
        <v>626</v>
      </c>
      <c r="D1530" s="106" t="s">
        <v>634</v>
      </c>
      <c r="E1530" s="106" t="s">
        <v>353</v>
      </c>
      <c r="F1530" s="106" t="s">
        <v>353</v>
      </c>
      <c r="G1530" s="106">
        <v>2.88</v>
      </c>
      <c r="H1530" s="106">
        <v>3.72</v>
      </c>
      <c r="I1530" s="106">
        <v>4.45</v>
      </c>
      <c r="J1530" s="106">
        <v>5.0199999999999996</v>
      </c>
      <c r="K1530" s="106">
        <v>5.62</v>
      </c>
      <c r="L1530" s="106">
        <v>6.2</v>
      </c>
      <c r="M1530" s="106">
        <v>6.94</v>
      </c>
      <c r="N1530" s="106">
        <v>8.1</v>
      </c>
      <c r="O1530" s="106">
        <v>10.31</v>
      </c>
    </row>
    <row r="1531" spans="1:15">
      <c r="A1531" s="106">
        <v>2010</v>
      </c>
      <c r="B1531" s="106" t="s">
        <v>640</v>
      </c>
      <c r="C1531" s="106" t="s">
        <v>630</v>
      </c>
      <c r="D1531" s="106" t="s">
        <v>634</v>
      </c>
      <c r="E1531" s="106" t="s">
        <v>353</v>
      </c>
      <c r="F1531" s="106" t="s">
        <v>353</v>
      </c>
      <c r="G1531" s="106">
        <v>2.88</v>
      </c>
      <c r="H1531" s="106">
        <v>3.72</v>
      </c>
      <c r="I1531" s="106">
        <v>4.45</v>
      </c>
      <c r="J1531" s="106">
        <v>5.01</v>
      </c>
      <c r="K1531" s="106">
        <v>5.62</v>
      </c>
      <c r="L1531" s="106">
        <v>6.19</v>
      </c>
      <c r="M1531" s="106">
        <v>6.94</v>
      </c>
      <c r="N1531" s="106">
        <v>8.1</v>
      </c>
      <c r="O1531" s="106">
        <v>10.31</v>
      </c>
    </row>
    <row r="1532" spans="1:15">
      <c r="A1532" s="106">
        <v>2010</v>
      </c>
      <c r="B1532" s="106" t="s">
        <v>294</v>
      </c>
      <c r="C1532" s="106" t="s">
        <v>626</v>
      </c>
      <c r="D1532" s="106" t="s">
        <v>627</v>
      </c>
      <c r="E1532" s="106" t="s">
        <v>628</v>
      </c>
      <c r="F1532" s="106" t="s">
        <v>629</v>
      </c>
      <c r="G1532" s="106">
        <v>2.69</v>
      </c>
      <c r="H1532" s="106">
        <v>3.33</v>
      </c>
      <c r="I1532" s="106">
        <v>4.18</v>
      </c>
      <c r="J1532" s="106">
        <v>5.03</v>
      </c>
      <c r="K1532" s="106">
        <v>6.05</v>
      </c>
      <c r="L1532" s="106">
        <v>7.05</v>
      </c>
      <c r="M1532" s="106">
        <v>8.57</v>
      </c>
      <c r="N1532" s="106">
        <v>10.7</v>
      </c>
      <c r="O1532" s="106">
        <v>14.69</v>
      </c>
    </row>
    <row r="1533" spans="1:15">
      <c r="A1533" s="106">
        <v>2010</v>
      </c>
      <c r="B1533" s="106" t="s">
        <v>294</v>
      </c>
      <c r="C1533" s="106" t="s">
        <v>630</v>
      </c>
      <c r="D1533" s="106" t="s">
        <v>627</v>
      </c>
      <c r="E1533" s="106" t="s">
        <v>628</v>
      </c>
      <c r="F1533" s="106" t="s">
        <v>629</v>
      </c>
      <c r="G1533" s="106">
        <v>2.69</v>
      </c>
      <c r="H1533" s="106">
        <v>3.33</v>
      </c>
      <c r="I1533" s="106">
        <v>4.18</v>
      </c>
      <c r="J1533" s="106">
        <v>5.03</v>
      </c>
      <c r="K1533" s="106">
        <v>6.05</v>
      </c>
      <c r="L1533" s="106">
        <v>7.05</v>
      </c>
      <c r="M1533" s="106">
        <v>8.57</v>
      </c>
      <c r="N1533" s="106">
        <v>10.7</v>
      </c>
      <c r="O1533" s="106">
        <v>14.69</v>
      </c>
    </row>
    <row r="1534" spans="1:15">
      <c r="A1534" s="106">
        <v>2010</v>
      </c>
      <c r="B1534" s="106" t="s">
        <v>294</v>
      </c>
      <c r="C1534" s="106" t="s">
        <v>626</v>
      </c>
      <c r="D1534" s="106" t="s">
        <v>627</v>
      </c>
      <c r="E1534" s="106" t="s">
        <v>628</v>
      </c>
      <c r="F1534" s="106" t="s">
        <v>301</v>
      </c>
      <c r="G1534" s="106">
        <v>2.09</v>
      </c>
      <c r="H1534" s="106">
        <v>2.97</v>
      </c>
      <c r="I1534" s="106">
        <v>3.79</v>
      </c>
      <c r="J1534" s="106">
        <v>4.17</v>
      </c>
      <c r="K1534" s="106">
        <v>4.84</v>
      </c>
      <c r="L1534" s="106">
        <v>6.14</v>
      </c>
      <c r="M1534" s="106">
        <v>7.68</v>
      </c>
      <c r="N1534" s="106">
        <v>10.029999999999999</v>
      </c>
      <c r="O1534" s="106">
        <v>13.96</v>
      </c>
    </row>
    <row r="1535" spans="1:15">
      <c r="A1535" s="106">
        <v>2010</v>
      </c>
      <c r="B1535" s="106" t="s">
        <v>294</v>
      </c>
      <c r="C1535" s="106" t="s">
        <v>630</v>
      </c>
      <c r="D1535" s="106" t="s">
        <v>627</v>
      </c>
      <c r="E1535" s="106" t="s">
        <v>628</v>
      </c>
      <c r="F1535" s="106" t="s">
        <v>301</v>
      </c>
      <c r="G1535" s="106">
        <v>2.09</v>
      </c>
      <c r="H1535" s="106">
        <v>2.97</v>
      </c>
      <c r="I1535" s="106">
        <v>3.79</v>
      </c>
      <c r="J1535" s="106">
        <v>4.17</v>
      </c>
      <c r="K1535" s="106">
        <v>4.84</v>
      </c>
      <c r="L1535" s="106">
        <v>6.14</v>
      </c>
      <c r="M1535" s="106">
        <v>7.68</v>
      </c>
      <c r="N1535" s="106">
        <v>10.029999999999999</v>
      </c>
      <c r="O1535" s="106">
        <v>13.96</v>
      </c>
    </row>
    <row r="1536" spans="1:15">
      <c r="A1536" s="106">
        <v>2010</v>
      </c>
      <c r="B1536" s="106" t="s">
        <v>294</v>
      </c>
      <c r="C1536" s="106" t="s">
        <v>626</v>
      </c>
      <c r="D1536" s="106" t="s">
        <v>627</v>
      </c>
      <c r="E1536" s="106" t="s">
        <v>628</v>
      </c>
      <c r="F1536" s="106" t="s">
        <v>353</v>
      </c>
      <c r="G1536" s="106">
        <v>2.63</v>
      </c>
      <c r="H1536" s="106">
        <v>3.3</v>
      </c>
      <c r="I1536" s="106">
        <v>4.12</v>
      </c>
      <c r="J1536" s="106">
        <v>4.97</v>
      </c>
      <c r="K1536" s="106">
        <v>5.96</v>
      </c>
      <c r="L1536" s="106">
        <v>7</v>
      </c>
      <c r="M1536" s="106">
        <v>8.49</v>
      </c>
      <c r="N1536" s="106">
        <v>10.67</v>
      </c>
      <c r="O1536" s="106">
        <v>14.65</v>
      </c>
    </row>
    <row r="1537" spans="1:15">
      <c r="A1537" s="106">
        <v>2010</v>
      </c>
      <c r="B1537" s="106" t="s">
        <v>294</v>
      </c>
      <c r="C1537" s="106" t="s">
        <v>630</v>
      </c>
      <c r="D1537" s="106" t="s">
        <v>627</v>
      </c>
      <c r="E1537" s="106" t="s">
        <v>628</v>
      </c>
      <c r="F1537" s="106" t="s">
        <v>353</v>
      </c>
      <c r="G1537" s="106">
        <v>2.63</v>
      </c>
      <c r="H1537" s="106">
        <v>3.3</v>
      </c>
      <c r="I1537" s="106">
        <v>4.12</v>
      </c>
      <c r="J1537" s="106">
        <v>4.97</v>
      </c>
      <c r="K1537" s="106">
        <v>5.96</v>
      </c>
      <c r="L1537" s="106">
        <v>7</v>
      </c>
      <c r="M1537" s="106">
        <v>8.49</v>
      </c>
      <c r="N1537" s="106">
        <v>10.67</v>
      </c>
      <c r="O1537" s="106">
        <v>14.65</v>
      </c>
    </row>
    <row r="1538" spans="1:15">
      <c r="A1538" s="106">
        <v>2010</v>
      </c>
      <c r="B1538" s="106" t="s">
        <v>294</v>
      </c>
      <c r="C1538" s="106" t="s">
        <v>626</v>
      </c>
      <c r="D1538" s="106" t="s">
        <v>627</v>
      </c>
      <c r="E1538" s="106" t="s">
        <v>631</v>
      </c>
      <c r="F1538" s="106" t="s">
        <v>629</v>
      </c>
      <c r="G1538" s="106">
        <v>1.73</v>
      </c>
      <c r="H1538" s="106">
        <v>1.96</v>
      </c>
      <c r="I1538" s="106">
        <v>2.25</v>
      </c>
      <c r="J1538" s="106">
        <v>2.56</v>
      </c>
      <c r="K1538" s="106">
        <v>2.95</v>
      </c>
      <c r="L1538" s="106">
        <v>3.31</v>
      </c>
      <c r="M1538" s="106">
        <v>3.84</v>
      </c>
      <c r="N1538" s="106">
        <v>4.66</v>
      </c>
      <c r="O1538" s="106">
        <v>6.09</v>
      </c>
    </row>
    <row r="1539" spans="1:15">
      <c r="A1539" s="106">
        <v>2010</v>
      </c>
      <c r="B1539" s="106" t="s">
        <v>294</v>
      </c>
      <c r="C1539" s="106" t="s">
        <v>630</v>
      </c>
      <c r="D1539" s="106" t="s">
        <v>627</v>
      </c>
      <c r="E1539" s="106" t="s">
        <v>631</v>
      </c>
      <c r="F1539" s="106" t="s">
        <v>629</v>
      </c>
      <c r="G1539" s="106">
        <v>1.73</v>
      </c>
      <c r="H1539" s="106">
        <v>1.96</v>
      </c>
      <c r="I1539" s="106">
        <v>2.25</v>
      </c>
      <c r="J1539" s="106">
        <v>2.56</v>
      </c>
      <c r="K1539" s="106">
        <v>2.95</v>
      </c>
      <c r="L1539" s="106">
        <v>3.31</v>
      </c>
      <c r="M1539" s="106">
        <v>3.84</v>
      </c>
      <c r="N1539" s="106">
        <v>4.66</v>
      </c>
      <c r="O1539" s="106">
        <v>6.09</v>
      </c>
    </row>
    <row r="1540" spans="1:15">
      <c r="A1540" s="106">
        <v>2010</v>
      </c>
      <c r="B1540" s="106" t="s">
        <v>294</v>
      </c>
      <c r="C1540" s="106" t="s">
        <v>626</v>
      </c>
      <c r="D1540" s="106" t="s">
        <v>627</v>
      </c>
      <c r="E1540" s="106" t="s">
        <v>631</v>
      </c>
      <c r="F1540" s="106" t="s">
        <v>301</v>
      </c>
      <c r="G1540" s="106">
        <v>1.89</v>
      </c>
      <c r="H1540" s="106">
        <v>2.12</v>
      </c>
      <c r="I1540" s="106">
        <v>2.4</v>
      </c>
      <c r="J1540" s="106">
        <v>2.88</v>
      </c>
      <c r="K1540" s="106">
        <v>3.18</v>
      </c>
      <c r="L1540" s="106">
        <v>3.36</v>
      </c>
      <c r="M1540" s="106">
        <v>3.87</v>
      </c>
      <c r="N1540" s="106">
        <v>4.17</v>
      </c>
      <c r="O1540" s="106">
        <v>5.27</v>
      </c>
    </row>
    <row r="1541" spans="1:15">
      <c r="A1541" s="106">
        <v>2010</v>
      </c>
      <c r="B1541" s="106" t="s">
        <v>294</v>
      </c>
      <c r="C1541" s="106" t="s">
        <v>630</v>
      </c>
      <c r="D1541" s="106" t="s">
        <v>627</v>
      </c>
      <c r="E1541" s="106" t="s">
        <v>631</v>
      </c>
      <c r="F1541" s="106" t="s">
        <v>301</v>
      </c>
      <c r="G1541" s="106">
        <v>1.89</v>
      </c>
      <c r="H1541" s="106">
        <v>2.12</v>
      </c>
      <c r="I1541" s="106">
        <v>2.4</v>
      </c>
      <c r="J1541" s="106">
        <v>2.88</v>
      </c>
      <c r="K1541" s="106">
        <v>3.18</v>
      </c>
      <c r="L1541" s="106">
        <v>3.36</v>
      </c>
      <c r="M1541" s="106">
        <v>3.87</v>
      </c>
      <c r="N1541" s="106">
        <v>4.17</v>
      </c>
      <c r="O1541" s="106">
        <v>5.27</v>
      </c>
    </row>
    <row r="1542" spans="1:15">
      <c r="A1542" s="106">
        <v>2010</v>
      </c>
      <c r="B1542" s="106" t="s">
        <v>294</v>
      </c>
      <c r="C1542" s="106" t="s">
        <v>626</v>
      </c>
      <c r="D1542" s="106" t="s">
        <v>627</v>
      </c>
      <c r="E1542" s="106" t="s">
        <v>631</v>
      </c>
      <c r="F1542" s="106" t="s">
        <v>353</v>
      </c>
      <c r="G1542" s="106">
        <v>1.76</v>
      </c>
      <c r="H1542" s="106">
        <v>2</v>
      </c>
      <c r="I1542" s="106">
        <v>2.27</v>
      </c>
      <c r="J1542" s="106">
        <v>2.59</v>
      </c>
      <c r="K1542" s="106">
        <v>2.99</v>
      </c>
      <c r="L1542" s="106">
        <v>3.33</v>
      </c>
      <c r="M1542" s="106">
        <v>3.85</v>
      </c>
      <c r="N1542" s="106">
        <v>4.55</v>
      </c>
      <c r="O1542" s="106">
        <v>6.03</v>
      </c>
    </row>
    <row r="1543" spans="1:15">
      <c r="A1543" s="106">
        <v>2010</v>
      </c>
      <c r="B1543" s="106" t="s">
        <v>294</v>
      </c>
      <c r="C1543" s="106" t="s">
        <v>630</v>
      </c>
      <c r="D1543" s="106" t="s">
        <v>627</v>
      </c>
      <c r="E1543" s="106" t="s">
        <v>631</v>
      </c>
      <c r="F1543" s="106" t="s">
        <v>353</v>
      </c>
      <c r="G1543" s="106">
        <v>1.76</v>
      </c>
      <c r="H1543" s="106">
        <v>2</v>
      </c>
      <c r="I1543" s="106">
        <v>2.27</v>
      </c>
      <c r="J1543" s="106">
        <v>2.59</v>
      </c>
      <c r="K1543" s="106">
        <v>2.99</v>
      </c>
      <c r="L1543" s="106">
        <v>3.33</v>
      </c>
      <c r="M1543" s="106">
        <v>3.85</v>
      </c>
      <c r="N1543" s="106">
        <v>4.55</v>
      </c>
      <c r="O1543" s="106">
        <v>6.03</v>
      </c>
    </row>
    <row r="1544" spans="1:15">
      <c r="A1544" s="106">
        <v>2010</v>
      </c>
      <c r="B1544" s="106" t="s">
        <v>294</v>
      </c>
      <c r="C1544" s="106" t="s">
        <v>626</v>
      </c>
      <c r="D1544" s="106" t="s">
        <v>627</v>
      </c>
      <c r="E1544" s="106" t="s">
        <v>353</v>
      </c>
      <c r="F1544" s="106" t="s">
        <v>629</v>
      </c>
      <c r="G1544" s="106">
        <v>1.93</v>
      </c>
      <c r="H1544" s="106">
        <v>2.2999999999999998</v>
      </c>
      <c r="I1544" s="106">
        <v>2.81</v>
      </c>
      <c r="J1544" s="106">
        <v>3.24</v>
      </c>
      <c r="K1544" s="106">
        <v>3.87</v>
      </c>
      <c r="L1544" s="106">
        <v>4.75</v>
      </c>
      <c r="M1544" s="106">
        <v>5.88</v>
      </c>
      <c r="N1544" s="106">
        <v>7.56</v>
      </c>
      <c r="O1544" s="106">
        <v>10.63</v>
      </c>
    </row>
    <row r="1545" spans="1:15">
      <c r="A1545" s="106">
        <v>2010</v>
      </c>
      <c r="B1545" s="106" t="s">
        <v>294</v>
      </c>
      <c r="C1545" s="106" t="s">
        <v>630</v>
      </c>
      <c r="D1545" s="106" t="s">
        <v>627</v>
      </c>
      <c r="E1545" s="106" t="s">
        <v>353</v>
      </c>
      <c r="F1545" s="106" t="s">
        <v>629</v>
      </c>
      <c r="G1545" s="106">
        <v>1.93</v>
      </c>
      <c r="H1545" s="106">
        <v>2.2999999999999998</v>
      </c>
      <c r="I1545" s="106">
        <v>2.81</v>
      </c>
      <c r="J1545" s="106">
        <v>3.24</v>
      </c>
      <c r="K1545" s="106">
        <v>3.87</v>
      </c>
      <c r="L1545" s="106">
        <v>4.75</v>
      </c>
      <c r="M1545" s="106">
        <v>5.88</v>
      </c>
      <c r="N1545" s="106">
        <v>7.56</v>
      </c>
      <c r="O1545" s="106">
        <v>10.63</v>
      </c>
    </row>
    <row r="1546" spans="1:15">
      <c r="A1546" s="106">
        <v>2010</v>
      </c>
      <c r="B1546" s="106" t="s">
        <v>294</v>
      </c>
      <c r="C1546" s="106" t="s">
        <v>626</v>
      </c>
      <c r="D1546" s="106" t="s">
        <v>627</v>
      </c>
      <c r="E1546" s="106" t="s">
        <v>353</v>
      </c>
      <c r="F1546" s="106" t="s">
        <v>301</v>
      </c>
      <c r="G1546" s="106">
        <v>1.92</v>
      </c>
      <c r="H1546" s="106">
        <v>2.16</v>
      </c>
      <c r="I1546" s="106">
        <v>2.69</v>
      </c>
      <c r="J1546" s="106">
        <v>3.16</v>
      </c>
      <c r="K1546" s="106">
        <v>3.34</v>
      </c>
      <c r="L1546" s="106">
        <v>3.88</v>
      </c>
      <c r="M1546" s="106">
        <v>4.17</v>
      </c>
      <c r="N1546" s="106">
        <v>5.19</v>
      </c>
      <c r="O1546" s="106">
        <v>7.73</v>
      </c>
    </row>
    <row r="1547" spans="1:15">
      <c r="A1547" s="106">
        <v>2010</v>
      </c>
      <c r="B1547" s="106" t="s">
        <v>294</v>
      </c>
      <c r="C1547" s="106" t="s">
        <v>630</v>
      </c>
      <c r="D1547" s="106" t="s">
        <v>627</v>
      </c>
      <c r="E1547" s="106" t="s">
        <v>353</v>
      </c>
      <c r="F1547" s="106" t="s">
        <v>301</v>
      </c>
      <c r="G1547" s="106">
        <v>1.92</v>
      </c>
      <c r="H1547" s="106">
        <v>2.16</v>
      </c>
      <c r="I1547" s="106">
        <v>2.69</v>
      </c>
      <c r="J1547" s="106">
        <v>3.16</v>
      </c>
      <c r="K1547" s="106">
        <v>3.34</v>
      </c>
      <c r="L1547" s="106">
        <v>3.88</v>
      </c>
      <c r="M1547" s="106">
        <v>4.17</v>
      </c>
      <c r="N1547" s="106">
        <v>5.19</v>
      </c>
      <c r="O1547" s="106">
        <v>7.73</v>
      </c>
    </row>
    <row r="1548" spans="1:15">
      <c r="A1548" s="106">
        <v>2010</v>
      </c>
      <c r="B1548" s="106" t="s">
        <v>294</v>
      </c>
      <c r="C1548" s="106" t="s">
        <v>626</v>
      </c>
      <c r="D1548" s="106" t="s">
        <v>627</v>
      </c>
      <c r="E1548" s="106" t="s">
        <v>353</v>
      </c>
      <c r="F1548" s="106" t="s">
        <v>353</v>
      </c>
      <c r="G1548" s="106">
        <v>1.93</v>
      </c>
      <c r="H1548" s="106">
        <v>2.2799999999999998</v>
      </c>
      <c r="I1548" s="106">
        <v>2.8</v>
      </c>
      <c r="J1548" s="106">
        <v>3.24</v>
      </c>
      <c r="K1548" s="106">
        <v>3.8</v>
      </c>
      <c r="L1548" s="106">
        <v>4.54</v>
      </c>
      <c r="M1548" s="106">
        <v>5.7</v>
      </c>
      <c r="N1548" s="106">
        <v>7.33</v>
      </c>
      <c r="O1548" s="106">
        <v>10.37</v>
      </c>
    </row>
    <row r="1549" spans="1:15">
      <c r="A1549" s="106">
        <v>2010</v>
      </c>
      <c r="B1549" s="106" t="s">
        <v>294</v>
      </c>
      <c r="C1549" s="106" t="s">
        <v>630</v>
      </c>
      <c r="D1549" s="106" t="s">
        <v>627</v>
      </c>
      <c r="E1549" s="106" t="s">
        <v>353</v>
      </c>
      <c r="F1549" s="106" t="s">
        <v>353</v>
      </c>
      <c r="G1549" s="106">
        <v>1.93</v>
      </c>
      <c r="H1549" s="106">
        <v>2.2799999999999998</v>
      </c>
      <c r="I1549" s="106">
        <v>2.8</v>
      </c>
      <c r="J1549" s="106">
        <v>3.24</v>
      </c>
      <c r="K1549" s="106">
        <v>3.8</v>
      </c>
      <c r="L1549" s="106">
        <v>4.54</v>
      </c>
      <c r="M1549" s="106">
        <v>5.7</v>
      </c>
      <c r="N1549" s="106">
        <v>7.33</v>
      </c>
      <c r="O1549" s="106">
        <v>10.37</v>
      </c>
    </row>
    <row r="1550" spans="1:15">
      <c r="A1550" s="106">
        <v>2010</v>
      </c>
      <c r="B1550" s="106" t="s">
        <v>294</v>
      </c>
      <c r="C1550" s="106" t="s">
        <v>626</v>
      </c>
      <c r="D1550" s="106" t="s">
        <v>113</v>
      </c>
      <c r="E1550" s="106" t="s">
        <v>628</v>
      </c>
      <c r="F1550" s="106" t="s">
        <v>629</v>
      </c>
      <c r="G1550" s="106">
        <v>2.16</v>
      </c>
      <c r="H1550" s="106">
        <v>2.95</v>
      </c>
      <c r="I1550" s="106">
        <v>3.44</v>
      </c>
      <c r="J1550" s="106">
        <v>3.89</v>
      </c>
      <c r="K1550" s="106">
        <v>4.75</v>
      </c>
      <c r="L1550" s="106">
        <v>5.62</v>
      </c>
      <c r="M1550" s="106">
        <v>6.92</v>
      </c>
      <c r="N1550" s="106">
        <v>8.32</v>
      </c>
      <c r="O1550" s="106">
        <v>11.26</v>
      </c>
    </row>
    <row r="1551" spans="1:15">
      <c r="A1551" s="106">
        <v>2010</v>
      </c>
      <c r="B1551" s="106" t="s">
        <v>294</v>
      </c>
      <c r="C1551" s="106" t="s">
        <v>630</v>
      </c>
      <c r="D1551" s="106" t="s">
        <v>113</v>
      </c>
      <c r="E1551" s="106" t="s">
        <v>628</v>
      </c>
      <c r="F1551" s="106" t="s">
        <v>629</v>
      </c>
      <c r="G1551" s="106">
        <v>2.16</v>
      </c>
      <c r="H1551" s="106">
        <v>2.95</v>
      </c>
      <c r="I1551" s="106">
        <v>3.44</v>
      </c>
      <c r="J1551" s="106">
        <v>3.89</v>
      </c>
      <c r="K1551" s="106">
        <v>4.75</v>
      </c>
      <c r="L1551" s="106">
        <v>5.62</v>
      </c>
      <c r="M1551" s="106">
        <v>6.92</v>
      </c>
      <c r="N1551" s="106">
        <v>8.32</v>
      </c>
      <c r="O1551" s="106">
        <v>11.26</v>
      </c>
    </row>
    <row r="1552" spans="1:15">
      <c r="A1552" s="106">
        <v>2010</v>
      </c>
      <c r="B1552" s="106" t="s">
        <v>294</v>
      </c>
      <c r="C1552" s="106" t="s">
        <v>626</v>
      </c>
      <c r="D1552" s="106" t="s">
        <v>113</v>
      </c>
      <c r="E1552" s="106" t="s">
        <v>628</v>
      </c>
      <c r="F1552" s="106" t="s">
        <v>301</v>
      </c>
      <c r="G1552" s="106">
        <v>2.5099999999999998</v>
      </c>
      <c r="H1552" s="106">
        <v>3.28</v>
      </c>
      <c r="I1552" s="106">
        <v>3.68</v>
      </c>
      <c r="J1552" s="106">
        <v>4.08</v>
      </c>
      <c r="K1552" s="106">
        <v>4.17</v>
      </c>
      <c r="L1552" s="106">
        <v>4.5199999999999996</v>
      </c>
      <c r="M1552" s="106">
        <v>5.36</v>
      </c>
      <c r="N1552" s="106">
        <v>6.7</v>
      </c>
      <c r="O1552" s="106">
        <v>10.63</v>
      </c>
    </row>
    <row r="1553" spans="1:15">
      <c r="A1553" s="106">
        <v>2010</v>
      </c>
      <c r="B1553" s="106" t="s">
        <v>294</v>
      </c>
      <c r="C1553" s="106" t="s">
        <v>630</v>
      </c>
      <c r="D1553" s="106" t="s">
        <v>113</v>
      </c>
      <c r="E1553" s="106" t="s">
        <v>628</v>
      </c>
      <c r="F1553" s="106" t="s">
        <v>301</v>
      </c>
      <c r="G1553" s="106">
        <v>2.5099999999999998</v>
      </c>
      <c r="H1553" s="106">
        <v>3.28</v>
      </c>
      <c r="I1553" s="106">
        <v>3.68</v>
      </c>
      <c r="J1553" s="106">
        <v>4.08</v>
      </c>
      <c r="K1553" s="106">
        <v>4.17</v>
      </c>
      <c r="L1553" s="106">
        <v>4.5199999999999996</v>
      </c>
      <c r="M1553" s="106">
        <v>5.36</v>
      </c>
      <c r="N1553" s="106">
        <v>6.7</v>
      </c>
      <c r="O1553" s="106">
        <v>10.63</v>
      </c>
    </row>
    <row r="1554" spans="1:15">
      <c r="A1554" s="106">
        <v>2010</v>
      </c>
      <c r="B1554" s="106" t="s">
        <v>294</v>
      </c>
      <c r="C1554" s="106" t="s">
        <v>626</v>
      </c>
      <c r="D1554" s="106" t="s">
        <v>113</v>
      </c>
      <c r="E1554" s="106" t="s">
        <v>628</v>
      </c>
      <c r="F1554" s="106" t="s">
        <v>353</v>
      </c>
      <c r="G1554" s="106">
        <v>2.16</v>
      </c>
      <c r="H1554" s="106">
        <v>2.97</v>
      </c>
      <c r="I1554" s="106">
        <v>3.46</v>
      </c>
      <c r="J1554" s="106">
        <v>3.91</v>
      </c>
      <c r="K1554" s="106">
        <v>4.62</v>
      </c>
      <c r="L1554" s="106">
        <v>5.47</v>
      </c>
      <c r="M1554" s="106">
        <v>6.71</v>
      </c>
      <c r="N1554" s="106">
        <v>8.25</v>
      </c>
      <c r="O1554" s="106">
        <v>11.09</v>
      </c>
    </row>
    <row r="1555" spans="1:15">
      <c r="A1555" s="106">
        <v>2010</v>
      </c>
      <c r="B1555" s="106" t="s">
        <v>294</v>
      </c>
      <c r="C1555" s="106" t="s">
        <v>630</v>
      </c>
      <c r="D1555" s="106" t="s">
        <v>113</v>
      </c>
      <c r="E1555" s="106" t="s">
        <v>628</v>
      </c>
      <c r="F1555" s="106" t="s">
        <v>353</v>
      </c>
      <c r="G1555" s="106">
        <v>2.16</v>
      </c>
      <c r="H1555" s="106">
        <v>2.97</v>
      </c>
      <c r="I1555" s="106">
        <v>3.46</v>
      </c>
      <c r="J1555" s="106">
        <v>3.91</v>
      </c>
      <c r="K1555" s="106">
        <v>4.62</v>
      </c>
      <c r="L1555" s="106">
        <v>5.47</v>
      </c>
      <c r="M1555" s="106">
        <v>6.71</v>
      </c>
      <c r="N1555" s="106">
        <v>8.25</v>
      </c>
      <c r="O1555" s="106">
        <v>11.09</v>
      </c>
    </row>
    <row r="1556" spans="1:15">
      <c r="A1556" s="106">
        <v>2010</v>
      </c>
      <c r="B1556" s="106" t="s">
        <v>294</v>
      </c>
      <c r="C1556" s="106" t="s">
        <v>626</v>
      </c>
      <c r="D1556" s="106" t="s">
        <v>113</v>
      </c>
      <c r="E1556" s="106" t="s">
        <v>631</v>
      </c>
      <c r="F1556" s="106" t="s">
        <v>629</v>
      </c>
      <c r="G1556" s="106">
        <v>1.71</v>
      </c>
      <c r="H1556" s="106">
        <v>1.93</v>
      </c>
      <c r="I1556" s="106">
        <v>2.04</v>
      </c>
      <c r="J1556" s="106">
        <v>2.16</v>
      </c>
      <c r="K1556" s="106">
        <v>2.38</v>
      </c>
      <c r="L1556" s="106">
        <v>2.77</v>
      </c>
      <c r="M1556" s="106">
        <v>3.18</v>
      </c>
      <c r="N1556" s="106">
        <v>3.67</v>
      </c>
      <c r="O1556" s="106">
        <v>4.6399999999999997</v>
      </c>
    </row>
    <row r="1557" spans="1:15">
      <c r="A1557" s="106">
        <v>2010</v>
      </c>
      <c r="B1557" s="106" t="s">
        <v>294</v>
      </c>
      <c r="C1557" s="106" t="s">
        <v>630</v>
      </c>
      <c r="D1557" s="106" t="s">
        <v>113</v>
      </c>
      <c r="E1557" s="106" t="s">
        <v>631</v>
      </c>
      <c r="F1557" s="106" t="s">
        <v>629</v>
      </c>
      <c r="G1557" s="106">
        <v>1.71</v>
      </c>
      <c r="H1557" s="106">
        <v>1.93</v>
      </c>
      <c r="I1557" s="106">
        <v>2.04</v>
      </c>
      <c r="J1557" s="106">
        <v>2.16</v>
      </c>
      <c r="K1557" s="106">
        <v>2.38</v>
      </c>
      <c r="L1557" s="106">
        <v>2.77</v>
      </c>
      <c r="M1557" s="106">
        <v>3.18</v>
      </c>
      <c r="N1557" s="106">
        <v>3.67</v>
      </c>
      <c r="O1557" s="106">
        <v>4.6399999999999997</v>
      </c>
    </row>
    <row r="1558" spans="1:15">
      <c r="A1558" s="106">
        <v>2010</v>
      </c>
      <c r="B1558" s="106" t="s">
        <v>294</v>
      </c>
      <c r="C1558" s="106" t="s">
        <v>626</v>
      </c>
      <c r="D1558" s="106" t="s">
        <v>113</v>
      </c>
      <c r="E1558" s="106" t="s">
        <v>631</v>
      </c>
      <c r="F1558" s="106" t="s">
        <v>301</v>
      </c>
      <c r="G1558" s="106">
        <v>2.19</v>
      </c>
      <c r="H1558" s="106">
        <v>2.5299999999999998</v>
      </c>
      <c r="I1558" s="106">
        <v>2.92</v>
      </c>
      <c r="J1558" s="106">
        <v>3.18</v>
      </c>
      <c r="K1558" s="106">
        <v>3.44</v>
      </c>
      <c r="L1558" s="106">
        <v>3.87</v>
      </c>
      <c r="M1558" s="106">
        <v>3.89</v>
      </c>
      <c r="N1558" s="106">
        <v>4.17</v>
      </c>
      <c r="O1558" s="106">
        <v>5.57</v>
      </c>
    </row>
    <row r="1559" spans="1:15">
      <c r="A1559" s="106">
        <v>2010</v>
      </c>
      <c r="B1559" s="106" t="s">
        <v>294</v>
      </c>
      <c r="C1559" s="106" t="s">
        <v>630</v>
      </c>
      <c r="D1559" s="106" t="s">
        <v>113</v>
      </c>
      <c r="E1559" s="106" t="s">
        <v>631</v>
      </c>
      <c r="F1559" s="106" t="s">
        <v>301</v>
      </c>
      <c r="G1559" s="106">
        <v>2.19</v>
      </c>
      <c r="H1559" s="106">
        <v>2.5299999999999998</v>
      </c>
      <c r="I1559" s="106">
        <v>2.92</v>
      </c>
      <c r="J1559" s="106">
        <v>3.18</v>
      </c>
      <c r="K1559" s="106">
        <v>3.44</v>
      </c>
      <c r="L1559" s="106">
        <v>3.87</v>
      </c>
      <c r="M1559" s="106">
        <v>3.89</v>
      </c>
      <c r="N1559" s="106">
        <v>4.17</v>
      </c>
      <c r="O1559" s="106">
        <v>5.57</v>
      </c>
    </row>
    <row r="1560" spans="1:15">
      <c r="A1560" s="106">
        <v>2010</v>
      </c>
      <c r="B1560" s="106" t="s">
        <v>294</v>
      </c>
      <c r="C1560" s="106" t="s">
        <v>626</v>
      </c>
      <c r="D1560" s="106" t="s">
        <v>113</v>
      </c>
      <c r="E1560" s="106" t="s">
        <v>631</v>
      </c>
      <c r="F1560" s="106" t="s">
        <v>353</v>
      </c>
      <c r="G1560" s="106">
        <v>1.73</v>
      </c>
      <c r="H1560" s="106">
        <v>1.93</v>
      </c>
      <c r="I1560" s="106">
        <v>2.06</v>
      </c>
      <c r="J1560" s="106">
        <v>2.19</v>
      </c>
      <c r="K1560" s="106">
        <v>2.54</v>
      </c>
      <c r="L1560" s="106">
        <v>2.92</v>
      </c>
      <c r="M1560" s="106">
        <v>3.27</v>
      </c>
      <c r="N1560" s="106">
        <v>3.86</v>
      </c>
      <c r="O1560" s="106">
        <v>4.7</v>
      </c>
    </row>
    <row r="1561" spans="1:15">
      <c r="A1561" s="106">
        <v>2010</v>
      </c>
      <c r="B1561" s="106" t="s">
        <v>294</v>
      </c>
      <c r="C1561" s="106" t="s">
        <v>630</v>
      </c>
      <c r="D1561" s="106" t="s">
        <v>113</v>
      </c>
      <c r="E1561" s="106" t="s">
        <v>631</v>
      </c>
      <c r="F1561" s="106" t="s">
        <v>353</v>
      </c>
      <c r="G1561" s="106">
        <v>1.73</v>
      </c>
      <c r="H1561" s="106">
        <v>1.93</v>
      </c>
      <c r="I1561" s="106">
        <v>2.06</v>
      </c>
      <c r="J1561" s="106">
        <v>2.19</v>
      </c>
      <c r="K1561" s="106">
        <v>2.54</v>
      </c>
      <c r="L1561" s="106">
        <v>2.92</v>
      </c>
      <c r="M1561" s="106">
        <v>3.27</v>
      </c>
      <c r="N1561" s="106">
        <v>3.86</v>
      </c>
      <c r="O1561" s="106">
        <v>4.7</v>
      </c>
    </row>
    <row r="1562" spans="1:15">
      <c r="A1562" s="106">
        <v>2010</v>
      </c>
      <c r="B1562" s="106" t="s">
        <v>294</v>
      </c>
      <c r="C1562" s="106" t="s">
        <v>626</v>
      </c>
      <c r="D1562" s="106" t="s">
        <v>113</v>
      </c>
      <c r="E1562" s="106" t="s">
        <v>353</v>
      </c>
      <c r="F1562" s="106" t="s">
        <v>629</v>
      </c>
      <c r="G1562" s="106">
        <v>1.77</v>
      </c>
      <c r="H1562" s="106">
        <v>1.94</v>
      </c>
      <c r="I1562" s="106">
        <v>2.16</v>
      </c>
      <c r="J1562" s="106">
        <v>2.3199999999999998</v>
      </c>
      <c r="K1562" s="106">
        <v>2.76</v>
      </c>
      <c r="L1562" s="106">
        <v>3.2</v>
      </c>
      <c r="M1562" s="106">
        <v>3.68</v>
      </c>
      <c r="N1562" s="106">
        <v>4.57</v>
      </c>
      <c r="O1562" s="106">
        <v>6.48</v>
      </c>
    </row>
    <row r="1563" spans="1:15">
      <c r="A1563" s="106">
        <v>2010</v>
      </c>
      <c r="B1563" s="106" t="s">
        <v>294</v>
      </c>
      <c r="C1563" s="106" t="s">
        <v>630</v>
      </c>
      <c r="D1563" s="106" t="s">
        <v>113</v>
      </c>
      <c r="E1563" s="106" t="s">
        <v>353</v>
      </c>
      <c r="F1563" s="106" t="s">
        <v>629</v>
      </c>
      <c r="G1563" s="106">
        <v>1.77</v>
      </c>
      <c r="H1563" s="106">
        <v>1.94</v>
      </c>
      <c r="I1563" s="106">
        <v>2.16</v>
      </c>
      <c r="J1563" s="106">
        <v>2.3199999999999998</v>
      </c>
      <c r="K1563" s="106">
        <v>2.76</v>
      </c>
      <c r="L1563" s="106">
        <v>3.2</v>
      </c>
      <c r="M1563" s="106">
        <v>3.68</v>
      </c>
      <c r="N1563" s="106">
        <v>4.57</v>
      </c>
      <c r="O1563" s="106">
        <v>6.48</v>
      </c>
    </row>
    <row r="1564" spans="1:15">
      <c r="A1564" s="106">
        <v>2010</v>
      </c>
      <c r="B1564" s="106" t="s">
        <v>294</v>
      </c>
      <c r="C1564" s="106" t="s">
        <v>626</v>
      </c>
      <c r="D1564" s="106" t="s">
        <v>113</v>
      </c>
      <c r="E1564" s="106" t="s">
        <v>353</v>
      </c>
      <c r="F1564" s="106" t="s">
        <v>301</v>
      </c>
      <c r="G1564" s="106">
        <v>2.23</v>
      </c>
      <c r="H1564" s="106">
        <v>2.59</v>
      </c>
      <c r="I1564" s="106">
        <v>3.15</v>
      </c>
      <c r="J1564" s="106">
        <v>3.3</v>
      </c>
      <c r="K1564" s="106">
        <v>3.61</v>
      </c>
      <c r="L1564" s="106">
        <v>3.89</v>
      </c>
      <c r="M1564" s="106">
        <v>4.17</v>
      </c>
      <c r="N1564" s="106">
        <v>4.47</v>
      </c>
      <c r="O1564" s="106">
        <v>6.35</v>
      </c>
    </row>
    <row r="1565" spans="1:15">
      <c r="A1565" s="106">
        <v>2010</v>
      </c>
      <c r="B1565" s="106" t="s">
        <v>294</v>
      </c>
      <c r="C1565" s="106" t="s">
        <v>630</v>
      </c>
      <c r="D1565" s="106" t="s">
        <v>113</v>
      </c>
      <c r="E1565" s="106" t="s">
        <v>353</v>
      </c>
      <c r="F1565" s="106" t="s">
        <v>301</v>
      </c>
      <c r="G1565" s="106">
        <v>2.23</v>
      </c>
      <c r="H1565" s="106">
        <v>2.59</v>
      </c>
      <c r="I1565" s="106">
        <v>3.15</v>
      </c>
      <c r="J1565" s="106">
        <v>3.3</v>
      </c>
      <c r="K1565" s="106">
        <v>3.61</v>
      </c>
      <c r="L1565" s="106">
        <v>3.89</v>
      </c>
      <c r="M1565" s="106">
        <v>4.17</v>
      </c>
      <c r="N1565" s="106">
        <v>4.47</v>
      </c>
      <c r="O1565" s="106">
        <v>6.35</v>
      </c>
    </row>
    <row r="1566" spans="1:15">
      <c r="A1566" s="106">
        <v>2010</v>
      </c>
      <c r="B1566" s="106" t="s">
        <v>294</v>
      </c>
      <c r="C1566" s="106" t="s">
        <v>626</v>
      </c>
      <c r="D1566" s="106" t="s">
        <v>113</v>
      </c>
      <c r="E1566" s="106" t="s">
        <v>353</v>
      </c>
      <c r="F1566" s="106" t="s">
        <v>353</v>
      </c>
      <c r="G1566" s="106">
        <v>1.82</v>
      </c>
      <c r="H1566" s="106">
        <v>1.97</v>
      </c>
      <c r="I1566" s="106">
        <v>2.16</v>
      </c>
      <c r="J1566" s="106">
        <v>2.46</v>
      </c>
      <c r="K1566" s="106">
        <v>2.9</v>
      </c>
      <c r="L1566" s="106">
        <v>3.28</v>
      </c>
      <c r="M1566" s="106">
        <v>3.83</v>
      </c>
      <c r="N1566" s="106">
        <v>4.5599999999999996</v>
      </c>
      <c r="O1566" s="106">
        <v>6.48</v>
      </c>
    </row>
    <row r="1567" spans="1:15">
      <c r="A1567" s="106">
        <v>2010</v>
      </c>
      <c r="B1567" s="106" t="s">
        <v>294</v>
      </c>
      <c r="C1567" s="106" t="s">
        <v>630</v>
      </c>
      <c r="D1567" s="106" t="s">
        <v>113</v>
      </c>
      <c r="E1567" s="106" t="s">
        <v>353</v>
      </c>
      <c r="F1567" s="106" t="s">
        <v>353</v>
      </c>
      <c r="G1567" s="106">
        <v>1.82</v>
      </c>
      <c r="H1567" s="106">
        <v>1.97</v>
      </c>
      <c r="I1567" s="106">
        <v>2.16</v>
      </c>
      <c r="J1567" s="106">
        <v>2.46</v>
      </c>
      <c r="K1567" s="106">
        <v>2.9</v>
      </c>
      <c r="L1567" s="106">
        <v>3.28</v>
      </c>
      <c r="M1567" s="106">
        <v>3.83</v>
      </c>
      <c r="N1567" s="106">
        <v>4.5599999999999996</v>
      </c>
      <c r="O1567" s="106">
        <v>6.48</v>
      </c>
    </row>
    <row r="1568" spans="1:15">
      <c r="A1568" s="106">
        <v>2010</v>
      </c>
      <c r="B1568" s="106" t="s">
        <v>294</v>
      </c>
      <c r="C1568" s="106" t="s">
        <v>626</v>
      </c>
      <c r="D1568" s="106" t="s">
        <v>632</v>
      </c>
      <c r="E1568" s="106" t="s">
        <v>628</v>
      </c>
      <c r="F1568" s="106" t="s">
        <v>629</v>
      </c>
      <c r="G1568" s="106">
        <v>2.27</v>
      </c>
      <c r="H1568" s="106">
        <v>2.79</v>
      </c>
      <c r="I1568" s="106">
        <v>3.26</v>
      </c>
      <c r="J1568" s="106">
        <v>3.92</v>
      </c>
      <c r="K1568" s="106">
        <v>4.6399999999999997</v>
      </c>
      <c r="L1568" s="106">
        <v>5.67</v>
      </c>
      <c r="M1568" s="106">
        <v>6.99</v>
      </c>
      <c r="N1568" s="106">
        <v>8.83</v>
      </c>
      <c r="O1568" s="106">
        <v>12.13</v>
      </c>
    </row>
    <row r="1569" spans="1:15">
      <c r="A1569" s="106">
        <v>2010</v>
      </c>
      <c r="B1569" s="106" t="s">
        <v>294</v>
      </c>
      <c r="C1569" s="106" t="s">
        <v>630</v>
      </c>
      <c r="D1569" s="106" t="s">
        <v>632</v>
      </c>
      <c r="E1569" s="106" t="s">
        <v>628</v>
      </c>
      <c r="F1569" s="106" t="s">
        <v>629</v>
      </c>
      <c r="G1569" s="106">
        <v>2.27</v>
      </c>
      <c r="H1569" s="106">
        <v>2.79</v>
      </c>
      <c r="I1569" s="106">
        <v>3.26</v>
      </c>
      <c r="J1569" s="106">
        <v>3.92</v>
      </c>
      <c r="K1569" s="106">
        <v>4.6399999999999997</v>
      </c>
      <c r="L1569" s="106">
        <v>5.67</v>
      </c>
      <c r="M1569" s="106">
        <v>6.99</v>
      </c>
      <c r="N1569" s="106">
        <v>8.83</v>
      </c>
      <c r="O1569" s="106">
        <v>12.13</v>
      </c>
    </row>
    <row r="1570" spans="1:15">
      <c r="A1570" s="106">
        <v>2010</v>
      </c>
      <c r="B1570" s="106" t="s">
        <v>294</v>
      </c>
      <c r="C1570" s="106" t="s">
        <v>626</v>
      </c>
      <c r="D1570" s="106" t="s">
        <v>632</v>
      </c>
      <c r="E1570" s="106" t="s">
        <v>628</v>
      </c>
      <c r="F1570" s="106" t="s">
        <v>301</v>
      </c>
      <c r="G1570" s="106">
        <v>2.41</v>
      </c>
      <c r="H1570" s="106">
        <v>2.95</v>
      </c>
      <c r="I1570" s="106">
        <v>3.29</v>
      </c>
      <c r="J1570" s="106">
        <v>3.86</v>
      </c>
      <c r="K1570" s="106">
        <v>4.32</v>
      </c>
      <c r="L1570" s="106">
        <v>5.44</v>
      </c>
      <c r="M1570" s="106">
        <v>6.83</v>
      </c>
      <c r="N1570" s="106">
        <v>8.91</v>
      </c>
      <c r="O1570" s="106">
        <v>12.96</v>
      </c>
    </row>
    <row r="1571" spans="1:15">
      <c r="A1571" s="106">
        <v>2010</v>
      </c>
      <c r="B1571" s="106" t="s">
        <v>294</v>
      </c>
      <c r="C1571" s="106" t="s">
        <v>630</v>
      </c>
      <c r="D1571" s="106" t="s">
        <v>632</v>
      </c>
      <c r="E1571" s="106" t="s">
        <v>628</v>
      </c>
      <c r="F1571" s="106" t="s">
        <v>301</v>
      </c>
      <c r="G1571" s="106">
        <v>2.41</v>
      </c>
      <c r="H1571" s="106">
        <v>2.95</v>
      </c>
      <c r="I1571" s="106">
        <v>3.29</v>
      </c>
      <c r="J1571" s="106">
        <v>3.86</v>
      </c>
      <c r="K1571" s="106">
        <v>4.32</v>
      </c>
      <c r="L1571" s="106">
        <v>5.44</v>
      </c>
      <c r="M1571" s="106">
        <v>6.83</v>
      </c>
      <c r="N1571" s="106">
        <v>8.91</v>
      </c>
      <c r="O1571" s="106">
        <v>12.96</v>
      </c>
    </row>
    <row r="1572" spans="1:15">
      <c r="A1572" s="106">
        <v>2010</v>
      </c>
      <c r="B1572" s="106" t="s">
        <v>294</v>
      </c>
      <c r="C1572" s="106" t="s">
        <v>626</v>
      </c>
      <c r="D1572" s="106" t="s">
        <v>632</v>
      </c>
      <c r="E1572" s="106" t="s">
        <v>628</v>
      </c>
      <c r="F1572" s="106" t="s">
        <v>353</v>
      </c>
      <c r="G1572" s="106">
        <v>2.27</v>
      </c>
      <c r="H1572" s="106">
        <v>2.79</v>
      </c>
      <c r="I1572" s="106">
        <v>3.26</v>
      </c>
      <c r="J1572" s="106">
        <v>3.91</v>
      </c>
      <c r="K1572" s="106">
        <v>4.63</v>
      </c>
      <c r="L1572" s="106">
        <v>5.66</v>
      </c>
      <c r="M1572" s="106">
        <v>6.98</v>
      </c>
      <c r="N1572" s="106">
        <v>8.83</v>
      </c>
      <c r="O1572" s="106">
        <v>12.16</v>
      </c>
    </row>
    <row r="1573" spans="1:15">
      <c r="A1573" s="106">
        <v>2010</v>
      </c>
      <c r="B1573" s="106" t="s">
        <v>294</v>
      </c>
      <c r="C1573" s="106" t="s">
        <v>630</v>
      </c>
      <c r="D1573" s="106" t="s">
        <v>632</v>
      </c>
      <c r="E1573" s="106" t="s">
        <v>628</v>
      </c>
      <c r="F1573" s="106" t="s">
        <v>353</v>
      </c>
      <c r="G1573" s="106">
        <v>2.27</v>
      </c>
      <c r="H1573" s="106">
        <v>2.79</v>
      </c>
      <c r="I1573" s="106">
        <v>3.26</v>
      </c>
      <c r="J1573" s="106">
        <v>3.91</v>
      </c>
      <c r="K1573" s="106">
        <v>4.63</v>
      </c>
      <c r="L1573" s="106">
        <v>5.66</v>
      </c>
      <c r="M1573" s="106">
        <v>6.98</v>
      </c>
      <c r="N1573" s="106">
        <v>8.83</v>
      </c>
      <c r="O1573" s="106">
        <v>12.16</v>
      </c>
    </row>
    <row r="1574" spans="1:15">
      <c r="A1574" s="106">
        <v>2010</v>
      </c>
      <c r="B1574" s="106" t="s">
        <v>294</v>
      </c>
      <c r="C1574" s="106" t="s">
        <v>626</v>
      </c>
      <c r="D1574" s="106" t="s">
        <v>632</v>
      </c>
      <c r="E1574" s="106" t="s">
        <v>631</v>
      </c>
      <c r="F1574" s="106" t="s">
        <v>629</v>
      </c>
      <c r="G1574" s="106">
        <v>1.88</v>
      </c>
      <c r="H1574" s="106">
        <v>2.1</v>
      </c>
      <c r="I1574" s="106">
        <v>2.37</v>
      </c>
      <c r="J1574" s="106">
        <v>2.65</v>
      </c>
      <c r="K1574" s="106">
        <v>2.97</v>
      </c>
      <c r="L1574" s="106">
        <v>3.32</v>
      </c>
      <c r="M1574" s="106">
        <v>3.79</v>
      </c>
      <c r="N1574" s="106">
        <v>4.5</v>
      </c>
      <c r="O1574" s="106">
        <v>5.66</v>
      </c>
    </row>
    <row r="1575" spans="1:15">
      <c r="A1575" s="106">
        <v>2010</v>
      </c>
      <c r="B1575" s="106" t="s">
        <v>294</v>
      </c>
      <c r="C1575" s="106" t="s">
        <v>630</v>
      </c>
      <c r="D1575" s="106" t="s">
        <v>632</v>
      </c>
      <c r="E1575" s="106" t="s">
        <v>631</v>
      </c>
      <c r="F1575" s="106" t="s">
        <v>629</v>
      </c>
      <c r="G1575" s="106">
        <v>1.88</v>
      </c>
      <c r="H1575" s="106">
        <v>2.1</v>
      </c>
      <c r="I1575" s="106">
        <v>2.37</v>
      </c>
      <c r="J1575" s="106">
        <v>2.65</v>
      </c>
      <c r="K1575" s="106">
        <v>2.97</v>
      </c>
      <c r="L1575" s="106">
        <v>3.32</v>
      </c>
      <c r="M1575" s="106">
        <v>3.79</v>
      </c>
      <c r="N1575" s="106">
        <v>4.5</v>
      </c>
      <c r="O1575" s="106">
        <v>5.66</v>
      </c>
    </row>
    <row r="1576" spans="1:15">
      <c r="A1576" s="106">
        <v>2010</v>
      </c>
      <c r="B1576" s="106" t="s">
        <v>294</v>
      </c>
      <c r="C1576" s="106" t="s">
        <v>626</v>
      </c>
      <c r="D1576" s="106" t="s">
        <v>632</v>
      </c>
      <c r="E1576" s="106" t="s">
        <v>631</v>
      </c>
      <c r="F1576" s="106" t="s">
        <v>301</v>
      </c>
      <c r="G1576" s="106">
        <v>1.89</v>
      </c>
      <c r="H1576" s="106">
        <v>2.0499999999999998</v>
      </c>
      <c r="I1576" s="106">
        <v>2.2200000000000002</v>
      </c>
      <c r="J1576" s="106">
        <v>2.46</v>
      </c>
      <c r="K1576" s="106">
        <v>2.69</v>
      </c>
      <c r="L1576" s="106">
        <v>3.09</v>
      </c>
      <c r="M1576" s="106">
        <v>3.28</v>
      </c>
      <c r="N1576" s="106">
        <v>3.84</v>
      </c>
      <c r="O1576" s="106">
        <v>4.53</v>
      </c>
    </row>
    <row r="1577" spans="1:15">
      <c r="A1577" s="106">
        <v>2010</v>
      </c>
      <c r="B1577" s="106" t="s">
        <v>294</v>
      </c>
      <c r="C1577" s="106" t="s">
        <v>630</v>
      </c>
      <c r="D1577" s="106" t="s">
        <v>632</v>
      </c>
      <c r="E1577" s="106" t="s">
        <v>631</v>
      </c>
      <c r="F1577" s="106" t="s">
        <v>301</v>
      </c>
      <c r="G1577" s="106">
        <v>1.89</v>
      </c>
      <c r="H1577" s="106">
        <v>2.0499999999999998</v>
      </c>
      <c r="I1577" s="106">
        <v>2.2200000000000002</v>
      </c>
      <c r="J1577" s="106">
        <v>2.46</v>
      </c>
      <c r="K1577" s="106">
        <v>2.69</v>
      </c>
      <c r="L1577" s="106">
        <v>3.09</v>
      </c>
      <c r="M1577" s="106">
        <v>3.28</v>
      </c>
      <c r="N1577" s="106">
        <v>3.84</v>
      </c>
      <c r="O1577" s="106">
        <v>4.53</v>
      </c>
    </row>
    <row r="1578" spans="1:15">
      <c r="A1578" s="106">
        <v>2010</v>
      </c>
      <c r="B1578" s="106" t="s">
        <v>294</v>
      </c>
      <c r="C1578" s="106" t="s">
        <v>626</v>
      </c>
      <c r="D1578" s="106" t="s">
        <v>632</v>
      </c>
      <c r="E1578" s="106" t="s">
        <v>631</v>
      </c>
      <c r="F1578" s="106" t="s">
        <v>353</v>
      </c>
      <c r="G1578" s="106">
        <v>1.88</v>
      </c>
      <c r="H1578" s="106">
        <v>2.09</v>
      </c>
      <c r="I1578" s="106">
        <v>2.35</v>
      </c>
      <c r="J1578" s="106">
        <v>2.62</v>
      </c>
      <c r="K1578" s="106">
        <v>2.95</v>
      </c>
      <c r="L1578" s="106">
        <v>3.27</v>
      </c>
      <c r="M1578" s="106">
        <v>3.73</v>
      </c>
      <c r="N1578" s="106">
        <v>4.4000000000000004</v>
      </c>
      <c r="O1578" s="106">
        <v>5.56</v>
      </c>
    </row>
    <row r="1579" spans="1:15">
      <c r="A1579" s="106">
        <v>2010</v>
      </c>
      <c r="B1579" s="106" t="s">
        <v>294</v>
      </c>
      <c r="C1579" s="106" t="s">
        <v>630</v>
      </c>
      <c r="D1579" s="106" t="s">
        <v>632</v>
      </c>
      <c r="E1579" s="106" t="s">
        <v>631</v>
      </c>
      <c r="F1579" s="106" t="s">
        <v>353</v>
      </c>
      <c r="G1579" s="106">
        <v>1.88</v>
      </c>
      <c r="H1579" s="106">
        <v>2.09</v>
      </c>
      <c r="I1579" s="106">
        <v>2.35</v>
      </c>
      <c r="J1579" s="106">
        <v>2.62</v>
      </c>
      <c r="K1579" s="106">
        <v>2.95</v>
      </c>
      <c r="L1579" s="106">
        <v>3.27</v>
      </c>
      <c r="M1579" s="106">
        <v>3.73</v>
      </c>
      <c r="N1579" s="106">
        <v>4.4000000000000004</v>
      </c>
      <c r="O1579" s="106">
        <v>5.56</v>
      </c>
    </row>
    <row r="1580" spans="1:15">
      <c r="A1580" s="106">
        <v>2010</v>
      </c>
      <c r="B1580" s="106" t="s">
        <v>294</v>
      </c>
      <c r="C1580" s="106" t="s">
        <v>626</v>
      </c>
      <c r="D1580" s="106" t="s">
        <v>632</v>
      </c>
      <c r="E1580" s="106" t="s">
        <v>353</v>
      </c>
      <c r="F1580" s="106" t="s">
        <v>629</v>
      </c>
      <c r="G1580" s="106">
        <v>1.93</v>
      </c>
      <c r="H1580" s="106">
        <v>2.23</v>
      </c>
      <c r="I1580" s="106">
        <v>2.5499999999999998</v>
      </c>
      <c r="J1580" s="106">
        <v>2.9</v>
      </c>
      <c r="K1580" s="106">
        <v>3.27</v>
      </c>
      <c r="L1580" s="106">
        <v>3.78</v>
      </c>
      <c r="M1580" s="106">
        <v>4.4800000000000004</v>
      </c>
      <c r="N1580" s="106">
        <v>5.55</v>
      </c>
      <c r="O1580" s="106">
        <v>7.77</v>
      </c>
    </row>
    <row r="1581" spans="1:15">
      <c r="A1581" s="106">
        <v>2010</v>
      </c>
      <c r="B1581" s="106" t="s">
        <v>294</v>
      </c>
      <c r="C1581" s="106" t="s">
        <v>630</v>
      </c>
      <c r="D1581" s="106" t="s">
        <v>632</v>
      </c>
      <c r="E1581" s="106" t="s">
        <v>353</v>
      </c>
      <c r="F1581" s="106" t="s">
        <v>629</v>
      </c>
      <c r="G1581" s="106">
        <v>1.93</v>
      </c>
      <c r="H1581" s="106">
        <v>2.23</v>
      </c>
      <c r="I1581" s="106">
        <v>2.5499999999999998</v>
      </c>
      <c r="J1581" s="106">
        <v>2.9</v>
      </c>
      <c r="K1581" s="106">
        <v>3.27</v>
      </c>
      <c r="L1581" s="106">
        <v>3.78</v>
      </c>
      <c r="M1581" s="106">
        <v>4.4800000000000004</v>
      </c>
      <c r="N1581" s="106">
        <v>5.55</v>
      </c>
      <c r="O1581" s="106">
        <v>7.77</v>
      </c>
    </row>
    <row r="1582" spans="1:15">
      <c r="A1582" s="106">
        <v>2010</v>
      </c>
      <c r="B1582" s="106" t="s">
        <v>294</v>
      </c>
      <c r="C1582" s="106" t="s">
        <v>626</v>
      </c>
      <c r="D1582" s="106" t="s">
        <v>632</v>
      </c>
      <c r="E1582" s="106" t="s">
        <v>353</v>
      </c>
      <c r="F1582" s="106" t="s">
        <v>301</v>
      </c>
      <c r="G1582" s="106">
        <v>1.92</v>
      </c>
      <c r="H1582" s="106">
        <v>2.08</v>
      </c>
      <c r="I1582" s="106">
        <v>2.29</v>
      </c>
      <c r="J1582" s="106">
        <v>2.54</v>
      </c>
      <c r="K1582" s="106">
        <v>2.93</v>
      </c>
      <c r="L1582" s="106">
        <v>3.18</v>
      </c>
      <c r="M1582" s="106">
        <v>3.55</v>
      </c>
      <c r="N1582" s="106">
        <v>4.1100000000000003</v>
      </c>
      <c r="O1582" s="106">
        <v>5.47</v>
      </c>
    </row>
    <row r="1583" spans="1:15">
      <c r="A1583" s="106">
        <v>2010</v>
      </c>
      <c r="B1583" s="106" t="s">
        <v>294</v>
      </c>
      <c r="C1583" s="106" t="s">
        <v>630</v>
      </c>
      <c r="D1583" s="106" t="s">
        <v>632</v>
      </c>
      <c r="E1583" s="106" t="s">
        <v>353</v>
      </c>
      <c r="F1583" s="106" t="s">
        <v>301</v>
      </c>
      <c r="G1583" s="106">
        <v>1.92</v>
      </c>
      <c r="H1583" s="106">
        <v>2.08</v>
      </c>
      <c r="I1583" s="106">
        <v>2.29</v>
      </c>
      <c r="J1583" s="106">
        <v>2.54</v>
      </c>
      <c r="K1583" s="106">
        <v>2.93</v>
      </c>
      <c r="L1583" s="106">
        <v>3.18</v>
      </c>
      <c r="M1583" s="106">
        <v>3.55</v>
      </c>
      <c r="N1583" s="106">
        <v>4.1100000000000003</v>
      </c>
      <c r="O1583" s="106">
        <v>5.47</v>
      </c>
    </row>
    <row r="1584" spans="1:15">
      <c r="A1584" s="106">
        <v>2010</v>
      </c>
      <c r="B1584" s="106" t="s">
        <v>294</v>
      </c>
      <c r="C1584" s="106" t="s">
        <v>626</v>
      </c>
      <c r="D1584" s="106" t="s">
        <v>632</v>
      </c>
      <c r="E1584" s="106" t="s">
        <v>353</v>
      </c>
      <c r="F1584" s="106" t="s">
        <v>353</v>
      </c>
      <c r="G1584" s="106">
        <v>1.93</v>
      </c>
      <c r="H1584" s="106">
        <v>2.21</v>
      </c>
      <c r="I1584" s="106">
        <v>2.52</v>
      </c>
      <c r="J1584" s="106">
        <v>2.87</v>
      </c>
      <c r="K1584" s="106">
        <v>3.23</v>
      </c>
      <c r="L1584" s="106">
        <v>3.71</v>
      </c>
      <c r="M1584" s="106">
        <v>4.37</v>
      </c>
      <c r="N1584" s="106">
        <v>5.42</v>
      </c>
      <c r="O1584" s="106">
        <v>7.59</v>
      </c>
    </row>
    <row r="1585" spans="1:15">
      <c r="A1585" s="106">
        <v>2010</v>
      </c>
      <c r="B1585" s="106" t="s">
        <v>294</v>
      </c>
      <c r="C1585" s="106" t="s">
        <v>630</v>
      </c>
      <c r="D1585" s="106" t="s">
        <v>632</v>
      </c>
      <c r="E1585" s="106" t="s">
        <v>353</v>
      </c>
      <c r="F1585" s="106" t="s">
        <v>353</v>
      </c>
      <c r="G1585" s="106">
        <v>1.93</v>
      </c>
      <c r="H1585" s="106">
        <v>2.21</v>
      </c>
      <c r="I1585" s="106">
        <v>2.52</v>
      </c>
      <c r="J1585" s="106">
        <v>2.87</v>
      </c>
      <c r="K1585" s="106">
        <v>3.23</v>
      </c>
      <c r="L1585" s="106">
        <v>3.71</v>
      </c>
      <c r="M1585" s="106">
        <v>4.37</v>
      </c>
      <c r="N1585" s="106">
        <v>5.42</v>
      </c>
      <c r="O1585" s="106">
        <v>7.59</v>
      </c>
    </row>
    <row r="1586" spans="1:15">
      <c r="A1586" s="106">
        <v>2010</v>
      </c>
      <c r="B1586" s="106" t="s">
        <v>294</v>
      </c>
      <c r="C1586" s="106" t="s">
        <v>626</v>
      </c>
      <c r="D1586" s="106" t="s">
        <v>633</v>
      </c>
      <c r="E1586" s="106" t="s">
        <v>641</v>
      </c>
      <c r="F1586" s="106" t="s">
        <v>629</v>
      </c>
      <c r="G1586" s="106" t="s">
        <v>635</v>
      </c>
      <c r="H1586" s="106" t="s">
        <v>635</v>
      </c>
      <c r="I1586" s="106" t="s">
        <v>635</v>
      </c>
      <c r="J1586" s="106" t="s">
        <v>635</v>
      </c>
      <c r="K1586" s="106" t="s">
        <v>635</v>
      </c>
      <c r="L1586" s="106" t="s">
        <v>635</v>
      </c>
      <c r="M1586" s="106" t="s">
        <v>635</v>
      </c>
      <c r="N1586" s="106" t="s">
        <v>635</v>
      </c>
      <c r="O1586" s="106" t="s">
        <v>635</v>
      </c>
    </row>
    <row r="1587" spans="1:15">
      <c r="A1587" s="106">
        <v>2010</v>
      </c>
      <c r="B1587" s="106" t="s">
        <v>294</v>
      </c>
      <c r="C1587" s="106" t="s">
        <v>630</v>
      </c>
      <c r="D1587" s="106" t="s">
        <v>633</v>
      </c>
      <c r="E1587" s="106" t="s">
        <v>641</v>
      </c>
      <c r="F1587" s="106" t="s">
        <v>629</v>
      </c>
      <c r="G1587" s="106" t="s">
        <v>635</v>
      </c>
      <c r="H1587" s="106" t="s">
        <v>635</v>
      </c>
      <c r="I1587" s="106" t="s">
        <v>635</v>
      </c>
      <c r="J1587" s="106" t="s">
        <v>635</v>
      </c>
      <c r="K1587" s="106" t="s">
        <v>635</v>
      </c>
      <c r="L1587" s="106" t="s">
        <v>635</v>
      </c>
      <c r="M1587" s="106" t="s">
        <v>635</v>
      </c>
      <c r="N1587" s="106" t="s">
        <v>635</v>
      </c>
      <c r="O1587" s="106" t="s">
        <v>635</v>
      </c>
    </row>
    <row r="1588" spans="1:15">
      <c r="A1588" s="106">
        <v>2010</v>
      </c>
      <c r="B1588" s="106" t="s">
        <v>294</v>
      </c>
      <c r="C1588" s="106" t="s">
        <v>626</v>
      </c>
      <c r="D1588" s="106" t="s">
        <v>633</v>
      </c>
      <c r="E1588" s="106" t="s">
        <v>641</v>
      </c>
      <c r="F1588" s="106" t="s">
        <v>353</v>
      </c>
      <c r="G1588" s="106" t="s">
        <v>635</v>
      </c>
      <c r="H1588" s="106" t="s">
        <v>635</v>
      </c>
      <c r="I1588" s="106" t="s">
        <v>635</v>
      </c>
      <c r="J1588" s="106" t="s">
        <v>635</v>
      </c>
      <c r="K1588" s="106" t="s">
        <v>635</v>
      </c>
      <c r="L1588" s="106" t="s">
        <v>635</v>
      </c>
      <c r="M1588" s="106" t="s">
        <v>635</v>
      </c>
      <c r="N1588" s="106" t="s">
        <v>635</v>
      </c>
      <c r="O1588" s="106" t="s">
        <v>635</v>
      </c>
    </row>
    <row r="1589" spans="1:15">
      <c r="A1589" s="106">
        <v>2010</v>
      </c>
      <c r="B1589" s="106" t="s">
        <v>294</v>
      </c>
      <c r="C1589" s="106" t="s">
        <v>630</v>
      </c>
      <c r="D1589" s="106" t="s">
        <v>633</v>
      </c>
      <c r="E1589" s="106" t="s">
        <v>641</v>
      </c>
      <c r="F1589" s="106" t="s">
        <v>353</v>
      </c>
      <c r="G1589" s="106" t="s">
        <v>635</v>
      </c>
      <c r="H1589" s="106" t="s">
        <v>635</v>
      </c>
      <c r="I1589" s="106" t="s">
        <v>635</v>
      </c>
      <c r="J1589" s="106" t="s">
        <v>635</v>
      </c>
      <c r="K1589" s="106" t="s">
        <v>635</v>
      </c>
      <c r="L1589" s="106" t="s">
        <v>635</v>
      </c>
      <c r="M1589" s="106" t="s">
        <v>635</v>
      </c>
      <c r="N1589" s="106" t="s">
        <v>635</v>
      </c>
      <c r="O1589" s="106" t="s">
        <v>635</v>
      </c>
    </row>
    <row r="1590" spans="1:15">
      <c r="A1590" s="106">
        <v>2010</v>
      </c>
      <c r="B1590" s="106" t="s">
        <v>294</v>
      </c>
      <c r="C1590" s="106" t="s">
        <v>626</v>
      </c>
      <c r="D1590" s="106" t="s">
        <v>633</v>
      </c>
      <c r="E1590" s="106" t="s">
        <v>628</v>
      </c>
      <c r="F1590" s="106" t="s">
        <v>629</v>
      </c>
      <c r="G1590" s="106">
        <v>2.59</v>
      </c>
      <c r="H1590" s="106">
        <v>2.98</v>
      </c>
      <c r="I1590" s="106">
        <v>3.28</v>
      </c>
      <c r="J1590" s="106">
        <v>3.58</v>
      </c>
      <c r="K1590" s="106">
        <v>3.91</v>
      </c>
      <c r="L1590" s="106">
        <v>4.25</v>
      </c>
      <c r="M1590" s="106">
        <v>4.67</v>
      </c>
      <c r="N1590" s="106">
        <v>5.29</v>
      </c>
      <c r="O1590" s="106">
        <v>6.71</v>
      </c>
    </row>
    <row r="1591" spans="1:15">
      <c r="A1591" s="106">
        <v>2010</v>
      </c>
      <c r="B1591" s="106" t="s">
        <v>294</v>
      </c>
      <c r="C1591" s="106" t="s">
        <v>630</v>
      </c>
      <c r="D1591" s="106" t="s">
        <v>633</v>
      </c>
      <c r="E1591" s="106" t="s">
        <v>628</v>
      </c>
      <c r="F1591" s="106" t="s">
        <v>629</v>
      </c>
      <c r="G1591" s="106">
        <v>2.59</v>
      </c>
      <c r="H1591" s="106">
        <v>2.98</v>
      </c>
      <c r="I1591" s="106">
        <v>3.28</v>
      </c>
      <c r="J1591" s="106">
        <v>3.58</v>
      </c>
      <c r="K1591" s="106">
        <v>3.91</v>
      </c>
      <c r="L1591" s="106">
        <v>4.25</v>
      </c>
      <c r="M1591" s="106">
        <v>4.67</v>
      </c>
      <c r="N1591" s="106">
        <v>5.29</v>
      </c>
      <c r="O1591" s="106">
        <v>6.71</v>
      </c>
    </row>
    <row r="1592" spans="1:15">
      <c r="A1592" s="106">
        <v>2010</v>
      </c>
      <c r="B1592" s="106" t="s">
        <v>294</v>
      </c>
      <c r="C1592" s="106" t="s">
        <v>626</v>
      </c>
      <c r="D1592" s="106" t="s">
        <v>633</v>
      </c>
      <c r="E1592" s="106" t="s">
        <v>628</v>
      </c>
      <c r="F1592" s="106" t="s">
        <v>301</v>
      </c>
      <c r="G1592" s="106">
        <v>3.18</v>
      </c>
      <c r="H1592" s="106">
        <v>3.96</v>
      </c>
      <c r="I1592" s="106">
        <v>4.57</v>
      </c>
      <c r="J1592" s="106">
        <v>5.3</v>
      </c>
      <c r="K1592" s="106">
        <v>6.08</v>
      </c>
      <c r="L1592" s="106">
        <v>6.91</v>
      </c>
      <c r="M1592" s="106">
        <v>7.89</v>
      </c>
      <c r="N1592" s="106">
        <v>9.51</v>
      </c>
      <c r="O1592" s="106">
        <v>13.23</v>
      </c>
    </row>
    <row r="1593" spans="1:15">
      <c r="A1593" s="106">
        <v>2010</v>
      </c>
      <c r="B1593" s="106" t="s">
        <v>294</v>
      </c>
      <c r="C1593" s="106" t="s">
        <v>630</v>
      </c>
      <c r="D1593" s="106" t="s">
        <v>633</v>
      </c>
      <c r="E1593" s="106" t="s">
        <v>628</v>
      </c>
      <c r="F1593" s="106" t="s">
        <v>301</v>
      </c>
      <c r="G1593" s="106">
        <v>3.18</v>
      </c>
      <c r="H1593" s="106">
        <v>3.96</v>
      </c>
      <c r="I1593" s="106">
        <v>4.57</v>
      </c>
      <c r="J1593" s="106">
        <v>5.3</v>
      </c>
      <c r="K1593" s="106">
        <v>6.08</v>
      </c>
      <c r="L1593" s="106">
        <v>6.91</v>
      </c>
      <c r="M1593" s="106">
        <v>7.89</v>
      </c>
      <c r="N1593" s="106">
        <v>9.51</v>
      </c>
      <c r="O1593" s="106">
        <v>13.23</v>
      </c>
    </row>
    <row r="1594" spans="1:15">
      <c r="A1594" s="106">
        <v>2010</v>
      </c>
      <c r="B1594" s="106" t="s">
        <v>294</v>
      </c>
      <c r="C1594" s="106" t="s">
        <v>626</v>
      </c>
      <c r="D1594" s="106" t="s">
        <v>633</v>
      </c>
      <c r="E1594" s="106" t="s">
        <v>628</v>
      </c>
      <c r="F1594" s="106" t="s">
        <v>353</v>
      </c>
      <c r="G1594" s="106">
        <v>2.61</v>
      </c>
      <c r="H1594" s="106">
        <v>3.02</v>
      </c>
      <c r="I1594" s="106">
        <v>3.33</v>
      </c>
      <c r="J1594" s="106">
        <v>3.65</v>
      </c>
      <c r="K1594" s="106">
        <v>3.99</v>
      </c>
      <c r="L1594" s="106">
        <v>4.3600000000000003</v>
      </c>
      <c r="M1594" s="106">
        <v>4.83</v>
      </c>
      <c r="N1594" s="106">
        <v>5.6</v>
      </c>
      <c r="O1594" s="106">
        <v>7.28</v>
      </c>
    </row>
    <row r="1595" spans="1:15">
      <c r="A1595" s="106">
        <v>2010</v>
      </c>
      <c r="B1595" s="106" t="s">
        <v>294</v>
      </c>
      <c r="C1595" s="106" t="s">
        <v>630</v>
      </c>
      <c r="D1595" s="106" t="s">
        <v>633</v>
      </c>
      <c r="E1595" s="106" t="s">
        <v>628</v>
      </c>
      <c r="F1595" s="106" t="s">
        <v>353</v>
      </c>
      <c r="G1595" s="106">
        <v>2.61</v>
      </c>
      <c r="H1595" s="106">
        <v>3.02</v>
      </c>
      <c r="I1595" s="106">
        <v>3.33</v>
      </c>
      <c r="J1595" s="106">
        <v>3.65</v>
      </c>
      <c r="K1595" s="106">
        <v>3.99</v>
      </c>
      <c r="L1595" s="106">
        <v>4.3600000000000003</v>
      </c>
      <c r="M1595" s="106">
        <v>4.83</v>
      </c>
      <c r="N1595" s="106">
        <v>5.6</v>
      </c>
      <c r="O1595" s="106">
        <v>7.28</v>
      </c>
    </row>
    <row r="1596" spans="1:15">
      <c r="A1596" s="106">
        <v>2010</v>
      </c>
      <c r="B1596" s="106" t="s">
        <v>294</v>
      </c>
      <c r="C1596" s="106" t="s">
        <v>626</v>
      </c>
      <c r="D1596" s="106" t="s">
        <v>633</v>
      </c>
      <c r="E1596" s="106" t="s">
        <v>631</v>
      </c>
      <c r="F1596" s="106" t="s">
        <v>629</v>
      </c>
      <c r="G1596" s="106">
        <v>1.84</v>
      </c>
      <c r="H1596" s="106">
        <v>1.94</v>
      </c>
      <c r="I1596" s="106">
        <v>2.08</v>
      </c>
      <c r="J1596" s="106">
        <v>2.2000000000000002</v>
      </c>
      <c r="K1596" s="106">
        <v>2.34</v>
      </c>
      <c r="L1596" s="106">
        <v>2.4900000000000002</v>
      </c>
      <c r="M1596" s="106">
        <v>2.7</v>
      </c>
      <c r="N1596" s="106">
        <v>2.98</v>
      </c>
      <c r="O1596" s="106">
        <v>3.45</v>
      </c>
    </row>
    <row r="1597" spans="1:15">
      <c r="A1597" s="106">
        <v>2010</v>
      </c>
      <c r="B1597" s="106" t="s">
        <v>294</v>
      </c>
      <c r="C1597" s="106" t="s">
        <v>630</v>
      </c>
      <c r="D1597" s="106" t="s">
        <v>633</v>
      </c>
      <c r="E1597" s="106" t="s">
        <v>631</v>
      </c>
      <c r="F1597" s="106" t="s">
        <v>629</v>
      </c>
      <c r="G1597" s="106">
        <v>1.84</v>
      </c>
      <c r="H1597" s="106">
        <v>1.94</v>
      </c>
      <c r="I1597" s="106">
        <v>2.08</v>
      </c>
      <c r="J1597" s="106">
        <v>2.2000000000000002</v>
      </c>
      <c r="K1597" s="106">
        <v>2.34</v>
      </c>
      <c r="L1597" s="106">
        <v>2.4900000000000002</v>
      </c>
      <c r="M1597" s="106">
        <v>2.7</v>
      </c>
      <c r="N1597" s="106">
        <v>2.98</v>
      </c>
      <c r="O1597" s="106">
        <v>3.45</v>
      </c>
    </row>
    <row r="1598" spans="1:15">
      <c r="A1598" s="106">
        <v>2010</v>
      </c>
      <c r="B1598" s="106" t="s">
        <v>294</v>
      </c>
      <c r="C1598" s="106" t="s">
        <v>626</v>
      </c>
      <c r="D1598" s="106" t="s">
        <v>633</v>
      </c>
      <c r="E1598" s="106" t="s">
        <v>631</v>
      </c>
      <c r="F1598" s="106" t="s">
        <v>301</v>
      </c>
      <c r="G1598" s="106">
        <v>2.13</v>
      </c>
      <c r="H1598" s="106">
        <v>2.4900000000000002</v>
      </c>
      <c r="I1598" s="106">
        <v>2.71</v>
      </c>
      <c r="J1598" s="106">
        <v>3.02</v>
      </c>
      <c r="K1598" s="106">
        <v>3.21</v>
      </c>
      <c r="L1598" s="106">
        <v>3.56</v>
      </c>
      <c r="M1598" s="106">
        <v>3.9</v>
      </c>
      <c r="N1598" s="106">
        <v>4.2</v>
      </c>
      <c r="O1598" s="106">
        <v>5.0199999999999996</v>
      </c>
    </row>
    <row r="1599" spans="1:15">
      <c r="A1599" s="106">
        <v>2010</v>
      </c>
      <c r="B1599" s="106" t="s">
        <v>294</v>
      </c>
      <c r="C1599" s="106" t="s">
        <v>630</v>
      </c>
      <c r="D1599" s="106" t="s">
        <v>633</v>
      </c>
      <c r="E1599" s="106" t="s">
        <v>631</v>
      </c>
      <c r="F1599" s="106" t="s">
        <v>301</v>
      </c>
      <c r="G1599" s="106">
        <v>2.13</v>
      </c>
      <c r="H1599" s="106">
        <v>2.4900000000000002</v>
      </c>
      <c r="I1599" s="106">
        <v>2.71</v>
      </c>
      <c r="J1599" s="106">
        <v>3.02</v>
      </c>
      <c r="K1599" s="106">
        <v>3.21</v>
      </c>
      <c r="L1599" s="106">
        <v>3.56</v>
      </c>
      <c r="M1599" s="106">
        <v>3.9</v>
      </c>
      <c r="N1599" s="106">
        <v>4.2</v>
      </c>
      <c r="O1599" s="106">
        <v>5.0199999999999996</v>
      </c>
    </row>
    <row r="1600" spans="1:15">
      <c r="A1600" s="106">
        <v>2010</v>
      </c>
      <c r="B1600" s="106" t="s">
        <v>294</v>
      </c>
      <c r="C1600" s="106" t="s">
        <v>626</v>
      </c>
      <c r="D1600" s="106" t="s">
        <v>633</v>
      </c>
      <c r="E1600" s="106" t="s">
        <v>631</v>
      </c>
      <c r="F1600" s="106" t="s">
        <v>353</v>
      </c>
      <c r="G1600" s="106">
        <v>1.87</v>
      </c>
      <c r="H1600" s="106">
        <v>1.99</v>
      </c>
      <c r="I1600" s="106">
        <v>2.13</v>
      </c>
      <c r="J1600" s="106">
        <v>2.27</v>
      </c>
      <c r="K1600" s="106">
        <v>2.42</v>
      </c>
      <c r="L1600" s="106">
        <v>2.61</v>
      </c>
      <c r="M1600" s="106">
        <v>2.87</v>
      </c>
      <c r="N1600" s="106">
        <v>3.21</v>
      </c>
      <c r="O1600" s="106">
        <v>3.89</v>
      </c>
    </row>
    <row r="1601" spans="1:15">
      <c r="A1601" s="106">
        <v>2010</v>
      </c>
      <c r="B1601" s="106" t="s">
        <v>294</v>
      </c>
      <c r="C1601" s="106" t="s">
        <v>630</v>
      </c>
      <c r="D1601" s="106" t="s">
        <v>633</v>
      </c>
      <c r="E1601" s="106" t="s">
        <v>631</v>
      </c>
      <c r="F1601" s="106" t="s">
        <v>353</v>
      </c>
      <c r="G1601" s="106">
        <v>1.87</v>
      </c>
      <c r="H1601" s="106">
        <v>1.99</v>
      </c>
      <c r="I1601" s="106">
        <v>2.13</v>
      </c>
      <c r="J1601" s="106">
        <v>2.27</v>
      </c>
      <c r="K1601" s="106">
        <v>2.42</v>
      </c>
      <c r="L1601" s="106">
        <v>2.61</v>
      </c>
      <c r="M1601" s="106">
        <v>2.87</v>
      </c>
      <c r="N1601" s="106">
        <v>3.21</v>
      </c>
      <c r="O1601" s="106">
        <v>3.89</v>
      </c>
    </row>
    <row r="1602" spans="1:15">
      <c r="A1602" s="106">
        <v>2010</v>
      </c>
      <c r="B1602" s="106" t="s">
        <v>294</v>
      </c>
      <c r="C1602" s="106" t="s">
        <v>626</v>
      </c>
      <c r="D1602" s="106" t="s">
        <v>633</v>
      </c>
      <c r="E1602" s="106" t="s">
        <v>353</v>
      </c>
      <c r="F1602" s="106" t="s">
        <v>629</v>
      </c>
      <c r="G1602" s="106">
        <v>1.94</v>
      </c>
      <c r="H1602" s="106">
        <v>2.19</v>
      </c>
      <c r="I1602" s="106">
        <v>2.44</v>
      </c>
      <c r="J1602" s="106">
        <v>2.75</v>
      </c>
      <c r="K1602" s="106">
        <v>3.07</v>
      </c>
      <c r="L1602" s="106">
        <v>3.43</v>
      </c>
      <c r="M1602" s="106">
        <v>3.9</v>
      </c>
      <c r="N1602" s="106">
        <v>4.49</v>
      </c>
      <c r="O1602" s="106">
        <v>5.56</v>
      </c>
    </row>
    <row r="1603" spans="1:15">
      <c r="A1603" s="106">
        <v>2010</v>
      </c>
      <c r="B1603" s="106" t="s">
        <v>294</v>
      </c>
      <c r="C1603" s="106" t="s">
        <v>630</v>
      </c>
      <c r="D1603" s="106" t="s">
        <v>633</v>
      </c>
      <c r="E1603" s="106" t="s">
        <v>353</v>
      </c>
      <c r="F1603" s="106" t="s">
        <v>629</v>
      </c>
      <c r="G1603" s="106">
        <v>1.94</v>
      </c>
      <c r="H1603" s="106">
        <v>2.19</v>
      </c>
      <c r="I1603" s="106">
        <v>2.44</v>
      </c>
      <c r="J1603" s="106">
        <v>2.75</v>
      </c>
      <c r="K1603" s="106">
        <v>3.07</v>
      </c>
      <c r="L1603" s="106">
        <v>3.43</v>
      </c>
      <c r="M1603" s="106">
        <v>3.9</v>
      </c>
      <c r="N1603" s="106">
        <v>4.49</v>
      </c>
      <c r="O1603" s="106">
        <v>5.56</v>
      </c>
    </row>
    <row r="1604" spans="1:15">
      <c r="A1604" s="106">
        <v>2010</v>
      </c>
      <c r="B1604" s="106" t="s">
        <v>294</v>
      </c>
      <c r="C1604" s="106" t="s">
        <v>626</v>
      </c>
      <c r="D1604" s="106" t="s">
        <v>633</v>
      </c>
      <c r="E1604" s="106" t="s">
        <v>353</v>
      </c>
      <c r="F1604" s="106" t="s">
        <v>301</v>
      </c>
      <c r="G1604" s="106">
        <v>2.2999999999999998</v>
      </c>
      <c r="H1604" s="106">
        <v>2.68</v>
      </c>
      <c r="I1604" s="106">
        <v>3.09</v>
      </c>
      <c r="J1604" s="106">
        <v>3.38</v>
      </c>
      <c r="K1604" s="106">
        <v>3.87</v>
      </c>
      <c r="L1604" s="106">
        <v>4.22</v>
      </c>
      <c r="M1604" s="106">
        <v>4.95</v>
      </c>
      <c r="N1604" s="106">
        <v>6.35</v>
      </c>
      <c r="O1604" s="106">
        <v>8.9</v>
      </c>
    </row>
    <row r="1605" spans="1:15">
      <c r="A1605" s="106">
        <v>2010</v>
      </c>
      <c r="B1605" s="106" t="s">
        <v>294</v>
      </c>
      <c r="C1605" s="106" t="s">
        <v>630</v>
      </c>
      <c r="D1605" s="106" t="s">
        <v>633</v>
      </c>
      <c r="E1605" s="106" t="s">
        <v>353</v>
      </c>
      <c r="F1605" s="106" t="s">
        <v>301</v>
      </c>
      <c r="G1605" s="106">
        <v>2.2999999999999998</v>
      </c>
      <c r="H1605" s="106">
        <v>2.68</v>
      </c>
      <c r="I1605" s="106">
        <v>3.09</v>
      </c>
      <c r="J1605" s="106">
        <v>3.38</v>
      </c>
      <c r="K1605" s="106">
        <v>3.87</v>
      </c>
      <c r="L1605" s="106">
        <v>4.22</v>
      </c>
      <c r="M1605" s="106">
        <v>4.95</v>
      </c>
      <c r="N1605" s="106">
        <v>6.35</v>
      </c>
      <c r="O1605" s="106">
        <v>8.9</v>
      </c>
    </row>
    <row r="1606" spans="1:15">
      <c r="A1606" s="106">
        <v>2010</v>
      </c>
      <c r="B1606" s="106" t="s">
        <v>294</v>
      </c>
      <c r="C1606" s="106" t="s">
        <v>626</v>
      </c>
      <c r="D1606" s="106" t="s">
        <v>633</v>
      </c>
      <c r="E1606" s="106" t="s">
        <v>353</v>
      </c>
      <c r="F1606" s="106" t="s">
        <v>353</v>
      </c>
      <c r="G1606" s="106">
        <v>1.97</v>
      </c>
      <c r="H1606" s="106">
        <v>2.23</v>
      </c>
      <c r="I1606" s="106">
        <v>2.5</v>
      </c>
      <c r="J1606" s="106">
        <v>2.82</v>
      </c>
      <c r="K1606" s="106">
        <v>3.16</v>
      </c>
      <c r="L1606" s="106">
        <v>3.53</v>
      </c>
      <c r="M1606" s="106">
        <v>4.01</v>
      </c>
      <c r="N1606" s="106">
        <v>4.63</v>
      </c>
      <c r="O1606" s="106">
        <v>5.93</v>
      </c>
    </row>
    <row r="1607" spans="1:15">
      <c r="A1607" s="106">
        <v>2010</v>
      </c>
      <c r="B1607" s="106" t="s">
        <v>294</v>
      </c>
      <c r="C1607" s="106" t="s">
        <v>630</v>
      </c>
      <c r="D1607" s="106" t="s">
        <v>633</v>
      </c>
      <c r="E1607" s="106" t="s">
        <v>353</v>
      </c>
      <c r="F1607" s="106" t="s">
        <v>353</v>
      </c>
      <c r="G1607" s="106">
        <v>1.97</v>
      </c>
      <c r="H1607" s="106">
        <v>2.23</v>
      </c>
      <c r="I1607" s="106">
        <v>2.5</v>
      </c>
      <c r="J1607" s="106">
        <v>2.82</v>
      </c>
      <c r="K1607" s="106">
        <v>3.16</v>
      </c>
      <c r="L1607" s="106">
        <v>3.53</v>
      </c>
      <c r="M1607" s="106">
        <v>4.01</v>
      </c>
      <c r="N1607" s="106">
        <v>4.63</v>
      </c>
      <c r="O1607" s="106">
        <v>5.93</v>
      </c>
    </row>
    <row r="1608" spans="1:15">
      <c r="A1608" s="106">
        <v>2010</v>
      </c>
      <c r="B1608" s="106" t="s">
        <v>294</v>
      </c>
      <c r="C1608" s="106" t="s">
        <v>626</v>
      </c>
      <c r="D1608" s="106" t="s">
        <v>353</v>
      </c>
      <c r="E1608" s="106" t="s">
        <v>641</v>
      </c>
      <c r="F1608" s="106" t="s">
        <v>629</v>
      </c>
      <c r="G1608" s="106" t="s">
        <v>635</v>
      </c>
      <c r="H1608" s="106" t="s">
        <v>635</v>
      </c>
      <c r="I1608" s="106" t="s">
        <v>635</v>
      </c>
      <c r="J1608" s="106" t="s">
        <v>635</v>
      </c>
      <c r="K1608" s="106" t="s">
        <v>635</v>
      </c>
      <c r="L1608" s="106" t="s">
        <v>635</v>
      </c>
      <c r="M1608" s="106" t="s">
        <v>635</v>
      </c>
      <c r="N1608" s="106" t="s">
        <v>635</v>
      </c>
      <c r="O1608" s="106" t="s">
        <v>635</v>
      </c>
    </row>
    <row r="1609" spans="1:15">
      <c r="A1609" s="106">
        <v>2010</v>
      </c>
      <c r="B1609" s="106" t="s">
        <v>294</v>
      </c>
      <c r="C1609" s="106" t="s">
        <v>630</v>
      </c>
      <c r="D1609" s="106" t="s">
        <v>353</v>
      </c>
      <c r="E1609" s="106" t="s">
        <v>641</v>
      </c>
      <c r="F1609" s="106" t="s">
        <v>629</v>
      </c>
      <c r="G1609" s="106" t="s">
        <v>635</v>
      </c>
      <c r="H1609" s="106" t="s">
        <v>635</v>
      </c>
      <c r="I1609" s="106" t="s">
        <v>635</v>
      </c>
      <c r="J1609" s="106" t="s">
        <v>635</v>
      </c>
      <c r="K1609" s="106" t="s">
        <v>635</v>
      </c>
      <c r="L1609" s="106" t="s">
        <v>635</v>
      </c>
      <c r="M1609" s="106" t="s">
        <v>635</v>
      </c>
      <c r="N1609" s="106" t="s">
        <v>635</v>
      </c>
      <c r="O1609" s="106" t="s">
        <v>635</v>
      </c>
    </row>
    <row r="1610" spans="1:15">
      <c r="A1610" s="106">
        <v>2010</v>
      </c>
      <c r="B1610" s="106" t="s">
        <v>294</v>
      </c>
      <c r="C1610" s="106" t="s">
        <v>626</v>
      </c>
      <c r="D1610" s="106" t="s">
        <v>353</v>
      </c>
      <c r="E1610" s="106" t="s">
        <v>641</v>
      </c>
      <c r="F1610" s="106" t="s">
        <v>353</v>
      </c>
      <c r="G1610" s="106" t="s">
        <v>635</v>
      </c>
      <c r="H1610" s="106" t="s">
        <v>635</v>
      </c>
      <c r="I1610" s="106" t="s">
        <v>635</v>
      </c>
      <c r="J1610" s="106" t="s">
        <v>635</v>
      </c>
      <c r="K1610" s="106" t="s">
        <v>635</v>
      </c>
      <c r="L1610" s="106" t="s">
        <v>635</v>
      </c>
      <c r="M1610" s="106" t="s">
        <v>635</v>
      </c>
      <c r="N1610" s="106" t="s">
        <v>635</v>
      </c>
      <c r="O1610" s="106" t="s">
        <v>635</v>
      </c>
    </row>
    <row r="1611" spans="1:15">
      <c r="A1611" s="106">
        <v>2010</v>
      </c>
      <c r="B1611" s="106" t="s">
        <v>294</v>
      </c>
      <c r="C1611" s="106" t="s">
        <v>630</v>
      </c>
      <c r="D1611" s="106" t="s">
        <v>353</v>
      </c>
      <c r="E1611" s="106" t="s">
        <v>641</v>
      </c>
      <c r="F1611" s="106" t="s">
        <v>353</v>
      </c>
      <c r="G1611" s="106" t="s">
        <v>635</v>
      </c>
      <c r="H1611" s="106" t="s">
        <v>635</v>
      </c>
      <c r="I1611" s="106" t="s">
        <v>635</v>
      </c>
      <c r="J1611" s="106" t="s">
        <v>635</v>
      </c>
      <c r="K1611" s="106" t="s">
        <v>635</v>
      </c>
      <c r="L1611" s="106" t="s">
        <v>635</v>
      </c>
      <c r="M1611" s="106" t="s">
        <v>635</v>
      </c>
      <c r="N1611" s="106" t="s">
        <v>635</v>
      </c>
      <c r="O1611" s="106" t="s">
        <v>635</v>
      </c>
    </row>
    <row r="1612" spans="1:15">
      <c r="A1612" s="106">
        <v>2010</v>
      </c>
      <c r="B1612" s="106" t="s">
        <v>294</v>
      </c>
      <c r="C1612" s="106" t="s">
        <v>626</v>
      </c>
      <c r="D1612" s="106" t="s">
        <v>353</v>
      </c>
      <c r="E1612" s="106" t="s">
        <v>628</v>
      </c>
      <c r="F1612" s="106" t="s">
        <v>629</v>
      </c>
      <c r="G1612" s="106">
        <v>2.57</v>
      </c>
      <c r="H1612" s="106">
        <v>3.08</v>
      </c>
      <c r="I1612" s="106">
        <v>3.47</v>
      </c>
      <c r="J1612" s="106">
        <v>3.95</v>
      </c>
      <c r="K1612" s="106">
        <v>4.47</v>
      </c>
      <c r="L1612" s="106">
        <v>5.16</v>
      </c>
      <c r="M1612" s="106">
        <v>6.18</v>
      </c>
      <c r="N1612" s="106">
        <v>7.8</v>
      </c>
      <c r="O1612" s="106">
        <v>11.06</v>
      </c>
    </row>
    <row r="1613" spans="1:15">
      <c r="A1613" s="106">
        <v>2010</v>
      </c>
      <c r="B1613" s="106" t="s">
        <v>294</v>
      </c>
      <c r="C1613" s="106" t="s">
        <v>630</v>
      </c>
      <c r="D1613" s="106" t="s">
        <v>353</v>
      </c>
      <c r="E1613" s="106" t="s">
        <v>628</v>
      </c>
      <c r="F1613" s="106" t="s">
        <v>629</v>
      </c>
      <c r="G1613" s="106">
        <v>2.57</v>
      </c>
      <c r="H1613" s="106">
        <v>3.08</v>
      </c>
      <c r="I1613" s="106">
        <v>3.47</v>
      </c>
      <c r="J1613" s="106">
        <v>3.95</v>
      </c>
      <c r="K1613" s="106">
        <v>4.47</v>
      </c>
      <c r="L1613" s="106">
        <v>5.16</v>
      </c>
      <c r="M1613" s="106">
        <v>6.18</v>
      </c>
      <c r="N1613" s="106">
        <v>7.8</v>
      </c>
      <c r="O1613" s="106">
        <v>11.06</v>
      </c>
    </row>
    <row r="1614" spans="1:15">
      <c r="A1614" s="106">
        <v>2010</v>
      </c>
      <c r="B1614" s="106" t="s">
        <v>294</v>
      </c>
      <c r="C1614" s="106" t="s">
        <v>626</v>
      </c>
      <c r="D1614" s="106" t="s">
        <v>353</v>
      </c>
      <c r="E1614" s="106" t="s">
        <v>628</v>
      </c>
      <c r="F1614" s="106" t="s">
        <v>301</v>
      </c>
      <c r="G1614" s="106">
        <v>2.83</v>
      </c>
      <c r="H1614" s="106">
        <v>3.61</v>
      </c>
      <c r="I1614" s="106">
        <v>4.17</v>
      </c>
      <c r="J1614" s="106">
        <v>4.8099999999999996</v>
      </c>
      <c r="K1614" s="106">
        <v>5.68</v>
      </c>
      <c r="L1614" s="106">
        <v>6.68</v>
      </c>
      <c r="M1614" s="106">
        <v>7.88</v>
      </c>
      <c r="N1614" s="106">
        <v>9.75</v>
      </c>
      <c r="O1614" s="106">
        <v>13.97</v>
      </c>
    </row>
    <row r="1615" spans="1:15">
      <c r="A1615" s="106">
        <v>2010</v>
      </c>
      <c r="B1615" s="106" t="s">
        <v>294</v>
      </c>
      <c r="C1615" s="106" t="s">
        <v>630</v>
      </c>
      <c r="D1615" s="106" t="s">
        <v>353</v>
      </c>
      <c r="E1615" s="106" t="s">
        <v>628</v>
      </c>
      <c r="F1615" s="106" t="s">
        <v>301</v>
      </c>
      <c r="G1615" s="106">
        <v>2.83</v>
      </c>
      <c r="H1615" s="106">
        <v>3.61</v>
      </c>
      <c r="I1615" s="106">
        <v>4.17</v>
      </c>
      <c r="J1615" s="106">
        <v>4.8099999999999996</v>
      </c>
      <c r="K1615" s="106">
        <v>5.68</v>
      </c>
      <c r="L1615" s="106">
        <v>6.68</v>
      </c>
      <c r="M1615" s="106">
        <v>7.88</v>
      </c>
      <c r="N1615" s="106">
        <v>9.75</v>
      </c>
      <c r="O1615" s="106">
        <v>13.97</v>
      </c>
    </row>
    <row r="1616" spans="1:15">
      <c r="A1616" s="106">
        <v>2010</v>
      </c>
      <c r="B1616" s="106" t="s">
        <v>294</v>
      </c>
      <c r="C1616" s="106" t="s">
        <v>626</v>
      </c>
      <c r="D1616" s="106" t="s">
        <v>353</v>
      </c>
      <c r="E1616" s="106" t="s">
        <v>628</v>
      </c>
      <c r="F1616" s="106" t="s">
        <v>353</v>
      </c>
      <c r="G1616" s="106">
        <v>2.58</v>
      </c>
      <c r="H1616" s="106">
        <v>3.1</v>
      </c>
      <c r="I1616" s="106">
        <v>3.51</v>
      </c>
      <c r="J1616" s="106">
        <v>4</v>
      </c>
      <c r="K1616" s="106">
        <v>4.53</v>
      </c>
      <c r="L1616" s="106">
        <v>5.24</v>
      </c>
      <c r="M1616" s="106">
        <v>6.31</v>
      </c>
      <c r="N1616" s="106">
        <v>7.95</v>
      </c>
      <c r="O1616" s="106">
        <v>11.26</v>
      </c>
    </row>
    <row r="1617" spans="1:15">
      <c r="A1617" s="106">
        <v>2010</v>
      </c>
      <c r="B1617" s="106" t="s">
        <v>294</v>
      </c>
      <c r="C1617" s="106" t="s">
        <v>630</v>
      </c>
      <c r="D1617" s="106" t="s">
        <v>353</v>
      </c>
      <c r="E1617" s="106" t="s">
        <v>628</v>
      </c>
      <c r="F1617" s="106" t="s">
        <v>353</v>
      </c>
      <c r="G1617" s="106">
        <v>2.58</v>
      </c>
      <c r="H1617" s="106">
        <v>3.1</v>
      </c>
      <c r="I1617" s="106">
        <v>3.51</v>
      </c>
      <c r="J1617" s="106">
        <v>4</v>
      </c>
      <c r="K1617" s="106">
        <v>4.53</v>
      </c>
      <c r="L1617" s="106">
        <v>5.24</v>
      </c>
      <c r="M1617" s="106">
        <v>6.31</v>
      </c>
      <c r="N1617" s="106">
        <v>7.95</v>
      </c>
      <c r="O1617" s="106">
        <v>11.26</v>
      </c>
    </row>
    <row r="1618" spans="1:15">
      <c r="A1618" s="106">
        <v>2010</v>
      </c>
      <c r="B1618" s="106" t="s">
        <v>294</v>
      </c>
      <c r="C1618" s="106" t="s">
        <v>626</v>
      </c>
      <c r="D1618" s="106" t="s">
        <v>353</v>
      </c>
      <c r="E1618" s="106" t="s">
        <v>631</v>
      </c>
      <c r="F1618" s="106" t="s">
        <v>629</v>
      </c>
      <c r="G1618" s="106">
        <v>1.84</v>
      </c>
      <c r="H1618" s="106">
        <v>2.0299999999999998</v>
      </c>
      <c r="I1618" s="106">
        <v>2.21</v>
      </c>
      <c r="J1618" s="106">
        <v>2.4500000000000002</v>
      </c>
      <c r="K1618" s="106">
        <v>2.73</v>
      </c>
      <c r="L1618" s="106">
        <v>3.07</v>
      </c>
      <c r="M1618" s="106">
        <v>3.46</v>
      </c>
      <c r="N1618" s="106">
        <v>4.09</v>
      </c>
      <c r="O1618" s="106">
        <v>5.24</v>
      </c>
    </row>
    <row r="1619" spans="1:15">
      <c r="A1619" s="106">
        <v>2010</v>
      </c>
      <c r="B1619" s="106" t="s">
        <v>294</v>
      </c>
      <c r="C1619" s="106" t="s">
        <v>630</v>
      </c>
      <c r="D1619" s="106" t="s">
        <v>353</v>
      </c>
      <c r="E1619" s="106" t="s">
        <v>631</v>
      </c>
      <c r="F1619" s="106" t="s">
        <v>629</v>
      </c>
      <c r="G1619" s="106">
        <v>1.84</v>
      </c>
      <c r="H1619" s="106">
        <v>2.0299999999999998</v>
      </c>
      <c r="I1619" s="106">
        <v>2.21</v>
      </c>
      <c r="J1619" s="106">
        <v>2.4500000000000002</v>
      </c>
      <c r="K1619" s="106">
        <v>2.73</v>
      </c>
      <c r="L1619" s="106">
        <v>3.07</v>
      </c>
      <c r="M1619" s="106">
        <v>3.46</v>
      </c>
      <c r="N1619" s="106">
        <v>4.09</v>
      </c>
      <c r="O1619" s="106">
        <v>5.24</v>
      </c>
    </row>
    <row r="1620" spans="1:15">
      <c r="A1620" s="106">
        <v>2010</v>
      </c>
      <c r="B1620" s="106" t="s">
        <v>294</v>
      </c>
      <c r="C1620" s="106" t="s">
        <v>626</v>
      </c>
      <c r="D1620" s="106" t="s">
        <v>353</v>
      </c>
      <c r="E1620" s="106" t="s">
        <v>631</v>
      </c>
      <c r="F1620" s="106" t="s">
        <v>301</v>
      </c>
      <c r="G1620" s="106">
        <v>2.0499999999999998</v>
      </c>
      <c r="H1620" s="106">
        <v>2.2200000000000002</v>
      </c>
      <c r="I1620" s="106">
        <v>2.54</v>
      </c>
      <c r="J1620" s="106">
        <v>2.86</v>
      </c>
      <c r="K1620" s="106">
        <v>3.18</v>
      </c>
      <c r="L1620" s="106">
        <v>3.37</v>
      </c>
      <c r="M1620" s="106">
        <v>3.87</v>
      </c>
      <c r="N1620" s="106">
        <v>4.17</v>
      </c>
      <c r="O1620" s="106">
        <v>5.09</v>
      </c>
    </row>
    <row r="1621" spans="1:15">
      <c r="A1621" s="106">
        <v>2010</v>
      </c>
      <c r="B1621" s="106" t="s">
        <v>294</v>
      </c>
      <c r="C1621" s="106" t="s">
        <v>630</v>
      </c>
      <c r="D1621" s="106" t="s">
        <v>353</v>
      </c>
      <c r="E1621" s="106" t="s">
        <v>631</v>
      </c>
      <c r="F1621" s="106" t="s">
        <v>301</v>
      </c>
      <c r="G1621" s="106">
        <v>2.0499999999999998</v>
      </c>
      <c r="H1621" s="106">
        <v>2.2200000000000002</v>
      </c>
      <c r="I1621" s="106">
        <v>2.54</v>
      </c>
      <c r="J1621" s="106">
        <v>2.86</v>
      </c>
      <c r="K1621" s="106">
        <v>3.18</v>
      </c>
      <c r="L1621" s="106">
        <v>3.37</v>
      </c>
      <c r="M1621" s="106">
        <v>3.87</v>
      </c>
      <c r="N1621" s="106">
        <v>4.17</v>
      </c>
      <c r="O1621" s="106">
        <v>5.09</v>
      </c>
    </row>
    <row r="1622" spans="1:15">
      <c r="A1622" s="106">
        <v>2010</v>
      </c>
      <c r="B1622" s="106" t="s">
        <v>294</v>
      </c>
      <c r="C1622" s="106" t="s">
        <v>626</v>
      </c>
      <c r="D1622" s="106" t="s">
        <v>353</v>
      </c>
      <c r="E1622" s="106" t="s">
        <v>631</v>
      </c>
      <c r="F1622" s="106" t="s">
        <v>353</v>
      </c>
      <c r="G1622" s="106">
        <v>1.87</v>
      </c>
      <c r="H1622" s="106">
        <v>2.04</v>
      </c>
      <c r="I1622" s="106">
        <v>2.25</v>
      </c>
      <c r="J1622" s="106">
        <v>2.4900000000000002</v>
      </c>
      <c r="K1622" s="106">
        <v>2.79</v>
      </c>
      <c r="L1622" s="106">
        <v>3.13</v>
      </c>
      <c r="M1622" s="106">
        <v>3.52</v>
      </c>
      <c r="N1622" s="106">
        <v>4.12</v>
      </c>
      <c r="O1622" s="106">
        <v>5.22</v>
      </c>
    </row>
    <row r="1623" spans="1:15">
      <c r="A1623" s="106">
        <v>2010</v>
      </c>
      <c r="B1623" s="106" t="s">
        <v>294</v>
      </c>
      <c r="C1623" s="106" t="s">
        <v>630</v>
      </c>
      <c r="D1623" s="106" t="s">
        <v>353</v>
      </c>
      <c r="E1623" s="106" t="s">
        <v>631</v>
      </c>
      <c r="F1623" s="106" t="s">
        <v>353</v>
      </c>
      <c r="G1623" s="106">
        <v>1.87</v>
      </c>
      <c r="H1623" s="106">
        <v>2.04</v>
      </c>
      <c r="I1623" s="106">
        <v>2.25</v>
      </c>
      <c r="J1623" s="106">
        <v>2.4900000000000002</v>
      </c>
      <c r="K1623" s="106">
        <v>2.79</v>
      </c>
      <c r="L1623" s="106">
        <v>3.13</v>
      </c>
      <c r="M1623" s="106">
        <v>3.52</v>
      </c>
      <c r="N1623" s="106">
        <v>4.12</v>
      </c>
      <c r="O1623" s="106">
        <v>5.22</v>
      </c>
    </row>
    <row r="1624" spans="1:15">
      <c r="A1624" s="106">
        <v>2010</v>
      </c>
      <c r="B1624" s="106" t="s">
        <v>294</v>
      </c>
      <c r="C1624" s="106" t="s">
        <v>626</v>
      </c>
      <c r="D1624" s="106" t="s">
        <v>353</v>
      </c>
      <c r="E1624" s="106" t="s">
        <v>353</v>
      </c>
      <c r="F1624" s="106" t="s">
        <v>629</v>
      </c>
      <c r="G1624" s="106">
        <v>1.94</v>
      </c>
      <c r="H1624" s="106">
        <v>2.2400000000000002</v>
      </c>
      <c r="I1624" s="106">
        <v>2.59</v>
      </c>
      <c r="J1624" s="106">
        <v>2.97</v>
      </c>
      <c r="K1624" s="106">
        <v>3.35</v>
      </c>
      <c r="L1624" s="106">
        <v>3.86</v>
      </c>
      <c r="M1624" s="106">
        <v>4.5199999999999996</v>
      </c>
      <c r="N1624" s="106">
        <v>5.56</v>
      </c>
      <c r="O1624" s="106">
        <v>7.82</v>
      </c>
    </row>
    <row r="1625" spans="1:15">
      <c r="A1625" s="106">
        <v>2010</v>
      </c>
      <c r="B1625" s="106" t="s">
        <v>294</v>
      </c>
      <c r="C1625" s="106" t="s">
        <v>630</v>
      </c>
      <c r="D1625" s="106" t="s">
        <v>353</v>
      </c>
      <c r="E1625" s="106" t="s">
        <v>353</v>
      </c>
      <c r="F1625" s="106" t="s">
        <v>629</v>
      </c>
      <c r="G1625" s="106">
        <v>1.94</v>
      </c>
      <c r="H1625" s="106">
        <v>2.2400000000000002</v>
      </c>
      <c r="I1625" s="106">
        <v>2.59</v>
      </c>
      <c r="J1625" s="106">
        <v>2.97</v>
      </c>
      <c r="K1625" s="106">
        <v>3.35</v>
      </c>
      <c r="L1625" s="106">
        <v>3.86</v>
      </c>
      <c r="M1625" s="106">
        <v>4.5199999999999996</v>
      </c>
      <c r="N1625" s="106">
        <v>5.56</v>
      </c>
      <c r="O1625" s="106">
        <v>7.82</v>
      </c>
    </row>
    <row r="1626" spans="1:15">
      <c r="A1626" s="106">
        <v>2010</v>
      </c>
      <c r="B1626" s="106" t="s">
        <v>294</v>
      </c>
      <c r="C1626" s="106" t="s">
        <v>626</v>
      </c>
      <c r="D1626" s="106" t="s">
        <v>353</v>
      </c>
      <c r="E1626" s="106" t="s">
        <v>353</v>
      </c>
      <c r="F1626" s="106" t="s">
        <v>301</v>
      </c>
      <c r="G1626" s="106">
        <v>2.08</v>
      </c>
      <c r="H1626" s="106">
        <v>2.41</v>
      </c>
      <c r="I1626" s="106">
        <v>2.79</v>
      </c>
      <c r="J1626" s="106">
        <v>3.18</v>
      </c>
      <c r="K1626" s="106">
        <v>3.46</v>
      </c>
      <c r="L1626" s="106">
        <v>3.92</v>
      </c>
      <c r="M1626" s="106">
        <v>4.34</v>
      </c>
      <c r="N1626" s="106">
        <v>5.51</v>
      </c>
      <c r="O1626" s="106">
        <v>7.89</v>
      </c>
    </row>
    <row r="1627" spans="1:15">
      <c r="A1627" s="106">
        <v>2010</v>
      </c>
      <c r="B1627" s="106" t="s">
        <v>294</v>
      </c>
      <c r="C1627" s="106" t="s">
        <v>630</v>
      </c>
      <c r="D1627" s="106" t="s">
        <v>353</v>
      </c>
      <c r="E1627" s="106" t="s">
        <v>353</v>
      </c>
      <c r="F1627" s="106" t="s">
        <v>301</v>
      </c>
      <c r="G1627" s="106">
        <v>2.08</v>
      </c>
      <c r="H1627" s="106">
        <v>2.41</v>
      </c>
      <c r="I1627" s="106">
        <v>2.79</v>
      </c>
      <c r="J1627" s="106">
        <v>3.18</v>
      </c>
      <c r="K1627" s="106">
        <v>3.46</v>
      </c>
      <c r="L1627" s="106">
        <v>3.92</v>
      </c>
      <c r="M1627" s="106">
        <v>4.34</v>
      </c>
      <c r="N1627" s="106">
        <v>5.51</v>
      </c>
      <c r="O1627" s="106">
        <v>7.89</v>
      </c>
    </row>
    <row r="1628" spans="1:15">
      <c r="A1628" s="106">
        <v>2010</v>
      </c>
      <c r="B1628" s="106" t="s">
        <v>294</v>
      </c>
      <c r="C1628" s="106" t="s">
        <v>626</v>
      </c>
      <c r="D1628" s="106" t="s">
        <v>353</v>
      </c>
      <c r="E1628" s="106" t="s">
        <v>353</v>
      </c>
      <c r="F1628" s="106" t="s">
        <v>353</v>
      </c>
      <c r="G1628" s="106">
        <v>1.94</v>
      </c>
      <c r="H1628" s="106">
        <v>2.25</v>
      </c>
      <c r="I1628" s="106">
        <v>2.6</v>
      </c>
      <c r="J1628" s="106">
        <v>3</v>
      </c>
      <c r="K1628" s="106">
        <v>3.36</v>
      </c>
      <c r="L1628" s="106">
        <v>3.87</v>
      </c>
      <c r="M1628" s="106">
        <v>4.5</v>
      </c>
      <c r="N1628" s="106">
        <v>5.56</v>
      </c>
      <c r="O1628" s="106">
        <v>7.83</v>
      </c>
    </row>
    <row r="1629" spans="1:15">
      <c r="A1629" s="106">
        <v>2010</v>
      </c>
      <c r="B1629" s="106" t="s">
        <v>294</v>
      </c>
      <c r="C1629" s="106" t="s">
        <v>630</v>
      </c>
      <c r="D1629" s="106" t="s">
        <v>353</v>
      </c>
      <c r="E1629" s="106" t="s">
        <v>353</v>
      </c>
      <c r="F1629" s="106" t="s">
        <v>353</v>
      </c>
      <c r="G1629" s="106">
        <v>1.94</v>
      </c>
      <c r="H1629" s="106">
        <v>2.25</v>
      </c>
      <c r="I1629" s="106">
        <v>2.6</v>
      </c>
      <c r="J1629" s="106">
        <v>3</v>
      </c>
      <c r="K1629" s="106">
        <v>3.36</v>
      </c>
      <c r="L1629" s="106">
        <v>3.87</v>
      </c>
      <c r="M1629" s="106">
        <v>4.5</v>
      </c>
      <c r="N1629" s="106">
        <v>5.56</v>
      </c>
      <c r="O1629" s="106">
        <v>7.83</v>
      </c>
    </row>
    <row r="1630" spans="1:15">
      <c r="A1630" s="106">
        <v>2010</v>
      </c>
      <c r="B1630" s="106" t="s">
        <v>294</v>
      </c>
      <c r="C1630" s="106" t="s">
        <v>626</v>
      </c>
      <c r="D1630" s="106" t="s">
        <v>634</v>
      </c>
      <c r="E1630" s="106" t="s">
        <v>628</v>
      </c>
      <c r="F1630" s="106" t="s">
        <v>629</v>
      </c>
      <c r="G1630" s="106">
        <v>3.03</v>
      </c>
      <c r="H1630" s="106">
        <v>3.67</v>
      </c>
      <c r="I1630" s="106">
        <v>4.37</v>
      </c>
      <c r="J1630" s="106">
        <v>5.0599999999999996</v>
      </c>
      <c r="K1630" s="106">
        <v>5.74</v>
      </c>
      <c r="L1630" s="106">
        <v>6.74</v>
      </c>
      <c r="M1630" s="106">
        <v>8.0500000000000007</v>
      </c>
      <c r="N1630" s="106">
        <v>10.16</v>
      </c>
      <c r="O1630" s="106">
        <v>13.88</v>
      </c>
    </row>
    <row r="1631" spans="1:15">
      <c r="A1631" s="106">
        <v>2010</v>
      </c>
      <c r="B1631" s="106" t="s">
        <v>294</v>
      </c>
      <c r="C1631" s="106" t="s">
        <v>630</v>
      </c>
      <c r="D1631" s="106" t="s">
        <v>634</v>
      </c>
      <c r="E1631" s="106" t="s">
        <v>628</v>
      </c>
      <c r="F1631" s="106" t="s">
        <v>629</v>
      </c>
      <c r="G1631" s="106">
        <v>3.03</v>
      </c>
      <c r="H1631" s="106">
        <v>3.67</v>
      </c>
      <c r="I1631" s="106">
        <v>4.37</v>
      </c>
      <c r="J1631" s="106">
        <v>5.0599999999999996</v>
      </c>
      <c r="K1631" s="106">
        <v>5.74</v>
      </c>
      <c r="L1631" s="106">
        <v>6.74</v>
      </c>
      <c r="M1631" s="106">
        <v>8.0500000000000007</v>
      </c>
      <c r="N1631" s="106">
        <v>10.16</v>
      </c>
      <c r="O1631" s="106">
        <v>13.88</v>
      </c>
    </row>
    <row r="1632" spans="1:15">
      <c r="A1632" s="106">
        <v>2010</v>
      </c>
      <c r="B1632" s="106" t="s">
        <v>294</v>
      </c>
      <c r="C1632" s="106" t="s">
        <v>626</v>
      </c>
      <c r="D1632" s="106" t="s">
        <v>634</v>
      </c>
      <c r="E1632" s="106" t="s">
        <v>628</v>
      </c>
      <c r="F1632" s="106" t="s">
        <v>301</v>
      </c>
      <c r="G1632" s="106">
        <v>3.35</v>
      </c>
      <c r="H1632" s="106">
        <v>4.12</v>
      </c>
      <c r="I1632" s="106">
        <v>4.55</v>
      </c>
      <c r="J1632" s="106">
        <v>5.41</v>
      </c>
      <c r="K1632" s="106">
        <v>6.35</v>
      </c>
      <c r="L1632" s="106">
        <v>7.69</v>
      </c>
      <c r="M1632" s="106">
        <v>9.51</v>
      </c>
      <c r="N1632" s="106">
        <v>13.38</v>
      </c>
      <c r="O1632" s="106">
        <v>21.61</v>
      </c>
    </row>
    <row r="1633" spans="1:15">
      <c r="A1633" s="106">
        <v>2010</v>
      </c>
      <c r="B1633" s="106" t="s">
        <v>294</v>
      </c>
      <c r="C1633" s="106" t="s">
        <v>630</v>
      </c>
      <c r="D1633" s="106" t="s">
        <v>634</v>
      </c>
      <c r="E1633" s="106" t="s">
        <v>628</v>
      </c>
      <c r="F1633" s="106" t="s">
        <v>301</v>
      </c>
      <c r="G1633" s="106">
        <v>3.35</v>
      </c>
      <c r="H1633" s="106">
        <v>4.12</v>
      </c>
      <c r="I1633" s="106">
        <v>4.55</v>
      </c>
      <c r="J1633" s="106">
        <v>5.41</v>
      </c>
      <c r="K1633" s="106">
        <v>6.35</v>
      </c>
      <c r="L1633" s="106">
        <v>7.69</v>
      </c>
      <c r="M1633" s="106">
        <v>9.51</v>
      </c>
      <c r="N1633" s="106">
        <v>13.38</v>
      </c>
      <c r="O1633" s="106">
        <v>21.61</v>
      </c>
    </row>
    <row r="1634" spans="1:15">
      <c r="A1634" s="106">
        <v>2010</v>
      </c>
      <c r="B1634" s="106" t="s">
        <v>294</v>
      </c>
      <c r="C1634" s="106" t="s">
        <v>626</v>
      </c>
      <c r="D1634" s="106" t="s">
        <v>634</v>
      </c>
      <c r="E1634" s="106" t="s">
        <v>628</v>
      </c>
      <c r="F1634" s="106" t="s">
        <v>353</v>
      </c>
      <c r="G1634" s="106">
        <v>3.05</v>
      </c>
      <c r="H1634" s="106">
        <v>3.69</v>
      </c>
      <c r="I1634" s="106">
        <v>4.3899999999999997</v>
      </c>
      <c r="J1634" s="106">
        <v>5.08</v>
      </c>
      <c r="K1634" s="106">
        <v>5.77</v>
      </c>
      <c r="L1634" s="106">
        <v>6.78</v>
      </c>
      <c r="M1634" s="106">
        <v>8.1199999999999992</v>
      </c>
      <c r="N1634" s="106">
        <v>10.27</v>
      </c>
      <c r="O1634" s="106">
        <v>14.2</v>
      </c>
    </row>
    <row r="1635" spans="1:15">
      <c r="A1635" s="106">
        <v>2010</v>
      </c>
      <c r="B1635" s="106" t="s">
        <v>294</v>
      </c>
      <c r="C1635" s="106" t="s">
        <v>630</v>
      </c>
      <c r="D1635" s="106" t="s">
        <v>634</v>
      </c>
      <c r="E1635" s="106" t="s">
        <v>628</v>
      </c>
      <c r="F1635" s="106" t="s">
        <v>353</v>
      </c>
      <c r="G1635" s="106">
        <v>3.05</v>
      </c>
      <c r="H1635" s="106">
        <v>3.69</v>
      </c>
      <c r="I1635" s="106">
        <v>4.3899999999999997</v>
      </c>
      <c r="J1635" s="106">
        <v>5.08</v>
      </c>
      <c r="K1635" s="106">
        <v>5.77</v>
      </c>
      <c r="L1635" s="106">
        <v>6.78</v>
      </c>
      <c r="M1635" s="106">
        <v>8.1199999999999992</v>
      </c>
      <c r="N1635" s="106">
        <v>10.27</v>
      </c>
      <c r="O1635" s="106">
        <v>14.2</v>
      </c>
    </row>
    <row r="1636" spans="1:15">
      <c r="A1636" s="106">
        <v>2010</v>
      </c>
      <c r="B1636" s="106" t="s">
        <v>294</v>
      </c>
      <c r="C1636" s="106" t="s">
        <v>626</v>
      </c>
      <c r="D1636" s="106" t="s">
        <v>634</v>
      </c>
      <c r="E1636" s="106" t="s">
        <v>631</v>
      </c>
      <c r="F1636" s="106" t="s">
        <v>629</v>
      </c>
      <c r="G1636" s="106">
        <v>1.93</v>
      </c>
      <c r="H1636" s="106">
        <v>2.33</v>
      </c>
      <c r="I1636" s="106">
        <v>2.7</v>
      </c>
      <c r="J1636" s="106">
        <v>3.05</v>
      </c>
      <c r="K1636" s="106">
        <v>3.37</v>
      </c>
      <c r="L1636" s="106">
        <v>3.71</v>
      </c>
      <c r="M1636" s="106">
        <v>4.1100000000000003</v>
      </c>
      <c r="N1636" s="106">
        <v>4.63</v>
      </c>
      <c r="O1636" s="106">
        <v>5.68</v>
      </c>
    </row>
    <row r="1637" spans="1:15">
      <c r="A1637" s="106">
        <v>2010</v>
      </c>
      <c r="B1637" s="106" t="s">
        <v>294</v>
      </c>
      <c r="C1637" s="106" t="s">
        <v>630</v>
      </c>
      <c r="D1637" s="106" t="s">
        <v>634</v>
      </c>
      <c r="E1637" s="106" t="s">
        <v>631</v>
      </c>
      <c r="F1637" s="106" t="s">
        <v>629</v>
      </c>
      <c r="G1637" s="106">
        <v>1.93</v>
      </c>
      <c r="H1637" s="106">
        <v>2.33</v>
      </c>
      <c r="I1637" s="106">
        <v>2.7</v>
      </c>
      <c r="J1637" s="106">
        <v>3.05</v>
      </c>
      <c r="K1637" s="106">
        <v>3.37</v>
      </c>
      <c r="L1637" s="106">
        <v>3.71</v>
      </c>
      <c r="M1637" s="106">
        <v>4.1100000000000003</v>
      </c>
      <c r="N1637" s="106">
        <v>4.63</v>
      </c>
      <c r="O1637" s="106">
        <v>5.68</v>
      </c>
    </row>
    <row r="1638" spans="1:15">
      <c r="A1638" s="106">
        <v>2010</v>
      </c>
      <c r="B1638" s="106" t="s">
        <v>294</v>
      </c>
      <c r="C1638" s="106" t="s">
        <v>626</v>
      </c>
      <c r="D1638" s="106" t="s">
        <v>634</v>
      </c>
      <c r="E1638" s="106" t="s">
        <v>631</v>
      </c>
      <c r="F1638" s="106" t="s">
        <v>301</v>
      </c>
      <c r="G1638" s="106">
        <v>2.12</v>
      </c>
      <c r="H1638" s="106">
        <v>2.58</v>
      </c>
      <c r="I1638" s="106">
        <v>2.9</v>
      </c>
      <c r="J1638" s="106">
        <v>3.18</v>
      </c>
      <c r="K1638" s="106">
        <v>3.36</v>
      </c>
      <c r="L1638" s="106">
        <v>3.72</v>
      </c>
      <c r="M1638" s="106">
        <v>4.12</v>
      </c>
      <c r="N1638" s="106">
        <v>4.6399999999999997</v>
      </c>
      <c r="O1638" s="106">
        <v>5.71</v>
      </c>
    </row>
    <row r="1639" spans="1:15">
      <c r="A1639" s="106">
        <v>2010</v>
      </c>
      <c r="B1639" s="106" t="s">
        <v>294</v>
      </c>
      <c r="C1639" s="106" t="s">
        <v>630</v>
      </c>
      <c r="D1639" s="106" t="s">
        <v>634</v>
      </c>
      <c r="E1639" s="106" t="s">
        <v>631</v>
      </c>
      <c r="F1639" s="106" t="s">
        <v>301</v>
      </c>
      <c r="G1639" s="106">
        <v>2.12</v>
      </c>
      <c r="H1639" s="106">
        <v>2.58</v>
      </c>
      <c r="I1639" s="106">
        <v>2.9</v>
      </c>
      <c r="J1639" s="106">
        <v>3.18</v>
      </c>
      <c r="K1639" s="106">
        <v>3.36</v>
      </c>
      <c r="L1639" s="106">
        <v>3.72</v>
      </c>
      <c r="M1639" s="106">
        <v>4.12</v>
      </c>
      <c r="N1639" s="106">
        <v>4.6399999999999997</v>
      </c>
      <c r="O1639" s="106">
        <v>5.71</v>
      </c>
    </row>
    <row r="1640" spans="1:15">
      <c r="A1640" s="106">
        <v>2010</v>
      </c>
      <c r="B1640" s="106" t="s">
        <v>294</v>
      </c>
      <c r="C1640" s="106" t="s">
        <v>626</v>
      </c>
      <c r="D1640" s="106" t="s">
        <v>634</v>
      </c>
      <c r="E1640" s="106" t="s">
        <v>631</v>
      </c>
      <c r="F1640" s="106" t="s">
        <v>353</v>
      </c>
      <c r="G1640" s="106">
        <v>1.94</v>
      </c>
      <c r="H1640" s="106">
        <v>2.35</v>
      </c>
      <c r="I1640" s="106">
        <v>2.72</v>
      </c>
      <c r="J1640" s="106">
        <v>3.07</v>
      </c>
      <c r="K1640" s="106">
        <v>3.37</v>
      </c>
      <c r="L1640" s="106">
        <v>3.71</v>
      </c>
      <c r="M1640" s="106">
        <v>4.1100000000000003</v>
      </c>
      <c r="N1640" s="106">
        <v>4.63</v>
      </c>
      <c r="O1640" s="106">
        <v>5.68</v>
      </c>
    </row>
    <row r="1641" spans="1:15">
      <c r="A1641" s="106">
        <v>2010</v>
      </c>
      <c r="B1641" s="106" t="s">
        <v>294</v>
      </c>
      <c r="C1641" s="106" t="s">
        <v>630</v>
      </c>
      <c r="D1641" s="106" t="s">
        <v>634</v>
      </c>
      <c r="E1641" s="106" t="s">
        <v>631</v>
      </c>
      <c r="F1641" s="106" t="s">
        <v>353</v>
      </c>
      <c r="G1641" s="106">
        <v>1.94</v>
      </c>
      <c r="H1641" s="106">
        <v>2.35</v>
      </c>
      <c r="I1641" s="106">
        <v>2.72</v>
      </c>
      <c r="J1641" s="106">
        <v>3.07</v>
      </c>
      <c r="K1641" s="106">
        <v>3.37</v>
      </c>
      <c r="L1641" s="106">
        <v>3.71</v>
      </c>
      <c r="M1641" s="106">
        <v>4.1100000000000003</v>
      </c>
      <c r="N1641" s="106">
        <v>4.63</v>
      </c>
      <c r="O1641" s="106">
        <v>5.68</v>
      </c>
    </row>
    <row r="1642" spans="1:15">
      <c r="A1642" s="106">
        <v>2010</v>
      </c>
      <c r="B1642" s="106" t="s">
        <v>294</v>
      </c>
      <c r="C1642" s="106" t="s">
        <v>626</v>
      </c>
      <c r="D1642" s="106" t="s">
        <v>634</v>
      </c>
      <c r="E1642" s="106" t="s">
        <v>353</v>
      </c>
      <c r="F1642" s="106" t="s">
        <v>629</v>
      </c>
      <c r="G1642" s="106">
        <v>2.15</v>
      </c>
      <c r="H1642" s="106">
        <v>2.72</v>
      </c>
      <c r="I1642" s="106">
        <v>3.18</v>
      </c>
      <c r="J1642" s="106">
        <v>3.6</v>
      </c>
      <c r="K1642" s="106">
        <v>4.08</v>
      </c>
      <c r="L1642" s="106">
        <v>4.6500000000000004</v>
      </c>
      <c r="M1642" s="106">
        <v>5.49</v>
      </c>
      <c r="N1642" s="106">
        <v>6.78</v>
      </c>
      <c r="O1642" s="106">
        <v>9.77</v>
      </c>
    </row>
    <row r="1643" spans="1:15">
      <c r="A1643" s="106">
        <v>2010</v>
      </c>
      <c r="B1643" s="106" t="s">
        <v>294</v>
      </c>
      <c r="C1643" s="106" t="s">
        <v>630</v>
      </c>
      <c r="D1643" s="106" t="s">
        <v>634</v>
      </c>
      <c r="E1643" s="106" t="s">
        <v>353</v>
      </c>
      <c r="F1643" s="106" t="s">
        <v>629</v>
      </c>
      <c r="G1643" s="106">
        <v>2.15</v>
      </c>
      <c r="H1643" s="106">
        <v>2.72</v>
      </c>
      <c r="I1643" s="106">
        <v>3.18</v>
      </c>
      <c r="J1643" s="106">
        <v>3.6</v>
      </c>
      <c r="K1643" s="106">
        <v>4.08</v>
      </c>
      <c r="L1643" s="106">
        <v>4.6500000000000004</v>
      </c>
      <c r="M1643" s="106">
        <v>5.49</v>
      </c>
      <c r="N1643" s="106">
        <v>6.78</v>
      </c>
      <c r="O1643" s="106">
        <v>9.77</v>
      </c>
    </row>
    <row r="1644" spans="1:15">
      <c r="A1644" s="106">
        <v>2010</v>
      </c>
      <c r="B1644" s="106" t="s">
        <v>294</v>
      </c>
      <c r="C1644" s="106" t="s">
        <v>626</v>
      </c>
      <c r="D1644" s="106" t="s">
        <v>634</v>
      </c>
      <c r="E1644" s="106" t="s">
        <v>353</v>
      </c>
      <c r="F1644" s="106" t="s">
        <v>301</v>
      </c>
      <c r="G1644" s="106">
        <v>2.2200000000000002</v>
      </c>
      <c r="H1644" s="106">
        <v>2.82</v>
      </c>
      <c r="I1644" s="106">
        <v>3.18</v>
      </c>
      <c r="J1644" s="106">
        <v>3.49</v>
      </c>
      <c r="K1644" s="106">
        <v>3.91</v>
      </c>
      <c r="L1644" s="106">
        <v>4.32</v>
      </c>
      <c r="M1644" s="106">
        <v>5.1100000000000003</v>
      </c>
      <c r="N1644" s="106">
        <v>6.45</v>
      </c>
      <c r="O1644" s="106">
        <v>9.59</v>
      </c>
    </row>
    <row r="1645" spans="1:15">
      <c r="A1645" s="106">
        <v>2010</v>
      </c>
      <c r="B1645" s="106" t="s">
        <v>294</v>
      </c>
      <c r="C1645" s="106" t="s">
        <v>630</v>
      </c>
      <c r="D1645" s="106" t="s">
        <v>634</v>
      </c>
      <c r="E1645" s="106" t="s">
        <v>353</v>
      </c>
      <c r="F1645" s="106" t="s">
        <v>301</v>
      </c>
      <c r="G1645" s="106">
        <v>2.2200000000000002</v>
      </c>
      <c r="H1645" s="106">
        <v>2.82</v>
      </c>
      <c r="I1645" s="106">
        <v>3.18</v>
      </c>
      <c r="J1645" s="106">
        <v>3.49</v>
      </c>
      <c r="K1645" s="106">
        <v>3.91</v>
      </c>
      <c r="L1645" s="106">
        <v>4.32</v>
      </c>
      <c r="M1645" s="106">
        <v>5.1100000000000003</v>
      </c>
      <c r="N1645" s="106">
        <v>6.45</v>
      </c>
      <c r="O1645" s="106">
        <v>9.59</v>
      </c>
    </row>
    <row r="1646" spans="1:15">
      <c r="A1646" s="106">
        <v>2010</v>
      </c>
      <c r="B1646" s="106" t="s">
        <v>294</v>
      </c>
      <c r="C1646" s="106" t="s">
        <v>626</v>
      </c>
      <c r="D1646" s="106" t="s">
        <v>634</v>
      </c>
      <c r="E1646" s="106" t="s">
        <v>353</v>
      </c>
      <c r="F1646" s="106" t="s">
        <v>353</v>
      </c>
      <c r="G1646" s="106">
        <v>2.16</v>
      </c>
      <c r="H1646" s="106">
        <v>2.73</v>
      </c>
      <c r="I1646" s="106">
        <v>3.18</v>
      </c>
      <c r="J1646" s="106">
        <v>3.58</v>
      </c>
      <c r="K1646" s="106">
        <v>4.0599999999999996</v>
      </c>
      <c r="L1646" s="106">
        <v>4.63</v>
      </c>
      <c r="M1646" s="106">
        <v>5.46</v>
      </c>
      <c r="N1646" s="106">
        <v>6.75</v>
      </c>
      <c r="O1646" s="106">
        <v>9.77</v>
      </c>
    </row>
    <row r="1647" spans="1:15">
      <c r="A1647" s="106">
        <v>2010</v>
      </c>
      <c r="B1647" s="106" t="s">
        <v>294</v>
      </c>
      <c r="C1647" s="106" t="s">
        <v>630</v>
      </c>
      <c r="D1647" s="106" t="s">
        <v>634</v>
      </c>
      <c r="E1647" s="106" t="s">
        <v>353</v>
      </c>
      <c r="F1647" s="106" t="s">
        <v>353</v>
      </c>
      <c r="G1647" s="106">
        <v>2.16</v>
      </c>
      <c r="H1647" s="106">
        <v>2.73</v>
      </c>
      <c r="I1647" s="106">
        <v>3.18</v>
      </c>
      <c r="J1647" s="106">
        <v>3.58</v>
      </c>
      <c r="K1647" s="106">
        <v>4.0599999999999996</v>
      </c>
      <c r="L1647" s="106">
        <v>4.63</v>
      </c>
      <c r="M1647" s="106">
        <v>5.46</v>
      </c>
      <c r="N1647" s="106">
        <v>6.75</v>
      </c>
      <c r="O1647" s="106">
        <v>9.77</v>
      </c>
    </row>
    <row r="1648" spans="1:15">
      <c r="A1648" s="106">
        <v>2010</v>
      </c>
      <c r="B1648" s="106" t="s">
        <v>295</v>
      </c>
      <c r="C1648" s="106" t="s">
        <v>626</v>
      </c>
      <c r="D1648" s="106" t="s">
        <v>627</v>
      </c>
      <c r="E1648" s="106" t="s">
        <v>628</v>
      </c>
      <c r="F1648" s="106" t="s">
        <v>629</v>
      </c>
      <c r="G1648" s="106">
        <v>12.97</v>
      </c>
      <c r="H1648" s="106">
        <v>15.75</v>
      </c>
      <c r="I1648" s="106">
        <v>18.37</v>
      </c>
      <c r="J1648" s="106">
        <v>20.98</v>
      </c>
      <c r="K1648" s="106">
        <v>23.67</v>
      </c>
      <c r="L1648" s="106">
        <v>26.62</v>
      </c>
      <c r="M1648" s="106">
        <v>30.67</v>
      </c>
      <c r="N1648" s="106">
        <v>36.72</v>
      </c>
      <c r="O1648" s="106">
        <v>46.95</v>
      </c>
    </row>
    <row r="1649" spans="1:15">
      <c r="A1649" s="106">
        <v>2010</v>
      </c>
      <c r="B1649" s="106" t="s">
        <v>295</v>
      </c>
      <c r="C1649" s="106" t="s">
        <v>630</v>
      </c>
      <c r="D1649" s="106" t="s">
        <v>627</v>
      </c>
      <c r="E1649" s="106" t="s">
        <v>628</v>
      </c>
      <c r="F1649" s="106" t="s">
        <v>629</v>
      </c>
      <c r="G1649" s="106">
        <v>12.83</v>
      </c>
      <c r="H1649" s="106">
        <v>15.54</v>
      </c>
      <c r="I1649" s="106">
        <v>18.239999999999998</v>
      </c>
      <c r="J1649" s="106">
        <v>20.83</v>
      </c>
      <c r="K1649" s="106">
        <v>23.49</v>
      </c>
      <c r="L1649" s="106">
        <v>26.37</v>
      </c>
      <c r="M1649" s="106">
        <v>30.54</v>
      </c>
      <c r="N1649" s="106">
        <v>36.51</v>
      </c>
      <c r="O1649" s="106">
        <v>46.78</v>
      </c>
    </row>
    <row r="1650" spans="1:15">
      <c r="A1650" s="106">
        <v>2010</v>
      </c>
      <c r="B1650" s="106" t="s">
        <v>295</v>
      </c>
      <c r="C1650" s="106" t="s">
        <v>626</v>
      </c>
      <c r="D1650" s="106" t="s">
        <v>627</v>
      </c>
      <c r="E1650" s="106" t="s">
        <v>628</v>
      </c>
      <c r="F1650" s="106" t="s">
        <v>301</v>
      </c>
      <c r="G1650" s="106">
        <v>9.6999999999999993</v>
      </c>
      <c r="H1650" s="106">
        <v>10</v>
      </c>
      <c r="I1650" s="106">
        <v>12.69</v>
      </c>
      <c r="J1650" s="106">
        <v>14.95</v>
      </c>
      <c r="K1650" s="106">
        <v>17.309999999999999</v>
      </c>
      <c r="L1650" s="106">
        <v>20.41</v>
      </c>
      <c r="M1650" s="106">
        <v>22.79</v>
      </c>
      <c r="N1650" s="106">
        <v>25.86</v>
      </c>
      <c r="O1650" s="106">
        <v>35.47</v>
      </c>
    </row>
    <row r="1651" spans="1:15">
      <c r="A1651" s="106">
        <v>2010</v>
      </c>
      <c r="B1651" s="106" t="s">
        <v>295</v>
      </c>
      <c r="C1651" s="106" t="s">
        <v>630</v>
      </c>
      <c r="D1651" s="106" t="s">
        <v>627</v>
      </c>
      <c r="E1651" s="106" t="s">
        <v>628</v>
      </c>
      <c r="F1651" s="106" t="s">
        <v>301</v>
      </c>
      <c r="G1651" s="106">
        <v>9.6999999999999993</v>
      </c>
      <c r="H1651" s="106">
        <v>10</v>
      </c>
      <c r="I1651" s="106">
        <v>12.69</v>
      </c>
      <c r="J1651" s="106">
        <v>14.95</v>
      </c>
      <c r="K1651" s="106">
        <v>17.309999999999999</v>
      </c>
      <c r="L1651" s="106">
        <v>20.41</v>
      </c>
      <c r="M1651" s="106">
        <v>22.79</v>
      </c>
      <c r="N1651" s="106">
        <v>25.86</v>
      </c>
      <c r="O1651" s="106">
        <v>35.47</v>
      </c>
    </row>
    <row r="1652" spans="1:15">
      <c r="A1652" s="106">
        <v>2010</v>
      </c>
      <c r="B1652" s="106" t="s">
        <v>295</v>
      </c>
      <c r="C1652" s="106" t="s">
        <v>626</v>
      </c>
      <c r="D1652" s="106" t="s">
        <v>627</v>
      </c>
      <c r="E1652" s="106" t="s">
        <v>628</v>
      </c>
      <c r="F1652" s="106" t="s">
        <v>353</v>
      </c>
      <c r="G1652" s="106">
        <v>12.6</v>
      </c>
      <c r="H1652" s="106">
        <v>15.45</v>
      </c>
      <c r="I1652" s="106">
        <v>18.12</v>
      </c>
      <c r="J1652" s="106">
        <v>20.69</v>
      </c>
      <c r="K1652" s="106">
        <v>23.31</v>
      </c>
      <c r="L1652" s="106">
        <v>26.28</v>
      </c>
      <c r="M1652" s="106">
        <v>30.37</v>
      </c>
      <c r="N1652" s="106">
        <v>36.369999999999997</v>
      </c>
      <c r="O1652" s="106">
        <v>46.63</v>
      </c>
    </row>
    <row r="1653" spans="1:15">
      <c r="A1653" s="106">
        <v>2010</v>
      </c>
      <c r="B1653" s="106" t="s">
        <v>295</v>
      </c>
      <c r="C1653" s="106" t="s">
        <v>630</v>
      </c>
      <c r="D1653" s="106" t="s">
        <v>627</v>
      </c>
      <c r="E1653" s="106" t="s">
        <v>628</v>
      </c>
      <c r="F1653" s="106" t="s">
        <v>353</v>
      </c>
      <c r="G1653" s="106">
        <v>12.41</v>
      </c>
      <c r="H1653" s="106">
        <v>15.31</v>
      </c>
      <c r="I1653" s="106">
        <v>17.95</v>
      </c>
      <c r="J1653" s="106">
        <v>20.47</v>
      </c>
      <c r="K1653" s="106">
        <v>23.08</v>
      </c>
      <c r="L1653" s="106">
        <v>26.08</v>
      </c>
      <c r="M1653" s="106">
        <v>30.25</v>
      </c>
      <c r="N1653" s="106">
        <v>36.200000000000003</v>
      </c>
      <c r="O1653" s="106">
        <v>46.43</v>
      </c>
    </row>
    <row r="1654" spans="1:15">
      <c r="A1654" s="106">
        <v>2010</v>
      </c>
      <c r="B1654" s="106" t="s">
        <v>295</v>
      </c>
      <c r="C1654" s="106" t="s">
        <v>626</v>
      </c>
      <c r="D1654" s="106" t="s">
        <v>627</v>
      </c>
      <c r="E1654" s="106" t="s">
        <v>631</v>
      </c>
      <c r="F1654" s="106" t="s">
        <v>629</v>
      </c>
      <c r="G1654" s="106">
        <v>9.42</v>
      </c>
      <c r="H1654" s="106">
        <v>11.16</v>
      </c>
      <c r="I1654" s="106">
        <v>12.51</v>
      </c>
      <c r="J1654" s="106">
        <v>13.75</v>
      </c>
      <c r="K1654" s="106">
        <v>15.08</v>
      </c>
      <c r="L1654" s="106">
        <v>16.61</v>
      </c>
      <c r="M1654" s="106">
        <v>18.61</v>
      </c>
      <c r="N1654" s="106">
        <v>21.08</v>
      </c>
      <c r="O1654" s="106">
        <v>25.86</v>
      </c>
    </row>
    <row r="1655" spans="1:15">
      <c r="A1655" s="106">
        <v>2010</v>
      </c>
      <c r="B1655" s="106" t="s">
        <v>295</v>
      </c>
      <c r="C1655" s="106" t="s">
        <v>630</v>
      </c>
      <c r="D1655" s="106" t="s">
        <v>627</v>
      </c>
      <c r="E1655" s="106" t="s">
        <v>631</v>
      </c>
      <c r="F1655" s="106" t="s">
        <v>629</v>
      </c>
      <c r="G1655" s="106">
        <v>9.42</v>
      </c>
      <c r="H1655" s="106">
        <v>11.16</v>
      </c>
      <c r="I1655" s="106">
        <v>12.51</v>
      </c>
      <c r="J1655" s="106">
        <v>13.75</v>
      </c>
      <c r="K1655" s="106">
        <v>15.08</v>
      </c>
      <c r="L1655" s="106">
        <v>16.61</v>
      </c>
      <c r="M1655" s="106">
        <v>18.61</v>
      </c>
      <c r="N1655" s="106">
        <v>21.08</v>
      </c>
      <c r="O1655" s="106">
        <v>25.86</v>
      </c>
    </row>
    <row r="1656" spans="1:15">
      <c r="A1656" s="106">
        <v>2010</v>
      </c>
      <c r="B1656" s="106" t="s">
        <v>295</v>
      </c>
      <c r="C1656" s="106" t="s">
        <v>626</v>
      </c>
      <c r="D1656" s="106" t="s">
        <v>627</v>
      </c>
      <c r="E1656" s="106" t="s">
        <v>631</v>
      </c>
      <c r="F1656" s="106" t="s">
        <v>301</v>
      </c>
      <c r="G1656" s="106">
        <v>6.37</v>
      </c>
      <c r="H1656" s="106">
        <v>8.6300000000000008</v>
      </c>
      <c r="I1656" s="106">
        <v>9.42</v>
      </c>
      <c r="J1656" s="106">
        <v>10.31</v>
      </c>
      <c r="K1656" s="106">
        <v>11.22</v>
      </c>
      <c r="L1656" s="106">
        <v>12.25</v>
      </c>
      <c r="M1656" s="106">
        <v>13.42</v>
      </c>
      <c r="N1656" s="106">
        <v>14.88</v>
      </c>
      <c r="O1656" s="106">
        <v>18.61</v>
      </c>
    </row>
    <row r="1657" spans="1:15">
      <c r="A1657" s="106">
        <v>2010</v>
      </c>
      <c r="B1657" s="106" t="s">
        <v>295</v>
      </c>
      <c r="C1657" s="106" t="s">
        <v>630</v>
      </c>
      <c r="D1657" s="106" t="s">
        <v>627</v>
      </c>
      <c r="E1657" s="106" t="s">
        <v>631</v>
      </c>
      <c r="F1657" s="106" t="s">
        <v>301</v>
      </c>
      <c r="G1657" s="106">
        <v>6.37</v>
      </c>
      <c r="H1657" s="106">
        <v>8.6300000000000008</v>
      </c>
      <c r="I1657" s="106">
        <v>9.42</v>
      </c>
      <c r="J1657" s="106">
        <v>10.31</v>
      </c>
      <c r="K1657" s="106">
        <v>11.22</v>
      </c>
      <c r="L1657" s="106">
        <v>12.25</v>
      </c>
      <c r="M1657" s="106">
        <v>13.42</v>
      </c>
      <c r="N1657" s="106">
        <v>14.88</v>
      </c>
      <c r="O1657" s="106">
        <v>18.61</v>
      </c>
    </row>
    <row r="1658" spans="1:15">
      <c r="A1658" s="106">
        <v>2010</v>
      </c>
      <c r="B1658" s="106" t="s">
        <v>295</v>
      </c>
      <c r="C1658" s="106" t="s">
        <v>626</v>
      </c>
      <c r="D1658" s="106" t="s">
        <v>627</v>
      </c>
      <c r="E1658" s="106" t="s">
        <v>631</v>
      </c>
      <c r="F1658" s="106" t="s">
        <v>353</v>
      </c>
      <c r="G1658" s="106">
        <v>8.9</v>
      </c>
      <c r="H1658" s="106">
        <v>10.48</v>
      </c>
      <c r="I1658" s="106">
        <v>11.94</v>
      </c>
      <c r="J1658" s="106">
        <v>13.11</v>
      </c>
      <c r="K1658" s="106">
        <v>14.35</v>
      </c>
      <c r="L1658" s="106">
        <v>15.93</v>
      </c>
      <c r="M1658" s="106">
        <v>17.84</v>
      </c>
      <c r="N1658" s="106">
        <v>20.399999999999999</v>
      </c>
      <c r="O1658" s="106">
        <v>24.77</v>
      </c>
    </row>
    <row r="1659" spans="1:15">
      <c r="A1659" s="106">
        <v>2010</v>
      </c>
      <c r="B1659" s="106" t="s">
        <v>295</v>
      </c>
      <c r="C1659" s="106" t="s">
        <v>630</v>
      </c>
      <c r="D1659" s="106" t="s">
        <v>627</v>
      </c>
      <c r="E1659" s="106" t="s">
        <v>631</v>
      </c>
      <c r="F1659" s="106" t="s">
        <v>353</v>
      </c>
      <c r="G1659" s="106">
        <v>8.9</v>
      </c>
      <c r="H1659" s="106">
        <v>10.48</v>
      </c>
      <c r="I1659" s="106">
        <v>11.94</v>
      </c>
      <c r="J1659" s="106">
        <v>13.11</v>
      </c>
      <c r="K1659" s="106">
        <v>14.35</v>
      </c>
      <c r="L1659" s="106">
        <v>15.92</v>
      </c>
      <c r="M1659" s="106">
        <v>17.84</v>
      </c>
      <c r="N1659" s="106">
        <v>20.399999999999999</v>
      </c>
      <c r="O1659" s="106">
        <v>24.77</v>
      </c>
    </row>
    <row r="1660" spans="1:15">
      <c r="A1660" s="106">
        <v>2010</v>
      </c>
      <c r="B1660" s="106" t="s">
        <v>295</v>
      </c>
      <c r="C1660" s="106" t="s">
        <v>626</v>
      </c>
      <c r="D1660" s="106" t="s">
        <v>627</v>
      </c>
      <c r="E1660" s="106" t="s">
        <v>353</v>
      </c>
      <c r="F1660" s="106" t="s">
        <v>629</v>
      </c>
      <c r="G1660" s="106">
        <v>10.53</v>
      </c>
      <c r="H1660" s="106">
        <v>12.81</v>
      </c>
      <c r="I1660" s="106">
        <v>14.62</v>
      </c>
      <c r="J1660" s="106">
        <v>16.559999999999999</v>
      </c>
      <c r="K1660" s="106">
        <v>18.97</v>
      </c>
      <c r="L1660" s="106">
        <v>21.48</v>
      </c>
      <c r="M1660" s="106">
        <v>24.79</v>
      </c>
      <c r="N1660" s="106">
        <v>29.74</v>
      </c>
      <c r="O1660" s="106">
        <v>39.49</v>
      </c>
    </row>
    <row r="1661" spans="1:15">
      <c r="A1661" s="106">
        <v>2010</v>
      </c>
      <c r="B1661" s="106" t="s">
        <v>295</v>
      </c>
      <c r="C1661" s="106" t="s">
        <v>630</v>
      </c>
      <c r="D1661" s="106" t="s">
        <v>627</v>
      </c>
      <c r="E1661" s="106" t="s">
        <v>353</v>
      </c>
      <c r="F1661" s="106" t="s">
        <v>629</v>
      </c>
      <c r="G1661" s="106">
        <v>10.51</v>
      </c>
      <c r="H1661" s="106">
        <v>12.78</v>
      </c>
      <c r="I1661" s="106">
        <v>14.58</v>
      </c>
      <c r="J1661" s="106">
        <v>16.48</v>
      </c>
      <c r="K1661" s="106">
        <v>18.91</v>
      </c>
      <c r="L1661" s="106">
        <v>21.44</v>
      </c>
      <c r="M1661" s="106">
        <v>24.69</v>
      </c>
      <c r="N1661" s="106">
        <v>29.72</v>
      </c>
      <c r="O1661" s="106">
        <v>39.42</v>
      </c>
    </row>
    <row r="1662" spans="1:15">
      <c r="A1662" s="106">
        <v>2010</v>
      </c>
      <c r="B1662" s="106" t="s">
        <v>295</v>
      </c>
      <c r="C1662" s="106" t="s">
        <v>626</v>
      </c>
      <c r="D1662" s="106" t="s">
        <v>627</v>
      </c>
      <c r="E1662" s="106" t="s">
        <v>353</v>
      </c>
      <c r="F1662" s="106" t="s">
        <v>301</v>
      </c>
      <c r="G1662" s="106">
        <v>7.18</v>
      </c>
      <c r="H1662" s="106">
        <v>9.01</v>
      </c>
      <c r="I1662" s="106">
        <v>9.77</v>
      </c>
      <c r="J1662" s="106">
        <v>10.81</v>
      </c>
      <c r="K1662" s="106">
        <v>11.95</v>
      </c>
      <c r="L1662" s="106">
        <v>13.26</v>
      </c>
      <c r="M1662" s="106">
        <v>14.81</v>
      </c>
      <c r="N1662" s="106">
        <v>18.05</v>
      </c>
      <c r="O1662" s="106">
        <v>23.78</v>
      </c>
    </row>
    <row r="1663" spans="1:15">
      <c r="A1663" s="106">
        <v>2010</v>
      </c>
      <c r="B1663" s="106" t="s">
        <v>295</v>
      </c>
      <c r="C1663" s="106" t="s">
        <v>630</v>
      </c>
      <c r="D1663" s="106" t="s">
        <v>627</v>
      </c>
      <c r="E1663" s="106" t="s">
        <v>353</v>
      </c>
      <c r="F1663" s="106" t="s">
        <v>301</v>
      </c>
      <c r="G1663" s="106">
        <v>7.18</v>
      </c>
      <c r="H1663" s="106">
        <v>9.01</v>
      </c>
      <c r="I1663" s="106">
        <v>9.77</v>
      </c>
      <c r="J1663" s="106">
        <v>10.81</v>
      </c>
      <c r="K1663" s="106">
        <v>11.95</v>
      </c>
      <c r="L1663" s="106">
        <v>13.26</v>
      </c>
      <c r="M1663" s="106">
        <v>14.81</v>
      </c>
      <c r="N1663" s="106">
        <v>18.05</v>
      </c>
      <c r="O1663" s="106">
        <v>23.78</v>
      </c>
    </row>
    <row r="1664" spans="1:15">
      <c r="A1664" s="106">
        <v>2010</v>
      </c>
      <c r="B1664" s="106" t="s">
        <v>295</v>
      </c>
      <c r="C1664" s="106" t="s">
        <v>626</v>
      </c>
      <c r="D1664" s="106" t="s">
        <v>627</v>
      </c>
      <c r="E1664" s="106" t="s">
        <v>353</v>
      </c>
      <c r="F1664" s="106" t="s">
        <v>353</v>
      </c>
      <c r="G1664" s="106">
        <v>9.81</v>
      </c>
      <c r="H1664" s="106">
        <v>12.08</v>
      </c>
      <c r="I1664" s="106">
        <v>13.9</v>
      </c>
      <c r="J1664" s="106">
        <v>15.84</v>
      </c>
      <c r="K1664" s="106">
        <v>18.079999999999998</v>
      </c>
      <c r="L1664" s="106">
        <v>20.68</v>
      </c>
      <c r="M1664" s="106">
        <v>23.83</v>
      </c>
      <c r="N1664" s="106">
        <v>28.73</v>
      </c>
      <c r="O1664" s="106">
        <v>38.39</v>
      </c>
    </row>
    <row r="1665" spans="1:15">
      <c r="A1665" s="106">
        <v>2010</v>
      </c>
      <c r="B1665" s="106" t="s">
        <v>295</v>
      </c>
      <c r="C1665" s="106" t="s">
        <v>630</v>
      </c>
      <c r="D1665" s="106" t="s">
        <v>627</v>
      </c>
      <c r="E1665" s="106" t="s">
        <v>353</v>
      </c>
      <c r="F1665" s="106" t="s">
        <v>353</v>
      </c>
      <c r="G1665" s="106">
        <v>9.7899999999999991</v>
      </c>
      <c r="H1665" s="106">
        <v>12.06</v>
      </c>
      <c r="I1665" s="106">
        <v>13.9</v>
      </c>
      <c r="J1665" s="106">
        <v>15.8</v>
      </c>
      <c r="K1665" s="106">
        <v>18.04</v>
      </c>
      <c r="L1665" s="106">
        <v>20.64</v>
      </c>
      <c r="M1665" s="106">
        <v>23.79</v>
      </c>
      <c r="N1665" s="106">
        <v>28.66</v>
      </c>
      <c r="O1665" s="106">
        <v>38.25</v>
      </c>
    </row>
    <row r="1666" spans="1:15">
      <c r="A1666" s="106">
        <v>2010</v>
      </c>
      <c r="B1666" s="106" t="s">
        <v>295</v>
      </c>
      <c r="C1666" s="106" t="s">
        <v>626</v>
      </c>
      <c r="D1666" s="106" t="s">
        <v>113</v>
      </c>
      <c r="E1666" s="106" t="s">
        <v>628</v>
      </c>
      <c r="F1666" s="106" t="s">
        <v>629</v>
      </c>
      <c r="G1666" s="106">
        <v>10.78</v>
      </c>
      <c r="H1666" s="106">
        <v>14.81</v>
      </c>
      <c r="I1666" s="106">
        <v>16.16</v>
      </c>
      <c r="J1666" s="106">
        <v>18.48</v>
      </c>
      <c r="K1666" s="106">
        <v>21.8</v>
      </c>
      <c r="L1666" s="106">
        <v>25.05</v>
      </c>
      <c r="M1666" s="106">
        <v>28.17</v>
      </c>
      <c r="N1666" s="106">
        <v>33.65</v>
      </c>
      <c r="O1666" s="106">
        <v>40.9</v>
      </c>
    </row>
    <row r="1667" spans="1:15">
      <c r="A1667" s="106">
        <v>2010</v>
      </c>
      <c r="B1667" s="106" t="s">
        <v>295</v>
      </c>
      <c r="C1667" s="106" t="s">
        <v>630</v>
      </c>
      <c r="D1667" s="106" t="s">
        <v>113</v>
      </c>
      <c r="E1667" s="106" t="s">
        <v>628</v>
      </c>
      <c r="F1667" s="106" t="s">
        <v>629</v>
      </c>
      <c r="G1667" s="106">
        <v>10.78</v>
      </c>
      <c r="H1667" s="106">
        <v>14.81</v>
      </c>
      <c r="I1667" s="106">
        <v>16.16</v>
      </c>
      <c r="J1667" s="106">
        <v>18.48</v>
      </c>
      <c r="K1667" s="106">
        <v>21.8</v>
      </c>
      <c r="L1667" s="106">
        <v>25.05</v>
      </c>
      <c r="M1667" s="106">
        <v>28.17</v>
      </c>
      <c r="N1667" s="106">
        <v>33.65</v>
      </c>
      <c r="O1667" s="106">
        <v>40.9</v>
      </c>
    </row>
    <row r="1668" spans="1:15">
      <c r="A1668" s="106">
        <v>2010</v>
      </c>
      <c r="B1668" s="106" t="s">
        <v>295</v>
      </c>
      <c r="C1668" s="106" t="s">
        <v>626</v>
      </c>
      <c r="D1668" s="106" t="s">
        <v>113</v>
      </c>
      <c r="E1668" s="106" t="s">
        <v>628</v>
      </c>
      <c r="F1668" s="106" t="s">
        <v>301</v>
      </c>
      <c r="G1668" s="106" t="s">
        <v>635</v>
      </c>
      <c r="H1668" s="106" t="s">
        <v>635</v>
      </c>
      <c r="I1668" s="106" t="s">
        <v>635</v>
      </c>
      <c r="J1668" s="106" t="s">
        <v>635</v>
      </c>
      <c r="K1668" s="106" t="s">
        <v>635</v>
      </c>
      <c r="L1668" s="106" t="s">
        <v>635</v>
      </c>
      <c r="M1668" s="106" t="s">
        <v>635</v>
      </c>
      <c r="N1668" s="106" t="s">
        <v>635</v>
      </c>
      <c r="O1668" s="106" t="s">
        <v>635</v>
      </c>
    </row>
    <row r="1669" spans="1:15">
      <c r="A1669" s="106">
        <v>2010</v>
      </c>
      <c r="B1669" s="106" t="s">
        <v>295</v>
      </c>
      <c r="C1669" s="106" t="s">
        <v>630</v>
      </c>
      <c r="D1669" s="106" t="s">
        <v>113</v>
      </c>
      <c r="E1669" s="106" t="s">
        <v>628</v>
      </c>
      <c r="F1669" s="106" t="s">
        <v>301</v>
      </c>
      <c r="G1669" s="106" t="s">
        <v>635</v>
      </c>
      <c r="H1669" s="106" t="s">
        <v>635</v>
      </c>
      <c r="I1669" s="106" t="s">
        <v>635</v>
      </c>
      <c r="J1669" s="106" t="s">
        <v>635</v>
      </c>
      <c r="K1669" s="106" t="s">
        <v>635</v>
      </c>
      <c r="L1669" s="106" t="s">
        <v>635</v>
      </c>
      <c r="M1669" s="106" t="s">
        <v>635</v>
      </c>
      <c r="N1669" s="106" t="s">
        <v>635</v>
      </c>
      <c r="O1669" s="106" t="s">
        <v>635</v>
      </c>
    </row>
    <row r="1670" spans="1:15">
      <c r="A1670" s="106">
        <v>2010</v>
      </c>
      <c r="B1670" s="106" t="s">
        <v>295</v>
      </c>
      <c r="C1670" s="106" t="s">
        <v>626</v>
      </c>
      <c r="D1670" s="106" t="s">
        <v>113</v>
      </c>
      <c r="E1670" s="106" t="s">
        <v>628</v>
      </c>
      <c r="F1670" s="106" t="s">
        <v>353</v>
      </c>
      <c r="G1670" s="106">
        <v>10.78</v>
      </c>
      <c r="H1670" s="106">
        <v>14.66</v>
      </c>
      <c r="I1670" s="106">
        <v>16.16</v>
      </c>
      <c r="J1670" s="106">
        <v>18.48</v>
      </c>
      <c r="K1670" s="106">
        <v>21.69</v>
      </c>
      <c r="L1670" s="106">
        <v>24.85</v>
      </c>
      <c r="M1670" s="106">
        <v>28.06</v>
      </c>
      <c r="N1670" s="106">
        <v>33.54</v>
      </c>
      <c r="O1670" s="106">
        <v>40.9</v>
      </c>
    </row>
    <row r="1671" spans="1:15">
      <c r="A1671" s="106">
        <v>2010</v>
      </c>
      <c r="B1671" s="106" t="s">
        <v>295</v>
      </c>
      <c r="C1671" s="106" t="s">
        <v>630</v>
      </c>
      <c r="D1671" s="106" t="s">
        <v>113</v>
      </c>
      <c r="E1671" s="106" t="s">
        <v>628</v>
      </c>
      <c r="F1671" s="106" t="s">
        <v>353</v>
      </c>
      <c r="G1671" s="106">
        <v>10.72</v>
      </c>
      <c r="H1671" s="106">
        <v>14.48</v>
      </c>
      <c r="I1671" s="106">
        <v>16.16</v>
      </c>
      <c r="J1671" s="106">
        <v>18.48</v>
      </c>
      <c r="K1671" s="106">
        <v>21.69</v>
      </c>
      <c r="L1671" s="106">
        <v>24.85</v>
      </c>
      <c r="M1671" s="106">
        <v>27.99</v>
      </c>
      <c r="N1671" s="106">
        <v>33.54</v>
      </c>
      <c r="O1671" s="106">
        <v>40.9</v>
      </c>
    </row>
    <row r="1672" spans="1:15">
      <c r="A1672" s="106">
        <v>2010</v>
      </c>
      <c r="B1672" s="106" t="s">
        <v>295</v>
      </c>
      <c r="C1672" s="106" t="s">
        <v>626</v>
      </c>
      <c r="D1672" s="106" t="s">
        <v>113</v>
      </c>
      <c r="E1672" s="106" t="s">
        <v>631</v>
      </c>
      <c r="F1672" s="106" t="s">
        <v>629</v>
      </c>
      <c r="G1672" s="106">
        <v>8.5399999999999991</v>
      </c>
      <c r="H1672" s="106">
        <v>10.55</v>
      </c>
      <c r="I1672" s="106">
        <v>12.52</v>
      </c>
      <c r="J1672" s="106">
        <v>14.52</v>
      </c>
      <c r="K1672" s="106">
        <v>16.12</v>
      </c>
      <c r="L1672" s="106">
        <v>17.47</v>
      </c>
      <c r="M1672" s="106">
        <v>19.329999999999998</v>
      </c>
      <c r="N1672" s="106">
        <v>22.53</v>
      </c>
      <c r="O1672" s="106">
        <v>27.82</v>
      </c>
    </row>
    <row r="1673" spans="1:15">
      <c r="A1673" s="106">
        <v>2010</v>
      </c>
      <c r="B1673" s="106" t="s">
        <v>295</v>
      </c>
      <c r="C1673" s="106" t="s">
        <v>630</v>
      </c>
      <c r="D1673" s="106" t="s">
        <v>113</v>
      </c>
      <c r="E1673" s="106" t="s">
        <v>631</v>
      </c>
      <c r="F1673" s="106" t="s">
        <v>629</v>
      </c>
      <c r="G1673" s="106">
        <v>8.1</v>
      </c>
      <c r="H1673" s="106">
        <v>10.55</v>
      </c>
      <c r="I1673" s="106">
        <v>12.39</v>
      </c>
      <c r="J1673" s="106">
        <v>14.46</v>
      </c>
      <c r="K1673" s="106">
        <v>16.059999999999999</v>
      </c>
      <c r="L1673" s="106">
        <v>17.43</v>
      </c>
      <c r="M1673" s="106">
        <v>19.329999999999998</v>
      </c>
      <c r="N1673" s="106">
        <v>22.41</v>
      </c>
      <c r="O1673" s="106">
        <v>27.6</v>
      </c>
    </row>
    <row r="1674" spans="1:15">
      <c r="A1674" s="106">
        <v>2010</v>
      </c>
      <c r="B1674" s="106" t="s">
        <v>295</v>
      </c>
      <c r="C1674" s="106" t="s">
        <v>626</v>
      </c>
      <c r="D1674" s="106" t="s">
        <v>113</v>
      </c>
      <c r="E1674" s="106" t="s">
        <v>631</v>
      </c>
      <c r="F1674" s="106" t="s">
        <v>301</v>
      </c>
      <c r="G1674" s="106">
        <v>2.5499999999999998</v>
      </c>
      <c r="H1674" s="106">
        <v>6.83</v>
      </c>
      <c r="I1674" s="106">
        <v>6.83</v>
      </c>
      <c r="J1674" s="106">
        <v>8.61</v>
      </c>
      <c r="K1674" s="106">
        <v>10.039999999999999</v>
      </c>
      <c r="L1674" s="106">
        <v>11.86</v>
      </c>
      <c r="M1674" s="106">
        <v>14.09</v>
      </c>
      <c r="N1674" s="106">
        <v>18.39</v>
      </c>
      <c r="O1674" s="106">
        <v>20.7</v>
      </c>
    </row>
    <row r="1675" spans="1:15">
      <c r="A1675" s="106">
        <v>2010</v>
      </c>
      <c r="B1675" s="106" t="s">
        <v>295</v>
      </c>
      <c r="C1675" s="106" t="s">
        <v>630</v>
      </c>
      <c r="D1675" s="106" t="s">
        <v>113</v>
      </c>
      <c r="E1675" s="106" t="s">
        <v>631</v>
      </c>
      <c r="F1675" s="106" t="s">
        <v>301</v>
      </c>
      <c r="G1675" s="106">
        <v>2.5499999999999998</v>
      </c>
      <c r="H1675" s="106">
        <v>6.83</v>
      </c>
      <c r="I1675" s="106">
        <v>6.83</v>
      </c>
      <c r="J1675" s="106">
        <v>8.61</v>
      </c>
      <c r="K1675" s="106">
        <v>10.039999999999999</v>
      </c>
      <c r="L1675" s="106">
        <v>11.86</v>
      </c>
      <c r="M1675" s="106">
        <v>14.09</v>
      </c>
      <c r="N1675" s="106">
        <v>18.39</v>
      </c>
      <c r="O1675" s="106">
        <v>20.7</v>
      </c>
    </row>
    <row r="1676" spans="1:15">
      <c r="A1676" s="106">
        <v>2010</v>
      </c>
      <c r="B1676" s="106" t="s">
        <v>295</v>
      </c>
      <c r="C1676" s="106" t="s">
        <v>626</v>
      </c>
      <c r="D1676" s="106" t="s">
        <v>113</v>
      </c>
      <c r="E1676" s="106" t="s">
        <v>631</v>
      </c>
      <c r="F1676" s="106" t="s">
        <v>353</v>
      </c>
      <c r="G1676" s="106">
        <v>7.76</v>
      </c>
      <c r="H1676" s="106">
        <v>10.51</v>
      </c>
      <c r="I1676" s="106">
        <v>12.14</v>
      </c>
      <c r="J1676" s="106">
        <v>14.06</v>
      </c>
      <c r="K1676" s="106">
        <v>15.91</v>
      </c>
      <c r="L1676" s="106">
        <v>17.25</v>
      </c>
      <c r="M1676" s="106">
        <v>19.260000000000002</v>
      </c>
      <c r="N1676" s="106">
        <v>22.06</v>
      </c>
      <c r="O1676" s="106">
        <v>27.58</v>
      </c>
    </row>
    <row r="1677" spans="1:15">
      <c r="A1677" s="106">
        <v>2010</v>
      </c>
      <c r="B1677" s="106" t="s">
        <v>295</v>
      </c>
      <c r="C1677" s="106" t="s">
        <v>630</v>
      </c>
      <c r="D1677" s="106" t="s">
        <v>113</v>
      </c>
      <c r="E1677" s="106" t="s">
        <v>631</v>
      </c>
      <c r="F1677" s="106" t="s">
        <v>353</v>
      </c>
      <c r="G1677" s="106">
        <v>7.43</v>
      </c>
      <c r="H1677" s="106">
        <v>10.19</v>
      </c>
      <c r="I1677" s="106">
        <v>12.02</v>
      </c>
      <c r="J1677" s="106">
        <v>14.03</v>
      </c>
      <c r="K1677" s="106">
        <v>15.85</v>
      </c>
      <c r="L1677" s="106">
        <v>17.22</v>
      </c>
      <c r="M1677" s="106">
        <v>19.21</v>
      </c>
      <c r="N1677" s="106">
        <v>21.99</v>
      </c>
      <c r="O1677" s="106">
        <v>27.46</v>
      </c>
    </row>
    <row r="1678" spans="1:15">
      <c r="A1678" s="106">
        <v>2010</v>
      </c>
      <c r="B1678" s="106" t="s">
        <v>295</v>
      </c>
      <c r="C1678" s="106" t="s">
        <v>626</v>
      </c>
      <c r="D1678" s="106" t="s">
        <v>113</v>
      </c>
      <c r="E1678" s="106" t="s">
        <v>353</v>
      </c>
      <c r="F1678" s="106" t="s">
        <v>629</v>
      </c>
      <c r="G1678" s="106">
        <v>8.8699999999999992</v>
      </c>
      <c r="H1678" s="106">
        <v>11.51</v>
      </c>
      <c r="I1678" s="106">
        <v>13.98</v>
      </c>
      <c r="J1678" s="106">
        <v>15.83</v>
      </c>
      <c r="K1678" s="106">
        <v>17.41</v>
      </c>
      <c r="L1678" s="106">
        <v>19.600000000000001</v>
      </c>
      <c r="M1678" s="106">
        <v>22.66</v>
      </c>
      <c r="N1678" s="106">
        <v>27.14</v>
      </c>
      <c r="O1678" s="106">
        <v>33.39</v>
      </c>
    </row>
    <row r="1679" spans="1:15">
      <c r="A1679" s="106">
        <v>2010</v>
      </c>
      <c r="B1679" s="106" t="s">
        <v>295</v>
      </c>
      <c r="C1679" s="106" t="s">
        <v>630</v>
      </c>
      <c r="D1679" s="106" t="s">
        <v>113</v>
      </c>
      <c r="E1679" s="106" t="s">
        <v>353</v>
      </c>
      <c r="F1679" s="106" t="s">
        <v>629</v>
      </c>
      <c r="G1679" s="106">
        <v>8.6</v>
      </c>
      <c r="H1679" s="106">
        <v>11.4</v>
      </c>
      <c r="I1679" s="106">
        <v>13.95</v>
      </c>
      <c r="J1679" s="106">
        <v>15.66</v>
      </c>
      <c r="K1679" s="106">
        <v>17.32</v>
      </c>
      <c r="L1679" s="106">
        <v>19.55</v>
      </c>
      <c r="M1679" s="106">
        <v>22.61</v>
      </c>
      <c r="N1679" s="106">
        <v>27.01</v>
      </c>
      <c r="O1679" s="106">
        <v>33.33</v>
      </c>
    </row>
    <row r="1680" spans="1:15">
      <c r="A1680" s="106">
        <v>2010</v>
      </c>
      <c r="B1680" s="106" t="s">
        <v>295</v>
      </c>
      <c r="C1680" s="106" t="s">
        <v>626</v>
      </c>
      <c r="D1680" s="106" t="s">
        <v>113</v>
      </c>
      <c r="E1680" s="106" t="s">
        <v>353</v>
      </c>
      <c r="F1680" s="106" t="s">
        <v>301</v>
      </c>
      <c r="G1680" s="106">
        <v>2.5499999999999998</v>
      </c>
      <c r="H1680" s="106">
        <v>6.83</v>
      </c>
      <c r="I1680" s="106">
        <v>8.31</v>
      </c>
      <c r="J1680" s="106">
        <v>10.039999999999999</v>
      </c>
      <c r="K1680" s="106">
        <v>11.86</v>
      </c>
      <c r="L1680" s="106">
        <v>14.04</v>
      </c>
      <c r="M1680" s="106">
        <v>17.36</v>
      </c>
      <c r="N1680" s="106">
        <v>19.98</v>
      </c>
      <c r="O1680" s="106">
        <v>23.28</v>
      </c>
    </row>
    <row r="1681" spans="1:15">
      <c r="A1681" s="106">
        <v>2010</v>
      </c>
      <c r="B1681" s="106" t="s">
        <v>295</v>
      </c>
      <c r="C1681" s="106" t="s">
        <v>630</v>
      </c>
      <c r="D1681" s="106" t="s">
        <v>113</v>
      </c>
      <c r="E1681" s="106" t="s">
        <v>353</v>
      </c>
      <c r="F1681" s="106" t="s">
        <v>301</v>
      </c>
      <c r="G1681" s="106">
        <v>2.5499999999999998</v>
      </c>
      <c r="H1681" s="106">
        <v>6.83</v>
      </c>
      <c r="I1681" s="106">
        <v>8.31</v>
      </c>
      <c r="J1681" s="106">
        <v>10.039999999999999</v>
      </c>
      <c r="K1681" s="106">
        <v>11.86</v>
      </c>
      <c r="L1681" s="106">
        <v>14.04</v>
      </c>
      <c r="M1681" s="106">
        <v>17.36</v>
      </c>
      <c r="N1681" s="106">
        <v>19.98</v>
      </c>
      <c r="O1681" s="106">
        <v>23.28</v>
      </c>
    </row>
    <row r="1682" spans="1:15">
      <c r="A1682" s="106">
        <v>2010</v>
      </c>
      <c r="B1682" s="106" t="s">
        <v>295</v>
      </c>
      <c r="C1682" s="106" t="s">
        <v>626</v>
      </c>
      <c r="D1682" s="106" t="s">
        <v>113</v>
      </c>
      <c r="E1682" s="106" t="s">
        <v>353</v>
      </c>
      <c r="F1682" s="106" t="s">
        <v>353</v>
      </c>
      <c r="G1682" s="106">
        <v>8.6</v>
      </c>
      <c r="H1682" s="106">
        <v>11.08</v>
      </c>
      <c r="I1682" s="106">
        <v>13.69</v>
      </c>
      <c r="J1682" s="106">
        <v>15.61</v>
      </c>
      <c r="K1682" s="106">
        <v>17.22</v>
      </c>
      <c r="L1682" s="106">
        <v>19.37</v>
      </c>
      <c r="M1682" s="106">
        <v>22.41</v>
      </c>
      <c r="N1682" s="106">
        <v>26.79</v>
      </c>
      <c r="O1682" s="106">
        <v>33.28</v>
      </c>
    </row>
    <row r="1683" spans="1:15">
      <c r="A1683" s="106">
        <v>2010</v>
      </c>
      <c r="B1683" s="106" t="s">
        <v>295</v>
      </c>
      <c r="C1683" s="106" t="s">
        <v>630</v>
      </c>
      <c r="D1683" s="106" t="s">
        <v>113</v>
      </c>
      <c r="E1683" s="106" t="s">
        <v>353</v>
      </c>
      <c r="F1683" s="106" t="s">
        <v>353</v>
      </c>
      <c r="G1683" s="106">
        <v>8.48</v>
      </c>
      <c r="H1683" s="106">
        <v>10.93</v>
      </c>
      <c r="I1683" s="106">
        <v>13.66</v>
      </c>
      <c r="J1683" s="106">
        <v>15.53</v>
      </c>
      <c r="K1683" s="106">
        <v>17.11</v>
      </c>
      <c r="L1683" s="106">
        <v>19.329999999999998</v>
      </c>
      <c r="M1683" s="106">
        <v>22.29</v>
      </c>
      <c r="N1683" s="106">
        <v>26.62</v>
      </c>
      <c r="O1683" s="106">
        <v>33.06</v>
      </c>
    </row>
    <row r="1684" spans="1:15">
      <c r="A1684" s="106">
        <v>2010</v>
      </c>
      <c r="B1684" s="106" t="s">
        <v>295</v>
      </c>
      <c r="C1684" s="106" t="s">
        <v>626</v>
      </c>
      <c r="D1684" s="106" t="s">
        <v>632</v>
      </c>
      <c r="E1684" s="106" t="s">
        <v>628</v>
      </c>
      <c r="F1684" s="106" t="s">
        <v>629</v>
      </c>
      <c r="G1684" s="106">
        <v>14.06</v>
      </c>
      <c r="H1684" s="106">
        <v>16.350000000000001</v>
      </c>
      <c r="I1684" s="106">
        <v>18.690000000000001</v>
      </c>
      <c r="J1684" s="106">
        <v>21.24</v>
      </c>
      <c r="K1684" s="106">
        <v>22.76</v>
      </c>
      <c r="L1684" s="106">
        <v>25.52</v>
      </c>
      <c r="M1684" s="106">
        <v>28.96</v>
      </c>
      <c r="N1684" s="106">
        <v>34.06</v>
      </c>
      <c r="O1684" s="106">
        <v>42.04</v>
      </c>
    </row>
    <row r="1685" spans="1:15">
      <c r="A1685" s="106">
        <v>2010</v>
      </c>
      <c r="B1685" s="106" t="s">
        <v>295</v>
      </c>
      <c r="C1685" s="106" t="s">
        <v>630</v>
      </c>
      <c r="D1685" s="106" t="s">
        <v>632</v>
      </c>
      <c r="E1685" s="106" t="s">
        <v>628</v>
      </c>
      <c r="F1685" s="106" t="s">
        <v>629</v>
      </c>
      <c r="G1685" s="106">
        <v>14.06</v>
      </c>
      <c r="H1685" s="106">
        <v>16.350000000000001</v>
      </c>
      <c r="I1685" s="106">
        <v>18.690000000000001</v>
      </c>
      <c r="J1685" s="106">
        <v>21.24</v>
      </c>
      <c r="K1685" s="106">
        <v>22.76</v>
      </c>
      <c r="L1685" s="106">
        <v>25.52</v>
      </c>
      <c r="M1685" s="106">
        <v>28.96</v>
      </c>
      <c r="N1685" s="106">
        <v>34.06</v>
      </c>
      <c r="O1685" s="106">
        <v>42.04</v>
      </c>
    </row>
    <row r="1686" spans="1:15">
      <c r="A1686" s="106">
        <v>2010</v>
      </c>
      <c r="B1686" s="106" t="s">
        <v>295</v>
      </c>
      <c r="C1686" s="106" t="s">
        <v>626</v>
      </c>
      <c r="D1686" s="106" t="s">
        <v>632</v>
      </c>
      <c r="E1686" s="106" t="s">
        <v>628</v>
      </c>
      <c r="F1686" s="106" t="s">
        <v>301</v>
      </c>
      <c r="G1686" s="106">
        <v>8.8699999999999992</v>
      </c>
      <c r="H1686" s="106">
        <v>11.86</v>
      </c>
      <c r="I1686" s="106">
        <v>14.57</v>
      </c>
      <c r="J1686" s="106">
        <v>17.07</v>
      </c>
      <c r="K1686" s="106">
        <v>20.89</v>
      </c>
      <c r="L1686" s="106">
        <v>22.16</v>
      </c>
      <c r="M1686" s="106">
        <v>23.44</v>
      </c>
      <c r="N1686" s="106">
        <v>31.86</v>
      </c>
      <c r="O1686" s="106">
        <v>34.64</v>
      </c>
    </row>
    <row r="1687" spans="1:15">
      <c r="A1687" s="106">
        <v>2010</v>
      </c>
      <c r="B1687" s="106" t="s">
        <v>295</v>
      </c>
      <c r="C1687" s="106" t="s">
        <v>630</v>
      </c>
      <c r="D1687" s="106" t="s">
        <v>632</v>
      </c>
      <c r="E1687" s="106" t="s">
        <v>628</v>
      </c>
      <c r="F1687" s="106" t="s">
        <v>301</v>
      </c>
      <c r="G1687" s="106">
        <v>8.8699999999999992</v>
      </c>
      <c r="H1687" s="106">
        <v>11.86</v>
      </c>
      <c r="I1687" s="106">
        <v>14.57</v>
      </c>
      <c r="J1687" s="106">
        <v>17.07</v>
      </c>
      <c r="K1687" s="106">
        <v>20.89</v>
      </c>
      <c r="L1687" s="106">
        <v>22.16</v>
      </c>
      <c r="M1687" s="106">
        <v>23.44</v>
      </c>
      <c r="N1687" s="106">
        <v>31.86</v>
      </c>
      <c r="O1687" s="106">
        <v>34.64</v>
      </c>
    </row>
    <row r="1688" spans="1:15">
      <c r="A1688" s="106">
        <v>2010</v>
      </c>
      <c r="B1688" s="106" t="s">
        <v>295</v>
      </c>
      <c r="C1688" s="106" t="s">
        <v>626</v>
      </c>
      <c r="D1688" s="106" t="s">
        <v>632</v>
      </c>
      <c r="E1688" s="106" t="s">
        <v>628</v>
      </c>
      <c r="F1688" s="106" t="s">
        <v>353</v>
      </c>
      <c r="G1688" s="106">
        <v>13.87</v>
      </c>
      <c r="H1688" s="106">
        <v>16.23</v>
      </c>
      <c r="I1688" s="106">
        <v>18.5</v>
      </c>
      <c r="J1688" s="106">
        <v>21.2</v>
      </c>
      <c r="K1688" s="106">
        <v>22.66</v>
      </c>
      <c r="L1688" s="106">
        <v>25.39</v>
      </c>
      <c r="M1688" s="106">
        <v>28.83</v>
      </c>
      <c r="N1688" s="106">
        <v>33.78</v>
      </c>
      <c r="O1688" s="106">
        <v>41.96</v>
      </c>
    </row>
    <row r="1689" spans="1:15">
      <c r="A1689" s="106">
        <v>2010</v>
      </c>
      <c r="B1689" s="106" t="s">
        <v>295</v>
      </c>
      <c r="C1689" s="106" t="s">
        <v>630</v>
      </c>
      <c r="D1689" s="106" t="s">
        <v>632</v>
      </c>
      <c r="E1689" s="106" t="s">
        <v>628</v>
      </c>
      <c r="F1689" s="106" t="s">
        <v>353</v>
      </c>
      <c r="G1689" s="106">
        <v>13.87</v>
      </c>
      <c r="H1689" s="106">
        <v>16.23</v>
      </c>
      <c r="I1689" s="106">
        <v>18.5</v>
      </c>
      <c r="J1689" s="106">
        <v>21.2</v>
      </c>
      <c r="K1689" s="106">
        <v>22.66</v>
      </c>
      <c r="L1689" s="106">
        <v>25.39</v>
      </c>
      <c r="M1689" s="106">
        <v>28.83</v>
      </c>
      <c r="N1689" s="106">
        <v>33.78</v>
      </c>
      <c r="O1689" s="106">
        <v>41.96</v>
      </c>
    </row>
    <row r="1690" spans="1:15">
      <c r="A1690" s="106">
        <v>2010</v>
      </c>
      <c r="B1690" s="106" t="s">
        <v>295</v>
      </c>
      <c r="C1690" s="106" t="s">
        <v>626</v>
      </c>
      <c r="D1690" s="106" t="s">
        <v>632</v>
      </c>
      <c r="E1690" s="106" t="s">
        <v>631</v>
      </c>
      <c r="F1690" s="106" t="s">
        <v>629</v>
      </c>
      <c r="G1690" s="106">
        <v>9.9700000000000006</v>
      </c>
      <c r="H1690" s="106">
        <v>11.79</v>
      </c>
      <c r="I1690" s="106">
        <v>13.16</v>
      </c>
      <c r="J1690" s="106">
        <v>14.65</v>
      </c>
      <c r="K1690" s="106">
        <v>16.21</v>
      </c>
      <c r="L1690" s="106">
        <v>17.989999999999998</v>
      </c>
      <c r="M1690" s="106">
        <v>20.53</v>
      </c>
      <c r="N1690" s="106">
        <v>23.48</v>
      </c>
      <c r="O1690" s="106">
        <v>29.52</v>
      </c>
    </row>
    <row r="1691" spans="1:15">
      <c r="A1691" s="106">
        <v>2010</v>
      </c>
      <c r="B1691" s="106" t="s">
        <v>295</v>
      </c>
      <c r="C1691" s="106" t="s">
        <v>630</v>
      </c>
      <c r="D1691" s="106" t="s">
        <v>632</v>
      </c>
      <c r="E1691" s="106" t="s">
        <v>631</v>
      </c>
      <c r="F1691" s="106" t="s">
        <v>629</v>
      </c>
      <c r="G1691" s="106">
        <v>9.9600000000000009</v>
      </c>
      <c r="H1691" s="106">
        <v>11.79</v>
      </c>
      <c r="I1691" s="106">
        <v>13.16</v>
      </c>
      <c r="J1691" s="106">
        <v>14.65</v>
      </c>
      <c r="K1691" s="106">
        <v>16.2</v>
      </c>
      <c r="L1691" s="106">
        <v>17.96</v>
      </c>
      <c r="M1691" s="106">
        <v>20.52</v>
      </c>
      <c r="N1691" s="106">
        <v>23.44</v>
      </c>
      <c r="O1691" s="106">
        <v>29.49</v>
      </c>
    </row>
    <row r="1692" spans="1:15">
      <c r="A1692" s="106">
        <v>2010</v>
      </c>
      <c r="B1692" s="106" t="s">
        <v>295</v>
      </c>
      <c r="C1692" s="106" t="s">
        <v>626</v>
      </c>
      <c r="D1692" s="106" t="s">
        <v>632</v>
      </c>
      <c r="E1692" s="106" t="s">
        <v>631</v>
      </c>
      <c r="F1692" s="106" t="s">
        <v>301</v>
      </c>
      <c r="G1692" s="106">
        <v>8.02</v>
      </c>
      <c r="H1692" s="106">
        <v>9.36</v>
      </c>
      <c r="I1692" s="106">
        <v>10.72</v>
      </c>
      <c r="J1692" s="106">
        <v>11.85</v>
      </c>
      <c r="K1692" s="106">
        <v>13.39</v>
      </c>
      <c r="L1692" s="106">
        <v>15.29</v>
      </c>
      <c r="M1692" s="106">
        <v>16.309999999999999</v>
      </c>
      <c r="N1692" s="106">
        <v>18.32</v>
      </c>
      <c r="O1692" s="106">
        <v>21.89</v>
      </c>
    </row>
    <row r="1693" spans="1:15">
      <c r="A1693" s="106">
        <v>2010</v>
      </c>
      <c r="B1693" s="106" t="s">
        <v>295</v>
      </c>
      <c r="C1693" s="106" t="s">
        <v>630</v>
      </c>
      <c r="D1693" s="106" t="s">
        <v>632</v>
      </c>
      <c r="E1693" s="106" t="s">
        <v>631</v>
      </c>
      <c r="F1693" s="106" t="s">
        <v>301</v>
      </c>
      <c r="G1693" s="106">
        <v>8.02</v>
      </c>
      <c r="H1693" s="106">
        <v>9.3800000000000008</v>
      </c>
      <c r="I1693" s="106">
        <v>10.77</v>
      </c>
      <c r="J1693" s="106">
        <v>11.95</v>
      </c>
      <c r="K1693" s="106">
        <v>13.39</v>
      </c>
      <c r="L1693" s="106">
        <v>15.29</v>
      </c>
      <c r="M1693" s="106">
        <v>16.309999999999999</v>
      </c>
      <c r="N1693" s="106">
        <v>18.32</v>
      </c>
      <c r="O1693" s="106">
        <v>21.89</v>
      </c>
    </row>
    <row r="1694" spans="1:15">
      <c r="A1694" s="106">
        <v>2010</v>
      </c>
      <c r="B1694" s="106" t="s">
        <v>295</v>
      </c>
      <c r="C1694" s="106" t="s">
        <v>626</v>
      </c>
      <c r="D1694" s="106" t="s">
        <v>632</v>
      </c>
      <c r="E1694" s="106" t="s">
        <v>631</v>
      </c>
      <c r="F1694" s="106" t="s">
        <v>353</v>
      </c>
      <c r="G1694" s="106">
        <v>9.65</v>
      </c>
      <c r="H1694" s="106">
        <v>11.56</v>
      </c>
      <c r="I1694" s="106">
        <v>12.96</v>
      </c>
      <c r="J1694" s="106">
        <v>14.41</v>
      </c>
      <c r="K1694" s="106">
        <v>15.99</v>
      </c>
      <c r="L1694" s="106">
        <v>17.71</v>
      </c>
      <c r="M1694" s="106">
        <v>20.07</v>
      </c>
      <c r="N1694" s="106">
        <v>23.06</v>
      </c>
      <c r="O1694" s="106">
        <v>29.18</v>
      </c>
    </row>
    <row r="1695" spans="1:15">
      <c r="A1695" s="106">
        <v>2010</v>
      </c>
      <c r="B1695" s="106" t="s">
        <v>295</v>
      </c>
      <c r="C1695" s="106" t="s">
        <v>630</v>
      </c>
      <c r="D1695" s="106" t="s">
        <v>632</v>
      </c>
      <c r="E1695" s="106" t="s">
        <v>631</v>
      </c>
      <c r="F1695" s="106" t="s">
        <v>353</v>
      </c>
      <c r="G1695" s="106">
        <v>9.6300000000000008</v>
      </c>
      <c r="H1695" s="106">
        <v>11.55</v>
      </c>
      <c r="I1695" s="106">
        <v>12.95</v>
      </c>
      <c r="J1695" s="106">
        <v>14.41</v>
      </c>
      <c r="K1695" s="106">
        <v>15.97</v>
      </c>
      <c r="L1695" s="106">
        <v>17.71</v>
      </c>
      <c r="M1695" s="106">
        <v>20.05</v>
      </c>
      <c r="N1695" s="106">
        <v>23.04</v>
      </c>
      <c r="O1695" s="106">
        <v>29.18</v>
      </c>
    </row>
    <row r="1696" spans="1:15">
      <c r="A1696" s="106">
        <v>2010</v>
      </c>
      <c r="B1696" s="106" t="s">
        <v>295</v>
      </c>
      <c r="C1696" s="106" t="s">
        <v>626</v>
      </c>
      <c r="D1696" s="106" t="s">
        <v>632</v>
      </c>
      <c r="E1696" s="106" t="s">
        <v>353</v>
      </c>
      <c r="F1696" s="106" t="s">
        <v>629</v>
      </c>
      <c r="G1696" s="106">
        <v>10.69</v>
      </c>
      <c r="H1696" s="106">
        <v>12.85</v>
      </c>
      <c r="I1696" s="106">
        <v>14.61</v>
      </c>
      <c r="J1696" s="106">
        <v>16.46</v>
      </c>
      <c r="K1696" s="106">
        <v>18.399999999999999</v>
      </c>
      <c r="L1696" s="106">
        <v>21.08</v>
      </c>
      <c r="M1696" s="106">
        <v>23.55</v>
      </c>
      <c r="N1696" s="106">
        <v>27.66</v>
      </c>
      <c r="O1696" s="106">
        <v>35.21</v>
      </c>
    </row>
    <row r="1697" spans="1:15">
      <c r="A1697" s="106">
        <v>2010</v>
      </c>
      <c r="B1697" s="106" t="s">
        <v>295</v>
      </c>
      <c r="C1697" s="106" t="s">
        <v>630</v>
      </c>
      <c r="D1697" s="106" t="s">
        <v>632</v>
      </c>
      <c r="E1697" s="106" t="s">
        <v>353</v>
      </c>
      <c r="F1697" s="106" t="s">
        <v>629</v>
      </c>
      <c r="G1697" s="106">
        <v>10.68</v>
      </c>
      <c r="H1697" s="106">
        <v>12.85</v>
      </c>
      <c r="I1697" s="106">
        <v>14.6</v>
      </c>
      <c r="J1697" s="106">
        <v>16.45</v>
      </c>
      <c r="K1697" s="106">
        <v>18.38</v>
      </c>
      <c r="L1697" s="106">
        <v>21.05</v>
      </c>
      <c r="M1697" s="106">
        <v>23.54</v>
      </c>
      <c r="N1697" s="106">
        <v>27.66</v>
      </c>
      <c r="O1697" s="106">
        <v>35.200000000000003</v>
      </c>
    </row>
    <row r="1698" spans="1:15">
      <c r="A1698" s="106">
        <v>2010</v>
      </c>
      <c r="B1698" s="106" t="s">
        <v>295</v>
      </c>
      <c r="C1698" s="106" t="s">
        <v>626</v>
      </c>
      <c r="D1698" s="106" t="s">
        <v>632</v>
      </c>
      <c r="E1698" s="106" t="s">
        <v>353</v>
      </c>
      <c r="F1698" s="106" t="s">
        <v>301</v>
      </c>
      <c r="G1698" s="106">
        <v>8.0299999999999994</v>
      </c>
      <c r="H1698" s="106">
        <v>9.4700000000000006</v>
      </c>
      <c r="I1698" s="106">
        <v>11</v>
      </c>
      <c r="J1698" s="106">
        <v>12.38</v>
      </c>
      <c r="K1698" s="106">
        <v>14.17</v>
      </c>
      <c r="L1698" s="106">
        <v>15.44</v>
      </c>
      <c r="M1698" s="106">
        <v>17.149999999999999</v>
      </c>
      <c r="N1698" s="106">
        <v>20.45</v>
      </c>
      <c r="O1698" s="106">
        <v>25.65</v>
      </c>
    </row>
    <row r="1699" spans="1:15">
      <c r="A1699" s="106">
        <v>2010</v>
      </c>
      <c r="B1699" s="106" t="s">
        <v>295</v>
      </c>
      <c r="C1699" s="106" t="s">
        <v>630</v>
      </c>
      <c r="D1699" s="106" t="s">
        <v>632</v>
      </c>
      <c r="E1699" s="106" t="s">
        <v>353</v>
      </c>
      <c r="F1699" s="106" t="s">
        <v>301</v>
      </c>
      <c r="G1699" s="106">
        <v>8.0299999999999994</v>
      </c>
      <c r="H1699" s="106">
        <v>9.4700000000000006</v>
      </c>
      <c r="I1699" s="106">
        <v>11.01</v>
      </c>
      <c r="J1699" s="106">
        <v>12.38</v>
      </c>
      <c r="K1699" s="106">
        <v>14.17</v>
      </c>
      <c r="L1699" s="106">
        <v>15.44</v>
      </c>
      <c r="M1699" s="106">
        <v>17.149999999999999</v>
      </c>
      <c r="N1699" s="106">
        <v>20.45</v>
      </c>
      <c r="O1699" s="106">
        <v>25.65</v>
      </c>
    </row>
    <row r="1700" spans="1:15">
      <c r="A1700" s="106">
        <v>2010</v>
      </c>
      <c r="B1700" s="106" t="s">
        <v>295</v>
      </c>
      <c r="C1700" s="106" t="s">
        <v>626</v>
      </c>
      <c r="D1700" s="106" t="s">
        <v>632</v>
      </c>
      <c r="E1700" s="106" t="s">
        <v>353</v>
      </c>
      <c r="F1700" s="106" t="s">
        <v>353</v>
      </c>
      <c r="G1700" s="106">
        <v>10.35</v>
      </c>
      <c r="H1700" s="106">
        <v>12.55</v>
      </c>
      <c r="I1700" s="106">
        <v>14.39</v>
      </c>
      <c r="J1700" s="106">
        <v>16.16</v>
      </c>
      <c r="K1700" s="106">
        <v>18.079999999999998</v>
      </c>
      <c r="L1700" s="106">
        <v>20.71</v>
      </c>
      <c r="M1700" s="106">
        <v>23.15</v>
      </c>
      <c r="N1700" s="106">
        <v>27.26</v>
      </c>
      <c r="O1700" s="106">
        <v>34.880000000000003</v>
      </c>
    </row>
    <row r="1701" spans="1:15">
      <c r="A1701" s="106">
        <v>2010</v>
      </c>
      <c r="B1701" s="106" t="s">
        <v>295</v>
      </c>
      <c r="C1701" s="106" t="s">
        <v>630</v>
      </c>
      <c r="D1701" s="106" t="s">
        <v>632</v>
      </c>
      <c r="E1701" s="106" t="s">
        <v>353</v>
      </c>
      <c r="F1701" s="106" t="s">
        <v>353</v>
      </c>
      <c r="G1701" s="106">
        <v>10.35</v>
      </c>
      <c r="H1701" s="106">
        <v>12.55</v>
      </c>
      <c r="I1701" s="106">
        <v>14.39</v>
      </c>
      <c r="J1701" s="106">
        <v>16.149999999999999</v>
      </c>
      <c r="K1701" s="106">
        <v>18.059999999999999</v>
      </c>
      <c r="L1701" s="106">
        <v>20.7</v>
      </c>
      <c r="M1701" s="106">
        <v>23.13</v>
      </c>
      <c r="N1701" s="106">
        <v>27.25</v>
      </c>
      <c r="O1701" s="106">
        <v>34.880000000000003</v>
      </c>
    </row>
    <row r="1702" spans="1:15">
      <c r="A1702" s="106">
        <v>2010</v>
      </c>
      <c r="B1702" s="106" t="s">
        <v>295</v>
      </c>
      <c r="C1702" s="106" t="s">
        <v>626</v>
      </c>
      <c r="D1702" s="106" t="s">
        <v>633</v>
      </c>
      <c r="E1702" s="106" t="s">
        <v>628</v>
      </c>
      <c r="F1702" s="106" t="s">
        <v>629</v>
      </c>
      <c r="G1702" s="106">
        <v>13.39</v>
      </c>
      <c r="H1702" s="106">
        <v>16.64</v>
      </c>
      <c r="I1702" s="106">
        <v>20.07</v>
      </c>
      <c r="J1702" s="106">
        <v>23.65</v>
      </c>
      <c r="K1702" s="106">
        <v>26.97</v>
      </c>
      <c r="L1702" s="106">
        <v>30.32</v>
      </c>
      <c r="M1702" s="106">
        <v>35.340000000000003</v>
      </c>
      <c r="N1702" s="106">
        <v>43.05</v>
      </c>
      <c r="O1702" s="106">
        <v>52.51</v>
      </c>
    </row>
    <row r="1703" spans="1:15">
      <c r="A1703" s="106">
        <v>2010</v>
      </c>
      <c r="B1703" s="106" t="s">
        <v>295</v>
      </c>
      <c r="C1703" s="106" t="s">
        <v>630</v>
      </c>
      <c r="D1703" s="106" t="s">
        <v>633</v>
      </c>
      <c r="E1703" s="106" t="s">
        <v>628</v>
      </c>
      <c r="F1703" s="106" t="s">
        <v>629</v>
      </c>
      <c r="G1703" s="106">
        <v>13.39</v>
      </c>
      <c r="H1703" s="106">
        <v>16.64</v>
      </c>
      <c r="I1703" s="106">
        <v>20.07</v>
      </c>
      <c r="J1703" s="106">
        <v>23.63</v>
      </c>
      <c r="K1703" s="106">
        <v>26.95</v>
      </c>
      <c r="L1703" s="106">
        <v>30.31</v>
      </c>
      <c r="M1703" s="106">
        <v>35.33</v>
      </c>
      <c r="N1703" s="106">
        <v>43.05</v>
      </c>
      <c r="O1703" s="106">
        <v>52.47</v>
      </c>
    </row>
    <row r="1704" spans="1:15">
      <c r="A1704" s="106">
        <v>2010</v>
      </c>
      <c r="B1704" s="106" t="s">
        <v>295</v>
      </c>
      <c r="C1704" s="106" t="s">
        <v>626</v>
      </c>
      <c r="D1704" s="106" t="s">
        <v>633</v>
      </c>
      <c r="E1704" s="106" t="s">
        <v>628</v>
      </c>
      <c r="F1704" s="106" t="s">
        <v>301</v>
      </c>
      <c r="G1704" s="106">
        <v>10.45</v>
      </c>
      <c r="H1704" s="106">
        <v>13.55</v>
      </c>
      <c r="I1704" s="106">
        <v>16.78</v>
      </c>
      <c r="J1704" s="106">
        <v>19.97</v>
      </c>
      <c r="K1704" s="106">
        <v>23.62</v>
      </c>
      <c r="L1704" s="106">
        <v>26.24</v>
      </c>
      <c r="M1704" s="106">
        <v>29.69</v>
      </c>
      <c r="N1704" s="106">
        <v>32.57</v>
      </c>
      <c r="O1704" s="106">
        <v>41.76</v>
      </c>
    </row>
    <row r="1705" spans="1:15">
      <c r="A1705" s="106">
        <v>2010</v>
      </c>
      <c r="B1705" s="106" t="s">
        <v>295</v>
      </c>
      <c r="C1705" s="106" t="s">
        <v>630</v>
      </c>
      <c r="D1705" s="106" t="s">
        <v>633</v>
      </c>
      <c r="E1705" s="106" t="s">
        <v>628</v>
      </c>
      <c r="F1705" s="106" t="s">
        <v>301</v>
      </c>
      <c r="G1705" s="106">
        <v>10.44</v>
      </c>
      <c r="H1705" s="106">
        <v>13.54</v>
      </c>
      <c r="I1705" s="106">
        <v>16.66</v>
      </c>
      <c r="J1705" s="106">
        <v>19.940000000000001</v>
      </c>
      <c r="K1705" s="106">
        <v>23.59</v>
      </c>
      <c r="L1705" s="106">
        <v>26.16</v>
      </c>
      <c r="M1705" s="106">
        <v>29.69</v>
      </c>
      <c r="N1705" s="106">
        <v>32.57</v>
      </c>
      <c r="O1705" s="106">
        <v>41.76</v>
      </c>
    </row>
    <row r="1706" spans="1:15">
      <c r="A1706" s="106">
        <v>2010</v>
      </c>
      <c r="B1706" s="106" t="s">
        <v>295</v>
      </c>
      <c r="C1706" s="106" t="s">
        <v>626</v>
      </c>
      <c r="D1706" s="106" t="s">
        <v>633</v>
      </c>
      <c r="E1706" s="106" t="s">
        <v>628</v>
      </c>
      <c r="F1706" s="106" t="s">
        <v>353</v>
      </c>
      <c r="G1706" s="106">
        <v>12.9</v>
      </c>
      <c r="H1706" s="106">
        <v>16.170000000000002</v>
      </c>
      <c r="I1706" s="106">
        <v>19.57</v>
      </c>
      <c r="J1706" s="106">
        <v>23.17</v>
      </c>
      <c r="K1706" s="106">
        <v>26.45</v>
      </c>
      <c r="L1706" s="106">
        <v>29.66</v>
      </c>
      <c r="M1706" s="106">
        <v>34.119999999999997</v>
      </c>
      <c r="N1706" s="106">
        <v>41.91</v>
      </c>
      <c r="O1706" s="106">
        <v>51.2</v>
      </c>
    </row>
    <row r="1707" spans="1:15">
      <c r="A1707" s="106">
        <v>2010</v>
      </c>
      <c r="B1707" s="106" t="s">
        <v>295</v>
      </c>
      <c r="C1707" s="106" t="s">
        <v>630</v>
      </c>
      <c r="D1707" s="106" t="s">
        <v>633</v>
      </c>
      <c r="E1707" s="106" t="s">
        <v>628</v>
      </c>
      <c r="F1707" s="106" t="s">
        <v>353</v>
      </c>
      <c r="G1707" s="106">
        <v>12.88</v>
      </c>
      <c r="H1707" s="106">
        <v>16.170000000000002</v>
      </c>
      <c r="I1707" s="106">
        <v>19.55</v>
      </c>
      <c r="J1707" s="106">
        <v>23.17</v>
      </c>
      <c r="K1707" s="106">
        <v>26.45</v>
      </c>
      <c r="L1707" s="106">
        <v>29.65</v>
      </c>
      <c r="M1707" s="106">
        <v>34.090000000000003</v>
      </c>
      <c r="N1707" s="106">
        <v>41.9</v>
      </c>
      <c r="O1707" s="106">
        <v>51.18</v>
      </c>
    </row>
    <row r="1708" spans="1:15">
      <c r="A1708" s="106">
        <v>2010</v>
      </c>
      <c r="B1708" s="106" t="s">
        <v>295</v>
      </c>
      <c r="C1708" s="106" t="s">
        <v>626</v>
      </c>
      <c r="D1708" s="106" t="s">
        <v>633</v>
      </c>
      <c r="E1708" s="106" t="s">
        <v>631</v>
      </c>
      <c r="F1708" s="106" t="s">
        <v>629</v>
      </c>
      <c r="G1708" s="106">
        <v>8.82</v>
      </c>
      <c r="H1708" s="106">
        <v>10.3</v>
      </c>
      <c r="I1708" s="106">
        <v>11.93</v>
      </c>
      <c r="J1708" s="106">
        <v>13.53</v>
      </c>
      <c r="K1708" s="106">
        <v>15.04</v>
      </c>
      <c r="L1708" s="106">
        <v>16.61</v>
      </c>
      <c r="M1708" s="106">
        <v>18.12</v>
      </c>
      <c r="N1708" s="106">
        <v>19.61</v>
      </c>
      <c r="O1708" s="106">
        <v>22.76</v>
      </c>
    </row>
    <row r="1709" spans="1:15">
      <c r="A1709" s="106">
        <v>2010</v>
      </c>
      <c r="B1709" s="106" t="s">
        <v>295</v>
      </c>
      <c r="C1709" s="106" t="s">
        <v>630</v>
      </c>
      <c r="D1709" s="106" t="s">
        <v>633</v>
      </c>
      <c r="E1709" s="106" t="s">
        <v>631</v>
      </c>
      <c r="F1709" s="106" t="s">
        <v>629</v>
      </c>
      <c r="G1709" s="106">
        <v>8.81</v>
      </c>
      <c r="H1709" s="106">
        <v>10.28</v>
      </c>
      <c r="I1709" s="106">
        <v>11.9</v>
      </c>
      <c r="J1709" s="106">
        <v>13.5</v>
      </c>
      <c r="K1709" s="106">
        <v>15.02</v>
      </c>
      <c r="L1709" s="106">
        <v>16.59</v>
      </c>
      <c r="M1709" s="106">
        <v>18.11</v>
      </c>
      <c r="N1709" s="106">
        <v>19.600000000000001</v>
      </c>
      <c r="O1709" s="106">
        <v>22.74</v>
      </c>
    </row>
    <row r="1710" spans="1:15">
      <c r="A1710" s="106">
        <v>2010</v>
      </c>
      <c r="B1710" s="106" t="s">
        <v>295</v>
      </c>
      <c r="C1710" s="106" t="s">
        <v>626</v>
      </c>
      <c r="D1710" s="106" t="s">
        <v>633</v>
      </c>
      <c r="E1710" s="106" t="s">
        <v>631</v>
      </c>
      <c r="F1710" s="106" t="s">
        <v>301</v>
      </c>
      <c r="G1710" s="106">
        <v>7.76</v>
      </c>
      <c r="H1710" s="106">
        <v>9.4</v>
      </c>
      <c r="I1710" s="106">
        <v>10.44</v>
      </c>
      <c r="J1710" s="106">
        <v>11.52</v>
      </c>
      <c r="K1710" s="106">
        <v>12.64</v>
      </c>
      <c r="L1710" s="106">
        <v>13.99</v>
      </c>
      <c r="M1710" s="106">
        <v>15.68</v>
      </c>
      <c r="N1710" s="106">
        <v>17.8</v>
      </c>
      <c r="O1710" s="106">
        <v>20.95</v>
      </c>
    </row>
    <row r="1711" spans="1:15">
      <c r="A1711" s="106">
        <v>2010</v>
      </c>
      <c r="B1711" s="106" t="s">
        <v>295</v>
      </c>
      <c r="C1711" s="106" t="s">
        <v>630</v>
      </c>
      <c r="D1711" s="106" t="s">
        <v>633</v>
      </c>
      <c r="E1711" s="106" t="s">
        <v>631</v>
      </c>
      <c r="F1711" s="106" t="s">
        <v>301</v>
      </c>
      <c r="G1711" s="106">
        <v>7.76</v>
      </c>
      <c r="H1711" s="106">
        <v>9.4</v>
      </c>
      <c r="I1711" s="106">
        <v>10.44</v>
      </c>
      <c r="J1711" s="106">
        <v>11.51</v>
      </c>
      <c r="K1711" s="106">
        <v>12.63</v>
      </c>
      <c r="L1711" s="106">
        <v>13.99</v>
      </c>
      <c r="M1711" s="106">
        <v>15.67</v>
      </c>
      <c r="N1711" s="106">
        <v>17.8</v>
      </c>
      <c r="O1711" s="106">
        <v>20.95</v>
      </c>
    </row>
    <row r="1712" spans="1:15">
      <c r="A1712" s="106">
        <v>2010</v>
      </c>
      <c r="B1712" s="106" t="s">
        <v>295</v>
      </c>
      <c r="C1712" s="106" t="s">
        <v>626</v>
      </c>
      <c r="D1712" s="106" t="s">
        <v>633</v>
      </c>
      <c r="E1712" s="106" t="s">
        <v>631</v>
      </c>
      <c r="F1712" s="106" t="s">
        <v>353</v>
      </c>
      <c r="G1712" s="106">
        <v>8.5</v>
      </c>
      <c r="H1712" s="106">
        <v>9.89</v>
      </c>
      <c r="I1712" s="106">
        <v>11.26</v>
      </c>
      <c r="J1712" s="106">
        <v>12.66</v>
      </c>
      <c r="K1712" s="106">
        <v>14.19</v>
      </c>
      <c r="L1712" s="106">
        <v>15.74</v>
      </c>
      <c r="M1712" s="106">
        <v>17.39</v>
      </c>
      <c r="N1712" s="106">
        <v>19.14</v>
      </c>
      <c r="O1712" s="106">
        <v>22.34</v>
      </c>
    </row>
    <row r="1713" spans="1:15">
      <c r="A1713" s="106">
        <v>2010</v>
      </c>
      <c r="B1713" s="106" t="s">
        <v>295</v>
      </c>
      <c r="C1713" s="106" t="s">
        <v>630</v>
      </c>
      <c r="D1713" s="106" t="s">
        <v>633</v>
      </c>
      <c r="E1713" s="106" t="s">
        <v>631</v>
      </c>
      <c r="F1713" s="106" t="s">
        <v>353</v>
      </c>
      <c r="G1713" s="106">
        <v>8.49</v>
      </c>
      <c r="H1713" s="106">
        <v>9.89</v>
      </c>
      <c r="I1713" s="106">
        <v>11.24</v>
      </c>
      <c r="J1713" s="106">
        <v>12.64</v>
      </c>
      <c r="K1713" s="106">
        <v>14.19</v>
      </c>
      <c r="L1713" s="106">
        <v>15.73</v>
      </c>
      <c r="M1713" s="106">
        <v>17.38</v>
      </c>
      <c r="N1713" s="106">
        <v>19.14</v>
      </c>
      <c r="O1713" s="106">
        <v>22.34</v>
      </c>
    </row>
    <row r="1714" spans="1:15">
      <c r="A1714" s="106">
        <v>2010</v>
      </c>
      <c r="B1714" s="106" t="s">
        <v>295</v>
      </c>
      <c r="C1714" s="106" t="s">
        <v>626</v>
      </c>
      <c r="D1714" s="106" t="s">
        <v>633</v>
      </c>
      <c r="E1714" s="106" t="s">
        <v>353</v>
      </c>
      <c r="F1714" s="106" t="s">
        <v>629</v>
      </c>
      <c r="G1714" s="106">
        <v>9.85</v>
      </c>
      <c r="H1714" s="106">
        <v>12.4</v>
      </c>
      <c r="I1714" s="106">
        <v>14.61</v>
      </c>
      <c r="J1714" s="106">
        <v>16.72</v>
      </c>
      <c r="K1714" s="106">
        <v>18.829999999999998</v>
      </c>
      <c r="L1714" s="106">
        <v>21.69</v>
      </c>
      <c r="M1714" s="106">
        <v>26.11</v>
      </c>
      <c r="N1714" s="106">
        <v>31.72</v>
      </c>
      <c r="O1714" s="106">
        <v>43.91</v>
      </c>
    </row>
    <row r="1715" spans="1:15">
      <c r="A1715" s="106">
        <v>2010</v>
      </c>
      <c r="B1715" s="106" t="s">
        <v>295</v>
      </c>
      <c r="C1715" s="106" t="s">
        <v>630</v>
      </c>
      <c r="D1715" s="106" t="s">
        <v>633</v>
      </c>
      <c r="E1715" s="106" t="s">
        <v>353</v>
      </c>
      <c r="F1715" s="106" t="s">
        <v>629</v>
      </c>
      <c r="G1715" s="106">
        <v>9.83</v>
      </c>
      <c r="H1715" s="106">
        <v>12.37</v>
      </c>
      <c r="I1715" s="106">
        <v>14.59</v>
      </c>
      <c r="J1715" s="106">
        <v>16.690000000000001</v>
      </c>
      <c r="K1715" s="106">
        <v>18.8</v>
      </c>
      <c r="L1715" s="106">
        <v>21.66</v>
      </c>
      <c r="M1715" s="106">
        <v>26.09</v>
      </c>
      <c r="N1715" s="106">
        <v>31.7</v>
      </c>
      <c r="O1715" s="106">
        <v>43.86</v>
      </c>
    </row>
    <row r="1716" spans="1:15">
      <c r="A1716" s="106">
        <v>2010</v>
      </c>
      <c r="B1716" s="106" t="s">
        <v>295</v>
      </c>
      <c r="C1716" s="106" t="s">
        <v>626</v>
      </c>
      <c r="D1716" s="106" t="s">
        <v>633</v>
      </c>
      <c r="E1716" s="106" t="s">
        <v>353</v>
      </c>
      <c r="F1716" s="106" t="s">
        <v>301</v>
      </c>
      <c r="G1716" s="106">
        <v>8.15</v>
      </c>
      <c r="H1716" s="106">
        <v>9.8000000000000007</v>
      </c>
      <c r="I1716" s="106">
        <v>11.03</v>
      </c>
      <c r="J1716" s="106">
        <v>12.38</v>
      </c>
      <c r="K1716" s="106">
        <v>13.98</v>
      </c>
      <c r="L1716" s="106">
        <v>15.86</v>
      </c>
      <c r="M1716" s="106">
        <v>18.100000000000001</v>
      </c>
      <c r="N1716" s="106">
        <v>21.9</v>
      </c>
      <c r="O1716" s="106">
        <v>28.62</v>
      </c>
    </row>
    <row r="1717" spans="1:15">
      <c r="A1717" s="106">
        <v>2010</v>
      </c>
      <c r="B1717" s="106" t="s">
        <v>295</v>
      </c>
      <c r="C1717" s="106" t="s">
        <v>630</v>
      </c>
      <c r="D1717" s="106" t="s">
        <v>633</v>
      </c>
      <c r="E1717" s="106" t="s">
        <v>353</v>
      </c>
      <c r="F1717" s="106" t="s">
        <v>301</v>
      </c>
      <c r="G1717" s="106">
        <v>8.14</v>
      </c>
      <c r="H1717" s="106">
        <v>9.7899999999999991</v>
      </c>
      <c r="I1717" s="106">
        <v>11.01</v>
      </c>
      <c r="J1717" s="106">
        <v>12.38</v>
      </c>
      <c r="K1717" s="106">
        <v>13.95</v>
      </c>
      <c r="L1717" s="106">
        <v>15.84</v>
      </c>
      <c r="M1717" s="106">
        <v>18.100000000000001</v>
      </c>
      <c r="N1717" s="106">
        <v>21.88</v>
      </c>
      <c r="O1717" s="106">
        <v>28.62</v>
      </c>
    </row>
    <row r="1718" spans="1:15">
      <c r="A1718" s="106">
        <v>2010</v>
      </c>
      <c r="B1718" s="106" t="s">
        <v>295</v>
      </c>
      <c r="C1718" s="106" t="s">
        <v>626</v>
      </c>
      <c r="D1718" s="106" t="s">
        <v>633</v>
      </c>
      <c r="E1718" s="106" t="s">
        <v>353</v>
      </c>
      <c r="F1718" s="106" t="s">
        <v>353</v>
      </c>
      <c r="G1718" s="106">
        <v>9.33</v>
      </c>
      <c r="H1718" s="106">
        <v>11.31</v>
      </c>
      <c r="I1718" s="106">
        <v>13.41</v>
      </c>
      <c r="J1718" s="106">
        <v>15.43</v>
      </c>
      <c r="K1718" s="106">
        <v>17.510000000000002</v>
      </c>
      <c r="L1718" s="106">
        <v>19.899999999999999</v>
      </c>
      <c r="M1718" s="106">
        <v>23.81</v>
      </c>
      <c r="N1718" s="106">
        <v>29.38</v>
      </c>
      <c r="O1718" s="106">
        <v>40.549999999999997</v>
      </c>
    </row>
    <row r="1719" spans="1:15">
      <c r="A1719" s="106">
        <v>2010</v>
      </c>
      <c r="B1719" s="106" t="s">
        <v>295</v>
      </c>
      <c r="C1719" s="106" t="s">
        <v>630</v>
      </c>
      <c r="D1719" s="106" t="s">
        <v>633</v>
      </c>
      <c r="E1719" s="106" t="s">
        <v>353</v>
      </c>
      <c r="F1719" s="106" t="s">
        <v>353</v>
      </c>
      <c r="G1719" s="106">
        <v>9.33</v>
      </c>
      <c r="H1719" s="106">
        <v>11.3</v>
      </c>
      <c r="I1719" s="106">
        <v>13.39</v>
      </c>
      <c r="J1719" s="106">
        <v>15.41</v>
      </c>
      <c r="K1719" s="106">
        <v>17.5</v>
      </c>
      <c r="L1719" s="106">
        <v>19.89</v>
      </c>
      <c r="M1719" s="106">
        <v>23.79</v>
      </c>
      <c r="N1719" s="106">
        <v>29.35</v>
      </c>
      <c r="O1719" s="106">
        <v>40.49</v>
      </c>
    </row>
    <row r="1720" spans="1:15">
      <c r="A1720" s="106">
        <v>2010</v>
      </c>
      <c r="B1720" s="106" t="s">
        <v>295</v>
      </c>
      <c r="C1720" s="106" t="s">
        <v>626</v>
      </c>
      <c r="D1720" s="106" t="s">
        <v>353</v>
      </c>
      <c r="E1720" s="106" t="s">
        <v>628</v>
      </c>
      <c r="F1720" s="106" t="s">
        <v>629</v>
      </c>
      <c r="G1720" s="106">
        <v>13.51</v>
      </c>
      <c r="H1720" s="106">
        <v>16.53</v>
      </c>
      <c r="I1720" s="106">
        <v>19.52</v>
      </c>
      <c r="J1720" s="106">
        <v>22.53</v>
      </c>
      <c r="K1720" s="106">
        <v>25.7</v>
      </c>
      <c r="L1720" s="106">
        <v>29.14</v>
      </c>
      <c r="M1720" s="106">
        <v>33.71</v>
      </c>
      <c r="N1720" s="106">
        <v>40.549999999999997</v>
      </c>
      <c r="O1720" s="106">
        <v>50.9</v>
      </c>
    </row>
    <row r="1721" spans="1:15">
      <c r="A1721" s="106">
        <v>2010</v>
      </c>
      <c r="B1721" s="106" t="s">
        <v>295</v>
      </c>
      <c r="C1721" s="106" t="s">
        <v>630</v>
      </c>
      <c r="D1721" s="106" t="s">
        <v>353</v>
      </c>
      <c r="E1721" s="106" t="s">
        <v>628</v>
      </c>
      <c r="F1721" s="106" t="s">
        <v>629</v>
      </c>
      <c r="G1721" s="106">
        <v>13.45</v>
      </c>
      <c r="H1721" s="106">
        <v>16.47</v>
      </c>
      <c r="I1721" s="106">
        <v>19.47</v>
      </c>
      <c r="J1721" s="106">
        <v>22.53</v>
      </c>
      <c r="K1721" s="106">
        <v>25.64</v>
      </c>
      <c r="L1721" s="106">
        <v>29.1</v>
      </c>
      <c r="M1721" s="106">
        <v>33.619999999999997</v>
      </c>
      <c r="N1721" s="106">
        <v>40.47</v>
      </c>
      <c r="O1721" s="106">
        <v>50.85</v>
      </c>
    </row>
    <row r="1722" spans="1:15">
      <c r="A1722" s="106">
        <v>2010</v>
      </c>
      <c r="B1722" s="106" t="s">
        <v>295</v>
      </c>
      <c r="C1722" s="106" t="s">
        <v>626</v>
      </c>
      <c r="D1722" s="106" t="s">
        <v>353</v>
      </c>
      <c r="E1722" s="106" t="s">
        <v>628</v>
      </c>
      <c r="F1722" s="106" t="s">
        <v>301</v>
      </c>
      <c r="G1722" s="106">
        <v>10.1</v>
      </c>
      <c r="H1722" s="106">
        <v>13.33</v>
      </c>
      <c r="I1722" s="106">
        <v>16.329999999999998</v>
      </c>
      <c r="J1722" s="106">
        <v>19.600000000000001</v>
      </c>
      <c r="K1722" s="106">
        <v>22.84</v>
      </c>
      <c r="L1722" s="106">
        <v>25.65</v>
      </c>
      <c r="M1722" s="106">
        <v>29.2</v>
      </c>
      <c r="N1722" s="106">
        <v>32.47</v>
      </c>
      <c r="O1722" s="106">
        <v>41.49</v>
      </c>
    </row>
    <row r="1723" spans="1:15">
      <c r="A1723" s="106">
        <v>2010</v>
      </c>
      <c r="B1723" s="106" t="s">
        <v>295</v>
      </c>
      <c r="C1723" s="106" t="s">
        <v>630</v>
      </c>
      <c r="D1723" s="106" t="s">
        <v>353</v>
      </c>
      <c r="E1723" s="106" t="s">
        <v>628</v>
      </c>
      <c r="F1723" s="106" t="s">
        <v>301</v>
      </c>
      <c r="G1723" s="106">
        <v>10.08</v>
      </c>
      <c r="H1723" s="106">
        <v>13.26</v>
      </c>
      <c r="I1723" s="106">
        <v>16.329999999999998</v>
      </c>
      <c r="J1723" s="106">
        <v>19.54</v>
      </c>
      <c r="K1723" s="106">
        <v>22.79</v>
      </c>
      <c r="L1723" s="106">
        <v>25.65</v>
      </c>
      <c r="M1723" s="106">
        <v>29.2</v>
      </c>
      <c r="N1723" s="106">
        <v>32.46</v>
      </c>
      <c r="O1723" s="106">
        <v>41.49</v>
      </c>
    </row>
    <row r="1724" spans="1:15">
      <c r="A1724" s="106">
        <v>2010</v>
      </c>
      <c r="B1724" s="106" t="s">
        <v>295</v>
      </c>
      <c r="C1724" s="106" t="s">
        <v>626</v>
      </c>
      <c r="D1724" s="106" t="s">
        <v>353</v>
      </c>
      <c r="E1724" s="106" t="s">
        <v>628</v>
      </c>
      <c r="F1724" s="106" t="s">
        <v>353</v>
      </c>
      <c r="G1724" s="106">
        <v>13.14</v>
      </c>
      <c r="H1724" s="106">
        <v>16.23</v>
      </c>
      <c r="I1724" s="106">
        <v>19.21</v>
      </c>
      <c r="J1724" s="106">
        <v>22.32</v>
      </c>
      <c r="K1724" s="106">
        <v>25.4</v>
      </c>
      <c r="L1724" s="106">
        <v>28.83</v>
      </c>
      <c r="M1724" s="106">
        <v>33.06</v>
      </c>
      <c r="N1724" s="106">
        <v>39.94</v>
      </c>
      <c r="O1724" s="106">
        <v>49.85</v>
      </c>
    </row>
    <row r="1725" spans="1:15">
      <c r="A1725" s="106">
        <v>2010</v>
      </c>
      <c r="B1725" s="106" t="s">
        <v>295</v>
      </c>
      <c r="C1725" s="106" t="s">
        <v>630</v>
      </c>
      <c r="D1725" s="106" t="s">
        <v>353</v>
      </c>
      <c r="E1725" s="106" t="s">
        <v>628</v>
      </c>
      <c r="F1725" s="106" t="s">
        <v>353</v>
      </c>
      <c r="G1725" s="106">
        <v>13.07</v>
      </c>
      <c r="H1725" s="106">
        <v>16.190000000000001</v>
      </c>
      <c r="I1725" s="106">
        <v>19.16</v>
      </c>
      <c r="J1725" s="106">
        <v>22.27</v>
      </c>
      <c r="K1725" s="106">
        <v>25.36</v>
      </c>
      <c r="L1725" s="106">
        <v>28.8</v>
      </c>
      <c r="M1725" s="106">
        <v>33</v>
      </c>
      <c r="N1725" s="106">
        <v>39.9</v>
      </c>
      <c r="O1725" s="106">
        <v>49.81</v>
      </c>
    </row>
    <row r="1726" spans="1:15">
      <c r="A1726" s="106">
        <v>2010</v>
      </c>
      <c r="B1726" s="106" t="s">
        <v>295</v>
      </c>
      <c r="C1726" s="106" t="s">
        <v>626</v>
      </c>
      <c r="D1726" s="106" t="s">
        <v>353</v>
      </c>
      <c r="E1726" s="106" t="s">
        <v>631</v>
      </c>
      <c r="F1726" s="106" t="s">
        <v>629</v>
      </c>
      <c r="G1726" s="106">
        <v>9.26</v>
      </c>
      <c r="H1726" s="106">
        <v>11.11</v>
      </c>
      <c r="I1726" s="106">
        <v>12.7</v>
      </c>
      <c r="J1726" s="106">
        <v>14.25</v>
      </c>
      <c r="K1726" s="106">
        <v>15.83</v>
      </c>
      <c r="L1726" s="106">
        <v>17.38</v>
      </c>
      <c r="M1726" s="106">
        <v>19.11</v>
      </c>
      <c r="N1726" s="106">
        <v>21.57</v>
      </c>
      <c r="O1726" s="106">
        <v>26.4</v>
      </c>
    </row>
    <row r="1727" spans="1:15">
      <c r="A1727" s="106">
        <v>2010</v>
      </c>
      <c r="B1727" s="106" t="s">
        <v>295</v>
      </c>
      <c r="C1727" s="106" t="s">
        <v>630</v>
      </c>
      <c r="D1727" s="106" t="s">
        <v>353</v>
      </c>
      <c r="E1727" s="106" t="s">
        <v>631</v>
      </c>
      <c r="F1727" s="106" t="s">
        <v>629</v>
      </c>
      <c r="G1727" s="106">
        <v>9.25</v>
      </c>
      <c r="H1727" s="106">
        <v>11.1</v>
      </c>
      <c r="I1727" s="106">
        <v>12.67</v>
      </c>
      <c r="J1727" s="106">
        <v>14.24</v>
      </c>
      <c r="K1727" s="106">
        <v>15.81</v>
      </c>
      <c r="L1727" s="106">
        <v>17.37</v>
      </c>
      <c r="M1727" s="106">
        <v>19.09</v>
      </c>
      <c r="N1727" s="106">
        <v>21.56</v>
      </c>
      <c r="O1727" s="106">
        <v>26.38</v>
      </c>
    </row>
    <row r="1728" spans="1:15">
      <c r="A1728" s="106">
        <v>2010</v>
      </c>
      <c r="B1728" s="106" t="s">
        <v>295</v>
      </c>
      <c r="C1728" s="106" t="s">
        <v>626</v>
      </c>
      <c r="D1728" s="106" t="s">
        <v>353</v>
      </c>
      <c r="E1728" s="106" t="s">
        <v>631</v>
      </c>
      <c r="F1728" s="106" t="s">
        <v>301</v>
      </c>
      <c r="G1728" s="106">
        <v>7.66</v>
      </c>
      <c r="H1728" s="106">
        <v>9.33</v>
      </c>
      <c r="I1728" s="106">
        <v>10.4</v>
      </c>
      <c r="J1728" s="106">
        <v>11.46</v>
      </c>
      <c r="K1728" s="106">
        <v>12.64</v>
      </c>
      <c r="L1728" s="106">
        <v>14.02</v>
      </c>
      <c r="M1728" s="106">
        <v>15.69</v>
      </c>
      <c r="N1728" s="106">
        <v>17.97</v>
      </c>
      <c r="O1728" s="106">
        <v>21.68</v>
      </c>
    </row>
    <row r="1729" spans="1:15">
      <c r="A1729" s="106">
        <v>2010</v>
      </c>
      <c r="B1729" s="106" t="s">
        <v>295</v>
      </c>
      <c r="C1729" s="106" t="s">
        <v>630</v>
      </c>
      <c r="D1729" s="106" t="s">
        <v>353</v>
      </c>
      <c r="E1729" s="106" t="s">
        <v>631</v>
      </c>
      <c r="F1729" s="106" t="s">
        <v>301</v>
      </c>
      <c r="G1729" s="106">
        <v>7.66</v>
      </c>
      <c r="H1729" s="106">
        <v>9.33</v>
      </c>
      <c r="I1729" s="106">
        <v>10.39</v>
      </c>
      <c r="J1729" s="106">
        <v>11.46</v>
      </c>
      <c r="K1729" s="106">
        <v>12.64</v>
      </c>
      <c r="L1729" s="106">
        <v>14.01</v>
      </c>
      <c r="M1729" s="106">
        <v>15.68</v>
      </c>
      <c r="N1729" s="106">
        <v>17.96</v>
      </c>
      <c r="O1729" s="106">
        <v>21.68</v>
      </c>
    </row>
    <row r="1730" spans="1:15">
      <c r="A1730" s="106">
        <v>2010</v>
      </c>
      <c r="B1730" s="106" t="s">
        <v>295</v>
      </c>
      <c r="C1730" s="106" t="s">
        <v>626</v>
      </c>
      <c r="D1730" s="106" t="s">
        <v>353</v>
      </c>
      <c r="E1730" s="106" t="s">
        <v>631</v>
      </c>
      <c r="F1730" s="106" t="s">
        <v>353</v>
      </c>
      <c r="G1730" s="106">
        <v>8.83</v>
      </c>
      <c r="H1730" s="106">
        <v>10.54</v>
      </c>
      <c r="I1730" s="106">
        <v>12.06</v>
      </c>
      <c r="J1730" s="106">
        <v>13.53</v>
      </c>
      <c r="K1730" s="106">
        <v>15.08</v>
      </c>
      <c r="L1730" s="106">
        <v>16.75</v>
      </c>
      <c r="M1730" s="106">
        <v>18.559999999999999</v>
      </c>
      <c r="N1730" s="106">
        <v>20.85</v>
      </c>
      <c r="O1730" s="106">
        <v>25.42</v>
      </c>
    </row>
    <row r="1731" spans="1:15">
      <c r="A1731" s="106">
        <v>2010</v>
      </c>
      <c r="B1731" s="106" t="s">
        <v>295</v>
      </c>
      <c r="C1731" s="106" t="s">
        <v>630</v>
      </c>
      <c r="D1731" s="106" t="s">
        <v>353</v>
      </c>
      <c r="E1731" s="106" t="s">
        <v>631</v>
      </c>
      <c r="F1731" s="106" t="s">
        <v>353</v>
      </c>
      <c r="G1731" s="106">
        <v>8.82</v>
      </c>
      <c r="H1731" s="106">
        <v>10.52</v>
      </c>
      <c r="I1731" s="106">
        <v>12.05</v>
      </c>
      <c r="J1731" s="106">
        <v>13.52</v>
      </c>
      <c r="K1731" s="106">
        <v>15.07</v>
      </c>
      <c r="L1731" s="106">
        <v>16.739999999999998</v>
      </c>
      <c r="M1731" s="106">
        <v>18.55</v>
      </c>
      <c r="N1731" s="106">
        <v>20.83</v>
      </c>
      <c r="O1731" s="106">
        <v>25.39</v>
      </c>
    </row>
    <row r="1732" spans="1:15">
      <c r="A1732" s="106">
        <v>2010</v>
      </c>
      <c r="B1732" s="106" t="s">
        <v>295</v>
      </c>
      <c r="C1732" s="106" t="s">
        <v>626</v>
      </c>
      <c r="D1732" s="106" t="s">
        <v>353</v>
      </c>
      <c r="E1732" s="106" t="s">
        <v>353</v>
      </c>
      <c r="F1732" s="106" t="s">
        <v>629</v>
      </c>
      <c r="G1732" s="106">
        <v>10.32</v>
      </c>
      <c r="H1732" s="106">
        <v>12.82</v>
      </c>
      <c r="I1732" s="106">
        <v>14.94</v>
      </c>
      <c r="J1732" s="106">
        <v>16.940000000000001</v>
      </c>
      <c r="K1732" s="106">
        <v>19.079999999999998</v>
      </c>
      <c r="L1732" s="106">
        <v>21.85</v>
      </c>
      <c r="M1732" s="106">
        <v>25.62</v>
      </c>
      <c r="N1732" s="106">
        <v>30.95</v>
      </c>
      <c r="O1732" s="106">
        <v>41.31</v>
      </c>
    </row>
    <row r="1733" spans="1:15">
      <c r="A1733" s="106">
        <v>2010</v>
      </c>
      <c r="B1733" s="106" t="s">
        <v>295</v>
      </c>
      <c r="C1733" s="106" t="s">
        <v>630</v>
      </c>
      <c r="D1733" s="106" t="s">
        <v>353</v>
      </c>
      <c r="E1733" s="106" t="s">
        <v>353</v>
      </c>
      <c r="F1733" s="106" t="s">
        <v>629</v>
      </c>
      <c r="G1733" s="106">
        <v>10.3</v>
      </c>
      <c r="H1733" s="106">
        <v>12.81</v>
      </c>
      <c r="I1733" s="106">
        <v>14.91</v>
      </c>
      <c r="J1733" s="106">
        <v>16.91</v>
      </c>
      <c r="K1733" s="106">
        <v>19.059999999999999</v>
      </c>
      <c r="L1733" s="106">
        <v>21.82</v>
      </c>
      <c r="M1733" s="106">
        <v>25.58</v>
      </c>
      <c r="N1733" s="106">
        <v>30.9</v>
      </c>
      <c r="O1733" s="106">
        <v>41.21</v>
      </c>
    </row>
    <row r="1734" spans="1:15">
      <c r="A1734" s="106">
        <v>2010</v>
      </c>
      <c r="B1734" s="106" t="s">
        <v>295</v>
      </c>
      <c r="C1734" s="106" t="s">
        <v>626</v>
      </c>
      <c r="D1734" s="106" t="s">
        <v>353</v>
      </c>
      <c r="E1734" s="106" t="s">
        <v>353</v>
      </c>
      <c r="F1734" s="106" t="s">
        <v>301</v>
      </c>
      <c r="G1734" s="106">
        <v>8.09</v>
      </c>
      <c r="H1734" s="106">
        <v>9.7100000000000009</v>
      </c>
      <c r="I1734" s="106">
        <v>10.95</v>
      </c>
      <c r="J1734" s="106">
        <v>12.36</v>
      </c>
      <c r="K1734" s="106">
        <v>13.92</v>
      </c>
      <c r="L1734" s="106">
        <v>15.82</v>
      </c>
      <c r="M1734" s="106">
        <v>18.21</v>
      </c>
      <c r="N1734" s="106">
        <v>21.99</v>
      </c>
      <c r="O1734" s="106">
        <v>28.69</v>
      </c>
    </row>
    <row r="1735" spans="1:15">
      <c r="A1735" s="106">
        <v>2010</v>
      </c>
      <c r="B1735" s="106" t="s">
        <v>295</v>
      </c>
      <c r="C1735" s="106" t="s">
        <v>630</v>
      </c>
      <c r="D1735" s="106" t="s">
        <v>353</v>
      </c>
      <c r="E1735" s="106" t="s">
        <v>353</v>
      </c>
      <c r="F1735" s="106" t="s">
        <v>301</v>
      </c>
      <c r="G1735" s="106">
        <v>8.07</v>
      </c>
      <c r="H1735" s="106">
        <v>9.6999999999999993</v>
      </c>
      <c r="I1735" s="106">
        <v>10.94</v>
      </c>
      <c r="J1735" s="106">
        <v>12.35</v>
      </c>
      <c r="K1735" s="106">
        <v>13.91</v>
      </c>
      <c r="L1735" s="106">
        <v>15.8</v>
      </c>
      <c r="M1735" s="106">
        <v>18.2</v>
      </c>
      <c r="N1735" s="106">
        <v>21.99</v>
      </c>
      <c r="O1735" s="106">
        <v>28.69</v>
      </c>
    </row>
    <row r="1736" spans="1:15">
      <c r="A1736" s="106">
        <v>2010</v>
      </c>
      <c r="B1736" s="106" t="s">
        <v>295</v>
      </c>
      <c r="C1736" s="106" t="s">
        <v>626</v>
      </c>
      <c r="D1736" s="106" t="s">
        <v>353</v>
      </c>
      <c r="E1736" s="106" t="s">
        <v>353</v>
      </c>
      <c r="F1736" s="106" t="s">
        <v>353</v>
      </c>
      <c r="G1736" s="106">
        <v>9.6999999999999993</v>
      </c>
      <c r="H1736" s="106">
        <v>12.03</v>
      </c>
      <c r="I1736" s="106">
        <v>14.12</v>
      </c>
      <c r="J1736" s="106">
        <v>16.11</v>
      </c>
      <c r="K1736" s="106">
        <v>18.25</v>
      </c>
      <c r="L1736" s="106">
        <v>20.82</v>
      </c>
      <c r="M1736" s="106">
        <v>24.39</v>
      </c>
      <c r="N1736" s="106">
        <v>29.62</v>
      </c>
      <c r="O1736" s="106">
        <v>39.409999999999997</v>
      </c>
    </row>
    <row r="1737" spans="1:15">
      <c r="A1737" s="106">
        <v>2010</v>
      </c>
      <c r="B1737" s="106" t="s">
        <v>295</v>
      </c>
      <c r="C1737" s="106" t="s">
        <v>630</v>
      </c>
      <c r="D1737" s="106" t="s">
        <v>353</v>
      </c>
      <c r="E1737" s="106" t="s">
        <v>353</v>
      </c>
      <c r="F1737" s="106" t="s">
        <v>353</v>
      </c>
      <c r="G1737" s="106">
        <v>9.69</v>
      </c>
      <c r="H1737" s="106">
        <v>12.01</v>
      </c>
      <c r="I1737" s="106">
        <v>14.1</v>
      </c>
      <c r="J1737" s="106">
        <v>16.09</v>
      </c>
      <c r="K1737" s="106">
        <v>18.23</v>
      </c>
      <c r="L1737" s="106">
        <v>20.8</v>
      </c>
      <c r="M1737" s="106">
        <v>24.37</v>
      </c>
      <c r="N1737" s="106">
        <v>29.59</v>
      </c>
      <c r="O1737" s="106">
        <v>39.36</v>
      </c>
    </row>
    <row r="1738" spans="1:15">
      <c r="A1738" s="106">
        <v>2010</v>
      </c>
      <c r="B1738" s="106" t="s">
        <v>295</v>
      </c>
      <c r="C1738" s="106" t="s">
        <v>626</v>
      </c>
      <c r="D1738" s="106" t="s">
        <v>634</v>
      </c>
      <c r="E1738" s="106" t="s">
        <v>628</v>
      </c>
      <c r="F1738" s="106" t="s">
        <v>629</v>
      </c>
      <c r="G1738" s="106">
        <v>14.73</v>
      </c>
      <c r="H1738" s="106">
        <v>18.489999999999998</v>
      </c>
      <c r="I1738" s="106">
        <v>21.67</v>
      </c>
      <c r="J1738" s="106">
        <v>25.47</v>
      </c>
      <c r="K1738" s="106">
        <v>29.47</v>
      </c>
      <c r="L1738" s="106">
        <v>33.479999999999997</v>
      </c>
      <c r="M1738" s="106">
        <v>37.97</v>
      </c>
      <c r="N1738" s="106">
        <v>45.39</v>
      </c>
      <c r="O1738" s="106">
        <v>58.84</v>
      </c>
    </row>
    <row r="1739" spans="1:15">
      <c r="A1739" s="106">
        <v>2010</v>
      </c>
      <c r="B1739" s="106" t="s">
        <v>295</v>
      </c>
      <c r="C1739" s="106" t="s">
        <v>630</v>
      </c>
      <c r="D1739" s="106" t="s">
        <v>634</v>
      </c>
      <c r="E1739" s="106" t="s">
        <v>628</v>
      </c>
      <c r="F1739" s="106" t="s">
        <v>629</v>
      </c>
      <c r="G1739" s="106">
        <v>14.73</v>
      </c>
      <c r="H1739" s="106">
        <v>18.489999999999998</v>
      </c>
      <c r="I1739" s="106">
        <v>21.62</v>
      </c>
      <c r="J1739" s="106">
        <v>25.41</v>
      </c>
      <c r="K1739" s="106">
        <v>29.47</v>
      </c>
      <c r="L1739" s="106">
        <v>33.44</v>
      </c>
      <c r="M1739" s="106">
        <v>37.96</v>
      </c>
      <c r="N1739" s="106">
        <v>45.39</v>
      </c>
      <c r="O1739" s="106">
        <v>58.84</v>
      </c>
    </row>
    <row r="1740" spans="1:15">
      <c r="A1740" s="106">
        <v>2010</v>
      </c>
      <c r="B1740" s="106" t="s">
        <v>295</v>
      </c>
      <c r="C1740" s="106" t="s">
        <v>626</v>
      </c>
      <c r="D1740" s="106" t="s">
        <v>634</v>
      </c>
      <c r="E1740" s="106" t="s">
        <v>628</v>
      </c>
      <c r="F1740" s="106" t="s">
        <v>301</v>
      </c>
      <c r="G1740" s="106">
        <v>13.06</v>
      </c>
      <c r="H1740" s="106">
        <v>21.15</v>
      </c>
      <c r="I1740" s="106">
        <v>22.77</v>
      </c>
      <c r="J1740" s="106">
        <v>25.87</v>
      </c>
      <c r="K1740" s="106">
        <v>27.94</v>
      </c>
      <c r="L1740" s="106">
        <v>29.56</v>
      </c>
      <c r="M1740" s="106">
        <v>30.79</v>
      </c>
      <c r="N1740" s="106">
        <v>35.07</v>
      </c>
      <c r="O1740" s="106">
        <v>43.72</v>
      </c>
    </row>
    <row r="1741" spans="1:15">
      <c r="A1741" s="106">
        <v>2010</v>
      </c>
      <c r="B1741" s="106" t="s">
        <v>295</v>
      </c>
      <c r="C1741" s="106" t="s">
        <v>630</v>
      </c>
      <c r="D1741" s="106" t="s">
        <v>634</v>
      </c>
      <c r="E1741" s="106" t="s">
        <v>628</v>
      </c>
      <c r="F1741" s="106" t="s">
        <v>301</v>
      </c>
      <c r="G1741" s="106">
        <v>13.06</v>
      </c>
      <c r="H1741" s="106">
        <v>21.15</v>
      </c>
      <c r="I1741" s="106">
        <v>22.77</v>
      </c>
      <c r="J1741" s="106">
        <v>25.87</v>
      </c>
      <c r="K1741" s="106">
        <v>27.94</v>
      </c>
      <c r="L1741" s="106">
        <v>29.56</v>
      </c>
      <c r="M1741" s="106">
        <v>30.79</v>
      </c>
      <c r="N1741" s="106">
        <v>35.07</v>
      </c>
      <c r="O1741" s="106">
        <v>43.72</v>
      </c>
    </row>
    <row r="1742" spans="1:15">
      <c r="A1742" s="106">
        <v>2010</v>
      </c>
      <c r="B1742" s="106" t="s">
        <v>295</v>
      </c>
      <c r="C1742" s="106" t="s">
        <v>626</v>
      </c>
      <c r="D1742" s="106" t="s">
        <v>634</v>
      </c>
      <c r="E1742" s="106" t="s">
        <v>628</v>
      </c>
      <c r="F1742" s="106" t="s">
        <v>353</v>
      </c>
      <c r="G1742" s="106">
        <v>14.57</v>
      </c>
      <c r="H1742" s="106">
        <v>18.53</v>
      </c>
      <c r="I1742" s="106">
        <v>21.74</v>
      </c>
      <c r="J1742" s="106">
        <v>25.55</v>
      </c>
      <c r="K1742" s="106">
        <v>29.38</v>
      </c>
      <c r="L1742" s="106">
        <v>33.24</v>
      </c>
      <c r="M1742" s="106">
        <v>37.58</v>
      </c>
      <c r="N1742" s="106">
        <v>44.89</v>
      </c>
      <c r="O1742" s="106">
        <v>58.49</v>
      </c>
    </row>
    <row r="1743" spans="1:15">
      <c r="A1743" s="106">
        <v>2010</v>
      </c>
      <c r="B1743" s="106" t="s">
        <v>295</v>
      </c>
      <c r="C1743" s="106" t="s">
        <v>630</v>
      </c>
      <c r="D1743" s="106" t="s">
        <v>634</v>
      </c>
      <c r="E1743" s="106" t="s">
        <v>628</v>
      </c>
      <c r="F1743" s="106" t="s">
        <v>353</v>
      </c>
      <c r="G1743" s="106">
        <v>14.57</v>
      </c>
      <c r="H1743" s="106">
        <v>18.5</v>
      </c>
      <c r="I1743" s="106">
        <v>21.73</v>
      </c>
      <c r="J1743" s="106">
        <v>25.47</v>
      </c>
      <c r="K1743" s="106">
        <v>29.33</v>
      </c>
      <c r="L1743" s="106">
        <v>33.200000000000003</v>
      </c>
      <c r="M1743" s="106">
        <v>37.58</v>
      </c>
      <c r="N1743" s="106">
        <v>44.87</v>
      </c>
      <c r="O1743" s="106">
        <v>58.49</v>
      </c>
    </row>
    <row r="1744" spans="1:15">
      <c r="A1744" s="106">
        <v>2010</v>
      </c>
      <c r="B1744" s="106" t="s">
        <v>295</v>
      </c>
      <c r="C1744" s="106" t="s">
        <v>626</v>
      </c>
      <c r="D1744" s="106" t="s">
        <v>634</v>
      </c>
      <c r="E1744" s="106" t="s">
        <v>631</v>
      </c>
      <c r="F1744" s="106" t="s">
        <v>629</v>
      </c>
      <c r="G1744" s="106">
        <v>10.33</v>
      </c>
      <c r="H1744" s="106">
        <v>12.62</v>
      </c>
      <c r="I1744" s="106">
        <v>14.84</v>
      </c>
      <c r="J1744" s="106">
        <v>16.53</v>
      </c>
      <c r="K1744" s="106">
        <v>18.170000000000002</v>
      </c>
      <c r="L1744" s="106">
        <v>19.600000000000001</v>
      </c>
      <c r="M1744" s="106">
        <v>21.57</v>
      </c>
      <c r="N1744" s="106">
        <v>24.81</v>
      </c>
      <c r="O1744" s="106">
        <v>29.84</v>
      </c>
    </row>
    <row r="1745" spans="1:15">
      <c r="A1745" s="106">
        <v>2010</v>
      </c>
      <c r="B1745" s="106" t="s">
        <v>295</v>
      </c>
      <c r="C1745" s="106" t="s">
        <v>630</v>
      </c>
      <c r="D1745" s="106" t="s">
        <v>634</v>
      </c>
      <c r="E1745" s="106" t="s">
        <v>631</v>
      </c>
      <c r="F1745" s="106" t="s">
        <v>629</v>
      </c>
      <c r="G1745" s="106">
        <v>10.31</v>
      </c>
      <c r="H1745" s="106">
        <v>12.61</v>
      </c>
      <c r="I1745" s="106">
        <v>14.8</v>
      </c>
      <c r="J1745" s="106">
        <v>16.5</v>
      </c>
      <c r="K1745" s="106">
        <v>18.16</v>
      </c>
      <c r="L1745" s="106">
        <v>19.579999999999998</v>
      </c>
      <c r="M1745" s="106">
        <v>21.57</v>
      </c>
      <c r="N1745" s="106">
        <v>24.81</v>
      </c>
      <c r="O1745" s="106">
        <v>29.84</v>
      </c>
    </row>
    <row r="1746" spans="1:15">
      <c r="A1746" s="106">
        <v>2010</v>
      </c>
      <c r="B1746" s="106" t="s">
        <v>295</v>
      </c>
      <c r="C1746" s="106" t="s">
        <v>626</v>
      </c>
      <c r="D1746" s="106" t="s">
        <v>634</v>
      </c>
      <c r="E1746" s="106" t="s">
        <v>631</v>
      </c>
      <c r="F1746" s="106" t="s">
        <v>301</v>
      </c>
      <c r="G1746" s="106">
        <v>9.56</v>
      </c>
      <c r="H1746" s="106">
        <v>11.63</v>
      </c>
      <c r="I1746" s="106">
        <v>13.51</v>
      </c>
      <c r="J1746" s="106">
        <v>14.96</v>
      </c>
      <c r="K1746" s="106">
        <v>17.440000000000001</v>
      </c>
      <c r="L1746" s="106">
        <v>19.91</v>
      </c>
      <c r="M1746" s="106">
        <v>21.82</v>
      </c>
      <c r="N1746" s="106">
        <v>25.12</v>
      </c>
      <c r="O1746" s="106">
        <v>28.72</v>
      </c>
    </row>
    <row r="1747" spans="1:15">
      <c r="A1747" s="106">
        <v>2010</v>
      </c>
      <c r="B1747" s="106" t="s">
        <v>295</v>
      </c>
      <c r="C1747" s="106" t="s">
        <v>630</v>
      </c>
      <c r="D1747" s="106" t="s">
        <v>634</v>
      </c>
      <c r="E1747" s="106" t="s">
        <v>631</v>
      </c>
      <c r="F1747" s="106" t="s">
        <v>301</v>
      </c>
      <c r="G1747" s="106">
        <v>9.56</v>
      </c>
      <c r="H1747" s="106">
        <v>11.63</v>
      </c>
      <c r="I1747" s="106">
        <v>13.51</v>
      </c>
      <c r="J1747" s="106">
        <v>14.96</v>
      </c>
      <c r="K1747" s="106">
        <v>17.440000000000001</v>
      </c>
      <c r="L1747" s="106">
        <v>19.91</v>
      </c>
      <c r="M1747" s="106">
        <v>21.82</v>
      </c>
      <c r="N1747" s="106">
        <v>25.12</v>
      </c>
      <c r="O1747" s="106">
        <v>28.72</v>
      </c>
    </row>
    <row r="1748" spans="1:15">
      <c r="A1748" s="106">
        <v>2010</v>
      </c>
      <c r="B1748" s="106" t="s">
        <v>295</v>
      </c>
      <c r="C1748" s="106" t="s">
        <v>626</v>
      </c>
      <c r="D1748" s="106" t="s">
        <v>634</v>
      </c>
      <c r="E1748" s="106" t="s">
        <v>631</v>
      </c>
      <c r="F1748" s="106" t="s">
        <v>353</v>
      </c>
      <c r="G1748" s="106">
        <v>10.26</v>
      </c>
      <c r="H1748" s="106">
        <v>12.53</v>
      </c>
      <c r="I1748" s="106">
        <v>14.67</v>
      </c>
      <c r="J1748" s="106">
        <v>16.489999999999998</v>
      </c>
      <c r="K1748" s="106">
        <v>18.14</v>
      </c>
      <c r="L1748" s="106">
        <v>19.600000000000001</v>
      </c>
      <c r="M1748" s="106">
        <v>21.62</v>
      </c>
      <c r="N1748" s="106">
        <v>24.93</v>
      </c>
      <c r="O1748" s="106">
        <v>29.77</v>
      </c>
    </row>
    <row r="1749" spans="1:15">
      <c r="A1749" s="106">
        <v>2010</v>
      </c>
      <c r="B1749" s="106" t="s">
        <v>295</v>
      </c>
      <c r="C1749" s="106" t="s">
        <v>630</v>
      </c>
      <c r="D1749" s="106" t="s">
        <v>634</v>
      </c>
      <c r="E1749" s="106" t="s">
        <v>631</v>
      </c>
      <c r="F1749" s="106" t="s">
        <v>353</v>
      </c>
      <c r="G1749" s="106">
        <v>10.220000000000001</v>
      </c>
      <c r="H1749" s="106">
        <v>12.5</v>
      </c>
      <c r="I1749" s="106">
        <v>14.64</v>
      </c>
      <c r="J1749" s="106">
        <v>16.48</v>
      </c>
      <c r="K1749" s="106">
        <v>18.12</v>
      </c>
      <c r="L1749" s="106">
        <v>19.600000000000001</v>
      </c>
      <c r="M1749" s="106">
        <v>21.59</v>
      </c>
      <c r="N1749" s="106">
        <v>24.89</v>
      </c>
      <c r="O1749" s="106">
        <v>29.77</v>
      </c>
    </row>
    <row r="1750" spans="1:15">
      <c r="A1750" s="106">
        <v>2010</v>
      </c>
      <c r="B1750" s="106" t="s">
        <v>295</v>
      </c>
      <c r="C1750" s="106" t="s">
        <v>626</v>
      </c>
      <c r="D1750" s="106" t="s">
        <v>634</v>
      </c>
      <c r="E1750" s="106" t="s">
        <v>353</v>
      </c>
      <c r="F1750" s="106" t="s">
        <v>629</v>
      </c>
      <c r="G1750" s="106">
        <v>11.64</v>
      </c>
      <c r="H1750" s="106">
        <v>14.74</v>
      </c>
      <c r="I1750" s="106">
        <v>17.190000000000001</v>
      </c>
      <c r="J1750" s="106">
        <v>19.100000000000001</v>
      </c>
      <c r="K1750" s="106">
        <v>21.47</v>
      </c>
      <c r="L1750" s="106">
        <v>25</v>
      </c>
      <c r="M1750" s="106">
        <v>29.53</v>
      </c>
      <c r="N1750" s="106">
        <v>35.1</v>
      </c>
      <c r="O1750" s="106">
        <v>46.49</v>
      </c>
    </row>
    <row r="1751" spans="1:15">
      <c r="A1751" s="106">
        <v>2010</v>
      </c>
      <c r="B1751" s="106" t="s">
        <v>295</v>
      </c>
      <c r="C1751" s="106" t="s">
        <v>630</v>
      </c>
      <c r="D1751" s="106" t="s">
        <v>634</v>
      </c>
      <c r="E1751" s="106" t="s">
        <v>353</v>
      </c>
      <c r="F1751" s="106" t="s">
        <v>629</v>
      </c>
      <c r="G1751" s="106">
        <v>11.6</v>
      </c>
      <c r="H1751" s="106">
        <v>14.7</v>
      </c>
      <c r="I1751" s="106">
        <v>17.14</v>
      </c>
      <c r="J1751" s="106">
        <v>19.079999999999998</v>
      </c>
      <c r="K1751" s="106">
        <v>21.46</v>
      </c>
      <c r="L1751" s="106">
        <v>25</v>
      </c>
      <c r="M1751" s="106">
        <v>29.52</v>
      </c>
      <c r="N1751" s="106">
        <v>35.049999999999997</v>
      </c>
      <c r="O1751" s="106">
        <v>46.46</v>
      </c>
    </row>
    <row r="1752" spans="1:15">
      <c r="A1752" s="106">
        <v>2010</v>
      </c>
      <c r="B1752" s="106" t="s">
        <v>295</v>
      </c>
      <c r="C1752" s="106" t="s">
        <v>626</v>
      </c>
      <c r="D1752" s="106" t="s">
        <v>634</v>
      </c>
      <c r="E1752" s="106" t="s">
        <v>353</v>
      </c>
      <c r="F1752" s="106" t="s">
        <v>301</v>
      </c>
      <c r="G1752" s="106">
        <v>10.34</v>
      </c>
      <c r="H1752" s="106">
        <v>12.88</v>
      </c>
      <c r="I1752" s="106">
        <v>14.82</v>
      </c>
      <c r="J1752" s="106">
        <v>17.88</v>
      </c>
      <c r="K1752" s="106">
        <v>20.99</v>
      </c>
      <c r="L1752" s="106">
        <v>23.69</v>
      </c>
      <c r="M1752" s="106">
        <v>26.56</v>
      </c>
      <c r="N1752" s="106">
        <v>29.2</v>
      </c>
      <c r="O1752" s="106">
        <v>34.18</v>
      </c>
    </row>
    <row r="1753" spans="1:15">
      <c r="A1753" s="106">
        <v>2010</v>
      </c>
      <c r="B1753" s="106" t="s">
        <v>295</v>
      </c>
      <c r="C1753" s="106" t="s">
        <v>630</v>
      </c>
      <c r="D1753" s="106" t="s">
        <v>634</v>
      </c>
      <c r="E1753" s="106" t="s">
        <v>353</v>
      </c>
      <c r="F1753" s="106" t="s">
        <v>301</v>
      </c>
      <c r="G1753" s="106">
        <v>10.34</v>
      </c>
      <c r="H1753" s="106">
        <v>12.88</v>
      </c>
      <c r="I1753" s="106">
        <v>14.82</v>
      </c>
      <c r="J1753" s="106">
        <v>17.88</v>
      </c>
      <c r="K1753" s="106">
        <v>20.99</v>
      </c>
      <c r="L1753" s="106">
        <v>23.69</v>
      </c>
      <c r="M1753" s="106">
        <v>26.56</v>
      </c>
      <c r="N1753" s="106">
        <v>29.2</v>
      </c>
      <c r="O1753" s="106">
        <v>34.18</v>
      </c>
    </row>
    <row r="1754" spans="1:15">
      <c r="A1754" s="106">
        <v>2010</v>
      </c>
      <c r="B1754" s="106" t="s">
        <v>295</v>
      </c>
      <c r="C1754" s="106" t="s">
        <v>626</v>
      </c>
      <c r="D1754" s="106" t="s">
        <v>634</v>
      </c>
      <c r="E1754" s="106" t="s">
        <v>353</v>
      </c>
      <c r="F1754" s="106" t="s">
        <v>353</v>
      </c>
      <c r="G1754" s="106">
        <v>11.54</v>
      </c>
      <c r="H1754" s="106">
        <v>14.53</v>
      </c>
      <c r="I1754" s="106">
        <v>17.059999999999999</v>
      </c>
      <c r="J1754" s="106">
        <v>19.059999999999999</v>
      </c>
      <c r="K1754" s="106">
        <v>21.42</v>
      </c>
      <c r="L1754" s="106">
        <v>24.9</v>
      </c>
      <c r="M1754" s="106">
        <v>29.25</v>
      </c>
      <c r="N1754" s="106">
        <v>34.74</v>
      </c>
      <c r="O1754" s="106">
        <v>45.82</v>
      </c>
    </row>
    <row r="1755" spans="1:15">
      <c r="A1755" s="106">
        <v>2010</v>
      </c>
      <c r="B1755" s="106" t="s">
        <v>295</v>
      </c>
      <c r="C1755" s="106" t="s">
        <v>630</v>
      </c>
      <c r="D1755" s="106" t="s">
        <v>634</v>
      </c>
      <c r="E1755" s="106" t="s">
        <v>353</v>
      </c>
      <c r="F1755" s="106" t="s">
        <v>353</v>
      </c>
      <c r="G1755" s="106">
        <v>11.53</v>
      </c>
      <c r="H1755" s="106">
        <v>14.51</v>
      </c>
      <c r="I1755" s="106">
        <v>17.04</v>
      </c>
      <c r="J1755" s="106">
        <v>19.03</v>
      </c>
      <c r="K1755" s="106">
        <v>21.39</v>
      </c>
      <c r="L1755" s="106">
        <v>24.88</v>
      </c>
      <c r="M1755" s="106">
        <v>29.23</v>
      </c>
      <c r="N1755" s="106">
        <v>34.74</v>
      </c>
      <c r="O1755" s="106">
        <v>45.8</v>
      </c>
    </row>
    <row r="1756" spans="1:15">
      <c r="A1756" s="106">
        <v>2010</v>
      </c>
      <c r="B1756" s="106" t="s">
        <v>642</v>
      </c>
      <c r="C1756" s="106" t="s">
        <v>626</v>
      </c>
      <c r="D1756" s="106" t="s">
        <v>627</v>
      </c>
      <c r="E1756" s="106" t="s">
        <v>628</v>
      </c>
      <c r="F1756" s="106" t="s">
        <v>629</v>
      </c>
      <c r="G1756" s="106">
        <v>11.91</v>
      </c>
      <c r="H1756" s="106">
        <v>13.23</v>
      </c>
      <c r="I1756" s="106">
        <v>14.28</v>
      </c>
      <c r="J1756" s="106">
        <v>15.53</v>
      </c>
      <c r="K1756" s="106">
        <v>16.96</v>
      </c>
      <c r="L1756" s="106">
        <v>18.940000000000001</v>
      </c>
      <c r="M1756" s="106">
        <v>21.82</v>
      </c>
      <c r="N1756" s="106">
        <v>23.82</v>
      </c>
      <c r="O1756" s="106">
        <v>30.24</v>
      </c>
    </row>
    <row r="1757" spans="1:15">
      <c r="A1757" s="106">
        <v>2010</v>
      </c>
      <c r="B1757" s="106" t="s">
        <v>642</v>
      </c>
      <c r="C1757" s="106" t="s">
        <v>630</v>
      </c>
      <c r="D1757" s="106" t="s">
        <v>627</v>
      </c>
      <c r="E1757" s="106" t="s">
        <v>628</v>
      </c>
      <c r="F1757" s="106" t="s">
        <v>629</v>
      </c>
      <c r="G1757" s="106">
        <v>11.91</v>
      </c>
      <c r="H1757" s="106">
        <v>13.23</v>
      </c>
      <c r="I1757" s="106">
        <v>14.28</v>
      </c>
      <c r="J1757" s="106">
        <v>15.53</v>
      </c>
      <c r="K1757" s="106">
        <v>16.96</v>
      </c>
      <c r="L1757" s="106">
        <v>18.940000000000001</v>
      </c>
      <c r="M1757" s="106">
        <v>21.82</v>
      </c>
      <c r="N1757" s="106">
        <v>23.82</v>
      </c>
      <c r="O1757" s="106">
        <v>30.24</v>
      </c>
    </row>
    <row r="1758" spans="1:15">
      <c r="A1758" s="106">
        <v>2010</v>
      </c>
      <c r="B1758" s="106" t="s">
        <v>642</v>
      </c>
      <c r="C1758" s="106" t="s">
        <v>626</v>
      </c>
      <c r="D1758" s="106" t="s">
        <v>627</v>
      </c>
      <c r="E1758" s="106" t="s">
        <v>628</v>
      </c>
      <c r="F1758" s="106" t="s">
        <v>301</v>
      </c>
      <c r="G1758" s="106">
        <v>9.0399999999999991</v>
      </c>
      <c r="H1758" s="106">
        <v>10.52</v>
      </c>
      <c r="I1758" s="106">
        <v>11.22</v>
      </c>
      <c r="J1758" s="106">
        <v>12.06</v>
      </c>
      <c r="K1758" s="106">
        <v>13.43</v>
      </c>
      <c r="L1758" s="106">
        <v>14.65</v>
      </c>
      <c r="M1758" s="106">
        <v>16.29</v>
      </c>
      <c r="N1758" s="106">
        <v>17.97</v>
      </c>
      <c r="O1758" s="106">
        <v>20.8</v>
      </c>
    </row>
    <row r="1759" spans="1:15">
      <c r="A1759" s="106">
        <v>2010</v>
      </c>
      <c r="B1759" s="106" t="s">
        <v>642</v>
      </c>
      <c r="C1759" s="106" t="s">
        <v>630</v>
      </c>
      <c r="D1759" s="106" t="s">
        <v>627</v>
      </c>
      <c r="E1759" s="106" t="s">
        <v>628</v>
      </c>
      <c r="F1759" s="106" t="s">
        <v>301</v>
      </c>
      <c r="G1759" s="106">
        <v>9.0399999999999991</v>
      </c>
      <c r="H1759" s="106">
        <v>10.52</v>
      </c>
      <c r="I1759" s="106">
        <v>11.22</v>
      </c>
      <c r="J1759" s="106">
        <v>12.06</v>
      </c>
      <c r="K1759" s="106">
        <v>13.43</v>
      </c>
      <c r="L1759" s="106">
        <v>14.65</v>
      </c>
      <c r="M1759" s="106">
        <v>16.29</v>
      </c>
      <c r="N1759" s="106">
        <v>17.97</v>
      </c>
      <c r="O1759" s="106">
        <v>20.8</v>
      </c>
    </row>
    <row r="1760" spans="1:15">
      <c r="A1760" s="106">
        <v>2010</v>
      </c>
      <c r="B1760" s="106" t="s">
        <v>642</v>
      </c>
      <c r="C1760" s="106" t="s">
        <v>626</v>
      </c>
      <c r="D1760" s="106" t="s">
        <v>627</v>
      </c>
      <c r="E1760" s="106" t="s">
        <v>628</v>
      </c>
      <c r="F1760" s="106" t="s">
        <v>353</v>
      </c>
      <c r="G1760" s="106">
        <v>11.49</v>
      </c>
      <c r="H1760" s="106">
        <v>12.79</v>
      </c>
      <c r="I1760" s="106">
        <v>14.09</v>
      </c>
      <c r="J1760" s="106">
        <v>15.13</v>
      </c>
      <c r="K1760" s="106">
        <v>16.760000000000002</v>
      </c>
      <c r="L1760" s="106">
        <v>18.27</v>
      </c>
      <c r="M1760" s="106">
        <v>21.15</v>
      </c>
      <c r="N1760" s="106">
        <v>23.44</v>
      </c>
      <c r="O1760" s="106">
        <v>28.9</v>
      </c>
    </row>
    <row r="1761" spans="1:15">
      <c r="A1761" s="106">
        <v>2010</v>
      </c>
      <c r="B1761" s="106" t="s">
        <v>642</v>
      </c>
      <c r="C1761" s="106" t="s">
        <v>630</v>
      </c>
      <c r="D1761" s="106" t="s">
        <v>627</v>
      </c>
      <c r="E1761" s="106" t="s">
        <v>628</v>
      </c>
      <c r="F1761" s="106" t="s">
        <v>353</v>
      </c>
      <c r="G1761" s="106">
        <v>11.49</v>
      </c>
      <c r="H1761" s="106">
        <v>12.79</v>
      </c>
      <c r="I1761" s="106">
        <v>14.09</v>
      </c>
      <c r="J1761" s="106">
        <v>15.13</v>
      </c>
      <c r="K1761" s="106">
        <v>16.760000000000002</v>
      </c>
      <c r="L1761" s="106">
        <v>18.27</v>
      </c>
      <c r="M1761" s="106">
        <v>21.15</v>
      </c>
      <c r="N1761" s="106">
        <v>23.44</v>
      </c>
      <c r="O1761" s="106">
        <v>28.9</v>
      </c>
    </row>
    <row r="1762" spans="1:15">
      <c r="A1762" s="106">
        <v>2010</v>
      </c>
      <c r="B1762" s="106" t="s">
        <v>642</v>
      </c>
      <c r="C1762" s="106" t="s">
        <v>626</v>
      </c>
      <c r="D1762" s="106" t="s">
        <v>627</v>
      </c>
      <c r="E1762" s="106" t="s">
        <v>631</v>
      </c>
      <c r="F1762" s="106" t="s">
        <v>629</v>
      </c>
      <c r="G1762" s="106">
        <v>7.87</v>
      </c>
      <c r="H1762" s="106">
        <v>8.7899999999999991</v>
      </c>
      <c r="I1762" s="106">
        <v>9.5399999999999991</v>
      </c>
      <c r="J1762" s="106">
        <v>10.34</v>
      </c>
      <c r="K1762" s="106">
        <v>10.86</v>
      </c>
      <c r="L1762" s="106">
        <v>11.66</v>
      </c>
      <c r="M1762" s="106">
        <v>13.01</v>
      </c>
      <c r="N1762" s="106">
        <v>13.72</v>
      </c>
      <c r="O1762" s="106">
        <v>17.100000000000001</v>
      </c>
    </row>
    <row r="1763" spans="1:15">
      <c r="A1763" s="106">
        <v>2010</v>
      </c>
      <c r="B1763" s="106" t="s">
        <v>642</v>
      </c>
      <c r="C1763" s="106" t="s">
        <v>630</v>
      </c>
      <c r="D1763" s="106" t="s">
        <v>627</v>
      </c>
      <c r="E1763" s="106" t="s">
        <v>631</v>
      </c>
      <c r="F1763" s="106" t="s">
        <v>629</v>
      </c>
      <c r="G1763" s="106">
        <v>7.87</v>
      </c>
      <c r="H1763" s="106">
        <v>8.7899999999999991</v>
      </c>
      <c r="I1763" s="106">
        <v>9.5399999999999991</v>
      </c>
      <c r="J1763" s="106">
        <v>10.34</v>
      </c>
      <c r="K1763" s="106">
        <v>10.86</v>
      </c>
      <c r="L1763" s="106">
        <v>11.66</v>
      </c>
      <c r="M1763" s="106">
        <v>13.01</v>
      </c>
      <c r="N1763" s="106">
        <v>13.72</v>
      </c>
      <c r="O1763" s="106">
        <v>17.100000000000001</v>
      </c>
    </row>
    <row r="1764" spans="1:15">
      <c r="A1764" s="106">
        <v>2010</v>
      </c>
      <c r="B1764" s="106" t="s">
        <v>642</v>
      </c>
      <c r="C1764" s="106" t="s">
        <v>626</v>
      </c>
      <c r="D1764" s="106" t="s">
        <v>627</v>
      </c>
      <c r="E1764" s="106" t="s">
        <v>631</v>
      </c>
      <c r="F1764" s="106" t="s">
        <v>301</v>
      </c>
      <c r="G1764" s="106">
        <v>7.12</v>
      </c>
      <c r="H1764" s="106">
        <v>7.86</v>
      </c>
      <c r="I1764" s="106">
        <v>8.36</v>
      </c>
      <c r="J1764" s="106">
        <v>8.84</v>
      </c>
      <c r="K1764" s="106">
        <v>9.2100000000000009</v>
      </c>
      <c r="L1764" s="106">
        <v>9.8699999999999992</v>
      </c>
      <c r="M1764" s="106">
        <v>10.58</v>
      </c>
      <c r="N1764" s="106">
        <v>11.11</v>
      </c>
      <c r="O1764" s="106">
        <v>12.64</v>
      </c>
    </row>
    <row r="1765" spans="1:15">
      <c r="A1765" s="106">
        <v>2010</v>
      </c>
      <c r="B1765" s="106" t="s">
        <v>642</v>
      </c>
      <c r="C1765" s="106" t="s">
        <v>630</v>
      </c>
      <c r="D1765" s="106" t="s">
        <v>627</v>
      </c>
      <c r="E1765" s="106" t="s">
        <v>631</v>
      </c>
      <c r="F1765" s="106" t="s">
        <v>301</v>
      </c>
      <c r="G1765" s="106">
        <v>7.12</v>
      </c>
      <c r="H1765" s="106">
        <v>7.86</v>
      </c>
      <c r="I1765" s="106">
        <v>8.36</v>
      </c>
      <c r="J1765" s="106">
        <v>8.84</v>
      </c>
      <c r="K1765" s="106">
        <v>9.2100000000000009</v>
      </c>
      <c r="L1765" s="106">
        <v>9.8699999999999992</v>
      </c>
      <c r="M1765" s="106">
        <v>10.58</v>
      </c>
      <c r="N1765" s="106">
        <v>11.11</v>
      </c>
      <c r="O1765" s="106">
        <v>12.64</v>
      </c>
    </row>
    <row r="1766" spans="1:15">
      <c r="A1766" s="106">
        <v>2010</v>
      </c>
      <c r="B1766" s="106" t="s">
        <v>642</v>
      </c>
      <c r="C1766" s="106" t="s">
        <v>626</v>
      </c>
      <c r="D1766" s="106" t="s">
        <v>627</v>
      </c>
      <c r="E1766" s="106" t="s">
        <v>631</v>
      </c>
      <c r="F1766" s="106" t="s">
        <v>353</v>
      </c>
      <c r="G1766" s="106">
        <v>7.67</v>
      </c>
      <c r="H1766" s="106">
        <v>8.51</v>
      </c>
      <c r="I1766" s="106">
        <v>9.16</v>
      </c>
      <c r="J1766" s="106">
        <v>9.89</v>
      </c>
      <c r="K1766" s="106">
        <v>10.56</v>
      </c>
      <c r="L1766" s="106">
        <v>11.16</v>
      </c>
      <c r="M1766" s="106">
        <v>12.43</v>
      </c>
      <c r="N1766" s="106">
        <v>13.45</v>
      </c>
      <c r="O1766" s="106">
        <v>15.85</v>
      </c>
    </row>
    <row r="1767" spans="1:15">
      <c r="A1767" s="106">
        <v>2010</v>
      </c>
      <c r="B1767" s="106" t="s">
        <v>642</v>
      </c>
      <c r="C1767" s="106" t="s">
        <v>630</v>
      </c>
      <c r="D1767" s="106" t="s">
        <v>627</v>
      </c>
      <c r="E1767" s="106" t="s">
        <v>631</v>
      </c>
      <c r="F1767" s="106" t="s">
        <v>353</v>
      </c>
      <c r="G1767" s="106">
        <v>7.67</v>
      </c>
      <c r="H1767" s="106">
        <v>8.51</v>
      </c>
      <c r="I1767" s="106">
        <v>9.16</v>
      </c>
      <c r="J1767" s="106">
        <v>9.89</v>
      </c>
      <c r="K1767" s="106">
        <v>10.56</v>
      </c>
      <c r="L1767" s="106">
        <v>11.16</v>
      </c>
      <c r="M1767" s="106">
        <v>12.43</v>
      </c>
      <c r="N1767" s="106">
        <v>13.45</v>
      </c>
      <c r="O1767" s="106">
        <v>15.85</v>
      </c>
    </row>
    <row r="1768" spans="1:15">
      <c r="A1768" s="106">
        <v>2010</v>
      </c>
      <c r="B1768" s="106" t="s">
        <v>642</v>
      </c>
      <c r="C1768" s="106" t="s">
        <v>626</v>
      </c>
      <c r="D1768" s="106" t="s">
        <v>627</v>
      </c>
      <c r="E1768" s="106" t="s">
        <v>353</v>
      </c>
      <c r="F1768" s="106" t="s">
        <v>629</v>
      </c>
      <c r="G1768" s="106">
        <v>8.56</v>
      </c>
      <c r="H1768" s="106">
        <v>9.66</v>
      </c>
      <c r="I1768" s="106">
        <v>10.74</v>
      </c>
      <c r="J1768" s="106">
        <v>11.73</v>
      </c>
      <c r="K1768" s="106">
        <v>13.03</v>
      </c>
      <c r="L1768" s="106">
        <v>14.13</v>
      </c>
      <c r="M1768" s="106">
        <v>15.97</v>
      </c>
      <c r="N1768" s="106">
        <v>18.190000000000001</v>
      </c>
      <c r="O1768" s="106">
        <v>22.6</v>
      </c>
    </row>
    <row r="1769" spans="1:15">
      <c r="A1769" s="106">
        <v>2010</v>
      </c>
      <c r="B1769" s="106" t="s">
        <v>642</v>
      </c>
      <c r="C1769" s="106" t="s">
        <v>630</v>
      </c>
      <c r="D1769" s="106" t="s">
        <v>627</v>
      </c>
      <c r="E1769" s="106" t="s">
        <v>353</v>
      </c>
      <c r="F1769" s="106" t="s">
        <v>629</v>
      </c>
      <c r="G1769" s="106">
        <v>8.56</v>
      </c>
      <c r="H1769" s="106">
        <v>9.66</v>
      </c>
      <c r="I1769" s="106">
        <v>10.74</v>
      </c>
      <c r="J1769" s="106">
        <v>11.73</v>
      </c>
      <c r="K1769" s="106">
        <v>13.03</v>
      </c>
      <c r="L1769" s="106">
        <v>14.13</v>
      </c>
      <c r="M1769" s="106">
        <v>15.97</v>
      </c>
      <c r="N1769" s="106">
        <v>18.190000000000001</v>
      </c>
      <c r="O1769" s="106">
        <v>22.6</v>
      </c>
    </row>
    <row r="1770" spans="1:15">
      <c r="A1770" s="106">
        <v>2010</v>
      </c>
      <c r="B1770" s="106" t="s">
        <v>642</v>
      </c>
      <c r="C1770" s="106" t="s">
        <v>626</v>
      </c>
      <c r="D1770" s="106" t="s">
        <v>627</v>
      </c>
      <c r="E1770" s="106" t="s">
        <v>353</v>
      </c>
      <c r="F1770" s="106" t="s">
        <v>301</v>
      </c>
      <c r="G1770" s="106">
        <v>7.36</v>
      </c>
      <c r="H1770" s="106">
        <v>8.0299999999999994</v>
      </c>
      <c r="I1770" s="106">
        <v>8.68</v>
      </c>
      <c r="J1770" s="106">
        <v>9.0399999999999991</v>
      </c>
      <c r="K1770" s="106">
        <v>9.7899999999999991</v>
      </c>
      <c r="L1770" s="106">
        <v>10.54</v>
      </c>
      <c r="M1770" s="106">
        <v>11.09</v>
      </c>
      <c r="N1770" s="106">
        <v>12.46</v>
      </c>
      <c r="O1770" s="106">
        <v>14.69</v>
      </c>
    </row>
    <row r="1771" spans="1:15">
      <c r="A1771" s="106">
        <v>2010</v>
      </c>
      <c r="B1771" s="106" t="s">
        <v>642</v>
      </c>
      <c r="C1771" s="106" t="s">
        <v>630</v>
      </c>
      <c r="D1771" s="106" t="s">
        <v>627</v>
      </c>
      <c r="E1771" s="106" t="s">
        <v>353</v>
      </c>
      <c r="F1771" s="106" t="s">
        <v>301</v>
      </c>
      <c r="G1771" s="106">
        <v>7.36</v>
      </c>
      <c r="H1771" s="106">
        <v>8.0299999999999994</v>
      </c>
      <c r="I1771" s="106">
        <v>8.68</v>
      </c>
      <c r="J1771" s="106">
        <v>9.0399999999999991</v>
      </c>
      <c r="K1771" s="106">
        <v>9.7899999999999991</v>
      </c>
      <c r="L1771" s="106">
        <v>10.54</v>
      </c>
      <c r="M1771" s="106">
        <v>11.09</v>
      </c>
      <c r="N1771" s="106">
        <v>12.46</v>
      </c>
      <c r="O1771" s="106">
        <v>14.69</v>
      </c>
    </row>
    <row r="1772" spans="1:15">
      <c r="A1772" s="106">
        <v>2010</v>
      </c>
      <c r="B1772" s="106" t="s">
        <v>642</v>
      </c>
      <c r="C1772" s="106" t="s">
        <v>626</v>
      </c>
      <c r="D1772" s="106" t="s">
        <v>627</v>
      </c>
      <c r="E1772" s="106" t="s">
        <v>353</v>
      </c>
      <c r="F1772" s="106" t="s">
        <v>353</v>
      </c>
      <c r="G1772" s="106">
        <v>8.15</v>
      </c>
      <c r="H1772" s="106">
        <v>9.1999999999999993</v>
      </c>
      <c r="I1772" s="106">
        <v>10.24</v>
      </c>
      <c r="J1772" s="106">
        <v>11.09</v>
      </c>
      <c r="K1772" s="106">
        <v>12.25</v>
      </c>
      <c r="L1772" s="106">
        <v>13.45</v>
      </c>
      <c r="M1772" s="106">
        <v>15.05</v>
      </c>
      <c r="N1772" s="106">
        <v>17.63</v>
      </c>
      <c r="O1772" s="106">
        <v>21.93</v>
      </c>
    </row>
    <row r="1773" spans="1:15">
      <c r="A1773" s="106">
        <v>2010</v>
      </c>
      <c r="B1773" s="106" t="s">
        <v>642</v>
      </c>
      <c r="C1773" s="106" t="s">
        <v>630</v>
      </c>
      <c r="D1773" s="106" t="s">
        <v>627</v>
      </c>
      <c r="E1773" s="106" t="s">
        <v>353</v>
      </c>
      <c r="F1773" s="106" t="s">
        <v>353</v>
      </c>
      <c r="G1773" s="106">
        <v>8.15</v>
      </c>
      <c r="H1773" s="106">
        <v>9.1999999999999993</v>
      </c>
      <c r="I1773" s="106">
        <v>10.24</v>
      </c>
      <c r="J1773" s="106">
        <v>11.09</v>
      </c>
      <c r="K1773" s="106">
        <v>12.25</v>
      </c>
      <c r="L1773" s="106">
        <v>13.45</v>
      </c>
      <c r="M1773" s="106">
        <v>15.05</v>
      </c>
      <c r="N1773" s="106">
        <v>17.63</v>
      </c>
      <c r="O1773" s="106">
        <v>21.93</v>
      </c>
    </row>
    <row r="1774" spans="1:15">
      <c r="A1774" s="106">
        <v>2010</v>
      </c>
      <c r="B1774" s="106" t="s">
        <v>642</v>
      </c>
      <c r="C1774" s="106" t="s">
        <v>626</v>
      </c>
      <c r="D1774" s="106" t="s">
        <v>113</v>
      </c>
      <c r="E1774" s="106" t="s">
        <v>628</v>
      </c>
      <c r="F1774" s="106" t="s">
        <v>629</v>
      </c>
      <c r="G1774" s="106" t="s">
        <v>635</v>
      </c>
      <c r="H1774" s="106" t="s">
        <v>635</v>
      </c>
      <c r="I1774" s="106" t="s">
        <v>635</v>
      </c>
      <c r="J1774" s="106" t="s">
        <v>635</v>
      </c>
      <c r="K1774" s="106" t="s">
        <v>635</v>
      </c>
      <c r="L1774" s="106" t="s">
        <v>635</v>
      </c>
      <c r="M1774" s="106" t="s">
        <v>635</v>
      </c>
      <c r="N1774" s="106" t="s">
        <v>635</v>
      </c>
      <c r="O1774" s="106" t="s">
        <v>635</v>
      </c>
    </row>
    <row r="1775" spans="1:15">
      <c r="A1775" s="106">
        <v>2010</v>
      </c>
      <c r="B1775" s="106" t="s">
        <v>642</v>
      </c>
      <c r="C1775" s="106" t="s">
        <v>630</v>
      </c>
      <c r="D1775" s="106" t="s">
        <v>113</v>
      </c>
      <c r="E1775" s="106" t="s">
        <v>628</v>
      </c>
      <c r="F1775" s="106" t="s">
        <v>629</v>
      </c>
      <c r="G1775" s="106" t="s">
        <v>635</v>
      </c>
      <c r="H1775" s="106" t="s">
        <v>635</v>
      </c>
      <c r="I1775" s="106" t="s">
        <v>635</v>
      </c>
      <c r="J1775" s="106" t="s">
        <v>635</v>
      </c>
      <c r="K1775" s="106" t="s">
        <v>635</v>
      </c>
      <c r="L1775" s="106" t="s">
        <v>635</v>
      </c>
      <c r="M1775" s="106" t="s">
        <v>635</v>
      </c>
      <c r="N1775" s="106" t="s">
        <v>635</v>
      </c>
      <c r="O1775" s="106" t="s">
        <v>635</v>
      </c>
    </row>
    <row r="1776" spans="1:15">
      <c r="A1776" s="106">
        <v>2010</v>
      </c>
      <c r="B1776" s="106" t="s">
        <v>642</v>
      </c>
      <c r="C1776" s="106" t="s">
        <v>626</v>
      </c>
      <c r="D1776" s="106" t="s">
        <v>113</v>
      </c>
      <c r="E1776" s="106" t="s">
        <v>628</v>
      </c>
      <c r="F1776" s="106" t="s">
        <v>301</v>
      </c>
      <c r="G1776" s="106" t="s">
        <v>635</v>
      </c>
      <c r="H1776" s="106" t="s">
        <v>635</v>
      </c>
      <c r="I1776" s="106" t="s">
        <v>635</v>
      </c>
      <c r="J1776" s="106" t="s">
        <v>635</v>
      </c>
      <c r="K1776" s="106" t="s">
        <v>635</v>
      </c>
      <c r="L1776" s="106" t="s">
        <v>635</v>
      </c>
      <c r="M1776" s="106" t="s">
        <v>635</v>
      </c>
      <c r="N1776" s="106" t="s">
        <v>635</v>
      </c>
      <c r="O1776" s="106" t="s">
        <v>635</v>
      </c>
    </row>
    <row r="1777" spans="1:15">
      <c r="A1777" s="106">
        <v>2010</v>
      </c>
      <c r="B1777" s="106" t="s">
        <v>642</v>
      </c>
      <c r="C1777" s="106" t="s">
        <v>630</v>
      </c>
      <c r="D1777" s="106" t="s">
        <v>113</v>
      </c>
      <c r="E1777" s="106" t="s">
        <v>628</v>
      </c>
      <c r="F1777" s="106" t="s">
        <v>301</v>
      </c>
      <c r="G1777" s="106" t="s">
        <v>635</v>
      </c>
      <c r="H1777" s="106" t="s">
        <v>635</v>
      </c>
      <c r="I1777" s="106" t="s">
        <v>635</v>
      </c>
      <c r="J1777" s="106" t="s">
        <v>635</v>
      </c>
      <c r="K1777" s="106" t="s">
        <v>635</v>
      </c>
      <c r="L1777" s="106" t="s">
        <v>635</v>
      </c>
      <c r="M1777" s="106" t="s">
        <v>635</v>
      </c>
      <c r="N1777" s="106" t="s">
        <v>635</v>
      </c>
      <c r="O1777" s="106" t="s">
        <v>635</v>
      </c>
    </row>
    <row r="1778" spans="1:15">
      <c r="A1778" s="106">
        <v>2010</v>
      </c>
      <c r="B1778" s="106" t="s">
        <v>642</v>
      </c>
      <c r="C1778" s="106" t="s">
        <v>626</v>
      </c>
      <c r="D1778" s="106" t="s">
        <v>113</v>
      </c>
      <c r="E1778" s="106" t="s">
        <v>628</v>
      </c>
      <c r="F1778" s="106" t="s">
        <v>353</v>
      </c>
      <c r="G1778" s="106" t="s">
        <v>635</v>
      </c>
      <c r="H1778" s="106" t="s">
        <v>635</v>
      </c>
      <c r="I1778" s="106" t="s">
        <v>635</v>
      </c>
      <c r="J1778" s="106" t="s">
        <v>635</v>
      </c>
      <c r="K1778" s="106" t="s">
        <v>635</v>
      </c>
      <c r="L1778" s="106" t="s">
        <v>635</v>
      </c>
      <c r="M1778" s="106" t="s">
        <v>635</v>
      </c>
      <c r="N1778" s="106" t="s">
        <v>635</v>
      </c>
      <c r="O1778" s="106" t="s">
        <v>635</v>
      </c>
    </row>
    <row r="1779" spans="1:15">
      <c r="A1779" s="106">
        <v>2010</v>
      </c>
      <c r="B1779" s="106" t="s">
        <v>642</v>
      </c>
      <c r="C1779" s="106" t="s">
        <v>630</v>
      </c>
      <c r="D1779" s="106" t="s">
        <v>113</v>
      </c>
      <c r="E1779" s="106" t="s">
        <v>628</v>
      </c>
      <c r="F1779" s="106" t="s">
        <v>353</v>
      </c>
      <c r="G1779" s="106" t="s">
        <v>635</v>
      </c>
      <c r="H1779" s="106" t="s">
        <v>635</v>
      </c>
      <c r="I1779" s="106" t="s">
        <v>635</v>
      </c>
      <c r="J1779" s="106" t="s">
        <v>635</v>
      </c>
      <c r="K1779" s="106" t="s">
        <v>635</v>
      </c>
      <c r="L1779" s="106" t="s">
        <v>635</v>
      </c>
      <c r="M1779" s="106" t="s">
        <v>635</v>
      </c>
      <c r="N1779" s="106" t="s">
        <v>635</v>
      </c>
      <c r="O1779" s="106" t="s">
        <v>635</v>
      </c>
    </row>
    <row r="1780" spans="1:15">
      <c r="A1780" s="106">
        <v>2010</v>
      </c>
      <c r="B1780" s="106" t="s">
        <v>642</v>
      </c>
      <c r="C1780" s="106" t="s">
        <v>626</v>
      </c>
      <c r="D1780" s="106" t="s">
        <v>113</v>
      </c>
      <c r="E1780" s="106" t="s">
        <v>631</v>
      </c>
      <c r="F1780" s="106" t="s">
        <v>629</v>
      </c>
      <c r="G1780" s="106">
        <v>9.07</v>
      </c>
      <c r="H1780" s="106">
        <v>9.84</v>
      </c>
      <c r="I1780" s="106">
        <v>10.6</v>
      </c>
      <c r="J1780" s="106">
        <v>11.27</v>
      </c>
      <c r="K1780" s="106">
        <v>12.18</v>
      </c>
      <c r="L1780" s="106">
        <v>12.49</v>
      </c>
      <c r="M1780" s="106">
        <v>13.5</v>
      </c>
      <c r="N1780" s="106">
        <v>14.24</v>
      </c>
      <c r="O1780" s="106">
        <v>15.2</v>
      </c>
    </row>
    <row r="1781" spans="1:15">
      <c r="A1781" s="106">
        <v>2010</v>
      </c>
      <c r="B1781" s="106" t="s">
        <v>642</v>
      </c>
      <c r="C1781" s="106" t="s">
        <v>630</v>
      </c>
      <c r="D1781" s="106" t="s">
        <v>113</v>
      </c>
      <c r="E1781" s="106" t="s">
        <v>631</v>
      </c>
      <c r="F1781" s="106" t="s">
        <v>629</v>
      </c>
      <c r="G1781" s="106">
        <v>9.07</v>
      </c>
      <c r="H1781" s="106">
        <v>9.8699999999999992</v>
      </c>
      <c r="I1781" s="106">
        <v>10.43</v>
      </c>
      <c r="J1781" s="106">
        <v>11.23</v>
      </c>
      <c r="K1781" s="106">
        <v>12.13</v>
      </c>
      <c r="L1781" s="106">
        <v>12.49</v>
      </c>
      <c r="M1781" s="106">
        <v>13.5</v>
      </c>
      <c r="N1781" s="106">
        <v>13.98</v>
      </c>
      <c r="O1781" s="106">
        <v>15.2</v>
      </c>
    </row>
    <row r="1782" spans="1:15">
      <c r="A1782" s="106">
        <v>2010</v>
      </c>
      <c r="B1782" s="106" t="s">
        <v>642</v>
      </c>
      <c r="C1782" s="106" t="s">
        <v>626</v>
      </c>
      <c r="D1782" s="106" t="s">
        <v>113</v>
      </c>
      <c r="E1782" s="106" t="s">
        <v>631</v>
      </c>
      <c r="F1782" s="106" t="s">
        <v>301</v>
      </c>
      <c r="G1782" s="106">
        <v>8.52</v>
      </c>
      <c r="H1782" s="106">
        <v>9.07</v>
      </c>
      <c r="I1782" s="106">
        <v>9.6</v>
      </c>
      <c r="J1782" s="106">
        <v>10.16</v>
      </c>
      <c r="K1782" s="106">
        <v>10.67</v>
      </c>
      <c r="L1782" s="106">
        <v>11.34</v>
      </c>
      <c r="M1782" s="106">
        <v>12.34</v>
      </c>
      <c r="N1782" s="106">
        <v>12.45</v>
      </c>
      <c r="O1782" s="106">
        <v>14.37</v>
      </c>
    </row>
    <row r="1783" spans="1:15">
      <c r="A1783" s="106">
        <v>2010</v>
      </c>
      <c r="B1783" s="106" t="s">
        <v>642</v>
      </c>
      <c r="C1783" s="106" t="s">
        <v>630</v>
      </c>
      <c r="D1783" s="106" t="s">
        <v>113</v>
      </c>
      <c r="E1783" s="106" t="s">
        <v>631</v>
      </c>
      <c r="F1783" s="106" t="s">
        <v>301</v>
      </c>
      <c r="G1783" s="106">
        <v>8.52</v>
      </c>
      <c r="H1783" s="106">
        <v>9.07</v>
      </c>
      <c r="I1783" s="106">
        <v>9.86</v>
      </c>
      <c r="J1783" s="106">
        <v>10.16</v>
      </c>
      <c r="K1783" s="106">
        <v>10.44</v>
      </c>
      <c r="L1783" s="106">
        <v>10.68</v>
      </c>
      <c r="M1783" s="106">
        <v>11.59</v>
      </c>
      <c r="N1783" s="106">
        <v>12.37</v>
      </c>
      <c r="O1783" s="106">
        <v>13.33</v>
      </c>
    </row>
    <row r="1784" spans="1:15">
      <c r="A1784" s="106">
        <v>2010</v>
      </c>
      <c r="B1784" s="106" t="s">
        <v>642</v>
      </c>
      <c r="C1784" s="106" t="s">
        <v>626</v>
      </c>
      <c r="D1784" s="106" t="s">
        <v>113</v>
      </c>
      <c r="E1784" s="106" t="s">
        <v>631</v>
      </c>
      <c r="F1784" s="106" t="s">
        <v>353</v>
      </c>
      <c r="G1784" s="106">
        <v>9</v>
      </c>
      <c r="H1784" s="106">
        <v>9.4700000000000006</v>
      </c>
      <c r="I1784" s="106">
        <v>10.16</v>
      </c>
      <c r="J1784" s="106">
        <v>10.91</v>
      </c>
      <c r="K1784" s="106">
        <v>11.78</v>
      </c>
      <c r="L1784" s="106">
        <v>12.44</v>
      </c>
      <c r="M1784" s="106">
        <v>13.12</v>
      </c>
      <c r="N1784" s="106">
        <v>13.82</v>
      </c>
      <c r="O1784" s="106">
        <v>15.06</v>
      </c>
    </row>
    <row r="1785" spans="1:15">
      <c r="A1785" s="106">
        <v>2010</v>
      </c>
      <c r="B1785" s="106" t="s">
        <v>642</v>
      </c>
      <c r="C1785" s="106" t="s">
        <v>630</v>
      </c>
      <c r="D1785" s="106" t="s">
        <v>113</v>
      </c>
      <c r="E1785" s="106" t="s">
        <v>631</v>
      </c>
      <c r="F1785" s="106" t="s">
        <v>353</v>
      </c>
      <c r="G1785" s="106">
        <v>9</v>
      </c>
      <c r="H1785" s="106">
        <v>9.6</v>
      </c>
      <c r="I1785" s="106">
        <v>10.16</v>
      </c>
      <c r="J1785" s="106">
        <v>10.68</v>
      </c>
      <c r="K1785" s="106">
        <v>11.59</v>
      </c>
      <c r="L1785" s="106">
        <v>12.42</v>
      </c>
      <c r="M1785" s="106">
        <v>12.78</v>
      </c>
      <c r="N1785" s="106">
        <v>13.82</v>
      </c>
      <c r="O1785" s="106">
        <v>14.96</v>
      </c>
    </row>
    <row r="1786" spans="1:15">
      <c r="A1786" s="106">
        <v>2010</v>
      </c>
      <c r="B1786" s="106" t="s">
        <v>642</v>
      </c>
      <c r="C1786" s="106" t="s">
        <v>626</v>
      </c>
      <c r="D1786" s="106" t="s">
        <v>113</v>
      </c>
      <c r="E1786" s="106" t="s">
        <v>353</v>
      </c>
      <c r="F1786" s="106" t="s">
        <v>629</v>
      </c>
      <c r="G1786" s="106">
        <v>9.17</v>
      </c>
      <c r="H1786" s="106">
        <v>9.98</v>
      </c>
      <c r="I1786" s="106">
        <v>11.06</v>
      </c>
      <c r="J1786" s="106">
        <v>12.13</v>
      </c>
      <c r="K1786" s="106">
        <v>12.55</v>
      </c>
      <c r="L1786" s="106">
        <v>13.58</v>
      </c>
      <c r="M1786" s="106">
        <v>14.9</v>
      </c>
      <c r="N1786" s="106">
        <v>16.75</v>
      </c>
      <c r="O1786" s="106">
        <v>22.1</v>
      </c>
    </row>
    <row r="1787" spans="1:15">
      <c r="A1787" s="106">
        <v>2010</v>
      </c>
      <c r="B1787" s="106" t="s">
        <v>642</v>
      </c>
      <c r="C1787" s="106" t="s">
        <v>630</v>
      </c>
      <c r="D1787" s="106" t="s">
        <v>113</v>
      </c>
      <c r="E1787" s="106" t="s">
        <v>353</v>
      </c>
      <c r="F1787" s="106" t="s">
        <v>629</v>
      </c>
      <c r="G1787" s="106">
        <v>9.17</v>
      </c>
      <c r="H1787" s="106">
        <v>9.98</v>
      </c>
      <c r="I1787" s="106">
        <v>11.06</v>
      </c>
      <c r="J1787" s="106">
        <v>12.1</v>
      </c>
      <c r="K1787" s="106">
        <v>12.49</v>
      </c>
      <c r="L1787" s="106">
        <v>13.57</v>
      </c>
      <c r="M1787" s="106">
        <v>14.72</v>
      </c>
      <c r="N1787" s="106">
        <v>16.55</v>
      </c>
      <c r="O1787" s="106">
        <v>21.92</v>
      </c>
    </row>
    <row r="1788" spans="1:15">
      <c r="A1788" s="106">
        <v>2010</v>
      </c>
      <c r="B1788" s="106" t="s">
        <v>642</v>
      </c>
      <c r="C1788" s="106" t="s">
        <v>626</v>
      </c>
      <c r="D1788" s="106" t="s">
        <v>113</v>
      </c>
      <c r="E1788" s="106" t="s">
        <v>353</v>
      </c>
      <c r="F1788" s="106" t="s">
        <v>301</v>
      </c>
      <c r="G1788" s="106">
        <v>8.61</v>
      </c>
      <c r="H1788" s="106">
        <v>9.3000000000000007</v>
      </c>
      <c r="I1788" s="106">
        <v>10.16</v>
      </c>
      <c r="J1788" s="106">
        <v>10.44</v>
      </c>
      <c r="K1788" s="106">
        <v>10.91</v>
      </c>
      <c r="L1788" s="106">
        <v>11.59</v>
      </c>
      <c r="M1788" s="106">
        <v>12.37</v>
      </c>
      <c r="N1788" s="106">
        <v>13.33</v>
      </c>
      <c r="O1788" s="106">
        <v>15.53</v>
      </c>
    </row>
    <row r="1789" spans="1:15">
      <c r="A1789" s="106">
        <v>2010</v>
      </c>
      <c r="B1789" s="106" t="s">
        <v>642</v>
      </c>
      <c r="C1789" s="106" t="s">
        <v>630</v>
      </c>
      <c r="D1789" s="106" t="s">
        <v>113</v>
      </c>
      <c r="E1789" s="106" t="s">
        <v>353</v>
      </c>
      <c r="F1789" s="106" t="s">
        <v>301</v>
      </c>
      <c r="G1789" s="106">
        <v>8.61</v>
      </c>
      <c r="H1789" s="106">
        <v>9.35</v>
      </c>
      <c r="I1789" s="106">
        <v>10.16</v>
      </c>
      <c r="J1789" s="106">
        <v>10.43</v>
      </c>
      <c r="K1789" s="106">
        <v>10.68</v>
      </c>
      <c r="L1789" s="106">
        <v>11.34</v>
      </c>
      <c r="M1789" s="106">
        <v>12.34</v>
      </c>
      <c r="N1789" s="106">
        <v>12.45</v>
      </c>
      <c r="O1789" s="106">
        <v>15.53</v>
      </c>
    </row>
    <row r="1790" spans="1:15">
      <c r="A1790" s="106">
        <v>2010</v>
      </c>
      <c r="B1790" s="106" t="s">
        <v>642</v>
      </c>
      <c r="C1790" s="106" t="s">
        <v>626</v>
      </c>
      <c r="D1790" s="106" t="s">
        <v>113</v>
      </c>
      <c r="E1790" s="106" t="s">
        <v>353</v>
      </c>
      <c r="F1790" s="106" t="s">
        <v>353</v>
      </c>
      <c r="G1790" s="106">
        <v>9.07</v>
      </c>
      <c r="H1790" s="106">
        <v>9.94</v>
      </c>
      <c r="I1790" s="106">
        <v>10.61</v>
      </c>
      <c r="J1790" s="106">
        <v>11.59</v>
      </c>
      <c r="K1790" s="106">
        <v>12.44</v>
      </c>
      <c r="L1790" s="106">
        <v>13.28</v>
      </c>
      <c r="M1790" s="106">
        <v>14.39</v>
      </c>
      <c r="N1790" s="106">
        <v>16.2</v>
      </c>
      <c r="O1790" s="106">
        <v>20.65</v>
      </c>
    </row>
    <row r="1791" spans="1:15">
      <c r="A1791" s="106">
        <v>2010</v>
      </c>
      <c r="B1791" s="106" t="s">
        <v>642</v>
      </c>
      <c r="C1791" s="106" t="s">
        <v>630</v>
      </c>
      <c r="D1791" s="106" t="s">
        <v>113</v>
      </c>
      <c r="E1791" s="106" t="s">
        <v>353</v>
      </c>
      <c r="F1791" s="106" t="s">
        <v>353</v>
      </c>
      <c r="G1791" s="106">
        <v>9.07</v>
      </c>
      <c r="H1791" s="106">
        <v>9.9499999999999993</v>
      </c>
      <c r="I1791" s="106">
        <v>10.55</v>
      </c>
      <c r="J1791" s="106">
        <v>11.34</v>
      </c>
      <c r="K1791" s="106">
        <v>12.37</v>
      </c>
      <c r="L1791" s="106">
        <v>13.13</v>
      </c>
      <c r="M1791" s="106">
        <v>13.98</v>
      </c>
      <c r="N1791" s="106">
        <v>16.13</v>
      </c>
      <c r="O1791" s="106">
        <v>20.65</v>
      </c>
    </row>
    <row r="1792" spans="1:15">
      <c r="A1792" s="106">
        <v>2010</v>
      </c>
      <c r="B1792" s="106" t="s">
        <v>642</v>
      </c>
      <c r="C1792" s="106" t="s">
        <v>626</v>
      </c>
      <c r="D1792" s="106" t="s">
        <v>632</v>
      </c>
      <c r="E1792" s="106" t="s">
        <v>628</v>
      </c>
      <c r="F1792" s="106" t="s">
        <v>629</v>
      </c>
      <c r="G1792" s="106">
        <v>11.22</v>
      </c>
      <c r="H1792" s="106">
        <v>13.74</v>
      </c>
      <c r="I1792" s="106">
        <v>15.8</v>
      </c>
      <c r="J1792" s="106">
        <v>17.3</v>
      </c>
      <c r="K1792" s="106">
        <v>18.649999999999999</v>
      </c>
      <c r="L1792" s="106">
        <v>20.93</v>
      </c>
      <c r="M1792" s="106">
        <v>23.94</v>
      </c>
      <c r="N1792" s="106">
        <v>27.42</v>
      </c>
      <c r="O1792" s="106">
        <v>31.86</v>
      </c>
    </row>
    <row r="1793" spans="1:15">
      <c r="A1793" s="106">
        <v>2010</v>
      </c>
      <c r="B1793" s="106" t="s">
        <v>642</v>
      </c>
      <c r="C1793" s="106" t="s">
        <v>630</v>
      </c>
      <c r="D1793" s="106" t="s">
        <v>632</v>
      </c>
      <c r="E1793" s="106" t="s">
        <v>628</v>
      </c>
      <c r="F1793" s="106" t="s">
        <v>629</v>
      </c>
      <c r="G1793" s="106">
        <v>11.22</v>
      </c>
      <c r="H1793" s="106">
        <v>13.74</v>
      </c>
      <c r="I1793" s="106">
        <v>15.79</v>
      </c>
      <c r="J1793" s="106">
        <v>17.29</v>
      </c>
      <c r="K1793" s="106">
        <v>18.649999999999999</v>
      </c>
      <c r="L1793" s="106">
        <v>20.93</v>
      </c>
      <c r="M1793" s="106">
        <v>23.94</v>
      </c>
      <c r="N1793" s="106">
        <v>27.42</v>
      </c>
      <c r="O1793" s="106">
        <v>31.83</v>
      </c>
    </row>
    <row r="1794" spans="1:15">
      <c r="A1794" s="106">
        <v>2010</v>
      </c>
      <c r="B1794" s="106" t="s">
        <v>642</v>
      </c>
      <c r="C1794" s="106" t="s">
        <v>626</v>
      </c>
      <c r="D1794" s="106" t="s">
        <v>632</v>
      </c>
      <c r="E1794" s="106" t="s">
        <v>628</v>
      </c>
      <c r="F1794" s="106" t="s">
        <v>301</v>
      </c>
      <c r="G1794" s="106">
        <v>9.0399999999999991</v>
      </c>
      <c r="H1794" s="106">
        <v>9.98</v>
      </c>
      <c r="I1794" s="106">
        <v>10.94</v>
      </c>
      <c r="J1794" s="106">
        <v>11.41</v>
      </c>
      <c r="K1794" s="106">
        <v>12.85</v>
      </c>
      <c r="L1794" s="106">
        <v>13.98</v>
      </c>
      <c r="M1794" s="106">
        <v>16.489999999999998</v>
      </c>
      <c r="N1794" s="106">
        <v>18.62</v>
      </c>
      <c r="O1794" s="106">
        <v>22.64</v>
      </c>
    </row>
    <row r="1795" spans="1:15">
      <c r="A1795" s="106">
        <v>2010</v>
      </c>
      <c r="B1795" s="106" t="s">
        <v>642</v>
      </c>
      <c r="C1795" s="106" t="s">
        <v>630</v>
      </c>
      <c r="D1795" s="106" t="s">
        <v>632</v>
      </c>
      <c r="E1795" s="106" t="s">
        <v>628</v>
      </c>
      <c r="F1795" s="106" t="s">
        <v>301</v>
      </c>
      <c r="G1795" s="106">
        <v>9.0399999999999991</v>
      </c>
      <c r="H1795" s="106">
        <v>9.98</v>
      </c>
      <c r="I1795" s="106">
        <v>10.94</v>
      </c>
      <c r="J1795" s="106">
        <v>11.41</v>
      </c>
      <c r="K1795" s="106">
        <v>12.85</v>
      </c>
      <c r="L1795" s="106">
        <v>13.98</v>
      </c>
      <c r="M1795" s="106">
        <v>16.489999999999998</v>
      </c>
      <c r="N1795" s="106">
        <v>18.62</v>
      </c>
      <c r="O1795" s="106">
        <v>22.64</v>
      </c>
    </row>
    <row r="1796" spans="1:15">
      <c r="A1796" s="106">
        <v>2010</v>
      </c>
      <c r="B1796" s="106" t="s">
        <v>642</v>
      </c>
      <c r="C1796" s="106" t="s">
        <v>626</v>
      </c>
      <c r="D1796" s="106" t="s">
        <v>632</v>
      </c>
      <c r="E1796" s="106" t="s">
        <v>628</v>
      </c>
      <c r="F1796" s="106" t="s">
        <v>353</v>
      </c>
      <c r="G1796" s="106">
        <v>10.96</v>
      </c>
      <c r="H1796" s="106">
        <v>13.17</v>
      </c>
      <c r="I1796" s="106">
        <v>15.16</v>
      </c>
      <c r="J1796" s="106">
        <v>16.7</v>
      </c>
      <c r="K1796" s="106">
        <v>18.27</v>
      </c>
      <c r="L1796" s="106">
        <v>20.23</v>
      </c>
      <c r="M1796" s="106">
        <v>23.17</v>
      </c>
      <c r="N1796" s="106">
        <v>27.06</v>
      </c>
      <c r="O1796" s="106">
        <v>31.52</v>
      </c>
    </row>
    <row r="1797" spans="1:15">
      <c r="A1797" s="106">
        <v>2010</v>
      </c>
      <c r="B1797" s="106" t="s">
        <v>642</v>
      </c>
      <c r="C1797" s="106" t="s">
        <v>630</v>
      </c>
      <c r="D1797" s="106" t="s">
        <v>632</v>
      </c>
      <c r="E1797" s="106" t="s">
        <v>628</v>
      </c>
      <c r="F1797" s="106" t="s">
        <v>353</v>
      </c>
      <c r="G1797" s="106">
        <v>10.96</v>
      </c>
      <c r="H1797" s="106">
        <v>13.17</v>
      </c>
      <c r="I1797" s="106">
        <v>15.15</v>
      </c>
      <c r="J1797" s="106">
        <v>16.68</v>
      </c>
      <c r="K1797" s="106">
        <v>18.27</v>
      </c>
      <c r="L1797" s="106">
        <v>20.23</v>
      </c>
      <c r="M1797" s="106">
        <v>23.17</v>
      </c>
      <c r="N1797" s="106">
        <v>27.06</v>
      </c>
      <c r="O1797" s="106">
        <v>31.52</v>
      </c>
    </row>
    <row r="1798" spans="1:15">
      <c r="A1798" s="106">
        <v>2010</v>
      </c>
      <c r="B1798" s="106" t="s">
        <v>642</v>
      </c>
      <c r="C1798" s="106" t="s">
        <v>626</v>
      </c>
      <c r="D1798" s="106" t="s">
        <v>632</v>
      </c>
      <c r="E1798" s="106" t="s">
        <v>631</v>
      </c>
      <c r="F1798" s="106" t="s">
        <v>629</v>
      </c>
      <c r="G1798" s="106">
        <v>7.53</v>
      </c>
      <c r="H1798" s="106">
        <v>8.2200000000000006</v>
      </c>
      <c r="I1798" s="106">
        <v>8.83</v>
      </c>
      <c r="J1798" s="106">
        <v>9.52</v>
      </c>
      <c r="K1798" s="106">
        <v>10.23</v>
      </c>
      <c r="L1798" s="106">
        <v>11.22</v>
      </c>
      <c r="M1798" s="106">
        <v>12.29</v>
      </c>
      <c r="N1798" s="106">
        <v>13.44</v>
      </c>
      <c r="O1798" s="106">
        <v>15.44</v>
      </c>
    </row>
    <row r="1799" spans="1:15">
      <c r="A1799" s="106">
        <v>2010</v>
      </c>
      <c r="B1799" s="106" t="s">
        <v>642</v>
      </c>
      <c r="C1799" s="106" t="s">
        <v>630</v>
      </c>
      <c r="D1799" s="106" t="s">
        <v>632</v>
      </c>
      <c r="E1799" s="106" t="s">
        <v>631</v>
      </c>
      <c r="F1799" s="106" t="s">
        <v>629</v>
      </c>
      <c r="G1799" s="106">
        <v>7.53</v>
      </c>
      <c r="H1799" s="106">
        <v>8.24</v>
      </c>
      <c r="I1799" s="106">
        <v>8.84</v>
      </c>
      <c r="J1799" s="106">
        <v>9.5299999999999994</v>
      </c>
      <c r="K1799" s="106">
        <v>10.23</v>
      </c>
      <c r="L1799" s="106">
        <v>11.22</v>
      </c>
      <c r="M1799" s="106">
        <v>12.26</v>
      </c>
      <c r="N1799" s="106">
        <v>13.43</v>
      </c>
      <c r="O1799" s="106">
        <v>15.43</v>
      </c>
    </row>
    <row r="1800" spans="1:15">
      <c r="A1800" s="106">
        <v>2010</v>
      </c>
      <c r="B1800" s="106" t="s">
        <v>642</v>
      </c>
      <c r="C1800" s="106" t="s">
        <v>626</v>
      </c>
      <c r="D1800" s="106" t="s">
        <v>632</v>
      </c>
      <c r="E1800" s="106" t="s">
        <v>631</v>
      </c>
      <c r="F1800" s="106" t="s">
        <v>301</v>
      </c>
      <c r="G1800" s="106">
        <v>6.74</v>
      </c>
      <c r="H1800" s="106">
        <v>7.42</v>
      </c>
      <c r="I1800" s="106">
        <v>7.73</v>
      </c>
      <c r="J1800" s="106">
        <v>8.1199999999999992</v>
      </c>
      <c r="K1800" s="106">
        <v>8.64</v>
      </c>
      <c r="L1800" s="106">
        <v>9.17</v>
      </c>
      <c r="M1800" s="106">
        <v>10.199999999999999</v>
      </c>
      <c r="N1800" s="106">
        <v>11.04</v>
      </c>
      <c r="O1800" s="106">
        <v>11.73</v>
      </c>
    </row>
    <row r="1801" spans="1:15">
      <c r="A1801" s="106">
        <v>2010</v>
      </c>
      <c r="B1801" s="106" t="s">
        <v>642</v>
      </c>
      <c r="C1801" s="106" t="s">
        <v>630</v>
      </c>
      <c r="D1801" s="106" t="s">
        <v>632</v>
      </c>
      <c r="E1801" s="106" t="s">
        <v>631</v>
      </c>
      <c r="F1801" s="106" t="s">
        <v>301</v>
      </c>
      <c r="G1801" s="106">
        <v>6.74</v>
      </c>
      <c r="H1801" s="106">
        <v>7.42</v>
      </c>
      <c r="I1801" s="106">
        <v>7.73</v>
      </c>
      <c r="J1801" s="106">
        <v>8.1199999999999992</v>
      </c>
      <c r="K1801" s="106">
        <v>8.65</v>
      </c>
      <c r="L1801" s="106">
        <v>9.17</v>
      </c>
      <c r="M1801" s="106">
        <v>10.199999999999999</v>
      </c>
      <c r="N1801" s="106">
        <v>11.03</v>
      </c>
      <c r="O1801" s="106">
        <v>11.73</v>
      </c>
    </row>
    <row r="1802" spans="1:15">
      <c r="A1802" s="106">
        <v>2010</v>
      </c>
      <c r="B1802" s="106" t="s">
        <v>642</v>
      </c>
      <c r="C1802" s="106" t="s">
        <v>626</v>
      </c>
      <c r="D1802" s="106" t="s">
        <v>632</v>
      </c>
      <c r="E1802" s="106" t="s">
        <v>631</v>
      </c>
      <c r="F1802" s="106" t="s">
        <v>353</v>
      </c>
      <c r="G1802" s="106">
        <v>7.36</v>
      </c>
      <c r="H1802" s="106">
        <v>7.93</v>
      </c>
      <c r="I1802" s="106">
        <v>8.52</v>
      </c>
      <c r="J1802" s="106">
        <v>9.1</v>
      </c>
      <c r="K1802" s="106">
        <v>9.84</v>
      </c>
      <c r="L1802" s="106">
        <v>10.76</v>
      </c>
      <c r="M1802" s="106">
        <v>11.67</v>
      </c>
      <c r="N1802" s="106">
        <v>12.98</v>
      </c>
      <c r="O1802" s="106">
        <v>15.04</v>
      </c>
    </row>
    <row r="1803" spans="1:15">
      <c r="A1803" s="106">
        <v>2010</v>
      </c>
      <c r="B1803" s="106" t="s">
        <v>642</v>
      </c>
      <c r="C1803" s="106" t="s">
        <v>630</v>
      </c>
      <c r="D1803" s="106" t="s">
        <v>632</v>
      </c>
      <c r="E1803" s="106" t="s">
        <v>631</v>
      </c>
      <c r="F1803" s="106" t="s">
        <v>353</v>
      </c>
      <c r="G1803" s="106">
        <v>7.36</v>
      </c>
      <c r="H1803" s="106">
        <v>7.93</v>
      </c>
      <c r="I1803" s="106">
        <v>8.52</v>
      </c>
      <c r="J1803" s="106">
        <v>9.1300000000000008</v>
      </c>
      <c r="K1803" s="106">
        <v>9.84</v>
      </c>
      <c r="L1803" s="106">
        <v>10.76</v>
      </c>
      <c r="M1803" s="106">
        <v>11.67</v>
      </c>
      <c r="N1803" s="106">
        <v>12.98</v>
      </c>
      <c r="O1803" s="106">
        <v>15.04</v>
      </c>
    </row>
    <row r="1804" spans="1:15">
      <c r="A1804" s="106">
        <v>2010</v>
      </c>
      <c r="B1804" s="106" t="s">
        <v>642</v>
      </c>
      <c r="C1804" s="106" t="s">
        <v>626</v>
      </c>
      <c r="D1804" s="106" t="s">
        <v>632</v>
      </c>
      <c r="E1804" s="106" t="s">
        <v>353</v>
      </c>
      <c r="F1804" s="106" t="s">
        <v>629</v>
      </c>
      <c r="G1804" s="106">
        <v>7.71</v>
      </c>
      <c r="H1804" s="106">
        <v>8.49</v>
      </c>
      <c r="I1804" s="106">
        <v>9.25</v>
      </c>
      <c r="J1804" s="106">
        <v>10.08</v>
      </c>
      <c r="K1804" s="106">
        <v>11.2</v>
      </c>
      <c r="L1804" s="106">
        <v>12.32</v>
      </c>
      <c r="M1804" s="106">
        <v>13.77</v>
      </c>
      <c r="N1804" s="106">
        <v>15.89</v>
      </c>
      <c r="O1804" s="106">
        <v>20.04</v>
      </c>
    </row>
    <row r="1805" spans="1:15">
      <c r="A1805" s="106">
        <v>2010</v>
      </c>
      <c r="B1805" s="106" t="s">
        <v>642</v>
      </c>
      <c r="C1805" s="106" t="s">
        <v>630</v>
      </c>
      <c r="D1805" s="106" t="s">
        <v>632</v>
      </c>
      <c r="E1805" s="106" t="s">
        <v>353</v>
      </c>
      <c r="F1805" s="106" t="s">
        <v>629</v>
      </c>
      <c r="G1805" s="106">
        <v>7.71</v>
      </c>
      <c r="H1805" s="106">
        <v>8.49</v>
      </c>
      <c r="I1805" s="106">
        <v>9.25</v>
      </c>
      <c r="J1805" s="106">
        <v>10.08</v>
      </c>
      <c r="K1805" s="106">
        <v>11.19</v>
      </c>
      <c r="L1805" s="106">
        <v>12.32</v>
      </c>
      <c r="M1805" s="106">
        <v>13.74</v>
      </c>
      <c r="N1805" s="106">
        <v>15.84</v>
      </c>
      <c r="O1805" s="106">
        <v>19.96</v>
      </c>
    </row>
    <row r="1806" spans="1:15">
      <c r="A1806" s="106">
        <v>2010</v>
      </c>
      <c r="B1806" s="106" t="s">
        <v>642</v>
      </c>
      <c r="C1806" s="106" t="s">
        <v>626</v>
      </c>
      <c r="D1806" s="106" t="s">
        <v>632</v>
      </c>
      <c r="E1806" s="106" t="s">
        <v>353</v>
      </c>
      <c r="F1806" s="106" t="s">
        <v>301</v>
      </c>
      <c r="G1806" s="106">
        <v>6.81</v>
      </c>
      <c r="H1806" s="106">
        <v>7.47</v>
      </c>
      <c r="I1806" s="106">
        <v>7.79</v>
      </c>
      <c r="J1806" s="106">
        <v>8.3000000000000007</v>
      </c>
      <c r="K1806" s="106">
        <v>8.8699999999999992</v>
      </c>
      <c r="L1806" s="106">
        <v>9.5</v>
      </c>
      <c r="M1806" s="106">
        <v>10.52</v>
      </c>
      <c r="N1806" s="106">
        <v>11.23</v>
      </c>
      <c r="O1806" s="106">
        <v>12.83</v>
      </c>
    </row>
    <row r="1807" spans="1:15">
      <c r="A1807" s="106">
        <v>2010</v>
      </c>
      <c r="B1807" s="106" t="s">
        <v>642</v>
      </c>
      <c r="C1807" s="106" t="s">
        <v>630</v>
      </c>
      <c r="D1807" s="106" t="s">
        <v>632</v>
      </c>
      <c r="E1807" s="106" t="s">
        <v>353</v>
      </c>
      <c r="F1807" s="106" t="s">
        <v>301</v>
      </c>
      <c r="G1807" s="106">
        <v>6.81</v>
      </c>
      <c r="H1807" s="106">
        <v>7.47</v>
      </c>
      <c r="I1807" s="106">
        <v>7.79</v>
      </c>
      <c r="J1807" s="106">
        <v>8.31</v>
      </c>
      <c r="K1807" s="106">
        <v>8.8699999999999992</v>
      </c>
      <c r="L1807" s="106">
        <v>9.5</v>
      </c>
      <c r="M1807" s="106">
        <v>10.52</v>
      </c>
      <c r="N1807" s="106">
        <v>11.22</v>
      </c>
      <c r="O1807" s="106">
        <v>12.81</v>
      </c>
    </row>
    <row r="1808" spans="1:15">
      <c r="A1808" s="106">
        <v>2010</v>
      </c>
      <c r="B1808" s="106" t="s">
        <v>642</v>
      </c>
      <c r="C1808" s="106" t="s">
        <v>626</v>
      </c>
      <c r="D1808" s="106" t="s">
        <v>632</v>
      </c>
      <c r="E1808" s="106" t="s">
        <v>353</v>
      </c>
      <c r="F1808" s="106" t="s">
        <v>353</v>
      </c>
      <c r="G1808" s="106">
        <v>7.47</v>
      </c>
      <c r="H1808" s="106">
        <v>8.16</v>
      </c>
      <c r="I1808" s="106">
        <v>8.8699999999999992</v>
      </c>
      <c r="J1808" s="106">
        <v>9.66</v>
      </c>
      <c r="K1808" s="106">
        <v>10.62</v>
      </c>
      <c r="L1808" s="106">
        <v>11.53</v>
      </c>
      <c r="M1808" s="106">
        <v>12.98</v>
      </c>
      <c r="N1808" s="106">
        <v>15.07</v>
      </c>
      <c r="O1808" s="106">
        <v>18.72</v>
      </c>
    </row>
    <row r="1809" spans="1:15">
      <c r="A1809" s="106">
        <v>2010</v>
      </c>
      <c r="B1809" s="106" t="s">
        <v>642</v>
      </c>
      <c r="C1809" s="106" t="s">
        <v>630</v>
      </c>
      <c r="D1809" s="106" t="s">
        <v>632</v>
      </c>
      <c r="E1809" s="106" t="s">
        <v>353</v>
      </c>
      <c r="F1809" s="106" t="s">
        <v>353</v>
      </c>
      <c r="G1809" s="106">
        <v>7.47</v>
      </c>
      <c r="H1809" s="106">
        <v>8.16</v>
      </c>
      <c r="I1809" s="106">
        <v>8.8699999999999992</v>
      </c>
      <c r="J1809" s="106">
        <v>9.66</v>
      </c>
      <c r="K1809" s="106">
        <v>10.62</v>
      </c>
      <c r="L1809" s="106">
        <v>11.51</v>
      </c>
      <c r="M1809" s="106">
        <v>12.97</v>
      </c>
      <c r="N1809" s="106">
        <v>15.05</v>
      </c>
      <c r="O1809" s="106">
        <v>18.71</v>
      </c>
    </row>
    <row r="1810" spans="1:15">
      <c r="A1810" s="106">
        <v>2010</v>
      </c>
      <c r="B1810" s="106" t="s">
        <v>642</v>
      </c>
      <c r="C1810" s="106" t="s">
        <v>626</v>
      </c>
      <c r="D1810" s="106" t="s">
        <v>633</v>
      </c>
      <c r="E1810" s="106" t="s">
        <v>628</v>
      </c>
      <c r="F1810" s="106" t="s">
        <v>629</v>
      </c>
      <c r="G1810" s="106">
        <v>9.92</v>
      </c>
      <c r="H1810" s="106">
        <v>10.94</v>
      </c>
      <c r="I1810" s="106">
        <v>11.6</v>
      </c>
      <c r="J1810" s="106">
        <v>12.18</v>
      </c>
      <c r="K1810" s="106">
        <v>12.78</v>
      </c>
      <c r="L1810" s="106">
        <v>13.48</v>
      </c>
      <c r="M1810" s="106">
        <v>14.32</v>
      </c>
      <c r="N1810" s="106">
        <v>15.67</v>
      </c>
      <c r="O1810" s="106">
        <v>18.46</v>
      </c>
    </row>
    <row r="1811" spans="1:15">
      <c r="A1811" s="106">
        <v>2010</v>
      </c>
      <c r="B1811" s="106" t="s">
        <v>642</v>
      </c>
      <c r="C1811" s="106" t="s">
        <v>630</v>
      </c>
      <c r="D1811" s="106" t="s">
        <v>633</v>
      </c>
      <c r="E1811" s="106" t="s">
        <v>628</v>
      </c>
      <c r="F1811" s="106" t="s">
        <v>629</v>
      </c>
      <c r="G1811" s="106">
        <v>9.92</v>
      </c>
      <c r="H1811" s="106">
        <v>10.94</v>
      </c>
      <c r="I1811" s="106">
        <v>11.6</v>
      </c>
      <c r="J1811" s="106">
        <v>12.18</v>
      </c>
      <c r="K1811" s="106">
        <v>12.78</v>
      </c>
      <c r="L1811" s="106">
        <v>13.48</v>
      </c>
      <c r="M1811" s="106">
        <v>14.32</v>
      </c>
      <c r="N1811" s="106">
        <v>15.67</v>
      </c>
      <c r="O1811" s="106">
        <v>18.46</v>
      </c>
    </row>
    <row r="1812" spans="1:15">
      <c r="A1812" s="106">
        <v>2010</v>
      </c>
      <c r="B1812" s="106" t="s">
        <v>642</v>
      </c>
      <c r="C1812" s="106" t="s">
        <v>626</v>
      </c>
      <c r="D1812" s="106" t="s">
        <v>633</v>
      </c>
      <c r="E1812" s="106" t="s">
        <v>628</v>
      </c>
      <c r="F1812" s="106" t="s">
        <v>301</v>
      </c>
      <c r="G1812" s="106">
        <v>8.1</v>
      </c>
      <c r="H1812" s="106">
        <v>9.0500000000000007</v>
      </c>
      <c r="I1812" s="106">
        <v>10.029999999999999</v>
      </c>
      <c r="J1812" s="106">
        <v>10.67</v>
      </c>
      <c r="K1812" s="106">
        <v>11.29</v>
      </c>
      <c r="L1812" s="106">
        <v>11.92</v>
      </c>
      <c r="M1812" s="106">
        <v>12.71</v>
      </c>
      <c r="N1812" s="106">
        <v>13.82</v>
      </c>
      <c r="O1812" s="106">
        <v>16.43</v>
      </c>
    </row>
    <row r="1813" spans="1:15">
      <c r="A1813" s="106">
        <v>2010</v>
      </c>
      <c r="B1813" s="106" t="s">
        <v>642</v>
      </c>
      <c r="C1813" s="106" t="s">
        <v>630</v>
      </c>
      <c r="D1813" s="106" t="s">
        <v>633</v>
      </c>
      <c r="E1813" s="106" t="s">
        <v>628</v>
      </c>
      <c r="F1813" s="106" t="s">
        <v>301</v>
      </c>
      <c r="G1813" s="106">
        <v>8.1</v>
      </c>
      <c r="H1813" s="106">
        <v>9.0500000000000007</v>
      </c>
      <c r="I1813" s="106">
        <v>10.029999999999999</v>
      </c>
      <c r="J1813" s="106">
        <v>10.67</v>
      </c>
      <c r="K1813" s="106">
        <v>11.29</v>
      </c>
      <c r="L1813" s="106">
        <v>11.92</v>
      </c>
      <c r="M1813" s="106">
        <v>12.71</v>
      </c>
      <c r="N1813" s="106">
        <v>13.82</v>
      </c>
      <c r="O1813" s="106">
        <v>16.43</v>
      </c>
    </row>
    <row r="1814" spans="1:15">
      <c r="A1814" s="106">
        <v>2010</v>
      </c>
      <c r="B1814" s="106" t="s">
        <v>642</v>
      </c>
      <c r="C1814" s="106" t="s">
        <v>626</v>
      </c>
      <c r="D1814" s="106" t="s">
        <v>633</v>
      </c>
      <c r="E1814" s="106" t="s">
        <v>628</v>
      </c>
      <c r="F1814" s="106" t="s">
        <v>353</v>
      </c>
      <c r="G1814" s="106">
        <v>8.89</v>
      </c>
      <c r="H1814" s="106">
        <v>10.18</v>
      </c>
      <c r="I1814" s="106">
        <v>10.98</v>
      </c>
      <c r="J1814" s="106">
        <v>11.59</v>
      </c>
      <c r="K1814" s="106">
        <v>12.21</v>
      </c>
      <c r="L1814" s="106">
        <v>12.9</v>
      </c>
      <c r="M1814" s="106">
        <v>13.81</v>
      </c>
      <c r="N1814" s="106">
        <v>15.04</v>
      </c>
      <c r="O1814" s="106">
        <v>17.77</v>
      </c>
    </row>
    <row r="1815" spans="1:15">
      <c r="A1815" s="106">
        <v>2010</v>
      </c>
      <c r="B1815" s="106" t="s">
        <v>642</v>
      </c>
      <c r="C1815" s="106" t="s">
        <v>630</v>
      </c>
      <c r="D1815" s="106" t="s">
        <v>633</v>
      </c>
      <c r="E1815" s="106" t="s">
        <v>628</v>
      </c>
      <c r="F1815" s="106" t="s">
        <v>353</v>
      </c>
      <c r="G1815" s="106">
        <v>8.89</v>
      </c>
      <c r="H1815" s="106">
        <v>10.18</v>
      </c>
      <c r="I1815" s="106">
        <v>10.98</v>
      </c>
      <c r="J1815" s="106">
        <v>11.59</v>
      </c>
      <c r="K1815" s="106">
        <v>12.21</v>
      </c>
      <c r="L1815" s="106">
        <v>12.9</v>
      </c>
      <c r="M1815" s="106">
        <v>13.81</v>
      </c>
      <c r="N1815" s="106">
        <v>15.04</v>
      </c>
      <c r="O1815" s="106">
        <v>17.77</v>
      </c>
    </row>
    <row r="1816" spans="1:15">
      <c r="A1816" s="106">
        <v>2010</v>
      </c>
      <c r="B1816" s="106" t="s">
        <v>642</v>
      </c>
      <c r="C1816" s="106" t="s">
        <v>626</v>
      </c>
      <c r="D1816" s="106" t="s">
        <v>633</v>
      </c>
      <c r="E1816" s="106" t="s">
        <v>631</v>
      </c>
      <c r="F1816" s="106" t="s">
        <v>629</v>
      </c>
      <c r="G1816" s="106">
        <v>7.09</v>
      </c>
      <c r="H1816" s="106">
        <v>7.54</v>
      </c>
      <c r="I1816" s="106">
        <v>8</v>
      </c>
      <c r="J1816" s="106">
        <v>8.61</v>
      </c>
      <c r="K1816" s="106">
        <v>9.18</v>
      </c>
      <c r="L1816" s="106">
        <v>9.6999999999999993</v>
      </c>
      <c r="M1816" s="106">
        <v>10.32</v>
      </c>
      <c r="N1816" s="106">
        <v>11.22</v>
      </c>
      <c r="O1816" s="106">
        <v>12.79</v>
      </c>
    </row>
    <row r="1817" spans="1:15">
      <c r="A1817" s="106">
        <v>2010</v>
      </c>
      <c r="B1817" s="106" t="s">
        <v>642</v>
      </c>
      <c r="C1817" s="106" t="s">
        <v>630</v>
      </c>
      <c r="D1817" s="106" t="s">
        <v>633</v>
      </c>
      <c r="E1817" s="106" t="s">
        <v>631</v>
      </c>
      <c r="F1817" s="106" t="s">
        <v>629</v>
      </c>
      <c r="G1817" s="106">
        <v>7.09</v>
      </c>
      <c r="H1817" s="106">
        <v>7.54</v>
      </c>
      <c r="I1817" s="106">
        <v>8</v>
      </c>
      <c r="J1817" s="106">
        <v>8.6199999999999992</v>
      </c>
      <c r="K1817" s="106">
        <v>9.18</v>
      </c>
      <c r="L1817" s="106">
        <v>9.6999999999999993</v>
      </c>
      <c r="M1817" s="106">
        <v>10.33</v>
      </c>
      <c r="N1817" s="106">
        <v>11.22</v>
      </c>
      <c r="O1817" s="106">
        <v>12.79</v>
      </c>
    </row>
    <row r="1818" spans="1:15">
      <c r="A1818" s="106">
        <v>2010</v>
      </c>
      <c r="B1818" s="106" t="s">
        <v>642</v>
      </c>
      <c r="C1818" s="106" t="s">
        <v>626</v>
      </c>
      <c r="D1818" s="106" t="s">
        <v>633</v>
      </c>
      <c r="E1818" s="106" t="s">
        <v>631</v>
      </c>
      <c r="F1818" s="106" t="s">
        <v>301</v>
      </c>
      <c r="G1818" s="106">
        <v>6.83</v>
      </c>
      <c r="H1818" s="106">
        <v>7.17</v>
      </c>
      <c r="I1818" s="106">
        <v>7.44</v>
      </c>
      <c r="J1818" s="106">
        <v>7.76</v>
      </c>
      <c r="K1818" s="106">
        <v>8.16</v>
      </c>
      <c r="L1818" s="106">
        <v>8.69</v>
      </c>
      <c r="M1818" s="106">
        <v>9.25</v>
      </c>
      <c r="N1818" s="106">
        <v>10.06</v>
      </c>
      <c r="O1818" s="106">
        <v>10.89</v>
      </c>
    </row>
    <row r="1819" spans="1:15">
      <c r="A1819" s="106">
        <v>2010</v>
      </c>
      <c r="B1819" s="106" t="s">
        <v>642</v>
      </c>
      <c r="C1819" s="106" t="s">
        <v>630</v>
      </c>
      <c r="D1819" s="106" t="s">
        <v>633</v>
      </c>
      <c r="E1819" s="106" t="s">
        <v>631</v>
      </c>
      <c r="F1819" s="106" t="s">
        <v>301</v>
      </c>
      <c r="G1819" s="106">
        <v>6.83</v>
      </c>
      <c r="H1819" s="106">
        <v>7.17</v>
      </c>
      <c r="I1819" s="106">
        <v>7.44</v>
      </c>
      <c r="J1819" s="106">
        <v>7.76</v>
      </c>
      <c r="K1819" s="106">
        <v>8.15</v>
      </c>
      <c r="L1819" s="106">
        <v>8.69</v>
      </c>
      <c r="M1819" s="106">
        <v>9.25</v>
      </c>
      <c r="N1819" s="106">
        <v>10.06</v>
      </c>
      <c r="O1819" s="106">
        <v>10.89</v>
      </c>
    </row>
    <row r="1820" spans="1:15">
      <c r="A1820" s="106">
        <v>2010</v>
      </c>
      <c r="B1820" s="106" t="s">
        <v>642</v>
      </c>
      <c r="C1820" s="106" t="s">
        <v>626</v>
      </c>
      <c r="D1820" s="106" t="s">
        <v>633</v>
      </c>
      <c r="E1820" s="106" t="s">
        <v>631</v>
      </c>
      <c r="F1820" s="106" t="s">
        <v>353</v>
      </c>
      <c r="G1820" s="106">
        <v>6.97</v>
      </c>
      <c r="H1820" s="106">
        <v>7.31</v>
      </c>
      <c r="I1820" s="106">
        <v>7.65</v>
      </c>
      <c r="J1820" s="106">
        <v>8.06</v>
      </c>
      <c r="K1820" s="106">
        <v>8.6300000000000008</v>
      </c>
      <c r="L1820" s="106">
        <v>9.18</v>
      </c>
      <c r="M1820" s="106">
        <v>9.81</v>
      </c>
      <c r="N1820" s="106">
        <v>10.57</v>
      </c>
      <c r="O1820" s="106">
        <v>11.55</v>
      </c>
    </row>
    <row r="1821" spans="1:15">
      <c r="A1821" s="106">
        <v>2010</v>
      </c>
      <c r="B1821" s="106" t="s">
        <v>642</v>
      </c>
      <c r="C1821" s="106" t="s">
        <v>630</v>
      </c>
      <c r="D1821" s="106" t="s">
        <v>633</v>
      </c>
      <c r="E1821" s="106" t="s">
        <v>631</v>
      </c>
      <c r="F1821" s="106" t="s">
        <v>353</v>
      </c>
      <c r="G1821" s="106">
        <v>6.97</v>
      </c>
      <c r="H1821" s="106">
        <v>7.31</v>
      </c>
      <c r="I1821" s="106">
        <v>7.65</v>
      </c>
      <c r="J1821" s="106">
        <v>8.06</v>
      </c>
      <c r="K1821" s="106">
        <v>8.6300000000000008</v>
      </c>
      <c r="L1821" s="106">
        <v>9.18</v>
      </c>
      <c r="M1821" s="106">
        <v>9.81</v>
      </c>
      <c r="N1821" s="106">
        <v>10.57</v>
      </c>
      <c r="O1821" s="106">
        <v>11.56</v>
      </c>
    </row>
    <row r="1822" spans="1:15">
      <c r="A1822" s="106">
        <v>2010</v>
      </c>
      <c r="B1822" s="106" t="s">
        <v>642</v>
      </c>
      <c r="C1822" s="106" t="s">
        <v>626</v>
      </c>
      <c r="D1822" s="106" t="s">
        <v>633</v>
      </c>
      <c r="E1822" s="106" t="s">
        <v>353</v>
      </c>
      <c r="F1822" s="106" t="s">
        <v>629</v>
      </c>
      <c r="G1822" s="106">
        <v>7.76</v>
      </c>
      <c r="H1822" s="106">
        <v>8.89</v>
      </c>
      <c r="I1822" s="106">
        <v>9.9</v>
      </c>
      <c r="J1822" s="106">
        <v>10.84</v>
      </c>
      <c r="K1822" s="106">
        <v>11.59</v>
      </c>
      <c r="L1822" s="106">
        <v>12.35</v>
      </c>
      <c r="M1822" s="106">
        <v>13.22</v>
      </c>
      <c r="N1822" s="106">
        <v>14.44</v>
      </c>
      <c r="O1822" s="106">
        <v>16.809999999999999</v>
      </c>
    </row>
    <row r="1823" spans="1:15">
      <c r="A1823" s="106">
        <v>2010</v>
      </c>
      <c r="B1823" s="106" t="s">
        <v>642</v>
      </c>
      <c r="C1823" s="106" t="s">
        <v>630</v>
      </c>
      <c r="D1823" s="106" t="s">
        <v>633</v>
      </c>
      <c r="E1823" s="106" t="s">
        <v>353</v>
      </c>
      <c r="F1823" s="106" t="s">
        <v>629</v>
      </c>
      <c r="G1823" s="106">
        <v>7.76</v>
      </c>
      <c r="H1823" s="106">
        <v>8.89</v>
      </c>
      <c r="I1823" s="106">
        <v>9.9</v>
      </c>
      <c r="J1823" s="106">
        <v>10.84</v>
      </c>
      <c r="K1823" s="106">
        <v>11.59</v>
      </c>
      <c r="L1823" s="106">
        <v>12.34</v>
      </c>
      <c r="M1823" s="106">
        <v>13.21</v>
      </c>
      <c r="N1823" s="106">
        <v>14.43</v>
      </c>
      <c r="O1823" s="106">
        <v>16.8</v>
      </c>
    </row>
    <row r="1824" spans="1:15">
      <c r="A1824" s="106">
        <v>2010</v>
      </c>
      <c r="B1824" s="106" t="s">
        <v>642</v>
      </c>
      <c r="C1824" s="106" t="s">
        <v>626</v>
      </c>
      <c r="D1824" s="106" t="s">
        <v>633</v>
      </c>
      <c r="E1824" s="106" t="s">
        <v>353</v>
      </c>
      <c r="F1824" s="106" t="s">
        <v>301</v>
      </c>
      <c r="G1824" s="106">
        <v>7.13</v>
      </c>
      <c r="H1824" s="106">
        <v>7.56</v>
      </c>
      <c r="I1824" s="106">
        <v>8.11</v>
      </c>
      <c r="J1824" s="106">
        <v>8.8699999999999992</v>
      </c>
      <c r="K1824" s="106">
        <v>9.61</v>
      </c>
      <c r="L1824" s="106">
        <v>10.41</v>
      </c>
      <c r="M1824" s="106">
        <v>11.13</v>
      </c>
      <c r="N1824" s="106">
        <v>12.04</v>
      </c>
      <c r="O1824" s="106">
        <v>13.93</v>
      </c>
    </row>
    <row r="1825" spans="1:15">
      <c r="A1825" s="106">
        <v>2010</v>
      </c>
      <c r="B1825" s="106" t="s">
        <v>642</v>
      </c>
      <c r="C1825" s="106" t="s">
        <v>630</v>
      </c>
      <c r="D1825" s="106" t="s">
        <v>633</v>
      </c>
      <c r="E1825" s="106" t="s">
        <v>353</v>
      </c>
      <c r="F1825" s="106" t="s">
        <v>301</v>
      </c>
      <c r="G1825" s="106">
        <v>7.13</v>
      </c>
      <c r="H1825" s="106">
        <v>7.56</v>
      </c>
      <c r="I1825" s="106">
        <v>8.11</v>
      </c>
      <c r="J1825" s="106">
        <v>8.8699999999999992</v>
      </c>
      <c r="K1825" s="106">
        <v>9.61</v>
      </c>
      <c r="L1825" s="106">
        <v>10.41</v>
      </c>
      <c r="M1825" s="106">
        <v>11.13</v>
      </c>
      <c r="N1825" s="106">
        <v>12.04</v>
      </c>
      <c r="O1825" s="106">
        <v>13.92</v>
      </c>
    </row>
    <row r="1826" spans="1:15">
      <c r="A1826" s="106">
        <v>2010</v>
      </c>
      <c r="B1826" s="106" t="s">
        <v>642</v>
      </c>
      <c r="C1826" s="106" t="s">
        <v>626</v>
      </c>
      <c r="D1826" s="106" t="s">
        <v>633</v>
      </c>
      <c r="E1826" s="106" t="s">
        <v>353</v>
      </c>
      <c r="F1826" s="106" t="s">
        <v>353</v>
      </c>
      <c r="G1826" s="106">
        <v>7.36</v>
      </c>
      <c r="H1826" s="106">
        <v>8.06</v>
      </c>
      <c r="I1826" s="106">
        <v>8.9700000000000006</v>
      </c>
      <c r="J1826" s="106">
        <v>9.86</v>
      </c>
      <c r="K1826" s="106">
        <v>10.69</v>
      </c>
      <c r="L1826" s="106">
        <v>11.46</v>
      </c>
      <c r="M1826" s="106">
        <v>12.34</v>
      </c>
      <c r="N1826" s="106">
        <v>13.56</v>
      </c>
      <c r="O1826" s="106">
        <v>15.78</v>
      </c>
    </row>
    <row r="1827" spans="1:15">
      <c r="A1827" s="106">
        <v>2010</v>
      </c>
      <c r="B1827" s="106" t="s">
        <v>642</v>
      </c>
      <c r="C1827" s="106" t="s">
        <v>630</v>
      </c>
      <c r="D1827" s="106" t="s">
        <v>633</v>
      </c>
      <c r="E1827" s="106" t="s">
        <v>353</v>
      </c>
      <c r="F1827" s="106" t="s">
        <v>353</v>
      </c>
      <c r="G1827" s="106">
        <v>7.36</v>
      </c>
      <c r="H1827" s="106">
        <v>8.06</v>
      </c>
      <c r="I1827" s="106">
        <v>8.9700000000000006</v>
      </c>
      <c r="J1827" s="106">
        <v>9.86</v>
      </c>
      <c r="K1827" s="106">
        <v>10.69</v>
      </c>
      <c r="L1827" s="106">
        <v>11.45</v>
      </c>
      <c r="M1827" s="106">
        <v>12.34</v>
      </c>
      <c r="N1827" s="106">
        <v>13.56</v>
      </c>
      <c r="O1827" s="106">
        <v>15.78</v>
      </c>
    </row>
    <row r="1828" spans="1:15">
      <c r="A1828" s="106">
        <v>2010</v>
      </c>
      <c r="B1828" s="106" t="s">
        <v>642</v>
      </c>
      <c r="C1828" s="106" t="s">
        <v>626</v>
      </c>
      <c r="D1828" s="106" t="s">
        <v>353</v>
      </c>
      <c r="E1828" s="106" t="s">
        <v>628</v>
      </c>
      <c r="F1828" s="106" t="s">
        <v>629</v>
      </c>
      <c r="G1828" s="106">
        <v>10.4</v>
      </c>
      <c r="H1828" s="106">
        <v>11.41</v>
      </c>
      <c r="I1828" s="106">
        <v>12.25</v>
      </c>
      <c r="J1828" s="106">
        <v>13.11</v>
      </c>
      <c r="K1828" s="106">
        <v>14.1</v>
      </c>
      <c r="L1828" s="106">
        <v>15.44</v>
      </c>
      <c r="M1828" s="106">
        <v>17.559999999999999</v>
      </c>
      <c r="N1828" s="106">
        <v>20.52</v>
      </c>
      <c r="O1828" s="106">
        <v>25.47</v>
      </c>
    </row>
    <row r="1829" spans="1:15">
      <c r="A1829" s="106">
        <v>2010</v>
      </c>
      <c r="B1829" s="106" t="s">
        <v>642</v>
      </c>
      <c r="C1829" s="106" t="s">
        <v>630</v>
      </c>
      <c r="D1829" s="106" t="s">
        <v>353</v>
      </c>
      <c r="E1829" s="106" t="s">
        <v>628</v>
      </c>
      <c r="F1829" s="106" t="s">
        <v>629</v>
      </c>
      <c r="G1829" s="106">
        <v>10.4</v>
      </c>
      <c r="H1829" s="106">
        <v>11.41</v>
      </c>
      <c r="I1829" s="106">
        <v>12.25</v>
      </c>
      <c r="J1829" s="106">
        <v>13.11</v>
      </c>
      <c r="K1829" s="106">
        <v>14.1</v>
      </c>
      <c r="L1829" s="106">
        <v>15.44</v>
      </c>
      <c r="M1829" s="106">
        <v>17.55</v>
      </c>
      <c r="N1829" s="106">
        <v>20.52</v>
      </c>
      <c r="O1829" s="106">
        <v>25.47</v>
      </c>
    </row>
    <row r="1830" spans="1:15">
      <c r="A1830" s="106">
        <v>2010</v>
      </c>
      <c r="B1830" s="106" t="s">
        <v>642</v>
      </c>
      <c r="C1830" s="106" t="s">
        <v>626</v>
      </c>
      <c r="D1830" s="106" t="s">
        <v>353</v>
      </c>
      <c r="E1830" s="106" t="s">
        <v>628</v>
      </c>
      <c r="F1830" s="106" t="s">
        <v>301</v>
      </c>
      <c r="G1830" s="106">
        <v>8.11</v>
      </c>
      <c r="H1830" s="106">
        <v>9.2100000000000009</v>
      </c>
      <c r="I1830" s="106">
        <v>10.11</v>
      </c>
      <c r="J1830" s="106">
        <v>10.77</v>
      </c>
      <c r="K1830" s="106">
        <v>11.41</v>
      </c>
      <c r="L1830" s="106">
        <v>12.05</v>
      </c>
      <c r="M1830" s="106">
        <v>12.92</v>
      </c>
      <c r="N1830" s="106">
        <v>14.35</v>
      </c>
      <c r="O1830" s="106">
        <v>17.32</v>
      </c>
    </row>
    <row r="1831" spans="1:15">
      <c r="A1831" s="106">
        <v>2010</v>
      </c>
      <c r="B1831" s="106" t="s">
        <v>642</v>
      </c>
      <c r="C1831" s="106" t="s">
        <v>630</v>
      </c>
      <c r="D1831" s="106" t="s">
        <v>353</v>
      </c>
      <c r="E1831" s="106" t="s">
        <v>628</v>
      </c>
      <c r="F1831" s="106" t="s">
        <v>301</v>
      </c>
      <c r="G1831" s="106">
        <v>8.11</v>
      </c>
      <c r="H1831" s="106">
        <v>9.2100000000000009</v>
      </c>
      <c r="I1831" s="106">
        <v>10.11</v>
      </c>
      <c r="J1831" s="106">
        <v>10.77</v>
      </c>
      <c r="K1831" s="106">
        <v>11.41</v>
      </c>
      <c r="L1831" s="106">
        <v>12.05</v>
      </c>
      <c r="M1831" s="106">
        <v>12.92</v>
      </c>
      <c r="N1831" s="106">
        <v>14.35</v>
      </c>
      <c r="O1831" s="106">
        <v>17.32</v>
      </c>
    </row>
    <row r="1832" spans="1:15">
      <c r="A1832" s="106">
        <v>2010</v>
      </c>
      <c r="B1832" s="106" t="s">
        <v>642</v>
      </c>
      <c r="C1832" s="106" t="s">
        <v>626</v>
      </c>
      <c r="D1832" s="106" t="s">
        <v>353</v>
      </c>
      <c r="E1832" s="106" t="s">
        <v>628</v>
      </c>
      <c r="F1832" s="106" t="s">
        <v>353</v>
      </c>
      <c r="G1832" s="106">
        <v>9.41</v>
      </c>
      <c r="H1832" s="106">
        <v>10.68</v>
      </c>
      <c r="I1832" s="106">
        <v>11.47</v>
      </c>
      <c r="J1832" s="106">
        <v>12.27</v>
      </c>
      <c r="K1832" s="106">
        <v>13.16</v>
      </c>
      <c r="L1832" s="106">
        <v>14.25</v>
      </c>
      <c r="M1832" s="106">
        <v>15.96</v>
      </c>
      <c r="N1832" s="106">
        <v>18.579999999999998</v>
      </c>
      <c r="O1832" s="106">
        <v>23.36</v>
      </c>
    </row>
    <row r="1833" spans="1:15">
      <c r="A1833" s="106">
        <v>2010</v>
      </c>
      <c r="B1833" s="106" t="s">
        <v>642</v>
      </c>
      <c r="C1833" s="106" t="s">
        <v>630</v>
      </c>
      <c r="D1833" s="106" t="s">
        <v>353</v>
      </c>
      <c r="E1833" s="106" t="s">
        <v>628</v>
      </c>
      <c r="F1833" s="106" t="s">
        <v>353</v>
      </c>
      <c r="G1833" s="106">
        <v>9.41</v>
      </c>
      <c r="H1833" s="106">
        <v>10.68</v>
      </c>
      <c r="I1833" s="106">
        <v>11.47</v>
      </c>
      <c r="J1833" s="106">
        <v>12.27</v>
      </c>
      <c r="K1833" s="106">
        <v>13.16</v>
      </c>
      <c r="L1833" s="106">
        <v>14.25</v>
      </c>
      <c r="M1833" s="106">
        <v>15.96</v>
      </c>
      <c r="N1833" s="106">
        <v>18.579999999999998</v>
      </c>
      <c r="O1833" s="106">
        <v>23.36</v>
      </c>
    </row>
    <row r="1834" spans="1:15">
      <c r="A1834" s="106">
        <v>2010</v>
      </c>
      <c r="B1834" s="106" t="s">
        <v>642</v>
      </c>
      <c r="C1834" s="106" t="s">
        <v>626</v>
      </c>
      <c r="D1834" s="106" t="s">
        <v>353</v>
      </c>
      <c r="E1834" s="106" t="s">
        <v>631</v>
      </c>
      <c r="F1834" s="106" t="s">
        <v>629</v>
      </c>
      <c r="G1834" s="106">
        <v>7.42</v>
      </c>
      <c r="H1834" s="106">
        <v>8.1999999999999993</v>
      </c>
      <c r="I1834" s="106">
        <v>8.93</v>
      </c>
      <c r="J1834" s="106">
        <v>9.5500000000000007</v>
      </c>
      <c r="K1834" s="106">
        <v>10.19</v>
      </c>
      <c r="L1834" s="106">
        <v>11</v>
      </c>
      <c r="M1834" s="106">
        <v>11.85</v>
      </c>
      <c r="N1834" s="106">
        <v>13.05</v>
      </c>
      <c r="O1834" s="106">
        <v>14.96</v>
      </c>
    </row>
    <row r="1835" spans="1:15">
      <c r="A1835" s="106">
        <v>2010</v>
      </c>
      <c r="B1835" s="106" t="s">
        <v>642</v>
      </c>
      <c r="C1835" s="106" t="s">
        <v>630</v>
      </c>
      <c r="D1835" s="106" t="s">
        <v>353</v>
      </c>
      <c r="E1835" s="106" t="s">
        <v>631</v>
      </c>
      <c r="F1835" s="106" t="s">
        <v>629</v>
      </c>
      <c r="G1835" s="106">
        <v>7.43</v>
      </c>
      <c r="H1835" s="106">
        <v>8.2100000000000009</v>
      </c>
      <c r="I1835" s="106">
        <v>8.93</v>
      </c>
      <c r="J1835" s="106">
        <v>9.5500000000000007</v>
      </c>
      <c r="K1835" s="106">
        <v>10.199999999999999</v>
      </c>
      <c r="L1835" s="106">
        <v>10.99</v>
      </c>
      <c r="M1835" s="106">
        <v>11.84</v>
      </c>
      <c r="N1835" s="106">
        <v>13.05</v>
      </c>
      <c r="O1835" s="106">
        <v>14.96</v>
      </c>
    </row>
    <row r="1836" spans="1:15">
      <c r="A1836" s="106">
        <v>2010</v>
      </c>
      <c r="B1836" s="106" t="s">
        <v>642</v>
      </c>
      <c r="C1836" s="106" t="s">
        <v>626</v>
      </c>
      <c r="D1836" s="106" t="s">
        <v>353</v>
      </c>
      <c r="E1836" s="106" t="s">
        <v>631</v>
      </c>
      <c r="F1836" s="106" t="s">
        <v>301</v>
      </c>
      <c r="G1836" s="106">
        <v>6.82</v>
      </c>
      <c r="H1836" s="106">
        <v>7.27</v>
      </c>
      <c r="I1836" s="106">
        <v>7.6</v>
      </c>
      <c r="J1836" s="106">
        <v>8.01</v>
      </c>
      <c r="K1836" s="106">
        <v>8.5399999999999991</v>
      </c>
      <c r="L1836" s="106">
        <v>9.06</v>
      </c>
      <c r="M1836" s="106">
        <v>9.83</v>
      </c>
      <c r="N1836" s="106">
        <v>10.61</v>
      </c>
      <c r="O1836" s="106">
        <v>11.45</v>
      </c>
    </row>
    <row r="1837" spans="1:15">
      <c r="A1837" s="106">
        <v>2010</v>
      </c>
      <c r="B1837" s="106" t="s">
        <v>642</v>
      </c>
      <c r="C1837" s="106" t="s">
        <v>630</v>
      </c>
      <c r="D1837" s="106" t="s">
        <v>353</v>
      </c>
      <c r="E1837" s="106" t="s">
        <v>631</v>
      </c>
      <c r="F1837" s="106" t="s">
        <v>301</v>
      </c>
      <c r="G1837" s="106">
        <v>6.82</v>
      </c>
      <c r="H1837" s="106">
        <v>7.27</v>
      </c>
      <c r="I1837" s="106">
        <v>7.6</v>
      </c>
      <c r="J1837" s="106">
        <v>8.02</v>
      </c>
      <c r="K1837" s="106">
        <v>8.5500000000000007</v>
      </c>
      <c r="L1837" s="106">
        <v>9.07</v>
      </c>
      <c r="M1837" s="106">
        <v>9.85</v>
      </c>
      <c r="N1837" s="106">
        <v>10.59</v>
      </c>
      <c r="O1837" s="106">
        <v>11.45</v>
      </c>
    </row>
    <row r="1838" spans="1:15">
      <c r="A1838" s="106">
        <v>2010</v>
      </c>
      <c r="B1838" s="106" t="s">
        <v>642</v>
      </c>
      <c r="C1838" s="106" t="s">
        <v>626</v>
      </c>
      <c r="D1838" s="106" t="s">
        <v>353</v>
      </c>
      <c r="E1838" s="106" t="s">
        <v>631</v>
      </c>
      <c r="F1838" s="106" t="s">
        <v>353</v>
      </c>
      <c r="G1838" s="106">
        <v>7.15</v>
      </c>
      <c r="H1838" s="106">
        <v>7.69</v>
      </c>
      <c r="I1838" s="106">
        <v>8.33</v>
      </c>
      <c r="J1838" s="106">
        <v>8.99</v>
      </c>
      <c r="K1838" s="106">
        <v>9.58</v>
      </c>
      <c r="L1838" s="106">
        <v>10.31</v>
      </c>
      <c r="M1838" s="106">
        <v>11.11</v>
      </c>
      <c r="N1838" s="106">
        <v>12.17</v>
      </c>
      <c r="O1838" s="106">
        <v>14.12</v>
      </c>
    </row>
    <row r="1839" spans="1:15">
      <c r="A1839" s="106">
        <v>2010</v>
      </c>
      <c r="B1839" s="106" t="s">
        <v>642</v>
      </c>
      <c r="C1839" s="106" t="s">
        <v>630</v>
      </c>
      <c r="D1839" s="106" t="s">
        <v>353</v>
      </c>
      <c r="E1839" s="106" t="s">
        <v>631</v>
      </c>
      <c r="F1839" s="106" t="s">
        <v>353</v>
      </c>
      <c r="G1839" s="106">
        <v>7.15</v>
      </c>
      <c r="H1839" s="106">
        <v>7.7</v>
      </c>
      <c r="I1839" s="106">
        <v>8.34</v>
      </c>
      <c r="J1839" s="106">
        <v>9</v>
      </c>
      <c r="K1839" s="106">
        <v>9.6</v>
      </c>
      <c r="L1839" s="106">
        <v>10.31</v>
      </c>
      <c r="M1839" s="106">
        <v>11.11</v>
      </c>
      <c r="N1839" s="106">
        <v>12.15</v>
      </c>
      <c r="O1839" s="106">
        <v>14.1</v>
      </c>
    </row>
    <row r="1840" spans="1:15">
      <c r="A1840" s="106">
        <v>2010</v>
      </c>
      <c r="B1840" s="106" t="s">
        <v>642</v>
      </c>
      <c r="C1840" s="106" t="s">
        <v>626</v>
      </c>
      <c r="D1840" s="106" t="s">
        <v>353</v>
      </c>
      <c r="E1840" s="106" t="s">
        <v>353</v>
      </c>
      <c r="F1840" s="106" t="s">
        <v>629</v>
      </c>
      <c r="G1840" s="106">
        <v>8</v>
      </c>
      <c r="H1840" s="106">
        <v>9.15</v>
      </c>
      <c r="I1840" s="106">
        <v>10.1</v>
      </c>
      <c r="J1840" s="106">
        <v>11.07</v>
      </c>
      <c r="K1840" s="106">
        <v>11.91</v>
      </c>
      <c r="L1840" s="106">
        <v>12.91</v>
      </c>
      <c r="M1840" s="106">
        <v>14.15</v>
      </c>
      <c r="N1840" s="106">
        <v>16.2</v>
      </c>
      <c r="O1840" s="106">
        <v>20.34</v>
      </c>
    </row>
    <row r="1841" spans="1:15">
      <c r="A1841" s="106">
        <v>2010</v>
      </c>
      <c r="B1841" s="106" t="s">
        <v>642</v>
      </c>
      <c r="C1841" s="106" t="s">
        <v>630</v>
      </c>
      <c r="D1841" s="106" t="s">
        <v>353</v>
      </c>
      <c r="E1841" s="106" t="s">
        <v>353</v>
      </c>
      <c r="F1841" s="106" t="s">
        <v>629</v>
      </c>
      <c r="G1841" s="106">
        <v>8</v>
      </c>
      <c r="H1841" s="106">
        <v>9.15</v>
      </c>
      <c r="I1841" s="106">
        <v>10.1</v>
      </c>
      <c r="J1841" s="106">
        <v>11.06</v>
      </c>
      <c r="K1841" s="106">
        <v>11.9</v>
      </c>
      <c r="L1841" s="106">
        <v>12.9</v>
      </c>
      <c r="M1841" s="106">
        <v>14.13</v>
      </c>
      <c r="N1841" s="106">
        <v>16.190000000000001</v>
      </c>
      <c r="O1841" s="106">
        <v>20.32</v>
      </c>
    </row>
    <row r="1842" spans="1:15">
      <c r="A1842" s="106">
        <v>2010</v>
      </c>
      <c r="B1842" s="106" t="s">
        <v>642</v>
      </c>
      <c r="C1842" s="106" t="s">
        <v>626</v>
      </c>
      <c r="D1842" s="106" t="s">
        <v>353</v>
      </c>
      <c r="E1842" s="106" t="s">
        <v>353</v>
      </c>
      <c r="F1842" s="106" t="s">
        <v>301</v>
      </c>
      <c r="G1842" s="106">
        <v>7.12</v>
      </c>
      <c r="H1842" s="106">
        <v>7.61</v>
      </c>
      <c r="I1842" s="106">
        <v>8.17</v>
      </c>
      <c r="J1842" s="106">
        <v>8.92</v>
      </c>
      <c r="K1842" s="106">
        <v>9.6300000000000008</v>
      </c>
      <c r="L1842" s="106">
        <v>10.46</v>
      </c>
      <c r="M1842" s="106">
        <v>11.19</v>
      </c>
      <c r="N1842" s="106">
        <v>12.13</v>
      </c>
      <c r="O1842" s="106">
        <v>14.35</v>
      </c>
    </row>
    <row r="1843" spans="1:15">
      <c r="A1843" s="106">
        <v>2010</v>
      </c>
      <c r="B1843" s="106" t="s">
        <v>642</v>
      </c>
      <c r="C1843" s="106" t="s">
        <v>630</v>
      </c>
      <c r="D1843" s="106" t="s">
        <v>353</v>
      </c>
      <c r="E1843" s="106" t="s">
        <v>353</v>
      </c>
      <c r="F1843" s="106" t="s">
        <v>301</v>
      </c>
      <c r="G1843" s="106">
        <v>7.12</v>
      </c>
      <c r="H1843" s="106">
        <v>7.61</v>
      </c>
      <c r="I1843" s="106">
        <v>8.18</v>
      </c>
      <c r="J1843" s="106">
        <v>8.93</v>
      </c>
      <c r="K1843" s="106">
        <v>9.64</v>
      </c>
      <c r="L1843" s="106">
        <v>10.46</v>
      </c>
      <c r="M1843" s="106">
        <v>11.18</v>
      </c>
      <c r="N1843" s="106">
        <v>12.12</v>
      </c>
      <c r="O1843" s="106">
        <v>14.34</v>
      </c>
    </row>
    <row r="1844" spans="1:15">
      <c r="A1844" s="106">
        <v>2010</v>
      </c>
      <c r="B1844" s="106" t="s">
        <v>642</v>
      </c>
      <c r="C1844" s="106" t="s">
        <v>626</v>
      </c>
      <c r="D1844" s="106" t="s">
        <v>353</v>
      </c>
      <c r="E1844" s="106" t="s">
        <v>353</v>
      </c>
      <c r="F1844" s="106" t="s">
        <v>353</v>
      </c>
      <c r="G1844" s="106">
        <v>7.5</v>
      </c>
      <c r="H1844" s="106">
        <v>8.4499999999999993</v>
      </c>
      <c r="I1844" s="106">
        <v>9.33</v>
      </c>
      <c r="J1844" s="106">
        <v>10.26</v>
      </c>
      <c r="K1844" s="106">
        <v>11.12</v>
      </c>
      <c r="L1844" s="106">
        <v>12</v>
      </c>
      <c r="M1844" s="106">
        <v>13.16</v>
      </c>
      <c r="N1844" s="106">
        <v>14.91</v>
      </c>
      <c r="O1844" s="106">
        <v>18.54</v>
      </c>
    </row>
    <row r="1845" spans="1:15">
      <c r="A1845" s="106">
        <v>2010</v>
      </c>
      <c r="B1845" s="106" t="s">
        <v>642</v>
      </c>
      <c r="C1845" s="106" t="s">
        <v>630</v>
      </c>
      <c r="D1845" s="106" t="s">
        <v>353</v>
      </c>
      <c r="E1845" s="106" t="s">
        <v>353</v>
      </c>
      <c r="F1845" s="106" t="s">
        <v>353</v>
      </c>
      <c r="G1845" s="106">
        <v>7.5</v>
      </c>
      <c r="H1845" s="106">
        <v>8.4499999999999993</v>
      </c>
      <c r="I1845" s="106">
        <v>9.33</v>
      </c>
      <c r="J1845" s="106">
        <v>10.25</v>
      </c>
      <c r="K1845" s="106">
        <v>11.12</v>
      </c>
      <c r="L1845" s="106">
        <v>11.99</v>
      </c>
      <c r="M1845" s="106">
        <v>13.15</v>
      </c>
      <c r="N1845" s="106">
        <v>14.9</v>
      </c>
      <c r="O1845" s="106">
        <v>18.54</v>
      </c>
    </row>
    <row r="1846" spans="1:15">
      <c r="A1846" s="106">
        <v>2010</v>
      </c>
      <c r="B1846" s="106" t="s">
        <v>642</v>
      </c>
      <c r="C1846" s="106" t="s">
        <v>626</v>
      </c>
      <c r="D1846" s="106" t="s">
        <v>634</v>
      </c>
      <c r="E1846" s="106" t="s">
        <v>628</v>
      </c>
      <c r="F1846" s="106" t="s">
        <v>629</v>
      </c>
      <c r="G1846" s="106">
        <v>11.41</v>
      </c>
      <c r="H1846" s="106">
        <v>13.17</v>
      </c>
      <c r="I1846" s="106">
        <v>14.64</v>
      </c>
      <c r="J1846" s="106">
        <v>16.579999999999998</v>
      </c>
      <c r="K1846" s="106">
        <v>18.5</v>
      </c>
      <c r="L1846" s="106">
        <v>20.28</v>
      </c>
      <c r="M1846" s="106">
        <v>22.77</v>
      </c>
      <c r="N1846" s="106">
        <v>26.61</v>
      </c>
      <c r="O1846" s="106">
        <v>32.31</v>
      </c>
    </row>
    <row r="1847" spans="1:15">
      <c r="A1847" s="106">
        <v>2010</v>
      </c>
      <c r="B1847" s="106" t="s">
        <v>642</v>
      </c>
      <c r="C1847" s="106" t="s">
        <v>630</v>
      </c>
      <c r="D1847" s="106" t="s">
        <v>634</v>
      </c>
      <c r="E1847" s="106" t="s">
        <v>628</v>
      </c>
      <c r="F1847" s="106" t="s">
        <v>629</v>
      </c>
      <c r="G1847" s="106">
        <v>11.41</v>
      </c>
      <c r="H1847" s="106">
        <v>13.17</v>
      </c>
      <c r="I1847" s="106">
        <v>14.64</v>
      </c>
      <c r="J1847" s="106">
        <v>16.579999999999998</v>
      </c>
      <c r="K1847" s="106">
        <v>18.5</v>
      </c>
      <c r="L1847" s="106">
        <v>20.28</v>
      </c>
      <c r="M1847" s="106">
        <v>22.77</v>
      </c>
      <c r="N1847" s="106">
        <v>26.61</v>
      </c>
      <c r="O1847" s="106">
        <v>32.31</v>
      </c>
    </row>
    <row r="1848" spans="1:15">
      <c r="A1848" s="106">
        <v>2010</v>
      </c>
      <c r="B1848" s="106" t="s">
        <v>642</v>
      </c>
      <c r="C1848" s="106" t="s">
        <v>626</v>
      </c>
      <c r="D1848" s="106" t="s">
        <v>634</v>
      </c>
      <c r="E1848" s="106" t="s">
        <v>628</v>
      </c>
      <c r="F1848" s="106" t="s">
        <v>301</v>
      </c>
      <c r="G1848" s="106">
        <v>9.0399999999999991</v>
      </c>
      <c r="H1848" s="106">
        <v>10.16</v>
      </c>
      <c r="I1848" s="106">
        <v>11.16</v>
      </c>
      <c r="J1848" s="106">
        <v>11.71</v>
      </c>
      <c r="K1848" s="106">
        <v>12.89</v>
      </c>
      <c r="L1848" s="106">
        <v>14.54</v>
      </c>
      <c r="M1848" s="106">
        <v>16.27</v>
      </c>
      <c r="N1848" s="106">
        <v>19.079999999999998</v>
      </c>
      <c r="O1848" s="106">
        <v>23.88</v>
      </c>
    </row>
    <row r="1849" spans="1:15">
      <c r="A1849" s="106">
        <v>2010</v>
      </c>
      <c r="B1849" s="106" t="s">
        <v>642</v>
      </c>
      <c r="C1849" s="106" t="s">
        <v>630</v>
      </c>
      <c r="D1849" s="106" t="s">
        <v>634</v>
      </c>
      <c r="E1849" s="106" t="s">
        <v>628</v>
      </c>
      <c r="F1849" s="106" t="s">
        <v>301</v>
      </c>
      <c r="G1849" s="106">
        <v>9.0399999999999991</v>
      </c>
      <c r="H1849" s="106">
        <v>10.16</v>
      </c>
      <c r="I1849" s="106">
        <v>11.16</v>
      </c>
      <c r="J1849" s="106">
        <v>11.71</v>
      </c>
      <c r="K1849" s="106">
        <v>12.89</v>
      </c>
      <c r="L1849" s="106">
        <v>14.54</v>
      </c>
      <c r="M1849" s="106">
        <v>16.27</v>
      </c>
      <c r="N1849" s="106">
        <v>19.079999999999998</v>
      </c>
      <c r="O1849" s="106">
        <v>23.88</v>
      </c>
    </row>
    <row r="1850" spans="1:15">
      <c r="A1850" s="106">
        <v>2010</v>
      </c>
      <c r="B1850" s="106" t="s">
        <v>642</v>
      </c>
      <c r="C1850" s="106" t="s">
        <v>626</v>
      </c>
      <c r="D1850" s="106" t="s">
        <v>634</v>
      </c>
      <c r="E1850" s="106" t="s">
        <v>628</v>
      </c>
      <c r="F1850" s="106" t="s">
        <v>353</v>
      </c>
      <c r="G1850" s="106">
        <v>11.16</v>
      </c>
      <c r="H1850" s="106">
        <v>12.69</v>
      </c>
      <c r="I1850" s="106">
        <v>14.11</v>
      </c>
      <c r="J1850" s="106">
        <v>15.97</v>
      </c>
      <c r="K1850" s="106">
        <v>17.91</v>
      </c>
      <c r="L1850" s="106">
        <v>19.73</v>
      </c>
      <c r="M1850" s="106">
        <v>22.4</v>
      </c>
      <c r="N1850" s="106">
        <v>25.93</v>
      </c>
      <c r="O1850" s="106">
        <v>31.5</v>
      </c>
    </row>
    <row r="1851" spans="1:15">
      <c r="A1851" s="106">
        <v>2010</v>
      </c>
      <c r="B1851" s="106" t="s">
        <v>642</v>
      </c>
      <c r="C1851" s="106" t="s">
        <v>630</v>
      </c>
      <c r="D1851" s="106" t="s">
        <v>634</v>
      </c>
      <c r="E1851" s="106" t="s">
        <v>628</v>
      </c>
      <c r="F1851" s="106" t="s">
        <v>353</v>
      </c>
      <c r="G1851" s="106">
        <v>11.16</v>
      </c>
      <c r="H1851" s="106">
        <v>12.69</v>
      </c>
      <c r="I1851" s="106">
        <v>14.11</v>
      </c>
      <c r="J1851" s="106">
        <v>15.97</v>
      </c>
      <c r="K1851" s="106">
        <v>17.91</v>
      </c>
      <c r="L1851" s="106">
        <v>19.73</v>
      </c>
      <c r="M1851" s="106">
        <v>22.4</v>
      </c>
      <c r="N1851" s="106">
        <v>25.93</v>
      </c>
      <c r="O1851" s="106">
        <v>31.5</v>
      </c>
    </row>
    <row r="1852" spans="1:15">
      <c r="A1852" s="106">
        <v>2010</v>
      </c>
      <c r="B1852" s="106" t="s">
        <v>642</v>
      </c>
      <c r="C1852" s="106" t="s">
        <v>626</v>
      </c>
      <c r="D1852" s="106" t="s">
        <v>634</v>
      </c>
      <c r="E1852" s="106" t="s">
        <v>631</v>
      </c>
      <c r="F1852" s="106" t="s">
        <v>629</v>
      </c>
      <c r="G1852" s="106">
        <v>8.48</v>
      </c>
      <c r="H1852" s="106">
        <v>9.2200000000000006</v>
      </c>
      <c r="I1852" s="106">
        <v>9.89</v>
      </c>
      <c r="J1852" s="106">
        <v>10.4</v>
      </c>
      <c r="K1852" s="106">
        <v>10.96</v>
      </c>
      <c r="L1852" s="106">
        <v>11.42</v>
      </c>
      <c r="M1852" s="106">
        <v>12.11</v>
      </c>
      <c r="N1852" s="106">
        <v>13.14</v>
      </c>
      <c r="O1852" s="106">
        <v>15.38</v>
      </c>
    </row>
    <row r="1853" spans="1:15">
      <c r="A1853" s="106">
        <v>2010</v>
      </c>
      <c r="B1853" s="106" t="s">
        <v>642</v>
      </c>
      <c r="C1853" s="106" t="s">
        <v>630</v>
      </c>
      <c r="D1853" s="106" t="s">
        <v>634</v>
      </c>
      <c r="E1853" s="106" t="s">
        <v>631</v>
      </c>
      <c r="F1853" s="106" t="s">
        <v>629</v>
      </c>
      <c r="G1853" s="106">
        <v>8.48</v>
      </c>
      <c r="H1853" s="106">
        <v>9.2200000000000006</v>
      </c>
      <c r="I1853" s="106">
        <v>9.89</v>
      </c>
      <c r="J1853" s="106">
        <v>10.41</v>
      </c>
      <c r="K1853" s="106">
        <v>10.96</v>
      </c>
      <c r="L1853" s="106">
        <v>11.42</v>
      </c>
      <c r="M1853" s="106">
        <v>12.11</v>
      </c>
      <c r="N1853" s="106">
        <v>13.14</v>
      </c>
      <c r="O1853" s="106">
        <v>15.38</v>
      </c>
    </row>
    <row r="1854" spans="1:15">
      <c r="A1854" s="106">
        <v>2010</v>
      </c>
      <c r="B1854" s="106" t="s">
        <v>642</v>
      </c>
      <c r="C1854" s="106" t="s">
        <v>626</v>
      </c>
      <c r="D1854" s="106" t="s">
        <v>634</v>
      </c>
      <c r="E1854" s="106" t="s">
        <v>631</v>
      </c>
      <c r="F1854" s="106" t="s">
        <v>301</v>
      </c>
      <c r="G1854" s="106">
        <v>6.6</v>
      </c>
      <c r="H1854" s="106">
        <v>7.69</v>
      </c>
      <c r="I1854" s="106">
        <v>8.51</v>
      </c>
      <c r="J1854" s="106">
        <v>9.0399999999999991</v>
      </c>
      <c r="K1854" s="106">
        <v>9.77</v>
      </c>
      <c r="L1854" s="106">
        <v>10.54</v>
      </c>
      <c r="M1854" s="106">
        <v>11.34</v>
      </c>
      <c r="N1854" s="106">
        <v>12.49</v>
      </c>
      <c r="O1854" s="106">
        <v>15.34</v>
      </c>
    </row>
    <row r="1855" spans="1:15">
      <c r="A1855" s="106">
        <v>2010</v>
      </c>
      <c r="B1855" s="106" t="s">
        <v>642</v>
      </c>
      <c r="C1855" s="106" t="s">
        <v>630</v>
      </c>
      <c r="D1855" s="106" t="s">
        <v>634</v>
      </c>
      <c r="E1855" s="106" t="s">
        <v>631</v>
      </c>
      <c r="F1855" s="106" t="s">
        <v>301</v>
      </c>
      <c r="G1855" s="106">
        <v>6.6</v>
      </c>
      <c r="H1855" s="106">
        <v>7.69</v>
      </c>
      <c r="I1855" s="106">
        <v>8.51</v>
      </c>
      <c r="J1855" s="106">
        <v>9.0399999999999991</v>
      </c>
      <c r="K1855" s="106">
        <v>9.77</v>
      </c>
      <c r="L1855" s="106">
        <v>10.54</v>
      </c>
      <c r="M1855" s="106">
        <v>11.34</v>
      </c>
      <c r="N1855" s="106">
        <v>12.49</v>
      </c>
      <c r="O1855" s="106">
        <v>15.34</v>
      </c>
    </row>
    <row r="1856" spans="1:15">
      <c r="A1856" s="106">
        <v>2010</v>
      </c>
      <c r="B1856" s="106" t="s">
        <v>642</v>
      </c>
      <c r="C1856" s="106" t="s">
        <v>626</v>
      </c>
      <c r="D1856" s="106" t="s">
        <v>634</v>
      </c>
      <c r="E1856" s="106" t="s">
        <v>631</v>
      </c>
      <c r="F1856" s="106" t="s">
        <v>353</v>
      </c>
      <c r="G1856" s="106">
        <v>7.9</v>
      </c>
      <c r="H1856" s="106">
        <v>9.0299999999999994</v>
      </c>
      <c r="I1856" s="106">
        <v>9.6</v>
      </c>
      <c r="J1856" s="106">
        <v>10.210000000000001</v>
      </c>
      <c r="K1856" s="106">
        <v>10.76</v>
      </c>
      <c r="L1856" s="106">
        <v>11.29</v>
      </c>
      <c r="M1856" s="106">
        <v>11.99</v>
      </c>
      <c r="N1856" s="106">
        <v>13.03</v>
      </c>
      <c r="O1856" s="106">
        <v>15.35</v>
      </c>
    </row>
    <row r="1857" spans="1:15">
      <c r="A1857" s="106">
        <v>2010</v>
      </c>
      <c r="B1857" s="106" t="s">
        <v>642</v>
      </c>
      <c r="C1857" s="106" t="s">
        <v>630</v>
      </c>
      <c r="D1857" s="106" t="s">
        <v>634</v>
      </c>
      <c r="E1857" s="106" t="s">
        <v>631</v>
      </c>
      <c r="F1857" s="106" t="s">
        <v>353</v>
      </c>
      <c r="G1857" s="106">
        <v>7.9</v>
      </c>
      <c r="H1857" s="106">
        <v>9.0299999999999994</v>
      </c>
      <c r="I1857" s="106">
        <v>9.6</v>
      </c>
      <c r="J1857" s="106">
        <v>10.210000000000001</v>
      </c>
      <c r="K1857" s="106">
        <v>10.76</v>
      </c>
      <c r="L1857" s="106">
        <v>11.29</v>
      </c>
      <c r="M1857" s="106">
        <v>11.99</v>
      </c>
      <c r="N1857" s="106">
        <v>13.03</v>
      </c>
      <c r="O1857" s="106">
        <v>15.35</v>
      </c>
    </row>
    <row r="1858" spans="1:15">
      <c r="A1858" s="106">
        <v>2010</v>
      </c>
      <c r="B1858" s="106" t="s">
        <v>642</v>
      </c>
      <c r="C1858" s="106" t="s">
        <v>626</v>
      </c>
      <c r="D1858" s="106" t="s">
        <v>634</v>
      </c>
      <c r="E1858" s="106" t="s">
        <v>353</v>
      </c>
      <c r="F1858" s="106" t="s">
        <v>629</v>
      </c>
      <c r="G1858" s="106">
        <v>9.19</v>
      </c>
      <c r="H1858" s="106">
        <v>10.220000000000001</v>
      </c>
      <c r="I1858" s="106">
        <v>11.08</v>
      </c>
      <c r="J1858" s="106">
        <v>11.89</v>
      </c>
      <c r="K1858" s="106">
        <v>13.12</v>
      </c>
      <c r="L1858" s="106">
        <v>14.83</v>
      </c>
      <c r="M1858" s="106">
        <v>17.29</v>
      </c>
      <c r="N1858" s="106">
        <v>20.62</v>
      </c>
      <c r="O1858" s="106">
        <v>26.61</v>
      </c>
    </row>
    <row r="1859" spans="1:15">
      <c r="A1859" s="106">
        <v>2010</v>
      </c>
      <c r="B1859" s="106" t="s">
        <v>642</v>
      </c>
      <c r="C1859" s="106" t="s">
        <v>630</v>
      </c>
      <c r="D1859" s="106" t="s">
        <v>634</v>
      </c>
      <c r="E1859" s="106" t="s">
        <v>353</v>
      </c>
      <c r="F1859" s="106" t="s">
        <v>629</v>
      </c>
      <c r="G1859" s="106">
        <v>9.19</v>
      </c>
      <c r="H1859" s="106">
        <v>10.220000000000001</v>
      </c>
      <c r="I1859" s="106">
        <v>11.08</v>
      </c>
      <c r="J1859" s="106">
        <v>11.89</v>
      </c>
      <c r="K1859" s="106">
        <v>13.12</v>
      </c>
      <c r="L1859" s="106">
        <v>14.83</v>
      </c>
      <c r="M1859" s="106">
        <v>17.28</v>
      </c>
      <c r="N1859" s="106">
        <v>20.62</v>
      </c>
      <c r="O1859" s="106">
        <v>26.61</v>
      </c>
    </row>
    <row r="1860" spans="1:15">
      <c r="A1860" s="106">
        <v>2010</v>
      </c>
      <c r="B1860" s="106" t="s">
        <v>642</v>
      </c>
      <c r="C1860" s="106" t="s">
        <v>626</v>
      </c>
      <c r="D1860" s="106" t="s">
        <v>634</v>
      </c>
      <c r="E1860" s="106" t="s">
        <v>353</v>
      </c>
      <c r="F1860" s="106" t="s">
        <v>301</v>
      </c>
      <c r="G1860" s="106">
        <v>6.85</v>
      </c>
      <c r="H1860" s="106">
        <v>8.31</v>
      </c>
      <c r="I1860" s="106">
        <v>9.0399999999999991</v>
      </c>
      <c r="J1860" s="106">
        <v>9.7799999999999994</v>
      </c>
      <c r="K1860" s="106">
        <v>10.57</v>
      </c>
      <c r="L1860" s="106">
        <v>11.36</v>
      </c>
      <c r="M1860" s="106">
        <v>12.47</v>
      </c>
      <c r="N1860" s="106">
        <v>14.56</v>
      </c>
      <c r="O1860" s="106">
        <v>17.64</v>
      </c>
    </row>
    <row r="1861" spans="1:15">
      <c r="A1861" s="106">
        <v>2010</v>
      </c>
      <c r="B1861" s="106" t="s">
        <v>642</v>
      </c>
      <c r="C1861" s="106" t="s">
        <v>630</v>
      </c>
      <c r="D1861" s="106" t="s">
        <v>634</v>
      </c>
      <c r="E1861" s="106" t="s">
        <v>353</v>
      </c>
      <c r="F1861" s="106" t="s">
        <v>301</v>
      </c>
      <c r="G1861" s="106">
        <v>6.85</v>
      </c>
      <c r="H1861" s="106">
        <v>8.31</v>
      </c>
      <c r="I1861" s="106">
        <v>9.0399999999999991</v>
      </c>
      <c r="J1861" s="106">
        <v>9.7799999999999994</v>
      </c>
      <c r="K1861" s="106">
        <v>10.57</v>
      </c>
      <c r="L1861" s="106">
        <v>11.36</v>
      </c>
      <c r="M1861" s="106">
        <v>12.47</v>
      </c>
      <c r="N1861" s="106">
        <v>14.56</v>
      </c>
      <c r="O1861" s="106">
        <v>17.64</v>
      </c>
    </row>
    <row r="1862" spans="1:15">
      <c r="A1862" s="106">
        <v>2010</v>
      </c>
      <c r="B1862" s="106" t="s">
        <v>642</v>
      </c>
      <c r="C1862" s="106" t="s">
        <v>626</v>
      </c>
      <c r="D1862" s="106" t="s">
        <v>634</v>
      </c>
      <c r="E1862" s="106" t="s">
        <v>353</v>
      </c>
      <c r="F1862" s="106" t="s">
        <v>353</v>
      </c>
      <c r="G1862" s="106">
        <v>8.8000000000000007</v>
      </c>
      <c r="H1862" s="106">
        <v>9.8699999999999992</v>
      </c>
      <c r="I1862" s="106">
        <v>10.72</v>
      </c>
      <c r="J1862" s="106">
        <v>11.48</v>
      </c>
      <c r="K1862" s="106">
        <v>12.59</v>
      </c>
      <c r="L1862" s="106">
        <v>14.19</v>
      </c>
      <c r="M1862" s="106">
        <v>16.350000000000001</v>
      </c>
      <c r="N1862" s="106">
        <v>19.59</v>
      </c>
      <c r="O1862" s="106">
        <v>25.56</v>
      </c>
    </row>
    <row r="1863" spans="1:15">
      <c r="A1863" s="106">
        <v>2010</v>
      </c>
      <c r="B1863" s="106" t="s">
        <v>642</v>
      </c>
      <c r="C1863" s="106" t="s">
        <v>630</v>
      </c>
      <c r="D1863" s="106" t="s">
        <v>634</v>
      </c>
      <c r="E1863" s="106" t="s">
        <v>353</v>
      </c>
      <c r="F1863" s="106" t="s">
        <v>353</v>
      </c>
      <c r="G1863" s="106">
        <v>8.8000000000000007</v>
      </c>
      <c r="H1863" s="106">
        <v>9.8699999999999992</v>
      </c>
      <c r="I1863" s="106">
        <v>10.72</v>
      </c>
      <c r="J1863" s="106">
        <v>11.48</v>
      </c>
      <c r="K1863" s="106">
        <v>12.59</v>
      </c>
      <c r="L1863" s="106">
        <v>14.19</v>
      </c>
      <c r="M1863" s="106">
        <v>16.350000000000001</v>
      </c>
      <c r="N1863" s="106">
        <v>19.59</v>
      </c>
      <c r="O1863" s="106">
        <v>25.56</v>
      </c>
    </row>
    <row r="1864" spans="1:15">
      <c r="A1864" s="106">
        <v>2010</v>
      </c>
      <c r="B1864" s="106" t="s">
        <v>296</v>
      </c>
      <c r="C1864" s="106" t="s">
        <v>626</v>
      </c>
      <c r="D1864" s="106" t="s">
        <v>627</v>
      </c>
      <c r="E1864" s="106" t="s">
        <v>628</v>
      </c>
      <c r="F1864" s="106" t="s">
        <v>629</v>
      </c>
      <c r="G1864" s="106">
        <v>9.56</v>
      </c>
      <c r="H1864" s="106">
        <v>11.18</v>
      </c>
      <c r="I1864" s="106">
        <v>12.62</v>
      </c>
      <c r="J1864" s="106">
        <v>13.92</v>
      </c>
      <c r="K1864" s="106">
        <v>15.52</v>
      </c>
      <c r="L1864" s="106">
        <v>17.329999999999998</v>
      </c>
      <c r="M1864" s="106">
        <v>19.75</v>
      </c>
      <c r="N1864" s="106">
        <v>23.74</v>
      </c>
      <c r="O1864" s="106">
        <v>32.200000000000003</v>
      </c>
    </row>
    <row r="1865" spans="1:15">
      <c r="A1865" s="106">
        <v>2010</v>
      </c>
      <c r="B1865" s="106" t="s">
        <v>296</v>
      </c>
      <c r="C1865" s="106" t="s">
        <v>630</v>
      </c>
      <c r="D1865" s="106" t="s">
        <v>627</v>
      </c>
      <c r="E1865" s="106" t="s">
        <v>628</v>
      </c>
      <c r="F1865" s="106" t="s">
        <v>629</v>
      </c>
      <c r="G1865" s="106">
        <v>9.49</v>
      </c>
      <c r="H1865" s="106">
        <v>11.06</v>
      </c>
      <c r="I1865" s="106">
        <v>12.5</v>
      </c>
      <c r="J1865" s="106">
        <v>13.88</v>
      </c>
      <c r="K1865" s="106">
        <v>15.4</v>
      </c>
      <c r="L1865" s="106">
        <v>17.23</v>
      </c>
      <c r="M1865" s="106">
        <v>19.61</v>
      </c>
      <c r="N1865" s="106">
        <v>23.64</v>
      </c>
      <c r="O1865" s="106">
        <v>32.119999999999997</v>
      </c>
    </row>
    <row r="1866" spans="1:15">
      <c r="A1866" s="106">
        <v>2010</v>
      </c>
      <c r="B1866" s="106" t="s">
        <v>296</v>
      </c>
      <c r="C1866" s="106" t="s">
        <v>626</v>
      </c>
      <c r="D1866" s="106" t="s">
        <v>627</v>
      </c>
      <c r="E1866" s="106" t="s">
        <v>628</v>
      </c>
      <c r="F1866" s="106" t="s">
        <v>301</v>
      </c>
      <c r="G1866" s="106">
        <v>8.09</v>
      </c>
      <c r="H1866" s="106">
        <v>8.99</v>
      </c>
      <c r="I1866" s="106">
        <v>9.94</v>
      </c>
      <c r="J1866" s="106">
        <v>10.93</v>
      </c>
      <c r="K1866" s="106">
        <v>12.42</v>
      </c>
      <c r="L1866" s="106">
        <v>13.62</v>
      </c>
      <c r="M1866" s="106">
        <v>15.32</v>
      </c>
      <c r="N1866" s="106">
        <v>17.690000000000001</v>
      </c>
      <c r="O1866" s="106">
        <v>23.3</v>
      </c>
    </row>
    <row r="1867" spans="1:15">
      <c r="A1867" s="106">
        <v>2010</v>
      </c>
      <c r="B1867" s="106" t="s">
        <v>296</v>
      </c>
      <c r="C1867" s="106" t="s">
        <v>630</v>
      </c>
      <c r="D1867" s="106" t="s">
        <v>627</v>
      </c>
      <c r="E1867" s="106" t="s">
        <v>628</v>
      </c>
      <c r="F1867" s="106" t="s">
        <v>301</v>
      </c>
      <c r="G1867" s="106">
        <v>8.09</v>
      </c>
      <c r="H1867" s="106">
        <v>8.99</v>
      </c>
      <c r="I1867" s="106">
        <v>9.94</v>
      </c>
      <c r="J1867" s="106">
        <v>10.93</v>
      </c>
      <c r="K1867" s="106">
        <v>12.41</v>
      </c>
      <c r="L1867" s="106">
        <v>13.62</v>
      </c>
      <c r="M1867" s="106">
        <v>15.32</v>
      </c>
      <c r="N1867" s="106">
        <v>17.57</v>
      </c>
      <c r="O1867" s="106">
        <v>23.3</v>
      </c>
    </row>
    <row r="1868" spans="1:15">
      <c r="A1868" s="106">
        <v>2010</v>
      </c>
      <c r="B1868" s="106" t="s">
        <v>296</v>
      </c>
      <c r="C1868" s="106" t="s">
        <v>626</v>
      </c>
      <c r="D1868" s="106" t="s">
        <v>627</v>
      </c>
      <c r="E1868" s="106" t="s">
        <v>628</v>
      </c>
      <c r="F1868" s="106" t="s">
        <v>353</v>
      </c>
      <c r="G1868" s="106">
        <v>9.4499999999999993</v>
      </c>
      <c r="H1868" s="106">
        <v>10.99</v>
      </c>
      <c r="I1868" s="106">
        <v>12.46</v>
      </c>
      <c r="J1868" s="106">
        <v>13.79</v>
      </c>
      <c r="K1868" s="106">
        <v>15.28</v>
      </c>
      <c r="L1868" s="106">
        <v>17.149999999999999</v>
      </c>
      <c r="M1868" s="106">
        <v>19.489999999999998</v>
      </c>
      <c r="N1868" s="106">
        <v>23.49</v>
      </c>
      <c r="O1868" s="106">
        <v>31.74</v>
      </c>
    </row>
    <row r="1869" spans="1:15">
      <c r="A1869" s="106">
        <v>2010</v>
      </c>
      <c r="B1869" s="106" t="s">
        <v>296</v>
      </c>
      <c r="C1869" s="106" t="s">
        <v>630</v>
      </c>
      <c r="D1869" s="106" t="s">
        <v>627</v>
      </c>
      <c r="E1869" s="106" t="s">
        <v>628</v>
      </c>
      <c r="F1869" s="106" t="s">
        <v>353</v>
      </c>
      <c r="G1869" s="106">
        <v>9.36</v>
      </c>
      <c r="H1869" s="106">
        <v>10.9</v>
      </c>
      <c r="I1869" s="106">
        <v>12.4</v>
      </c>
      <c r="J1869" s="106">
        <v>13.71</v>
      </c>
      <c r="K1869" s="106">
        <v>15.19</v>
      </c>
      <c r="L1869" s="106">
        <v>17.079999999999998</v>
      </c>
      <c r="M1869" s="106">
        <v>19.41</v>
      </c>
      <c r="N1869" s="106">
        <v>23.38</v>
      </c>
      <c r="O1869" s="106">
        <v>31.46</v>
      </c>
    </row>
    <row r="1870" spans="1:15">
      <c r="A1870" s="106">
        <v>2010</v>
      </c>
      <c r="B1870" s="106" t="s">
        <v>296</v>
      </c>
      <c r="C1870" s="106" t="s">
        <v>626</v>
      </c>
      <c r="D1870" s="106" t="s">
        <v>627</v>
      </c>
      <c r="E1870" s="106" t="s">
        <v>631</v>
      </c>
      <c r="F1870" s="106" t="s">
        <v>629</v>
      </c>
      <c r="G1870" s="106">
        <v>6.93</v>
      </c>
      <c r="H1870" s="106">
        <v>7.89</v>
      </c>
      <c r="I1870" s="106">
        <v>8.6199999999999992</v>
      </c>
      <c r="J1870" s="106">
        <v>9.3699999999999992</v>
      </c>
      <c r="K1870" s="106">
        <v>10.210000000000001</v>
      </c>
      <c r="L1870" s="106">
        <v>11.36</v>
      </c>
      <c r="M1870" s="106">
        <v>12.88</v>
      </c>
      <c r="N1870" s="106">
        <v>14.87</v>
      </c>
      <c r="O1870" s="106">
        <v>18.239999999999998</v>
      </c>
    </row>
    <row r="1871" spans="1:15">
      <c r="A1871" s="106">
        <v>2010</v>
      </c>
      <c r="B1871" s="106" t="s">
        <v>296</v>
      </c>
      <c r="C1871" s="106" t="s">
        <v>630</v>
      </c>
      <c r="D1871" s="106" t="s">
        <v>627</v>
      </c>
      <c r="E1871" s="106" t="s">
        <v>631</v>
      </c>
      <c r="F1871" s="106" t="s">
        <v>629</v>
      </c>
      <c r="G1871" s="106">
        <v>6.93</v>
      </c>
      <c r="H1871" s="106">
        <v>7.88</v>
      </c>
      <c r="I1871" s="106">
        <v>8.61</v>
      </c>
      <c r="J1871" s="106">
        <v>9.34</v>
      </c>
      <c r="K1871" s="106">
        <v>10.17</v>
      </c>
      <c r="L1871" s="106">
        <v>11.3</v>
      </c>
      <c r="M1871" s="106">
        <v>12.83</v>
      </c>
      <c r="N1871" s="106">
        <v>14.8</v>
      </c>
      <c r="O1871" s="106">
        <v>18.190000000000001</v>
      </c>
    </row>
    <row r="1872" spans="1:15">
      <c r="A1872" s="106">
        <v>2010</v>
      </c>
      <c r="B1872" s="106" t="s">
        <v>296</v>
      </c>
      <c r="C1872" s="106" t="s">
        <v>626</v>
      </c>
      <c r="D1872" s="106" t="s">
        <v>627</v>
      </c>
      <c r="E1872" s="106" t="s">
        <v>631</v>
      </c>
      <c r="F1872" s="106" t="s">
        <v>301</v>
      </c>
      <c r="G1872" s="106">
        <v>6.1</v>
      </c>
      <c r="H1872" s="106">
        <v>6.64</v>
      </c>
      <c r="I1872" s="106">
        <v>6.91</v>
      </c>
      <c r="J1872" s="106">
        <v>7.18</v>
      </c>
      <c r="K1872" s="106">
        <v>7.59</v>
      </c>
      <c r="L1872" s="106">
        <v>8.18</v>
      </c>
      <c r="M1872" s="106">
        <v>8.76</v>
      </c>
      <c r="N1872" s="106">
        <v>9.98</v>
      </c>
      <c r="O1872" s="106">
        <v>12.66</v>
      </c>
    </row>
    <row r="1873" spans="1:15">
      <c r="A1873" s="106">
        <v>2010</v>
      </c>
      <c r="B1873" s="106" t="s">
        <v>296</v>
      </c>
      <c r="C1873" s="106" t="s">
        <v>630</v>
      </c>
      <c r="D1873" s="106" t="s">
        <v>627</v>
      </c>
      <c r="E1873" s="106" t="s">
        <v>631</v>
      </c>
      <c r="F1873" s="106" t="s">
        <v>301</v>
      </c>
      <c r="G1873" s="106">
        <v>6.1</v>
      </c>
      <c r="H1873" s="106">
        <v>6.64</v>
      </c>
      <c r="I1873" s="106">
        <v>6.91</v>
      </c>
      <c r="J1873" s="106">
        <v>7.18</v>
      </c>
      <c r="K1873" s="106">
        <v>7.59</v>
      </c>
      <c r="L1873" s="106">
        <v>8.18</v>
      </c>
      <c r="M1873" s="106">
        <v>8.74</v>
      </c>
      <c r="N1873" s="106">
        <v>9.9700000000000006</v>
      </c>
      <c r="O1873" s="106">
        <v>12.63</v>
      </c>
    </row>
    <row r="1874" spans="1:15">
      <c r="A1874" s="106">
        <v>2010</v>
      </c>
      <c r="B1874" s="106" t="s">
        <v>296</v>
      </c>
      <c r="C1874" s="106" t="s">
        <v>626</v>
      </c>
      <c r="D1874" s="106" t="s">
        <v>627</v>
      </c>
      <c r="E1874" s="106" t="s">
        <v>631</v>
      </c>
      <c r="F1874" s="106" t="s">
        <v>353</v>
      </c>
      <c r="G1874" s="106">
        <v>6.57</v>
      </c>
      <c r="H1874" s="106">
        <v>7.21</v>
      </c>
      <c r="I1874" s="106">
        <v>7.89</v>
      </c>
      <c r="J1874" s="106">
        <v>8.6</v>
      </c>
      <c r="K1874" s="106">
        <v>9.36</v>
      </c>
      <c r="L1874" s="106">
        <v>10.35</v>
      </c>
      <c r="M1874" s="106">
        <v>11.79</v>
      </c>
      <c r="N1874" s="106">
        <v>13.72</v>
      </c>
      <c r="O1874" s="106">
        <v>17.16</v>
      </c>
    </row>
    <row r="1875" spans="1:15">
      <c r="A1875" s="106">
        <v>2010</v>
      </c>
      <c r="B1875" s="106" t="s">
        <v>296</v>
      </c>
      <c r="C1875" s="106" t="s">
        <v>630</v>
      </c>
      <c r="D1875" s="106" t="s">
        <v>627</v>
      </c>
      <c r="E1875" s="106" t="s">
        <v>631</v>
      </c>
      <c r="F1875" s="106" t="s">
        <v>353</v>
      </c>
      <c r="G1875" s="106">
        <v>6.57</v>
      </c>
      <c r="H1875" s="106">
        <v>7.21</v>
      </c>
      <c r="I1875" s="106">
        <v>7.88</v>
      </c>
      <c r="J1875" s="106">
        <v>8.59</v>
      </c>
      <c r="K1875" s="106">
        <v>9.34</v>
      </c>
      <c r="L1875" s="106">
        <v>10.32</v>
      </c>
      <c r="M1875" s="106">
        <v>11.75</v>
      </c>
      <c r="N1875" s="106">
        <v>13.7</v>
      </c>
      <c r="O1875" s="106">
        <v>17.12</v>
      </c>
    </row>
    <row r="1876" spans="1:15">
      <c r="A1876" s="106">
        <v>2010</v>
      </c>
      <c r="B1876" s="106" t="s">
        <v>296</v>
      </c>
      <c r="C1876" s="106" t="s">
        <v>626</v>
      </c>
      <c r="D1876" s="106" t="s">
        <v>627</v>
      </c>
      <c r="E1876" s="106" t="s">
        <v>353</v>
      </c>
      <c r="F1876" s="106" t="s">
        <v>629</v>
      </c>
      <c r="G1876" s="106">
        <v>7.37</v>
      </c>
      <c r="H1876" s="106">
        <v>8.4</v>
      </c>
      <c r="I1876" s="106">
        <v>9.34</v>
      </c>
      <c r="J1876" s="106">
        <v>10.33</v>
      </c>
      <c r="K1876" s="106">
        <v>11.66</v>
      </c>
      <c r="L1876" s="106">
        <v>13.15</v>
      </c>
      <c r="M1876" s="106">
        <v>14.91</v>
      </c>
      <c r="N1876" s="106">
        <v>17.62</v>
      </c>
      <c r="O1876" s="106">
        <v>22.26</v>
      </c>
    </row>
    <row r="1877" spans="1:15">
      <c r="A1877" s="106">
        <v>2010</v>
      </c>
      <c r="B1877" s="106" t="s">
        <v>296</v>
      </c>
      <c r="C1877" s="106" t="s">
        <v>630</v>
      </c>
      <c r="D1877" s="106" t="s">
        <v>627</v>
      </c>
      <c r="E1877" s="106" t="s">
        <v>353</v>
      </c>
      <c r="F1877" s="106" t="s">
        <v>629</v>
      </c>
      <c r="G1877" s="106">
        <v>7.36</v>
      </c>
      <c r="H1877" s="106">
        <v>8.3699999999999992</v>
      </c>
      <c r="I1877" s="106">
        <v>9.2899999999999991</v>
      </c>
      <c r="J1877" s="106">
        <v>10.27</v>
      </c>
      <c r="K1877" s="106">
        <v>11.59</v>
      </c>
      <c r="L1877" s="106">
        <v>13.09</v>
      </c>
      <c r="M1877" s="106">
        <v>14.86</v>
      </c>
      <c r="N1877" s="106">
        <v>17.579999999999998</v>
      </c>
      <c r="O1877" s="106">
        <v>22.18</v>
      </c>
    </row>
    <row r="1878" spans="1:15">
      <c r="A1878" s="106">
        <v>2010</v>
      </c>
      <c r="B1878" s="106" t="s">
        <v>296</v>
      </c>
      <c r="C1878" s="106" t="s">
        <v>626</v>
      </c>
      <c r="D1878" s="106" t="s">
        <v>627</v>
      </c>
      <c r="E1878" s="106" t="s">
        <v>353</v>
      </c>
      <c r="F1878" s="106" t="s">
        <v>301</v>
      </c>
      <c r="G1878" s="106">
        <v>6.18</v>
      </c>
      <c r="H1878" s="106">
        <v>6.68</v>
      </c>
      <c r="I1878" s="106">
        <v>6.95</v>
      </c>
      <c r="J1878" s="106">
        <v>7.27</v>
      </c>
      <c r="K1878" s="106">
        <v>7.72</v>
      </c>
      <c r="L1878" s="106">
        <v>8.36</v>
      </c>
      <c r="M1878" s="106">
        <v>9.1</v>
      </c>
      <c r="N1878" s="106">
        <v>10.52</v>
      </c>
      <c r="O1878" s="106">
        <v>13.52</v>
      </c>
    </row>
    <row r="1879" spans="1:15">
      <c r="A1879" s="106">
        <v>2010</v>
      </c>
      <c r="B1879" s="106" t="s">
        <v>296</v>
      </c>
      <c r="C1879" s="106" t="s">
        <v>630</v>
      </c>
      <c r="D1879" s="106" t="s">
        <v>627</v>
      </c>
      <c r="E1879" s="106" t="s">
        <v>353</v>
      </c>
      <c r="F1879" s="106" t="s">
        <v>301</v>
      </c>
      <c r="G1879" s="106">
        <v>6.18</v>
      </c>
      <c r="H1879" s="106">
        <v>6.68</v>
      </c>
      <c r="I1879" s="106">
        <v>6.95</v>
      </c>
      <c r="J1879" s="106">
        <v>7.27</v>
      </c>
      <c r="K1879" s="106">
        <v>7.72</v>
      </c>
      <c r="L1879" s="106">
        <v>8.35</v>
      </c>
      <c r="M1879" s="106">
        <v>9.1</v>
      </c>
      <c r="N1879" s="106">
        <v>10.5</v>
      </c>
      <c r="O1879" s="106">
        <v>13.49</v>
      </c>
    </row>
    <row r="1880" spans="1:15">
      <c r="A1880" s="106">
        <v>2010</v>
      </c>
      <c r="B1880" s="106" t="s">
        <v>296</v>
      </c>
      <c r="C1880" s="106" t="s">
        <v>626</v>
      </c>
      <c r="D1880" s="106" t="s">
        <v>627</v>
      </c>
      <c r="E1880" s="106" t="s">
        <v>353</v>
      </c>
      <c r="F1880" s="106" t="s">
        <v>353</v>
      </c>
      <c r="G1880" s="106">
        <v>6.75</v>
      </c>
      <c r="H1880" s="106">
        <v>7.56</v>
      </c>
      <c r="I1880" s="106">
        <v>8.48</v>
      </c>
      <c r="J1880" s="106">
        <v>9.3800000000000008</v>
      </c>
      <c r="K1880" s="106">
        <v>10.49</v>
      </c>
      <c r="L1880" s="106">
        <v>12.01</v>
      </c>
      <c r="M1880" s="106">
        <v>13.76</v>
      </c>
      <c r="N1880" s="106">
        <v>16.309999999999999</v>
      </c>
      <c r="O1880" s="106">
        <v>20.84</v>
      </c>
    </row>
    <row r="1881" spans="1:15">
      <c r="A1881" s="106">
        <v>2010</v>
      </c>
      <c r="B1881" s="106" t="s">
        <v>296</v>
      </c>
      <c r="C1881" s="106" t="s">
        <v>630</v>
      </c>
      <c r="D1881" s="106" t="s">
        <v>627</v>
      </c>
      <c r="E1881" s="106" t="s">
        <v>353</v>
      </c>
      <c r="F1881" s="106" t="s">
        <v>353</v>
      </c>
      <c r="G1881" s="106">
        <v>6.75</v>
      </c>
      <c r="H1881" s="106">
        <v>7.56</v>
      </c>
      <c r="I1881" s="106">
        <v>8.4499999999999993</v>
      </c>
      <c r="J1881" s="106">
        <v>9.35</v>
      </c>
      <c r="K1881" s="106">
        <v>10.45</v>
      </c>
      <c r="L1881" s="106">
        <v>11.95</v>
      </c>
      <c r="M1881" s="106">
        <v>13.7</v>
      </c>
      <c r="N1881" s="106">
        <v>16.25</v>
      </c>
      <c r="O1881" s="106">
        <v>20.77</v>
      </c>
    </row>
    <row r="1882" spans="1:15">
      <c r="A1882" s="106">
        <v>2010</v>
      </c>
      <c r="B1882" s="106" t="s">
        <v>296</v>
      </c>
      <c r="C1882" s="106" t="s">
        <v>626</v>
      </c>
      <c r="D1882" s="106" t="s">
        <v>113</v>
      </c>
      <c r="E1882" s="106" t="s">
        <v>628</v>
      </c>
      <c r="F1882" s="106" t="s">
        <v>629</v>
      </c>
      <c r="G1882" s="106">
        <v>9.51</v>
      </c>
      <c r="H1882" s="106">
        <v>11.21</v>
      </c>
      <c r="I1882" s="106">
        <v>12.57</v>
      </c>
      <c r="J1882" s="106">
        <v>13.61</v>
      </c>
      <c r="K1882" s="106">
        <v>15.11</v>
      </c>
      <c r="L1882" s="106">
        <v>16.95</v>
      </c>
      <c r="M1882" s="106">
        <v>19.57</v>
      </c>
      <c r="N1882" s="106">
        <v>24.16</v>
      </c>
      <c r="O1882" s="106">
        <v>31.73</v>
      </c>
    </row>
    <row r="1883" spans="1:15">
      <c r="A1883" s="106">
        <v>2010</v>
      </c>
      <c r="B1883" s="106" t="s">
        <v>296</v>
      </c>
      <c r="C1883" s="106" t="s">
        <v>630</v>
      </c>
      <c r="D1883" s="106" t="s">
        <v>113</v>
      </c>
      <c r="E1883" s="106" t="s">
        <v>628</v>
      </c>
      <c r="F1883" s="106" t="s">
        <v>629</v>
      </c>
      <c r="G1883" s="106">
        <v>9.4</v>
      </c>
      <c r="H1883" s="106">
        <v>11.13</v>
      </c>
      <c r="I1883" s="106">
        <v>12.4</v>
      </c>
      <c r="J1883" s="106">
        <v>13.38</v>
      </c>
      <c r="K1883" s="106">
        <v>14.96</v>
      </c>
      <c r="L1883" s="106">
        <v>16.760000000000002</v>
      </c>
      <c r="M1883" s="106">
        <v>19.41</v>
      </c>
      <c r="N1883" s="106">
        <v>23.97</v>
      </c>
      <c r="O1883" s="106">
        <v>31.37</v>
      </c>
    </row>
    <row r="1884" spans="1:15">
      <c r="A1884" s="106">
        <v>2010</v>
      </c>
      <c r="B1884" s="106" t="s">
        <v>296</v>
      </c>
      <c r="C1884" s="106" t="s">
        <v>626</v>
      </c>
      <c r="D1884" s="106" t="s">
        <v>113</v>
      </c>
      <c r="E1884" s="106" t="s">
        <v>628</v>
      </c>
      <c r="F1884" s="106" t="s">
        <v>301</v>
      </c>
      <c r="G1884" s="106" t="s">
        <v>635</v>
      </c>
      <c r="H1884" s="106" t="s">
        <v>635</v>
      </c>
      <c r="I1884" s="106" t="s">
        <v>635</v>
      </c>
      <c r="J1884" s="106" t="s">
        <v>635</v>
      </c>
      <c r="K1884" s="106" t="s">
        <v>635</v>
      </c>
      <c r="L1884" s="106" t="s">
        <v>635</v>
      </c>
      <c r="M1884" s="106" t="s">
        <v>635</v>
      </c>
      <c r="N1884" s="106" t="s">
        <v>635</v>
      </c>
      <c r="O1884" s="106" t="s">
        <v>635</v>
      </c>
    </row>
    <row r="1885" spans="1:15">
      <c r="A1885" s="106">
        <v>2010</v>
      </c>
      <c r="B1885" s="106" t="s">
        <v>296</v>
      </c>
      <c r="C1885" s="106" t="s">
        <v>630</v>
      </c>
      <c r="D1885" s="106" t="s">
        <v>113</v>
      </c>
      <c r="E1885" s="106" t="s">
        <v>628</v>
      </c>
      <c r="F1885" s="106" t="s">
        <v>301</v>
      </c>
      <c r="G1885" s="106" t="s">
        <v>635</v>
      </c>
      <c r="H1885" s="106" t="s">
        <v>635</v>
      </c>
      <c r="I1885" s="106" t="s">
        <v>635</v>
      </c>
      <c r="J1885" s="106" t="s">
        <v>635</v>
      </c>
      <c r="K1885" s="106" t="s">
        <v>635</v>
      </c>
      <c r="L1885" s="106" t="s">
        <v>635</v>
      </c>
      <c r="M1885" s="106" t="s">
        <v>635</v>
      </c>
      <c r="N1885" s="106" t="s">
        <v>635</v>
      </c>
      <c r="O1885" s="106" t="s">
        <v>635</v>
      </c>
    </row>
    <row r="1886" spans="1:15">
      <c r="A1886" s="106">
        <v>2010</v>
      </c>
      <c r="B1886" s="106" t="s">
        <v>296</v>
      </c>
      <c r="C1886" s="106" t="s">
        <v>626</v>
      </c>
      <c r="D1886" s="106" t="s">
        <v>113</v>
      </c>
      <c r="E1886" s="106" t="s">
        <v>628</v>
      </c>
      <c r="F1886" s="106" t="s">
        <v>353</v>
      </c>
      <c r="G1886" s="106">
        <v>9.57</v>
      </c>
      <c r="H1886" s="106">
        <v>11.21</v>
      </c>
      <c r="I1886" s="106">
        <v>12.41</v>
      </c>
      <c r="J1886" s="106">
        <v>13.35</v>
      </c>
      <c r="K1886" s="106">
        <v>14.96</v>
      </c>
      <c r="L1886" s="106">
        <v>16.760000000000002</v>
      </c>
      <c r="M1886" s="106">
        <v>19.32</v>
      </c>
      <c r="N1886" s="106">
        <v>23.84</v>
      </c>
      <c r="O1886" s="106">
        <v>30.76</v>
      </c>
    </row>
    <row r="1887" spans="1:15">
      <c r="A1887" s="106">
        <v>2010</v>
      </c>
      <c r="B1887" s="106" t="s">
        <v>296</v>
      </c>
      <c r="C1887" s="106" t="s">
        <v>630</v>
      </c>
      <c r="D1887" s="106" t="s">
        <v>113</v>
      </c>
      <c r="E1887" s="106" t="s">
        <v>628</v>
      </c>
      <c r="F1887" s="106" t="s">
        <v>353</v>
      </c>
      <c r="G1887" s="106">
        <v>9.4</v>
      </c>
      <c r="H1887" s="106">
        <v>11.09</v>
      </c>
      <c r="I1887" s="106">
        <v>12.25</v>
      </c>
      <c r="J1887" s="106">
        <v>13.35</v>
      </c>
      <c r="K1887" s="106">
        <v>14.82</v>
      </c>
      <c r="L1887" s="106">
        <v>16.64</v>
      </c>
      <c r="M1887" s="106">
        <v>19.11</v>
      </c>
      <c r="N1887" s="106">
        <v>23.31</v>
      </c>
      <c r="O1887" s="106">
        <v>30.59</v>
      </c>
    </row>
    <row r="1888" spans="1:15">
      <c r="A1888" s="106">
        <v>2010</v>
      </c>
      <c r="B1888" s="106" t="s">
        <v>296</v>
      </c>
      <c r="C1888" s="106" t="s">
        <v>626</v>
      </c>
      <c r="D1888" s="106" t="s">
        <v>113</v>
      </c>
      <c r="E1888" s="106" t="s">
        <v>631</v>
      </c>
      <c r="F1888" s="106" t="s">
        <v>629</v>
      </c>
      <c r="G1888" s="106">
        <v>7.55</v>
      </c>
      <c r="H1888" s="106">
        <v>9.1199999999999992</v>
      </c>
      <c r="I1888" s="106">
        <v>9.9700000000000006</v>
      </c>
      <c r="J1888" s="106">
        <v>10.67</v>
      </c>
      <c r="K1888" s="106">
        <v>11.43</v>
      </c>
      <c r="L1888" s="106">
        <v>12.05</v>
      </c>
      <c r="M1888" s="106">
        <v>12.81</v>
      </c>
      <c r="N1888" s="106">
        <v>13.93</v>
      </c>
      <c r="O1888" s="106">
        <v>15.9</v>
      </c>
    </row>
    <row r="1889" spans="1:15">
      <c r="A1889" s="106">
        <v>2010</v>
      </c>
      <c r="B1889" s="106" t="s">
        <v>296</v>
      </c>
      <c r="C1889" s="106" t="s">
        <v>630</v>
      </c>
      <c r="D1889" s="106" t="s">
        <v>113</v>
      </c>
      <c r="E1889" s="106" t="s">
        <v>631</v>
      </c>
      <c r="F1889" s="106" t="s">
        <v>629</v>
      </c>
      <c r="G1889" s="106">
        <v>7.41</v>
      </c>
      <c r="H1889" s="106">
        <v>8.92</v>
      </c>
      <c r="I1889" s="106">
        <v>9.89</v>
      </c>
      <c r="J1889" s="106">
        <v>10.61</v>
      </c>
      <c r="K1889" s="106">
        <v>11.35</v>
      </c>
      <c r="L1889" s="106">
        <v>11.97</v>
      </c>
      <c r="M1889" s="106">
        <v>12.75</v>
      </c>
      <c r="N1889" s="106">
        <v>13.85</v>
      </c>
      <c r="O1889" s="106">
        <v>15.8</v>
      </c>
    </row>
    <row r="1890" spans="1:15">
      <c r="A1890" s="106">
        <v>2010</v>
      </c>
      <c r="B1890" s="106" t="s">
        <v>296</v>
      </c>
      <c r="C1890" s="106" t="s">
        <v>626</v>
      </c>
      <c r="D1890" s="106" t="s">
        <v>113</v>
      </c>
      <c r="E1890" s="106" t="s">
        <v>631</v>
      </c>
      <c r="F1890" s="106" t="s">
        <v>301</v>
      </c>
      <c r="G1890" s="106">
        <v>7.17</v>
      </c>
      <c r="H1890" s="106">
        <v>7.84</v>
      </c>
      <c r="I1890" s="106">
        <v>8.75</v>
      </c>
      <c r="J1890" s="106">
        <v>9.4600000000000009</v>
      </c>
      <c r="K1890" s="106">
        <v>10.39</v>
      </c>
      <c r="L1890" s="106">
        <v>11.43</v>
      </c>
      <c r="M1890" s="106">
        <v>12.45</v>
      </c>
      <c r="N1890" s="106">
        <v>13.31</v>
      </c>
      <c r="O1890" s="106">
        <v>16.079999999999998</v>
      </c>
    </row>
    <row r="1891" spans="1:15">
      <c r="A1891" s="106">
        <v>2010</v>
      </c>
      <c r="B1891" s="106" t="s">
        <v>296</v>
      </c>
      <c r="C1891" s="106" t="s">
        <v>630</v>
      </c>
      <c r="D1891" s="106" t="s">
        <v>113</v>
      </c>
      <c r="E1891" s="106" t="s">
        <v>631</v>
      </c>
      <c r="F1891" s="106" t="s">
        <v>301</v>
      </c>
      <c r="G1891" s="106">
        <v>7.17</v>
      </c>
      <c r="H1891" s="106">
        <v>7.84</v>
      </c>
      <c r="I1891" s="106">
        <v>8.64</v>
      </c>
      <c r="J1891" s="106">
        <v>9.44</v>
      </c>
      <c r="K1891" s="106">
        <v>10.39</v>
      </c>
      <c r="L1891" s="106">
        <v>11.43</v>
      </c>
      <c r="M1891" s="106">
        <v>12.41</v>
      </c>
      <c r="N1891" s="106">
        <v>13.31</v>
      </c>
      <c r="O1891" s="106">
        <v>15.42</v>
      </c>
    </row>
    <row r="1892" spans="1:15">
      <c r="A1892" s="106">
        <v>2010</v>
      </c>
      <c r="B1892" s="106" t="s">
        <v>296</v>
      </c>
      <c r="C1892" s="106" t="s">
        <v>626</v>
      </c>
      <c r="D1892" s="106" t="s">
        <v>113</v>
      </c>
      <c r="E1892" s="106" t="s">
        <v>631</v>
      </c>
      <c r="F1892" s="106" t="s">
        <v>353</v>
      </c>
      <c r="G1892" s="106">
        <v>7.55</v>
      </c>
      <c r="H1892" s="106">
        <v>8.93</v>
      </c>
      <c r="I1892" s="106">
        <v>9.9</v>
      </c>
      <c r="J1892" s="106">
        <v>10.64</v>
      </c>
      <c r="K1892" s="106">
        <v>11.37</v>
      </c>
      <c r="L1892" s="106">
        <v>12.01</v>
      </c>
      <c r="M1892" s="106">
        <v>12.77</v>
      </c>
      <c r="N1892" s="106">
        <v>13.88</v>
      </c>
      <c r="O1892" s="106">
        <v>15.9</v>
      </c>
    </row>
    <row r="1893" spans="1:15">
      <c r="A1893" s="106">
        <v>2010</v>
      </c>
      <c r="B1893" s="106" t="s">
        <v>296</v>
      </c>
      <c r="C1893" s="106" t="s">
        <v>630</v>
      </c>
      <c r="D1893" s="106" t="s">
        <v>113</v>
      </c>
      <c r="E1893" s="106" t="s">
        <v>631</v>
      </c>
      <c r="F1893" s="106" t="s">
        <v>353</v>
      </c>
      <c r="G1893" s="106">
        <v>7.37</v>
      </c>
      <c r="H1893" s="106">
        <v>8.82</v>
      </c>
      <c r="I1893" s="106">
        <v>9.8000000000000007</v>
      </c>
      <c r="J1893" s="106">
        <v>10.56</v>
      </c>
      <c r="K1893" s="106">
        <v>11.3</v>
      </c>
      <c r="L1893" s="106">
        <v>11.93</v>
      </c>
      <c r="M1893" s="106">
        <v>12.73</v>
      </c>
      <c r="N1893" s="106">
        <v>13.81</v>
      </c>
      <c r="O1893" s="106">
        <v>15.8</v>
      </c>
    </row>
    <row r="1894" spans="1:15">
      <c r="A1894" s="106">
        <v>2010</v>
      </c>
      <c r="B1894" s="106" t="s">
        <v>296</v>
      </c>
      <c r="C1894" s="106" t="s">
        <v>626</v>
      </c>
      <c r="D1894" s="106" t="s">
        <v>113</v>
      </c>
      <c r="E1894" s="106" t="s">
        <v>353</v>
      </c>
      <c r="F1894" s="106" t="s">
        <v>629</v>
      </c>
      <c r="G1894" s="106">
        <v>7.76</v>
      </c>
      <c r="H1894" s="106">
        <v>9.34</v>
      </c>
      <c r="I1894" s="106">
        <v>10.210000000000001</v>
      </c>
      <c r="J1894" s="106">
        <v>10.99</v>
      </c>
      <c r="K1894" s="106">
        <v>11.76</v>
      </c>
      <c r="L1894" s="106">
        <v>12.55</v>
      </c>
      <c r="M1894" s="106">
        <v>13.42</v>
      </c>
      <c r="N1894" s="106">
        <v>14.82</v>
      </c>
      <c r="O1894" s="106">
        <v>18.489999999999998</v>
      </c>
    </row>
    <row r="1895" spans="1:15">
      <c r="A1895" s="106">
        <v>2010</v>
      </c>
      <c r="B1895" s="106" t="s">
        <v>296</v>
      </c>
      <c r="C1895" s="106" t="s">
        <v>630</v>
      </c>
      <c r="D1895" s="106" t="s">
        <v>113</v>
      </c>
      <c r="E1895" s="106" t="s">
        <v>353</v>
      </c>
      <c r="F1895" s="106" t="s">
        <v>629</v>
      </c>
      <c r="G1895" s="106">
        <v>7.69</v>
      </c>
      <c r="H1895" s="106">
        <v>9.25</v>
      </c>
      <c r="I1895" s="106">
        <v>10.130000000000001</v>
      </c>
      <c r="J1895" s="106">
        <v>10.89</v>
      </c>
      <c r="K1895" s="106">
        <v>11.69</v>
      </c>
      <c r="L1895" s="106">
        <v>12.45</v>
      </c>
      <c r="M1895" s="106">
        <v>13.35</v>
      </c>
      <c r="N1895" s="106">
        <v>14.72</v>
      </c>
      <c r="O1895" s="106">
        <v>18.329999999999998</v>
      </c>
    </row>
    <row r="1896" spans="1:15">
      <c r="A1896" s="106">
        <v>2010</v>
      </c>
      <c r="B1896" s="106" t="s">
        <v>296</v>
      </c>
      <c r="C1896" s="106" t="s">
        <v>626</v>
      </c>
      <c r="D1896" s="106" t="s">
        <v>113</v>
      </c>
      <c r="E1896" s="106" t="s">
        <v>353</v>
      </c>
      <c r="F1896" s="106" t="s">
        <v>301</v>
      </c>
      <c r="G1896" s="106">
        <v>7.38</v>
      </c>
      <c r="H1896" s="106">
        <v>8.1999999999999993</v>
      </c>
      <c r="I1896" s="106">
        <v>8.92</v>
      </c>
      <c r="J1896" s="106">
        <v>9.83</v>
      </c>
      <c r="K1896" s="106">
        <v>10.88</v>
      </c>
      <c r="L1896" s="106">
        <v>11.43</v>
      </c>
      <c r="M1896" s="106">
        <v>12.57</v>
      </c>
      <c r="N1896" s="106">
        <v>13.6</v>
      </c>
      <c r="O1896" s="106">
        <v>16.46</v>
      </c>
    </row>
    <row r="1897" spans="1:15">
      <c r="A1897" s="106">
        <v>2010</v>
      </c>
      <c r="B1897" s="106" t="s">
        <v>296</v>
      </c>
      <c r="C1897" s="106" t="s">
        <v>630</v>
      </c>
      <c r="D1897" s="106" t="s">
        <v>113</v>
      </c>
      <c r="E1897" s="106" t="s">
        <v>353</v>
      </c>
      <c r="F1897" s="106" t="s">
        <v>301</v>
      </c>
      <c r="G1897" s="106">
        <v>7.28</v>
      </c>
      <c r="H1897" s="106">
        <v>8.16</v>
      </c>
      <c r="I1897" s="106">
        <v>8.89</v>
      </c>
      <c r="J1897" s="106">
        <v>9.7899999999999991</v>
      </c>
      <c r="K1897" s="106">
        <v>10.85</v>
      </c>
      <c r="L1897" s="106">
        <v>11.43</v>
      </c>
      <c r="M1897" s="106">
        <v>12.57</v>
      </c>
      <c r="N1897" s="106">
        <v>13.52</v>
      </c>
      <c r="O1897" s="106">
        <v>16.46</v>
      </c>
    </row>
    <row r="1898" spans="1:15">
      <c r="A1898" s="106">
        <v>2010</v>
      </c>
      <c r="B1898" s="106" t="s">
        <v>296</v>
      </c>
      <c r="C1898" s="106" t="s">
        <v>626</v>
      </c>
      <c r="D1898" s="106" t="s">
        <v>113</v>
      </c>
      <c r="E1898" s="106" t="s">
        <v>353</v>
      </c>
      <c r="F1898" s="106" t="s">
        <v>353</v>
      </c>
      <c r="G1898" s="106">
        <v>7.71</v>
      </c>
      <c r="H1898" s="106">
        <v>9.25</v>
      </c>
      <c r="I1898" s="106">
        <v>10.130000000000001</v>
      </c>
      <c r="J1898" s="106">
        <v>10.94</v>
      </c>
      <c r="K1898" s="106">
        <v>11.71</v>
      </c>
      <c r="L1898" s="106">
        <v>12.5</v>
      </c>
      <c r="M1898" s="106">
        <v>13.36</v>
      </c>
      <c r="N1898" s="106">
        <v>14.73</v>
      </c>
      <c r="O1898" s="106">
        <v>18.38</v>
      </c>
    </row>
    <row r="1899" spans="1:15">
      <c r="A1899" s="106">
        <v>2010</v>
      </c>
      <c r="B1899" s="106" t="s">
        <v>296</v>
      </c>
      <c r="C1899" s="106" t="s">
        <v>630</v>
      </c>
      <c r="D1899" s="106" t="s">
        <v>113</v>
      </c>
      <c r="E1899" s="106" t="s">
        <v>353</v>
      </c>
      <c r="F1899" s="106" t="s">
        <v>353</v>
      </c>
      <c r="G1899" s="106">
        <v>7.64</v>
      </c>
      <c r="H1899" s="106">
        <v>9.15</v>
      </c>
      <c r="I1899" s="106">
        <v>10.07</v>
      </c>
      <c r="J1899" s="106">
        <v>10.83</v>
      </c>
      <c r="K1899" s="106">
        <v>11.62</v>
      </c>
      <c r="L1899" s="106">
        <v>12.4</v>
      </c>
      <c r="M1899" s="106">
        <v>13.31</v>
      </c>
      <c r="N1899" s="106">
        <v>14.65</v>
      </c>
      <c r="O1899" s="106">
        <v>18.21</v>
      </c>
    </row>
    <row r="1900" spans="1:15">
      <c r="A1900" s="106">
        <v>2010</v>
      </c>
      <c r="B1900" s="106" t="s">
        <v>296</v>
      </c>
      <c r="C1900" s="106" t="s">
        <v>626</v>
      </c>
      <c r="D1900" s="106" t="s">
        <v>632</v>
      </c>
      <c r="E1900" s="106" t="s">
        <v>628</v>
      </c>
      <c r="F1900" s="106" t="s">
        <v>629</v>
      </c>
      <c r="G1900" s="106">
        <v>9.44</v>
      </c>
      <c r="H1900" s="106">
        <v>10.96</v>
      </c>
      <c r="I1900" s="106">
        <v>12.35</v>
      </c>
      <c r="J1900" s="106">
        <v>13.82</v>
      </c>
      <c r="K1900" s="106">
        <v>15.5</v>
      </c>
      <c r="L1900" s="106">
        <v>17.260000000000002</v>
      </c>
      <c r="M1900" s="106">
        <v>19.46</v>
      </c>
      <c r="N1900" s="106">
        <v>22.85</v>
      </c>
      <c r="O1900" s="106">
        <v>30.81</v>
      </c>
    </row>
    <row r="1901" spans="1:15">
      <c r="A1901" s="106">
        <v>2010</v>
      </c>
      <c r="B1901" s="106" t="s">
        <v>296</v>
      </c>
      <c r="C1901" s="106" t="s">
        <v>630</v>
      </c>
      <c r="D1901" s="106" t="s">
        <v>632</v>
      </c>
      <c r="E1901" s="106" t="s">
        <v>628</v>
      </c>
      <c r="F1901" s="106" t="s">
        <v>629</v>
      </c>
      <c r="G1901" s="106">
        <v>9.3000000000000007</v>
      </c>
      <c r="H1901" s="106">
        <v>10.81</v>
      </c>
      <c r="I1901" s="106">
        <v>12.22</v>
      </c>
      <c r="J1901" s="106">
        <v>13.69</v>
      </c>
      <c r="K1901" s="106">
        <v>15.36</v>
      </c>
      <c r="L1901" s="106">
        <v>17.170000000000002</v>
      </c>
      <c r="M1901" s="106">
        <v>19.39</v>
      </c>
      <c r="N1901" s="106">
        <v>22.74</v>
      </c>
      <c r="O1901" s="106">
        <v>30.7</v>
      </c>
    </row>
    <row r="1902" spans="1:15">
      <c r="A1902" s="106">
        <v>2010</v>
      </c>
      <c r="B1902" s="106" t="s">
        <v>296</v>
      </c>
      <c r="C1902" s="106" t="s">
        <v>626</v>
      </c>
      <c r="D1902" s="106" t="s">
        <v>632</v>
      </c>
      <c r="E1902" s="106" t="s">
        <v>628</v>
      </c>
      <c r="F1902" s="106" t="s">
        <v>301</v>
      </c>
      <c r="G1902" s="106">
        <v>8.1199999999999992</v>
      </c>
      <c r="H1902" s="106">
        <v>9.14</v>
      </c>
      <c r="I1902" s="106">
        <v>9.82</v>
      </c>
      <c r="J1902" s="106">
        <v>10.9</v>
      </c>
      <c r="K1902" s="106">
        <v>12.21</v>
      </c>
      <c r="L1902" s="106">
        <v>13.22</v>
      </c>
      <c r="M1902" s="106">
        <v>15.5</v>
      </c>
      <c r="N1902" s="106">
        <v>17.16</v>
      </c>
      <c r="O1902" s="106">
        <v>21.13</v>
      </c>
    </row>
    <row r="1903" spans="1:15">
      <c r="A1903" s="106">
        <v>2010</v>
      </c>
      <c r="B1903" s="106" t="s">
        <v>296</v>
      </c>
      <c r="C1903" s="106" t="s">
        <v>630</v>
      </c>
      <c r="D1903" s="106" t="s">
        <v>632</v>
      </c>
      <c r="E1903" s="106" t="s">
        <v>628</v>
      </c>
      <c r="F1903" s="106" t="s">
        <v>301</v>
      </c>
      <c r="G1903" s="106">
        <v>8.1199999999999992</v>
      </c>
      <c r="H1903" s="106">
        <v>9.14</v>
      </c>
      <c r="I1903" s="106">
        <v>9.76</v>
      </c>
      <c r="J1903" s="106">
        <v>10.9</v>
      </c>
      <c r="K1903" s="106">
        <v>12.21</v>
      </c>
      <c r="L1903" s="106">
        <v>13.22</v>
      </c>
      <c r="M1903" s="106">
        <v>15.5</v>
      </c>
      <c r="N1903" s="106">
        <v>17.16</v>
      </c>
      <c r="O1903" s="106">
        <v>21.13</v>
      </c>
    </row>
    <row r="1904" spans="1:15">
      <c r="A1904" s="106">
        <v>2010</v>
      </c>
      <c r="B1904" s="106" t="s">
        <v>296</v>
      </c>
      <c r="C1904" s="106" t="s">
        <v>626</v>
      </c>
      <c r="D1904" s="106" t="s">
        <v>632</v>
      </c>
      <c r="E1904" s="106" t="s">
        <v>628</v>
      </c>
      <c r="F1904" s="106" t="s">
        <v>353</v>
      </c>
      <c r="G1904" s="106">
        <v>9.3800000000000008</v>
      </c>
      <c r="H1904" s="106">
        <v>10.85</v>
      </c>
      <c r="I1904" s="106">
        <v>12.24</v>
      </c>
      <c r="J1904" s="106">
        <v>13.69</v>
      </c>
      <c r="K1904" s="106">
        <v>15.38</v>
      </c>
      <c r="L1904" s="106">
        <v>17.16</v>
      </c>
      <c r="M1904" s="106">
        <v>19.329999999999998</v>
      </c>
      <c r="N1904" s="106">
        <v>22.69</v>
      </c>
      <c r="O1904" s="106">
        <v>30.57</v>
      </c>
    </row>
    <row r="1905" spans="1:15">
      <c r="A1905" s="106">
        <v>2010</v>
      </c>
      <c r="B1905" s="106" t="s">
        <v>296</v>
      </c>
      <c r="C1905" s="106" t="s">
        <v>630</v>
      </c>
      <c r="D1905" s="106" t="s">
        <v>632</v>
      </c>
      <c r="E1905" s="106" t="s">
        <v>628</v>
      </c>
      <c r="F1905" s="106" t="s">
        <v>353</v>
      </c>
      <c r="G1905" s="106">
        <v>9.24</v>
      </c>
      <c r="H1905" s="106">
        <v>10.71</v>
      </c>
      <c r="I1905" s="106">
        <v>12.16</v>
      </c>
      <c r="J1905" s="106">
        <v>13.57</v>
      </c>
      <c r="K1905" s="106">
        <v>15.23</v>
      </c>
      <c r="L1905" s="106">
        <v>17.059999999999999</v>
      </c>
      <c r="M1905" s="106">
        <v>19.22</v>
      </c>
      <c r="N1905" s="106">
        <v>22.61</v>
      </c>
      <c r="O1905" s="106">
        <v>30.4</v>
      </c>
    </row>
    <row r="1906" spans="1:15">
      <c r="A1906" s="106">
        <v>2010</v>
      </c>
      <c r="B1906" s="106" t="s">
        <v>296</v>
      </c>
      <c r="C1906" s="106" t="s">
        <v>626</v>
      </c>
      <c r="D1906" s="106" t="s">
        <v>632</v>
      </c>
      <c r="E1906" s="106" t="s">
        <v>631</v>
      </c>
      <c r="F1906" s="106" t="s">
        <v>629</v>
      </c>
      <c r="G1906" s="106">
        <v>7.81</v>
      </c>
      <c r="H1906" s="106">
        <v>8.74</v>
      </c>
      <c r="I1906" s="106">
        <v>9.3800000000000008</v>
      </c>
      <c r="J1906" s="106">
        <v>10.050000000000001</v>
      </c>
      <c r="K1906" s="106">
        <v>10.76</v>
      </c>
      <c r="L1906" s="106">
        <v>11.55</v>
      </c>
      <c r="M1906" s="106">
        <v>12.57</v>
      </c>
      <c r="N1906" s="106">
        <v>13.99</v>
      </c>
      <c r="O1906" s="106">
        <v>16.48</v>
      </c>
    </row>
    <row r="1907" spans="1:15">
      <c r="A1907" s="106">
        <v>2010</v>
      </c>
      <c r="B1907" s="106" t="s">
        <v>296</v>
      </c>
      <c r="C1907" s="106" t="s">
        <v>630</v>
      </c>
      <c r="D1907" s="106" t="s">
        <v>632</v>
      </c>
      <c r="E1907" s="106" t="s">
        <v>631</v>
      </c>
      <c r="F1907" s="106" t="s">
        <v>629</v>
      </c>
      <c r="G1907" s="106">
        <v>7.77</v>
      </c>
      <c r="H1907" s="106">
        <v>8.7100000000000009</v>
      </c>
      <c r="I1907" s="106">
        <v>9.35</v>
      </c>
      <c r="J1907" s="106">
        <v>10.01</v>
      </c>
      <c r="K1907" s="106">
        <v>10.73</v>
      </c>
      <c r="L1907" s="106">
        <v>11.51</v>
      </c>
      <c r="M1907" s="106">
        <v>12.52</v>
      </c>
      <c r="N1907" s="106">
        <v>13.95</v>
      </c>
      <c r="O1907" s="106">
        <v>16.45</v>
      </c>
    </row>
    <row r="1908" spans="1:15">
      <c r="A1908" s="106">
        <v>2010</v>
      </c>
      <c r="B1908" s="106" t="s">
        <v>296</v>
      </c>
      <c r="C1908" s="106" t="s">
        <v>626</v>
      </c>
      <c r="D1908" s="106" t="s">
        <v>632</v>
      </c>
      <c r="E1908" s="106" t="s">
        <v>631</v>
      </c>
      <c r="F1908" s="106" t="s">
        <v>301</v>
      </c>
      <c r="G1908" s="106">
        <v>6.58</v>
      </c>
      <c r="H1908" s="106">
        <v>7.59</v>
      </c>
      <c r="I1908" s="106">
        <v>8.35</v>
      </c>
      <c r="J1908" s="106">
        <v>8.93</v>
      </c>
      <c r="K1908" s="106">
        <v>9.5</v>
      </c>
      <c r="L1908" s="106">
        <v>10.4</v>
      </c>
      <c r="M1908" s="106">
        <v>11.35</v>
      </c>
      <c r="N1908" s="106">
        <v>11.91</v>
      </c>
      <c r="O1908" s="106">
        <v>14.45</v>
      </c>
    </row>
    <row r="1909" spans="1:15">
      <c r="A1909" s="106">
        <v>2010</v>
      </c>
      <c r="B1909" s="106" t="s">
        <v>296</v>
      </c>
      <c r="C1909" s="106" t="s">
        <v>630</v>
      </c>
      <c r="D1909" s="106" t="s">
        <v>632</v>
      </c>
      <c r="E1909" s="106" t="s">
        <v>631</v>
      </c>
      <c r="F1909" s="106" t="s">
        <v>301</v>
      </c>
      <c r="G1909" s="106">
        <v>6.57</v>
      </c>
      <c r="H1909" s="106">
        <v>7.55</v>
      </c>
      <c r="I1909" s="106">
        <v>8.33</v>
      </c>
      <c r="J1909" s="106">
        <v>8.93</v>
      </c>
      <c r="K1909" s="106">
        <v>9.49</v>
      </c>
      <c r="L1909" s="106">
        <v>10.37</v>
      </c>
      <c r="M1909" s="106">
        <v>11.3</v>
      </c>
      <c r="N1909" s="106">
        <v>11.85</v>
      </c>
      <c r="O1909" s="106">
        <v>14.39</v>
      </c>
    </row>
    <row r="1910" spans="1:15">
      <c r="A1910" s="106">
        <v>2010</v>
      </c>
      <c r="B1910" s="106" t="s">
        <v>296</v>
      </c>
      <c r="C1910" s="106" t="s">
        <v>626</v>
      </c>
      <c r="D1910" s="106" t="s">
        <v>632</v>
      </c>
      <c r="E1910" s="106" t="s">
        <v>631</v>
      </c>
      <c r="F1910" s="106" t="s">
        <v>353</v>
      </c>
      <c r="G1910" s="106">
        <v>7.7</v>
      </c>
      <c r="H1910" s="106">
        <v>8.68</v>
      </c>
      <c r="I1910" s="106">
        <v>9.3000000000000007</v>
      </c>
      <c r="J1910" s="106">
        <v>9.9700000000000006</v>
      </c>
      <c r="K1910" s="106">
        <v>10.69</v>
      </c>
      <c r="L1910" s="106">
        <v>11.45</v>
      </c>
      <c r="M1910" s="106">
        <v>12.46</v>
      </c>
      <c r="N1910" s="106">
        <v>13.89</v>
      </c>
      <c r="O1910" s="106">
        <v>16.38</v>
      </c>
    </row>
    <row r="1911" spans="1:15">
      <c r="A1911" s="106">
        <v>2010</v>
      </c>
      <c r="B1911" s="106" t="s">
        <v>296</v>
      </c>
      <c r="C1911" s="106" t="s">
        <v>630</v>
      </c>
      <c r="D1911" s="106" t="s">
        <v>632</v>
      </c>
      <c r="E1911" s="106" t="s">
        <v>631</v>
      </c>
      <c r="F1911" s="106" t="s">
        <v>353</v>
      </c>
      <c r="G1911" s="106">
        <v>7.65</v>
      </c>
      <c r="H1911" s="106">
        <v>8.64</v>
      </c>
      <c r="I1911" s="106">
        <v>9.26</v>
      </c>
      <c r="J1911" s="106">
        <v>9.94</v>
      </c>
      <c r="K1911" s="106">
        <v>10.65</v>
      </c>
      <c r="L1911" s="106">
        <v>11.41</v>
      </c>
      <c r="M1911" s="106">
        <v>12.42</v>
      </c>
      <c r="N1911" s="106">
        <v>13.85</v>
      </c>
      <c r="O1911" s="106">
        <v>16.36</v>
      </c>
    </row>
    <row r="1912" spans="1:15">
      <c r="A1912" s="106">
        <v>2010</v>
      </c>
      <c r="B1912" s="106" t="s">
        <v>296</v>
      </c>
      <c r="C1912" s="106" t="s">
        <v>626</v>
      </c>
      <c r="D1912" s="106" t="s">
        <v>632</v>
      </c>
      <c r="E1912" s="106" t="s">
        <v>353</v>
      </c>
      <c r="F1912" s="106" t="s">
        <v>629</v>
      </c>
      <c r="G1912" s="106">
        <v>8.07</v>
      </c>
      <c r="H1912" s="106">
        <v>8.9600000000000009</v>
      </c>
      <c r="I1912" s="106">
        <v>9.7100000000000009</v>
      </c>
      <c r="J1912" s="106">
        <v>10.49</v>
      </c>
      <c r="K1912" s="106">
        <v>11.32</v>
      </c>
      <c r="L1912" s="106">
        <v>12.35</v>
      </c>
      <c r="M1912" s="106">
        <v>13.71</v>
      </c>
      <c r="N1912" s="106">
        <v>15.75</v>
      </c>
      <c r="O1912" s="106">
        <v>19.78</v>
      </c>
    </row>
    <row r="1913" spans="1:15">
      <c r="A1913" s="106">
        <v>2010</v>
      </c>
      <c r="B1913" s="106" t="s">
        <v>296</v>
      </c>
      <c r="C1913" s="106" t="s">
        <v>630</v>
      </c>
      <c r="D1913" s="106" t="s">
        <v>632</v>
      </c>
      <c r="E1913" s="106" t="s">
        <v>353</v>
      </c>
      <c r="F1913" s="106" t="s">
        <v>629</v>
      </c>
      <c r="G1913" s="106">
        <v>8.01</v>
      </c>
      <c r="H1913" s="106">
        <v>8.92</v>
      </c>
      <c r="I1913" s="106">
        <v>9.66</v>
      </c>
      <c r="J1913" s="106">
        <v>10.43</v>
      </c>
      <c r="K1913" s="106">
        <v>11.28</v>
      </c>
      <c r="L1913" s="106">
        <v>12.29</v>
      </c>
      <c r="M1913" s="106">
        <v>13.65</v>
      </c>
      <c r="N1913" s="106">
        <v>15.68</v>
      </c>
      <c r="O1913" s="106">
        <v>19.690000000000001</v>
      </c>
    </row>
    <row r="1914" spans="1:15">
      <c r="A1914" s="106">
        <v>2010</v>
      </c>
      <c r="B1914" s="106" t="s">
        <v>296</v>
      </c>
      <c r="C1914" s="106" t="s">
        <v>626</v>
      </c>
      <c r="D1914" s="106" t="s">
        <v>632</v>
      </c>
      <c r="E1914" s="106" t="s">
        <v>353</v>
      </c>
      <c r="F1914" s="106" t="s">
        <v>301</v>
      </c>
      <c r="G1914" s="106">
        <v>6.67</v>
      </c>
      <c r="H1914" s="106">
        <v>7.73</v>
      </c>
      <c r="I1914" s="106">
        <v>8.4600000000000009</v>
      </c>
      <c r="J1914" s="106">
        <v>9.06</v>
      </c>
      <c r="K1914" s="106">
        <v>9.7200000000000006</v>
      </c>
      <c r="L1914" s="106">
        <v>10.7</v>
      </c>
      <c r="M1914" s="106">
        <v>11.41</v>
      </c>
      <c r="N1914" s="106">
        <v>12.48</v>
      </c>
      <c r="O1914" s="106">
        <v>15.66</v>
      </c>
    </row>
    <row r="1915" spans="1:15">
      <c r="A1915" s="106">
        <v>2010</v>
      </c>
      <c r="B1915" s="106" t="s">
        <v>296</v>
      </c>
      <c r="C1915" s="106" t="s">
        <v>630</v>
      </c>
      <c r="D1915" s="106" t="s">
        <v>632</v>
      </c>
      <c r="E1915" s="106" t="s">
        <v>353</v>
      </c>
      <c r="F1915" s="106" t="s">
        <v>301</v>
      </c>
      <c r="G1915" s="106">
        <v>6.66</v>
      </c>
      <c r="H1915" s="106">
        <v>7.7</v>
      </c>
      <c r="I1915" s="106">
        <v>8.44</v>
      </c>
      <c r="J1915" s="106">
        <v>9.02</v>
      </c>
      <c r="K1915" s="106">
        <v>9.6999999999999993</v>
      </c>
      <c r="L1915" s="106">
        <v>10.66</v>
      </c>
      <c r="M1915" s="106">
        <v>11.41</v>
      </c>
      <c r="N1915" s="106">
        <v>12.47</v>
      </c>
      <c r="O1915" s="106">
        <v>15.63</v>
      </c>
    </row>
    <row r="1916" spans="1:15">
      <c r="A1916" s="106">
        <v>2010</v>
      </c>
      <c r="B1916" s="106" t="s">
        <v>296</v>
      </c>
      <c r="C1916" s="106" t="s">
        <v>626</v>
      </c>
      <c r="D1916" s="106" t="s">
        <v>632</v>
      </c>
      <c r="E1916" s="106" t="s">
        <v>353</v>
      </c>
      <c r="F1916" s="106" t="s">
        <v>353</v>
      </c>
      <c r="G1916" s="106">
        <v>7.96</v>
      </c>
      <c r="H1916" s="106">
        <v>8.89</v>
      </c>
      <c r="I1916" s="106">
        <v>9.6199999999999992</v>
      </c>
      <c r="J1916" s="106">
        <v>10.39</v>
      </c>
      <c r="K1916" s="106">
        <v>11.24</v>
      </c>
      <c r="L1916" s="106">
        <v>12.2</v>
      </c>
      <c r="M1916" s="106">
        <v>13.54</v>
      </c>
      <c r="N1916" s="106">
        <v>15.57</v>
      </c>
      <c r="O1916" s="106">
        <v>19.489999999999998</v>
      </c>
    </row>
    <row r="1917" spans="1:15">
      <c r="A1917" s="106">
        <v>2010</v>
      </c>
      <c r="B1917" s="106" t="s">
        <v>296</v>
      </c>
      <c r="C1917" s="106" t="s">
        <v>630</v>
      </c>
      <c r="D1917" s="106" t="s">
        <v>632</v>
      </c>
      <c r="E1917" s="106" t="s">
        <v>353</v>
      </c>
      <c r="F1917" s="106" t="s">
        <v>353</v>
      </c>
      <c r="G1917" s="106">
        <v>7.9</v>
      </c>
      <c r="H1917" s="106">
        <v>8.85</v>
      </c>
      <c r="I1917" s="106">
        <v>9.58</v>
      </c>
      <c r="J1917" s="106">
        <v>10.35</v>
      </c>
      <c r="K1917" s="106">
        <v>11.2</v>
      </c>
      <c r="L1917" s="106">
        <v>12.16</v>
      </c>
      <c r="M1917" s="106">
        <v>13.49</v>
      </c>
      <c r="N1917" s="106">
        <v>15.52</v>
      </c>
      <c r="O1917" s="106">
        <v>19.41</v>
      </c>
    </row>
    <row r="1918" spans="1:15">
      <c r="A1918" s="106">
        <v>2010</v>
      </c>
      <c r="B1918" s="106" t="s">
        <v>296</v>
      </c>
      <c r="C1918" s="106" t="s">
        <v>626</v>
      </c>
      <c r="D1918" s="106" t="s">
        <v>633</v>
      </c>
      <c r="E1918" s="106" t="s">
        <v>628</v>
      </c>
      <c r="F1918" s="106" t="s">
        <v>629</v>
      </c>
      <c r="G1918" s="106">
        <v>12.38</v>
      </c>
      <c r="H1918" s="106">
        <v>14.49</v>
      </c>
      <c r="I1918" s="106">
        <v>16.25</v>
      </c>
      <c r="J1918" s="106">
        <v>18.12</v>
      </c>
      <c r="K1918" s="106">
        <v>20.57</v>
      </c>
      <c r="L1918" s="106">
        <v>23.5</v>
      </c>
      <c r="M1918" s="106">
        <v>26.01</v>
      </c>
      <c r="N1918" s="106">
        <v>31.67</v>
      </c>
      <c r="O1918" s="106">
        <v>36.25</v>
      </c>
    </row>
    <row r="1919" spans="1:15">
      <c r="A1919" s="106">
        <v>2010</v>
      </c>
      <c r="B1919" s="106" t="s">
        <v>296</v>
      </c>
      <c r="C1919" s="106" t="s">
        <v>630</v>
      </c>
      <c r="D1919" s="106" t="s">
        <v>633</v>
      </c>
      <c r="E1919" s="106" t="s">
        <v>628</v>
      </c>
      <c r="F1919" s="106" t="s">
        <v>629</v>
      </c>
      <c r="G1919" s="106">
        <v>12.36</v>
      </c>
      <c r="H1919" s="106">
        <v>14.48</v>
      </c>
      <c r="I1919" s="106">
        <v>16.239999999999998</v>
      </c>
      <c r="J1919" s="106">
        <v>18.12</v>
      </c>
      <c r="K1919" s="106">
        <v>20.56</v>
      </c>
      <c r="L1919" s="106">
        <v>23.5</v>
      </c>
      <c r="M1919" s="106">
        <v>26.01</v>
      </c>
      <c r="N1919" s="106">
        <v>31.65</v>
      </c>
      <c r="O1919" s="106">
        <v>36.25</v>
      </c>
    </row>
    <row r="1920" spans="1:15">
      <c r="A1920" s="106">
        <v>2010</v>
      </c>
      <c r="B1920" s="106" t="s">
        <v>296</v>
      </c>
      <c r="C1920" s="106" t="s">
        <v>626</v>
      </c>
      <c r="D1920" s="106" t="s">
        <v>633</v>
      </c>
      <c r="E1920" s="106" t="s">
        <v>628</v>
      </c>
      <c r="F1920" s="106" t="s">
        <v>301</v>
      </c>
      <c r="G1920" s="106">
        <v>7.95</v>
      </c>
      <c r="H1920" s="106">
        <v>8.6999999999999993</v>
      </c>
      <c r="I1920" s="106">
        <v>9.83</v>
      </c>
      <c r="J1920" s="106">
        <v>11.67</v>
      </c>
      <c r="K1920" s="106">
        <v>13.87</v>
      </c>
      <c r="L1920" s="106">
        <v>15.61</v>
      </c>
      <c r="M1920" s="106">
        <v>17.86</v>
      </c>
      <c r="N1920" s="106">
        <v>21.96</v>
      </c>
      <c r="O1920" s="106">
        <v>31.27</v>
      </c>
    </row>
    <row r="1921" spans="1:15">
      <c r="A1921" s="106">
        <v>2010</v>
      </c>
      <c r="B1921" s="106" t="s">
        <v>296</v>
      </c>
      <c r="C1921" s="106" t="s">
        <v>630</v>
      </c>
      <c r="D1921" s="106" t="s">
        <v>633</v>
      </c>
      <c r="E1921" s="106" t="s">
        <v>628</v>
      </c>
      <c r="F1921" s="106" t="s">
        <v>301</v>
      </c>
      <c r="G1921" s="106">
        <v>7.95</v>
      </c>
      <c r="H1921" s="106">
        <v>8.6999999999999993</v>
      </c>
      <c r="I1921" s="106">
        <v>9.83</v>
      </c>
      <c r="J1921" s="106">
        <v>11.67</v>
      </c>
      <c r="K1921" s="106">
        <v>13.87</v>
      </c>
      <c r="L1921" s="106">
        <v>15.6</v>
      </c>
      <c r="M1921" s="106">
        <v>17.829999999999998</v>
      </c>
      <c r="N1921" s="106">
        <v>21.96</v>
      </c>
      <c r="O1921" s="106">
        <v>31.27</v>
      </c>
    </row>
    <row r="1922" spans="1:15">
      <c r="A1922" s="106">
        <v>2010</v>
      </c>
      <c r="B1922" s="106" t="s">
        <v>296</v>
      </c>
      <c r="C1922" s="106" t="s">
        <v>626</v>
      </c>
      <c r="D1922" s="106" t="s">
        <v>633</v>
      </c>
      <c r="E1922" s="106" t="s">
        <v>628</v>
      </c>
      <c r="F1922" s="106" t="s">
        <v>353</v>
      </c>
      <c r="G1922" s="106">
        <v>11.32</v>
      </c>
      <c r="H1922" s="106">
        <v>13.94</v>
      </c>
      <c r="I1922" s="106">
        <v>15.64</v>
      </c>
      <c r="J1922" s="106">
        <v>17.68</v>
      </c>
      <c r="K1922" s="106">
        <v>19.61</v>
      </c>
      <c r="L1922" s="106">
        <v>22.87</v>
      </c>
      <c r="M1922" s="106">
        <v>25.74</v>
      </c>
      <c r="N1922" s="106">
        <v>30.92</v>
      </c>
      <c r="O1922" s="106">
        <v>36.25</v>
      </c>
    </row>
    <row r="1923" spans="1:15">
      <c r="A1923" s="106">
        <v>2010</v>
      </c>
      <c r="B1923" s="106" t="s">
        <v>296</v>
      </c>
      <c r="C1923" s="106" t="s">
        <v>630</v>
      </c>
      <c r="D1923" s="106" t="s">
        <v>633</v>
      </c>
      <c r="E1923" s="106" t="s">
        <v>628</v>
      </c>
      <c r="F1923" s="106" t="s">
        <v>353</v>
      </c>
      <c r="G1923" s="106">
        <v>11.3</v>
      </c>
      <c r="H1923" s="106">
        <v>13.93</v>
      </c>
      <c r="I1923" s="106">
        <v>15.63</v>
      </c>
      <c r="J1923" s="106">
        <v>17.68</v>
      </c>
      <c r="K1923" s="106">
        <v>19.600000000000001</v>
      </c>
      <c r="L1923" s="106">
        <v>22.87</v>
      </c>
      <c r="M1923" s="106">
        <v>25.73</v>
      </c>
      <c r="N1923" s="106">
        <v>30.92</v>
      </c>
      <c r="O1923" s="106">
        <v>36.25</v>
      </c>
    </row>
    <row r="1924" spans="1:15">
      <c r="A1924" s="106">
        <v>2010</v>
      </c>
      <c r="B1924" s="106" t="s">
        <v>296</v>
      </c>
      <c r="C1924" s="106" t="s">
        <v>626</v>
      </c>
      <c r="D1924" s="106" t="s">
        <v>633</v>
      </c>
      <c r="E1924" s="106" t="s">
        <v>631</v>
      </c>
      <c r="F1924" s="106" t="s">
        <v>629</v>
      </c>
      <c r="G1924" s="106">
        <v>7.7</v>
      </c>
      <c r="H1924" s="106">
        <v>8.49</v>
      </c>
      <c r="I1924" s="106">
        <v>8.9</v>
      </c>
      <c r="J1924" s="106">
        <v>9.52</v>
      </c>
      <c r="K1924" s="106">
        <v>10.039999999999999</v>
      </c>
      <c r="L1924" s="106">
        <v>10.7</v>
      </c>
      <c r="M1924" s="106">
        <v>11.5</v>
      </c>
      <c r="N1924" s="106">
        <v>12.68</v>
      </c>
      <c r="O1924" s="106">
        <v>14.63</v>
      </c>
    </row>
    <row r="1925" spans="1:15">
      <c r="A1925" s="106">
        <v>2010</v>
      </c>
      <c r="B1925" s="106" t="s">
        <v>296</v>
      </c>
      <c r="C1925" s="106" t="s">
        <v>630</v>
      </c>
      <c r="D1925" s="106" t="s">
        <v>633</v>
      </c>
      <c r="E1925" s="106" t="s">
        <v>631</v>
      </c>
      <c r="F1925" s="106" t="s">
        <v>629</v>
      </c>
      <c r="G1925" s="106">
        <v>7.58</v>
      </c>
      <c r="H1925" s="106">
        <v>8.4</v>
      </c>
      <c r="I1925" s="106">
        <v>8.83</v>
      </c>
      <c r="J1925" s="106">
        <v>9.43</v>
      </c>
      <c r="K1925" s="106">
        <v>9.9700000000000006</v>
      </c>
      <c r="L1925" s="106">
        <v>10.66</v>
      </c>
      <c r="M1925" s="106">
        <v>11.44</v>
      </c>
      <c r="N1925" s="106">
        <v>12.65</v>
      </c>
      <c r="O1925" s="106">
        <v>14.55</v>
      </c>
    </row>
    <row r="1926" spans="1:15">
      <c r="A1926" s="106">
        <v>2010</v>
      </c>
      <c r="B1926" s="106" t="s">
        <v>296</v>
      </c>
      <c r="C1926" s="106" t="s">
        <v>626</v>
      </c>
      <c r="D1926" s="106" t="s">
        <v>633</v>
      </c>
      <c r="E1926" s="106" t="s">
        <v>631</v>
      </c>
      <c r="F1926" s="106" t="s">
        <v>301</v>
      </c>
      <c r="G1926" s="106">
        <v>6.85</v>
      </c>
      <c r="H1926" s="106">
        <v>7.48</v>
      </c>
      <c r="I1926" s="106">
        <v>7.88</v>
      </c>
      <c r="J1926" s="106">
        <v>8.2799999999999994</v>
      </c>
      <c r="K1926" s="106">
        <v>8.68</v>
      </c>
      <c r="L1926" s="106">
        <v>9.1199999999999992</v>
      </c>
      <c r="M1926" s="106">
        <v>9.66</v>
      </c>
      <c r="N1926" s="106">
        <v>10.42</v>
      </c>
      <c r="O1926" s="106">
        <v>12.07</v>
      </c>
    </row>
    <row r="1927" spans="1:15">
      <c r="A1927" s="106">
        <v>2010</v>
      </c>
      <c r="B1927" s="106" t="s">
        <v>296</v>
      </c>
      <c r="C1927" s="106" t="s">
        <v>630</v>
      </c>
      <c r="D1927" s="106" t="s">
        <v>633</v>
      </c>
      <c r="E1927" s="106" t="s">
        <v>631</v>
      </c>
      <c r="F1927" s="106" t="s">
        <v>301</v>
      </c>
      <c r="G1927" s="106">
        <v>6.8</v>
      </c>
      <c r="H1927" s="106">
        <v>7.44</v>
      </c>
      <c r="I1927" s="106">
        <v>7.84</v>
      </c>
      <c r="J1927" s="106">
        <v>8.24</v>
      </c>
      <c r="K1927" s="106">
        <v>8.64</v>
      </c>
      <c r="L1927" s="106">
        <v>9.08</v>
      </c>
      <c r="M1927" s="106">
        <v>9.6199999999999992</v>
      </c>
      <c r="N1927" s="106">
        <v>10.37</v>
      </c>
      <c r="O1927" s="106">
        <v>11.98</v>
      </c>
    </row>
    <row r="1928" spans="1:15">
      <c r="A1928" s="106">
        <v>2010</v>
      </c>
      <c r="B1928" s="106" t="s">
        <v>296</v>
      </c>
      <c r="C1928" s="106" t="s">
        <v>626</v>
      </c>
      <c r="D1928" s="106" t="s">
        <v>633</v>
      </c>
      <c r="E1928" s="106" t="s">
        <v>631</v>
      </c>
      <c r="F1928" s="106" t="s">
        <v>353</v>
      </c>
      <c r="G1928" s="106">
        <v>7.36</v>
      </c>
      <c r="H1928" s="106">
        <v>8.11</v>
      </c>
      <c r="I1928" s="106">
        <v>8.67</v>
      </c>
      <c r="J1928" s="106">
        <v>9.1</v>
      </c>
      <c r="K1928" s="106">
        <v>9.7100000000000009</v>
      </c>
      <c r="L1928" s="106">
        <v>10.28</v>
      </c>
      <c r="M1928" s="106">
        <v>11.07</v>
      </c>
      <c r="N1928" s="106">
        <v>12.21</v>
      </c>
      <c r="O1928" s="106">
        <v>14.22</v>
      </c>
    </row>
    <row r="1929" spans="1:15">
      <c r="A1929" s="106">
        <v>2010</v>
      </c>
      <c r="B1929" s="106" t="s">
        <v>296</v>
      </c>
      <c r="C1929" s="106" t="s">
        <v>630</v>
      </c>
      <c r="D1929" s="106" t="s">
        <v>633</v>
      </c>
      <c r="E1929" s="106" t="s">
        <v>631</v>
      </c>
      <c r="F1929" s="106" t="s">
        <v>353</v>
      </c>
      <c r="G1929" s="106">
        <v>7.26</v>
      </c>
      <c r="H1929" s="106">
        <v>8.0399999999999991</v>
      </c>
      <c r="I1929" s="106">
        <v>8.61</v>
      </c>
      <c r="J1929" s="106">
        <v>9.01</v>
      </c>
      <c r="K1929" s="106">
        <v>9.6300000000000008</v>
      </c>
      <c r="L1929" s="106">
        <v>10.26</v>
      </c>
      <c r="M1929" s="106">
        <v>10.99</v>
      </c>
      <c r="N1929" s="106">
        <v>12.12</v>
      </c>
      <c r="O1929" s="106">
        <v>14.16</v>
      </c>
    </row>
    <row r="1930" spans="1:15">
      <c r="A1930" s="106">
        <v>2010</v>
      </c>
      <c r="B1930" s="106" t="s">
        <v>296</v>
      </c>
      <c r="C1930" s="106" t="s">
        <v>626</v>
      </c>
      <c r="D1930" s="106" t="s">
        <v>633</v>
      </c>
      <c r="E1930" s="106" t="s">
        <v>353</v>
      </c>
      <c r="F1930" s="106" t="s">
        <v>629</v>
      </c>
      <c r="G1930" s="106">
        <v>8.42</v>
      </c>
      <c r="H1930" s="106">
        <v>9.41</v>
      </c>
      <c r="I1930" s="106">
        <v>10.52</v>
      </c>
      <c r="J1930" s="106">
        <v>12.01</v>
      </c>
      <c r="K1930" s="106">
        <v>13.93</v>
      </c>
      <c r="L1930" s="106">
        <v>16.2</v>
      </c>
      <c r="M1930" s="106">
        <v>19.45</v>
      </c>
      <c r="N1930" s="106">
        <v>24.91</v>
      </c>
      <c r="O1930" s="106">
        <v>31.79</v>
      </c>
    </row>
    <row r="1931" spans="1:15">
      <c r="A1931" s="106">
        <v>2010</v>
      </c>
      <c r="B1931" s="106" t="s">
        <v>296</v>
      </c>
      <c r="C1931" s="106" t="s">
        <v>630</v>
      </c>
      <c r="D1931" s="106" t="s">
        <v>633</v>
      </c>
      <c r="E1931" s="106" t="s">
        <v>353</v>
      </c>
      <c r="F1931" s="106" t="s">
        <v>629</v>
      </c>
      <c r="G1931" s="106">
        <v>8.33</v>
      </c>
      <c r="H1931" s="106">
        <v>9.2899999999999991</v>
      </c>
      <c r="I1931" s="106">
        <v>10.42</v>
      </c>
      <c r="J1931" s="106">
        <v>11.9</v>
      </c>
      <c r="K1931" s="106">
        <v>13.78</v>
      </c>
      <c r="L1931" s="106">
        <v>16.04</v>
      </c>
      <c r="M1931" s="106">
        <v>19.45</v>
      </c>
      <c r="N1931" s="106">
        <v>24.91</v>
      </c>
      <c r="O1931" s="106">
        <v>31.79</v>
      </c>
    </row>
    <row r="1932" spans="1:15">
      <c r="A1932" s="106">
        <v>2010</v>
      </c>
      <c r="B1932" s="106" t="s">
        <v>296</v>
      </c>
      <c r="C1932" s="106" t="s">
        <v>626</v>
      </c>
      <c r="D1932" s="106" t="s">
        <v>633</v>
      </c>
      <c r="E1932" s="106" t="s">
        <v>353</v>
      </c>
      <c r="F1932" s="106" t="s">
        <v>301</v>
      </c>
      <c r="G1932" s="106">
        <v>6.97</v>
      </c>
      <c r="H1932" s="106">
        <v>7.67</v>
      </c>
      <c r="I1932" s="106">
        <v>8.1199999999999992</v>
      </c>
      <c r="J1932" s="106">
        <v>8.6</v>
      </c>
      <c r="K1932" s="106">
        <v>9.07</v>
      </c>
      <c r="L1932" s="106">
        <v>9.7200000000000006</v>
      </c>
      <c r="M1932" s="106">
        <v>10.64</v>
      </c>
      <c r="N1932" s="106">
        <v>12.89</v>
      </c>
      <c r="O1932" s="106">
        <v>17.38</v>
      </c>
    </row>
    <row r="1933" spans="1:15">
      <c r="A1933" s="106">
        <v>2010</v>
      </c>
      <c r="B1933" s="106" t="s">
        <v>296</v>
      </c>
      <c r="C1933" s="106" t="s">
        <v>630</v>
      </c>
      <c r="D1933" s="106" t="s">
        <v>633</v>
      </c>
      <c r="E1933" s="106" t="s">
        <v>353</v>
      </c>
      <c r="F1933" s="106" t="s">
        <v>301</v>
      </c>
      <c r="G1933" s="106">
        <v>6.92</v>
      </c>
      <c r="H1933" s="106">
        <v>7.64</v>
      </c>
      <c r="I1933" s="106">
        <v>8.1</v>
      </c>
      <c r="J1933" s="106">
        <v>8.56</v>
      </c>
      <c r="K1933" s="106">
        <v>9.02</v>
      </c>
      <c r="L1933" s="106">
        <v>9.64</v>
      </c>
      <c r="M1933" s="106">
        <v>10.56</v>
      </c>
      <c r="N1933" s="106">
        <v>12.71</v>
      </c>
      <c r="O1933" s="106">
        <v>17.09</v>
      </c>
    </row>
    <row r="1934" spans="1:15">
      <c r="A1934" s="106">
        <v>2010</v>
      </c>
      <c r="B1934" s="106" t="s">
        <v>296</v>
      </c>
      <c r="C1934" s="106" t="s">
        <v>626</v>
      </c>
      <c r="D1934" s="106" t="s">
        <v>633</v>
      </c>
      <c r="E1934" s="106" t="s">
        <v>353</v>
      </c>
      <c r="F1934" s="106" t="s">
        <v>353</v>
      </c>
      <c r="G1934" s="106">
        <v>7.93</v>
      </c>
      <c r="H1934" s="106">
        <v>8.8000000000000007</v>
      </c>
      <c r="I1934" s="106">
        <v>9.73</v>
      </c>
      <c r="J1934" s="106">
        <v>10.91</v>
      </c>
      <c r="K1934" s="106">
        <v>12.68</v>
      </c>
      <c r="L1934" s="106">
        <v>14.83</v>
      </c>
      <c r="M1934" s="106">
        <v>17.77</v>
      </c>
      <c r="N1934" s="106">
        <v>22.87</v>
      </c>
      <c r="O1934" s="106">
        <v>30.92</v>
      </c>
    </row>
    <row r="1935" spans="1:15">
      <c r="A1935" s="106">
        <v>2010</v>
      </c>
      <c r="B1935" s="106" t="s">
        <v>296</v>
      </c>
      <c r="C1935" s="106" t="s">
        <v>630</v>
      </c>
      <c r="D1935" s="106" t="s">
        <v>633</v>
      </c>
      <c r="E1935" s="106" t="s">
        <v>353</v>
      </c>
      <c r="F1935" s="106" t="s">
        <v>353</v>
      </c>
      <c r="G1935" s="106">
        <v>7.84</v>
      </c>
      <c r="H1935" s="106">
        <v>8.7200000000000006</v>
      </c>
      <c r="I1935" s="106">
        <v>9.69</v>
      </c>
      <c r="J1935" s="106">
        <v>10.8</v>
      </c>
      <c r="K1935" s="106">
        <v>12.54</v>
      </c>
      <c r="L1935" s="106">
        <v>14.68</v>
      </c>
      <c r="M1935" s="106">
        <v>17.68</v>
      </c>
      <c r="N1935" s="106">
        <v>22.78</v>
      </c>
      <c r="O1935" s="106">
        <v>30.64</v>
      </c>
    </row>
    <row r="1936" spans="1:15">
      <c r="A1936" s="106">
        <v>2010</v>
      </c>
      <c r="B1936" s="106" t="s">
        <v>296</v>
      </c>
      <c r="C1936" s="106" t="s">
        <v>626</v>
      </c>
      <c r="D1936" s="106" t="s">
        <v>353</v>
      </c>
      <c r="E1936" s="106" t="s">
        <v>628</v>
      </c>
      <c r="F1936" s="106" t="s">
        <v>629</v>
      </c>
      <c r="G1936" s="106">
        <v>10.59</v>
      </c>
      <c r="H1936" s="106">
        <v>12.87</v>
      </c>
      <c r="I1936" s="106">
        <v>14.56</v>
      </c>
      <c r="J1936" s="106">
        <v>16.350000000000001</v>
      </c>
      <c r="K1936" s="106">
        <v>18.25</v>
      </c>
      <c r="L1936" s="106">
        <v>20.95</v>
      </c>
      <c r="M1936" s="106">
        <v>24.2</v>
      </c>
      <c r="N1936" s="106">
        <v>28.39</v>
      </c>
      <c r="O1936" s="106">
        <v>35.409999999999997</v>
      </c>
    </row>
    <row r="1937" spans="1:15">
      <c r="A1937" s="106">
        <v>2010</v>
      </c>
      <c r="B1937" s="106" t="s">
        <v>296</v>
      </c>
      <c r="C1937" s="106" t="s">
        <v>630</v>
      </c>
      <c r="D1937" s="106" t="s">
        <v>353</v>
      </c>
      <c r="E1937" s="106" t="s">
        <v>628</v>
      </c>
      <c r="F1937" s="106" t="s">
        <v>629</v>
      </c>
      <c r="G1937" s="106">
        <v>10.48</v>
      </c>
      <c r="H1937" s="106">
        <v>12.8</v>
      </c>
      <c r="I1937" s="106">
        <v>14.52</v>
      </c>
      <c r="J1937" s="106">
        <v>16.27</v>
      </c>
      <c r="K1937" s="106">
        <v>18.16</v>
      </c>
      <c r="L1937" s="106">
        <v>20.85</v>
      </c>
      <c r="M1937" s="106">
        <v>24.1</v>
      </c>
      <c r="N1937" s="106">
        <v>28.31</v>
      </c>
      <c r="O1937" s="106">
        <v>35.32</v>
      </c>
    </row>
    <row r="1938" spans="1:15">
      <c r="A1938" s="106">
        <v>2010</v>
      </c>
      <c r="B1938" s="106" t="s">
        <v>296</v>
      </c>
      <c r="C1938" s="106" t="s">
        <v>626</v>
      </c>
      <c r="D1938" s="106" t="s">
        <v>353</v>
      </c>
      <c r="E1938" s="106" t="s">
        <v>628</v>
      </c>
      <c r="F1938" s="106" t="s">
        <v>301</v>
      </c>
      <c r="G1938" s="106">
        <v>8.06</v>
      </c>
      <c r="H1938" s="106">
        <v>8.8800000000000008</v>
      </c>
      <c r="I1938" s="106">
        <v>10.050000000000001</v>
      </c>
      <c r="J1938" s="106">
        <v>11.86</v>
      </c>
      <c r="K1938" s="106">
        <v>13.74</v>
      </c>
      <c r="L1938" s="106">
        <v>15.52</v>
      </c>
      <c r="M1938" s="106">
        <v>17.63</v>
      </c>
      <c r="N1938" s="106">
        <v>21.05</v>
      </c>
      <c r="O1938" s="106">
        <v>27.65</v>
      </c>
    </row>
    <row r="1939" spans="1:15">
      <c r="A1939" s="106">
        <v>2010</v>
      </c>
      <c r="B1939" s="106" t="s">
        <v>296</v>
      </c>
      <c r="C1939" s="106" t="s">
        <v>630</v>
      </c>
      <c r="D1939" s="106" t="s">
        <v>353</v>
      </c>
      <c r="E1939" s="106" t="s">
        <v>628</v>
      </c>
      <c r="F1939" s="106" t="s">
        <v>301</v>
      </c>
      <c r="G1939" s="106">
        <v>8.06</v>
      </c>
      <c r="H1939" s="106">
        <v>8.8800000000000008</v>
      </c>
      <c r="I1939" s="106">
        <v>10.039999999999999</v>
      </c>
      <c r="J1939" s="106">
        <v>11.83</v>
      </c>
      <c r="K1939" s="106">
        <v>13.72</v>
      </c>
      <c r="L1939" s="106">
        <v>15.5</v>
      </c>
      <c r="M1939" s="106">
        <v>17.62</v>
      </c>
      <c r="N1939" s="106">
        <v>21.04</v>
      </c>
      <c r="O1939" s="106">
        <v>27.64</v>
      </c>
    </row>
    <row r="1940" spans="1:15">
      <c r="A1940" s="106">
        <v>2010</v>
      </c>
      <c r="B1940" s="106" t="s">
        <v>296</v>
      </c>
      <c r="C1940" s="106" t="s">
        <v>626</v>
      </c>
      <c r="D1940" s="106" t="s">
        <v>353</v>
      </c>
      <c r="E1940" s="106" t="s">
        <v>628</v>
      </c>
      <c r="F1940" s="106" t="s">
        <v>353</v>
      </c>
      <c r="G1940" s="106">
        <v>10.130000000000001</v>
      </c>
      <c r="H1940" s="106">
        <v>12.51</v>
      </c>
      <c r="I1940" s="106">
        <v>14.31</v>
      </c>
      <c r="J1940" s="106">
        <v>15.98</v>
      </c>
      <c r="K1940" s="106">
        <v>17.989999999999998</v>
      </c>
      <c r="L1940" s="106">
        <v>20.399999999999999</v>
      </c>
      <c r="M1940" s="106">
        <v>23.83</v>
      </c>
      <c r="N1940" s="106">
        <v>28.01</v>
      </c>
      <c r="O1940" s="106">
        <v>35.119999999999997</v>
      </c>
    </row>
    <row r="1941" spans="1:15">
      <c r="A1941" s="106">
        <v>2010</v>
      </c>
      <c r="B1941" s="106" t="s">
        <v>296</v>
      </c>
      <c r="C1941" s="106" t="s">
        <v>630</v>
      </c>
      <c r="D1941" s="106" t="s">
        <v>353</v>
      </c>
      <c r="E1941" s="106" t="s">
        <v>628</v>
      </c>
      <c r="F1941" s="106" t="s">
        <v>353</v>
      </c>
      <c r="G1941" s="106">
        <v>10.050000000000001</v>
      </c>
      <c r="H1941" s="106">
        <v>12.43</v>
      </c>
      <c r="I1941" s="106">
        <v>14.24</v>
      </c>
      <c r="J1941" s="106">
        <v>15.92</v>
      </c>
      <c r="K1941" s="106">
        <v>17.899999999999999</v>
      </c>
      <c r="L1941" s="106">
        <v>20.3</v>
      </c>
      <c r="M1941" s="106">
        <v>23.72</v>
      </c>
      <c r="N1941" s="106">
        <v>27.92</v>
      </c>
      <c r="O1941" s="106">
        <v>35.07</v>
      </c>
    </row>
    <row r="1942" spans="1:15">
      <c r="A1942" s="106">
        <v>2010</v>
      </c>
      <c r="B1942" s="106" t="s">
        <v>296</v>
      </c>
      <c r="C1942" s="106" t="s">
        <v>626</v>
      </c>
      <c r="D1942" s="106" t="s">
        <v>353</v>
      </c>
      <c r="E1942" s="106" t="s">
        <v>631</v>
      </c>
      <c r="F1942" s="106" t="s">
        <v>629</v>
      </c>
      <c r="G1942" s="106">
        <v>7.59</v>
      </c>
      <c r="H1942" s="106">
        <v>8.6</v>
      </c>
      <c r="I1942" s="106">
        <v>9.27</v>
      </c>
      <c r="J1942" s="106">
        <v>9.99</v>
      </c>
      <c r="K1942" s="106">
        <v>10.81</v>
      </c>
      <c r="L1942" s="106">
        <v>11.75</v>
      </c>
      <c r="M1942" s="106">
        <v>12.94</v>
      </c>
      <c r="N1942" s="106">
        <v>14.6</v>
      </c>
      <c r="O1942" s="106">
        <v>17.739999999999998</v>
      </c>
    </row>
    <row r="1943" spans="1:15">
      <c r="A1943" s="106">
        <v>2010</v>
      </c>
      <c r="B1943" s="106" t="s">
        <v>296</v>
      </c>
      <c r="C1943" s="106" t="s">
        <v>630</v>
      </c>
      <c r="D1943" s="106" t="s">
        <v>353</v>
      </c>
      <c r="E1943" s="106" t="s">
        <v>631</v>
      </c>
      <c r="F1943" s="106" t="s">
        <v>629</v>
      </c>
      <c r="G1943" s="106">
        <v>7.54</v>
      </c>
      <c r="H1943" s="106">
        <v>8.5500000000000007</v>
      </c>
      <c r="I1943" s="106">
        <v>9.2100000000000009</v>
      </c>
      <c r="J1943" s="106">
        <v>9.9499999999999993</v>
      </c>
      <c r="K1943" s="106">
        <v>10.76</v>
      </c>
      <c r="L1943" s="106">
        <v>11.7</v>
      </c>
      <c r="M1943" s="106">
        <v>12.88</v>
      </c>
      <c r="N1943" s="106">
        <v>14.54</v>
      </c>
      <c r="O1943" s="106">
        <v>17.670000000000002</v>
      </c>
    </row>
    <row r="1944" spans="1:15">
      <c r="A1944" s="106">
        <v>2010</v>
      </c>
      <c r="B1944" s="106" t="s">
        <v>296</v>
      </c>
      <c r="C1944" s="106" t="s">
        <v>626</v>
      </c>
      <c r="D1944" s="106" t="s">
        <v>353</v>
      </c>
      <c r="E1944" s="106" t="s">
        <v>631</v>
      </c>
      <c r="F1944" s="106" t="s">
        <v>301</v>
      </c>
      <c r="G1944" s="106">
        <v>6.5</v>
      </c>
      <c r="H1944" s="106">
        <v>6.98</v>
      </c>
      <c r="I1944" s="106">
        <v>7.49</v>
      </c>
      <c r="J1944" s="106">
        <v>8.02</v>
      </c>
      <c r="K1944" s="106">
        <v>8.56</v>
      </c>
      <c r="L1944" s="106">
        <v>9.1199999999999992</v>
      </c>
      <c r="M1944" s="106">
        <v>9.9</v>
      </c>
      <c r="N1944" s="106">
        <v>11.18</v>
      </c>
      <c r="O1944" s="106">
        <v>13.7</v>
      </c>
    </row>
    <row r="1945" spans="1:15">
      <c r="A1945" s="106">
        <v>2010</v>
      </c>
      <c r="B1945" s="106" t="s">
        <v>296</v>
      </c>
      <c r="C1945" s="106" t="s">
        <v>630</v>
      </c>
      <c r="D1945" s="106" t="s">
        <v>353</v>
      </c>
      <c r="E1945" s="106" t="s">
        <v>631</v>
      </c>
      <c r="F1945" s="106" t="s">
        <v>301</v>
      </c>
      <c r="G1945" s="106">
        <v>6.48</v>
      </c>
      <c r="H1945" s="106">
        <v>6.97</v>
      </c>
      <c r="I1945" s="106">
        <v>7.48</v>
      </c>
      <c r="J1945" s="106">
        <v>7.99</v>
      </c>
      <c r="K1945" s="106">
        <v>8.5299999999999994</v>
      </c>
      <c r="L1945" s="106">
        <v>9.09</v>
      </c>
      <c r="M1945" s="106">
        <v>9.86</v>
      </c>
      <c r="N1945" s="106">
        <v>11.12</v>
      </c>
      <c r="O1945" s="106">
        <v>13.7</v>
      </c>
    </row>
    <row r="1946" spans="1:15">
      <c r="A1946" s="106">
        <v>2010</v>
      </c>
      <c r="B1946" s="106" t="s">
        <v>296</v>
      </c>
      <c r="C1946" s="106" t="s">
        <v>626</v>
      </c>
      <c r="D1946" s="106" t="s">
        <v>353</v>
      </c>
      <c r="E1946" s="106" t="s">
        <v>631</v>
      </c>
      <c r="F1946" s="106" t="s">
        <v>353</v>
      </c>
      <c r="G1946" s="106">
        <v>7.18</v>
      </c>
      <c r="H1946" s="106">
        <v>8.1999999999999993</v>
      </c>
      <c r="I1946" s="106">
        <v>8.8800000000000008</v>
      </c>
      <c r="J1946" s="106">
        <v>9.6199999999999992</v>
      </c>
      <c r="K1946" s="106">
        <v>10.39</v>
      </c>
      <c r="L1946" s="106">
        <v>11.32</v>
      </c>
      <c r="M1946" s="106">
        <v>12.52</v>
      </c>
      <c r="N1946" s="106">
        <v>14.15</v>
      </c>
      <c r="O1946" s="106">
        <v>17.25</v>
      </c>
    </row>
    <row r="1947" spans="1:15">
      <c r="A1947" s="106">
        <v>2010</v>
      </c>
      <c r="B1947" s="106" t="s">
        <v>296</v>
      </c>
      <c r="C1947" s="106" t="s">
        <v>630</v>
      </c>
      <c r="D1947" s="106" t="s">
        <v>353</v>
      </c>
      <c r="E1947" s="106" t="s">
        <v>631</v>
      </c>
      <c r="F1947" s="106" t="s">
        <v>353</v>
      </c>
      <c r="G1947" s="106">
        <v>7.14</v>
      </c>
      <c r="H1947" s="106">
        <v>8.16</v>
      </c>
      <c r="I1947" s="106">
        <v>8.83</v>
      </c>
      <c r="J1947" s="106">
        <v>9.56</v>
      </c>
      <c r="K1947" s="106">
        <v>10.34</v>
      </c>
      <c r="L1947" s="106">
        <v>11.27</v>
      </c>
      <c r="M1947" s="106">
        <v>12.47</v>
      </c>
      <c r="N1947" s="106">
        <v>14.09</v>
      </c>
      <c r="O1947" s="106">
        <v>17.18</v>
      </c>
    </row>
    <row r="1948" spans="1:15">
      <c r="A1948" s="106">
        <v>2010</v>
      </c>
      <c r="B1948" s="106" t="s">
        <v>296</v>
      </c>
      <c r="C1948" s="106" t="s">
        <v>626</v>
      </c>
      <c r="D1948" s="106" t="s">
        <v>353</v>
      </c>
      <c r="E1948" s="106" t="s">
        <v>353</v>
      </c>
      <c r="F1948" s="106" t="s">
        <v>629</v>
      </c>
      <c r="G1948" s="106">
        <v>8.08</v>
      </c>
      <c r="H1948" s="106">
        <v>9.09</v>
      </c>
      <c r="I1948" s="106">
        <v>10.08</v>
      </c>
      <c r="J1948" s="106">
        <v>11.18</v>
      </c>
      <c r="K1948" s="106">
        <v>12.48</v>
      </c>
      <c r="L1948" s="106">
        <v>14.02</v>
      </c>
      <c r="M1948" s="106">
        <v>16.09</v>
      </c>
      <c r="N1948" s="106">
        <v>19.38</v>
      </c>
      <c r="O1948" s="106">
        <v>25.46</v>
      </c>
    </row>
    <row r="1949" spans="1:15">
      <c r="A1949" s="106">
        <v>2010</v>
      </c>
      <c r="B1949" s="106" t="s">
        <v>296</v>
      </c>
      <c r="C1949" s="106" t="s">
        <v>630</v>
      </c>
      <c r="D1949" s="106" t="s">
        <v>353</v>
      </c>
      <c r="E1949" s="106" t="s">
        <v>353</v>
      </c>
      <c r="F1949" s="106" t="s">
        <v>629</v>
      </c>
      <c r="G1949" s="106">
        <v>8.01</v>
      </c>
      <c r="H1949" s="106">
        <v>9.02</v>
      </c>
      <c r="I1949" s="106">
        <v>10.01</v>
      </c>
      <c r="J1949" s="106">
        <v>11.1</v>
      </c>
      <c r="K1949" s="106">
        <v>12.4</v>
      </c>
      <c r="L1949" s="106">
        <v>13.94</v>
      </c>
      <c r="M1949" s="106">
        <v>16</v>
      </c>
      <c r="N1949" s="106">
        <v>19.239999999999998</v>
      </c>
      <c r="O1949" s="106">
        <v>25.33</v>
      </c>
    </row>
    <row r="1950" spans="1:15">
      <c r="A1950" s="106">
        <v>2010</v>
      </c>
      <c r="B1950" s="106" t="s">
        <v>296</v>
      </c>
      <c r="C1950" s="106" t="s">
        <v>626</v>
      </c>
      <c r="D1950" s="106" t="s">
        <v>353</v>
      </c>
      <c r="E1950" s="106" t="s">
        <v>353</v>
      </c>
      <c r="F1950" s="106" t="s">
        <v>301</v>
      </c>
      <c r="G1950" s="106">
        <v>6.57</v>
      </c>
      <c r="H1950" s="106">
        <v>7.13</v>
      </c>
      <c r="I1950" s="106">
        <v>7.73</v>
      </c>
      <c r="J1950" s="106">
        <v>8.3000000000000007</v>
      </c>
      <c r="K1950" s="106">
        <v>8.8699999999999992</v>
      </c>
      <c r="L1950" s="106">
        <v>9.6</v>
      </c>
      <c r="M1950" s="106">
        <v>10.72</v>
      </c>
      <c r="N1950" s="106">
        <v>12.59</v>
      </c>
      <c r="O1950" s="106">
        <v>16.53</v>
      </c>
    </row>
    <row r="1951" spans="1:15">
      <c r="A1951" s="106">
        <v>2010</v>
      </c>
      <c r="B1951" s="106" t="s">
        <v>296</v>
      </c>
      <c r="C1951" s="106" t="s">
        <v>630</v>
      </c>
      <c r="D1951" s="106" t="s">
        <v>353</v>
      </c>
      <c r="E1951" s="106" t="s">
        <v>353</v>
      </c>
      <c r="F1951" s="106" t="s">
        <v>301</v>
      </c>
      <c r="G1951" s="106">
        <v>6.57</v>
      </c>
      <c r="H1951" s="106">
        <v>7.12</v>
      </c>
      <c r="I1951" s="106">
        <v>7.72</v>
      </c>
      <c r="J1951" s="106">
        <v>8.2799999999999994</v>
      </c>
      <c r="K1951" s="106">
        <v>8.83</v>
      </c>
      <c r="L1951" s="106">
        <v>9.56</v>
      </c>
      <c r="M1951" s="106">
        <v>10.66</v>
      </c>
      <c r="N1951" s="106">
        <v>12.51</v>
      </c>
      <c r="O1951" s="106">
        <v>16.420000000000002</v>
      </c>
    </row>
    <row r="1952" spans="1:15">
      <c r="A1952" s="106">
        <v>2010</v>
      </c>
      <c r="B1952" s="106" t="s">
        <v>296</v>
      </c>
      <c r="C1952" s="106" t="s">
        <v>626</v>
      </c>
      <c r="D1952" s="106" t="s">
        <v>353</v>
      </c>
      <c r="E1952" s="106" t="s">
        <v>353</v>
      </c>
      <c r="F1952" s="106" t="s">
        <v>353</v>
      </c>
      <c r="G1952" s="106">
        <v>7.59</v>
      </c>
      <c r="H1952" s="106">
        <v>8.68</v>
      </c>
      <c r="I1952" s="106">
        <v>9.61</v>
      </c>
      <c r="J1952" s="106">
        <v>10.64</v>
      </c>
      <c r="K1952" s="106">
        <v>11.87</v>
      </c>
      <c r="L1952" s="106">
        <v>13.39</v>
      </c>
      <c r="M1952" s="106">
        <v>15.4</v>
      </c>
      <c r="N1952" s="106">
        <v>18.489999999999998</v>
      </c>
      <c r="O1952" s="106">
        <v>24.91</v>
      </c>
    </row>
    <row r="1953" spans="1:15">
      <c r="A1953" s="106">
        <v>2010</v>
      </c>
      <c r="B1953" s="106" t="s">
        <v>296</v>
      </c>
      <c r="C1953" s="106" t="s">
        <v>630</v>
      </c>
      <c r="D1953" s="106" t="s">
        <v>353</v>
      </c>
      <c r="E1953" s="106" t="s">
        <v>353</v>
      </c>
      <c r="F1953" s="106" t="s">
        <v>353</v>
      </c>
      <c r="G1953" s="106">
        <v>7.54</v>
      </c>
      <c r="H1953" s="106">
        <v>8.66</v>
      </c>
      <c r="I1953" s="106">
        <v>9.5500000000000007</v>
      </c>
      <c r="J1953" s="106">
        <v>10.57</v>
      </c>
      <c r="K1953" s="106">
        <v>11.8</v>
      </c>
      <c r="L1953" s="106">
        <v>13.31</v>
      </c>
      <c r="M1953" s="106">
        <v>15.31</v>
      </c>
      <c r="N1953" s="106">
        <v>18.39</v>
      </c>
      <c r="O1953" s="106">
        <v>24.91</v>
      </c>
    </row>
    <row r="1954" spans="1:15">
      <c r="A1954" s="106">
        <v>2010</v>
      </c>
      <c r="B1954" s="106" t="s">
        <v>296</v>
      </c>
      <c r="C1954" s="106" t="s">
        <v>626</v>
      </c>
      <c r="D1954" s="106" t="s">
        <v>634</v>
      </c>
      <c r="E1954" s="106" t="s">
        <v>628</v>
      </c>
      <c r="F1954" s="106" t="s">
        <v>629</v>
      </c>
      <c r="G1954" s="106">
        <v>12.32</v>
      </c>
      <c r="H1954" s="106">
        <v>14.38</v>
      </c>
      <c r="I1954" s="106">
        <v>16.170000000000002</v>
      </c>
      <c r="J1954" s="106">
        <v>18.239999999999998</v>
      </c>
      <c r="K1954" s="106">
        <v>20.61</v>
      </c>
      <c r="L1954" s="106">
        <v>22.62</v>
      </c>
      <c r="M1954" s="106">
        <v>24.96</v>
      </c>
      <c r="N1954" s="106">
        <v>29.03</v>
      </c>
      <c r="O1954" s="106">
        <v>36.479999999999997</v>
      </c>
    </row>
    <row r="1955" spans="1:15">
      <c r="A1955" s="106">
        <v>2010</v>
      </c>
      <c r="B1955" s="106" t="s">
        <v>296</v>
      </c>
      <c r="C1955" s="106" t="s">
        <v>630</v>
      </c>
      <c r="D1955" s="106" t="s">
        <v>634</v>
      </c>
      <c r="E1955" s="106" t="s">
        <v>628</v>
      </c>
      <c r="F1955" s="106" t="s">
        <v>629</v>
      </c>
      <c r="G1955" s="106">
        <v>12.28</v>
      </c>
      <c r="H1955" s="106">
        <v>14.26</v>
      </c>
      <c r="I1955" s="106">
        <v>16.11</v>
      </c>
      <c r="J1955" s="106">
        <v>18.13</v>
      </c>
      <c r="K1955" s="106">
        <v>20.53</v>
      </c>
      <c r="L1955" s="106">
        <v>22.56</v>
      </c>
      <c r="M1955" s="106">
        <v>24.9</v>
      </c>
      <c r="N1955" s="106">
        <v>28.97</v>
      </c>
      <c r="O1955" s="106">
        <v>36.479999999999997</v>
      </c>
    </row>
    <row r="1956" spans="1:15">
      <c r="A1956" s="106">
        <v>2010</v>
      </c>
      <c r="B1956" s="106" t="s">
        <v>296</v>
      </c>
      <c r="C1956" s="106" t="s">
        <v>626</v>
      </c>
      <c r="D1956" s="106" t="s">
        <v>634</v>
      </c>
      <c r="E1956" s="106" t="s">
        <v>628</v>
      </c>
      <c r="F1956" s="106" t="s">
        <v>301</v>
      </c>
      <c r="G1956" s="106">
        <v>12.48</v>
      </c>
      <c r="H1956" s="106">
        <v>14.59</v>
      </c>
      <c r="I1956" s="106">
        <v>16.059999999999999</v>
      </c>
      <c r="J1956" s="106">
        <v>18.010000000000002</v>
      </c>
      <c r="K1956" s="106">
        <v>19.18</v>
      </c>
      <c r="L1956" s="106">
        <v>20.29</v>
      </c>
      <c r="M1956" s="106">
        <v>21.92</v>
      </c>
      <c r="N1956" s="106">
        <v>24.25</v>
      </c>
      <c r="O1956" s="106">
        <v>28.71</v>
      </c>
    </row>
    <row r="1957" spans="1:15">
      <c r="A1957" s="106">
        <v>2010</v>
      </c>
      <c r="B1957" s="106" t="s">
        <v>296</v>
      </c>
      <c r="C1957" s="106" t="s">
        <v>630</v>
      </c>
      <c r="D1957" s="106" t="s">
        <v>634</v>
      </c>
      <c r="E1957" s="106" t="s">
        <v>628</v>
      </c>
      <c r="F1957" s="106" t="s">
        <v>301</v>
      </c>
      <c r="G1957" s="106">
        <v>12.46</v>
      </c>
      <c r="H1957" s="106">
        <v>14.59</v>
      </c>
      <c r="I1957" s="106">
        <v>16.05</v>
      </c>
      <c r="J1957" s="106">
        <v>17.95</v>
      </c>
      <c r="K1957" s="106">
        <v>19.18</v>
      </c>
      <c r="L1957" s="106">
        <v>20.29</v>
      </c>
      <c r="M1957" s="106">
        <v>21.92</v>
      </c>
      <c r="N1957" s="106">
        <v>24.25</v>
      </c>
      <c r="O1957" s="106">
        <v>28.71</v>
      </c>
    </row>
    <row r="1958" spans="1:15">
      <c r="A1958" s="106">
        <v>2010</v>
      </c>
      <c r="B1958" s="106" t="s">
        <v>296</v>
      </c>
      <c r="C1958" s="106" t="s">
        <v>626</v>
      </c>
      <c r="D1958" s="106" t="s">
        <v>634</v>
      </c>
      <c r="E1958" s="106" t="s">
        <v>628</v>
      </c>
      <c r="F1958" s="106" t="s">
        <v>353</v>
      </c>
      <c r="G1958" s="106">
        <v>12.32</v>
      </c>
      <c r="H1958" s="106">
        <v>14.39</v>
      </c>
      <c r="I1958" s="106">
        <v>16.170000000000002</v>
      </c>
      <c r="J1958" s="106">
        <v>18.239999999999998</v>
      </c>
      <c r="K1958" s="106">
        <v>20.51</v>
      </c>
      <c r="L1958" s="106">
        <v>22.48</v>
      </c>
      <c r="M1958" s="106">
        <v>24.78</v>
      </c>
      <c r="N1958" s="106">
        <v>28.77</v>
      </c>
      <c r="O1958" s="106">
        <v>36.39</v>
      </c>
    </row>
    <row r="1959" spans="1:15">
      <c r="A1959" s="106">
        <v>2010</v>
      </c>
      <c r="B1959" s="106" t="s">
        <v>296</v>
      </c>
      <c r="C1959" s="106" t="s">
        <v>630</v>
      </c>
      <c r="D1959" s="106" t="s">
        <v>634</v>
      </c>
      <c r="E1959" s="106" t="s">
        <v>628</v>
      </c>
      <c r="F1959" s="106" t="s">
        <v>353</v>
      </c>
      <c r="G1959" s="106">
        <v>12.29</v>
      </c>
      <c r="H1959" s="106">
        <v>14.28</v>
      </c>
      <c r="I1959" s="106">
        <v>16.11</v>
      </c>
      <c r="J1959" s="106">
        <v>18.13</v>
      </c>
      <c r="K1959" s="106">
        <v>20.41</v>
      </c>
      <c r="L1959" s="106">
        <v>22.44</v>
      </c>
      <c r="M1959" s="106">
        <v>24.73</v>
      </c>
      <c r="N1959" s="106">
        <v>28.72</v>
      </c>
      <c r="O1959" s="106">
        <v>36.369999999999997</v>
      </c>
    </row>
    <row r="1960" spans="1:15">
      <c r="A1960" s="106">
        <v>2010</v>
      </c>
      <c r="B1960" s="106" t="s">
        <v>296</v>
      </c>
      <c r="C1960" s="106" t="s">
        <v>626</v>
      </c>
      <c r="D1960" s="106" t="s">
        <v>634</v>
      </c>
      <c r="E1960" s="106" t="s">
        <v>631</v>
      </c>
      <c r="F1960" s="106" t="s">
        <v>629</v>
      </c>
      <c r="G1960" s="106">
        <v>8.52</v>
      </c>
      <c r="H1960" s="106">
        <v>9.9</v>
      </c>
      <c r="I1960" s="106">
        <v>11.34</v>
      </c>
      <c r="J1960" s="106">
        <v>12.7</v>
      </c>
      <c r="K1960" s="106">
        <v>13.96</v>
      </c>
      <c r="L1960" s="106">
        <v>15.16</v>
      </c>
      <c r="M1960" s="106">
        <v>16.84</v>
      </c>
      <c r="N1960" s="106">
        <v>18.89</v>
      </c>
      <c r="O1960" s="106">
        <v>21.86</v>
      </c>
    </row>
    <row r="1961" spans="1:15">
      <c r="A1961" s="106">
        <v>2010</v>
      </c>
      <c r="B1961" s="106" t="s">
        <v>296</v>
      </c>
      <c r="C1961" s="106" t="s">
        <v>630</v>
      </c>
      <c r="D1961" s="106" t="s">
        <v>634</v>
      </c>
      <c r="E1961" s="106" t="s">
        <v>631</v>
      </c>
      <c r="F1961" s="106" t="s">
        <v>629</v>
      </c>
      <c r="G1961" s="106">
        <v>8.49</v>
      </c>
      <c r="H1961" s="106">
        <v>9.86</v>
      </c>
      <c r="I1961" s="106">
        <v>11.3</v>
      </c>
      <c r="J1961" s="106">
        <v>12.66</v>
      </c>
      <c r="K1961" s="106">
        <v>13.92</v>
      </c>
      <c r="L1961" s="106">
        <v>15.09</v>
      </c>
      <c r="M1961" s="106">
        <v>16.809999999999999</v>
      </c>
      <c r="N1961" s="106">
        <v>18.84</v>
      </c>
      <c r="O1961" s="106">
        <v>21.85</v>
      </c>
    </row>
    <row r="1962" spans="1:15">
      <c r="A1962" s="106">
        <v>2010</v>
      </c>
      <c r="B1962" s="106" t="s">
        <v>296</v>
      </c>
      <c r="C1962" s="106" t="s">
        <v>626</v>
      </c>
      <c r="D1962" s="106" t="s">
        <v>634</v>
      </c>
      <c r="E1962" s="106" t="s">
        <v>631</v>
      </c>
      <c r="F1962" s="106" t="s">
        <v>301</v>
      </c>
      <c r="G1962" s="106">
        <v>7.68</v>
      </c>
      <c r="H1962" s="106">
        <v>8.86</v>
      </c>
      <c r="I1962" s="106">
        <v>9.68</v>
      </c>
      <c r="J1962" s="106">
        <v>10.61</v>
      </c>
      <c r="K1962" s="106">
        <v>11.89</v>
      </c>
      <c r="L1962" s="106">
        <v>14.08</v>
      </c>
      <c r="M1962" s="106">
        <v>16.899999999999999</v>
      </c>
      <c r="N1962" s="106">
        <v>19.55</v>
      </c>
      <c r="O1962" s="106">
        <v>22.38</v>
      </c>
    </row>
    <row r="1963" spans="1:15">
      <c r="A1963" s="106">
        <v>2010</v>
      </c>
      <c r="B1963" s="106" t="s">
        <v>296</v>
      </c>
      <c r="C1963" s="106" t="s">
        <v>630</v>
      </c>
      <c r="D1963" s="106" t="s">
        <v>634</v>
      </c>
      <c r="E1963" s="106" t="s">
        <v>631</v>
      </c>
      <c r="F1963" s="106" t="s">
        <v>301</v>
      </c>
      <c r="G1963" s="106">
        <v>7.68</v>
      </c>
      <c r="H1963" s="106">
        <v>8.86</v>
      </c>
      <c r="I1963" s="106">
        <v>9.68</v>
      </c>
      <c r="J1963" s="106">
        <v>10.61</v>
      </c>
      <c r="K1963" s="106">
        <v>11.89</v>
      </c>
      <c r="L1963" s="106">
        <v>14.06</v>
      </c>
      <c r="M1963" s="106">
        <v>16.88</v>
      </c>
      <c r="N1963" s="106">
        <v>19.53</v>
      </c>
      <c r="O1963" s="106">
        <v>22.38</v>
      </c>
    </row>
    <row r="1964" spans="1:15">
      <c r="A1964" s="106">
        <v>2010</v>
      </c>
      <c r="B1964" s="106" t="s">
        <v>296</v>
      </c>
      <c r="C1964" s="106" t="s">
        <v>626</v>
      </c>
      <c r="D1964" s="106" t="s">
        <v>634</v>
      </c>
      <c r="E1964" s="106" t="s">
        <v>631</v>
      </c>
      <c r="F1964" s="106" t="s">
        <v>353</v>
      </c>
      <c r="G1964" s="106">
        <v>8.44</v>
      </c>
      <c r="H1964" s="106">
        <v>9.73</v>
      </c>
      <c r="I1964" s="106">
        <v>11.17</v>
      </c>
      <c r="J1964" s="106">
        <v>12.54</v>
      </c>
      <c r="K1964" s="106">
        <v>13.87</v>
      </c>
      <c r="L1964" s="106">
        <v>15.08</v>
      </c>
      <c r="M1964" s="106">
        <v>16.84</v>
      </c>
      <c r="N1964" s="106">
        <v>18.96</v>
      </c>
      <c r="O1964" s="106">
        <v>21.95</v>
      </c>
    </row>
    <row r="1965" spans="1:15">
      <c r="A1965" s="106">
        <v>2010</v>
      </c>
      <c r="B1965" s="106" t="s">
        <v>296</v>
      </c>
      <c r="C1965" s="106" t="s">
        <v>630</v>
      </c>
      <c r="D1965" s="106" t="s">
        <v>634</v>
      </c>
      <c r="E1965" s="106" t="s">
        <v>631</v>
      </c>
      <c r="F1965" s="106" t="s">
        <v>353</v>
      </c>
      <c r="G1965" s="106">
        <v>8.42</v>
      </c>
      <c r="H1965" s="106">
        <v>9.6999999999999993</v>
      </c>
      <c r="I1965" s="106">
        <v>11.14</v>
      </c>
      <c r="J1965" s="106">
        <v>12.54</v>
      </c>
      <c r="K1965" s="106">
        <v>13.81</v>
      </c>
      <c r="L1965" s="106">
        <v>15.01</v>
      </c>
      <c r="M1965" s="106">
        <v>16.809999999999999</v>
      </c>
      <c r="N1965" s="106">
        <v>18.899999999999999</v>
      </c>
      <c r="O1965" s="106">
        <v>21.87</v>
      </c>
    </row>
    <row r="1966" spans="1:15">
      <c r="A1966" s="106">
        <v>2010</v>
      </c>
      <c r="B1966" s="106" t="s">
        <v>296</v>
      </c>
      <c r="C1966" s="106" t="s">
        <v>626</v>
      </c>
      <c r="D1966" s="106" t="s">
        <v>634</v>
      </c>
      <c r="E1966" s="106" t="s">
        <v>353</v>
      </c>
      <c r="F1966" s="106" t="s">
        <v>629</v>
      </c>
      <c r="G1966" s="106">
        <v>8.81</v>
      </c>
      <c r="H1966" s="106">
        <v>10.67</v>
      </c>
      <c r="I1966" s="106">
        <v>12.33</v>
      </c>
      <c r="J1966" s="106">
        <v>13.74</v>
      </c>
      <c r="K1966" s="106">
        <v>15.02</v>
      </c>
      <c r="L1966" s="106">
        <v>16.72</v>
      </c>
      <c r="M1966" s="106">
        <v>18.77</v>
      </c>
      <c r="N1966" s="106">
        <v>21.41</v>
      </c>
      <c r="O1966" s="106">
        <v>25.9</v>
      </c>
    </row>
    <row r="1967" spans="1:15">
      <c r="A1967" s="106">
        <v>2010</v>
      </c>
      <c r="B1967" s="106" t="s">
        <v>296</v>
      </c>
      <c r="C1967" s="106" t="s">
        <v>630</v>
      </c>
      <c r="D1967" s="106" t="s">
        <v>634</v>
      </c>
      <c r="E1967" s="106" t="s">
        <v>353</v>
      </c>
      <c r="F1967" s="106" t="s">
        <v>629</v>
      </c>
      <c r="G1967" s="106">
        <v>8.75</v>
      </c>
      <c r="H1967" s="106">
        <v>10.63</v>
      </c>
      <c r="I1967" s="106">
        <v>12.31</v>
      </c>
      <c r="J1967" s="106">
        <v>13.66</v>
      </c>
      <c r="K1967" s="106">
        <v>14.94</v>
      </c>
      <c r="L1967" s="106">
        <v>16.66</v>
      </c>
      <c r="M1967" s="106">
        <v>18.690000000000001</v>
      </c>
      <c r="N1967" s="106">
        <v>21.38</v>
      </c>
      <c r="O1967" s="106">
        <v>25.79</v>
      </c>
    </row>
    <row r="1968" spans="1:15">
      <c r="A1968" s="106">
        <v>2010</v>
      </c>
      <c r="B1968" s="106" t="s">
        <v>296</v>
      </c>
      <c r="C1968" s="106" t="s">
        <v>626</v>
      </c>
      <c r="D1968" s="106" t="s">
        <v>634</v>
      </c>
      <c r="E1968" s="106" t="s">
        <v>353</v>
      </c>
      <c r="F1968" s="106" t="s">
        <v>301</v>
      </c>
      <c r="G1968" s="106">
        <v>7.9</v>
      </c>
      <c r="H1968" s="106">
        <v>9.09</v>
      </c>
      <c r="I1968" s="106">
        <v>9.9700000000000006</v>
      </c>
      <c r="J1968" s="106">
        <v>11.52</v>
      </c>
      <c r="K1968" s="106">
        <v>13.14</v>
      </c>
      <c r="L1968" s="106">
        <v>15.61</v>
      </c>
      <c r="M1968" s="106">
        <v>18.579999999999998</v>
      </c>
      <c r="N1968" s="106">
        <v>20.32</v>
      </c>
      <c r="O1968" s="106">
        <v>23.44</v>
      </c>
    </row>
    <row r="1969" spans="1:15">
      <c r="A1969" s="106">
        <v>2010</v>
      </c>
      <c r="B1969" s="106" t="s">
        <v>296</v>
      </c>
      <c r="C1969" s="106" t="s">
        <v>630</v>
      </c>
      <c r="D1969" s="106" t="s">
        <v>634</v>
      </c>
      <c r="E1969" s="106" t="s">
        <v>353</v>
      </c>
      <c r="F1969" s="106" t="s">
        <v>301</v>
      </c>
      <c r="G1969" s="106">
        <v>7.84</v>
      </c>
      <c r="H1969" s="106">
        <v>9.07</v>
      </c>
      <c r="I1969" s="106">
        <v>9.9700000000000006</v>
      </c>
      <c r="J1969" s="106">
        <v>11.48</v>
      </c>
      <c r="K1969" s="106">
        <v>13.12</v>
      </c>
      <c r="L1969" s="106">
        <v>15.6</v>
      </c>
      <c r="M1969" s="106">
        <v>18.52</v>
      </c>
      <c r="N1969" s="106">
        <v>20.32</v>
      </c>
      <c r="O1969" s="106">
        <v>23.44</v>
      </c>
    </row>
    <row r="1970" spans="1:15">
      <c r="A1970" s="106">
        <v>2010</v>
      </c>
      <c r="B1970" s="106" t="s">
        <v>296</v>
      </c>
      <c r="C1970" s="106" t="s">
        <v>626</v>
      </c>
      <c r="D1970" s="106" t="s">
        <v>634</v>
      </c>
      <c r="E1970" s="106" t="s">
        <v>353</v>
      </c>
      <c r="F1970" s="106" t="s">
        <v>353</v>
      </c>
      <c r="G1970" s="106">
        <v>8.7200000000000006</v>
      </c>
      <c r="H1970" s="106">
        <v>10.46</v>
      </c>
      <c r="I1970" s="106">
        <v>12.13</v>
      </c>
      <c r="J1970" s="106">
        <v>13.56</v>
      </c>
      <c r="K1970" s="106">
        <v>14.92</v>
      </c>
      <c r="L1970" s="106">
        <v>16.670000000000002</v>
      </c>
      <c r="M1970" s="106">
        <v>18.760000000000002</v>
      </c>
      <c r="N1970" s="106">
        <v>21.37</v>
      </c>
      <c r="O1970" s="106">
        <v>25.7</v>
      </c>
    </row>
    <row r="1971" spans="1:15">
      <c r="A1971" s="106">
        <v>2010</v>
      </c>
      <c r="B1971" s="106" t="s">
        <v>296</v>
      </c>
      <c r="C1971" s="106" t="s">
        <v>630</v>
      </c>
      <c r="D1971" s="106" t="s">
        <v>634</v>
      </c>
      <c r="E1971" s="106" t="s">
        <v>353</v>
      </c>
      <c r="F1971" s="106" t="s">
        <v>353</v>
      </c>
      <c r="G1971" s="106">
        <v>8.66</v>
      </c>
      <c r="H1971" s="106">
        <v>10.41</v>
      </c>
      <c r="I1971" s="106">
        <v>12.11</v>
      </c>
      <c r="J1971" s="106">
        <v>13.51</v>
      </c>
      <c r="K1971" s="106">
        <v>14.88</v>
      </c>
      <c r="L1971" s="106">
        <v>16.600000000000001</v>
      </c>
      <c r="M1971" s="106">
        <v>18.690000000000001</v>
      </c>
      <c r="N1971" s="106">
        <v>21.33</v>
      </c>
      <c r="O1971" s="106">
        <v>25.64</v>
      </c>
    </row>
    <row r="1972" spans="1:15">
      <c r="A1972" s="106">
        <v>2010</v>
      </c>
      <c r="B1972" s="106" t="s">
        <v>297</v>
      </c>
      <c r="C1972" s="106" t="s">
        <v>626</v>
      </c>
      <c r="D1972" s="106" t="s">
        <v>627</v>
      </c>
      <c r="E1972" s="106" t="s">
        <v>628</v>
      </c>
      <c r="F1972" s="106" t="s">
        <v>629</v>
      </c>
      <c r="G1972" s="106">
        <v>1.72</v>
      </c>
      <c r="H1972" s="106">
        <v>2.4300000000000002</v>
      </c>
      <c r="I1972" s="106">
        <v>3.1</v>
      </c>
      <c r="J1972" s="106">
        <v>3.71</v>
      </c>
      <c r="K1972" s="106">
        <v>4.3099999999999996</v>
      </c>
      <c r="L1972" s="106">
        <v>4.9800000000000004</v>
      </c>
      <c r="M1972" s="106">
        <v>6.09</v>
      </c>
      <c r="N1972" s="106">
        <v>7.4</v>
      </c>
      <c r="O1972" s="106">
        <v>10.029999999999999</v>
      </c>
    </row>
    <row r="1973" spans="1:15">
      <c r="A1973" s="106">
        <v>2010</v>
      </c>
      <c r="B1973" s="106" t="s">
        <v>297</v>
      </c>
      <c r="C1973" s="106" t="s">
        <v>630</v>
      </c>
      <c r="D1973" s="106" t="s">
        <v>627</v>
      </c>
      <c r="E1973" s="106" t="s">
        <v>628</v>
      </c>
      <c r="F1973" s="106" t="s">
        <v>629</v>
      </c>
      <c r="G1973" s="106">
        <v>1.72</v>
      </c>
      <c r="H1973" s="106">
        <v>2.4300000000000002</v>
      </c>
      <c r="I1973" s="106">
        <v>3.1</v>
      </c>
      <c r="J1973" s="106">
        <v>3.71</v>
      </c>
      <c r="K1973" s="106">
        <v>4.3099999999999996</v>
      </c>
      <c r="L1973" s="106">
        <v>4.9800000000000004</v>
      </c>
      <c r="M1973" s="106">
        <v>6.09</v>
      </c>
      <c r="N1973" s="106">
        <v>7.4</v>
      </c>
      <c r="O1973" s="106">
        <v>10.029999999999999</v>
      </c>
    </row>
    <row r="1974" spans="1:15">
      <c r="A1974" s="106">
        <v>2010</v>
      </c>
      <c r="B1974" s="106" t="s">
        <v>297</v>
      </c>
      <c r="C1974" s="106" t="s">
        <v>626</v>
      </c>
      <c r="D1974" s="106" t="s">
        <v>627</v>
      </c>
      <c r="E1974" s="106" t="s">
        <v>628</v>
      </c>
      <c r="F1974" s="106" t="s">
        <v>301</v>
      </c>
      <c r="G1974" s="106">
        <v>1.38</v>
      </c>
      <c r="H1974" s="106">
        <v>1.41</v>
      </c>
      <c r="I1974" s="106">
        <v>1.55</v>
      </c>
      <c r="J1974" s="106">
        <v>2.0299999999999998</v>
      </c>
      <c r="K1974" s="106">
        <v>2.7</v>
      </c>
      <c r="L1974" s="106">
        <v>2.91</v>
      </c>
      <c r="M1974" s="106">
        <v>3.57</v>
      </c>
      <c r="N1974" s="106">
        <v>5.04</v>
      </c>
      <c r="O1974" s="106">
        <v>6.85</v>
      </c>
    </row>
    <row r="1975" spans="1:15">
      <c r="A1975" s="106">
        <v>2010</v>
      </c>
      <c r="B1975" s="106" t="s">
        <v>297</v>
      </c>
      <c r="C1975" s="106" t="s">
        <v>630</v>
      </c>
      <c r="D1975" s="106" t="s">
        <v>627</v>
      </c>
      <c r="E1975" s="106" t="s">
        <v>628</v>
      </c>
      <c r="F1975" s="106" t="s">
        <v>301</v>
      </c>
      <c r="G1975" s="106">
        <v>1.38</v>
      </c>
      <c r="H1975" s="106">
        <v>1.41</v>
      </c>
      <c r="I1975" s="106">
        <v>1.55</v>
      </c>
      <c r="J1975" s="106">
        <v>2.0299999999999998</v>
      </c>
      <c r="K1975" s="106">
        <v>2.7</v>
      </c>
      <c r="L1975" s="106">
        <v>2.91</v>
      </c>
      <c r="M1975" s="106">
        <v>3.57</v>
      </c>
      <c r="N1975" s="106">
        <v>5.04</v>
      </c>
      <c r="O1975" s="106">
        <v>6.85</v>
      </c>
    </row>
    <row r="1976" spans="1:15">
      <c r="A1976" s="106">
        <v>2010</v>
      </c>
      <c r="B1976" s="106" t="s">
        <v>297</v>
      </c>
      <c r="C1976" s="106" t="s">
        <v>626</v>
      </c>
      <c r="D1976" s="106" t="s">
        <v>627</v>
      </c>
      <c r="E1976" s="106" t="s">
        <v>628</v>
      </c>
      <c r="F1976" s="106" t="s">
        <v>353</v>
      </c>
      <c r="G1976" s="106">
        <v>1.45</v>
      </c>
      <c r="H1976" s="106">
        <v>2.1</v>
      </c>
      <c r="I1976" s="106">
        <v>2.76</v>
      </c>
      <c r="J1976" s="106">
        <v>3.4</v>
      </c>
      <c r="K1976" s="106">
        <v>4.01</v>
      </c>
      <c r="L1976" s="106">
        <v>4.6500000000000004</v>
      </c>
      <c r="M1976" s="106">
        <v>5.67</v>
      </c>
      <c r="N1976" s="106">
        <v>7.16</v>
      </c>
      <c r="O1976" s="106">
        <v>9.43</v>
      </c>
    </row>
    <row r="1977" spans="1:15">
      <c r="A1977" s="106">
        <v>2010</v>
      </c>
      <c r="B1977" s="106" t="s">
        <v>297</v>
      </c>
      <c r="C1977" s="106" t="s">
        <v>630</v>
      </c>
      <c r="D1977" s="106" t="s">
        <v>627</v>
      </c>
      <c r="E1977" s="106" t="s">
        <v>628</v>
      </c>
      <c r="F1977" s="106" t="s">
        <v>353</v>
      </c>
      <c r="G1977" s="106">
        <v>1.45</v>
      </c>
      <c r="H1977" s="106">
        <v>2.1</v>
      </c>
      <c r="I1977" s="106">
        <v>2.76</v>
      </c>
      <c r="J1977" s="106">
        <v>3.4</v>
      </c>
      <c r="K1977" s="106">
        <v>4.01</v>
      </c>
      <c r="L1977" s="106">
        <v>4.6500000000000004</v>
      </c>
      <c r="M1977" s="106">
        <v>5.67</v>
      </c>
      <c r="N1977" s="106">
        <v>7.16</v>
      </c>
      <c r="O1977" s="106">
        <v>9.43</v>
      </c>
    </row>
    <row r="1978" spans="1:15">
      <c r="A1978" s="106">
        <v>2010</v>
      </c>
      <c r="B1978" s="106" t="s">
        <v>297</v>
      </c>
      <c r="C1978" s="106" t="s">
        <v>626</v>
      </c>
      <c r="D1978" s="106" t="s">
        <v>627</v>
      </c>
      <c r="E1978" s="106" t="s">
        <v>631</v>
      </c>
      <c r="F1978" s="106" t="s">
        <v>629</v>
      </c>
      <c r="G1978" s="106">
        <v>1.4</v>
      </c>
      <c r="H1978" s="106">
        <v>1.54</v>
      </c>
      <c r="I1978" s="106">
        <v>1.72</v>
      </c>
      <c r="J1978" s="106">
        <v>1.91</v>
      </c>
      <c r="K1978" s="106">
        <v>2.2799999999999998</v>
      </c>
      <c r="L1978" s="106">
        <v>2.62</v>
      </c>
      <c r="M1978" s="106">
        <v>2.98</v>
      </c>
      <c r="N1978" s="106">
        <v>3.5</v>
      </c>
      <c r="O1978" s="106">
        <v>4.5</v>
      </c>
    </row>
    <row r="1979" spans="1:15">
      <c r="A1979" s="106">
        <v>2010</v>
      </c>
      <c r="B1979" s="106" t="s">
        <v>297</v>
      </c>
      <c r="C1979" s="106" t="s">
        <v>630</v>
      </c>
      <c r="D1979" s="106" t="s">
        <v>627</v>
      </c>
      <c r="E1979" s="106" t="s">
        <v>631</v>
      </c>
      <c r="F1979" s="106" t="s">
        <v>629</v>
      </c>
      <c r="G1979" s="106">
        <v>1.4</v>
      </c>
      <c r="H1979" s="106">
        <v>1.54</v>
      </c>
      <c r="I1979" s="106">
        <v>1.72</v>
      </c>
      <c r="J1979" s="106">
        <v>1.91</v>
      </c>
      <c r="K1979" s="106">
        <v>2.2799999999999998</v>
      </c>
      <c r="L1979" s="106">
        <v>2.62</v>
      </c>
      <c r="M1979" s="106">
        <v>2.98</v>
      </c>
      <c r="N1979" s="106">
        <v>3.5</v>
      </c>
      <c r="O1979" s="106">
        <v>4.5</v>
      </c>
    </row>
    <row r="1980" spans="1:15">
      <c r="A1980" s="106">
        <v>2010</v>
      </c>
      <c r="B1980" s="106" t="s">
        <v>297</v>
      </c>
      <c r="C1980" s="106" t="s">
        <v>626</v>
      </c>
      <c r="D1980" s="106" t="s">
        <v>627</v>
      </c>
      <c r="E1980" s="106" t="s">
        <v>631</v>
      </c>
      <c r="F1980" s="106" t="s">
        <v>301</v>
      </c>
      <c r="G1980" s="106">
        <v>1.38</v>
      </c>
      <c r="H1980" s="106">
        <v>1.4</v>
      </c>
      <c r="I1980" s="106">
        <v>1.43</v>
      </c>
      <c r="J1980" s="106">
        <v>1.58</v>
      </c>
      <c r="K1980" s="106">
        <v>1.76</v>
      </c>
      <c r="L1980" s="106">
        <v>2.0699999999999998</v>
      </c>
      <c r="M1980" s="106">
        <v>2.2799999999999998</v>
      </c>
      <c r="N1980" s="106">
        <v>2.73</v>
      </c>
      <c r="O1980" s="106">
        <v>3.71</v>
      </c>
    </row>
    <row r="1981" spans="1:15">
      <c r="A1981" s="106">
        <v>2010</v>
      </c>
      <c r="B1981" s="106" t="s">
        <v>297</v>
      </c>
      <c r="C1981" s="106" t="s">
        <v>630</v>
      </c>
      <c r="D1981" s="106" t="s">
        <v>627</v>
      </c>
      <c r="E1981" s="106" t="s">
        <v>631</v>
      </c>
      <c r="F1981" s="106" t="s">
        <v>301</v>
      </c>
      <c r="G1981" s="106">
        <v>1.38</v>
      </c>
      <c r="H1981" s="106">
        <v>1.4</v>
      </c>
      <c r="I1981" s="106">
        <v>1.43</v>
      </c>
      <c r="J1981" s="106">
        <v>1.58</v>
      </c>
      <c r="K1981" s="106">
        <v>1.76</v>
      </c>
      <c r="L1981" s="106">
        <v>2.0699999999999998</v>
      </c>
      <c r="M1981" s="106">
        <v>2.2799999999999998</v>
      </c>
      <c r="N1981" s="106">
        <v>2.73</v>
      </c>
      <c r="O1981" s="106">
        <v>3.71</v>
      </c>
    </row>
    <row r="1982" spans="1:15">
      <c r="A1982" s="106">
        <v>2010</v>
      </c>
      <c r="B1982" s="106" t="s">
        <v>297</v>
      </c>
      <c r="C1982" s="106" t="s">
        <v>626</v>
      </c>
      <c r="D1982" s="106" t="s">
        <v>627</v>
      </c>
      <c r="E1982" s="106" t="s">
        <v>631</v>
      </c>
      <c r="F1982" s="106" t="s">
        <v>353</v>
      </c>
      <c r="G1982" s="106">
        <v>1.38</v>
      </c>
      <c r="H1982" s="106">
        <v>1.47</v>
      </c>
      <c r="I1982" s="106">
        <v>1.67</v>
      </c>
      <c r="J1982" s="106">
        <v>1.86</v>
      </c>
      <c r="K1982" s="106">
        <v>2.15</v>
      </c>
      <c r="L1982" s="106">
        <v>2.52</v>
      </c>
      <c r="M1982" s="106">
        <v>2.86</v>
      </c>
      <c r="N1982" s="106">
        <v>3.41</v>
      </c>
      <c r="O1982" s="106">
        <v>4.41</v>
      </c>
    </row>
    <row r="1983" spans="1:15">
      <c r="A1983" s="106">
        <v>2010</v>
      </c>
      <c r="B1983" s="106" t="s">
        <v>297</v>
      </c>
      <c r="C1983" s="106" t="s">
        <v>630</v>
      </c>
      <c r="D1983" s="106" t="s">
        <v>627</v>
      </c>
      <c r="E1983" s="106" t="s">
        <v>631</v>
      </c>
      <c r="F1983" s="106" t="s">
        <v>353</v>
      </c>
      <c r="G1983" s="106">
        <v>1.38</v>
      </c>
      <c r="H1983" s="106">
        <v>1.47</v>
      </c>
      <c r="I1983" s="106">
        <v>1.67</v>
      </c>
      <c r="J1983" s="106">
        <v>1.86</v>
      </c>
      <c r="K1983" s="106">
        <v>2.15</v>
      </c>
      <c r="L1983" s="106">
        <v>2.52</v>
      </c>
      <c r="M1983" s="106">
        <v>2.86</v>
      </c>
      <c r="N1983" s="106">
        <v>3.41</v>
      </c>
      <c r="O1983" s="106">
        <v>4.41</v>
      </c>
    </row>
    <row r="1984" spans="1:15">
      <c r="A1984" s="106">
        <v>2010</v>
      </c>
      <c r="B1984" s="106" t="s">
        <v>297</v>
      </c>
      <c r="C1984" s="106" t="s">
        <v>626</v>
      </c>
      <c r="D1984" s="106" t="s">
        <v>627</v>
      </c>
      <c r="E1984" s="106" t="s">
        <v>353</v>
      </c>
      <c r="F1984" s="106" t="s">
        <v>629</v>
      </c>
      <c r="G1984" s="106">
        <v>1.42</v>
      </c>
      <c r="H1984" s="106">
        <v>1.79</v>
      </c>
      <c r="I1984" s="106">
        <v>2.1800000000000002</v>
      </c>
      <c r="J1984" s="106">
        <v>2.68</v>
      </c>
      <c r="K1984" s="106">
        <v>3.23</v>
      </c>
      <c r="L1984" s="106">
        <v>3.8</v>
      </c>
      <c r="M1984" s="106">
        <v>4.58</v>
      </c>
      <c r="N1984" s="106">
        <v>5.93</v>
      </c>
      <c r="O1984" s="106">
        <v>8.07</v>
      </c>
    </row>
    <row r="1985" spans="1:15">
      <c r="A1985" s="106">
        <v>2010</v>
      </c>
      <c r="B1985" s="106" t="s">
        <v>297</v>
      </c>
      <c r="C1985" s="106" t="s">
        <v>630</v>
      </c>
      <c r="D1985" s="106" t="s">
        <v>627</v>
      </c>
      <c r="E1985" s="106" t="s">
        <v>353</v>
      </c>
      <c r="F1985" s="106" t="s">
        <v>629</v>
      </c>
      <c r="G1985" s="106">
        <v>1.42</v>
      </c>
      <c r="H1985" s="106">
        <v>1.79</v>
      </c>
      <c r="I1985" s="106">
        <v>2.1800000000000002</v>
      </c>
      <c r="J1985" s="106">
        <v>2.68</v>
      </c>
      <c r="K1985" s="106">
        <v>3.23</v>
      </c>
      <c r="L1985" s="106">
        <v>3.8</v>
      </c>
      <c r="M1985" s="106">
        <v>4.58</v>
      </c>
      <c r="N1985" s="106">
        <v>5.93</v>
      </c>
      <c r="O1985" s="106">
        <v>8.07</v>
      </c>
    </row>
    <row r="1986" spans="1:15">
      <c r="A1986" s="106">
        <v>2010</v>
      </c>
      <c r="B1986" s="106" t="s">
        <v>297</v>
      </c>
      <c r="C1986" s="106" t="s">
        <v>626</v>
      </c>
      <c r="D1986" s="106" t="s">
        <v>627</v>
      </c>
      <c r="E1986" s="106" t="s">
        <v>353</v>
      </c>
      <c r="F1986" s="106" t="s">
        <v>301</v>
      </c>
      <c r="G1986" s="106">
        <v>1.38</v>
      </c>
      <c r="H1986" s="106">
        <v>1.4</v>
      </c>
      <c r="I1986" s="106">
        <v>1.47</v>
      </c>
      <c r="J1986" s="106">
        <v>1.72</v>
      </c>
      <c r="K1986" s="106">
        <v>2.08</v>
      </c>
      <c r="L1986" s="106">
        <v>2.52</v>
      </c>
      <c r="M1986" s="106">
        <v>2.88</v>
      </c>
      <c r="N1986" s="106">
        <v>3.67</v>
      </c>
      <c r="O1986" s="106">
        <v>5.52</v>
      </c>
    </row>
    <row r="1987" spans="1:15">
      <c r="A1987" s="106">
        <v>2010</v>
      </c>
      <c r="B1987" s="106" t="s">
        <v>297</v>
      </c>
      <c r="C1987" s="106" t="s">
        <v>630</v>
      </c>
      <c r="D1987" s="106" t="s">
        <v>627</v>
      </c>
      <c r="E1987" s="106" t="s">
        <v>353</v>
      </c>
      <c r="F1987" s="106" t="s">
        <v>301</v>
      </c>
      <c r="G1987" s="106">
        <v>1.38</v>
      </c>
      <c r="H1987" s="106">
        <v>1.4</v>
      </c>
      <c r="I1987" s="106">
        <v>1.47</v>
      </c>
      <c r="J1987" s="106">
        <v>1.72</v>
      </c>
      <c r="K1987" s="106">
        <v>2.08</v>
      </c>
      <c r="L1987" s="106">
        <v>2.52</v>
      </c>
      <c r="M1987" s="106">
        <v>2.88</v>
      </c>
      <c r="N1987" s="106">
        <v>3.67</v>
      </c>
      <c r="O1987" s="106">
        <v>5.52</v>
      </c>
    </row>
    <row r="1988" spans="1:15">
      <c r="A1988" s="106">
        <v>2010</v>
      </c>
      <c r="B1988" s="106" t="s">
        <v>297</v>
      </c>
      <c r="C1988" s="106" t="s">
        <v>626</v>
      </c>
      <c r="D1988" s="106" t="s">
        <v>627</v>
      </c>
      <c r="E1988" s="106" t="s">
        <v>353</v>
      </c>
      <c r="F1988" s="106" t="s">
        <v>353</v>
      </c>
      <c r="G1988" s="106">
        <v>1.4</v>
      </c>
      <c r="H1988" s="106">
        <v>1.68</v>
      </c>
      <c r="I1988" s="106">
        <v>2</v>
      </c>
      <c r="J1988" s="106">
        <v>2.5099999999999998</v>
      </c>
      <c r="K1988" s="106">
        <v>2.96</v>
      </c>
      <c r="L1988" s="106">
        <v>3.57</v>
      </c>
      <c r="M1988" s="106">
        <v>4.34</v>
      </c>
      <c r="N1988" s="106">
        <v>5.52</v>
      </c>
      <c r="O1988" s="106">
        <v>7.7</v>
      </c>
    </row>
    <row r="1989" spans="1:15">
      <c r="A1989" s="106">
        <v>2010</v>
      </c>
      <c r="B1989" s="106" t="s">
        <v>297</v>
      </c>
      <c r="C1989" s="106" t="s">
        <v>630</v>
      </c>
      <c r="D1989" s="106" t="s">
        <v>627</v>
      </c>
      <c r="E1989" s="106" t="s">
        <v>353</v>
      </c>
      <c r="F1989" s="106" t="s">
        <v>353</v>
      </c>
      <c r="G1989" s="106">
        <v>1.4</v>
      </c>
      <c r="H1989" s="106">
        <v>1.68</v>
      </c>
      <c r="I1989" s="106">
        <v>2</v>
      </c>
      <c r="J1989" s="106">
        <v>2.5099999999999998</v>
      </c>
      <c r="K1989" s="106">
        <v>2.96</v>
      </c>
      <c r="L1989" s="106">
        <v>3.57</v>
      </c>
      <c r="M1989" s="106">
        <v>4.34</v>
      </c>
      <c r="N1989" s="106">
        <v>5.52</v>
      </c>
      <c r="O1989" s="106">
        <v>7.7</v>
      </c>
    </row>
    <row r="1990" spans="1:15">
      <c r="A1990" s="106">
        <v>2010</v>
      </c>
      <c r="B1990" s="106" t="s">
        <v>297</v>
      </c>
      <c r="C1990" s="106" t="s">
        <v>626</v>
      </c>
      <c r="D1990" s="106" t="s">
        <v>113</v>
      </c>
      <c r="E1990" s="106" t="s">
        <v>628</v>
      </c>
      <c r="F1990" s="106" t="s">
        <v>629</v>
      </c>
      <c r="G1990" s="106">
        <v>1.57</v>
      </c>
      <c r="H1990" s="106">
        <v>2.2200000000000002</v>
      </c>
      <c r="I1990" s="106">
        <v>2.9</v>
      </c>
      <c r="J1990" s="106">
        <v>3.22</v>
      </c>
      <c r="K1990" s="106">
        <v>3.45</v>
      </c>
      <c r="L1990" s="106">
        <v>3.79</v>
      </c>
      <c r="M1990" s="106">
        <v>4.5</v>
      </c>
      <c r="N1990" s="106">
        <v>5.52</v>
      </c>
      <c r="O1990" s="106">
        <v>7.93</v>
      </c>
    </row>
    <row r="1991" spans="1:15">
      <c r="A1991" s="106">
        <v>2010</v>
      </c>
      <c r="B1991" s="106" t="s">
        <v>297</v>
      </c>
      <c r="C1991" s="106" t="s">
        <v>630</v>
      </c>
      <c r="D1991" s="106" t="s">
        <v>113</v>
      </c>
      <c r="E1991" s="106" t="s">
        <v>628</v>
      </c>
      <c r="F1991" s="106" t="s">
        <v>629</v>
      </c>
      <c r="G1991" s="106">
        <v>1.57</v>
      </c>
      <c r="H1991" s="106">
        <v>2.2200000000000002</v>
      </c>
      <c r="I1991" s="106">
        <v>2.9</v>
      </c>
      <c r="J1991" s="106">
        <v>3.22</v>
      </c>
      <c r="K1991" s="106">
        <v>3.45</v>
      </c>
      <c r="L1991" s="106">
        <v>3.79</v>
      </c>
      <c r="M1991" s="106">
        <v>4.5</v>
      </c>
      <c r="N1991" s="106">
        <v>5.52</v>
      </c>
      <c r="O1991" s="106">
        <v>7.93</v>
      </c>
    </row>
    <row r="1992" spans="1:15">
      <c r="A1992" s="106">
        <v>2010</v>
      </c>
      <c r="B1992" s="106" t="s">
        <v>297</v>
      </c>
      <c r="C1992" s="106" t="s">
        <v>626</v>
      </c>
      <c r="D1992" s="106" t="s">
        <v>113</v>
      </c>
      <c r="E1992" s="106" t="s">
        <v>628</v>
      </c>
      <c r="F1992" s="106" t="s">
        <v>301</v>
      </c>
      <c r="G1992" s="106" t="s">
        <v>635</v>
      </c>
      <c r="H1992" s="106" t="s">
        <v>635</v>
      </c>
      <c r="I1992" s="106" t="s">
        <v>635</v>
      </c>
      <c r="J1992" s="106" t="s">
        <v>635</v>
      </c>
      <c r="K1992" s="106" t="s">
        <v>635</v>
      </c>
      <c r="L1992" s="106" t="s">
        <v>635</v>
      </c>
      <c r="M1992" s="106" t="s">
        <v>635</v>
      </c>
      <c r="N1992" s="106" t="s">
        <v>635</v>
      </c>
      <c r="O1992" s="106" t="s">
        <v>635</v>
      </c>
    </row>
    <row r="1993" spans="1:15">
      <c r="A1993" s="106">
        <v>2010</v>
      </c>
      <c r="B1993" s="106" t="s">
        <v>297</v>
      </c>
      <c r="C1993" s="106" t="s">
        <v>630</v>
      </c>
      <c r="D1993" s="106" t="s">
        <v>113</v>
      </c>
      <c r="E1993" s="106" t="s">
        <v>628</v>
      </c>
      <c r="F1993" s="106" t="s">
        <v>301</v>
      </c>
      <c r="G1993" s="106" t="s">
        <v>635</v>
      </c>
      <c r="H1993" s="106" t="s">
        <v>635</v>
      </c>
      <c r="I1993" s="106" t="s">
        <v>635</v>
      </c>
      <c r="J1993" s="106" t="s">
        <v>635</v>
      </c>
      <c r="K1993" s="106" t="s">
        <v>635</v>
      </c>
      <c r="L1993" s="106" t="s">
        <v>635</v>
      </c>
      <c r="M1993" s="106" t="s">
        <v>635</v>
      </c>
      <c r="N1993" s="106" t="s">
        <v>635</v>
      </c>
      <c r="O1993" s="106" t="s">
        <v>635</v>
      </c>
    </row>
    <row r="1994" spans="1:15">
      <c r="A1994" s="106">
        <v>2010</v>
      </c>
      <c r="B1994" s="106" t="s">
        <v>297</v>
      </c>
      <c r="C1994" s="106" t="s">
        <v>626</v>
      </c>
      <c r="D1994" s="106" t="s">
        <v>113</v>
      </c>
      <c r="E1994" s="106" t="s">
        <v>628</v>
      </c>
      <c r="F1994" s="106" t="s">
        <v>353</v>
      </c>
      <c r="G1994" s="106">
        <v>1.41</v>
      </c>
      <c r="H1994" s="106">
        <v>1.72</v>
      </c>
      <c r="I1994" s="106">
        <v>2.68</v>
      </c>
      <c r="J1994" s="106">
        <v>3.13</v>
      </c>
      <c r="K1994" s="106">
        <v>3.45</v>
      </c>
      <c r="L1994" s="106">
        <v>3.66</v>
      </c>
      <c r="M1994" s="106">
        <v>4.3499999999999996</v>
      </c>
      <c r="N1994" s="106">
        <v>5.2</v>
      </c>
      <c r="O1994" s="106">
        <v>7.71</v>
      </c>
    </row>
    <row r="1995" spans="1:15">
      <c r="A1995" s="106">
        <v>2010</v>
      </c>
      <c r="B1995" s="106" t="s">
        <v>297</v>
      </c>
      <c r="C1995" s="106" t="s">
        <v>630</v>
      </c>
      <c r="D1995" s="106" t="s">
        <v>113</v>
      </c>
      <c r="E1995" s="106" t="s">
        <v>628</v>
      </c>
      <c r="F1995" s="106" t="s">
        <v>353</v>
      </c>
      <c r="G1995" s="106">
        <v>1.41</v>
      </c>
      <c r="H1995" s="106">
        <v>1.72</v>
      </c>
      <c r="I1995" s="106">
        <v>2.68</v>
      </c>
      <c r="J1995" s="106">
        <v>3.13</v>
      </c>
      <c r="K1995" s="106">
        <v>3.45</v>
      </c>
      <c r="L1995" s="106">
        <v>3.66</v>
      </c>
      <c r="M1995" s="106">
        <v>4.3499999999999996</v>
      </c>
      <c r="N1995" s="106">
        <v>5.2</v>
      </c>
      <c r="O1995" s="106">
        <v>7.71</v>
      </c>
    </row>
    <row r="1996" spans="1:15">
      <c r="A1996" s="106">
        <v>2010</v>
      </c>
      <c r="B1996" s="106" t="s">
        <v>297</v>
      </c>
      <c r="C1996" s="106" t="s">
        <v>626</v>
      </c>
      <c r="D1996" s="106" t="s">
        <v>113</v>
      </c>
      <c r="E1996" s="106" t="s">
        <v>631</v>
      </c>
      <c r="F1996" s="106" t="s">
        <v>629</v>
      </c>
      <c r="G1996" s="106">
        <v>1.38</v>
      </c>
      <c r="H1996" s="106">
        <v>1.49</v>
      </c>
      <c r="I1996" s="106">
        <v>1.72</v>
      </c>
      <c r="J1996" s="106">
        <v>1.9</v>
      </c>
      <c r="K1996" s="106">
        <v>2.2400000000000002</v>
      </c>
      <c r="L1996" s="106">
        <v>2.68</v>
      </c>
      <c r="M1996" s="106">
        <v>3.13</v>
      </c>
      <c r="N1996" s="106">
        <v>3.62</v>
      </c>
      <c r="O1996" s="106">
        <v>4.37</v>
      </c>
    </row>
    <row r="1997" spans="1:15">
      <c r="A1997" s="106">
        <v>2010</v>
      </c>
      <c r="B1997" s="106" t="s">
        <v>297</v>
      </c>
      <c r="C1997" s="106" t="s">
        <v>630</v>
      </c>
      <c r="D1997" s="106" t="s">
        <v>113</v>
      </c>
      <c r="E1997" s="106" t="s">
        <v>631</v>
      </c>
      <c r="F1997" s="106" t="s">
        <v>629</v>
      </c>
      <c r="G1997" s="106">
        <v>1.38</v>
      </c>
      <c r="H1997" s="106">
        <v>1.49</v>
      </c>
      <c r="I1997" s="106">
        <v>1.72</v>
      </c>
      <c r="J1997" s="106">
        <v>1.9</v>
      </c>
      <c r="K1997" s="106">
        <v>2.2400000000000002</v>
      </c>
      <c r="L1997" s="106">
        <v>2.68</v>
      </c>
      <c r="M1997" s="106">
        <v>3.13</v>
      </c>
      <c r="N1997" s="106">
        <v>3.62</v>
      </c>
      <c r="O1997" s="106">
        <v>4.37</v>
      </c>
    </row>
    <row r="1998" spans="1:15">
      <c r="A1998" s="106">
        <v>2010</v>
      </c>
      <c r="B1998" s="106" t="s">
        <v>297</v>
      </c>
      <c r="C1998" s="106" t="s">
        <v>626</v>
      </c>
      <c r="D1998" s="106" t="s">
        <v>113</v>
      </c>
      <c r="E1998" s="106" t="s">
        <v>631</v>
      </c>
      <c r="F1998" s="106" t="s">
        <v>301</v>
      </c>
      <c r="G1998" s="106">
        <v>1.38</v>
      </c>
      <c r="H1998" s="106">
        <v>1.38</v>
      </c>
      <c r="I1998" s="106">
        <v>1.38</v>
      </c>
      <c r="J1998" s="106">
        <v>1.4</v>
      </c>
      <c r="K1998" s="106">
        <v>1.48</v>
      </c>
      <c r="L1998" s="106">
        <v>1.55</v>
      </c>
      <c r="M1998" s="106">
        <v>1.69</v>
      </c>
      <c r="N1998" s="106">
        <v>2.76</v>
      </c>
      <c r="O1998" s="106">
        <v>5.22</v>
      </c>
    </row>
    <row r="1999" spans="1:15">
      <c r="A1999" s="106">
        <v>2010</v>
      </c>
      <c r="B1999" s="106" t="s">
        <v>297</v>
      </c>
      <c r="C1999" s="106" t="s">
        <v>630</v>
      </c>
      <c r="D1999" s="106" t="s">
        <v>113</v>
      </c>
      <c r="E1999" s="106" t="s">
        <v>631</v>
      </c>
      <c r="F1999" s="106" t="s">
        <v>301</v>
      </c>
      <c r="G1999" s="106">
        <v>1.38</v>
      </c>
      <c r="H1999" s="106">
        <v>1.38</v>
      </c>
      <c r="I1999" s="106">
        <v>1.38</v>
      </c>
      <c r="J1999" s="106">
        <v>1.4</v>
      </c>
      <c r="K1999" s="106">
        <v>1.48</v>
      </c>
      <c r="L1999" s="106">
        <v>1.55</v>
      </c>
      <c r="M1999" s="106">
        <v>1.69</v>
      </c>
      <c r="N1999" s="106">
        <v>3.16</v>
      </c>
      <c r="O1999" s="106">
        <v>5.22</v>
      </c>
    </row>
    <row r="2000" spans="1:15">
      <c r="A2000" s="106">
        <v>2010</v>
      </c>
      <c r="B2000" s="106" t="s">
        <v>297</v>
      </c>
      <c r="C2000" s="106" t="s">
        <v>626</v>
      </c>
      <c r="D2000" s="106" t="s">
        <v>113</v>
      </c>
      <c r="E2000" s="106" t="s">
        <v>631</v>
      </c>
      <c r="F2000" s="106" t="s">
        <v>353</v>
      </c>
      <c r="G2000" s="106">
        <v>1.38</v>
      </c>
      <c r="H2000" s="106">
        <v>1.47</v>
      </c>
      <c r="I2000" s="106">
        <v>1.62</v>
      </c>
      <c r="J2000" s="106">
        <v>1.83</v>
      </c>
      <c r="K2000" s="106">
        <v>2.2000000000000002</v>
      </c>
      <c r="L2000" s="106">
        <v>2.59</v>
      </c>
      <c r="M2000" s="106">
        <v>3.1</v>
      </c>
      <c r="N2000" s="106">
        <v>3.62</v>
      </c>
      <c r="O2000" s="106">
        <v>4.47</v>
      </c>
    </row>
    <row r="2001" spans="1:15">
      <c r="A2001" s="106">
        <v>2010</v>
      </c>
      <c r="B2001" s="106" t="s">
        <v>297</v>
      </c>
      <c r="C2001" s="106" t="s">
        <v>630</v>
      </c>
      <c r="D2001" s="106" t="s">
        <v>113</v>
      </c>
      <c r="E2001" s="106" t="s">
        <v>631</v>
      </c>
      <c r="F2001" s="106" t="s">
        <v>353</v>
      </c>
      <c r="G2001" s="106">
        <v>1.38</v>
      </c>
      <c r="H2001" s="106">
        <v>1.47</v>
      </c>
      <c r="I2001" s="106">
        <v>1.62</v>
      </c>
      <c r="J2001" s="106">
        <v>1.83</v>
      </c>
      <c r="K2001" s="106">
        <v>2.2000000000000002</v>
      </c>
      <c r="L2001" s="106">
        <v>2.59</v>
      </c>
      <c r="M2001" s="106">
        <v>3.1</v>
      </c>
      <c r="N2001" s="106">
        <v>3.62</v>
      </c>
      <c r="O2001" s="106">
        <v>4.47</v>
      </c>
    </row>
    <row r="2002" spans="1:15">
      <c r="A2002" s="106">
        <v>2010</v>
      </c>
      <c r="B2002" s="106" t="s">
        <v>297</v>
      </c>
      <c r="C2002" s="106" t="s">
        <v>626</v>
      </c>
      <c r="D2002" s="106" t="s">
        <v>113</v>
      </c>
      <c r="E2002" s="106" t="s">
        <v>353</v>
      </c>
      <c r="F2002" s="106" t="s">
        <v>629</v>
      </c>
      <c r="G2002" s="106">
        <v>1.4</v>
      </c>
      <c r="H2002" s="106">
        <v>1.55</v>
      </c>
      <c r="I2002" s="106">
        <v>1.8</v>
      </c>
      <c r="J2002" s="106">
        <v>2.2000000000000002</v>
      </c>
      <c r="K2002" s="106">
        <v>2.59</v>
      </c>
      <c r="L2002" s="106">
        <v>3.1</v>
      </c>
      <c r="M2002" s="106">
        <v>3.45</v>
      </c>
      <c r="N2002" s="106">
        <v>4.03</v>
      </c>
      <c r="O2002" s="106">
        <v>5.17</v>
      </c>
    </row>
    <row r="2003" spans="1:15">
      <c r="A2003" s="106">
        <v>2010</v>
      </c>
      <c r="B2003" s="106" t="s">
        <v>297</v>
      </c>
      <c r="C2003" s="106" t="s">
        <v>630</v>
      </c>
      <c r="D2003" s="106" t="s">
        <v>113</v>
      </c>
      <c r="E2003" s="106" t="s">
        <v>353</v>
      </c>
      <c r="F2003" s="106" t="s">
        <v>629</v>
      </c>
      <c r="G2003" s="106">
        <v>1.4</v>
      </c>
      <c r="H2003" s="106">
        <v>1.55</v>
      </c>
      <c r="I2003" s="106">
        <v>1.8</v>
      </c>
      <c r="J2003" s="106">
        <v>2.2000000000000002</v>
      </c>
      <c r="K2003" s="106">
        <v>2.59</v>
      </c>
      <c r="L2003" s="106">
        <v>3.1</v>
      </c>
      <c r="M2003" s="106">
        <v>3.45</v>
      </c>
      <c r="N2003" s="106">
        <v>4.03</v>
      </c>
      <c r="O2003" s="106">
        <v>5.17</v>
      </c>
    </row>
    <row r="2004" spans="1:15">
      <c r="A2004" s="106">
        <v>2010</v>
      </c>
      <c r="B2004" s="106" t="s">
        <v>297</v>
      </c>
      <c r="C2004" s="106" t="s">
        <v>626</v>
      </c>
      <c r="D2004" s="106" t="s">
        <v>113</v>
      </c>
      <c r="E2004" s="106" t="s">
        <v>353</v>
      </c>
      <c r="F2004" s="106" t="s">
        <v>301</v>
      </c>
      <c r="G2004" s="106">
        <v>1.38</v>
      </c>
      <c r="H2004" s="106">
        <v>1.38</v>
      </c>
      <c r="I2004" s="106">
        <v>1.4</v>
      </c>
      <c r="J2004" s="106">
        <v>1.4</v>
      </c>
      <c r="K2004" s="106">
        <v>1.48</v>
      </c>
      <c r="L2004" s="106">
        <v>1.55</v>
      </c>
      <c r="M2004" s="106">
        <v>2.27</v>
      </c>
      <c r="N2004" s="106">
        <v>3.99</v>
      </c>
      <c r="O2004" s="106">
        <v>5.22</v>
      </c>
    </row>
    <row r="2005" spans="1:15">
      <c r="A2005" s="106">
        <v>2010</v>
      </c>
      <c r="B2005" s="106" t="s">
        <v>297</v>
      </c>
      <c r="C2005" s="106" t="s">
        <v>630</v>
      </c>
      <c r="D2005" s="106" t="s">
        <v>113</v>
      </c>
      <c r="E2005" s="106" t="s">
        <v>353</v>
      </c>
      <c r="F2005" s="106" t="s">
        <v>301</v>
      </c>
      <c r="G2005" s="106">
        <v>1.38</v>
      </c>
      <c r="H2005" s="106">
        <v>1.38</v>
      </c>
      <c r="I2005" s="106">
        <v>1.4</v>
      </c>
      <c r="J2005" s="106">
        <v>1.4</v>
      </c>
      <c r="K2005" s="106">
        <v>1.48</v>
      </c>
      <c r="L2005" s="106">
        <v>1.55</v>
      </c>
      <c r="M2005" s="106">
        <v>2.29</v>
      </c>
      <c r="N2005" s="106">
        <v>3.99</v>
      </c>
      <c r="O2005" s="106">
        <v>5.22</v>
      </c>
    </row>
    <row r="2006" spans="1:15">
      <c r="A2006" s="106">
        <v>2010</v>
      </c>
      <c r="B2006" s="106" t="s">
        <v>297</v>
      </c>
      <c r="C2006" s="106" t="s">
        <v>626</v>
      </c>
      <c r="D2006" s="106" t="s">
        <v>113</v>
      </c>
      <c r="E2006" s="106" t="s">
        <v>353</v>
      </c>
      <c r="F2006" s="106" t="s">
        <v>353</v>
      </c>
      <c r="G2006" s="106">
        <v>1.38</v>
      </c>
      <c r="H2006" s="106">
        <v>1.48</v>
      </c>
      <c r="I2006" s="106">
        <v>1.72</v>
      </c>
      <c r="J2006" s="106">
        <v>2.0699999999999998</v>
      </c>
      <c r="K2006" s="106">
        <v>2.5299999999999998</v>
      </c>
      <c r="L2006" s="106">
        <v>3.05</v>
      </c>
      <c r="M2006" s="106">
        <v>3.45</v>
      </c>
      <c r="N2006" s="106">
        <v>4.0199999999999996</v>
      </c>
      <c r="O2006" s="106">
        <v>5.17</v>
      </c>
    </row>
    <row r="2007" spans="1:15">
      <c r="A2007" s="106">
        <v>2010</v>
      </c>
      <c r="B2007" s="106" t="s">
        <v>297</v>
      </c>
      <c r="C2007" s="106" t="s">
        <v>630</v>
      </c>
      <c r="D2007" s="106" t="s">
        <v>113</v>
      </c>
      <c r="E2007" s="106" t="s">
        <v>353</v>
      </c>
      <c r="F2007" s="106" t="s">
        <v>353</v>
      </c>
      <c r="G2007" s="106">
        <v>1.38</v>
      </c>
      <c r="H2007" s="106">
        <v>1.48</v>
      </c>
      <c r="I2007" s="106">
        <v>1.72</v>
      </c>
      <c r="J2007" s="106">
        <v>2.0699999999999998</v>
      </c>
      <c r="K2007" s="106">
        <v>2.5299999999999998</v>
      </c>
      <c r="L2007" s="106">
        <v>3.05</v>
      </c>
      <c r="M2007" s="106">
        <v>3.45</v>
      </c>
      <c r="N2007" s="106">
        <v>4.0199999999999996</v>
      </c>
      <c r="O2007" s="106">
        <v>5.17</v>
      </c>
    </row>
    <row r="2008" spans="1:15">
      <c r="A2008" s="106">
        <v>2010</v>
      </c>
      <c r="B2008" s="106" t="s">
        <v>297</v>
      </c>
      <c r="C2008" s="106" t="s">
        <v>626</v>
      </c>
      <c r="D2008" s="106" t="s">
        <v>632</v>
      </c>
      <c r="E2008" s="106" t="s">
        <v>628</v>
      </c>
      <c r="F2008" s="106" t="s">
        <v>629</v>
      </c>
      <c r="G2008" s="106">
        <v>1.65</v>
      </c>
      <c r="H2008" s="106">
        <v>2.2400000000000002</v>
      </c>
      <c r="I2008" s="106">
        <v>2.78</v>
      </c>
      <c r="J2008" s="106">
        <v>3.17</v>
      </c>
      <c r="K2008" s="106">
        <v>3.81</v>
      </c>
      <c r="L2008" s="106">
        <v>4.49</v>
      </c>
      <c r="M2008" s="106">
        <v>5.13</v>
      </c>
      <c r="N2008" s="106">
        <v>6.29</v>
      </c>
      <c r="O2008" s="106">
        <v>8.61</v>
      </c>
    </row>
    <row r="2009" spans="1:15">
      <c r="A2009" s="106">
        <v>2010</v>
      </c>
      <c r="B2009" s="106" t="s">
        <v>297</v>
      </c>
      <c r="C2009" s="106" t="s">
        <v>630</v>
      </c>
      <c r="D2009" s="106" t="s">
        <v>632</v>
      </c>
      <c r="E2009" s="106" t="s">
        <v>628</v>
      </c>
      <c r="F2009" s="106" t="s">
        <v>629</v>
      </c>
      <c r="G2009" s="106">
        <v>1.65</v>
      </c>
      <c r="H2009" s="106">
        <v>2.2400000000000002</v>
      </c>
      <c r="I2009" s="106">
        <v>2.78</v>
      </c>
      <c r="J2009" s="106">
        <v>3.17</v>
      </c>
      <c r="K2009" s="106">
        <v>3.81</v>
      </c>
      <c r="L2009" s="106">
        <v>4.49</v>
      </c>
      <c r="M2009" s="106">
        <v>5.13</v>
      </c>
      <c r="N2009" s="106">
        <v>6.29</v>
      </c>
      <c r="O2009" s="106">
        <v>8.61</v>
      </c>
    </row>
    <row r="2010" spans="1:15">
      <c r="A2010" s="106">
        <v>2010</v>
      </c>
      <c r="B2010" s="106" t="s">
        <v>297</v>
      </c>
      <c r="C2010" s="106" t="s">
        <v>626</v>
      </c>
      <c r="D2010" s="106" t="s">
        <v>632</v>
      </c>
      <c r="E2010" s="106" t="s">
        <v>628</v>
      </c>
      <c r="F2010" s="106" t="s">
        <v>301</v>
      </c>
      <c r="G2010" s="106">
        <v>1.38</v>
      </c>
      <c r="H2010" s="106">
        <v>1.41</v>
      </c>
      <c r="I2010" s="106">
        <v>1.42</v>
      </c>
      <c r="J2010" s="106">
        <v>1.72</v>
      </c>
      <c r="K2010" s="106">
        <v>2.48</v>
      </c>
      <c r="L2010" s="106">
        <v>2.98</v>
      </c>
      <c r="M2010" s="106">
        <v>3.88</v>
      </c>
      <c r="N2010" s="106">
        <v>5.17</v>
      </c>
      <c r="O2010" s="106">
        <v>7.24</v>
      </c>
    </row>
    <row r="2011" spans="1:15">
      <c r="A2011" s="106">
        <v>2010</v>
      </c>
      <c r="B2011" s="106" t="s">
        <v>297</v>
      </c>
      <c r="C2011" s="106" t="s">
        <v>630</v>
      </c>
      <c r="D2011" s="106" t="s">
        <v>632</v>
      </c>
      <c r="E2011" s="106" t="s">
        <v>628</v>
      </c>
      <c r="F2011" s="106" t="s">
        <v>301</v>
      </c>
      <c r="G2011" s="106">
        <v>1.38</v>
      </c>
      <c r="H2011" s="106">
        <v>1.41</v>
      </c>
      <c r="I2011" s="106">
        <v>1.42</v>
      </c>
      <c r="J2011" s="106">
        <v>1.72</v>
      </c>
      <c r="K2011" s="106">
        <v>2.48</v>
      </c>
      <c r="L2011" s="106">
        <v>2.98</v>
      </c>
      <c r="M2011" s="106">
        <v>3.88</v>
      </c>
      <c r="N2011" s="106">
        <v>5.17</v>
      </c>
      <c r="O2011" s="106">
        <v>7.24</v>
      </c>
    </row>
    <row r="2012" spans="1:15">
      <c r="A2012" s="106">
        <v>2010</v>
      </c>
      <c r="B2012" s="106" t="s">
        <v>297</v>
      </c>
      <c r="C2012" s="106" t="s">
        <v>626</v>
      </c>
      <c r="D2012" s="106" t="s">
        <v>632</v>
      </c>
      <c r="E2012" s="106" t="s">
        <v>628</v>
      </c>
      <c r="F2012" s="106" t="s">
        <v>353</v>
      </c>
      <c r="G2012" s="106">
        <v>1.42</v>
      </c>
      <c r="H2012" s="106">
        <v>2.1</v>
      </c>
      <c r="I2012" s="106">
        <v>2.59</v>
      </c>
      <c r="J2012" s="106">
        <v>3</v>
      </c>
      <c r="K2012" s="106">
        <v>3.63</v>
      </c>
      <c r="L2012" s="106">
        <v>4.34</v>
      </c>
      <c r="M2012" s="106">
        <v>5.05</v>
      </c>
      <c r="N2012" s="106">
        <v>6.05</v>
      </c>
      <c r="O2012" s="106">
        <v>8.36</v>
      </c>
    </row>
    <row r="2013" spans="1:15">
      <c r="A2013" s="106">
        <v>2010</v>
      </c>
      <c r="B2013" s="106" t="s">
        <v>297</v>
      </c>
      <c r="C2013" s="106" t="s">
        <v>630</v>
      </c>
      <c r="D2013" s="106" t="s">
        <v>632</v>
      </c>
      <c r="E2013" s="106" t="s">
        <v>628</v>
      </c>
      <c r="F2013" s="106" t="s">
        <v>353</v>
      </c>
      <c r="G2013" s="106">
        <v>1.42</v>
      </c>
      <c r="H2013" s="106">
        <v>2.1</v>
      </c>
      <c r="I2013" s="106">
        <v>2.59</v>
      </c>
      <c r="J2013" s="106">
        <v>3</v>
      </c>
      <c r="K2013" s="106">
        <v>3.63</v>
      </c>
      <c r="L2013" s="106">
        <v>4.34</v>
      </c>
      <c r="M2013" s="106">
        <v>5.05</v>
      </c>
      <c r="N2013" s="106">
        <v>6.05</v>
      </c>
      <c r="O2013" s="106">
        <v>8.36</v>
      </c>
    </row>
    <row r="2014" spans="1:15">
      <c r="A2014" s="106">
        <v>2010</v>
      </c>
      <c r="B2014" s="106" t="s">
        <v>297</v>
      </c>
      <c r="C2014" s="106" t="s">
        <v>626</v>
      </c>
      <c r="D2014" s="106" t="s">
        <v>632</v>
      </c>
      <c r="E2014" s="106" t="s">
        <v>631</v>
      </c>
      <c r="F2014" s="106" t="s">
        <v>629</v>
      </c>
      <c r="G2014" s="106">
        <v>1.38</v>
      </c>
      <c r="H2014" s="106">
        <v>1.49</v>
      </c>
      <c r="I2014" s="106">
        <v>1.8</v>
      </c>
      <c r="J2014" s="106">
        <v>2.1</v>
      </c>
      <c r="K2014" s="106">
        <v>2.4</v>
      </c>
      <c r="L2014" s="106">
        <v>2.76</v>
      </c>
      <c r="M2014" s="106">
        <v>3.25</v>
      </c>
      <c r="N2014" s="106">
        <v>3.74</v>
      </c>
      <c r="O2014" s="106">
        <v>4.67</v>
      </c>
    </row>
    <row r="2015" spans="1:15">
      <c r="A2015" s="106">
        <v>2010</v>
      </c>
      <c r="B2015" s="106" t="s">
        <v>297</v>
      </c>
      <c r="C2015" s="106" t="s">
        <v>630</v>
      </c>
      <c r="D2015" s="106" t="s">
        <v>632</v>
      </c>
      <c r="E2015" s="106" t="s">
        <v>631</v>
      </c>
      <c r="F2015" s="106" t="s">
        <v>629</v>
      </c>
      <c r="G2015" s="106">
        <v>1.38</v>
      </c>
      <c r="H2015" s="106">
        <v>1.49</v>
      </c>
      <c r="I2015" s="106">
        <v>1.8</v>
      </c>
      <c r="J2015" s="106">
        <v>2.1</v>
      </c>
      <c r="K2015" s="106">
        <v>2.4</v>
      </c>
      <c r="L2015" s="106">
        <v>2.76</v>
      </c>
      <c r="M2015" s="106">
        <v>3.25</v>
      </c>
      <c r="N2015" s="106">
        <v>3.74</v>
      </c>
      <c r="O2015" s="106">
        <v>4.67</v>
      </c>
    </row>
    <row r="2016" spans="1:15">
      <c r="A2016" s="106">
        <v>2010</v>
      </c>
      <c r="B2016" s="106" t="s">
        <v>297</v>
      </c>
      <c r="C2016" s="106" t="s">
        <v>626</v>
      </c>
      <c r="D2016" s="106" t="s">
        <v>632</v>
      </c>
      <c r="E2016" s="106" t="s">
        <v>631</v>
      </c>
      <c r="F2016" s="106" t="s">
        <v>301</v>
      </c>
      <c r="G2016" s="106">
        <v>1.38</v>
      </c>
      <c r="H2016" s="106">
        <v>1.38</v>
      </c>
      <c r="I2016" s="106">
        <v>1.41</v>
      </c>
      <c r="J2016" s="106">
        <v>1.47</v>
      </c>
      <c r="K2016" s="106">
        <v>1.69</v>
      </c>
      <c r="L2016" s="106">
        <v>1.93</v>
      </c>
      <c r="M2016" s="106">
        <v>2.3199999999999998</v>
      </c>
      <c r="N2016" s="106">
        <v>2.76</v>
      </c>
      <c r="O2016" s="106">
        <v>3.67</v>
      </c>
    </row>
    <row r="2017" spans="1:15">
      <c r="A2017" s="106">
        <v>2010</v>
      </c>
      <c r="B2017" s="106" t="s">
        <v>297</v>
      </c>
      <c r="C2017" s="106" t="s">
        <v>630</v>
      </c>
      <c r="D2017" s="106" t="s">
        <v>632</v>
      </c>
      <c r="E2017" s="106" t="s">
        <v>631</v>
      </c>
      <c r="F2017" s="106" t="s">
        <v>301</v>
      </c>
      <c r="G2017" s="106">
        <v>1.38</v>
      </c>
      <c r="H2017" s="106">
        <v>1.38</v>
      </c>
      <c r="I2017" s="106">
        <v>1.41</v>
      </c>
      <c r="J2017" s="106">
        <v>1.47</v>
      </c>
      <c r="K2017" s="106">
        <v>1.69</v>
      </c>
      <c r="L2017" s="106">
        <v>1.93</v>
      </c>
      <c r="M2017" s="106">
        <v>2.3199999999999998</v>
      </c>
      <c r="N2017" s="106">
        <v>2.76</v>
      </c>
      <c r="O2017" s="106">
        <v>3.67</v>
      </c>
    </row>
    <row r="2018" spans="1:15">
      <c r="A2018" s="106">
        <v>2010</v>
      </c>
      <c r="B2018" s="106" t="s">
        <v>297</v>
      </c>
      <c r="C2018" s="106" t="s">
        <v>626</v>
      </c>
      <c r="D2018" s="106" t="s">
        <v>632</v>
      </c>
      <c r="E2018" s="106" t="s">
        <v>631</v>
      </c>
      <c r="F2018" s="106" t="s">
        <v>353</v>
      </c>
      <c r="G2018" s="106">
        <v>1.38</v>
      </c>
      <c r="H2018" s="106">
        <v>1.47</v>
      </c>
      <c r="I2018" s="106">
        <v>1.72</v>
      </c>
      <c r="J2018" s="106">
        <v>2.02</v>
      </c>
      <c r="K2018" s="106">
        <v>2.3199999999999998</v>
      </c>
      <c r="L2018" s="106">
        <v>2.68</v>
      </c>
      <c r="M2018" s="106">
        <v>3.1</v>
      </c>
      <c r="N2018" s="106">
        <v>3.66</v>
      </c>
      <c r="O2018" s="106">
        <v>4.58</v>
      </c>
    </row>
    <row r="2019" spans="1:15">
      <c r="A2019" s="106">
        <v>2010</v>
      </c>
      <c r="B2019" s="106" t="s">
        <v>297</v>
      </c>
      <c r="C2019" s="106" t="s">
        <v>630</v>
      </c>
      <c r="D2019" s="106" t="s">
        <v>632</v>
      </c>
      <c r="E2019" s="106" t="s">
        <v>631</v>
      </c>
      <c r="F2019" s="106" t="s">
        <v>353</v>
      </c>
      <c r="G2019" s="106">
        <v>1.38</v>
      </c>
      <c r="H2019" s="106">
        <v>1.47</v>
      </c>
      <c r="I2019" s="106">
        <v>1.72</v>
      </c>
      <c r="J2019" s="106">
        <v>2.02</v>
      </c>
      <c r="K2019" s="106">
        <v>2.3199999999999998</v>
      </c>
      <c r="L2019" s="106">
        <v>2.68</v>
      </c>
      <c r="M2019" s="106">
        <v>3.1</v>
      </c>
      <c r="N2019" s="106">
        <v>3.66</v>
      </c>
      <c r="O2019" s="106">
        <v>4.58</v>
      </c>
    </row>
    <row r="2020" spans="1:15">
      <c r="A2020" s="106">
        <v>2010</v>
      </c>
      <c r="B2020" s="106" t="s">
        <v>297</v>
      </c>
      <c r="C2020" s="106" t="s">
        <v>626</v>
      </c>
      <c r="D2020" s="106" t="s">
        <v>632</v>
      </c>
      <c r="E2020" s="106" t="s">
        <v>353</v>
      </c>
      <c r="F2020" s="106" t="s">
        <v>629</v>
      </c>
      <c r="G2020" s="106">
        <v>1.4</v>
      </c>
      <c r="H2020" s="106">
        <v>1.65</v>
      </c>
      <c r="I2020" s="106">
        <v>1.99</v>
      </c>
      <c r="J2020" s="106">
        <v>2.2999999999999998</v>
      </c>
      <c r="K2020" s="106">
        <v>2.68</v>
      </c>
      <c r="L2020" s="106">
        <v>3.1</v>
      </c>
      <c r="M2020" s="106">
        <v>3.62</v>
      </c>
      <c r="N2020" s="106">
        <v>4.41</v>
      </c>
      <c r="O2020" s="106">
        <v>5.7</v>
      </c>
    </row>
    <row r="2021" spans="1:15">
      <c r="A2021" s="106">
        <v>2010</v>
      </c>
      <c r="B2021" s="106" t="s">
        <v>297</v>
      </c>
      <c r="C2021" s="106" t="s">
        <v>630</v>
      </c>
      <c r="D2021" s="106" t="s">
        <v>632</v>
      </c>
      <c r="E2021" s="106" t="s">
        <v>353</v>
      </c>
      <c r="F2021" s="106" t="s">
        <v>629</v>
      </c>
      <c r="G2021" s="106">
        <v>1.4</v>
      </c>
      <c r="H2021" s="106">
        <v>1.65</v>
      </c>
      <c r="I2021" s="106">
        <v>1.99</v>
      </c>
      <c r="J2021" s="106">
        <v>2.2999999999999998</v>
      </c>
      <c r="K2021" s="106">
        <v>2.68</v>
      </c>
      <c r="L2021" s="106">
        <v>3.1</v>
      </c>
      <c r="M2021" s="106">
        <v>3.62</v>
      </c>
      <c r="N2021" s="106">
        <v>4.41</v>
      </c>
      <c r="O2021" s="106">
        <v>5.7</v>
      </c>
    </row>
    <row r="2022" spans="1:15">
      <c r="A2022" s="106">
        <v>2010</v>
      </c>
      <c r="B2022" s="106" t="s">
        <v>297</v>
      </c>
      <c r="C2022" s="106" t="s">
        <v>626</v>
      </c>
      <c r="D2022" s="106" t="s">
        <v>632</v>
      </c>
      <c r="E2022" s="106" t="s">
        <v>353</v>
      </c>
      <c r="F2022" s="106" t="s">
        <v>301</v>
      </c>
      <c r="G2022" s="106">
        <v>1.38</v>
      </c>
      <c r="H2022" s="106">
        <v>1.4</v>
      </c>
      <c r="I2022" s="106">
        <v>1.41</v>
      </c>
      <c r="J2022" s="106">
        <v>1.52</v>
      </c>
      <c r="K2022" s="106">
        <v>1.78</v>
      </c>
      <c r="L2022" s="106">
        <v>2.14</v>
      </c>
      <c r="M2022" s="106">
        <v>2.64</v>
      </c>
      <c r="N2022" s="106">
        <v>3.22</v>
      </c>
      <c r="O2022" s="106">
        <v>4.62</v>
      </c>
    </row>
    <row r="2023" spans="1:15">
      <c r="A2023" s="106">
        <v>2010</v>
      </c>
      <c r="B2023" s="106" t="s">
        <v>297</v>
      </c>
      <c r="C2023" s="106" t="s">
        <v>630</v>
      </c>
      <c r="D2023" s="106" t="s">
        <v>632</v>
      </c>
      <c r="E2023" s="106" t="s">
        <v>353</v>
      </c>
      <c r="F2023" s="106" t="s">
        <v>301</v>
      </c>
      <c r="G2023" s="106">
        <v>1.38</v>
      </c>
      <c r="H2023" s="106">
        <v>1.4</v>
      </c>
      <c r="I2023" s="106">
        <v>1.41</v>
      </c>
      <c r="J2023" s="106">
        <v>1.52</v>
      </c>
      <c r="K2023" s="106">
        <v>1.78</v>
      </c>
      <c r="L2023" s="106">
        <v>2.14</v>
      </c>
      <c r="M2023" s="106">
        <v>2.64</v>
      </c>
      <c r="N2023" s="106">
        <v>3.22</v>
      </c>
      <c r="O2023" s="106">
        <v>4.62</v>
      </c>
    </row>
    <row r="2024" spans="1:15">
      <c r="A2024" s="106">
        <v>2010</v>
      </c>
      <c r="B2024" s="106" t="s">
        <v>297</v>
      </c>
      <c r="C2024" s="106" t="s">
        <v>626</v>
      </c>
      <c r="D2024" s="106" t="s">
        <v>632</v>
      </c>
      <c r="E2024" s="106" t="s">
        <v>353</v>
      </c>
      <c r="F2024" s="106" t="s">
        <v>353</v>
      </c>
      <c r="G2024" s="106">
        <v>1.38</v>
      </c>
      <c r="H2024" s="106">
        <v>1.52</v>
      </c>
      <c r="I2024" s="106">
        <v>1.87</v>
      </c>
      <c r="J2024" s="106">
        <v>2.2200000000000002</v>
      </c>
      <c r="K2024" s="106">
        <v>2.59</v>
      </c>
      <c r="L2024" s="106">
        <v>2.99</v>
      </c>
      <c r="M2024" s="106">
        <v>3.54</v>
      </c>
      <c r="N2024" s="106">
        <v>4.33</v>
      </c>
      <c r="O2024" s="106">
        <v>5.61</v>
      </c>
    </row>
    <row r="2025" spans="1:15">
      <c r="A2025" s="106">
        <v>2010</v>
      </c>
      <c r="B2025" s="106" t="s">
        <v>297</v>
      </c>
      <c r="C2025" s="106" t="s">
        <v>630</v>
      </c>
      <c r="D2025" s="106" t="s">
        <v>632</v>
      </c>
      <c r="E2025" s="106" t="s">
        <v>353</v>
      </c>
      <c r="F2025" s="106" t="s">
        <v>353</v>
      </c>
      <c r="G2025" s="106">
        <v>1.38</v>
      </c>
      <c r="H2025" s="106">
        <v>1.52</v>
      </c>
      <c r="I2025" s="106">
        <v>1.87</v>
      </c>
      <c r="J2025" s="106">
        <v>2.2200000000000002</v>
      </c>
      <c r="K2025" s="106">
        <v>2.59</v>
      </c>
      <c r="L2025" s="106">
        <v>2.99</v>
      </c>
      <c r="M2025" s="106">
        <v>3.54</v>
      </c>
      <c r="N2025" s="106">
        <v>4.33</v>
      </c>
      <c r="O2025" s="106">
        <v>5.61</v>
      </c>
    </row>
    <row r="2026" spans="1:15">
      <c r="A2026" s="106">
        <v>2010</v>
      </c>
      <c r="B2026" s="106" t="s">
        <v>297</v>
      </c>
      <c r="C2026" s="106" t="s">
        <v>626</v>
      </c>
      <c r="D2026" s="106" t="s">
        <v>633</v>
      </c>
      <c r="E2026" s="106" t="s">
        <v>628</v>
      </c>
      <c r="F2026" s="106" t="s">
        <v>629</v>
      </c>
      <c r="G2026" s="106">
        <v>1.99</v>
      </c>
      <c r="H2026" s="106">
        <v>2.5</v>
      </c>
      <c r="I2026" s="106">
        <v>3</v>
      </c>
      <c r="J2026" s="106">
        <v>3.41</v>
      </c>
      <c r="K2026" s="106">
        <v>3.95</v>
      </c>
      <c r="L2026" s="106">
        <v>4.57</v>
      </c>
      <c r="M2026" s="106">
        <v>5.35</v>
      </c>
      <c r="N2026" s="106">
        <v>5.89</v>
      </c>
      <c r="O2026" s="106">
        <v>6.71</v>
      </c>
    </row>
    <row r="2027" spans="1:15">
      <c r="A2027" s="106">
        <v>2010</v>
      </c>
      <c r="B2027" s="106" t="s">
        <v>297</v>
      </c>
      <c r="C2027" s="106" t="s">
        <v>630</v>
      </c>
      <c r="D2027" s="106" t="s">
        <v>633</v>
      </c>
      <c r="E2027" s="106" t="s">
        <v>628</v>
      </c>
      <c r="F2027" s="106" t="s">
        <v>629</v>
      </c>
      <c r="G2027" s="106">
        <v>1.99</v>
      </c>
      <c r="H2027" s="106">
        <v>2.5</v>
      </c>
      <c r="I2027" s="106">
        <v>3</v>
      </c>
      <c r="J2027" s="106">
        <v>3.41</v>
      </c>
      <c r="K2027" s="106">
        <v>3.95</v>
      </c>
      <c r="L2027" s="106">
        <v>4.57</v>
      </c>
      <c r="M2027" s="106">
        <v>5.35</v>
      </c>
      <c r="N2027" s="106">
        <v>5.89</v>
      </c>
      <c r="O2027" s="106">
        <v>6.71</v>
      </c>
    </row>
    <row r="2028" spans="1:15">
      <c r="A2028" s="106">
        <v>2010</v>
      </c>
      <c r="B2028" s="106" t="s">
        <v>297</v>
      </c>
      <c r="C2028" s="106" t="s">
        <v>626</v>
      </c>
      <c r="D2028" s="106" t="s">
        <v>633</v>
      </c>
      <c r="E2028" s="106" t="s">
        <v>628</v>
      </c>
      <c r="F2028" s="106" t="s">
        <v>301</v>
      </c>
      <c r="G2028" s="106">
        <v>1.53</v>
      </c>
      <c r="H2028" s="106">
        <v>1.98</v>
      </c>
      <c r="I2028" s="106">
        <v>2.54</v>
      </c>
      <c r="J2028" s="106">
        <v>3.16</v>
      </c>
      <c r="K2028" s="106">
        <v>3.78</v>
      </c>
      <c r="L2028" s="106">
        <v>4.53</v>
      </c>
      <c r="M2028" s="106">
        <v>5.36</v>
      </c>
      <c r="N2028" s="106">
        <v>6.02</v>
      </c>
      <c r="O2028" s="106">
        <v>6.94</v>
      </c>
    </row>
    <row r="2029" spans="1:15">
      <c r="A2029" s="106">
        <v>2010</v>
      </c>
      <c r="B2029" s="106" t="s">
        <v>297</v>
      </c>
      <c r="C2029" s="106" t="s">
        <v>630</v>
      </c>
      <c r="D2029" s="106" t="s">
        <v>633</v>
      </c>
      <c r="E2029" s="106" t="s">
        <v>628</v>
      </c>
      <c r="F2029" s="106" t="s">
        <v>301</v>
      </c>
      <c r="G2029" s="106">
        <v>1.53</v>
      </c>
      <c r="H2029" s="106">
        <v>1.98</v>
      </c>
      <c r="I2029" s="106">
        <v>2.54</v>
      </c>
      <c r="J2029" s="106">
        <v>3.16</v>
      </c>
      <c r="K2029" s="106">
        <v>3.78</v>
      </c>
      <c r="L2029" s="106">
        <v>4.53</v>
      </c>
      <c r="M2029" s="106">
        <v>5.36</v>
      </c>
      <c r="N2029" s="106">
        <v>6.02</v>
      </c>
      <c r="O2029" s="106">
        <v>6.94</v>
      </c>
    </row>
    <row r="2030" spans="1:15">
      <c r="A2030" s="106">
        <v>2010</v>
      </c>
      <c r="B2030" s="106" t="s">
        <v>297</v>
      </c>
      <c r="C2030" s="106" t="s">
        <v>626</v>
      </c>
      <c r="D2030" s="106" t="s">
        <v>633</v>
      </c>
      <c r="E2030" s="106" t="s">
        <v>628</v>
      </c>
      <c r="F2030" s="106" t="s">
        <v>353</v>
      </c>
      <c r="G2030" s="106">
        <v>1.83</v>
      </c>
      <c r="H2030" s="106">
        <v>2.37</v>
      </c>
      <c r="I2030" s="106">
        <v>2.92</v>
      </c>
      <c r="J2030" s="106">
        <v>3.35</v>
      </c>
      <c r="K2030" s="106">
        <v>3.91</v>
      </c>
      <c r="L2030" s="106">
        <v>4.5599999999999996</v>
      </c>
      <c r="M2030" s="106">
        <v>5.35</v>
      </c>
      <c r="N2030" s="106">
        <v>5.91</v>
      </c>
      <c r="O2030" s="106">
        <v>6.73</v>
      </c>
    </row>
    <row r="2031" spans="1:15">
      <c r="A2031" s="106">
        <v>2010</v>
      </c>
      <c r="B2031" s="106" t="s">
        <v>297</v>
      </c>
      <c r="C2031" s="106" t="s">
        <v>630</v>
      </c>
      <c r="D2031" s="106" t="s">
        <v>633</v>
      </c>
      <c r="E2031" s="106" t="s">
        <v>628</v>
      </c>
      <c r="F2031" s="106" t="s">
        <v>353</v>
      </c>
      <c r="G2031" s="106">
        <v>1.83</v>
      </c>
      <c r="H2031" s="106">
        <v>2.37</v>
      </c>
      <c r="I2031" s="106">
        <v>2.92</v>
      </c>
      <c r="J2031" s="106">
        <v>3.35</v>
      </c>
      <c r="K2031" s="106">
        <v>3.91</v>
      </c>
      <c r="L2031" s="106">
        <v>4.5599999999999996</v>
      </c>
      <c r="M2031" s="106">
        <v>5.35</v>
      </c>
      <c r="N2031" s="106">
        <v>5.91</v>
      </c>
      <c r="O2031" s="106">
        <v>6.73</v>
      </c>
    </row>
    <row r="2032" spans="1:15">
      <c r="A2032" s="106">
        <v>2010</v>
      </c>
      <c r="B2032" s="106" t="s">
        <v>297</v>
      </c>
      <c r="C2032" s="106" t="s">
        <v>626</v>
      </c>
      <c r="D2032" s="106" t="s">
        <v>633</v>
      </c>
      <c r="E2032" s="106" t="s">
        <v>631</v>
      </c>
      <c r="F2032" s="106" t="s">
        <v>629</v>
      </c>
      <c r="G2032" s="106">
        <v>1.38</v>
      </c>
      <c r="H2032" s="106">
        <v>1.38</v>
      </c>
      <c r="I2032" s="106">
        <v>1.41</v>
      </c>
      <c r="J2032" s="106">
        <v>1.53</v>
      </c>
      <c r="K2032" s="106">
        <v>1.69</v>
      </c>
      <c r="L2032" s="106">
        <v>1.85</v>
      </c>
      <c r="M2032" s="106">
        <v>2.0699999999999998</v>
      </c>
      <c r="N2032" s="106">
        <v>2.37</v>
      </c>
      <c r="O2032" s="106">
        <v>2.93</v>
      </c>
    </row>
    <row r="2033" spans="1:15">
      <c r="A2033" s="106">
        <v>2010</v>
      </c>
      <c r="B2033" s="106" t="s">
        <v>297</v>
      </c>
      <c r="C2033" s="106" t="s">
        <v>630</v>
      </c>
      <c r="D2033" s="106" t="s">
        <v>633</v>
      </c>
      <c r="E2033" s="106" t="s">
        <v>631</v>
      </c>
      <c r="F2033" s="106" t="s">
        <v>629</v>
      </c>
      <c r="G2033" s="106">
        <v>1.38</v>
      </c>
      <c r="H2033" s="106">
        <v>1.38</v>
      </c>
      <c r="I2033" s="106">
        <v>1.41</v>
      </c>
      <c r="J2033" s="106">
        <v>1.53</v>
      </c>
      <c r="K2033" s="106">
        <v>1.69</v>
      </c>
      <c r="L2033" s="106">
        <v>1.85</v>
      </c>
      <c r="M2033" s="106">
        <v>2.0699999999999998</v>
      </c>
      <c r="N2033" s="106">
        <v>2.37</v>
      </c>
      <c r="O2033" s="106">
        <v>2.93</v>
      </c>
    </row>
    <row r="2034" spans="1:15">
      <c r="A2034" s="106">
        <v>2010</v>
      </c>
      <c r="B2034" s="106" t="s">
        <v>297</v>
      </c>
      <c r="C2034" s="106" t="s">
        <v>626</v>
      </c>
      <c r="D2034" s="106" t="s">
        <v>633</v>
      </c>
      <c r="E2034" s="106" t="s">
        <v>631</v>
      </c>
      <c r="F2034" s="106" t="s">
        <v>301</v>
      </c>
      <c r="G2034" s="106">
        <v>1.38</v>
      </c>
      <c r="H2034" s="106">
        <v>1.38</v>
      </c>
      <c r="I2034" s="106">
        <v>1.4</v>
      </c>
      <c r="J2034" s="106">
        <v>1.42</v>
      </c>
      <c r="K2034" s="106">
        <v>1.47</v>
      </c>
      <c r="L2034" s="106">
        <v>1.58</v>
      </c>
      <c r="M2034" s="106">
        <v>1.83</v>
      </c>
      <c r="N2034" s="106">
        <v>2.1800000000000002</v>
      </c>
      <c r="O2034" s="106">
        <v>2.83</v>
      </c>
    </row>
    <row r="2035" spans="1:15">
      <c r="A2035" s="106">
        <v>2010</v>
      </c>
      <c r="B2035" s="106" t="s">
        <v>297</v>
      </c>
      <c r="C2035" s="106" t="s">
        <v>630</v>
      </c>
      <c r="D2035" s="106" t="s">
        <v>633</v>
      </c>
      <c r="E2035" s="106" t="s">
        <v>631</v>
      </c>
      <c r="F2035" s="106" t="s">
        <v>301</v>
      </c>
      <c r="G2035" s="106">
        <v>1.38</v>
      </c>
      <c r="H2035" s="106">
        <v>1.38</v>
      </c>
      <c r="I2035" s="106">
        <v>1.4</v>
      </c>
      <c r="J2035" s="106">
        <v>1.42</v>
      </c>
      <c r="K2035" s="106">
        <v>1.47</v>
      </c>
      <c r="L2035" s="106">
        <v>1.58</v>
      </c>
      <c r="M2035" s="106">
        <v>1.83</v>
      </c>
      <c r="N2035" s="106">
        <v>2.1800000000000002</v>
      </c>
      <c r="O2035" s="106">
        <v>2.83</v>
      </c>
    </row>
    <row r="2036" spans="1:15">
      <c r="A2036" s="106">
        <v>2010</v>
      </c>
      <c r="B2036" s="106" t="s">
        <v>297</v>
      </c>
      <c r="C2036" s="106" t="s">
        <v>626</v>
      </c>
      <c r="D2036" s="106" t="s">
        <v>633</v>
      </c>
      <c r="E2036" s="106" t="s">
        <v>631</v>
      </c>
      <c r="F2036" s="106" t="s">
        <v>353</v>
      </c>
      <c r="G2036" s="106">
        <v>1.38</v>
      </c>
      <c r="H2036" s="106">
        <v>1.38</v>
      </c>
      <c r="I2036" s="106">
        <v>1.41</v>
      </c>
      <c r="J2036" s="106">
        <v>1.49</v>
      </c>
      <c r="K2036" s="106">
        <v>1.64</v>
      </c>
      <c r="L2036" s="106">
        <v>1.8</v>
      </c>
      <c r="M2036" s="106">
        <v>2.0299999999999998</v>
      </c>
      <c r="N2036" s="106">
        <v>2.35</v>
      </c>
      <c r="O2036" s="106">
        <v>2.9</v>
      </c>
    </row>
    <row r="2037" spans="1:15">
      <c r="A2037" s="106">
        <v>2010</v>
      </c>
      <c r="B2037" s="106" t="s">
        <v>297</v>
      </c>
      <c r="C2037" s="106" t="s">
        <v>630</v>
      </c>
      <c r="D2037" s="106" t="s">
        <v>633</v>
      </c>
      <c r="E2037" s="106" t="s">
        <v>631</v>
      </c>
      <c r="F2037" s="106" t="s">
        <v>353</v>
      </c>
      <c r="G2037" s="106">
        <v>1.38</v>
      </c>
      <c r="H2037" s="106">
        <v>1.38</v>
      </c>
      <c r="I2037" s="106">
        <v>1.41</v>
      </c>
      <c r="J2037" s="106">
        <v>1.49</v>
      </c>
      <c r="K2037" s="106">
        <v>1.64</v>
      </c>
      <c r="L2037" s="106">
        <v>1.8</v>
      </c>
      <c r="M2037" s="106">
        <v>2.0299999999999998</v>
      </c>
      <c r="N2037" s="106">
        <v>2.35</v>
      </c>
      <c r="O2037" s="106">
        <v>2.9</v>
      </c>
    </row>
    <row r="2038" spans="1:15">
      <c r="A2038" s="106">
        <v>2010</v>
      </c>
      <c r="B2038" s="106" t="s">
        <v>297</v>
      </c>
      <c r="C2038" s="106" t="s">
        <v>626</v>
      </c>
      <c r="D2038" s="106" t="s">
        <v>633</v>
      </c>
      <c r="E2038" s="106" t="s">
        <v>353</v>
      </c>
      <c r="F2038" s="106" t="s">
        <v>629</v>
      </c>
      <c r="G2038" s="106">
        <v>1.38</v>
      </c>
      <c r="H2038" s="106">
        <v>1.54</v>
      </c>
      <c r="I2038" s="106">
        <v>1.82</v>
      </c>
      <c r="J2038" s="106">
        <v>2.17</v>
      </c>
      <c r="K2038" s="106">
        <v>2.64</v>
      </c>
      <c r="L2038" s="106">
        <v>3.21</v>
      </c>
      <c r="M2038" s="106">
        <v>3.87</v>
      </c>
      <c r="N2038" s="106">
        <v>5.04</v>
      </c>
      <c r="O2038" s="106">
        <v>6.06</v>
      </c>
    </row>
    <row r="2039" spans="1:15">
      <c r="A2039" s="106">
        <v>2010</v>
      </c>
      <c r="B2039" s="106" t="s">
        <v>297</v>
      </c>
      <c r="C2039" s="106" t="s">
        <v>630</v>
      </c>
      <c r="D2039" s="106" t="s">
        <v>633</v>
      </c>
      <c r="E2039" s="106" t="s">
        <v>353</v>
      </c>
      <c r="F2039" s="106" t="s">
        <v>629</v>
      </c>
      <c r="G2039" s="106">
        <v>1.38</v>
      </c>
      <c r="H2039" s="106">
        <v>1.54</v>
      </c>
      <c r="I2039" s="106">
        <v>1.82</v>
      </c>
      <c r="J2039" s="106">
        <v>2.17</v>
      </c>
      <c r="K2039" s="106">
        <v>2.64</v>
      </c>
      <c r="L2039" s="106">
        <v>3.21</v>
      </c>
      <c r="M2039" s="106">
        <v>3.87</v>
      </c>
      <c r="N2039" s="106">
        <v>5.04</v>
      </c>
      <c r="O2039" s="106">
        <v>6.06</v>
      </c>
    </row>
    <row r="2040" spans="1:15">
      <c r="A2040" s="106">
        <v>2010</v>
      </c>
      <c r="B2040" s="106" t="s">
        <v>297</v>
      </c>
      <c r="C2040" s="106" t="s">
        <v>626</v>
      </c>
      <c r="D2040" s="106" t="s">
        <v>633</v>
      </c>
      <c r="E2040" s="106" t="s">
        <v>353</v>
      </c>
      <c r="F2040" s="106" t="s">
        <v>301</v>
      </c>
      <c r="G2040" s="106">
        <v>1.38</v>
      </c>
      <c r="H2040" s="106">
        <v>1.43</v>
      </c>
      <c r="I2040" s="106">
        <v>1.61</v>
      </c>
      <c r="J2040" s="106">
        <v>1.97</v>
      </c>
      <c r="K2040" s="106">
        <v>2.57</v>
      </c>
      <c r="L2040" s="106">
        <v>3.15</v>
      </c>
      <c r="M2040" s="106">
        <v>4.03</v>
      </c>
      <c r="N2040" s="106">
        <v>5.3</v>
      </c>
      <c r="O2040" s="106">
        <v>6.33</v>
      </c>
    </row>
    <row r="2041" spans="1:15">
      <c r="A2041" s="106">
        <v>2010</v>
      </c>
      <c r="B2041" s="106" t="s">
        <v>297</v>
      </c>
      <c r="C2041" s="106" t="s">
        <v>630</v>
      </c>
      <c r="D2041" s="106" t="s">
        <v>633</v>
      </c>
      <c r="E2041" s="106" t="s">
        <v>353</v>
      </c>
      <c r="F2041" s="106" t="s">
        <v>301</v>
      </c>
      <c r="G2041" s="106">
        <v>1.38</v>
      </c>
      <c r="H2041" s="106">
        <v>1.43</v>
      </c>
      <c r="I2041" s="106">
        <v>1.61</v>
      </c>
      <c r="J2041" s="106">
        <v>1.97</v>
      </c>
      <c r="K2041" s="106">
        <v>2.57</v>
      </c>
      <c r="L2041" s="106">
        <v>3.15</v>
      </c>
      <c r="M2041" s="106">
        <v>4.03</v>
      </c>
      <c r="N2041" s="106">
        <v>5.3</v>
      </c>
      <c r="O2041" s="106">
        <v>6.33</v>
      </c>
    </row>
    <row r="2042" spans="1:15">
      <c r="A2042" s="106">
        <v>2010</v>
      </c>
      <c r="B2042" s="106" t="s">
        <v>297</v>
      </c>
      <c r="C2042" s="106" t="s">
        <v>626</v>
      </c>
      <c r="D2042" s="106" t="s">
        <v>633</v>
      </c>
      <c r="E2042" s="106" t="s">
        <v>353</v>
      </c>
      <c r="F2042" s="106" t="s">
        <v>353</v>
      </c>
      <c r="G2042" s="106">
        <v>1.38</v>
      </c>
      <c r="H2042" s="106">
        <v>1.5</v>
      </c>
      <c r="I2042" s="106">
        <v>1.8</v>
      </c>
      <c r="J2042" s="106">
        <v>2.14</v>
      </c>
      <c r="K2042" s="106">
        <v>2.63</v>
      </c>
      <c r="L2042" s="106">
        <v>3.19</v>
      </c>
      <c r="M2042" s="106">
        <v>3.91</v>
      </c>
      <c r="N2042" s="106">
        <v>5.1100000000000003</v>
      </c>
      <c r="O2042" s="106">
        <v>6.09</v>
      </c>
    </row>
    <row r="2043" spans="1:15">
      <c r="A2043" s="106">
        <v>2010</v>
      </c>
      <c r="B2043" s="106" t="s">
        <v>297</v>
      </c>
      <c r="C2043" s="106" t="s">
        <v>630</v>
      </c>
      <c r="D2043" s="106" t="s">
        <v>633</v>
      </c>
      <c r="E2043" s="106" t="s">
        <v>353</v>
      </c>
      <c r="F2043" s="106" t="s">
        <v>353</v>
      </c>
      <c r="G2043" s="106">
        <v>1.38</v>
      </c>
      <c r="H2043" s="106">
        <v>1.5</v>
      </c>
      <c r="I2043" s="106">
        <v>1.8</v>
      </c>
      <c r="J2043" s="106">
        <v>2.14</v>
      </c>
      <c r="K2043" s="106">
        <v>2.63</v>
      </c>
      <c r="L2043" s="106">
        <v>3.19</v>
      </c>
      <c r="M2043" s="106">
        <v>3.91</v>
      </c>
      <c r="N2043" s="106">
        <v>5.1100000000000003</v>
      </c>
      <c r="O2043" s="106">
        <v>6.09</v>
      </c>
    </row>
    <row r="2044" spans="1:15">
      <c r="A2044" s="106">
        <v>2010</v>
      </c>
      <c r="B2044" s="106" t="s">
        <v>297</v>
      </c>
      <c r="C2044" s="106" t="s">
        <v>626</v>
      </c>
      <c r="D2044" s="106" t="s">
        <v>353</v>
      </c>
      <c r="E2044" s="106" t="s">
        <v>628</v>
      </c>
      <c r="F2044" s="106" t="s">
        <v>629</v>
      </c>
      <c r="G2044" s="106">
        <v>1.87</v>
      </c>
      <c r="H2044" s="106">
        <v>2.48</v>
      </c>
      <c r="I2044" s="106">
        <v>3</v>
      </c>
      <c r="J2044" s="106">
        <v>3.45</v>
      </c>
      <c r="K2044" s="106">
        <v>4.05</v>
      </c>
      <c r="L2044" s="106">
        <v>4.6900000000000004</v>
      </c>
      <c r="M2044" s="106">
        <v>5.47</v>
      </c>
      <c r="N2044" s="106">
        <v>6.18</v>
      </c>
      <c r="O2044" s="106">
        <v>7.76</v>
      </c>
    </row>
    <row r="2045" spans="1:15">
      <c r="A2045" s="106">
        <v>2010</v>
      </c>
      <c r="B2045" s="106" t="s">
        <v>297</v>
      </c>
      <c r="C2045" s="106" t="s">
        <v>630</v>
      </c>
      <c r="D2045" s="106" t="s">
        <v>353</v>
      </c>
      <c r="E2045" s="106" t="s">
        <v>628</v>
      </c>
      <c r="F2045" s="106" t="s">
        <v>629</v>
      </c>
      <c r="G2045" s="106">
        <v>1.87</v>
      </c>
      <c r="H2045" s="106">
        <v>2.48</v>
      </c>
      <c r="I2045" s="106">
        <v>3</v>
      </c>
      <c r="J2045" s="106">
        <v>3.45</v>
      </c>
      <c r="K2045" s="106">
        <v>4.05</v>
      </c>
      <c r="L2045" s="106">
        <v>4.6900000000000004</v>
      </c>
      <c r="M2045" s="106">
        <v>5.47</v>
      </c>
      <c r="N2045" s="106">
        <v>6.18</v>
      </c>
      <c r="O2045" s="106">
        <v>7.76</v>
      </c>
    </row>
    <row r="2046" spans="1:15">
      <c r="A2046" s="106">
        <v>2010</v>
      </c>
      <c r="B2046" s="106" t="s">
        <v>297</v>
      </c>
      <c r="C2046" s="106" t="s">
        <v>626</v>
      </c>
      <c r="D2046" s="106" t="s">
        <v>353</v>
      </c>
      <c r="E2046" s="106" t="s">
        <v>628</v>
      </c>
      <c r="F2046" s="106" t="s">
        <v>301</v>
      </c>
      <c r="G2046" s="106">
        <v>1.4</v>
      </c>
      <c r="H2046" s="106">
        <v>1.67</v>
      </c>
      <c r="I2046" s="106">
        <v>2.14</v>
      </c>
      <c r="J2046" s="106">
        <v>2.71</v>
      </c>
      <c r="K2046" s="106">
        <v>3.34</v>
      </c>
      <c r="L2046" s="106">
        <v>3.98</v>
      </c>
      <c r="M2046" s="106">
        <v>4.9400000000000004</v>
      </c>
      <c r="N2046" s="106">
        <v>5.86</v>
      </c>
      <c r="O2046" s="106">
        <v>6.9</v>
      </c>
    </row>
    <row r="2047" spans="1:15">
      <c r="A2047" s="106">
        <v>2010</v>
      </c>
      <c r="B2047" s="106" t="s">
        <v>297</v>
      </c>
      <c r="C2047" s="106" t="s">
        <v>630</v>
      </c>
      <c r="D2047" s="106" t="s">
        <v>353</v>
      </c>
      <c r="E2047" s="106" t="s">
        <v>628</v>
      </c>
      <c r="F2047" s="106" t="s">
        <v>301</v>
      </c>
      <c r="G2047" s="106">
        <v>1.4</v>
      </c>
      <c r="H2047" s="106">
        <v>1.67</v>
      </c>
      <c r="I2047" s="106">
        <v>2.14</v>
      </c>
      <c r="J2047" s="106">
        <v>2.71</v>
      </c>
      <c r="K2047" s="106">
        <v>3.34</v>
      </c>
      <c r="L2047" s="106">
        <v>3.98</v>
      </c>
      <c r="M2047" s="106">
        <v>4.9400000000000004</v>
      </c>
      <c r="N2047" s="106">
        <v>5.86</v>
      </c>
      <c r="O2047" s="106">
        <v>6.9</v>
      </c>
    </row>
    <row r="2048" spans="1:15">
      <c r="A2048" s="106">
        <v>2010</v>
      </c>
      <c r="B2048" s="106" t="s">
        <v>297</v>
      </c>
      <c r="C2048" s="106" t="s">
        <v>626</v>
      </c>
      <c r="D2048" s="106" t="s">
        <v>353</v>
      </c>
      <c r="E2048" s="106" t="s">
        <v>628</v>
      </c>
      <c r="F2048" s="106" t="s">
        <v>353</v>
      </c>
      <c r="G2048" s="106">
        <v>1.72</v>
      </c>
      <c r="H2048" s="106">
        <v>2.29</v>
      </c>
      <c r="I2048" s="106">
        <v>2.84</v>
      </c>
      <c r="J2048" s="106">
        <v>3.33</v>
      </c>
      <c r="K2048" s="106">
        <v>3.9</v>
      </c>
      <c r="L2048" s="106">
        <v>4.57</v>
      </c>
      <c r="M2048" s="106">
        <v>5.39</v>
      </c>
      <c r="N2048" s="106">
        <v>6.11</v>
      </c>
      <c r="O2048" s="106">
        <v>7.6</v>
      </c>
    </row>
    <row r="2049" spans="1:15">
      <c r="A2049" s="106">
        <v>2010</v>
      </c>
      <c r="B2049" s="106" t="s">
        <v>297</v>
      </c>
      <c r="C2049" s="106" t="s">
        <v>630</v>
      </c>
      <c r="D2049" s="106" t="s">
        <v>353</v>
      </c>
      <c r="E2049" s="106" t="s">
        <v>628</v>
      </c>
      <c r="F2049" s="106" t="s">
        <v>353</v>
      </c>
      <c r="G2049" s="106">
        <v>1.72</v>
      </c>
      <c r="H2049" s="106">
        <v>2.29</v>
      </c>
      <c r="I2049" s="106">
        <v>2.84</v>
      </c>
      <c r="J2049" s="106">
        <v>3.33</v>
      </c>
      <c r="K2049" s="106">
        <v>3.9</v>
      </c>
      <c r="L2049" s="106">
        <v>4.57</v>
      </c>
      <c r="M2049" s="106">
        <v>5.39</v>
      </c>
      <c r="N2049" s="106">
        <v>6.11</v>
      </c>
      <c r="O2049" s="106">
        <v>7.6</v>
      </c>
    </row>
    <row r="2050" spans="1:15">
      <c r="A2050" s="106">
        <v>2010</v>
      </c>
      <c r="B2050" s="106" t="s">
        <v>297</v>
      </c>
      <c r="C2050" s="106" t="s">
        <v>626</v>
      </c>
      <c r="D2050" s="106" t="s">
        <v>353</v>
      </c>
      <c r="E2050" s="106" t="s">
        <v>631</v>
      </c>
      <c r="F2050" s="106" t="s">
        <v>629</v>
      </c>
      <c r="G2050" s="106">
        <v>1.38</v>
      </c>
      <c r="H2050" s="106">
        <v>1.43</v>
      </c>
      <c r="I2050" s="106">
        <v>1.64</v>
      </c>
      <c r="J2050" s="106">
        <v>1.81</v>
      </c>
      <c r="K2050" s="106">
        <v>2.04</v>
      </c>
      <c r="L2050" s="106">
        <v>2.35</v>
      </c>
      <c r="M2050" s="106">
        <v>2.77</v>
      </c>
      <c r="N2050" s="106">
        <v>3.34</v>
      </c>
      <c r="O2050" s="106">
        <v>4.17</v>
      </c>
    </row>
    <row r="2051" spans="1:15">
      <c r="A2051" s="106">
        <v>2010</v>
      </c>
      <c r="B2051" s="106" t="s">
        <v>297</v>
      </c>
      <c r="C2051" s="106" t="s">
        <v>630</v>
      </c>
      <c r="D2051" s="106" t="s">
        <v>353</v>
      </c>
      <c r="E2051" s="106" t="s">
        <v>631</v>
      </c>
      <c r="F2051" s="106" t="s">
        <v>629</v>
      </c>
      <c r="G2051" s="106">
        <v>1.38</v>
      </c>
      <c r="H2051" s="106">
        <v>1.43</v>
      </c>
      <c r="I2051" s="106">
        <v>1.64</v>
      </c>
      <c r="J2051" s="106">
        <v>1.81</v>
      </c>
      <c r="K2051" s="106">
        <v>2.04</v>
      </c>
      <c r="L2051" s="106">
        <v>2.35</v>
      </c>
      <c r="M2051" s="106">
        <v>2.77</v>
      </c>
      <c r="N2051" s="106">
        <v>3.34</v>
      </c>
      <c r="O2051" s="106">
        <v>4.17</v>
      </c>
    </row>
    <row r="2052" spans="1:15">
      <c r="A2052" s="106">
        <v>2010</v>
      </c>
      <c r="B2052" s="106" t="s">
        <v>297</v>
      </c>
      <c r="C2052" s="106" t="s">
        <v>626</v>
      </c>
      <c r="D2052" s="106" t="s">
        <v>353</v>
      </c>
      <c r="E2052" s="106" t="s">
        <v>631</v>
      </c>
      <c r="F2052" s="106" t="s">
        <v>301</v>
      </c>
      <c r="G2052" s="106">
        <v>1.38</v>
      </c>
      <c r="H2052" s="106">
        <v>1.38</v>
      </c>
      <c r="I2052" s="106">
        <v>1.41</v>
      </c>
      <c r="J2052" s="106">
        <v>1.43</v>
      </c>
      <c r="K2052" s="106">
        <v>1.55</v>
      </c>
      <c r="L2052" s="106">
        <v>1.76</v>
      </c>
      <c r="M2052" s="106">
        <v>2.0099999999999998</v>
      </c>
      <c r="N2052" s="106">
        <v>2.48</v>
      </c>
      <c r="O2052" s="106">
        <v>3.04</v>
      </c>
    </row>
    <row r="2053" spans="1:15">
      <c r="A2053" s="106">
        <v>2010</v>
      </c>
      <c r="B2053" s="106" t="s">
        <v>297</v>
      </c>
      <c r="C2053" s="106" t="s">
        <v>630</v>
      </c>
      <c r="D2053" s="106" t="s">
        <v>353</v>
      </c>
      <c r="E2053" s="106" t="s">
        <v>631</v>
      </c>
      <c r="F2053" s="106" t="s">
        <v>301</v>
      </c>
      <c r="G2053" s="106">
        <v>1.38</v>
      </c>
      <c r="H2053" s="106">
        <v>1.38</v>
      </c>
      <c r="I2053" s="106">
        <v>1.41</v>
      </c>
      <c r="J2053" s="106">
        <v>1.43</v>
      </c>
      <c r="K2053" s="106">
        <v>1.55</v>
      </c>
      <c r="L2053" s="106">
        <v>1.76</v>
      </c>
      <c r="M2053" s="106">
        <v>2.02</v>
      </c>
      <c r="N2053" s="106">
        <v>2.5</v>
      </c>
      <c r="O2053" s="106">
        <v>3.06</v>
      </c>
    </row>
    <row r="2054" spans="1:15">
      <c r="A2054" s="106">
        <v>2010</v>
      </c>
      <c r="B2054" s="106" t="s">
        <v>297</v>
      </c>
      <c r="C2054" s="106" t="s">
        <v>626</v>
      </c>
      <c r="D2054" s="106" t="s">
        <v>353</v>
      </c>
      <c r="E2054" s="106" t="s">
        <v>631</v>
      </c>
      <c r="F2054" s="106" t="s">
        <v>353</v>
      </c>
      <c r="G2054" s="106">
        <v>1.38</v>
      </c>
      <c r="H2054" s="106">
        <v>1.41</v>
      </c>
      <c r="I2054" s="106">
        <v>1.55</v>
      </c>
      <c r="J2054" s="106">
        <v>1.77</v>
      </c>
      <c r="K2054" s="106">
        <v>1.95</v>
      </c>
      <c r="L2054" s="106">
        <v>2.2400000000000002</v>
      </c>
      <c r="M2054" s="106">
        <v>2.68</v>
      </c>
      <c r="N2054" s="106">
        <v>3.21</v>
      </c>
      <c r="O2054" s="106">
        <v>4.07</v>
      </c>
    </row>
    <row r="2055" spans="1:15">
      <c r="A2055" s="106">
        <v>2010</v>
      </c>
      <c r="B2055" s="106" t="s">
        <v>297</v>
      </c>
      <c r="C2055" s="106" t="s">
        <v>630</v>
      </c>
      <c r="D2055" s="106" t="s">
        <v>353</v>
      </c>
      <c r="E2055" s="106" t="s">
        <v>631</v>
      </c>
      <c r="F2055" s="106" t="s">
        <v>353</v>
      </c>
      <c r="G2055" s="106">
        <v>1.38</v>
      </c>
      <c r="H2055" s="106">
        <v>1.41</v>
      </c>
      <c r="I2055" s="106">
        <v>1.55</v>
      </c>
      <c r="J2055" s="106">
        <v>1.77</v>
      </c>
      <c r="K2055" s="106">
        <v>1.95</v>
      </c>
      <c r="L2055" s="106">
        <v>2.2400000000000002</v>
      </c>
      <c r="M2055" s="106">
        <v>2.68</v>
      </c>
      <c r="N2055" s="106">
        <v>3.21</v>
      </c>
      <c r="O2055" s="106">
        <v>4.07</v>
      </c>
    </row>
    <row r="2056" spans="1:15">
      <c r="A2056" s="106">
        <v>2010</v>
      </c>
      <c r="B2056" s="106" t="s">
        <v>297</v>
      </c>
      <c r="C2056" s="106" t="s">
        <v>626</v>
      </c>
      <c r="D2056" s="106" t="s">
        <v>353</v>
      </c>
      <c r="E2056" s="106" t="s">
        <v>353</v>
      </c>
      <c r="F2056" s="106" t="s">
        <v>629</v>
      </c>
      <c r="G2056" s="106">
        <v>1.4</v>
      </c>
      <c r="H2056" s="106">
        <v>1.66</v>
      </c>
      <c r="I2056" s="106">
        <v>1.93</v>
      </c>
      <c r="J2056" s="106">
        <v>2.31</v>
      </c>
      <c r="K2056" s="106">
        <v>2.77</v>
      </c>
      <c r="L2056" s="106">
        <v>3.3</v>
      </c>
      <c r="M2056" s="106">
        <v>3.94</v>
      </c>
      <c r="N2056" s="106">
        <v>4.9000000000000004</v>
      </c>
      <c r="O2056" s="106">
        <v>6.21</v>
      </c>
    </row>
    <row r="2057" spans="1:15">
      <c r="A2057" s="106">
        <v>2010</v>
      </c>
      <c r="B2057" s="106" t="s">
        <v>297</v>
      </c>
      <c r="C2057" s="106" t="s">
        <v>630</v>
      </c>
      <c r="D2057" s="106" t="s">
        <v>353</v>
      </c>
      <c r="E2057" s="106" t="s">
        <v>353</v>
      </c>
      <c r="F2057" s="106" t="s">
        <v>629</v>
      </c>
      <c r="G2057" s="106">
        <v>1.4</v>
      </c>
      <c r="H2057" s="106">
        <v>1.66</v>
      </c>
      <c r="I2057" s="106">
        <v>1.93</v>
      </c>
      <c r="J2057" s="106">
        <v>2.31</v>
      </c>
      <c r="K2057" s="106">
        <v>2.77</v>
      </c>
      <c r="L2057" s="106">
        <v>3.3</v>
      </c>
      <c r="M2057" s="106">
        <v>3.94</v>
      </c>
      <c r="N2057" s="106">
        <v>4.9000000000000004</v>
      </c>
      <c r="O2057" s="106">
        <v>6.21</v>
      </c>
    </row>
    <row r="2058" spans="1:15">
      <c r="A2058" s="106">
        <v>2010</v>
      </c>
      <c r="B2058" s="106" t="s">
        <v>297</v>
      </c>
      <c r="C2058" s="106" t="s">
        <v>626</v>
      </c>
      <c r="D2058" s="106" t="s">
        <v>353</v>
      </c>
      <c r="E2058" s="106" t="s">
        <v>353</v>
      </c>
      <c r="F2058" s="106" t="s">
        <v>301</v>
      </c>
      <c r="G2058" s="106">
        <v>1.38</v>
      </c>
      <c r="H2058" s="106">
        <v>1.41</v>
      </c>
      <c r="I2058" s="106">
        <v>1.49</v>
      </c>
      <c r="J2058" s="106">
        <v>1.76</v>
      </c>
      <c r="K2058" s="106">
        <v>2.12</v>
      </c>
      <c r="L2058" s="106">
        <v>2.71</v>
      </c>
      <c r="M2058" s="106">
        <v>3.39</v>
      </c>
      <c r="N2058" s="106">
        <v>4.53</v>
      </c>
      <c r="O2058" s="106">
        <v>6.02</v>
      </c>
    </row>
    <row r="2059" spans="1:15">
      <c r="A2059" s="106">
        <v>2010</v>
      </c>
      <c r="B2059" s="106" t="s">
        <v>297</v>
      </c>
      <c r="C2059" s="106" t="s">
        <v>630</v>
      </c>
      <c r="D2059" s="106" t="s">
        <v>353</v>
      </c>
      <c r="E2059" s="106" t="s">
        <v>353</v>
      </c>
      <c r="F2059" s="106" t="s">
        <v>301</v>
      </c>
      <c r="G2059" s="106">
        <v>1.38</v>
      </c>
      <c r="H2059" s="106">
        <v>1.41</v>
      </c>
      <c r="I2059" s="106">
        <v>1.49</v>
      </c>
      <c r="J2059" s="106">
        <v>1.76</v>
      </c>
      <c r="K2059" s="106">
        <v>2.12</v>
      </c>
      <c r="L2059" s="106">
        <v>2.71</v>
      </c>
      <c r="M2059" s="106">
        <v>3.39</v>
      </c>
      <c r="N2059" s="106">
        <v>4.53</v>
      </c>
      <c r="O2059" s="106">
        <v>6.02</v>
      </c>
    </row>
    <row r="2060" spans="1:15">
      <c r="A2060" s="106">
        <v>2010</v>
      </c>
      <c r="B2060" s="106" t="s">
        <v>297</v>
      </c>
      <c r="C2060" s="106" t="s">
        <v>626</v>
      </c>
      <c r="D2060" s="106" t="s">
        <v>353</v>
      </c>
      <c r="E2060" s="106" t="s">
        <v>353</v>
      </c>
      <c r="F2060" s="106" t="s">
        <v>353</v>
      </c>
      <c r="G2060" s="106">
        <v>1.39</v>
      </c>
      <c r="H2060" s="106">
        <v>1.56</v>
      </c>
      <c r="I2060" s="106">
        <v>1.83</v>
      </c>
      <c r="J2060" s="106">
        <v>2.21</v>
      </c>
      <c r="K2060" s="106">
        <v>2.69</v>
      </c>
      <c r="L2060" s="106">
        <v>3.22</v>
      </c>
      <c r="M2060" s="106">
        <v>3.84</v>
      </c>
      <c r="N2060" s="106">
        <v>4.8499999999999996</v>
      </c>
      <c r="O2060" s="106">
        <v>6.19</v>
      </c>
    </row>
    <row r="2061" spans="1:15">
      <c r="A2061" s="106">
        <v>2010</v>
      </c>
      <c r="B2061" s="106" t="s">
        <v>297</v>
      </c>
      <c r="C2061" s="106" t="s">
        <v>630</v>
      </c>
      <c r="D2061" s="106" t="s">
        <v>353</v>
      </c>
      <c r="E2061" s="106" t="s">
        <v>353</v>
      </c>
      <c r="F2061" s="106" t="s">
        <v>353</v>
      </c>
      <c r="G2061" s="106">
        <v>1.39</v>
      </c>
      <c r="H2061" s="106">
        <v>1.56</v>
      </c>
      <c r="I2061" s="106">
        <v>1.83</v>
      </c>
      <c r="J2061" s="106">
        <v>2.21</v>
      </c>
      <c r="K2061" s="106">
        <v>2.69</v>
      </c>
      <c r="L2061" s="106">
        <v>3.22</v>
      </c>
      <c r="M2061" s="106">
        <v>3.85</v>
      </c>
      <c r="N2061" s="106">
        <v>4.84</v>
      </c>
      <c r="O2061" s="106">
        <v>6.19</v>
      </c>
    </row>
    <row r="2062" spans="1:15">
      <c r="A2062" s="106">
        <v>2010</v>
      </c>
      <c r="B2062" s="106" t="s">
        <v>297</v>
      </c>
      <c r="C2062" s="106" t="s">
        <v>626</v>
      </c>
      <c r="D2062" s="106" t="s">
        <v>634</v>
      </c>
      <c r="E2062" s="106" t="s">
        <v>628</v>
      </c>
      <c r="F2062" s="106" t="s">
        <v>629</v>
      </c>
      <c r="G2062" s="106">
        <v>2.0699999999999998</v>
      </c>
      <c r="H2062" s="106">
        <v>2.72</v>
      </c>
      <c r="I2062" s="106">
        <v>3.32</v>
      </c>
      <c r="J2062" s="106">
        <v>3.96</v>
      </c>
      <c r="K2062" s="106">
        <v>4.54</v>
      </c>
      <c r="L2062" s="106">
        <v>5.23</v>
      </c>
      <c r="M2062" s="106">
        <v>6.01</v>
      </c>
      <c r="N2062" s="106">
        <v>7.23</v>
      </c>
      <c r="O2062" s="106">
        <v>9.44</v>
      </c>
    </row>
    <row r="2063" spans="1:15">
      <c r="A2063" s="106">
        <v>2010</v>
      </c>
      <c r="B2063" s="106" t="s">
        <v>297</v>
      </c>
      <c r="C2063" s="106" t="s">
        <v>630</v>
      </c>
      <c r="D2063" s="106" t="s">
        <v>634</v>
      </c>
      <c r="E2063" s="106" t="s">
        <v>628</v>
      </c>
      <c r="F2063" s="106" t="s">
        <v>629</v>
      </c>
      <c r="G2063" s="106">
        <v>2.0699999999999998</v>
      </c>
      <c r="H2063" s="106">
        <v>2.72</v>
      </c>
      <c r="I2063" s="106">
        <v>3.32</v>
      </c>
      <c r="J2063" s="106">
        <v>3.96</v>
      </c>
      <c r="K2063" s="106">
        <v>4.54</v>
      </c>
      <c r="L2063" s="106">
        <v>5.23</v>
      </c>
      <c r="M2063" s="106">
        <v>6.01</v>
      </c>
      <c r="N2063" s="106">
        <v>7.23</v>
      </c>
      <c r="O2063" s="106">
        <v>9.44</v>
      </c>
    </row>
    <row r="2064" spans="1:15">
      <c r="A2064" s="106">
        <v>2010</v>
      </c>
      <c r="B2064" s="106" t="s">
        <v>297</v>
      </c>
      <c r="C2064" s="106" t="s">
        <v>626</v>
      </c>
      <c r="D2064" s="106" t="s">
        <v>634</v>
      </c>
      <c r="E2064" s="106" t="s">
        <v>628</v>
      </c>
      <c r="F2064" s="106" t="s">
        <v>301</v>
      </c>
      <c r="G2064" s="106">
        <v>1.38</v>
      </c>
      <c r="H2064" s="106">
        <v>1.4</v>
      </c>
      <c r="I2064" s="106">
        <v>1.52</v>
      </c>
      <c r="J2064" s="106">
        <v>1.97</v>
      </c>
      <c r="K2064" s="106">
        <v>2.62</v>
      </c>
      <c r="L2064" s="106">
        <v>2.9</v>
      </c>
      <c r="M2064" s="106">
        <v>4.25</v>
      </c>
      <c r="N2064" s="106">
        <v>5.57</v>
      </c>
      <c r="O2064" s="106">
        <v>7.85</v>
      </c>
    </row>
    <row r="2065" spans="1:15">
      <c r="A2065" s="106">
        <v>2010</v>
      </c>
      <c r="B2065" s="106" t="s">
        <v>297</v>
      </c>
      <c r="C2065" s="106" t="s">
        <v>630</v>
      </c>
      <c r="D2065" s="106" t="s">
        <v>634</v>
      </c>
      <c r="E2065" s="106" t="s">
        <v>628</v>
      </c>
      <c r="F2065" s="106" t="s">
        <v>301</v>
      </c>
      <c r="G2065" s="106">
        <v>1.38</v>
      </c>
      <c r="H2065" s="106">
        <v>1.4</v>
      </c>
      <c r="I2065" s="106">
        <v>1.52</v>
      </c>
      <c r="J2065" s="106">
        <v>1.97</v>
      </c>
      <c r="K2065" s="106">
        <v>2.62</v>
      </c>
      <c r="L2065" s="106">
        <v>2.9</v>
      </c>
      <c r="M2065" s="106">
        <v>4.25</v>
      </c>
      <c r="N2065" s="106">
        <v>5.57</v>
      </c>
      <c r="O2065" s="106">
        <v>7.85</v>
      </c>
    </row>
    <row r="2066" spans="1:15">
      <c r="A2066" s="106">
        <v>2010</v>
      </c>
      <c r="B2066" s="106" t="s">
        <v>297</v>
      </c>
      <c r="C2066" s="106" t="s">
        <v>626</v>
      </c>
      <c r="D2066" s="106" t="s">
        <v>634</v>
      </c>
      <c r="E2066" s="106" t="s">
        <v>628</v>
      </c>
      <c r="F2066" s="106" t="s">
        <v>353</v>
      </c>
      <c r="G2066" s="106">
        <v>1.76</v>
      </c>
      <c r="H2066" s="106">
        <v>2.4900000000000002</v>
      </c>
      <c r="I2066" s="106">
        <v>3.1</v>
      </c>
      <c r="J2066" s="106">
        <v>3.68</v>
      </c>
      <c r="K2066" s="106">
        <v>4.42</v>
      </c>
      <c r="L2066" s="106">
        <v>5.01</v>
      </c>
      <c r="M2066" s="106">
        <v>5.84</v>
      </c>
      <c r="N2066" s="106">
        <v>7.12</v>
      </c>
      <c r="O2066" s="106">
        <v>9.23</v>
      </c>
    </row>
    <row r="2067" spans="1:15">
      <c r="A2067" s="106">
        <v>2010</v>
      </c>
      <c r="B2067" s="106" t="s">
        <v>297</v>
      </c>
      <c r="C2067" s="106" t="s">
        <v>630</v>
      </c>
      <c r="D2067" s="106" t="s">
        <v>634</v>
      </c>
      <c r="E2067" s="106" t="s">
        <v>628</v>
      </c>
      <c r="F2067" s="106" t="s">
        <v>353</v>
      </c>
      <c r="G2067" s="106">
        <v>1.76</v>
      </c>
      <c r="H2067" s="106">
        <v>2.4900000000000002</v>
      </c>
      <c r="I2067" s="106">
        <v>3.1</v>
      </c>
      <c r="J2067" s="106">
        <v>3.68</v>
      </c>
      <c r="K2067" s="106">
        <v>4.42</v>
      </c>
      <c r="L2067" s="106">
        <v>5.01</v>
      </c>
      <c r="M2067" s="106">
        <v>5.84</v>
      </c>
      <c r="N2067" s="106">
        <v>7.12</v>
      </c>
      <c r="O2067" s="106">
        <v>9.23</v>
      </c>
    </row>
    <row r="2068" spans="1:15">
      <c r="A2068" s="106">
        <v>2010</v>
      </c>
      <c r="B2068" s="106" t="s">
        <v>297</v>
      </c>
      <c r="C2068" s="106" t="s">
        <v>626</v>
      </c>
      <c r="D2068" s="106" t="s">
        <v>634</v>
      </c>
      <c r="E2068" s="106" t="s">
        <v>631</v>
      </c>
      <c r="F2068" s="106" t="s">
        <v>629</v>
      </c>
      <c r="G2068" s="106">
        <v>1.6</v>
      </c>
      <c r="H2068" s="106">
        <v>1.8</v>
      </c>
      <c r="I2068" s="106">
        <v>1.81</v>
      </c>
      <c r="J2068" s="106">
        <v>2.0499999999999998</v>
      </c>
      <c r="K2068" s="106">
        <v>2.41</v>
      </c>
      <c r="L2068" s="106">
        <v>2.86</v>
      </c>
      <c r="M2068" s="106">
        <v>3.33</v>
      </c>
      <c r="N2068" s="106">
        <v>3.88</v>
      </c>
      <c r="O2068" s="106">
        <v>4.74</v>
      </c>
    </row>
    <row r="2069" spans="1:15">
      <c r="A2069" s="106">
        <v>2010</v>
      </c>
      <c r="B2069" s="106" t="s">
        <v>297</v>
      </c>
      <c r="C2069" s="106" t="s">
        <v>630</v>
      </c>
      <c r="D2069" s="106" t="s">
        <v>634</v>
      </c>
      <c r="E2069" s="106" t="s">
        <v>631</v>
      </c>
      <c r="F2069" s="106" t="s">
        <v>629</v>
      </c>
      <c r="G2069" s="106">
        <v>1.6</v>
      </c>
      <c r="H2069" s="106">
        <v>1.8</v>
      </c>
      <c r="I2069" s="106">
        <v>1.81</v>
      </c>
      <c r="J2069" s="106">
        <v>2.0499999999999998</v>
      </c>
      <c r="K2069" s="106">
        <v>2.41</v>
      </c>
      <c r="L2069" s="106">
        <v>2.86</v>
      </c>
      <c r="M2069" s="106">
        <v>3.33</v>
      </c>
      <c r="N2069" s="106">
        <v>3.88</v>
      </c>
      <c r="O2069" s="106">
        <v>4.74</v>
      </c>
    </row>
    <row r="2070" spans="1:15">
      <c r="A2070" s="106">
        <v>2010</v>
      </c>
      <c r="B2070" s="106" t="s">
        <v>297</v>
      </c>
      <c r="C2070" s="106" t="s">
        <v>626</v>
      </c>
      <c r="D2070" s="106" t="s">
        <v>634</v>
      </c>
      <c r="E2070" s="106" t="s">
        <v>631</v>
      </c>
      <c r="F2070" s="106" t="s">
        <v>301</v>
      </c>
      <c r="G2070" s="106">
        <v>1.38</v>
      </c>
      <c r="H2070" s="106">
        <v>1.4</v>
      </c>
      <c r="I2070" s="106">
        <v>1.43</v>
      </c>
      <c r="J2070" s="106">
        <v>1.55</v>
      </c>
      <c r="K2070" s="106">
        <v>1.72</v>
      </c>
      <c r="L2070" s="106">
        <v>1.83</v>
      </c>
      <c r="M2070" s="106">
        <v>1.95</v>
      </c>
      <c r="N2070" s="106">
        <v>2.19</v>
      </c>
      <c r="O2070" s="106">
        <v>2.76</v>
      </c>
    </row>
    <row r="2071" spans="1:15">
      <c r="A2071" s="106">
        <v>2010</v>
      </c>
      <c r="B2071" s="106" t="s">
        <v>297</v>
      </c>
      <c r="C2071" s="106" t="s">
        <v>630</v>
      </c>
      <c r="D2071" s="106" t="s">
        <v>634</v>
      </c>
      <c r="E2071" s="106" t="s">
        <v>631</v>
      </c>
      <c r="F2071" s="106" t="s">
        <v>301</v>
      </c>
      <c r="G2071" s="106">
        <v>1.38</v>
      </c>
      <c r="H2071" s="106">
        <v>1.4</v>
      </c>
      <c r="I2071" s="106">
        <v>1.43</v>
      </c>
      <c r="J2071" s="106">
        <v>1.55</v>
      </c>
      <c r="K2071" s="106">
        <v>1.72</v>
      </c>
      <c r="L2071" s="106">
        <v>1.83</v>
      </c>
      <c r="M2071" s="106">
        <v>1.95</v>
      </c>
      <c r="N2071" s="106">
        <v>2.19</v>
      </c>
      <c r="O2071" s="106">
        <v>2.76</v>
      </c>
    </row>
    <row r="2072" spans="1:15">
      <c r="A2072" s="106">
        <v>2010</v>
      </c>
      <c r="B2072" s="106" t="s">
        <v>297</v>
      </c>
      <c r="C2072" s="106" t="s">
        <v>626</v>
      </c>
      <c r="D2072" s="106" t="s">
        <v>634</v>
      </c>
      <c r="E2072" s="106" t="s">
        <v>631</v>
      </c>
      <c r="F2072" s="106" t="s">
        <v>353</v>
      </c>
      <c r="G2072" s="106">
        <v>1.44</v>
      </c>
      <c r="H2072" s="106">
        <v>1.76</v>
      </c>
      <c r="I2072" s="106">
        <v>1.81</v>
      </c>
      <c r="J2072" s="106">
        <v>1.92</v>
      </c>
      <c r="K2072" s="106">
        <v>2.17</v>
      </c>
      <c r="L2072" s="106">
        <v>2.67</v>
      </c>
      <c r="M2072" s="106">
        <v>3.18</v>
      </c>
      <c r="N2072" s="106">
        <v>3.72</v>
      </c>
      <c r="O2072" s="106">
        <v>4.58</v>
      </c>
    </row>
    <row r="2073" spans="1:15">
      <c r="A2073" s="106">
        <v>2010</v>
      </c>
      <c r="B2073" s="106" t="s">
        <v>297</v>
      </c>
      <c r="C2073" s="106" t="s">
        <v>630</v>
      </c>
      <c r="D2073" s="106" t="s">
        <v>634</v>
      </c>
      <c r="E2073" s="106" t="s">
        <v>631</v>
      </c>
      <c r="F2073" s="106" t="s">
        <v>353</v>
      </c>
      <c r="G2073" s="106">
        <v>1.44</v>
      </c>
      <c r="H2073" s="106">
        <v>1.76</v>
      </c>
      <c r="I2073" s="106">
        <v>1.81</v>
      </c>
      <c r="J2073" s="106">
        <v>1.92</v>
      </c>
      <c r="K2073" s="106">
        <v>2.17</v>
      </c>
      <c r="L2073" s="106">
        <v>2.67</v>
      </c>
      <c r="M2073" s="106">
        <v>3.18</v>
      </c>
      <c r="N2073" s="106">
        <v>3.72</v>
      </c>
      <c r="O2073" s="106">
        <v>4.58</v>
      </c>
    </row>
    <row r="2074" spans="1:15">
      <c r="A2074" s="106">
        <v>2010</v>
      </c>
      <c r="B2074" s="106" t="s">
        <v>297</v>
      </c>
      <c r="C2074" s="106" t="s">
        <v>626</v>
      </c>
      <c r="D2074" s="106" t="s">
        <v>634</v>
      </c>
      <c r="E2074" s="106" t="s">
        <v>353</v>
      </c>
      <c r="F2074" s="106" t="s">
        <v>629</v>
      </c>
      <c r="G2074" s="106">
        <v>1.67</v>
      </c>
      <c r="H2074" s="106">
        <v>1.81</v>
      </c>
      <c r="I2074" s="106">
        <v>2.0699999999999998</v>
      </c>
      <c r="J2074" s="106">
        <v>2.54</v>
      </c>
      <c r="K2074" s="106">
        <v>3.02</v>
      </c>
      <c r="L2074" s="106">
        <v>3.53</v>
      </c>
      <c r="M2074" s="106">
        <v>4.16</v>
      </c>
      <c r="N2074" s="106">
        <v>4.97</v>
      </c>
      <c r="O2074" s="106">
        <v>6.6</v>
      </c>
    </row>
    <row r="2075" spans="1:15">
      <c r="A2075" s="106">
        <v>2010</v>
      </c>
      <c r="B2075" s="106" t="s">
        <v>297</v>
      </c>
      <c r="C2075" s="106" t="s">
        <v>630</v>
      </c>
      <c r="D2075" s="106" t="s">
        <v>634</v>
      </c>
      <c r="E2075" s="106" t="s">
        <v>353</v>
      </c>
      <c r="F2075" s="106" t="s">
        <v>629</v>
      </c>
      <c r="G2075" s="106">
        <v>1.67</v>
      </c>
      <c r="H2075" s="106">
        <v>1.81</v>
      </c>
      <c r="I2075" s="106">
        <v>2.0699999999999998</v>
      </c>
      <c r="J2075" s="106">
        <v>2.54</v>
      </c>
      <c r="K2075" s="106">
        <v>3.02</v>
      </c>
      <c r="L2075" s="106">
        <v>3.53</v>
      </c>
      <c r="M2075" s="106">
        <v>4.16</v>
      </c>
      <c r="N2075" s="106">
        <v>4.97</v>
      </c>
      <c r="O2075" s="106">
        <v>6.6</v>
      </c>
    </row>
    <row r="2076" spans="1:15">
      <c r="A2076" s="106">
        <v>2010</v>
      </c>
      <c r="B2076" s="106" t="s">
        <v>297</v>
      </c>
      <c r="C2076" s="106" t="s">
        <v>626</v>
      </c>
      <c r="D2076" s="106" t="s">
        <v>634</v>
      </c>
      <c r="E2076" s="106" t="s">
        <v>353</v>
      </c>
      <c r="F2076" s="106" t="s">
        <v>301</v>
      </c>
      <c r="G2076" s="106">
        <v>1.38</v>
      </c>
      <c r="H2076" s="106">
        <v>1.4</v>
      </c>
      <c r="I2076" s="106">
        <v>1.45</v>
      </c>
      <c r="J2076" s="106">
        <v>1.59</v>
      </c>
      <c r="K2076" s="106">
        <v>1.8</v>
      </c>
      <c r="L2076" s="106">
        <v>1.94</v>
      </c>
      <c r="M2076" s="106">
        <v>2.21</v>
      </c>
      <c r="N2076" s="106">
        <v>2.75</v>
      </c>
      <c r="O2076" s="106">
        <v>4.3</v>
      </c>
    </row>
    <row r="2077" spans="1:15">
      <c r="A2077" s="106">
        <v>2010</v>
      </c>
      <c r="B2077" s="106" t="s">
        <v>297</v>
      </c>
      <c r="C2077" s="106" t="s">
        <v>630</v>
      </c>
      <c r="D2077" s="106" t="s">
        <v>634</v>
      </c>
      <c r="E2077" s="106" t="s">
        <v>353</v>
      </c>
      <c r="F2077" s="106" t="s">
        <v>301</v>
      </c>
      <c r="G2077" s="106">
        <v>1.38</v>
      </c>
      <c r="H2077" s="106">
        <v>1.4</v>
      </c>
      <c r="I2077" s="106">
        <v>1.45</v>
      </c>
      <c r="J2077" s="106">
        <v>1.59</v>
      </c>
      <c r="K2077" s="106">
        <v>1.8</v>
      </c>
      <c r="L2077" s="106">
        <v>1.94</v>
      </c>
      <c r="M2077" s="106">
        <v>2.21</v>
      </c>
      <c r="N2077" s="106">
        <v>2.75</v>
      </c>
      <c r="O2077" s="106">
        <v>4.3</v>
      </c>
    </row>
    <row r="2078" spans="1:15">
      <c r="A2078" s="106">
        <v>2010</v>
      </c>
      <c r="B2078" s="106" t="s">
        <v>297</v>
      </c>
      <c r="C2078" s="106" t="s">
        <v>626</v>
      </c>
      <c r="D2078" s="106" t="s">
        <v>634</v>
      </c>
      <c r="E2078" s="106" t="s">
        <v>353</v>
      </c>
      <c r="F2078" s="106" t="s">
        <v>353</v>
      </c>
      <c r="G2078" s="106">
        <v>1.5</v>
      </c>
      <c r="H2078" s="106">
        <v>1.8</v>
      </c>
      <c r="I2078" s="106">
        <v>1.91</v>
      </c>
      <c r="J2078" s="106">
        <v>2.29</v>
      </c>
      <c r="K2078" s="106">
        <v>2.79</v>
      </c>
      <c r="L2078" s="106">
        <v>3.33</v>
      </c>
      <c r="M2078" s="106">
        <v>3.97</v>
      </c>
      <c r="N2078" s="106">
        <v>4.82</v>
      </c>
      <c r="O2078" s="106">
        <v>6.37</v>
      </c>
    </row>
    <row r="2079" spans="1:15">
      <c r="A2079" s="106">
        <v>2010</v>
      </c>
      <c r="B2079" s="106" t="s">
        <v>297</v>
      </c>
      <c r="C2079" s="106" t="s">
        <v>630</v>
      </c>
      <c r="D2079" s="106" t="s">
        <v>634</v>
      </c>
      <c r="E2079" s="106" t="s">
        <v>353</v>
      </c>
      <c r="F2079" s="106" t="s">
        <v>353</v>
      </c>
      <c r="G2079" s="106">
        <v>1.5</v>
      </c>
      <c r="H2079" s="106">
        <v>1.8</v>
      </c>
      <c r="I2079" s="106">
        <v>1.91</v>
      </c>
      <c r="J2079" s="106">
        <v>2.29</v>
      </c>
      <c r="K2079" s="106">
        <v>2.79</v>
      </c>
      <c r="L2079" s="106">
        <v>3.33</v>
      </c>
      <c r="M2079" s="106">
        <v>3.97</v>
      </c>
      <c r="N2079" s="106">
        <v>4.82</v>
      </c>
      <c r="O2079" s="106">
        <v>6.37</v>
      </c>
    </row>
    <row r="2080" spans="1:15">
      <c r="A2080" s="106">
        <v>2010</v>
      </c>
      <c r="B2080" s="106" t="s">
        <v>643</v>
      </c>
      <c r="C2080" s="106" t="s">
        <v>626</v>
      </c>
      <c r="D2080" s="106" t="s">
        <v>627</v>
      </c>
      <c r="E2080" s="106" t="s">
        <v>628</v>
      </c>
      <c r="F2080" s="106" t="s">
        <v>629</v>
      </c>
      <c r="G2080" s="106">
        <v>15.38</v>
      </c>
      <c r="H2080" s="106">
        <v>17.54</v>
      </c>
      <c r="I2080" s="106">
        <v>19.73</v>
      </c>
      <c r="J2080" s="106">
        <v>22.02</v>
      </c>
      <c r="K2080" s="106">
        <v>24.51</v>
      </c>
      <c r="L2080" s="106">
        <v>27.88</v>
      </c>
      <c r="M2080" s="106">
        <v>31.89</v>
      </c>
      <c r="N2080" s="106">
        <v>37.4</v>
      </c>
      <c r="O2080" s="106">
        <v>48.13</v>
      </c>
    </row>
    <row r="2081" spans="1:15">
      <c r="A2081" s="106">
        <v>2010</v>
      </c>
      <c r="B2081" s="106" t="s">
        <v>643</v>
      </c>
      <c r="C2081" s="106" t="s">
        <v>630</v>
      </c>
      <c r="D2081" s="106" t="s">
        <v>627</v>
      </c>
      <c r="E2081" s="106" t="s">
        <v>628</v>
      </c>
      <c r="F2081" s="106" t="s">
        <v>629</v>
      </c>
      <c r="G2081" s="106">
        <v>15.29</v>
      </c>
      <c r="H2081" s="106">
        <v>17.48</v>
      </c>
      <c r="I2081" s="106">
        <v>19.7</v>
      </c>
      <c r="J2081" s="106">
        <v>21.97</v>
      </c>
      <c r="K2081" s="106">
        <v>24.42</v>
      </c>
      <c r="L2081" s="106">
        <v>27.85</v>
      </c>
      <c r="M2081" s="106">
        <v>31.89</v>
      </c>
      <c r="N2081" s="106">
        <v>37.35</v>
      </c>
      <c r="O2081" s="106">
        <v>48.09</v>
      </c>
    </row>
    <row r="2082" spans="1:15">
      <c r="A2082" s="106">
        <v>2010</v>
      </c>
      <c r="B2082" s="106" t="s">
        <v>643</v>
      </c>
      <c r="C2082" s="106" t="s">
        <v>626</v>
      </c>
      <c r="D2082" s="106" t="s">
        <v>627</v>
      </c>
      <c r="E2082" s="106" t="s">
        <v>628</v>
      </c>
      <c r="F2082" s="106" t="s">
        <v>301</v>
      </c>
      <c r="G2082" s="106">
        <v>15.56</v>
      </c>
      <c r="H2082" s="106">
        <v>19.05</v>
      </c>
      <c r="I2082" s="106">
        <v>22.11</v>
      </c>
      <c r="J2082" s="106">
        <v>23.56</v>
      </c>
      <c r="K2082" s="106">
        <v>27.03</v>
      </c>
      <c r="L2082" s="106">
        <v>29.38</v>
      </c>
      <c r="M2082" s="106">
        <v>33.32</v>
      </c>
      <c r="N2082" s="106">
        <v>38.19</v>
      </c>
      <c r="O2082" s="106">
        <v>45.34</v>
      </c>
    </row>
    <row r="2083" spans="1:15">
      <c r="A2083" s="106">
        <v>2010</v>
      </c>
      <c r="B2083" s="106" t="s">
        <v>643</v>
      </c>
      <c r="C2083" s="106" t="s">
        <v>630</v>
      </c>
      <c r="D2083" s="106" t="s">
        <v>627</v>
      </c>
      <c r="E2083" s="106" t="s">
        <v>628</v>
      </c>
      <c r="F2083" s="106" t="s">
        <v>301</v>
      </c>
      <c r="G2083" s="106">
        <v>15.53</v>
      </c>
      <c r="H2083" s="106">
        <v>18.77</v>
      </c>
      <c r="I2083" s="106">
        <v>22.11</v>
      </c>
      <c r="J2083" s="106">
        <v>23.56</v>
      </c>
      <c r="K2083" s="106">
        <v>27.03</v>
      </c>
      <c r="L2083" s="106">
        <v>29.3</v>
      </c>
      <c r="M2083" s="106">
        <v>33.32</v>
      </c>
      <c r="N2083" s="106">
        <v>38.19</v>
      </c>
      <c r="O2083" s="106">
        <v>45.34</v>
      </c>
    </row>
    <row r="2084" spans="1:15">
      <c r="A2084" s="106">
        <v>2010</v>
      </c>
      <c r="B2084" s="106" t="s">
        <v>643</v>
      </c>
      <c r="C2084" s="106" t="s">
        <v>626</v>
      </c>
      <c r="D2084" s="106" t="s">
        <v>627</v>
      </c>
      <c r="E2084" s="106" t="s">
        <v>628</v>
      </c>
      <c r="F2084" s="106" t="s">
        <v>353</v>
      </c>
      <c r="G2084" s="106">
        <v>15.38</v>
      </c>
      <c r="H2084" s="106">
        <v>17.63</v>
      </c>
      <c r="I2084" s="106">
        <v>19.86</v>
      </c>
      <c r="J2084" s="106">
        <v>22.28</v>
      </c>
      <c r="K2084" s="106">
        <v>24.76</v>
      </c>
      <c r="L2084" s="106">
        <v>28.01</v>
      </c>
      <c r="M2084" s="106">
        <v>32.19</v>
      </c>
      <c r="N2084" s="106">
        <v>37.54</v>
      </c>
      <c r="O2084" s="106">
        <v>47.75</v>
      </c>
    </row>
    <row r="2085" spans="1:15">
      <c r="A2085" s="106">
        <v>2010</v>
      </c>
      <c r="B2085" s="106" t="s">
        <v>643</v>
      </c>
      <c r="C2085" s="106" t="s">
        <v>630</v>
      </c>
      <c r="D2085" s="106" t="s">
        <v>627</v>
      </c>
      <c r="E2085" s="106" t="s">
        <v>628</v>
      </c>
      <c r="F2085" s="106" t="s">
        <v>353</v>
      </c>
      <c r="G2085" s="106">
        <v>15.33</v>
      </c>
      <c r="H2085" s="106">
        <v>17.559999999999999</v>
      </c>
      <c r="I2085" s="106">
        <v>19.829999999999998</v>
      </c>
      <c r="J2085" s="106">
        <v>22.21</v>
      </c>
      <c r="K2085" s="106">
        <v>24.71</v>
      </c>
      <c r="L2085" s="106">
        <v>27.99</v>
      </c>
      <c r="M2085" s="106">
        <v>32.159999999999997</v>
      </c>
      <c r="N2085" s="106">
        <v>37.53</v>
      </c>
      <c r="O2085" s="106">
        <v>47.67</v>
      </c>
    </row>
    <row r="2086" spans="1:15">
      <c r="A2086" s="106">
        <v>2010</v>
      </c>
      <c r="B2086" s="106" t="s">
        <v>643</v>
      </c>
      <c r="C2086" s="106" t="s">
        <v>626</v>
      </c>
      <c r="D2086" s="106" t="s">
        <v>627</v>
      </c>
      <c r="E2086" s="106" t="s">
        <v>631</v>
      </c>
      <c r="F2086" s="106" t="s">
        <v>629</v>
      </c>
      <c r="G2086" s="106">
        <v>10.85</v>
      </c>
      <c r="H2086" s="106">
        <v>11.72</v>
      </c>
      <c r="I2086" s="106">
        <v>12.53</v>
      </c>
      <c r="J2086" s="106">
        <v>13.46</v>
      </c>
      <c r="K2086" s="106">
        <v>14.3</v>
      </c>
      <c r="L2086" s="106">
        <v>15.3</v>
      </c>
      <c r="M2086" s="106">
        <v>16.57</v>
      </c>
      <c r="N2086" s="106">
        <v>18.75</v>
      </c>
      <c r="O2086" s="106">
        <v>23.1</v>
      </c>
    </row>
    <row r="2087" spans="1:15">
      <c r="A2087" s="106">
        <v>2010</v>
      </c>
      <c r="B2087" s="106" t="s">
        <v>643</v>
      </c>
      <c r="C2087" s="106" t="s">
        <v>630</v>
      </c>
      <c r="D2087" s="106" t="s">
        <v>627</v>
      </c>
      <c r="E2087" s="106" t="s">
        <v>631</v>
      </c>
      <c r="F2087" s="106" t="s">
        <v>629</v>
      </c>
      <c r="G2087" s="106">
        <v>10.79</v>
      </c>
      <c r="H2087" s="106">
        <v>11.67</v>
      </c>
      <c r="I2087" s="106">
        <v>12.5</v>
      </c>
      <c r="J2087" s="106">
        <v>13.44</v>
      </c>
      <c r="K2087" s="106">
        <v>14.28</v>
      </c>
      <c r="L2087" s="106">
        <v>15.27</v>
      </c>
      <c r="M2087" s="106">
        <v>16.54</v>
      </c>
      <c r="N2087" s="106">
        <v>18.73</v>
      </c>
      <c r="O2087" s="106">
        <v>23.01</v>
      </c>
    </row>
    <row r="2088" spans="1:15">
      <c r="A2088" s="106">
        <v>2010</v>
      </c>
      <c r="B2088" s="106" t="s">
        <v>643</v>
      </c>
      <c r="C2088" s="106" t="s">
        <v>626</v>
      </c>
      <c r="D2088" s="106" t="s">
        <v>627</v>
      </c>
      <c r="E2088" s="106" t="s">
        <v>631</v>
      </c>
      <c r="F2088" s="106" t="s">
        <v>301</v>
      </c>
      <c r="G2088" s="106">
        <v>10.27</v>
      </c>
      <c r="H2088" s="106">
        <v>10.27</v>
      </c>
      <c r="I2088" s="106">
        <v>10.3</v>
      </c>
      <c r="J2088" s="106">
        <v>10.55</v>
      </c>
      <c r="K2088" s="106">
        <v>11.47</v>
      </c>
      <c r="L2088" s="106">
        <v>12.94</v>
      </c>
      <c r="M2088" s="106">
        <v>15.33</v>
      </c>
      <c r="N2088" s="106">
        <v>18.57</v>
      </c>
      <c r="O2088" s="106">
        <v>21.99</v>
      </c>
    </row>
    <row r="2089" spans="1:15">
      <c r="A2089" s="106">
        <v>2010</v>
      </c>
      <c r="B2089" s="106" t="s">
        <v>643</v>
      </c>
      <c r="C2089" s="106" t="s">
        <v>630</v>
      </c>
      <c r="D2089" s="106" t="s">
        <v>627</v>
      </c>
      <c r="E2089" s="106" t="s">
        <v>631</v>
      </c>
      <c r="F2089" s="106" t="s">
        <v>301</v>
      </c>
      <c r="G2089" s="106">
        <v>10.27</v>
      </c>
      <c r="H2089" s="106">
        <v>10.27</v>
      </c>
      <c r="I2089" s="106">
        <v>10.3</v>
      </c>
      <c r="J2089" s="106">
        <v>10.55</v>
      </c>
      <c r="K2089" s="106">
        <v>11.47</v>
      </c>
      <c r="L2089" s="106">
        <v>12.92</v>
      </c>
      <c r="M2089" s="106">
        <v>15.33</v>
      </c>
      <c r="N2089" s="106">
        <v>18.57</v>
      </c>
      <c r="O2089" s="106">
        <v>21.99</v>
      </c>
    </row>
    <row r="2090" spans="1:15">
      <c r="A2090" s="106">
        <v>2010</v>
      </c>
      <c r="B2090" s="106" t="s">
        <v>643</v>
      </c>
      <c r="C2090" s="106" t="s">
        <v>626</v>
      </c>
      <c r="D2090" s="106" t="s">
        <v>627</v>
      </c>
      <c r="E2090" s="106" t="s">
        <v>631</v>
      </c>
      <c r="F2090" s="106" t="s">
        <v>353</v>
      </c>
      <c r="G2090" s="106">
        <v>10.3</v>
      </c>
      <c r="H2090" s="106">
        <v>11.08</v>
      </c>
      <c r="I2090" s="106">
        <v>12.05</v>
      </c>
      <c r="J2090" s="106">
        <v>13.02</v>
      </c>
      <c r="K2090" s="106">
        <v>13.99</v>
      </c>
      <c r="L2090" s="106">
        <v>15.04</v>
      </c>
      <c r="M2090" s="106">
        <v>16.47</v>
      </c>
      <c r="N2090" s="106">
        <v>18.690000000000001</v>
      </c>
      <c r="O2090" s="106">
        <v>22.92</v>
      </c>
    </row>
    <row r="2091" spans="1:15">
      <c r="A2091" s="106">
        <v>2010</v>
      </c>
      <c r="B2091" s="106" t="s">
        <v>643</v>
      </c>
      <c r="C2091" s="106" t="s">
        <v>630</v>
      </c>
      <c r="D2091" s="106" t="s">
        <v>627</v>
      </c>
      <c r="E2091" s="106" t="s">
        <v>631</v>
      </c>
      <c r="F2091" s="106" t="s">
        <v>353</v>
      </c>
      <c r="G2091" s="106">
        <v>10.28</v>
      </c>
      <c r="H2091" s="106">
        <v>11.06</v>
      </c>
      <c r="I2091" s="106">
        <v>12.02</v>
      </c>
      <c r="J2091" s="106">
        <v>13</v>
      </c>
      <c r="K2091" s="106">
        <v>13.97</v>
      </c>
      <c r="L2091" s="106">
        <v>15.01</v>
      </c>
      <c r="M2091" s="106">
        <v>16.46</v>
      </c>
      <c r="N2091" s="106">
        <v>18.68</v>
      </c>
      <c r="O2091" s="106">
        <v>22.85</v>
      </c>
    </row>
    <row r="2092" spans="1:15">
      <c r="A2092" s="106">
        <v>2010</v>
      </c>
      <c r="B2092" s="106" t="s">
        <v>643</v>
      </c>
      <c r="C2092" s="106" t="s">
        <v>626</v>
      </c>
      <c r="D2092" s="106" t="s">
        <v>627</v>
      </c>
      <c r="E2092" s="106" t="s">
        <v>353</v>
      </c>
      <c r="F2092" s="106" t="s">
        <v>629</v>
      </c>
      <c r="G2092" s="106">
        <v>11.53</v>
      </c>
      <c r="H2092" s="106">
        <v>12.93</v>
      </c>
      <c r="I2092" s="106">
        <v>14.27</v>
      </c>
      <c r="J2092" s="106">
        <v>15.74</v>
      </c>
      <c r="K2092" s="106">
        <v>17.489999999999998</v>
      </c>
      <c r="L2092" s="106">
        <v>19.989999999999998</v>
      </c>
      <c r="M2092" s="106">
        <v>23.42</v>
      </c>
      <c r="N2092" s="106">
        <v>27.98</v>
      </c>
      <c r="O2092" s="106">
        <v>36.64</v>
      </c>
    </row>
    <row r="2093" spans="1:15">
      <c r="A2093" s="106">
        <v>2010</v>
      </c>
      <c r="B2093" s="106" t="s">
        <v>643</v>
      </c>
      <c r="C2093" s="106" t="s">
        <v>630</v>
      </c>
      <c r="D2093" s="106" t="s">
        <v>627</v>
      </c>
      <c r="E2093" s="106" t="s">
        <v>353</v>
      </c>
      <c r="F2093" s="106" t="s">
        <v>629</v>
      </c>
      <c r="G2093" s="106">
        <v>11.45</v>
      </c>
      <c r="H2093" s="106">
        <v>12.84</v>
      </c>
      <c r="I2093" s="106">
        <v>14.18</v>
      </c>
      <c r="J2093" s="106">
        <v>15.71</v>
      </c>
      <c r="K2093" s="106">
        <v>17.43</v>
      </c>
      <c r="L2093" s="106">
        <v>19.96</v>
      </c>
      <c r="M2093" s="106">
        <v>23.38</v>
      </c>
      <c r="N2093" s="106">
        <v>27.94</v>
      </c>
      <c r="O2093" s="106">
        <v>36.64</v>
      </c>
    </row>
    <row r="2094" spans="1:15">
      <c r="A2094" s="106">
        <v>2010</v>
      </c>
      <c r="B2094" s="106" t="s">
        <v>643</v>
      </c>
      <c r="C2094" s="106" t="s">
        <v>626</v>
      </c>
      <c r="D2094" s="106" t="s">
        <v>627</v>
      </c>
      <c r="E2094" s="106" t="s">
        <v>353</v>
      </c>
      <c r="F2094" s="106" t="s">
        <v>301</v>
      </c>
      <c r="G2094" s="106">
        <v>10.27</v>
      </c>
      <c r="H2094" s="106">
        <v>10.27</v>
      </c>
      <c r="I2094" s="106">
        <v>10.45</v>
      </c>
      <c r="J2094" s="106">
        <v>11.52</v>
      </c>
      <c r="K2094" s="106">
        <v>13.1</v>
      </c>
      <c r="L2094" s="106">
        <v>16.28</v>
      </c>
      <c r="M2094" s="106">
        <v>19.34</v>
      </c>
      <c r="N2094" s="106">
        <v>23.31</v>
      </c>
      <c r="O2094" s="106">
        <v>29.92</v>
      </c>
    </row>
    <row r="2095" spans="1:15">
      <c r="A2095" s="106">
        <v>2010</v>
      </c>
      <c r="B2095" s="106" t="s">
        <v>643</v>
      </c>
      <c r="C2095" s="106" t="s">
        <v>630</v>
      </c>
      <c r="D2095" s="106" t="s">
        <v>627</v>
      </c>
      <c r="E2095" s="106" t="s">
        <v>353</v>
      </c>
      <c r="F2095" s="106" t="s">
        <v>301</v>
      </c>
      <c r="G2095" s="106">
        <v>10.27</v>
      </c>
      <c r="H2095" s="106">
        <v>10.27</v>
      </c>
      <c r="I2095" s="106">
        <v>10.45</v>
      </c>
      <c r="J2095" s="106">
        <v>11.47</v>
      </c>
      <c r="K2095" s="106">
        <v>13.04</v>
      </c>
      <c r="L2095" s="106">
        <v>16.2</v>
      </c>
      <c r="M2095" s="106">
        <v>19.34</v>
      </c>
      <c r="N2095" s="106">
        <v>23.31</v>
      </c>
      <c r="O2095" s="106">
        <v>29.92</v>
      </c>
    </row>
    <row r="2096" spans="1:15">
      <c r="A2096" s="106">
        <v>2010</v>
      </c>
      <c r="B2096" s="106" t="s">
        <v>643</v>
      </c>
      <c r="C2096" s="106" t="s">
        <v>626</v>
      </c>
      <c r="D2096" s="106" t="s">
        <v>627</v>
      </c>
      <c r="E2096" s="106" t="s">
        <v>353</v>
      </c>
      <c r="F2096" s="106" t="s">
        <v>353</v>
      </c>
      <c r="G2096" s="106">
        <v>10.92</v>
      </c>
      <c r="H2096" s="106">
        <v>12.32</v>
      </c>
      <c r="I2096" s="106">
        <v>13.81</v>
      </c>
      <c r="J2096" s="106">
        <v>15.29</v>
      </c>
      <c r="K2096" s="106">
        <v>17.09</v>
      </c>
      <c r="L2096" s="106">
        <v>19.5</v>
      </c>
      <c r="M2096" s="106">
        <v>22.81</v>
      </c>
      <c r="N2096" s="106">
        <v>27.42</v>
      </c>
      <c r="O2096" s="106">
        <v>35.74</v>
      </c>
    </row>
    <row r="2097" spans="1:15">
      <c r="A2097" s="106">
        <v>2010</v>
      </c>
      <c r="B2097" s="106" t="s">
        <v>643</v>
      </c>
      <c r="C2097" s="106" t="s">
        <v>630</v>
      </c>
      <c r="D2097" s="106" t="s">
        <v>627</v>
      </c>
      <c r="E2097" s="106" t="s">
        <v>353</v>
      </c>
      <c r="F2097" s="106" t="s">
        <v>353</v>
      </c>
      <c r="G2097" s="106">
        <v>10.84</v>
      </c>
      <c r="H2097" s="106">
        <v>12.32</v>
      </c>
      <c r="I2097" s="106">
        <v>13.76</v>
      </c>
      <c r="J2097" s="106">
        <v>15.25</v>
      </c>
      <c r="K2097" s="106">
        <v>17.07</v>
      </c>
      <c r="L2097" s="106">
        <v>19.440000000000001</v>
      </c>
      <c r="M2097" s="106">
        <v>22.78</v>
      </c>
      <c r="N2097" s="106">
        <v>27.29</v>
      </c>
      <c r="O2097" s="106">
        <v>35.659999999999997</v>
      </c>
    </row>
    <row r="2098" spans="1:15">
      <c r="A2098" s="106">
        <v>2010</v>
      </c>
      <c r="B2098" s="106" t="s">
        <v>643</v>
      </c>
      <c r="C2098" s="106" t="s">
        <v>626</v>
      </c>
      <c r="D2098" s="106" t="s">
        <v>113</v>
      </c>
      <c r="E2098" s="106" t="s">
        <v>628</v>
      </c>
      <c r="F2098" s="106" t="s">
        <v>629</v>
      </c>
      <c r="G2098" s="106">
        <v>14.79</v>
      </c>
      <c r="H2098" s="106">
        <v>17.63</v>
      </c>
      <c r="I2098" s="106">
        <v>19.36</v>
      </c>
      <c r="J2098" s="106">
        <v>21.26</v>
      </c>
      <c r="K2098" s="106">
        <v>22.57</v>
      </c>
      <c r="L2098" s="106">
        <v>24.58</v>
      </c>
      <c r="M2098" s="106">
        <v>26.93</v>
      </c>
      <c r="N2098" s="106">
        <v>31.27</v>
      </c>
      <c r="O2098" s="106">
        <v>38.520000000000003</v>
      </c>
    </row>
    <row r="2099" spans="1:15">
      <c r="A2099" s="106">
        <v>2010</v>
      </c>
      <c r="B2099" s="106" t="s">
        <v>643</v>
      </c>
      <c r="C2099" s="106" t="s">
        <v>630</v>
      </c>
      <c r="D2099" s="106" t="s">
        <v>113</v>
      </c>
      <c r="E2099" s="106" t="s">
        <v>628</v>
      </c>
      <c r="F2099" s="106" t="s">
        <v>629</v>
      </c>
      <c r="G2099" s="106">
        <v>14.79</v>
      </c>
      <c r="H2099" s="106">
        <v>17.63</v>
      </c>
      <c r="I2099" s="106">
        <v>19.36</v>
      </c>
      <c r="J2099" s="106">
        <v>21.26</v>
      </c>
      <c r="K2099" s="106">
        <v>22.47</v>
      </c>
      <c r="L2099" s="106">
        <v>24.58</v>
      </c>
      <c r="M2099" s="106">
        <v>26.93</v>
      </c>
      <c r="N2099" s="106">
        <v>31.27</v>
      </c>
      <c r="O2099" s="106">
        <v>38.520000000000003</v>
      </c>
    </row>
    <row r="2100" spans="1:15">
      <c r="A2100" s="106">
        <v>2010</v>
      </c>
      <c r="B2100" s="106" t="s">
        <v>643</v>
      </c>
      <c r="C2100" s="106" t="s">
        <v>626</v>
      </c>
      <c r="D2100" s="106" t="s">
        <v>113</v>
      </c>
      <c r="E2100" s="106" t="s">
        <v>628</v>
      </c>
      <c r="F2100" s="106" t="s">
        <v>301</v>
      </c>
      <c r="G2100" s="106" t="s">
        <v>635</v>
      </c>
      <c r="H2100" s="106" t="s">
        <v>635</v>
      </c>
      <c r="I2100" s="106" t="s">
        <v>635</v>
      </c>
      <c r="J2100" s="106" t="s">
        <v>635</v>
      </c>
      <c r="K2100" s="106" t="s">
        <v>635</v>
      </c>
      <c r="L2100" s="106" t="s">
        <v>635</v>
      </c>
      <c r="M2100" s="106" t="s">
        <v>635</v>
      </c>
      <c r="N2100" s="106" t="s">
        <v>635</v>
      </c>
      <c r="O2100" s="106" t="s">
        <v>635</v>
      </c>
    </row>
    <row r="2101" spans="1:15">
      <c r="A2101" s="106">
        <v>2010</v>
      </c>
      <c r="B2101" s="106" t="s">
        <v>643</v>
      </c>
      <c r="C2101" s="106" t="s">
        <v>630</v>
      </c>
      <c r="D2101" s="106" t="s">
        <v>113</v>
      </c>
      <c r="E2101" s="106" t="s">
        <v>628</v>
      </c>
      <c r="F2101" s="106" t="s">
        <v>301</v>
      </c>
      <c r="G2101" s="106" t="s">
        <v>635</v>
      </c>
      <c r="H2101" s="106" t="s">
        <v>635</v>
      </c>
      <c r="I2101" s="106" t="s">
        <v>635</v>
      </c>
      <c r="J2101" s="106" t="s">
        <v>635</v>
      </c>
      <c r="K2101" s="106" t="s">
        <v>635</v>
      </c>
      <c r="L2101" s="106" t="s">
        <v>635</v>
      </c>
      <c r="M2101" s="106" t="s">
        <v>635</v>
      </c>
      <c r="N2101" s="106" t="s">
        <v>635</v>
      </c>
      <c r="O2101" s="106" t="s">
        <v>635</v>
      </c>
    </row>
    <row r="2102" spans="1:15">
      <c r="A2102" s="106">
        <v>2010</v>
      </c>
      <c r="B2102" s="106" t="s">
        <v>643</v>
      </c>
      <c r="C2102" s="106" t="s">
        <v>626</v>
      </c>
      <c r="D2102" s="106" t="s">
        <v>113</v>
      </c>
      <c r="E2102" s="106" t="s">
        <v>628</v>
      </c>
      <c r="F2102" s="106" t="s">
        <v>353</v>
      </c>
      <c r="G2102" s="106">
        <v>14.79</v>
      </c>
      <c r="H2102" s="106">
        <v>17.579999999999998</v>
      </c>
      <c r="I2102" s="106">
        <v>18.899999999999999</v>
      </c>
      <c r="J2102" s="106">
        <v>21.22</v>
      </c>
      <c r="K2102" s="106">
        <v>22.47</v>
      </c>
      <c r="L2102" s="106">
        <v>24.4</v>
      </c>
      <c r="M2102" s="106">
        <v>26.93</v>
      </c>
      <c r="N2102" s="106">
        <v>31.27</v>
      </c>
      <c r="O2102" s="106">
        <v>39.049999999999997</v>
      </c>
    </row>
    <row r="2103" spans="1:15">
      <c r="A2103" s="106">
        <v>2010</v>
      </c>
      <c r="B2103" s="106" t="s">
        <v>643</v>
      </c>
      <c r="C2103" s="106" t="s">
        <v>630</v>
      </c>
      <c r="D2103" s="106" t="s">
        <v>113</v>
      </c>
      <c r="E2103" s="106" t="s">
        <v>628</v>
      </c>
      <c r="F2103" s="106" t="s">
        <v>353</v>
      </c>
      <c r="G2103" s="106">
        <v>14.79</v>
      </c>
      <c r="H2103" s="106">
        <v>17.579999999999998</v>
      </c>
      <c r="I2103" s="106">
        <v>18.899999999999999</v>
      </c>
      <c r="J2103" s="106">
        <v>21.22</v>
      </c>
      <c r="K2103" s="106">
        <v>22.47</v>
      </c>
      <c r="L2103" s="106">
        <v>24.4</v>
      </c>
      <c r="M2103" s="106">
        <v>26.93</v>
      </c>
      <c r="N2103" s="106">
        <v>31.27</v>
      </c>
      <c r="O2103" s="106">
        <v>39.049999999999997</v>
      </c>
    </row>
    <row r="2104" spans="1:15">
      <c r="A2104" s="106">
        <v>2010</v>
      </c>
      <c r="B2104" s="106" t="s">
        <v>643</v>
      </c>
      <c r="C2104" s="106" t="s">
        <v>626</v>
      </c>
      <c r="D2104" s="106" t="s">
        <v>113</v>
      </c>
      <c r="E2104" s="106" t="s">
        <v>631</v>
      </c>
      <c r="F2104" s="106" t="s">
        <v>629</v>
      </c>
      <c r="G2104" s="106">
        <v>11.66</v>
      </c>
      <c r="H2104" s="106">
        <v>12.5</v>
      </c>
      <c r="I2104" s="106">
        <v>13.1</v>
      </c>
      <c r="J2104" s="106">
        <v>13.75</v>
      </c>
      <c r="K2104" s="106">
        <v>14.38</v>
      </c>
      <c r="L2104" s="106">
        <v>15.07</v>
      </c>
      <c r="M2104" s="106">
        <v>15.96</v>
      </c>
      <c r="N2104" s="106">
        <v>16.88</v>
      </c>
      <c r="O2104" s="106">
        <v>18.93</v>
      </c>
    </row>
    <row r="2105" spans="1:15">
      <c r="A2105" s="106">
        <v>2010</v>
      </c>
      <c r="B2105" s="106" t="s">
        <v>643</v>
      </c>
      <c r="C2105" s="106" t="s">
        <v>630</v>
      </c>
      <c r="D2105" s="106" t="s">
        <v>113</v>
      </c>
      <c r="E2105" s="106" t="s">
        <v>631</v>
      </c>
      <c r="F2105" s="106" t="s">
        <v>629</v>
      </c>
      <c r="G2105" s="106">
        <v>11.53</v>
      </c>
      <c r="H2105" s="106">
        <v>12.36</v>
      </c>
      <c r="I2105" s="106">
        <v>13.02</v>
      </c>
      <c r="J2105" s="106">
        <v>13.66</v>
      </c>
      <c r="K2105" s="106">
        <v>14.31</v>
      </c>
      <c r="L2105" s="106">
        <v>15</v>
      </c>
      <c r="M2105" s="106">
        <v>15.89</v>
      </c>
      <c r="N2105" s="106">
        <v>16.829999999999998</v>
      </c>
      <c r="O2105" s="106">
        <v>18.87</v>
      </c>
    </row>
    <row r="2106" spans="1:15">
      <c r="A2106" s="106">
        <v>2010</v>
      </c>
      <c r="B2106" s="106" t="s">
        <v>643</v>
      </c>
      <c r="C2106" s="106" t="s">
        <v>626</v>
      </c>
      <c r="D2106" s="106" t="s">
        <v>113</v>
      </c>
      <c r="E2106" s="106" t="s">
        <v>631</v>
      </c>
      <c r="F2106" s="106" t="s">
        <v>301</v>
      </c>
      <c r="G2106" s="106">
        <v>11</v>
      </c>
      <c r="H2106" s="106">
        <v>11.86</v>
      </c>
      <c r="I2106" s="106">
        <v>12.24</v>
      </c>
      <c r="J2106" s="106">
        <v>13.16</v>
      </c>
      <c r="K2106" s="106">
        <v>14.46</v>
      </c>
      <c r="L2106" s="106">
        <v>15.23</v>
      </c>
      <c r="M2106" s="106">
        <v>17.940000000000001</v>
      </c>
      <c r="N2106" s="106">
        <v>20.46</v>
      </c>
      <c r="O2106" s="106">
        <v>31.32</v>
      </c>
    </row>
    <row r="2107" spans="1:15">
      <c r="A2107" s="106">
        <v>2010</v>
      </c>
      <c r="B2107" s="106" t="s">
        <v>643</v>
      </c>
      <c r="C2107" s="106" t="s">
        <v>630</v>
      </c>
      <c r="D2107" s="106" t="s">
        <v>113</v>
      </c>
      <c r="E2107" s="106" t="s">
        <v>631</v>
      </c>
      <c r="F2107" s="106" t="s">
        <v>301</v>
      </c>
      <c r="G2107" s="106">
        <v>11</v>
      </c>
      <c r="H2107" s="106">
        <v>11.86</v>
      </c>
      <c r="I2107" s="106">
        <v>12.24</v>
      </c>
      <c r="J2107" s="106">
        <v>13.16</v>
      </c>
      <c r="K2107" s="106">
        <v>14.46</v>
      </c>
      <c r="L2107" s="106">
        <v>15.23</v>
      </c>
      <c r="M2107" s="106">
        <v>17.940000000000001</v>
      </c>
      <c r="N2107" s="106">
        <v>20.46</v>
      </c>
      <c r="O2107" s="106">
        <v>31.32</v>
      </c>
    </row>
    <row r="2108" spans="1:15">
      <c r="A2108" s="106">
        <v>2010</v>
      </c>
      <c r="B2108" s="106" t="s">
        <v>643</v>
      </c>
      <c r="C2108" s="106" t="s">
        <v>626</v>
      </c>
      <c r="D2108" s="106" t="s">
        <v>113</v>
      </c>
      <c r="E2108" s="106" t="s">
        <v>631</v>
      </c>
      <c r="F2108" s="106" t="s">
        <v>353</v>
      </c>
      <c r="G2108" s="106">
        <v>11.66</v>
      </c>
      <c r="H2108" s="106">
        <v>12.49</v>
      </c>
      <c r="I2108" s="106">
        <v>13.08</v>
      </c>
      <c r="J2108" s="106">
        <v>13.75</v>
      </c>
      <c r="K2108" s="106">
        <v>14.38</v>
      </c>
      <c r="L2108" s="106">
        <v>15.08</v>
      </c>
      <c r="M2108" s="106">
        <v>15.97</v>
      </c>
      <c r="N2108" s="106">
        <v>16.899999999999999</v>
      </c>
      <c r="O2108" s="106">
        <v>19.100000000000001</v>
      </c>
    </row>
    <row r="2109" spans="1:15">
      <c r="A2109" s="106">
        <v>2010</v>
      </c>
      <c r="B2109" s="106" t="s">
        <v>643</v>
      </c>
      <c r="C2109" s="106" t="s">
        <v>630</v>
      </c>
      <c r="D2109" s="106" t="s">
        <v>113</v>
      </c>
      <c r="E2109" s="106" t="s">
        <v>631</v>
      </c>
      <c r="F2109" s="106" t="s">
        <v>353</v>
      </c>
      <c r="G2109" s="106">
        <v>11.51</v>
      </c>
      <c r="H2109" s="106">
        <v>12.34</v>
      </c>
      <c r="I2109" s="106">
        <v>13.01</v>
      </c>
      <c r="J2109" s="106">
        <v>13.66</v>
      </c>
      <c r="K2109" s="106">
        <v>14.32</v>
      </c>
      <c r="L2109" s="106">
        <v>15.01</v>
      </c>
      <c r="M2109" s="106">
        <v>15.92</v>
      </c>
      <c r="N2109" s="106">
        <v>16.88</v>
      </c>
      <c r="O2109" s="106">
        <v>19.04</v>
      </c>
    </row>
    <row r="2110" spans="1:15">
      <c r="A2110" s="106">
        <v>2010</v>
      </c>
      <c r="B2110" s="106" t="s">
        <v>643</v>
      </c>
      <c r="C2110" s="106" t="s">
        <v>626</v>
      </c>
      <c r="D2110" s="106" t="s">
        <v>113</v>
      </c>
      <c r="E2110" s="106" t="s">
        <v>353</v>
      </c>
      <c r="F2110" s="106" t="s">
        <v>629</v>
      </c>
      <c r="G2110" s="106">
        <v>11.7</v>
      </c>
      <c r="H2110" s="106">
        <v>12.71</v>
      </c>
      <c r="I2110" s="106">
        <v>13.36</v>
      </c>
      <c r="J2110" s="106">
        <v>14.09</v>
      </c>
      <c r="K2110" s="106">
        <v>14.77</v>
      </c>
      <c r="L2110" s="106">
        <v>15.6</v>
      </c>
      <c r="M2110" s="106">
        <v>16.600000000000001</v>
      </c>
      <c r="N2110" s="106">
        <v>18.3</v>
      </c>
      <c r="O2110" s="106">
        <v>21.92</v>
      </c>
    </row>
    <row r="2111" spans="1:15">
      <c r="A2111" s="106">
        <v>2010</v>
      </c>
      <c r="B2111" s="106" t="s">
        <v>643</v>
      </c>
      <c r="C2111" s="106" t="s">
        <v>630</v>
      </c>
      <c r="D2111" s="106" t="s">
        <v>113</v>
      </c>
      <c r="E2111" s="106" t="s">
        <v>353</v>
      </c>
      <c r="F2111" s="106" t="s">
        <v>629</v>
      </c>
      <c r="G2111" s="106">
        <v>11.66</v>
      </c>
      <c r="H2111" s="106">
        <v>12.6</v>
      </c>
      <c r="I2111" s="106">
        <v>13.27</v>
      </c>
      <c r="J2111" s="106">
        <v>14</v>
      </c>
      <c r="K2111" s="106">
        <v>14.71</v>
      </c>
      <c r="L2111" s="106">
        <v>15.55</v>
      </c>
      <c r="M2111" s="106">
        <v>16.54</v>
      </c>
      <c r="N2111" s="106">
        <v>18.22</v>
      </c>
      <c r="O2111" s="106">
        <v>21.86</v>
      </c>
    </row>
    <row r="2112" spans="1:15">
      <c r="A2112" s="106">
        <v>2010</v>
      </c>
      <c r="B2112" s="106" t="s">
        <v>643</v>
      </c>
      <c r="C2112" s="106" t="s">
        <v>626</v>
      </c>
      <c r="D2112" s="106" t="s">
        <v>113</v>
      </c>
      <c r="E2112" s="106" t="s">
        <v>353</v>
      </c>
      <c r="F2112" s="106" t="s">
        <v>301</v>
      </c>
      <c r="G2112" s="106">
        <v>11</v>
      </c>
      <c r="H2112" s="106">
        <v>11.96</v>
      </c>
      <c r="I2112" s="106">
        <v>12.66</v>
      </c>
      <c r="J2112" s="106">
        <v>13.8</v>
      </c>
      <c r="K2112" s="106">
        <v>15.2</v>
      </c>
      <c r="L2112" s="106">
        <v>16.649999999999999</v>
      </c>
      <c r="M2112" s="106">
        <v>17.97</v>
      </c>
      <c r="N2112" s="106">
        <v>22.08</v>
      </c>
      <c r="O2112" s="106">
        <v>31.32</v>
      </c>
    </row>
    <row r="2113" spans="1:15">
      <c r="A2113" s="106">
        <v>2010</v>
      </c>
      <c r="B2113" s="106" t="s">
        <v>643</v>
      </c>
      <c r="C2113" s="106" t="s">
        <v>630</v>
      </c>
      <c r="D2113" s="106" t="s">
        <v>113</v>
      </c>
      <c r="E2113" s="106" t="s">
        <v>353</v>
      </c>
      <c r="F2113" s="106" t="s">
        <v>301</v>
      </c>
      <c r="G2113" s="106">
        <v>11</v>
      </c>
      <c r="H2113" s="106">
        <v>11.96</v>
      </c>
      <c r="I2113" s="106">
        <v>12.66</v>
      </c>
      <c r="J2113" s="106">
        <v>13.8</v>
      </c>
      <c r="K2113" s="106">
        <v>15.2</v>
      </c>
      <c r="L2113" s="106">
        <v>16.649999999999999</v>
      </c>
      <c r="M2113" s="106">
        <v>17.97</v>
      </c>
      <c r="N2113" s="106">
        <v>22.08</v>
      </c>
      <c r="O2113" s="106">
        <v>31.32</v>
      </c>
    </row>
    <row r="2114" spans="1:15">
      <c r="A2114" s="106">
        <v>2010</v>
      </c>
      <c r="B2114" s="106" t="s">
        <v>643</v>
      </c>
      <c r="C2114" s="106" t="s">
        <v>626</v>
      </c>
      <c r="D2114" s="106" t="s">
        <v>113</v>
      </c>
      <c r="E2114" s="106" t="s">
        <v>353</v>
      </c>
      <c r="F2114" s="106" t="s">
        <v>353</v>
      </c>
      <c r="G2114" s="106">
        <v>11.69</v>
      </c>
      <c r="H2114" s="106">
        <v>12.68</v>
      </c>
      <c r="I2114" s="106">
        <v>13.35</v>
      </c>
      <c r="J2114" s="106">
        <v>14.09</v>
      </c>
      <c r="K2114" s="106">
        <v>14.77</v>
      </c>
      <c r="L2114" s="106">
        <v>15.61</v>
      </c>
      <c r="M2114" s="106">
        <v>16.64</v>
      </c>
      <c r="N2114" s="106">
        <v>18.37</v>
      </c>
      <c r="O2114" s="106">
        <v>22.03</v>
      </c>
    </row>
    <row r="2115" spans="1:15">
      <c r="A2115" s="106">
        <v>2010</v>
      </c>
      <c r="B2115" s="106" t="s">
        <v>643</v>
      </c>
      <c r="C2115" s="106" t="s">
        <v>630</v>
      </c>
      <c r="D2115" s="106" t="s">
        <v>113</v>
      </c>
      <c r="E2115" s="106" t="s">
        <v>353</v>
      </c>
      <c r="F2115" s="106" t="s">
        <v>353</v>
      </c>
      <c r="G2115" s="106">
        <v>11.66</v>
      </c>
      <c r="H2115" s="106">
        <v>12.56</v>
      </c>
      <c r="I2115" s="106">
        <v>13.25</v>
      </c>
      <c r="J2115" s="106">
        <v>14</v>
      </c>
      <c r="K2115" s="106">
        <v>14.72</v>
      </c>
      <c r="L2115" s="106">
        <v>15.56</v>
      </c>
      <c r="M2115" s="106">
        <v>16.579999999999998</v>
      </c>
      <c r="N2115" s="106">
        <v>18.29</v>
      </c>
      <c r="O2115" s="106">
        <v>22.02</v>
      </c>
    </row>
    <row r="2116" spans="1:15">
      <c r="A2116" s="106">
        <v>2010</v>
      </c>
      <c r="B2116" s="106" t="s">
        <v>643</v>
      </c>
      <c r="C2116" s="106" t="s">
        <v>626</v>
      </c>
      <c r="D2116" s="106" t="s">
        <v>632</v>
      </c>
      <c r="E2116" s="106" t="s">
        <v>628</v>
      </c>
      <c r="F2116" s="106" t="s">
        <v>629</v>
      </c>
      <c r="G2116" s="106">
        <v>17.71</v>
      </c>
      <c r="H2116" s="106">
        <v>20.63</v>
      </c>
      <c r="I2116" s="106">
        <v>22.84</v>
      </c>
      <c r="J2116" s="106">
        <v>25.64</v>
      </c>
      <c r="K2116" s="106">
        <v>29.13</v>
      </c>
      <c r="L2116" s="106">
        <v>32.770000000000003</v>
      </c>
      <c r="M2116" s="106">
        <v>37.35</v>
      </c>
      <c r="N2116" s="106">
        <v>41.8</v>
      </c>
      <c r="O2116" s="106">
        <v>53.91</v>
      </c>
    </row>
    <row r="2117" spans="1:15">
      <c r="A2117" s="106">
        <v>2010</v>
      </c>
      <c r="B2117" s="106" t="s">
        <v>643</v>
      </c>
      <c r="C2117" s="106" t="s">
        <v>630</v>
      </c>
      <c r="D2117" s="106" t="s">
        <v>632</v>
      </c>
      <c r="E2117" s="106" t="s">
        <v>628</v>
      </c>
      <c r="F2117" s="106" t="s">
        <v>629</v>
      </c>
      <c r="G2117" s="106">
        <v>17.71</v>
      </c>
      <c r="H2117" s="106">
        <v>20.63</v>
      </c>
      <c r="I2117" s="106">
        <v>22.84</v>
      </c>
      <c r="J2117" s="106">
        <v>25.64</v>
      </c>
      <c r="K2117" s="106">
        <v>29.13</v>
      </c>
      <c r="L2117" s="106">
        <v>32.770000000000003</v>
      </c>
      <c r="M2117" s="106">
        <v>37.35</v>
      </c>
      <c r="N2117" s="106">
        <v>41.8</v>
      </c>
      <c r="O2117" s="106">
        <v>53.91</v>
      </c>
    </row>
    <row r="2118" spans="1:15">
      <c r="A2118" s="106">
        <v>2010</v>
      </c>
      <c r="B2118" s="106" t="s">
        <v>643</v>
      </c>
      <c r="C2118" s="106" t="s">
        <v>626</v>
      </c>
      <c r="D2118" s="106" t="s">
        <v>632</v>
      </c>
      <c r="E2118" s="106" t="s">
        <v>628</v>
      </c>
      <c r="F2118" s="106" t="s">
        <v>301</v>
      </c>
      <c r="G2118" s="106" t="s">
        <v>635</v>
      </c>
      <c r="H2118" s="106" t="s">
        <v>635</v>
      </c>
      <c r="I2118" s="106" t="s">
        <v>635</v>
      </c>
      <c r="J2118" s="106" t="s">
        <v>635</v>
      </c>
      <c r="K2118" s="106" t="s">
        <v>635</v>
      </c>
      <c r="L2118" s="106" t="s">
        <v>635</v>
      </c>
      <c r="M2118" s="106" t="s">
        <v>635</v>
      </c>
      <c r="N2118" s="106" t="s">
        <v>635</v>
      </c>
      <c r="O2118" s="106" t="s">
        <v>635</v>
      </c>
    </row>
    <row r="2119" spans="1:15">
      <c r="A2119" s="106">
        <v>2010</v>
      </c>
      <c r="B2119" s="106" t="s">
        <v>643</v>
      </c>
      <c r="C2119" s="106" t="s">
        <v>630</v>
      </c>
      <c r="D2119" s="106" t="s">
        <v>632</v>
      </c>
      <c r="E2119" s="106" t="s">
        <v>628</v>
      </c>
      <c r="F2119" s="106" t="s">
        <v>301</v>
      </c>
      <c r="G2119" s="106" t="s">
        <v>635</v>
      </c>
      <c r="H2119" s="106" t="s">
        <v>635</v>
      </c>
      <c r="I2119" s="106" t="s">
        <v>635</v>
      </c>
      <c r="J2119" s="106" t="s">
        <v>635</v>
      </c>
      <c r="K2119" s="106" t="s">
        <v>635</v>
      </c>
      <c r="L2119" s="106" t="s">
        <v>635</v>
      </c>
      <c r="M2119" s="106" t="s">
        <v>635</v>
      </c>
      <c r="N2119" s="106" t="s">
        <v>635</v>
      </c>
      <c r="O2119" s="106" t="s">
        <v>635</v>
      </c>
    </row>
    <row r="2120" spans="1:15">
      <c r="A2120" s="106">
        <v>2010</v>
      </c>
      <c r="B2120" s="106" t="s">
        <v>643</v>
      </c>
      <c r="C2120" s="106" t="s">
        <v>626</v>
      </c>
      <c r="D2120" s="106" t="s">
        <v>632</v>
      </c>
      <c r="E2120" s="106" t="s">
        <v>628</v>
      </c>
      <c r="F2120" s="106" t="s">
        <v>353</v>
      </c>
      <c r="G2120" s="106">
        <v>17.63</v>
      </c>
      <c r="H2120" s="106">
        <v>20.57</v>
      </c>
      <c r="I2120" s="106">
        <v>22.83</v>
      </c>
      <c r="J2120" s="106">
        <v>25.32</v>
      </c>
      <c r="K2120" s="106">
        <v>29.02</v>
      </c>
      <c r="L2120" s="106">
        <v>32.369999999999997</v>
      </c>
      <c r="M2120" s="106">
        <v>36.729999999999997</v>
      </c>
      <c r="N2120" s="106">
        <v>41.8</v>
      </c>
      <c r="O2120" s="106">
        <v>53.43</v>
      </c>
    </row>
    <row r="2121" spans="1:15">
      <c r="A2121" s="106">
        <v>2010</v>
      </c>
      <c r="B2121" s="106" t="s">
        <v>643</v>
      </c>
      <c r="C2121" s="106" t="s">
        <v>630</v>
      </c>
      <c r="D2121" s="106" t="s">
        <v>632</v>
      </c>
      <c r="E2121" s="106" t="s">
        <v>628</v>
      </c>
      <c r="F2121" s="106" t="s">
        <v>353</v>
      </c>
      <c r="G2121" s="106">
        <v>17.63</v>
      </c>
      <c r="H2121" s="106">
        <v>20.57</v>
      </c>
      <c r="I2121" s="106">
        <v>22.83</v>
      </c>
      <c r="J2121" s="106">
        <v>25.32</v>
      </c>
      <c r="K2121" s="106">
        <v>29.02</v>
      </c>
      <c r="L2121" s="106">
        <v>32.369999999999997</v>
      </c>
      <c r="M2121" s="106">
        <v>36.729999999999997</v>
      </c>
      <c r="N2121" s="106">
        <v>41.8</v>
      </c>
      <c r="O2121" s="106">
        <v>53.43</v>
      </c>
    </row>
    <row r="2122" spans="1:15">
      <c r="A2122" s="106">
        <v>2010</v>
      </c>
      <c r="B2122" s="106" t="s">
        <v>643</v>
      </c>
      <c r="C2122" s="106" t="s">
        <v>626</v>
      </c>
      <c r="D2122" s="106" t="s">
        <v>632</v>
      </c>
      <c r="E2122" s="106" t="s">
        <v>631</v>
      </c>
      <c r="F2122" s="106" t="s">
        <v>629</v>
      </c>
      <c r="G2122" s="106">
        <v>11.83</v>
      </c>
      <c r="H2122" s="106">
        <v>12.8</v>
      </c>
      <c r="I2122" s="106">
        <v>13.99</v>
      </c>
      <c r="J2122" s="106">
        <v>15.25</v>
      </c>
      <c r="K2122" s="106">
        <v>16.27</v>
      </c>
      <c r="L2122" s="106">
        <v>17.579999999999998</v>
      </c>
      <c r="M2122" s="106">
        <v>19.28</v>
      </c>
      <c r="N2122" s="106">
        <v>21.52</v>
      </c>
      <c r="O2122" s="106">
        <v>24.46</v>
      </c>
    </row>
    <row r="2123" spans="1:15">
      <c r="A2123" s="106">
        <v>2010</v>
      </c>
      <c r="B2123" s="106" t="s">
        <v>643</v>
      </c>
      <c r="C2123" s="106" t="s">
        <v>630</v>
      </c>
      <c r="D2123" s="106" t="s">
        <v>632</v>
      </c>
      <c r="E2123" s="106" t="s">
        <v>631</v>
      </c>
      <c r="F2123" s="106" t="s">
        <v>629</v>
      </c>
      <c r="G2123" s="106">
        <v>11.78</v>
      </c>
      <c r="H2123" s="106">
        <v>12.76</v>
      </c>
      <c r="I2123" s="106">
        <v>13.96</v>
      </c>
      <c r="J2123" s="106">
        <v>15.19</v>
      </c>
      <c r="K2123" s="106">
        <v>16.23</v>
      </c>
      <c r="L2123" s="106">
        <v>17.55</v>
      </c>
      <c r="M2123" s="106">
        <v>19.23</v>
      </c>
      <c r="N2123" s="106">
        <v>21.49</v>
      </c>
      <c r="O2123" s="106">
        <v>24.4</v>
      </c>
    </row>
    <row r="2124" spans="1:15">
      <c r="A2124" s="106">
        <v>2010</v>
      </c>
      <c r="B2124" s="106" t="s">
        <v>643</v>
      </c>
      <c r="C2124" s="106" t="s">
        <v>626</v>
      </c>
      <c r="D2124" s="106" t="s">
        <v>632</v>
      </c>
      <c r="E2124" s="106" t="s">
        <v>631</v>
      </c>
      <c r="F2124" s="106" t="s">
        <v>301</v>
      </c>
      <c r="G2124" s="106">
        <v>10.08</v>
      </c>
      <c r="H2124" s="106">
        <v>10.79</v>
      </c>
      <c r="I2124" s="106">
        <v>12.03</v>
      </c>
      <c r="J2124" s="106">
        <v>12.42</v>
      </c>
      <c r="K2124" s="106">
        <v>13.47</v>
      </c>
      <c r="L2124" s="106">
        <v>15.49</v>
      </c>
      <c r="M2124" s="106">
        <v>18</v>
      </c>
      <c r="N2124" s="106">
        <v>22.06</v>
      </c>
      <c r="O2124" s="106">
        <v>29.65</v>
      </c>
    </row>
    <row r="2125" spans="1:15">
      <c r="A2125" s="106">
        <v>2010</v>
      </c>
      <c r="B2125" s="106" t="s">
        <v>643</v>
      </c>
      <c r="C2125" s="106" t="s">
        <v>630</v>
      </c>
      <c r="D2125" s="106" t="s">
        <v>632</v>
      </c>
      <c r="E2125" s="106" t="s">
        <v>631</v>
      </c>
      <c r="F2125" s="106" t="s">
        <v>301</v>
      </c>
      <c r="G2125" s="106">
        <v>10.08</v>
      </c>
      <c r="H2125" s="106">
        <v>10.79</v>
      </c>
      <c r="I2125" s="106">
        <v>12.03</v>
      </c>
      <c r="J2125" s="106">
        <v>12.42</v>
      </c>
      <c r="K2125" s="106">
        <v>13.47</v>
      </c>
      <c r="L2125" s="106">
        <v>15.49</v>
      </c>
      <c r="M2125" s="106">
        <v>18</v>
      </c>
      <c r="N2125" s="106">
        <v>22.06</v>
      </c>
      <c r="O2125" s="106">
        <v>29.65</v>
      </c>
    </row>
    <row r="2126" spans="1:15">
      <c r="A2126" s="106">
        <v>2010</v>
      </c>
      <c r="B2126" s="106" t="s">
        <v>643</v>
      </c>
      <c r="C2126" s="106" t="s">
        <v>626</v>
      </c>
      <c r="D2126" s="106" t="s">
        <v>632</v>
      </c>
      <c r="E2126" s="106" t="s">
        <v>631</v>
      </c>
      <c r="F2126" s="106" t="s">
        <v>353</v>
      </c>
      <c r="G2126" s="106">
        <v>11.76</v>
      </c>
      <c r="H2126" s="106">
        <v>12.66</v>
      </c>
      <c r="I2126" s="106">
        <v>13.87</v>
      </c>
      <c r="J2126" s="106">
        <v>15.13</v>
      </c>
      <c r="K2126" s="106">
        <v>16.21</v>
      </c>
      <c r="L2126" s="106">
        <v>17.53</v>
      </c>
      <c r="M2126" s="106">
        <v>19.23</v>
      </c>
      <c r="N2126" s="106">
        <v>21.52</v>
      </c>
      <c r="O2126" s="106">
        <v>24.65</v>
      </c>
    </row>
    <row r="2127" spans="1:15">
      <c r="A2127" s="106">
        <v>2010</v>
      </c>
      <c r="B2127" s="106" t="s">
        <v>643</v>
      </c>
      <c r="C2127" s="106" t="s">
        <v>630</v>
      </c>
      <c r="D2127" s="106" t="s">
        <v>632</v>
      </c>
      <c r="E2127" s="106" t="s">
        <v>631</v>
      </c>
      <c r="F2127" s="106" t="s">
        <v>353</v>
      </c>
      <c r="G2127" s="106">
        <v>11.69</v>
      </c>
      <c r="H2127" s="106">
        <v>12.63</v>
      </c>
      <c r="I2127" s="106">
        <v>13.85</v>
      </c>
      <c r="J2127" s="106">
        <v>15.07</v>
      </c>
      <c r="K2127" s="106">
        <v>16.16</v>
      </c>
      <c r="L2127" s="106">
        <v>17.489999999999998</v>
      </c>
      <c r="M2127" s="106">
        <v>19.2</v>
      </c>
      <c r="N2127" s="106">
        <v>21.49</v>
      </c>
      <c r="O2127" s="106">
        <v>24.65</v>
      </c>
    </row>
    <row r="2128" spans="1:15">
      <c r="A2128" s="106">
        <v>2010</v>
      </c>
      <c r="B2128" s="106" t="s">
        <v>643</v>
      </c>
      <c r="C2128" s="106" t="s">
        <v>626</v>
      </c>
      <c r="D2128" s="106" t="s">
        <v>632</v>
      </c>
      <c r="E2128" s="106" t="s">
        <v>353</v>
      </c>
      <c r="F2128" s="106" t="s">
        <v>629</v>
      </c>
      <c r="G2128" s="106">
        <v>12.03</v>
      </c>
      <c r="H2128" s="106">
        <v>13.29</v>
      </c>
      <c r="I2128" s="106">
        <v>14.77</v>
      </c>
      <c r="J2128" s="106">
        <v>16.03</v>
      </c>
      <c r="K2128" s="106">
        <v>17.54</v>
      </c>
      <c r="L2128" s="106">
        <v>19.350000000000001</v>
      </c>
      <c r="M2128" s="106">
        <v>21.71</v>
      </c>
      <c r="N2128" s="106">
        <v>24.65</v>
      </c>
      <c r="O2128" s="106">
        <v>31.54</v>
      </c>
    </row>
    <row r="2129" spans="1:15">
      <c r="A2129" s="106">
        <v>2010</v>
      </c>
      <c r="B2129" s="106" t="s">
        <v>643</v>
      </c>
      <c r="C2129" s="106" t="s">
        <v>630</v>
      </c>
      <c r="D2129" s="106" t="s">
        <v>632</v>
      </c>
      <c r="E2129" s="106" t="s">
        <v>353</v>
      </c>
      <c r="F2129" s="106" t="s">
        <v>629</v>
      </c>
      <c r="G2129" s="106">
        <v>11.99</v>
      </c>
      <c r="H2129" s="106">
        <v>13.25</v>
      </c>
      <c r="I2129" s="106">
        <v>14.76</v>
      </c>
      <c r="J2129" s="106">
        <v>16</v>
      </c>
      <c r="K2129" s="106">
        <v>17.52</v>
      </c>
      <c r="L2129" s="106">
        <v>19.329999999999998</v>
      </c>
      <c r="M2129" s="106">
        <v>21.68</v>
      </c>
      <c r="N2129" s="106">
        <v>24.64</v>
      </c>
      <c r="O2129" s="106">
        <v>31.52</v>
      </c>
    </row>
    <row r="2130" spans="1:15">
      <c r="A2130" s="106">
        <v>2010</v>
      </c>
      <c r="B2130" s="106" t="s">
        <v>643</v>
      </c>
      <c r="C2130" s="106" t="s">
        <v>626</v>
      </c>
      <c r="D2130" s="106" t="s">
        <v>632</v>
      </c>
      <c r="E2130" s="106" t="s">
        <v>353</v>
      </c>
      <c r="F2130" s="106" t="s">
        <v>301</v>
      </c>
      <c r="G2130" s="106">
        <v>10.119999999999999</v>
      </c>
      <c r="H2130" s="106">
        <v>11.65</v>
      </c>
      <c r="I2130" s="106">
        <v>12.42</v>
      </c>
      <c r="J2130" s="106">
        <v>13.79</v>
      </c>
      <c r="K2130" s="106">
        <v>15.7</v>
      </c>
      <c r="L2130" s="106">
        <v>18.7</v>
      </c>
      <c r="M2130" s="106">
        <v>23.06</v>
      </c>
      <c r="N2130" s="106">
        <v>25.74</v>
      </c>
      <c r="O2130" s="106">
        <v>31.19</v>
      </c>
    </row>
    <row r="2131" spans="1:15">
      <c r="A2131" s="106">
        <v>2010</v>
      </c>
      <c r="B2131" s="106" t="s">
        <v>643</v>
      </c>
      <c r="C2131" s="106" t="s">
        <v>630</v>
      </c>
      <c r="D2131" s="106" t="s">
        <v>632</v>
      </c>
      <c r="E2131" s="106" t="s">
        <v>353</v>
      </c>
      <c r="F2131" s="106" t="s">
        <v>301</v>
      </c>
      <c r="G2131" s="106">
        <v>10.119999999999999</v>
      </c>
      <c r="H2131" s="106">
        <v>11.65</v>
      </c>
      <c r="I2131" s="106">
        <v>12.42</v>
      </c>
      <c r="J2131" s="106">
        <v>13.79</v>
      </c>
      <c r="K2131" s="106">
        <v>15.7</v>
      </c>
      <c r="L2131" s="106">
        <v>18.7</v>
      </c>
      <c r="M2131" s="106">
        <v>23.06</v>
      </c>
      <c r="N2131" s="106">
        <v>25.74</v>
      </c>
      <c r="O2131" s="106">
        <v>31.19</v>
      </c>
    </row>
    <row r="2132" spans="1:15">
      <c r="A2132" s="106">
        <v>2010</v>
      </c>
      <c r="B2132" s="106" t="s">
        <v>643</v>
      </c>
      <c r="C2132" s="106" t="s">
        <v>626</v>
      </c>
      <c r="D2132" s="106" t="s">
        <v>632</v>
      </c>
      <c r="E2132" s="106" t="s">
        <v>353</v>
      </c>
      <c r="F2132" s="106" t="s">
        <v>353</v>
      </c>
      <c r="G2132" s="106">
        <v>11.99</v>
      </c>
      <c r="H2132" s="106">
        <v>13.17</v>
      </c>
      <c r="I2132" s="106">
        <v>14.71</v>
      </c>
      <c r="J2132" s="106">
        <v>15.95</v>
      </c>
      <c r="K2132" s="106">
        <v>17.489999999999998</v>
      </c>
      <c r="L2132" s="106">
        <v>19.34</v>
      </c>
      <c r="M2132" s="106">
        <v>21.74</v>
      </c>
      <c r="N2132" s="106">
        <v>24.69</v>
      </c>
      <c r="O2132" s="106">
        <v>31.52</v>
      </c>
    </row>
    <row r="2133" spans="1:15">
      <c r="A2133" s="106">
        <v>2010</v>
      </c>
      <c r="B2133" s="106" t="s">
        <v>643</v>
      </c>
      <c r="C2133" s="106" t="s">
        <v>630</v>
      </c>
      <c r="D2133" s="106" t="s">
        <v>632</v>
      </c>
      <c r="E2133" s="106" t="s">
        <v>353</v>
      </c>
      <c r="F2133" s="106" t="s">
        <v>353</v>
      </c>
      <c r="G2133" s="106">
        <v>11.97</v>
      </c>
      <c r="H2133" s="106">
        <v>13.09</v>
      </c>
      <c r="I2133" s="106">
        <v>14.64</v>
      </c>
      <c r="J2133" s="106">
        <v>15.89</v>
      </c>
      <c r="K2133" s="106">
        <v>17.47</v>
      </c>
      <c r="L2133" s="106">
        <v>19.309999999999999</v>
      </c>
      <c r="M2133" s="106">
        <v>21.71</v>
      </c>
      <c r="N2133" s="106">
        <v>24.67</v>
      </c>
      <c r="O2133" s="106">
        <v>31.52</v>
      </c>
    </row>
    <row r="2134" spans="1:15">
      <c r="A2134" s="106">
        <v>2010</v>
      </c>
      <c r="B2134" s="106" t="s">
        <v>643</v>
      </c>
      <c r="C2134" s="106" t="s">
        <v>626</v>
      </c>
      <c r="D2134" s="106" t="s">
        <v>633</v>
      </c>
      <c r="E2134" s="106" t="s">
        <v>628</v>
      </c>
      <c r="F2134" s="106" t="s">
        <v>629</v>
      </c>
      <c r="G2134" s="106">
        <v>15.48</v>
      </c>
      <c r="H2134" s="106">
        <v>18.63</v>
      </c>
      <c r="I2134" s="106">
        <v>21.84</v>
      </c>
      <c r="J2134" s="106">
        <v>24.48</v>
      </c>
      <c r="K2134" s="106">
        <v>27.01</v>
      </c>
      <c r="L2134" s="106">
        <v>30.21</v>
      </c>
      <c r="M2134" s="106">
        <v>33.93</v>
      </c>
      <c r="N2134" s="106">
        <v>38.54</v>
      </c>
      <c r="O2134" s="106">
        <v>46.68</v>
      </c>
    </row>
    <row r="2135" spans="1:15">
      <c r="A2135" s="106">
        <v>2010</v>
      </c>
      <c r="B2135" s="106" t="s">
        <v>643</v>
      </c>
      <c r="C2135" s="106" t="s">
        <v>630</v>
      </c>
      <c r="D2135" s="106" t="s">
        <v>633</v>
      </c>
      <c r="E2135" s="106" t="s">
        <v>628</v>
      </c>
      <c r="F2135" s="106" t="s">
        <v>629</v>
      </c>
      <c r="G2135" s="106">
        <v>15.48</v>
      </c>
      <c r="H2135" s="106">
        <v>18.63</v>
      </c>
      <c r="I2135" s="106">
        <v>21.79</v>
      </c>
      <c r="J2135" s="106">
        <v>24.46</v>
      </c>
      <c r="K2135" s="106">
        <v>26.99</v>
      </c>
      <c r="L2135" s="106">
        <v>30.18</v>
      </c>
      <c r="M2135" s="106">
        <v>33.92</v>
      </c>
      <c r="N2135" s="106">
        <v>38.54</v>
      </c>
      <c r="O2135" s="106">
        <v>46.68</v>
      </c>
    </row>
    <row r="2136" spans="1:15">
      <c r="A2136" s="106">
        <v>2010</v>
      </c>
      <c r="B2136" s="106" t="s">
        <v>643</v>
      </c>
      <c r="C2136" s="106" t="s">
        <v>626</v>
      </c>
      <c r="D2136" s="106" t="s">
        <v>633</v>
      </c>
      <c r="E2136" s="106" t="s">
        <v>628</v>
      </c>
      <c r="F2136" s="106" t="s">
        <v>301</v>
      </c>
      <c r="G2136" s="106">
        <v>17.52</v>
      </c>
      <c r="H2136" s="106">
        <v>22.4</v>
      </c>
      <c r="I2136" s="106">
        <v>25.99</v>
      </c>
      <c r="J2136" s="106">
        <v>29.03</v>
      </c>
      <c r="K2136" s="106">
        <v>31.57</v>
      </c>
      <c r="L2136" s="106">
        <v>34.72</v>
      </c>
      <c r="M2136" s="106">
        <v>38.01</v>
      </c>
      <c r="N2136" s="106">
        <v>41.35</v>
      </c>
      <c r="O2136" s="106">
        <v>47.09</v>
      </c>
    </row>
    <row r="2137" spans="1:15">
      <c r="A2137" s="106">
        <v>2010</v>
      </c>
      <c r="B2137" s="106" t="s">
        <v>643</v>
      </c>
      <c r="C2137" s="106" t="s">
        <v>630</v>
      </c>
      <c r="D2137" s="106" t="s">
        <v>633</v>
      </c>
      <c r="E2137" s="106" t="s">
        <v>628</v>
      </c>
      <c r="F2137" s="106" t="s">
        <v>301</v>
      </c>
      <c r="G2137" s="106">
        <v>17.52</v>
      </c>
      <c r="H2137" s="106">
        <v>22.4</v>
      </c>
      <c r="I2137" s="106">
        <v>25.99</v>
      </c>
      <c r="J2137" s="106">
        <v>29.03</v>
      </c>
      <c r="K2137" s="106">
        <v>31.57</v>
      </c>
      <c r="L2137" s="106">
        <v>34.72</v>
      </c>
      <c r="M2137" s="106">
        <v>38.01</v>
      </c>
      <c r="N2137" s="106">
        <v>41.35</v>
      </c>
      <c r="O2137" s="106">
        <v>47.09</v>
      </c>
    </row>
    <row r="2138" spans="1:15">
      <c r="A2138" s="106">
        <v>2010</v>
      </c>
      <c r="B2138" s="106" t="s">
        <v>643</v>
      </c>
      <c r="C2138" s="106" t="s">
        <v>626</v>
      </c>
      <c r="D2138" s="106" t="s">
        <v>633</v>
      </c>
      <c r="E2138" s="106" t="s">
        <v>628</v>
      </c>
      <c r="F2138" s="106" t="s">
        <v>353</v>
      </c>
      <c r="G2138" s="106">
        <v>16.010000000000002</v>
      </c>
      <c r="H2138" s="106">
        <v>19.37</v>
      </c>
      <c r="I2138" s="106">
        <v>22.95</v>
      </c>
      <c r="J2138" s="106">
        <v>25.68</v>
      </c>
      <c r="K2138" s="106">
        <v>28.67</v>
      </c>
      <c r="L2138" s="106">
        <v>31.98</v>
      </c>
      <c r="M2138" s="106">
        <v>35.729999999999997</v>
      </c>
      <c r="N2138" s="106">
        <v>39.93</v>
      </c>
      <c r="O2138" s="106">
        <v>46.93</v>
      </c>
    </row>
    <row r="2139" spans="1:15">
      <c r="A2139" s="106">
        <v>2010</v>
      </c>
      <c r="B2139" s="106" t="s">
        <v>643</v>
      </c>
      <c r="C2139" s="106" t="s">
        <v>630</v>
      </c>
      <c r="D2139" s="106" t="s">
        <v>633</v>
      </c>
      <c r="E2139" s="106" t="s">
        <v>628</v>
      </c>
      <c r="F2139" s="106" t="s">
        <v>353</v>
      </c>
      <c r="G2139" s="106">
        <v>15.97</v>
      </c>
      <c r="H2139" s="106">
        <v>19.36</v>
      </c>
      <c r="I2139" s="106">
        <v>22.85</v>
      </c>
      <c r="J2139" s="106">
        <v>25.65</v>
      </c>
      <c r="K2139" s="106">
        <v>28.65</v>
      </c>
      <c r="L2139" s="106">
        <v>31.98</v>
      </c>
      <c r="M2139" s="106">
        <v>35.72</v>
      </c>
      <c r="N2139" s="106">
        <v>39.92</v>
      </c>
      <c r="O2139" s="106">
        <v>46.77</v>
      </c>
    </row>
    <row r="2140" spans="1:15">
      <c r="A2140" s="106">
        <v>2010</v>
      </c>
      <c r="B2140" s="106" t="s">
        <v>643</v>
      </c>
      <c r="C2140" s="106" t="s">
        <v>626</v>
      </c>
      <c r="D2140" s="106" t="s">
        <v>633</v>
      </c>
      <c r="E2140" s="106" t="s">
        <v>631</v>
      </c>
      <c r="F2140" s="106" t="s">
        <v>629</v>
      </c>
      <c r="G2140" s="106">
        <v>10.17</v>
      </c>
      <c r="H2140" s="106">
        <v>10.86</v>
      </c>
      <c r="I2140" s="106">
        <v>11.79</v>
      </c>
      <c r="J2140" s="106">
        <v>12.41</v>
      </c>
      <c r="K2140" s="106">
        <v>13.24</v>
      </c>
      <c r="L2140" s="106">
        <v>14.3</v>
      </c>
      <c r="M2140" s="106">
        <v>15.94</v>
      </c>
      <c r="N2140" s="106">
        <v>18.059999999999999</v>
      </c>
      <c r="O2140" s="106">
        <v>21.53</v>
      </c>
    </row>
    <row r="2141" spans="1:15">
      <c r="A2141" s="106">
        <v>2010</v>
      </c>
      <c r="B2141" s="106" t="s">
        <v>643</v>
      </c>
      <c r="C2141" s="106" t="s">
        <v>630</v>
      </c>
      <c r="D2141" s="106" t="s">
        <v>633</v>
      </c>
      <c r="E2141" s="106" t="s">
        <v>631</v>
      </c>
      <c r="F2141" s="106" t="s">
        <v>629</v>
      </c>
      <c r="G2141" s="106">
        <v>9.9700000000000006</v>
      </c>
      <c r="H2141" s="106">
        <v>10.68</v>
      </c>
      <c r="I2141" s="106">
        <v>11.62</v>
      </c>
      <c r="J2141" s="106">
        <v>12.32</v>
      </c>
      <c r="K2141" s="106">
        <v>13.12</v>
      </c>
      <c r="L2141" s="106">
        <v>14.17</v>
      </c>
      <c r="M2141" s="106">
        <v>15.78</v>
      </c>
      <c r="N2141" s="106">
        <v>17.920000000000002</v>
      </c>
      <c r="O2141" s="106">
        <v>21.39</v>
      </c>
    </row>
    <row r="2142" spans="1:15">
      <c r="A2142" s="106">
        <v>2010</v>
      </c>
      <c r="B2142" s="106" t="s">
        <v>643</v>
      </c>
      <c r="C2142" s="106" t="s">
        <v>626</v>
      </c>
      <c r="D2142" s="106" t="s">
        <v>633</v>
      </c>
      <c r="E2142" s="106" t="s">
        <v>631</v>
      </c>
      <c r="F2142" s="106" t="s">
        <v>301</v>
      </c>
      <c r="G2142" s="106">
        <v>10.07</v>
      </c>
      <c r="H2142" s="106">
        <v>10.74</v>
      </c>
      <c r="I2142" s="106">
        <v>11.49</v>
      </c>
      <c r="J2142" s="106">
        <v>12.21</v>
      </c>
      <c r="K2142" s="106">
        <v>13.08</v>
      </c>
      <c r="L2142" s="106">
        <v>14.45</v>
      </c>
      <c r="M2142" s="106">
        <v>16.04</v>
      </c>
      <c r="N2142" s="106">
        <v>19.8</v>
      </c>
      <c r="O2142" s="106">
        <v>25.26</v>
      </c>
    </row>
    <row r="2143" spans="1:15">
      <c r="A2143" s="106">
        <v>2010</v>
      </c>
      <c r="B2143" s="106" t="s">
        <v>643</v>
      </c>
      <c r="C2143" s="106" t="s">
        <v>630</v>
      </c>
      <c r="D2143" s="106" t="s">
        <v>633</v>
      </c>
      <c r="E2143" s="106" t="s">
        <v>631</v>
      </c>
      <c r="F2143" s="106" t="s">
        <v>301</v>
      </c>
      <c r="G2143" s="106">
        <v>10.07</v>
      </c>
      <c r="H2143" s="106">
        <v>10.73</v>
      </c>
      <c r="I2143" s="106">
        <v>11.49</v>
      </c>
      <c r="J2143" s="106">
        <v>12.2</v>
      </c>
      <c r="K2143" s="106">
        <v>13.08</v>
      </c>
      <c r="L2143" s="106">
        <v>14.45</v>
      </c>
      <c r="M2143" s="106">
        <v>16.04</v>
      </c>
      <c r="N2143" s="106">
        <v>19.8</v>
      </c>
      <c r="O2143" s="106">
        <v>25.26</v>
      </c>
    </row>
    <row r="2144" spans="1:15">
      <c r="A2144" s="106">
        <v>2010</v>
      </c>
      <c r="B2144" s="106" t="s">
        <v>643</v>
      </c>
      <c r="C2144" s="106" t="s">
        <v>626</v>
      </c>
      <c r="D2144" s="106" t="s">
        <v>633</v>
      </c>
      <c r="E2144" s="106" t="s">
        <v>631</v>
      </c>
      <c r="F2144" s="106" t="s">
        <v>353</v>
      </c>
      <c r="G2144" s="106">
        <v>10.15</v>
      </c>
      <c r="H2144" s="106">
        <v>10.84</v>
      </c>
      <c r="I2144" s="106">
        <v>11.74</v>
      </c>
      <c r="J2144" s="106">
        <v>12.38</v>
      </c>
      <c r="K2144" s="106">
        <v>13.21</v>
      </c>
      <c r="L2144" s="106">
        <v>14.36</v>
      </c>
      <c r="M2144" s="106">
        <v>15.99</v>
      </c>
      <c r="N2144" s="106">
        <v>18.47</v>
      </c>
      <c r="O2144" s="106">
        <v>22.3</v>
      </c>
    </row>
    <row r="2145" spans="1:15">
      <c r="A2145" s="106">
        <v>2010</v>
      </c>
      <c r="B2145" s="106" t="s">
        <v>643</v>
      </c>
      <c r="C2145" s="106" t="s">
        <v>630</v>
      </c>
      <c r="D2145" s="106" t="s">
        <v>633</v>
      </c>
      <c r="E2145" s="106" t="s">
        <v>631</v>
      </c>
      <c r="F2145" s="106" t="s">
        <v>353</v>
      </c>
      <c r="G2145" s="106">
        <v>9.99</v>
      </c>
      <c r="H2145" s="106">
        <v>10.69</v>
      </c>
      <c r="I2145" s="106">
        <v>11.56</v>
      </c>
      <c r="J2145" s="106">
        <v>12.32</v>
      </c>
      <c r="K2145" s="106">
        <v>13.11</v>
      </c>
      <c r="L2145" s="106">
        <v>14.22</v>
      </c>
      <c r="M2145" s="106">
        <v>15.88</v>
      </c>
      <c r="N2145" s="106">
        <v>18.329999999999998</v>
      </c>
      <c r="O2145" s="106">
        <v>22.18</v>
      </c>
    </row>
    <row r="2146" spans="1:15">
      <c r="A2146" s="106">
        <v>2010</v>
      </c>
      <c r="B2146" s="106" t="s">
        <v>643</v>
      </c>
      <c r="C2146" s="106" t="s">
        <v>626</v>
      </c>
      <c r="D2146" s="106" t="s">
        <v>633</v>
      </c>
      <c r="E2146" s="106" t="s">
        <v>353</v>
      </c>
      <c r="F2146" s="106" t="s">
        <v>629</v>
      </c>
      <c r="G2146" s="106">
        <v>10.4</v>
      </c>
      <c r="H2146" s="106">
        <v>11.6</v>
      </c>
      <c r="I2146" s="106">
        <v>12.5</v>
      </c>
      <c r="J2146" s="106">
        <v>13.66</v>
      </c>
      <c r="K2146" s="106">
        <v>15.34</v>
      </c>
      <c r="L2146" s="106">
        <v>17.66</v>
      </c>
      <c r="M2146" s="106">
        <v>20.76</v>
      </c>
      <c r="N2146" s="106">
        <v>25.3</v>
      </c>
      <c r="O2146" s="106">
        <v>33.17</v>
      </c>
    </row>
    <row r="2147" spans="1:15">
      <c r="A2147" s="106">
        <v>2010</v>
      </c>
      <c r="B2147" s="106" t="s">
        <v>643</v>
      </c>
      <c r="C2147" s="106" t="s">
        <v>630</v>
      </c>
      <c r="D2147" s="106" t="s">
        <v>633</v>
      </c>
      <c r="E2147" s="106" t="s">
        <v>353</v>
      </c>
      <c r="F2147" s="106" t="s">
        <v>629</v>
      </c>
      <c r="G2147" s="106">
        <v>10.27</v>
      </c>
      <c r="H2147" s="106">
        <v>11.32</v>
      </c>
      <c r="I2147" s="106">
        <v>12.35</v>
      </c>
      <c r="J2147" s="106">
        <v>13.49</v>
      </c>
      <c r="K2147" s="106">
        <v>15.14</v>
      </c>
      <c r="L2147" s="106">
        <v>17.510000000000002</v>
      </c>
      <c r="M2147" s="106">
        <v>20.51</v>
      </c>
      <c r="N2147" s="106">
        <v>25.04</v>
      </c>
      <c r="O2147" s="106">
        <v>32.94</v>
      </c>
    </row>
    <row r="2148" spans="1:15">
      <c r="A2148" s="106">
        <v>2010</v>
      </c>
      <c r="B2148" s="106" t="s">
        <v>643</v>
      </c>
      <c r="C2148" s="106" t="s">
        <v>626</v>
      </c>
      <c r="D2148" s="106" t="s">
        <v>633</v>
      </c>
      <c r="E2148" s="106" t="s">
        <v>353</v>
      </c>
      <c r="F2148" s="106" t="s">
        <v>301</v>
      </c>
      <c r="G2148" s="106">
        <v>10.48</v>
      </c>
      <c r="H2148" s="106">
        <v>11.59</v>
      </c>
      <c r="I2148" s="106">
        <v>12.79</v>
      </c>
      <c r="J2148" s="106">
        <v>14.48</v>
      </c>
      <c r="K2148" s="106">
        <v>17.649999999999999</v>
      </c>
      <c r="L2148" s="106">
        <v>21.88</v>
      </c>
      <c r="M2148" s="106">
        <v>27.21</v>
      </c>
      <c r="N2148" s="106">
        <v>32.25</v>
      </c>
      <c r="O2148" s="106">
        <v>39.83</v>
      </c>
    </row>
    <row r="2149" spans="1:15">
      <c r="A2149" s="106">
        <v>2010</v>
      </c>
      <c r="B2149" s="106" t="s">
        <v>643</v>
      </c>
      <c r="C2149" s="106" t="s">
        <v>630</v>
      </c>
      <c r="D2149" s="106" t="s">
        <v>633</v>
      </c>
      <c r="E2149" s="106" t="s">
        <v>353</v>
      </c>
      <c r="F2149" s="106" t="s">
        <v>301</v>
      </c>
      <c r="G2149" s="106">
        <v>10.47</v>
      </c>
      <c r="H2149" s="106">
        <v>11.56</v>
      </c>
      <c r="I2149" s="106">
        <v>12.76</v>
      </c>
      <c r="J2149" s="106">
        <v>14.47</v>
      </c>
      <c r="K2149" s="106">
        <v>17.649999999999999</v>
      </c>
      <c r="L2149" s="106">
        <v>21.81</v>
      </c>
      <c r="M2149" s="106">
        <v>27.12</v>
      </c>
      <c r="N2149" s="106">
        <v>32.24</v>
      </c>
      <c r="O2149" s="106">
        <v>39.83</v>
      </c>
    </row>
    <row r="2150" spans="1:15">
      <c r="A2150" s="106">
        <v>2010</v>
      </c>
      <c r="B2150" s="106" t="s">
        <v>643</v>
      </c>
      <c r="C2150" s="106" t="s">
        <v>626</v>
      </c>
      <c r="D2150" s="106" t="s">
        <v>633</v>
      </c>
      <c r="E2150" s="106" t="s">
        <v>353</v>
      </c>
      <c r="F2150" s="106" t="s">
        <v>353</v>
      </c>
      <c r="G2150" s="106">
        <v>10.41</v>
      </c>
      <c r="H2150" s="106">
        <v>11.6</v>
      </c>
      <c r="I2150" s="106">
        <v>12.59</v>
      </c>
      <c r="J2150" s="106">
        <v>13.85</v>
      </c>
      <c r="K2150" s="106">
        <v>15.78</v>
      </c>
      <c r="L2150" s="106">
        <v>18.47</v>
      </c>
      <c r="M2150" s="106">
        <v>22.2</v>
      </c>
      <c r="N2150" s="106">
        <v>27.78</v>
      </c>
      <c r="O2150" s="106">
        <v>35.61</v>
      </c>
    </row>
    <row r="2151" spans="1:15">
      <c r="A2151" s="106">
        <v>2010</v>
      </c>
      <c r="B2151" s="106" t="s">
        <v>643</v>
      </c>
      <c r="C2151" s="106" t="s">
        <v>630</v>
      </c>
      <c r="D2151" s="106" t="s">
        <v>633</v>
      </c>
      <c r="E2151" s="106" t="s">
        <v>353</v>
      </c>
      <c r="F2151" s="106" t="s">
        <v>353</v>
      </c>
      <c r="G2151" s="106">
        <v>10.27</v>
      </c>
      <c r="H2151" s="106">
        <v>11.47</v>
      </c>
      <c r="I2151" s="106">
        <v>12.45</v>
      </c>
      <c r="J2151" s="106">
        <v>13.71</v>
      </c>
      <c r="K2151" s="106">
        <v>15.56</v>
      </c>
      <c r="L2151" s="106">
        <v>18.21</v>
      </c>
      <c r="M2151" s="106">
        <v>21.97</v>
      </c>
      <c r="N2151" s="106">
        <v>27.57</v>
      </c>
      <c r="O2151" s="106">
        <v>35.43</v>
      </c>
    </row>
    <row r="2152" spans="1:15">
      <c r="A2152" s="106">
        <v>2010</v>
      </c>
      <c r="B2152" s="106" t="s">
        <v>643</v>
      </c>
      <c r="C2152" s="106" t="s">
        <v>626</v>
      </c>
      <c r="D2152" s="106" t="s">
        <v>353</v>
      </c>
      <c r="E2152" s="106" t="s">
        <v>628</v>
      </c>
      <c r="F2152" s="106" t="s">
        <v>629</v>
      </c>
      <c r="G2152" s="106">
        <v>16.62</v>
      </c>
      <c r="H2152" s="106">
        <v>19.37</v>
      </c>
      <c r="I2152" s="106">
        <v>22.03</v>
      </c>
      <c r="J2152" s="106">
        <v>24.62</v>
      </c>
      <c r="K2152" s="106">
        <v>27.47</v>
      </c>
      <c r="L2152" s="106">
        <v>31.18</v>
      </c>
      <c r="M2152" s="106">
        <v>35.17</v>
      </c>
      <c r="N2152" s="106">
        <v>40.42</v>
      </c>
      <c r="O2152" s="106">
        <v>50.93</v>
      </c>
    </row>
    <row r="2153" spans="1:15">
      <c r="A2153" s="106">
        <v>2010</v>
      </c>
      <c r="B2153" s="106" t="s">
        <v>643</v>
      </c>
      <c r="C2153" s="106" t="s">
        <v>630</v>
      </c>
      <c r="D2153" s="106" t="s">
        <v>353</v>
      </c>
      <c r="E2153" s="106" t="s">
        <v>628</v>
      </c>
      <c r="F2153" s="106" t="s">
        <v>629</v>
      </c>
      <c r="G2153" s="106">
        <v>16.579999999999998</v>
      </c>
      <c r="H2153" s="106">
        <v>19.36</v>
      </c>
      <c r="I2153" s="106">
        <v>21.98</v>
      </c>
      <c r="J2153" s="106">
        <v>24.61</v>
      </c>
      <c r="K2153" s="106">
        <v>27.45</v>
      </c>
      <c r="L2153" s="106">
        <v>31.16</v>
      </c>
      <c r="M2153" s="106">
        <v>35.130000000000003</v>
      </c>
      <c r="N2153" s="106">
        <v>40.409999999999997</v>
      </c>
      <c r="O2153" s="106">
        <v>50.92</v>
      </c>
    </row>
    <row r="2154" spans="1:15">
      <c r="A2154" s="106">
        <v>2010</v>
      </c>
      <c r="B2154" s="106" t="s">
        <v>643</v>
      </c>
      <c r="C2154" s="106" t="s">
        <v>626</v>
      </c>
      <c r="D2154" s="106" t="s">
        <v>353</v>
      </c>
      <c r="E2154" s="106" t="s">
        <v>628</v>
      </c>
      <c r="F2154" s="106" t="s">
        <v>301</v>
      </c>
      <c r="G2154" s="106">
        <v>17.7</v>
      </c>
      <c r="H2154" s="106">
        <v>21.93</v>
      </c>
      <c r="I2154" s="106">
        <v>24.51</v>
      </c>
      <c r="J2154" s="106">
        <v>26.98</v>
      </c>
      <c r="K2154" s="106">
        <v>29.46</v>
      </c>
      <c r="L2154" s="106">
        <v>32.15</v>
      </c>
      <c r="M2154" s="106">
        <v>35.590000000000003</v>
      </c>
      <c r="N2154" s="106">
        <v>40.43</v>
      </c>
      <c r="O2154" s="106">
        <v>46.95</v>
      </c>
    </row>
    <row r="2155" spans="1:15">
      <c r="A2155" s="106">
        <v>2010</v>
      </c>
      <c r="B2155" s="106" t="s">
        <v>643</v>
      </c>
      <c r="C2155" s="106" t="s">
        <v>630</v>
      </c>
      <c r="D2155" s="106" t="s">
        <v>353</v>
      </c>
      <c r="E2155" s="106" t="s">
        <v>628</v>
      </c>
      <c r="F2155" s="106" t="s">
        <v>301</v>
      </c>
      <c r="G2155" s="106">
        <v>17.7</v>
      </c>
      <c r="H2155" s="106">
        <v>21.89</v>
      </c>
      <c r="I2155" s="106">
        <v>24.51</v>
      </c>
      <c r="J2155" s="106">
        <v>26.97</v>
      </c>
      <c r="K2155" s="106">
        <v>29.46</v>
      </c>
      <c r="L2155" s="106">
        <v>32.130000000000003</v>
      </c>
      <c r="M2155" s="106">
        <v>35.590000000000003</v>
      </c>
      <c r="N2155" s="106">
        <v>40.43</v>
      </c>
      <c r="O2155" s="106">
        <v>46.91</v>
      </c>
    </row>
    <row r="2156" spans="1:15">
      <c r="A2156" s="106">
        <v>2010</v>
      </c>
      <c r="B2156" s="106" t="s">
        <v>643</v>
      </c>
      <c r="C2156" s="106" t="s">
        <v>626</v>
      </c>
      <c r="D2156" s="106" t="s">
        <v>353</v>
      </c>
      <c r="E2156" s="106" t="s">
        <v>628</v>
      </c>
      <c r="F2156" s="106" t="s">
        <v>353</v>
      </c>
      <c r="G2156" s="106">
        <v>16.79</v>
      </c>
      <c r="H2156" s="106">
        <v>19.649999999999999</v>
      </c>
      <c r="I2156" s="106">
        <v>22.43</v>
      </c>
      <c r="J2156" s="106">
        <v>24.96</v>
      </c>
      <c r="K2156" s="106">
        <v>27.89</v>
      </c>
      <c r="L2156" s="106">
        <v>31.34</v>
      </c>
      <c r="M2156" s="106">
        <v>35.229999999999997</v>
      </c>
      <c r="N2156" s="106">
        <v>40.42</v>
      </c>
      <c r="O2156" s="106">
        <v>50.03</v>
      </c>
    </row>
    <row r="2157" spans="1:15">
      <c r="A2157" s="106">
        <v>2010</v>
      </c>
      <c r="B2157" s="106" t="s">
        <v>643</v>
      </c>
      <c r="C2157" s="106" t="s">
        <v>630</v>
      </c>
      <c r="D2157" s="106" t="s">
        <v>353</v>
      </c>
      <c r="E2157" s="106" t="s">
        <v>628</v>
      </c>
      <c r="F2157" s="106" t="s">
        <v>353</v>
      </c>
      <c r="G2157" s="106">
        <v>16.690000000000001</v>
      </c>
      <c r="H2157" s="106">
        <v>19.600000000000001</v>
      </c>
      <c r="I2157" s="106">
        <v>22.4</v>
      </c>
      <c r="J2157" s="106">
        <v>24.94</v>
      </c>
      <c r="K2157" s="106">
        <v>27.84</v>
      </c>
      <c r="L2157" s="106">
        <v>31.33</v>
      </c>
      <c r="M2157" s="106">
        <v>35.200000000000003</v>
      </c>
      <c r="N2157" s="106">
        <v>40.42</v>
      </c>
      <c r="O2157" s="106">
        <v>50.03</v>
      </c>
    </row>
    <row r="2158" spans="1:15">
      <c r="A2158" s="106">
        <v>2010</v>
      </c>
      <c r="B2158" s="106" t="s">
        <v>643</v>
      </c>
      <c r="C2158" s="106" t="s">
        <v>626</v>
      </c>
      <c r="D2158" s="106" t="s">
        <v>353</v>
      </c>
      <c r="E2158" s="106" t="s">
        <v>631</v>
      </c>
      <c r="F2158" s="106" t="s">
        <v>629</v>
      </c>
      <c r="G2158" s="106">
        <v>10.93</v>
      </c>
      <c r="H2158" s="106">
        <v>12.08</v>
      </c>
      <c r="I2158" s="106">
        <v>13</v>
      </c>
      <c r="J2158" s="106">
        <v>13.96</v>
      </c>
      <c r="K2158" s="106">
        <v>14.98</v>
      </c>
      <c r="L2158" s="106">
        <v>16.11</v>
      </c>
      <c r="M2158" s="106">
        <v>17.57</v>
      </c>
      <c r="N2158" s="106">
        <v>19.87</v>
      </c>
      <c r="O2158" s="106">
        <v>24.28</v>
      </c>
    </row>
    <row r="2159" spans="1:15">
      <c r="A2159" s="106">
        <v>2010</v>
      </c>
      <c r="B2159" s="106" t="s">
        <v>643</v>
      </c>
      <c r="C2159" s="106" t="s">
        <v>630</v>
      </c>
      <c r="D2159" s="106" t="s">
        <v>353</v>
      </c>
      <c r="E2159" s="106" t="s">
        <v>631</v>
      </c>
      <c r="F2159" s="106" t="s">
        <v>629</v>
      </c>
      <c r="G2159" s="106">
        <v>10.76</v>
      </c>
      <c r="H2159" s="106">
        <v>11.99</v>
      </c>
      <c r="I2159" s="106">
        <v>12.91</v>
      </c>
      <c r="J2159" s="106">
        <v>13.89</v>
      </c>
      <c r="K2159" s="106">
        <v>14.9</v>
      </c>
      <c r="L2159" s="106">
        <v>16.05</v>
      </c>
      <c r="M2159" s="106">
        <v>17.510000000000002</v>
      </c>
      <c r="N2159" s="106">
        <v>19.78</v>
      </c>
      <c r="O2159" s="106">
        <v>24.2</v>
      </c>
    </row>
    <row r="2160" spans="1:15">
      <c r="A2160" s="106">
        <v>2010</v>
      </c>
      <c r="B2160" s="106" t="s">
        <v>643</v>
      </c>
      <c r="C2160" s="106" t="s">
        <v>626</v>
      </c>
      <c r="D2160" s="106" t="s">
        <v>353</v>
      </c>
      <c r="E2160" s="106" t="s">
        <v>631</v>
      </c>
      <c r="F2160" s="106" t="s">
        <v>301</v>
      </c>
      <c r="G2160" s="106">
        <v>10.27</v>
      </c>
      <c r="H2160" s="106">
        <v>10.38</v>
      </c>
      <c r="I2160" s="106">
        <v>11.28</v>
      </c>
      <c r="J2160" s="106">
        <v>12.24</v>
      </c>
      <c r="K2160" s="106">
        <v>13.5</v>
      </c>
      <c r="L2160" s="106">
        <v>15.38</v>
      </c>
      <c r="M2160" s="106">
        <v>18.54</v>
      </c>
      <c r="N2160" s="106">
        <v>21.68</v>
      </c>
      <c r="O2160" s="106">
        <v>26.93</v>
      </c>
    </row>
    <row r="2161" spans="1:15">
      <c r="A2161" s="106">
        <v>2010</v>
      </c>
      <c r="B2161" s="106" t="s">
        <v>643</v>
      </c>
      <c r="C2161" s="106" t="s">
        <v>630</v>
      </c>
      <c r="D2161" s="106" t="s">
        <v>353</v>
      </c>
      <c r="E2161" s="106" t="s">
        <v>631</v>
      </c>
      <c r="F2161" s="106" t="s">
        <v>301</v>
      </c>
      <c r="G2161" s="106">
        <v>10.27</v>
      </c>
      <c r="H2161" s="106">
        <v>10.38</v>
      </c>
      <c r="I2161" s="106">
        <v>11.27</v>
      </c>
      <c r="J2161" s="106">
        <v>12.24</v>
      </c>
      <c r="K2161" s="106">
        <v>13.5</v>
      </c>
      <c r="L2161" s="106">
        <v>15.38</v>
      </c>
      <c r="M2161" s="106">
        <v>18.53</v>
      </c>
      <c r="N2161" s="106">
        <v>21.68</v>
      </c>
      <c r="O2161" s="106">
        <v>26.87</v>
      </c>
    </row>
    <row r="2162" spans="1:15">
      <c r="A2162" s="106">
        <v>2010</v>
      </c>
      <c r="B2162" s="106" t="s">
        <v>643</v>
      </c>
      <c r="C2162" s="106" t="s">
        <v>626</v>
      </c>
      <c r="D2162" s="106" t="s">
        <v>353</v>
      </c>
      <c r="E2162" s="106" t="s">
        <v>631</v>
      </c>
      <c r="F2162" s="106" t="s">
        <v>353</v>
      </c>
      <c r="G2162" s="106">
        <v>10.6</v>
      </c>
      <c r="H2162" s="106">
        <v>11.86</v>
      </c>
      <c r="I2162" s="106">
        <v>12.77</v>
      </c>
      <c r="J2162" s="106">
        <v>13.78</v>
      </c>
      <c r="K2162" s="106">
        <v>14.84</v>
      </c>
      <c r="L2162" s="106">
        <v>16.059999999999999</v>
      </c>
      <c r="M2162" s="106">
        <v>17.68</v>
      </c>
      <c r="N2162" s="106">
        <v>20.149999999999999</v>
      </c>
      <c r="O2162" s="106">
        <v>24.64</v>
      </c>
    </row>
    <row r="2163" spans="1:15">
      <c r="A2163" s="106">
        <v>2010</v>
      </c>
      <c r="B2163" s="106" t="s">
        <v>643</v>
      </c>
      <c r="C2163" s="106" t="s">
        <v>630</v>
      </c>
      <c r="D2163" s="106" t="s">
        <v>353</v>
      </c>
      <c r="E2163" s="106" t="s">
        <v>631</v>
      </c>
      <c r="F2163" s="106" t="s">
        <v>353</v>
      </c>
      <c r="G2163" s="106">
        <v>10.48</v>
      </c>
      <c r="H2163" s="106">
        <v>11.76</v>
      </c>
      <c r="I2163" s="106">
        <v>12.71</v>
      </c>
      <c r="J2163" s="106">
        <v>13.7</v>
      </c>
      <c r="K2163" s="106">
        <v>14.78</v>
      </c>
      <c r="L2163" s="106">
        <v>16</v>
      </c>
      <c r="M2163" s="106">
        <v>17.61</v>
      </c>
      <c r="N2163" s="106">
        <v>20.059999999999999</v>
      </c>
      <c r="O2163" s="106">
        <v>24.53</v>
      </c>
    </row>
    <row r="2164" spans="1:15">
      <c r="A2164" s="106">
        <v>2010</v>
      </c>
      <c r="B2164" s="106" t="s">
        <v>643</v>
      </c>
      <c r="C2164" s="106" t="s">
        <v>626</v>
      </c>
      <c r="D2164" s="106" t="s">
        <v>353</v>
      </c>
      <c r="E2164" s="106" t="s">
        <v>353</v>
      </c>
      <c r="F2164" s="106" t="s">
        <v>629</v>
      </c>
      <c r="G2164" s="106">
        <v>11.66</v>
      </c>
      <c r="H2164" s="106">
        <v>13</v>
      </c>
      <c r="I2164" s="106">
        <v>14.37</v>
      </c>
      <c r="J2164" s="106">
        <v>15.88</v>
      </c>
      <c r="K2164" s="106">
        <v>17.72</v>
      </c>
      <c r="L2164" s="106">
        <v>20.16</v>
      </c>
      <c r="M2164" s="106">
        <v>23.68</v>
      </c>
      <c r="N2164" s="106">
        <v>28.45</v>
      </c>
      <c r="O2164" s="106">
        <v>36.99</v>
      </c>
    </row>
    <row r="2165" spans="1:15">
      <c r="A2165" s="106">
        <v>2010</v>
      </c>
      <c r="B2165" s="106" t="s">
        <v>643</v>
      </c>
      <c r="C2165" s="106" t="s">
        <v>630</v>
      </c>
      <c r="D2165" s="106" t="s">
        <v>353</v>
      </c>
      <c r="E2165" s="106" t="s">
        <v>353</v>
      </c>
      <c r="F2165" s="106" t="s">
        <v>629</v>
      </c>
      <c r="G2165" s="106">
        <v>11.52</v>
      </c>
      <c r="H2165" s="106">
        <v>12.9</v>
      </c>
      <c r="I2165" s="106">
        <v>14.29</v>
      </c>
      <c r="J2165" s="106">
        <v>15.78</v>
      </c>
      <c r="K2165" s="106">
        <v>17.62</v>
      </c>
      <c r="L2165" s="106">
        <v>20.02</v>
      </c>
      <c r="M2165" s="106">
        <v>23.59</v>
      </c>
      <c r="N2165" s="106">
        <v>28.36</v>
      </c>
      <c r="O2165" s="106">
        <v>36.85</v>
      </c>
    </row>
    <row r="2166" spans="1:15">
      <c r="A2166" s="106">
        <v>2010</v>
      </c>
      <c r="B2166" s="106" t="s">
        <v>643</v>
      </c>
      <c r="C2166" s="106" t="s">
        <v>626</v>
      </c>
      <c r="D2166" s="106" t="s">
        <v>353</v>
      </c>
      <c r="E2166" s="106" t="s">
        <v>353</v>
      </c>
      <c r="F2166" s="106" t="s">
        <v>301</v>
      </c>
      <c r="G2166" s="106">
        <v>10.27</v>
      </c>
      <c r="H2166" s="106">
        <v>11.34</v>
      </c>
      <c r="I2166" s="106">
        <v>12.85</v>
      </c>
      <c r="J2166" s="106">
        <v>15.24</v>
      </c>
      <c r="K2166" s="106">
        <v>18.84</v>
      </c>
      <c r="L2166" s="106">
        <v>22.32</v>
      </c>
      <c r="M2166" s="106">
        <v>26.01</v>
      </c>
      <c r="N2166" s="106">
        <v>30.31</v>
      </c>
      <c r="O2166" s="106">
        <v>37.6</v>
      </c>
    </row>
    <row r="2167" spans="1:15">
      <c r="A2167" s="106">
        <v>2010</v>
      </c>
      <c r="B2167" s="106" t="s">
        <v>643</v>
      </c>
      <c r="C2167" s="106" t="s">
        <v>630</v>
      </c>
      <c r="D2167" s="106" t="s">
        <v>353</v>
      </c>
      <c r="E2167" s="106" t="s">
        <v>353</v>
      </c>
      <c r="F2167" s="106" t="s">
        <v>301</v>
      </c>
      <c r="G2167" s="106">
        <v>10.27</v>
      </c>
      <c r="H2167" s="106">
        <v>11.33</v>
      </c>
      <c r="I2167" s="106">
        <v>12.84</v>
      </c>
      <c r="J2167" s="106">
        <v>15.22</v>
      </c>
      <c r="K2167" s="106">
        <v>18.82</v>
      </c>
      <c r="L2167" s="106">
        <v>22.3</v>
      </c>
      <c r="M2167" s="106">
        <v>25.99</v>
      </c>
      <c r="N2167" s="106">
        <v>30.28</v>
      </c>
      <c r="O2167" s="106">
        <v>37.6</v>
      </c>
    </row>
    <row r="2168" spans="1:15">
      <c r="A2168" s="106">
        <v>2010</v>
      </c>
      <c r="B2168" s="106" t="s">
        <v>643</v>
      </c>
      <c r="C2168" s="106" t="s">
        <v>626</v>
      </c>
      <c r="D2168" s="106" t="s">
        <v>353</v>
      </c>
      <c r="E2168" s="106" t="s">
        <v>353</v>
      </c>
      <c r="F2168" s="106" t="s">
        <v>353</v>
      </c>
      <c r="G2168" s="106">
        <v>11.29</v>
      </c>
      <c r="H2168" s="106">
        <v>12.79</v>
      </c>
      <c r="I2168" s="106">
        <v>14.23</v>
      </c>
      <c r="J2168" s="106">
        <v>15.82</v>
      </c>
      <c r="K2168" s="106">
        <v>17.829999999999998</v>
      </c>
      <c r="L2168" s="106">
        <v>20.46</v>
      </c>
      <c r="M2168" s="106">
        <v>24.03</v>
      </c>
      <c r="N2168" s="106">
        <v>28.85</v>
      </c>
      <c r="O2168" s="106">
        <v>37.03</v>
      </c>
    </row>
    <row r="2169" spans="1:15">
      <c r="A2169" s="106">
        <v>2010</v>
      </c>
      <c r="B2169" s="106" t="s">
        <v>643</v>
      </c>
      <c r="C2169" s="106" t="s">
        <v>630</v>
      </c>
      <c r="D2169" s="106" t="s">
        <v>353</v>
      </c>
      <c r="E2169" s="106" t="s">
        <v>353</v>
      </c>
      <c r="F2169" s="106" t="s">
        <v>353</v>
      </c>
      <c r="G2169" s="106">
        <v>11.15</v>
      </c>
      <c r="H2169" s="106">
        <v>12.7</v>
      </c>
      <c r="I2169" s="106">
        <v>14.14</v>
      </c>
      <c r="J2169" s="106">
        <v>15.74</v>
      </c>
      <c r="K2169" s="106">
        <v>17.75</v>
      </c>
      <c r="L2169" s="106">
        <v>20.38</v>
      </c>
      <c r="M2169" s="106">
        <v>23.93</v>
      </c>
      <c r="N2169" s="106">
        <v>28.73</v>
      </c>
      <c r="O2169" s="106">
        <v>36.97</v>
      </c>
    </row>
    <row r="2170" spans="1:15">
      <c r="A2170" s="106">
        <v>2010</v>
      </c>
      <c r="B2170" s="106" t="s">
        <v>643</v>
      </c>
      <c r="C2170" s="106" t="s">
        <v>626</v>
      </c>
      <c r="D2170" s="106" t="s">
        <v>634</v>
      </c>
      <c r="E2170" s="106" t="s">
        <v>628</v>
      </c>
      <c r="F2170" s="106" t="s">
        <v>629</v>
      </c>
      <c r="G2170" s="106">
        <v>19.14</v>
      </c>
      <c r="H2170" s="106">
        <v>22.21</v>
      </c>
      <c r="I2170" s="106">
        <v>24.97</v>
      </c>
      <c r="J2170" s="106">
        <v>27.68</v>
      </c>
      <c r="K2170" s="106">
        <v>31.18</v>
      </c>
      <c r="L2170" s="106">
        <v>34.39</v>
      </c>
      <c r="M2170" s="106">
        <v>38.44</v>
      </c>
      <c r="N2170" s="106">
        <v>44.31</v>
      </c>
      <c r="O2170" s="106">
        <v>55.3</v>
      </c>
    </row>
    <row r="2171" spans="1:15">
      <c r="A2171" s="106">
        <v>2010</v>
      </c>
      <c r="B2171" s="106" t="s">
        <v>643</v>
      </c>
      <c r="C2171" s="106" t="s">
        <v>630</v>
      </c>
      <c r="D2171" s="106" t="s">
        <v>634</v>
      </c>
      <c r="E2171" s="106" t="s">
        <v>628</v>
      </c>
      <c r="F2171" s="106" t="s">
        <v>629</v>
      </c>
      <c r="G2171" s="106">
        <v>19.07</v>
      </c>
      <c r="H2171" s="106">
        <v>22.18</v>
      </c>
      <c r="I2171" s="106">
        <v>24.95</v>
      </c>
      <c r="J2171" s="106">
        <v>27.65</v>
      </c>
      <c r="K2171" s="106">
        <v>31.13</v>
      </c>
      <c r="L2171" s="106">
        <v>34.35</v>
      </c>
      <c r="M2171" s="106">
        <v>38.42</v>
      </c>
      <c r="N2171" s="106">
        <v>44.29</v>
      </c>
      <c r="O2171" s="106">
        <v>55.3</v>
      </c>
    </row>
    <row r="2172" spans="1:15">
      <c r="A2172" s="106">
        <v>2010</v>
      </c>
      <c r="B2172" s="106" t="s">
        <v>643</v>
      </c>
      <c r="C2172" s="106" t="s">
        <v>626</v>
      </c>
      <c r="D2172" s="106" t="s">
        <v>634</v>
      </c>
      <c r="E2172" s="106" t="s">
        <v>628</v>
      </c>
      <c r="F2172" s="106" t="s">
        <v>301</v>
      </c>
      <c r="G2172" s="106">
        <v>20.83</v>
      </c>
      <c r="H2172" s="106">
        <v>23.33</v>
      </c>
      <c r="I2172" s="106">
        <v>24.82</v>
      </c>
      <c r="J2172" s="106">
        <v>26.34</v>
      </c>
      <c r="K2172" s="106">
        <v>28.45</v>
      </c>
      <c r="L2172" s="106">
        <v>30.33</v>
      </c>
      <c r="M2172" s="106">
        <v>32.840000000000003</v>
      </c>
      <c r="N2172" s="106">
        <v>37.619999999999997</v>
      </c>
      <c r="O2172" s="106">
        <v>46.97</v>
      </c>
    </row>
    <row r="2173" spans="1:15">
      <c r="A2173" s="106">
        <v>2010</v>
      </c>
      <c r="B2173" s="106" t="s">
        <v>643</v>
      </c>
      <c r="C2173" s="106" t="s">
        <v>630</v>
      </c>
      <c r="D2173" s="106" t="s">
        <v>634</v>
      </c>
      <c r="E2173" s="106" t="s">
        <v>628</v>
      </c>
      <c r="F2173" s="106" t="s">
        <v>301</v>
      </c>
      <c r="G2173" s="106">
        <v>20.83</v>
      </c>
      <c r="H2173" s="106">
        <v>23.33</v>
      </c>
      <c r="I2173" s="106">
        <v>24.82</v>
      </c>
      <c r="J2173" s="106">
        <v>26.34</v>
      </c>
      <c r="K2173" s="106">
        <v>28.45</v>
      </c>
      <c r="L2173" s="106">
        <v>30.33</v>
      </c>
      <c r="M2173" s="106">
        <v>32.840000000000003</v>
      </c>
      <c r="N2173" s="106">
        <v>37.619999999999997</v>
      </c>
      <c r="O2173" s="106">
        <v>46.97</v>
      </c>
    </row>
    <row r="2174" spans="1:15">
      <c r="A2174" s="106">
        <v>2010</v>
      </c>
      <c r="B2174" s="106" t="s">
        <v>643</v>
      </c>
      <c r="C2174" s="106" t="s">
        <v>626</v>
      </c>
      <c r="D2174" s="106" t="s">
        <v>634</v>
      </c>
      <c r="E2174" s="106" t="s">
        <v>628</v>
      </c>
      <c r="F2174" s="106" t="s">
        <v>353</v>
      </c>
      <c r="G2174" s="106">
        <v>19.420000000000002</v>
      </c>
      <c r="H2174" s="106">
        <v>22.43</v>
      </c>
      <c r="I2174" s="106">
        <v>24.95</v>
      </c>
      <c r="J2174" s="106">
        <v>27.5</v>
      </c>
      <c r="K2174" s="106">
        <v>30.64</v>
      </c>
      <c r="L2174" s="106">
        <v>33.93</v>
      </c>
      <c r="M2174" s="106">
        <v>37.65</v>
      </c>
      <c r="N2174" s="106">
        <v>43.59</v>
      </c>
      <c r="O2174" s="106">
        <v>53.86</v>
      </c>
    </row>
    <row r="2175" spans="1:15">
      <c r="A2175" s="106">
        <v>2010</v>
      </c>
      <c r="B2175" s="106" t="s">
        <v>643</v>
      </c>
      <c r="C2175" s="106" t="s">
        <v>630</v>
      </c>
      <c r="D2175" s="106" t="s">
        <v>634</v>
      </c>
      <c r="E2175" s="106" t="s">
        <v>628</v>
      </c>
      <c r="F2175" s="106" t="s">
        <v>353</v>
      </c>
      <c r="G2175" s="106">
        <v>19.38</v>
      </c>
      <c r="H2175" s="106">
        <v>22.42</v>
      </c>
      <c r="I2175" s="106">
        <v>24.9</v>
      </c>
      <c r="J2175" s="106">
        <v>27.48</v>
      </c>
      <c r="K2175" s="106">
        <v>30.63</v>
      </c>
      <c r="L2175" s="106">
        <v>33.9</v>
      </c>
      <c r="M2175" s="106">
        <v>37.65</v>
      </c>
      <c r="N2175" s="106">
        <v>43.54</v>
      </c>
      <c r="O2175" s="106">
        <v>53.85</v>
      </c>
    </row>
    <row r="2176" spans="1:15">
      <c r="A2176" s="106">
        <v>2010</v>
      </c>
      <c r="B2176" s="106" t="s">
        <v>643</v>
      </c>
      <c r="C2176" s="106" t="s">
        <v>626</v>
      </c>
      <c r="D2176" s="106" t="s">
        <v>634</v>
      </c>
      <c r="E2176" s="106" t="s">
        <v>631</v>
      </c>
      <c r="F2176" s="106" t="s">
        <v>629</v>
      </c>
      <c r="G2176" s="106">
        <v>12.24</v>
      </c>
      <c r="H2176" s="106">
        <v>14.02</v>
      </c>
      <c r="I2176" s="106">
        <v>15.25</v>
      </c>
      <c r="J2176" s="106">
        <v>16.350000000000001</v>
      </c>
      <c r="K2176" s="106">
        <v>17.73</v>
      </c>
      <c r="L2176" s="106">
        <v>19.47</v>
      </c>
      <c r="M2176" s="106">
        <v>22.03</v>
      </c>
      <c r="N2176" s="106">
        <v>25.86</v>
      </c>
      <c r="O2176" s="106">
        <v>30.19</v>
      </c>
    </row>
    <row r="2177" spans="1:15">
      <c r="A2177" s="106">
        <v>2010</v>
      </c>
      <c r="B2177" s="106" t="s">
        <v>643</v>
      </c>
      <c r="C2177" s="106" t="s">
        <v>630</v>
      </c>
      <c r="D2177" s="106" t="s">
        <v>634</v>
      </c>
      <c r="E2177" s="106" t="s">
        <v>631</v>
      </c>
      <c r="F2177" s="106" t="s">
        <v>629</v>
      </c>
      <c r="G2177" s="106">
        <v>12.21</v>
      </c>
      <c r="H2177" s="106">
        <v>13.98</v>
      </c>
      <c r="I2177" s="106">
        <v>15.24</v>
      </c>
      <c r="J2177" s="106">
        <v>16.32</v>
      </c>
      <c r="K2177" s="106">
        <v>17.63</v>
      </c>
      <c r="L2177" s="106">
        <v>19.43</v>
      </c>
      <c r="M2177" s="106">
        <v>21.96</v>
      </c>
      <c r="N2177" s="106">
        <v>25.79</v>
      </c>
      <c r="O2177" s="106">
        <v>30.19</v>
      </c>
    </row>
    <row r="2178" spans="1:15">
      <c r="A2178" s="106">
        <v>2010</v>
      </c>
      <c r="B2178" s="106" t="s">
        <v>643</v>
      </c>
      <c r="C2178" s="106" t="s">
        <v>626</v>
      </c>
      <c r="D2178" s="106" t="s">
        <v>634</v>
      </c>
      <c r="E2178" s="106" t="s">
        <v>631</v>
      </c>
      <c r="F2178" s="106" t="s">
        <v>301</v>
      </c>
      <c r="G2178" s="106">
        <v>12.05</v>
      </c>
      <c r="H2178" s="106">
        <v>15.06</v>
      </c>
      <c r="I2178" s="106">
        <v>18.510000000000002</v>
      </c>
      <c r="J2178" s="106">
        <v>20.7</v>
      </c>
      <c r="K2178" s="106">
        <v>22.1</v>
      </c>
      <c r="L2178" s="106">
        <v>23.96</v>
      </c>
      <c r="M2178" s="106">
        <v>26.01</v>
      </c>
      <c r="N2178" s="106">
        <v>28</v>
      </c>
      <c r="O2178" s="106">
        <v>31.02</v>
      </c>
    </row>
    <row r="2179" spans="1:15">
      <c r="A2179" s="106">
        <v>2010</v>
      </c>
      <c r="B2179" s="106" t="s">
        <v>643</v>
      </c>
      <c r="C2179" s="106" t="s">
        <v>630</v>
      </c>
      <c r="D2179" s="106" t="s">
        <v>634</v>
      </c>
      <c r="E2179" s="106" t="s">
        <v>631</v>
      </c>
      <c r="F2179" s="106" t="s">
        <v>301</v>
      </c>
      <c r="G2179" s="106">
        <v>12.05</v>
      </c>
      <c r="H2179" s="106">
        <v>15.06</v>
      </c>
      <c r="I2179" s="106">
        <v>18.510000000000002</v>
      </c>
      <c r="J2179" s="106">
        <v>20.7</v>
      </c>
      <c r="K2179" s="106">
        <v>22.1</v>
      </c>
      <c r="L2179" s="106">
        <v>23.96</v>
      </c>
      <c r="M2179" s="106">
        <v>26.01</v>
      </c>
      <c r="N2179" s="106">
        <v>28</v>
      </c>
      <c r="O2179" s="106">
        <v>31.02</v>
      </c>
    </row>
    <row r="2180" spans="1:15">
      <c r="A2180" s="106">
        <v>2010</v>
      </c>
      <c r="B2180" s="106" t="s">
        <v>643</v>
      </c>
      <c r="C2180" s="106" t="s">
        <v>626</v>
      </c>
      <c r="D2180" s="106" t="s">
        <v>634</v>
      </c>
      <c r="E2180" s="106" t="s">
        <v>631</v>
      </c>
      <c r="F2180" s="106" t="s">
        <v>353</v>
      </c>
      <c r="G2180" s="106">
        <v>12.23</v>
      </c>
      <c r="H2180" s="106">
        <v>14.06</v>
      </c>
      <c r="I2180" s="106">
        <v>15.39</v>
      </c>
      <c r="J2180" s="106">
        <v>16.68</v>
      </c>
      <c r="K2180" s="106">
        <v>18.2</v>
      </c>
      <c r="L2180" s="106">
        <v>20.190000000000001</v>
      </c>
      <c r="M2180" s="106">
        <v>22.88</v>
      </c>
      <c r="N2180" s="106">
        <v>26.14</v>
      </c>
      <c r="O2180" s="106">
        <v>30.38</v>
      </c>
    </row>
    <row r="2181" spans="1:15">
      <c r="A2181" s="106">
        <v>2010</v>
      </c>
      <c r="B2181" s="106" t="s">
        <v>643</v>
      </c>
      <c r="C2181" s="106" t="s">
        <v>630</v>
      </c>
      <c r="D2181" s="106" t="s">
        <v>634</v>
      </c>
      <c r="E2181" s="106" t="s">
        <v>631</v>
      </c>
      <c r="F2181" s="106" t="s">
        <v>353</v>
      </c>
      <c r="G2181" s="106">
        <v>12.2</v>
      </c>
      <c r="H2181" s="106">
        <v>14.03</v>
      </c>
      <c r="I2181" s="106">
        <v>15.37</v>
      </c>
      <c r="J2181" s="106">
        <v>16.670000000000002</v>
      </c>
      <c r="K2181" s="106">
        <v>18.18</v>
      </c>
      <c r="L2181" s="106">
        <v>20.14</v>
      </c>
      <c r="M2181" s="106">
        <v>22.87</v>
      </c>
      <c r="N2181" s="106">
        <v>26.14</v>
      </c>
      <c r="O2181" s="106">
        <v>30.28</v>
      </c>
    </row>
    <row r="2182" spans="1:15">
      <c r="A2182" s="106">
        <v>2010</v>
      </c>
      <c r="B2182" s="106" t="s">
        <v>643</v>
      </c>
      <c r="C2182" s="106" t="s">
        <v>626</v>
      </c>
      <c r="D2182" s="106" t="s">
        <v>634</v>
      </c>
      <c r="E2182" s="106" t="s">
        <v>353</v>
      </c>
      <c r="F2182" s="106" t="s">
        <v>629</v>
      </c>
      <c r="G2182" s="106">
        <v>14.03</v>
      </c>
      <c r="H2182" s="106">
        <v>16.239999999999998</v>
      </c>
      <c r="I2182" s="106">
        <v>18.47</v>
      </c>
      <c r="J2182" s="106">
        <v>20.9</v>
      </c>
      <c r="K2182" s="106">
        <v>24.03</v>
      </c>
      <c r="L2182" s="106">
        <v>27.07</v>
      </c>
      <c r="M2182" s="106">
        <v>31.26</v>
      </c>
      <c r="N2182" s="106">
        <v>35.9</v>
      </c>
      <c r="O2182" s="106">
        <v>45.43</v>
      </c>
    </row>
    <row r="2183" spans="1:15">
      <c r="A2183" s="106">
        <v>2010</v>
      </c>
      <c r="B2183" s="106" t="s">
        <v>643</v>
      </c>
      <c r="C2183" s="106" t="s">
        <v>630</v>
      </c>
      <c r="D2183" s="106" t="s">
        <v>634</v>
      </c>
      <c r="E2183" s="106" t="s">
        <v>353</v>
      </c>
      <c r="F2183" s="106" t="s">
        <v>629</v>
      </c>
      <c r="G2183" s="106">
        <v>13.99</v>
      </c>
      <c r="H2183" s="106">
        <v>16.149999999999999</v>
      </c>
      <c r="I2183" s="106">
        <v>18.45</v>
      </c>
      <c r="J2183" s="106">
        <v>20.87</v>
      </c>
      <c r="K2183" s="106">
        <v>23.99</v>
      </c>
      <c r="L2183" s="106">
        <v>27</v>
      </c>
      <c r="M2183" s="106">
        <v>31.22</v>
      </c>
      <c r="N2183" s="106">
        <v>35.880000000000003</v>
      </c>
      <c r="O2183" s="106">
        <v>45.42</v>
      </c>
    </row>
    <row r="2184" spans="1:15">
      <c r="A2184" s="106">
        <v>2010</v>
      </c>
      <c r="B2184" s="106" t="s">
        <v>643</v>
      </c>
      <c r="C2184" s="106" t="s">
        <v>626</v>
      </c>
      <c r="D2184" s="106" t="s">
        <v>634</v>
      </c>
      <c r="E2184" s="106" t="s">
        <v>353</v>
      </c>
      <c r="F2184" s="106" t="s">
        <v>301</v>
      </c>
      <c r="G2184" s="106">
        <v>15.06</v>
      </c>
      <c r="H2184" s="106">
        <v>19.899999999999999</v>
      </c>
      <c r="I2184" s="106">
        <v>21.79</v>
      </c>
      <c r="J2184" s="106">
        <v>23.76</v>
      </c>
      <c r="K2184" s="106">
        <v>25.39</v>
      </c>
      <c r="L2184" s="106">
        <v>27.44</v>
      </c>
      <c r="M2184" s="106">
        <v>29.66</v>
      </c>
      <c r="N2184" s="106">
        <v>32.18</v>
      </c>
      <c r="O2184" s="106">
        <v>38.92</v>
      </c>
    </row>
    <row r="2185" spans="1:15">
      <c r="A2185" s="106">
        <v>2010</v>
      </c>
      <c r="B2185" s="106" t="s">
        <v>643</v>
      </c>
      <c r="C2185" s="106" t="s">
        <v>630</v>
      </c>
      <c r="D2185" s="106" t="s">
        <v>634</v>
      </c>
      <c r="E2185" s="106" t="s">
        <v>353</v>
      </c>
      <c r="F2185" s="106" t="s">
        <v>301</v>
      </c>
      <c r="G2185" s="106">
        <v>15.06</v>
      </c>
      <c r="H2185" s="106">
        <v>19.899999999999999</v>
      </c>
      <c r="I2185" s="106">
        <v>21.79</v>
      </c>
      <c r="J2185" s="106">
        <v>23.76</v>
      </c>
      <c r="K2185" s="106">
        <v>25.39</v>
      </c>
      <c r="L2185" s="106">
        <v>27.44</v>
      </c>
      <c r="M2185" s="106">
        <v>29.66</v>
      </c>
      <c r="N2185" s="106">
        <v>32.18</v>
      </c>
      <c r="O2185" s="106">
        <v>38.92</v>
      </c>
    </row>
    <row r="2186" spans="1:15">
      <c r="A2186" s="106">
        <v>2010</v>
      </c>
      <c r="B2186" s="106" t="s">
        <v>643</v>
      </c>
      <c r="C2186" s="106" t="s">
        <v>626</v>
      </c>
      <c r="D2186" s="106" t="s">
        <v>634</v>
      </c>
      <c r="E2186" s="106" t="s">
        <v>353</v>
      </c>
      <c r="F2186" s="106" t="s">
        <v>353</v>
      </c>
      <c r="G2186" s="106">
        <v>14.07</v>
      </c>
      <c r="H2186" s="106">
        <v>16.510000000000002</v>
      </c>
      <c r="I2186" s="106">
        <v>18.809999999999999</v>
      </c>
      <c r="J2186" s="106">
        <v>21.43</v>
      </c>
      <c r="K2186" s="106">
        <v>24.3</v>
      </c>
      <c r="L2186" s="106">
        <v>27.18</v>
      </c>
      <c r="M2186" s="106">
        <v>30.94</v>
      </c>
      <c r="N2186" s="106">
        <v>35.53</v>
      </c>
      <c r="O2186" s="106">
        <v>44.45</v>
      </c>
    </row>
    <row r="2187" spans="1:15">
      <c r="A2187" s="106">
        <v>2010</v>
      </c>
      <c r="B2187" s="106" t="s">
        <v>643</v>
      </c>
      <c r="C2187" s="106" t="s">
        <v>630</v>
      </c>
      <c r="D2187" s="106" t="s">
        <v>634</v>
      </c>
      <c r="E2187" s="106" t="s">
        <v>353</v>
      </c>
      <c r="F2187" s="106" t="s">
        <v>353</v>
      </c>
      <c r="G2187" s="106">
        <v>14.03</v>
      </c>
      <c r="H2187" s="106">
        <v>16.489999999999998</v>
      </c>
      <c r="I2187" s="106">
        <v>18.78</v>
      </c>
      <c r="J2187" s="106">
        <v>21.38</v>
      </c>
      <c r="K2187" s="106">
        <v>24.28</v>
      </c>
      <c r="L2187" s="106">
        <v>27.14</v>
      </c>
      <c r="M2187" s="106">
        <v>30.89</v>
      </c>
      <c r="N2187" s="106">
        <v>35.53</v>
      </c>
      <c r="O2187" s="106">
        <v>44.44</v>
      </c>
    </row>
    <row r="2188" spans="1:15">
      <c r="A2188" s="106">
        <v>2010</v>
      </c>
      <c r="B2188" s="106" t="s">
        <v>644</v>
      </c>
      <c r="C2188" s="106" t="s">
        <v>626</v>
      </c>
      <c r="D2188" s="106" t="s">
        <v>627</v>
      </c>
      <c r="E2188" s="106" t="s">
        <v>628</v>
      </c>
      <c r="F2188" s="106" t="s">
        <v>629</v>
      </c>
      <c r="G2188" s="106">
        <v>2</v>
      </c>
      <c r="H2188" s="106">
        <v>2.81</v>
      </c>
      <c r="I2188" s="106">
        <v>3.78</v>
      </c>
      <c r="J2188" s="106">
        <v>4.5199999999999996</v>
      </c>
      <c r="K2188" s="106">
        <v>5.32</v>
      </c>
      <c r="L2188" s="106">
        <v>6.14</v>
      </c>
      <c r="M2188" s="106">
        <v>7.34</v>
      </c>
      <c r="N2188" s="106">
        <v>9.0299999999999994</v>
      </c>
      <c r="O2188" s="106">
        <v>12.4</v>
      </c>
    </row>
    <row r="2189" spans="1:15">
      <c r="A2189" s="106">
        <v>2010</v>
      </c>
      <c r="B2189" s="106" t="s">
        <v>644</v>
      </c>
      <c r="C2189" s="106" t="s">
        <v>630</v>
      </c>
      <c r="D2189" s="106" t="s">
        <v>627</v>
      </c>
      <c r="E2189" s="106" t="s">
        <v>628</v>
      </c>
      <c r="F2189" s="106" t="s">
        <v>629</v>
      </c>
      <c r="G2189" s="106">
        <v>2</v>
      </c>
      <c r="H2189" s="106">
        <v>2.81</v>
      </c>
      <c r="I2189" s="106">
        <v>3.78</v>
      </c>
      <c r="J2189" s="106">
        <v>4.5199999999999996</v>
      </c>
      <c r="K2189" s="106">
        <v>5.32</v>
      </c>
      <c r="L2189" s="106">
        <v>6.14</v>
      </c>
      <c r="M2189" s="106">
        <v>7.34</v>
      </c>
      <c r="N2189" s="106">
        <v>9.0299999999999994</v>
      </c>
      <c r="O2189" s="106">
        <v>12.4</v>
      </c>
    </row>
    <row r="2190" spans="1:15">
      <c r="A2190" s="106">
        <v>2010</v>
      </c>
      <c r="B2190" s="106" t="s">
        <v>644</v>
      </c>
      <c r="C2190" s="106" t="s">
        <v>626</v>
      </c>
      <c r="D2190" s="106" t="s">
        <v>627</v>
      </c>
      <c r="E2190" s="106" t="s">
        <v>628</v>
      </c>
      <c r="F2190" s="106" t="s">
        <v>301</v>
      </c>
      <c r="G2190" s="106">
        <v>1.54</v>
      </c>
      <c r="H2190" s="106">
        <v>1.69</v>
      </c>
      <c r="I2190" s="106">
        <v>2.12</v>
      </c>
      <c r="J2190" s="106">
        <v>2.72</v>
      </c>
      <c r="K2190" s="106">
        <v>3.43</v>
      </c>
      <c r="L2190" s="106">
        <v>4.2</v>
      </c>
      <c r="M2190" s="106">
        <v>5.36</v>
      </c>
      <c r="N2190" s="106">
        <v>6.87</v>
      </c>
      <c r="O2190" s="106">
        <v>9.9600000000000009</v>
      </c>
    </row>
    <row r="2191" spans="1:15">
      <c r="A2191" s="106">
        <v>2010</v>
      </c>
      <c r="B2191" s="106" t="s">
        <v>644</v>
      </c>
      <c r="C2191" s="106" t="s">
        <v>630</v>
      </c>
      <c r="D2191" s="106" t="s">
        <v>627</v>
      </c>
      <c r="E2191" s="106" t="s">
        <v>628</v>
      </c>
      <c r="F2191" s="106" t="s">
        <v>301</v>
      </c>
      <c r="G2191" s="106">
        <v>1.54</v>
      </c>
      <c r="H2191" s="106">
        <v>1.69</v>
      </c>
      <c r="I2191" s="106">
        <v>2.12</v>
      </c>
      <c r="J2191" s="106">
        <v>2.71</v>
      </c>
      <c r="K2191" s="106">
        <v>3.41</v>
      </c>
      <c r="L2191" s="106">
        <v>4.2</v>
      </c>
      <c r="M2191" s="106">
        <v>5.36</v>
      </c>
      <c r="N2191" s="106">
        <v>6.87</v>
      </c>
      <c r="O2191" s="106">
        <v>9.9600000000000009</v>
      </c>
    </row>
    <row r="2192" spans="1:15">
      <c r="A2192" s="106">
        <v>2010</v>
      </c>
      <c r="B2192" s="106" t="s">
        <v>644</v>
      </c>
      <c r="C2192" s="106" t="s">
        <v>626</v>
      </c>
      <c r="D2192" s="106" t="s">
        <v>627</v>
      </c>
      <c r="E2192" s="106" t="s">
        <v>628</v>
      </c>
      <c r="F2192" s="106" t="s">
        <v>353</v>
      </c>
      <c r="G2192" s="106">
        <v>1.68</v>
      </c>
      <c r="H2192" s="106">
        <v>2.5299999999999998</v>
      </c>
      <c r="I2192" s="106">
        <v>3.36</v>
      </c>
      <c r="J2192" s="106">
        <v>4.18</v>
      </c>
      <c r="K2192" s="106">
        <v>5.01</v>
      </c>
      <c r="L2192" s="106">
        <v>5.88</v>
      </c>
      <c r="M2192" s="106">
        <v>6.98</v>
      </c>
      <c r="N2192" s="106">
        <v>8.66</v>
      </c>
      <c r="O2192" s="106">
        <v>12.09</v>
      </c>
    </row>
    <row r="2193" spans="1:15">
      <c r="A2193" s="106">
        <v>2010</v>
      </c>
      <c r="B2193" s="106" t="s">
        <v>644</v>
      </c>
      <c r="C2193" s="106" t="s">
        <v>630</v>
      </c>
      <c r="D2193" s="106" t="s">
        <v>627</v>
      </c>
      <c r="E2193" s="106" t="s">
        <v>628</v>
      </c>
      <c r="F2193" s="106" t="s">
        <v>353</v>
      </c>
      <c r="G2193" s="106">
        <v>1.68</v>
      </c>
      <c r="H2193" s="106">
        <v>2.5299999999999998</v>
      </c>
      <c r="I2193" s="106">
        <v>3.36</v>
      </c>
      <c r="J2193" s="106">
        <v>4.18</v>
      </c>
      <c r="K2193" s="106">
        <v>5.01</v>
      </c>
      <c r="L2193" s="106">
        <v>5.88</v>
      </c>
      <c r="M2193" s="106">
        <v>6.98</v>
      </c>
      <c r="N2193" s="106">
        <v>8.66</v>
      </c>
      <c r="O2193" s="106">
        <v>12.09</v>
      </c>
    </row>
    <row r="2194" spans="1:15">
      <c r="A2194" s="106">
        <v>2010</v>
      </c>
      <c r="B2194" s="106" t="s">
        <v>644</v>
      </c>
      <c r="C2194" s="106" t="s">
        <v>626</v>
      </c>
      <c r="D2194" s="106" t="s">
        <v>627</v>
      </c>
      <c r="E2194" s="106" t="s">
        <v>631</v>
      </c>
      <c r="F2194" s="106" t="s">
        <v>629</v>
      </c>
      <c r="G2194" s="106">
        <v>1.62</v>
      </c>
      <c r="H2194" s="106">
        <v>1.98</v>
      </c>
      <c r="I2194" s="106">
        <v>2.5299999999999998</v>
      </c>
      <c r="J2194" s="106">
        <v>3.09</v>
      </c>
      <c r="K2194" s="106">
        <v>3.58</v>
      </c>
      <c r="L2194" s="106">
        <v>3.98</v>
      </c>
      <c r="M2194" s="106">
        <v>4.37</v>
      </c>
      <c r="N2194" s="106">
        <v>4.91</v>
      </c>
      <c r="O2194" s="106">
        <v>5.79</v>
      </c>
    </row>
    <row r="2195" spans="1:15">
      <c r="A2195" s="106">
        <v>2010</v>
      </c>
      <c r="B2195" s="106" t="s">
        <v>644</v>
      </c>
      <c r="C2195" s="106" t="s">
        <v>630</v>
      </c>
      <c r="D2195" s="106" t="s">
        <v>627</v>
      </c>
      <c r="E2195" s="106" t="s">
        <v>631</v>
      </c>
      <c r="F2195" s="106" t="s">
        <v>629</v>
      </c>
      <c r="G2195" s="106">
        <v>1.62</v>
      </c>
      <c r="H2195" s="106">
        <v>1.98</v>
      </c>
      <c r="I2195" s="106">
        <v>2.5299999999999998</v>
      </c>
      <c r="J2195" s="106">
        <v>3.09</v>
      </c>
      <c r="K2195" s="106">
        <v>3.58</v>
      </c>
      <c r="L2195" s="106">
        <v>3.98</v>
      </c>
      <c r="M2195" s="106">
        <v>4.37</v>
      </c>
      <c r="N2195" s="106">
        <v>4.91</v>
      </c>
      <c r="O2195" s="106">
        <v>5.79</v>
      </c>
    </row>
    <row r="2196" spans="1:15">
      <c r="A2196" s="106">
        <v>2010</v>
      </c>
      <c r="B2196" s="106" t="s">
        <v>644</v>
      </c>
      <c r="C2196" s="106" t="s">
        <v>626</v>
      </c>
      <c r="D2196" s="106" t="s">
        <v>627</v>
      </c>
      <c r="E2196" s="106" t="s">
        <v>631</v>
      </c>
      <c r="F2196" s="106" t="s">
        <v>301</v>
      </c>
      <c r="G2196" s="106">
        <v>1.51</v>
      </c>
      <c r="H2196" s="106">
        <v>1.55</v>
      </c>
      <c r="I2196" s="106">
        <v>1.67</v>
      </c>
      <c r="J2196" s="106">
        <v>1.83</v>
      </c>
      <c r="K2196" s="106">
        <v>2.1</v>
      </c>
      <c r="L2196" s="106">
        <v>2.44</v>
      </c>
      <c r="M2196" s="106">
        <v>3.02</v>
      </c>
      <c r="N2196" s="106">
        <v>3.87</v>
      </c>
      <c r="O2196" s="106">
        <v>5.08</v>
      </c>
    </row>
    <row r="2197" spans="1:15">
      <c r="A2197" s="106">
        <v>2010</v>
      </c>
      <c r="B2197" s="106" t="s">
        <v>644</v>
      </c>
      <c r="C2197" s="106" t="s">
        <v>630</v>
      </c>
      <c r="D2197" s="106" t="s">
        <v>627</v>
      </c>
      <c r="E2197" s="106" t="s">
        <v>631</v>
      </c>
      <c r="F2197" s="106" t="s">
        <v>301</v>
      </c>
      <c r="G2197" s="106">
        <v>1.51</v>
      </c>
      <c r="H2197" s="106">
        <v>1.55</v>
      </c>
      <c r="I2197" s="106">
        <v>1.67</v>
      </c>
      <c r="J2197" s="106">
        <v>1.83</v>
      </c>
      <c r="K2197" s="106">
        <v>2.1</v>
      </c>
      <c r="L2197" s="106">
        <v>2.44</v>
      </c>
      <c r="M2197" s="106">
        <v>3.02</v>
      </c>
      <c r="N2197" s="106">
        <v>3.87</v>
      </c>
      <c r="O2197" s="106">
        <v>5.08</v>
      </c>
    </row>
    <row r="2198" spans="1:15">
      <c r="A2198" s="106">
        <v>2010</v>
      </c>
      <c r="B2198" s="106" t="s">
        <v>644</v>
      </c>
      <c r="C2198" s="106" t="s">
        <v>626</v>
      </c>
      <c r="D2198" s="106" t="s">
        <v>627</v>
      </c>
      <c r="E2198" s="106" t="s">
        <v>631</v>
      </c>
      <c r="F2198" s="106" t="s">
        <v>353</v>
      </c>
      <c r="G2198" s="106">
        <v>1.54</v>
      </c>
      <c r="H2198" s="106">
        <v>1.75</v>
      </c>
      <c r="I2198" s="106">
        <v>2.1</v>
      </c>
      <c r="J2198" s="106">
        <v>2.62</v>
      </c>
      <c r="K2198" s="106">
        <v>3.22</v>
      </c>
      <c r="L2198" s="106">
        <v>3.73</v>
      </c>
      <c r="M2198" s="106">
        <v>4.2</v>
      </c>
      <c r="N2198" s="106">
        <v>4.74</v>
      </c>
      <c r="O2198" s="106">
        <v>5.66</v>
      </c>
    </row>
    <row r="2199" spans="1:15">
      <c r="A2199" s="106">
        <v>2010</v>
      </c>
      <c r="B2199" s="106" t="s">
        <v>644</v>
      </c>
      <c r="C2199" s="106" t="s">
        <v>630</v>
      </c>
      <c r="D2199" s="106" t="s">
        <v>627</v>
      </c>
      <c r="E2199" s="106" t="s">
        <v>631</v>
      </c>
      <c r="F2199" s="106" t="s">
        <v>353</v>
      </c>
      <c r="G2199" s="106">
        <v>1.54</v>
      </c>
      <c r="H2199" s="106">
        <v>1.75</v>
      </c>
      <c r="I2199" s="106">
        <v>2.1</v>
      </c>
      <c r="J2199" s="106">
        <v>2.62</v>
      </c>
      <c r="K2199" s="106">
        <v>3.22</v>
      </c>
      <c r="L2199" s="106">
        <v>3.73</v>
      </c>
      <c r="M2199" s="106">
        <v>4.2</v>
      </c>
      <c r="N2199" s="106">
        <v>4.74</v>
      </c>
      <c r="O2199" s="106">
        <v>5.66</v>
      </c>
    </row>
    <row r="2200" spans="1:15">
      <c r="A2200" s="106">
        <v>2010</v>
      </c>
      <c r="B2200" s="106" t="s">
        <v>644</v>
      </c>
      <c r="C2200" s="106" t="s">
        <v>626</v>
      </c>
      <c r="D2200" s="106" t="s">
        <v>627</v>
      </c>
      <c r="E2200" s="106" t="s">
        <v>353</v>
      </c>
      <c r="F2200" s="106" t="s">
        <v>629</v>
      </c>
      <c r="G2200" s="106">
        <v>1.68</v>
      </c>
      <c r="H2200" s="106">
        <v>2.34</v>
      </c>
      <c r="I2200" s="106">
        <v>3.01</v>
      </c>
      <c r="J2200" s="106">
        <v>3.68</v>
      </c>
      <c r="K2200" s="106">
        <v>4.2</v>
      </c>
      <c r="L2200" s="106">
        <v>4.8099999999999996</v>
      </c>
      <c r="M2200" s="106">
        <v>5.59</v>
      </c>
      <c r="N2200" s="106">
        <v>6.77</v>
      </c>
      <c r="O2200" s="106">
        <v>9.4499999999999993</v>
      </c>
    </row>
    <row r="2201" spans="1:15">
      <c r="A2201" s="106">
        <v>2010</v>
      </c>
      <c r="B2201" s="106" t="s">
        <v>644</v>
      </c>
      <c r="C2201" s="106" t="s">
        <v>630</v>
      </c>
      <c r="D2201" s="106" t="s">
        <v>627</v>
      </c>
      <c r="E2201" s="106" t="s">
        <v>353</v>
      </c>
      <c r="F2201" s="106" t="s">
        <v>629</v>
      </c>
      <c r="G2201" s="106">
        <v>1.68</v>
      </c>
      <c r="H2201" s="106">
        <v>2.34</v>
      </c>
      <c r="I2201" s="106">
        <v>3.01</v>
      </c>
      <c r="J2201" s="106">
        <v>3.68</v>
      </c>
      <c r="K2201" s="106">
        <v>4.2</v>
      </c>
      <c r="L2201" s="106">
        <v>4.8099999999999996</v>
      </c>
      <c r="M2201" s="106">
        <v>5.59</v>
      </c>
      <c r="N2201" s="106">
        <v>6.77</v>
      </c>
      <c r="O2201" s="106">
        <v>9.4499999999999993</v>
      </c>
    </row>
    <row r="2202" spans="1:15">
      <c r="A2202" s="106">
        <v>2010</v>
      </c>
      <c r="B2202" s="106" t="s">
        <v>644</v>
      </c>
      <c r="C2202" s="106" t="s">
        <v>626</v>
      </c>
      <c r="D2202" s="106" t="s">
        <v>627</v>
      </c>
      <c r="E2202" s="106" t="s">
        <v>353</v>
      </c>
      <c r="F2202" s="106" t="s">
        <v>301</v>
      </c>
      <c r="G2202" s="106">
        <v>1.52</v>
      </c>
      <c r="H2202" s="106">
        <v>1.59</v>
      </c>
      <c r="I2202" s="106">
        <v>1.74</v>
      </c>
      <c r="J2202" s="106">
        <v>2.09</v>
      </c>
      <c r="K2202" s="106">
        <v>2.48</v>
      </c>
      <c r="L2202" s="106">
        <v>3.08</v>
      </c>
      <c r="M2202" s="106">
        <v>3.99</v>
      </c>
      <c r="N2202" s="106">
        <v>5.04</v>
      </c>
      <c r="O2202" s="106">
        <v>7.14</v>
      </c>
    </row>
    <row r="2203" spans="1:15">
      <c r="A2203" s="106">
        <v>2010</v>
      </c>
      <c r="B2203" s="106" t="s">
        <v>644</v>
      </c>
      <c r="C2203" s="106" t="s">
        <v>630</v>
      </c>
      <c r="D2203" s="106" t="s">
        <v>627</v>
      </c>
      <c r="E2203" s="106" t="s">
        <v>353</v>
      </c>
      <c r="F2203" s="106" t="s">
        <v>301</v>
      </c>
      <c r="G2203" s="106">
        <v>1.52</v>
      </c>
      <c r="H2203" s="106">
        <v>1.59</v>
      </c>
      <c r="I2203" s="106">
        <v>1.74</v>
      </c>
      <c r="J2203" s="106">
        <v>2.09</v>
      </c>
      <c r="K2203" s="106">
        <v>2.48</v>
      </c>
      <c r="L2203" s="106">
        <v>3.08</v>
      </c>
      <c r="M2203" s="106">
        <v>3.99</v>
      </c>
      <c r="N2203" s="106">
        <v>5.04</v>
      </c>
      <c r="O2203" s="106">
        <v>7.14</v>
      </c>
    </row>
    <row r="2204" spans="1:15">
      <c r="A2204" s="106">
        <v>2010</v>
      </c>
      <c r="B2204" s="106" t="s">
        <v>644</v>
      </c>
      <c r="C2204" s="106" t="s">
        <v>626</v>
      </c>
      <c r="D2204" s="106" t="s">
        <v>627</v>
      </c>
      <c r="E2204" s="106" t="s">
        <v>353</v>
      </c>
      <c r="F2204" s="106" t="s">
        <v>353</v>
      </c>
      <c r="G2204" s="106">
        <v>1.59</v>
      </c>
      <c r="H2204" s="106">
        <v>1.99</v>
      </c>
      <c r="I2204" s="106">
        <v>2.54</v>
      </c>
      <c r="J2204" s="106">
        <v>3.3</v>
      </c>
      <c r="K2204" s="106">
        <v>3.91</v>
      </c>
      <c r="L2204" s="106">
        <v>4.5</v>
      </c>
      <c r="M2204" s="106">
        <v>5.29</v>
      </c>
      <c r="N2204" s="106">
        <v>6.45</v>
      </c>
      <c r="O2204" s="106">
        <v>8.93</v>
      </c>
    </row>
    <row r="2205" spans="1:15">
      <c r="A2205" s="106">
        <v>2010</v>
      </c>
      <c r="B2205" s="106" t="s">
        <v>644</v>
      </c>
      <c r="C2205" s="106" t="s">
        <v>630</v>
      </c>
      <c r="D2205" s="106" t="s">
        <v>627</v>
      </c>
      <c r="E2205" s="106" t="s">
        <v>353</v>
      </c>
      <c r="F2205" s="106" t="s">
        <v>353</v>
      </c>
      <c r="G2205" s="106">
        <v>1.59</v>
      </c>
      <c r="H2205" s="106">
        <v>1.99</v>
      </c>
      <c r="I2205" s="106">
        <v>2.54</v>
      </c>
      <c r="J2205" s="106">
        <v>3.29</v>
      </c>
      <c r="K2205" s="106">
        <v>3.91</v>
      </c>
      <c r="L2205" s="106">
        <v>4.5</v>
      </c>
      <c r="M2205" s="106">
        <v>5.29</v>
      </c>
      <c r="N2205" s="106">
        <v>6.45</v>
      </c>
      <c r="O2205" s="106">
        <v>8.93</v>
      </c>
    </row>
    <row r="2206" spans="1:15">
      <c r="A2206" s="106">
        <v>2010</v>
      </c>
      <c r="B2206" s="106" t="s">
        <v>644</v>
      </c>
      <c r="C2206" s="106" t="s">
        <v>626</v>
      </c>
      <c r="D2206" s="106" t="s">
        <v>113</v>
      </c>
      <c r="E2206" s="106" t="s">
        <v>628</v>
      </c>
      <c r="F2206" s="106" t="s">
        <v>629</v>
      </c>
      <c r="G2206" s="106">
        <v>1.64</v>
      </c>
      <c r="H2206" s="106">
        <v>1.99</v>
      </c>
      <c r="I2206" s="106">
        <v>2.5299999999999998</v>
      </c>
      <c r="J2206" s="106">
        <v>3.32</v>
      </c>
      <c r="K2206" s="106">
        <v>4.09</v>
      </c>
      <c r="L2206" s="106">
        <v>5.01</v>
      </c>
      <c r="M2206" s="106">
        <v>6.12</v>
      </c>
      <c r="N2206" s="106">
        <v>7.65</v>
      </c>
      <c r="O2206" s="106">
        <v>10.88</v>
      </c>
    </row>
    <row r="2207" spans="1:15">
      <c r="A2207" s="106">
        <v>2010</v>
      </c>
      <c r="B2207" s="106" t="s">
        <v>644</v>
      </c>
      <c r="C2207" s="106" t="s">
        <v>630</v>
      </c>
      <c r="D2207" s="106" t="s">
        <v>113</v>
      </c>
      <c r="E2207" s="106" t="s">
        <v>628</v>
      </c>
      <c r="F2207" s="106" t="s">
        <v>629</v>
      </c>
      <c r="G2207" s="106">
        <v>1.64</v>
      </c>
      <c r="H2207" s="106">
        <v>1.99</v>
      </c>
      <c r="I2207" s="106">
        <v>2.5299999999999998</v>
      </c>
      <c r="J2207" s="106">
        <v>3.32</v>
      </c>
      <c r="K2207" s="106">
        <v>4.09</v>
      </c>
      <c r="L2207" s="106">
        <v>5.01</v>
      </c>
      <c r="M2207" s="106">
        <v>6.12</v>
      </c>
      <c r="N2207" s="106">
        <v>7.65</v>
      </c>
      <c r="O2207" s="106">
        <v>10.88</v>
      </c>
    </row>
    <row r="2208" spans="1:15">
      <c r="A2208" s="106">
        <v>2010</v>
      </c>
      <c r="B2208" s="106" t="s">
        <v>644</v>
      </c>
      <c r="C2208" s="106" t="s">
        <v>626</v>
      </c>
      <c r="D2208" s="106" t="s">
        <v>113</v>
      </c>
      <c r="E2208" s="106" t="s">
        <v>628</v>
      </c>
      <c r="F2208" s="106" t="s">
        <v>301</v>
      </c>
      <c r="G2208" s="106">
        <v>1.52</v>
      </c>
      <c r="H2208" s="106">
        <v>1.55</v>
      </c>
      <c r="I2208" s="106">
        <v>1.68</v>
      </c>
      <c r="J2208" s="106">
        <v>2.12</v>
      </c>
      <c r="K2208" s="106">
        <v>2.5299999999999998</v>
      </c>
      <c r="L2208" s="106">
        <v>2.82</v>
      </c>
      <c r="M2208" s="106">
        <v>3.54</v>
      </c>
      <c r="N2208" s="106">
        <v>4.32</v>
      </c>
      <c r="O2208" s="106">
        <v>6.05</v>
      </c>
    </row>
    <row r="2209" spans="1:15">
      <c r="A2209" s="106">
        <v>2010</v>
      </c>
      <c r="B2209" s="106" t="s">
        <v>644</v>
      </c>
      <c r="C2209" s="106" t="s">
        <v>630</v>
      </c>
      <c r="D2209" s="106" t="s">
        <v>113</v>
      </c>
      <c r="E2209" s="106" t="s">
        <v>628</v>
      </c>
      <c r="F2209" s="106" t="s">
        <v>301</v>
      </c>
      <c r="G2209" s="106">
        <v>1.52</v>
      </c>
      <c r="H2209" s="106">
        <v>1.55</v>
      </c>
      <c r="I2209" s="106">
        <v>1.68</v>
      </c>
      <c r="J2209" s="106">
        <v>2.12</v>
      </c>
      <c r="K2209" s="106">
        <v>2.5299999999999998</v>
      </c>
      <c r="L2209" s="106">
        <v>2.82</v>
      </c>
      <c r="M2209" s="106">
        <v>3.54</v>
      </c>
      <c r="N2209" s="106">
        <v>4.32</v>
      </c>
      <c r="O2209" s="106">
        <v>6.05</v>
      </c>
    </row>
    <row r="2210" spans="1:15">
      <c r="A2210" s="106">
        <v>2010</v>
      </c>
      <c r="B2210" s="106" t="s">
        <v>644</v>
      </c>
      <c r="C2210" s="106" t="s">
        <v>626</v>
      </c>
      <c r="D2210" s="106" t="s">
        <v>113</v>
      </c>
      <c r="E2210" s="106" t="s">
        <v>628</v>
      </c>
      <c r="F2210" s="106" t="s">
        <v>353</v>
      </c>
      <c r="G2210" s="106">
        <v>1.55</v>
      </c>
      <c r="H2210" s="106">
        <v>1.76</v>
      </c>
      <c r="I2210" s="106">
        <v>2.19</v>
      </c>
      <c r="J2210" s="106">
        <v>2.81</v>
      </c>
      <c r="K2210" s="106">
        <v>3.53</v>
      </c>
      <c r="L2210" s="106">
        <v>4.2</v>
      </c>
      <c r="M2210" s="106">
        <v>5.29</v>
      </c>
      <c r="N2210" s="106">
        <v>6.76</v>
      </c>
      <c r="O2210" s="106">
        <v>9.69</v>
      </c>
    </row>
    <row r="2211" spans="1:15">
      <c r="A2211" s="106">
        <v>2010</v>
      </c>
      <c r="B2211" s="106" t="s">
        <v>644</v>
      </c>
      <c r="C2211" s="106" t="s">
        <v>630</v>
      </c>
      <c r="D2211" s="106" t="s">
        <v>113</v>
      </c>
      <c r="E2211" s="106" t="s">
        <v>628</v>
      </c>
      <c r="F2211" s="106" t="s">
        <v>353</v>
      </c>
      <c r="G2211" s="106">
        <v>1.55</v>
      </c>
      <c r="H2211" s="106">
        <v>1.76</v>
      </c>
      <c r="I2211" s="106">
        <v>2.19</v>
      </c>
      <c r="J2211" s="106">
        <v>2.81</v>
      </c>
      <c r="K2211" s="106">
        <v>3.53</v>
      </c>
      <c r="L2211" s="106">
        <v>4.2</v>
      </c>
      <c r="M2211" s="106">
        <v>5.29</v>
      </c>
      <c r="N2211" s="106">
        <v>6.76</v>
      </c>
      <c r="O2211" s="106">
        <v>9.69</v>
      </c>
    </row>
    <row r="2212" spans="1:15">
      <c r="A2212" s="106">
        <v>2010</v>
      </c>
      <c r="B2212" s="106" t="s">
        <v>644</v>
      </c>
      <c r="C2212" s="106" t="s">
        <v>626</v>
      </c>
      <c r="D2212" s="106" t="s">
        <v>113</v>
      </c>
      <c r="E2212" s="106" t="s">
        <v>631</v>
      </c>
      <c r="F2212" s="106" t="s">
        <v>629</v>
      </c>
      <c r="G2212" s="106">
        <v>1.51</v>
      </c>
      <c r="H2212" s="106">
        <v>1.61</v>
      </c>
      <c r="I2212" s="106">
        <v>1.82</v>
      </c>
      <c r="J2212" s="106">
        <v>2.1</v>
      </c>
      <c r="K2212" s="106">
        <v>2.5299999999999998</v>
      </c>
      <c r="L2212" s="106">
        <v>3.05</v>
      </c>
      <c r="M2212" s="106">
        <v>3.67</v>
      </c>
      <c r="N2212" s="106">
        <v>4.3899999999999997</v>
      </c>
      <c r="O2212" s="106">
        <v>5.59</v>
      </c>
    </row>
    <row r="2213" spans="1:15">
      <c r="A2213" s="106">
        <v>2010</v>
      </c>
      <c r="B2213" s="106" t="s">
        <v>644</v>
      </c>
      <c r="C2213" s="106" t="s">
        <v>630</v>
      </c>
      <c r="D2213" s="106" t="s">
        <v>113</v>
      </c>
      <c r="E2213" s="106" t="s">
        <v>631</v>
      </c>
      <c r="F2213" s="106" t="s">
        <v>629</v>
      </c>
      <c r="G2213" s="106">
        <v>1.51</v>
      </c>
      <c r="H2213" s="106">
        <v>1.61</v>
      </c>
      <c r="I2213" s="106">
        <v>1.82</v>
      </c>
      <c r="J2213" s="106">
        <v>2.1</v>
      </c>
      <c r="K2213" s="106">
        <v>2.5299999999999998</v>
      </c>
      <c r="L2213" s="106">
        <v>3.03</v>
      </c>
      <c r="M2213" s="106">
        <v>3.67</v>
      </c>
      <c r="N2213" s="106">
        <v>4.3899999999999997</v>
      </c>
      <c r="O2213" s="106">
        <v>5.59</v>
      </c>
    </row>
    <row r="2214" spans="1:15">
      <c r="A2214" s="106">
        <v>2010</v>
      </c>
      <c r="B2214" s="106" t="s">
        <v>644</v>
      </c>
      <c r="C2214" s="106" t="s">
        <v>626</v>
      </c>
      <c r="D2214" s="106" t="s">
        <v>113</v>
      </c>
      <c r="E2214" s="106" t="s">
        <v>631</v>
      </c>
      <c r="F2214" s="106" t="s">
        <v>301</v>
      </c>
      <c r="G2214" s="106">
        <v>1.51</v>
      </c>
      <c r="H2214" s="106">
        <v>1.52</v>
      </c>
      <c r="I2214" s="106">
        <v>1.55</v>
      </c>
      <c r="J2214" s="106">
        <v>1.62</v>
      </c>
      <c r="K2214" s="106">
        <v>1.74</v>
      </c>
      <c r="L2214" s="106">
        <v>2.02</v>
      </c>
      <c r="M2214" s="106">
        <v>2.38</v>
      </c>
      <c r="N2214" s="106">
        <v>3.01</v>
      </c>
      <c r="O2214" s="106">
        <v>4.12</v>
      </c>
    </row>
    <row r="2215" spans="1:15">
      <c r="A2215" s="106">
        <v>2010</v>
      </c>
      <c r="B2215" s="106" t="s">
        <v>644</v>
      </c>
      <c r="C2215" s="106" t="s">
        <v>630</v>
      </c>
      <c r="D2215" s="106" t="s">
        <v>113</v>
      </c>
      <c r="E2215" s="106" t="s">
        <v>631</v>
      </c>
      <c r="F2215" s="106" t="s">
        <v>301</v>
      </c>
      <c r="G2215" s="106">
        <v>1.51</v>
      </c>
      <c r="H2215" s="106">
        <v>1.52</v>
      </c>
      <c r="I2215" s="106">
        <v>1.55</v>
      </c>
      <c r="J2215" s="106">
        <v>1.62</v>
      </c>
      <c r="K2215" s="106">
        <v>1.74</v>
      </c>
      <c r="L2215" s="106">
        <v>2.02</v>
      </c>
      <c r="M2215" s="106">
        <v>2.38</v>
      </c>
      <c r="N2215" s="106">
        <v>3.01</v>
      </c>
      <c r="O2215" s="106">
        <v>4.12</v>
      </c>
    </row>
    <row r="2216" spans="1:15">
      <c r="A2216" s="106">
        <v>2010</v>
      </c>
      <c r="B2216" s="106" t="s">
        <v>644</v>
      </c>
      <c r="C2216" s="106" t="s">
        <v>626</v>
      </c>
      <c r="D2216" s="106" t="s">
        <v>113</v>
      </c>
      <c r="E2216" s="106" t="s">
        <v>631</v>
      </c>
      <c r="F2216" s="106" t="s">
        <v>353</v>
      </c>
      <c r="G2216" s="106">
        <v>1.51</v>
      </c>
      <c r="H2216" s="106">
        <v>1.55</v>
      </c>
      <c r="I2216" s="106">
        <v>1.69</v>
      </c>
      <c r="J2216" s="106">
        <v>1.95</v>
      </c>
      <c r="K2216" s="106">
        <v>2.2599999999999998</v>
      </c>
      <c r="L2216" s="106">
        <v>2.81</v>
      </c>
      <c r="M2216" s="106">
        <v>3.43</v>
      </c>
      <c r="N2216" s="106">
        <v>4.12</v>
      </c>
      <c r="O2216" s="106">
        <v>5.35</v>
      </c>
    </row>
    <row r="2217" spans="1:15">
      <c r="A2217" s="106">
        <v>2010</v>
      </c>
      <c r="B2217" s="106" t="s">
        <v>644</v>
      </c>
      <c r="C2217" s="106" t="s">
        <v>630</v>
      </c>
      <c r="D2217" s="106" t="s">
        <v>113</v>
      </c>
      <c r="E2217" s="106" t="s">
        <v>631</v>
      </c>
      <c r="F2217" s="106" t="s">
        <v>353</v>
      </c>
      <c r="G2217" s="106">
        <v>1.51</v>
      </c>
      <c r="H2217" s="106">
        <v>1.55</v>
      </c>
      <c r="I2217" s="106">
        <v>1.69</v>
      </c>
      <c r="J2217" s="106">
        <v>1.95</v>
      </c>
      <c r="K2217" s="106">
        <v>2.2599999999999998</v>
      </c>
      <c r="L2217" s="106">
        <v>2.81</v>
      </c>
      <c r="M2217" s="106">
        <v>3.43</v>
      </c>
      <c r="N2217" s="106">
        <v>4.12</v>
      </c>
      <c r="O2217" s="106">
        <v>5.35</v>
      </c>
    </row>
    <row r="2218" spans="1:15">
      <c r="A2218" s="106">
        <v>2010</v>
      </c>
      <c r="B2218" s="106" t="s">
        <v>644</v>
      </c>
      <c r="C2218" s="106" t="s">
        <v>626</v>
      </c>
      <c r="D2218" s="106" t="s">
        <v>113</v>
      </c>
      <c r="E2218" s="106" t="s">
        <v>353</v>
      </c>
      <c r="F2218" s="106" t="s">
        <v>629</v>
      </c>
      <c r="G2218" s="106">
        <v>1.52</v>
      </c>
      <c r="H2218" s="106">
        <v>1.68</v>
      </c>
      <c r="I2218" s="106">
        <v>1.96</v>
      </c>
      <c r="J2218" s="106">
        <v>2.34</v>
      </c>
      <c r="K2218" s="106">
        <v>2.93</v>
      </c>
      <c r="L2218" s="106">
        <v>3.56</v>
      </c>
      <c r="M2218" s="106">
        <v>4.2</v>
      </c>
      <c r="N2218" s="106">
        <v>5.21</v>
      </c>
      <c r="O2218" s="106">
        <v>7</v>
      </c>
    </row>
    <row r="2219" spans="1:15">
      <c r="A2219" s="106">
        <v>2010</v>
      </c>
      <c r="B2219" s="106" t="s">
        <v>644</v>
      </c>
      <c r="C2219" s="106" t="s">
        <v>630</v>
      </c>
      <c r="D2219" s="106" t="s">
        <v>113</v>
      </c>
      <c r="E2219" s="106" t="s">
        <v>353</v>
      </c>
      <c r="F2219" s="106" t="s">
        <v>629</v>
      </c>
      <c r="G2219" s="106">
        <v>1.52</v>
      </c>
      <c r="H2219" s="106">
        <v>1.68</v>
      </c>
      <c r="I2219" s="106">
        <v>1.96</v>
      </c>
      <c r="J2219" s="106">
        <v>2.34</v>
      </c>
      <c r="K2219" s="106">
        <v>2.93</v>
      </c>
      <c r="L2219" s="106">
        <v>3.56</v>
      </c>
      <c r="M2219" s="106">
        <v>4.2</v>
      </c>
      <c r="N2219" s="106">
        <v>5.21</v>
      </c>
      <c r="O2219" s="106">
        <v>7</v>
      </c>
    </row>
    <row r="2220" spans="1:15">
      <c r="A2220" s="106">
        <v>2010</v>
      </c>
      <c r="B2220" s="106" t="s">
        <v>644</v>
      </c>
      <c r="C2220" s="106" t="s">
        <v>626</v>
      </c>
      <c r="D2220" s="106" t="s">
        <v>113</v>
      </c>
      <c r="E2220" s="106" t="s">
        <v>353</v>
      </c>
      <c r="F2220" s="106" t="s">
        <v>301</v>
      </c>
      <c r="G2220" s="106">
        <v>1.51</v>
      </c>
      <c r="H2220" s="106">
        <v>1.52</v>
      </c>
      <c r="I2220" s="106">
        <v>1.55</v>
      </c>
      <c r="J2220" s="106">
        <v>1.69</v>
      </c>
      <c r="K2220" s="106">
        <v>1.93</v>
      </c>
      <c r="L2220" s="106">
        <v>2.27</v>
      </c>
      <c r="M2220" s="106">
        <v>2.81</v>
      </c>
      <c r="N2220" s="106">
        <v>3.53</v>
      </c>
      <c r="O2220" s="106">
        <v>4.87</v>
      </c>
    </row>
    <row r="2221" spans="1:15">
      <c r="A2221" s="106">
        <v>2010</v>
      </c>
      <c r="B2221" s="106" t="s">
        <v>644</v>
      </c>
      <c r="C2221" s="106" t="s">
        <v>630</v>
      </c>
      <c r="D2221" s="106" t="s">
        <v>113</v>
      </c>
      <c r="E2221" s="106" t="s">
        <v>353</v>
      </c>
      <c r="F2221" s="106" t="s">
        <v>301</v>
      </c>
      <c r="G2221" s="106">
        <v>1.51</v>
      </c>
      <c r="H2221" s="106">
        <v>1.52</v>
      </c>
      <c r="I2221" s="106">
        <v>1.55</v>
      </c>
      <c r="J2221" s="106">
        <v>1.69</v>
      </c>
      <c r="K2221" s="106">
        <v>1.93</v>
      </c>
      <c r="L2221" s="106">
        <v>2.27</v>
      </c>
      <c r="M2221" s="106">
        <v>2.81</v>
      </c>
      <c r="N2221" s="106">
        <v>3.53</v>
      </c>
      <c r="O2221" s="106">
        <v>4.8499999999999996</v>
      </c>
    </row>
    <row r="2222" spans="1:15">
      <c r="A2222" s="106">
        <v>2010</v>
      </c>
      <c r="B2222" s="106" t="s">
        <v>644</v>
      </c>
      <c r="C2222" s="106" t="s">
        <v>626</v>
      </c>
      <c r="D2222" s="106" t="s">
        <v>113</v>
      </c>
      <c r="E2222" s="106" t="s">
        <v>353</v>
      </c>
      <c r="F2222" s="106" t="s">
        <v>353</v>
      </c>
      <c r="G2222" s="106">
        <v>1.52</v>
      </c>
      <c r="H2222" s="106">
        <v>1.59</v>
      </c>
      <c r="I2222" s="106">
        <v>1.76</v>
      </c>
      <c r="J2222" s="106">
        <v>2.1</v>
      </c>
      <c r="K2222" s="106">
        <v>2.5499999999999998</v>
      </c>
      <c r="L2222" s="106">
        <v>3.19</v>
      </c>
      <c r="M2222" s="106">
        <v>3.87</v>
      </c>
      <c r="N2222" s="106">
        <v>4.91</v>
      </c>
      <c r="O2222" s="106">
        <v>6.6</v>
      </c>
    </row>
    <row r="2223" spans="1:15">
      <c r="A2223" s="106">
        <v>2010</v>
      </c>
      <c r="B2223" s="106" t="s">
        <v>644</v>
      </c>
      <c r="C2223" s="106" t="s">
        <v>630</v>
      </c>
      <c r="D2223" s="106" t="s">
        <v>113</v>
      </c>
      <c r="E2223" s="106" t="s">
        <v>353</v>
      </c>
      <c r="F2223" s="106" t="s">
        <v>353</v>
      </c>
      <c r="G2223" s="106">
        <v>1.52</v>
      </c>
      <c r="H2223" s="106">
        <v>1.59</v>
      </c>
      <c r="I2223" s="106">
        <v>1.76</v>
      </c>
      <c r="J2223" s="106">
        <v>2.1</v>
      </c>
      <c r="K2223" s="106">
        <v>2.5499999999999998</v>
      </c>
      <c r="L2223" s="106">
        <v>3.19</v>
      </c>
      <c r="M2223" s="106">
        <v>3.87</v>
      </c>
      <c r="N2223" s="106">
        <v>4.91</v>
      </c>
      <c r="O2223" s="106">
        <v>6.6</v>
      </c>
    </row>
    <row r="2224" spans="1:15">
      <c r="A2224" s="106">
        <v>2010</v>
      </c>
      <c r="B2224" s="106" t="s">
        <v>644</v>
      </c>
      <c r="C2224" s="106" t="s">
        <v>626</v>
      </c>
      <c r="D2224" s="106" t="s">
        <v>632</v>
      </c>
      <c r="E2224" s="106" t="s">
        <v>628</v>
      </c>
      <c r="F2224" s="106" t="s">
        <v>629</v>
      </c>
      <c r="G2224" s="106">
        <v>1.68</v>
      </c>
      <c r="H2224" s="106">
        <v>2.1</v>
      </c>
      <c r="I2224" s="106">
        <v>2.5299999999999998</v>
      </c>
      <c r="J2224" s="106">
        <v>3.36</v>
      </c>
      <c r="K2224" s="106">
        <v>4.09</v>
      </c>
      <c r="L2224" s="106">
        <v>4.87</v>
      </c>
      <c r="M2224" s="106">
        <v>5.86</v>
      </c>
      <c r="N2224" s="106">
        <v>7.22</v>
      </c>
      <c r="O2224" s="106">
        <v>9.7799999999999994</v>
      </c>
    </row>
    <row r="2225" spans="1:15">
      <c r="A2225" s="106">
        <v>2010</v>
      </c>
      <c r="B2225" s="106" t="s">
        <v>644</v>
      </c>
      <c r="C2225" s="106" t="s">
        <v>630</v>
      </c>
      <c r="D2225" s="106" t="s">
        <v>632</v>
      </c>
      <c r="E2225" s="106" t="s">
        <v>628</v>
      </c>
      <c r="F2225" s="106" t="s">
        <v>629</v>
      </c>
      <c r="G2225" s="106">
        <v>1.68</v>
      </c>
      <c r="H2225" s="106">
        <v>2.1</v>
      </c>
      <c r="I2225" s="106">
        <v>2.5299999999999998</v>
      </c>
      <c r="J2225" s="106">
        <v>3.36</v>
      </c>
      <c r="K2225" s="106">
        <v>4.09</v>
      </c>
      <c r="L2225" s="106">
        <v>4.87</v>
      </c>
      <c r="M2225" s="106">
        <v>5.86</v>
      </c>
      <c r="N2225" s="106">
        <v>7.22</v>
      </c>
      <c r="O2225" s="106">
        <v>9.7799999999999994</v>
      </c>
    </row>
    <row r="2226" spans="1:15">
      <c r="A2226" s="106">
        <v>2010</v>
      </c>
      <c r="B2226" s="106" t="s">
        <v>644</v>
      </c>
      <c r="C2226" s="106" t="s">
        <v>626</v>
      </c>
      <c r="D2226" s="106" t="s">
        <v>632</v>
      </c>
      <c r="E2226" s="106" t="s">
        <v>628</v>
      </c>
      <c r="F2226" s="106" t="s">
        <v>301</v>
      </c>
      <c r="G2226" s="106">
        <v>1.52</v>
      </c>
      <c r="H2226" s="106">
        <v>1.59</v>
      </c>
      <c r="I2226" s="106">
        <v>1.82</v>
      </c>
      <c r="J2226" s="106">
        <v>2.12</v>
      </c>
      <c r="K2226" s="106">
        <v>2.54</v>
      </c>
      <c r="L2226" s="106">
        <v>3.19</v>
      </c>
      <c r="M2226" s="106">
        <v>3.94</v>
      </c>
      <c r="N2226" s="106">
        <v>5.18</v>
      </c>
      <c r="O2226" s="106">
        <v>7.52</v>
      </c>
    </row>
    <row r="2227" spans="1:15">
      <c r="A2227" s="106">
        <v>2010</v>
      </c>
      <c r="B2227" s="106" t="s">
        <v>644</v>
      </c>
      <c r="C2227" s="106" t="s">
        <v>630</v>
      </c>
      <c r="D2227" s="106" t="s">
        <v>632</v>
      </c>
      <c r="E2227" s="106" t="s">
        <v>628</v>
      </c>
      <c r="F2227" s="106" t="s">
        <v>301</v>
      </c>
      <c r="G2227" s="106">
        <v>1.52</v>
      </c>
      <c r="H2227" s="106">
        <v>1.59</v>
      </c>
      <c r="I2227" s="106">
        <v>1.82</v>
      </c>
      <c r="J2227" s="106">
        <v>2.12</v>
      </c>
      <c r="K2227" s="106">
        <v>2.54</v>
      </c>
      <c r="L2227" s="106">
        <v>3.19</v>
      </c>
      <c r="M2227" s="106">
        <v>3.94</v>
      </c>
      <c r="N2227" s="106">
        <v>5.15</v>
      </c>
      <c r="O2227" s="106">
        <v>7.52</v>
      </c>
    </row>
    <row r="2228" spans="1:15">
      <c r="A2228" s="106">
        <v>2010</v>
      </c>
      <c r="B2228" s="106" t="s">
        <v>644</v>
      </c>
      <c r="C2228" s="106" t="s">
        <v>626</v>
      </c>
      <c r="D2228" s="106" t="s">
        <v>632</v>
      </c>
      <c r="E2228" s="106" t="s">
        <v>628</v>
      </c>
      <c r="F2228" s="106" t="s">
        <v>353</v>
      </c>
      <c r="G2228" s="106">
        <v>1.59</v>
      </c>
      <c r="H2228" s="106">
        <v>1.96</v>
      </c>
      <c r="I2228" s="106">
        <v>2.38</v>
      </c>
      <c r="J2228" s="106">
        <v>2.93</v>
      </c>
      <c r="K2228" s="106">
        <v>3.64</v>
      </c>
      <c r="L2228" s="106">
        <v>4.43</v>
      </c>
      <c r="M2228" s="106">
        <v>5.46</v>
      </c>
      <c r="N2228" s="106">
        <v>6.8</v>
      </c>
      <c r="O2228" s="106">
        <v>9.1999999999999993</v>
      </c>
    </row>
    <row r="2229" spans="1:15">
      <c r="A2229" s="106">
        <v>2010</v>
      </c>
      <c r="B2229" s="106" t="s">
        <v>644</v>
      </c>
      <c r="C2229" s="106" t="s">
        <v>630</v>
      </c>
      <c r="D2229" s="106" t="s">
        <v>632</v>
      </c>
      <c r="E2229" s="106" t="s">
        <v>628</v>
      </c>
      <c r="F2229" s="106" t="s">
        <v>353</v>
      </c>
      <c r="G2229" s="106">
        <v>1.59</v>
      </c>
      <c r="H2229" s="106">
        <v>1.96</v>
      </c>
      <c r="I2229" s="106">
        <v>2.38</v>
      </c>
      <c r="J2229" s="106">
        <v>2.93</v>
      </c>
      <c r="K2229" s="106">
        <v>3.64</v>
      </c>
      <c r="L2229" s="106">
        <v>4.43</v>
      </c>
      <c r="M2229" s="106">
        <v>5.46</v>
      </c>
      <c r="N2229" s="106">
        <v>6.8</v>
      </c>
      <c r="O2229" s="106">
        <v>9.1999999999999993</v>
      </c>
    </row>
    <row r="2230" spans="1:15">
      <c r="A2230" s="106">
        <v>2010</v>
      </c>
      <c r="B2230" s="106" t="s">
        <v>644</v>
      </c>
      <c r="C2230" s="106" t="s">
        <v>626</v>
      </c>
      <c r="D2230" s="106" t="s">
        <v>632</v>
      </c>
      <c r="E2230" s="106" t="s">
        <v>631</v>
      </c>
      <c r="F2230" s="106" t="s">
        <v>629</v>
      </c>
      <c r="G2230" s="106">
        <v>1.52</v>
      </c>
      <c r="H2230" s="106">
        <v>1.64</v>
      </c>
      <c r="I2230" s="106">
        <v>1.85</v>
      </c>
      <c r="J2230" s="106">
        <v>2.19</v>
      </c>
      <c r="K2230" s="106">
        <v>2.58</v>
      </c>
      <c r="L2230" s="106">
        <v>3.03</v>
      </c>
      <c r="M2230" s="106">
        <v>3.56</v>
      </c>
      <c r="N2230" s="106">
        <v>4.2</v>
      </c>
      <c r="O2230" s="106">
        <v>5.12</v>
      </c>
    </row>
    <row r="2231" spans="1:15">
      <c r="A2231" s="106">
        <v>2010</v>
      </c>
      <c r="B2231" s="106" t="s">
        <v>644</v>
      </c>
      <c r="C2231" s="106" t="s">
        <v>630</v>
      </c>
      <c r="D2231" s="106" t="s">
        <v>632</v>
      </c>
      <c r="E2231" s="106" t="s">
        <v>631</v>
      </c>
      <c r="F2231" s="106" t="s">
        <v>629</v>
      </c>
      <c r="G2231" s="106">
        <v>1.52</v>
      </c>
      <c r="H2231" s="106">
        <v>1.64</v>
      </c>
      <c r="I2231" s="106">
        <v>1.85</v>
      </c>
      <c r="J2231" s="106">
        <v>2.19</v>
      </c>
      <c r="K2231" s="106">
        <v>2.58</v>
      </c>
      <c r="L2231" s="106">
        <v>3.03</v>
      </c>
      <c r="M2231" s="106">
        <v>3.56</v>
      </c>
      <c r="N2231" s="106">
        <v>4.2</v>
      </c>
      <c r="O2231" s="106">
        <v>5.12</v>
      </c>
    </row>
    <row r="2232" spans="1:15">
      <c r="A2232" s="106">
        <v>2010</v>
      </c>
      <c r="B2232" s="106" t="s">
        <v>644</v>
      </c>
      <c r="C2232" s="106" t="s">
        <v>626</v>
      </c>
      <c r="D2232" s="106" t="s">
        <v>632</v>
      </c>
      <c r="E2232" s="106" t="s">
        <v>631</v>
      </c>
      <c r="F2232" s="106" t="s">
        <v>301</v>
      </c>
      <c r="G2232" s="106">
        <v>1.51</v>
      </c>
      <c r="H2232" s="106">
        <v>1.52</v>
      </c>
      <c r="I2232" s="106">
        <v>1.55</v>
      </c>
      <c r="J2232" s="106">
        <v>1.62</v>
      </c>
      <c r="K2232" s="106">
        <v>1.78</v>
      </c>
      <c r="L2232" s="106">
        <v>2.09</v>
      </c>
      <c r="M2232" s="106">
        <v>2.48</v>
      </c>
      <c r="N2232" s="106">
        <v>3.02</v>
      </c>
      <c r="O2232" s="106">
        <v>4.0599999999999996</v>
      </c>
    </row>
    <row r="2233" spans="1:15">
      <c r="A2233" s="106">
        <v>2010</v>
      </c>
      <c r="B2233" s="106" t="s">
        <v>644</v>
      </c>
      <c r="C2233" s="106" t="s">
        <v>630</v>
      </c>
      <c r="D2233" s="106" t="s">
        <v>632</v>
      </c>
      <c r="E2233" s="106" t="s">
        <v>631</v>
      </c>
      <c r="F2233" s="106" t="s">
        <v>301</v>
      </c>
      <c r="G2233" s="106">
        <v>1.51</v>
      </c>
      <c r="H2233" s="106">
        <v>1.52</v>
      </c>
      <c r="I2233" s="106">
        <v>1.55</v>
      </c>
      <c r="J2233" s="106">
        <v>1.62</v>
      </c>
      <c r="K2233" s="106">
        <v>1.78</v>
      </c>
      <c r="L2233" s="106">
        <v>2.09</v>
      </c>
      <c r="M2233" s="106">
        <v>2.48</v>
      </c>
      <c r="N2233" s="106">
        <v>3.02</v>
      </c>
      <c r="O2233" s="106">
        <v>4.0599999999999996</v>
      </c>
    </row>
    <row r="2234" spans="1:15">
      <c r="A2234" s="106">
        <v>2010</v>
      </c>
      <c r="B2234" s="106" t="s">
        <v>644</v>
      </c>
      <c r="C2234" s="106" t="s">
        <v>626</v>
      </c>
      <c r="D2234" s="106" t="s">
        <v>632</v>
      </c>
      <c r="E2234" s="106" t="s">
        <v>631</v>
      </c>
      <c r="F2234" s="106" t="s">
        <v>353</v>
      </c>
      <c r="G2234" s="106">
        <v>1.51</v>
      </c>
      <c r="H2234" s="106">
        <v>1.55</v>
      </c>
      <c r="I2234" s="106">
        <v>1.71</v>
      </c>
      <c r="J2234" s="106">
        <v>1.99</v>
      </c>
      <c r="K2234" s="106">
        <v>2.36</v>
      </c>
      <c r="L2234" s="106">
        <v>2.79</v>
      </c>
      <c r="M2234" s="106">
        <v>3.32</v>
      </c>
      <c r="N2234" s="106">
        <v>3.98</v>
      </c>
      <c r="O2234" s="106">
        <v>4.92</v>
      </c>
    </row>
    <row r="2235" spans="1:15">
      <c r="A2235" s="106">
        <v>2010</v>
      </c>
      <c r="B2235" s="106" t="s">
        <v>644</v>
      </c>
      <c r="C2235" s="106" t="s">
        <v>630</v>
      </c>
      <c r="D2235" s="106" t="s">
        <v>632</v>
      </c>
      <c r="E2235" s="106" t="s">
        <v>631</v>
      </c>
      <c r="F2235" s="106" t="s">
        <v>353</v>
      </c>
      <c r="G2235" s="106">
        <v>1.51</v>
      </c>
      <c r="H2235" s="106">
        <v>1.55</v>
      </c>
      <c r="I2235" s="106">
        <v>1.71</v>
      </c>
      <c r="J2235" s="106">
        <v>1.99</v>
      </c>
      <c r="K2235" s="106">
        <v>2.36</v>
      </c>
      <c r="L2235" s="106">
        <v>2.79</v>
      </c>
      <c r="M2235" s="106">
        <v>3.32</v>
      </c>
      <c r="N2235" s="106">
        <v>3.98</v>
      </c>
      <c r="O2235" s="106">
        <v>4.92</v>
      </c>
    </row>
    <row r="2236" spans="1:15">
      <c r="A2236" s="106">
        <v>2010</v>
      </c>
      <c r="B2236" s="106" t="s">
        <v>644</v>
      </c>
      <c r="C2236" s="106" t="s">
        <v>626</v>
      </c>
      <c r="D2236" s="106" t="s">
        <v>632</v>
      </c>
      <c r="E2236" s="106" t="s">
        <v>353</v>
      </c>
      <c r="F2236" s="106" t="s">
        <v>629</v>
      </c>
      <c r="G2236" s="106">
        <v>1.52</v>
      </c>
      <c r="H2236" s="106">
        <v>1.68</v>
      </c>
      <c r="I2236" s="106">
        <v>2.02</v>
      </c>
      <c r="J2236" s="106">
        <v>2.37</v>
      </c>
      <c r="K2236" s="106">
        <v>2.84</v>
      </c>
      <c r="L2236" s="106">
        <v>3.36</v>
      </c>
      <c r="M2236" s="106">
        <v>3.99</v>
      </c>
      <c r="N2236" s="106">
        <v>4.76</v>
      </c>
      <c r="O2236" s="106">
        <v>6.21</v>
      </c>
    </row>
    <row r="2237" spans="1:15">
      <c r="A2237" s="106">
        <v>2010</v>
      </c>
      <c r="B2237" s="106" t="s">
        <v>644</v>
      </c>
      <c r="C2237" s="106" t="s">
        <v>630</v>
      </c>
      <c r="D2237" s="106" t="s">
        <v>632</v>
      </c>
      <c r="E2237" s="106" t="s">
        <v>353</v>
      </c>
      <c r="F2237" s="106" t="s">
        <v>629</v>
      </c>
      <c r="G2237" s="106">
        <v>1.52</v>
      </c>
      <c r="H2237" s="106">
        <v>1.68</v>
      </c>
      <c r="I2237" s="106">
        <v>2.02</v>
      </c>
      <c r="J2237" s="106">
        <v>2.37</v>
      </c>
      <c r="K2237" s="106">
        <v>2.82</v>
      </c>
      <c r="L2237" s="106">
        <v>3.36</v>
      </c>
      <c r="M2237" s="106">
        <v>3.99</v>
      </c>
      <c r="N2237" s="106">
        <v>4.76</v>
      </c>
      <c r="O2237" s="106">
        <v>6.21</v>
      </c>
    </row>
    <row r="2238" spans="1:15">
      <c r="A2238" s="106">
        <v>2010</v>
      </c>
      <c r="B2238" s="106" t="s">
        <v>644</v>
      </c>
      <c r="C2238" s="106" t="s">
        <v>626</v>
      </c>
      <c r="D2238" s="106" t="s">
        <v>632</v>
      </c>
      <c r="E2238" s="106" t="s">
        <v>353</v>
      </c>
      <c r="F2238" s="106" t="s">
        <v>301</v>
      </c>
      <c r="G2238" s="106">
        <v>1.51</v>
      </c>
      <c r="H2238" s="106">
        <v>1.52</v>
      </c>
      <c r="I2238" s="106">
        <v>1.55</v>
      </c>
      <c r="J2238" s="106">
        <v>1.69</v>
      </c>
      <c r="K2238" s="106">
        <v>1.9</v>
      </c>
      <c r="L2238" s="106">
        <v>2.2200000000000002</v>
      </c>
      <c r="M2238" s="106">
        <v>2.77</v>
      </c>
      <c r="N2238" s="106">
        <v>3.39</v>
      </c>
      <c r="O2238" s="106">
        <v>4.7699999999999996</v>
      </c>
    </row>
    <row r="2239" spans="1:15">
      <c r="A2239" s="106">
        <v>2010</v>
      </c>
      <c r="B2239" s="106" t="s">
        <v>644</v>
      </c>
      <c r="C2239" s="106" t="s">
        <v>630</v>
      </c>
      <c r="D2239" s="106" t="s">
        <v>632</v>
      </c>
      <c r="E2239" s="106" t="s">
        <v>353</v>
      </c>
      <c r="F2239" s="106" t="s">
        <v>301</v>
      </c>
      <c r="G2239" s="106">
        <v>1.51</v>
      </c>
      <c r="H2239" s="106">
        <v>1.52</v>
      </c>
      <c r="I2239" s="106">
        <v>1.55</v>
      </c>
      <c r="J2239" s="106">
        <v>1.69</v>
      </c>
      <c r="K2239" s="106">
        <v>1.9</v>
      </c>
      <c r="L2239" s="106">
        <v>2.2200000000000002</v>
      </c>
      <c r="M2239" s="106">
        <v>2.77</v>
      </c>
      <c r="N2239" s="106">
        <v>3.39</v>
      </c>
      <c r="O2239" s="106">
        <v>4.7699999999999996</v>
      </c>
    </row>
    <row r="2240" spans="1:15">
      <c r="A2240" s="106">
        <v>2010</v>
      </c>
      <c r="B2240" s="106" t="s">
        <v>644</v>
      </c>
      <c r="C2240" s="106" t="s">
        <v>626</v>
      </c>
      <c r="D2240" s="106" t="s">
        <v>632</v>
      </c>
      <c r="E2240" s="106" t="s">
        <v>353</v>
      </c>
      <c r="F2240" s="106" t="s">
        <v>353</v>
      </c>
      <c r="G2240" s="106">
        <v>1.52</v>
      </c>
      <c r="H2240" s="106">
        <v>1.59</v>
      </c>
      <c r="I2240" s="106">
        <v>1.82</v>
      </c>
      <c r="J2240" s="106">
        <v>2.12</v>
      </c>
      <c r="K2240" s="106">
        <v>2.54</v>
      </c>
      <c r="L2240" s="106">
        <v>3.06</v>
      </c>
      <c r="M2240" s="106">
        <v>3.68</v>
      </c>
      <c r="N2240" s="106">
        <v>4.5</v>
      </c>
      <c r="O2240" s="106">
        <v>5.9</v>
      </c>
    </row>
    <row r="2241" spans="1:15">
      <c r="A2241" s="106">
        <v>2010</v>
      </c>
      <c r="B2241" s="106" t="s">
        <v>644</v>
      </c>
      <c r="C2241" s="106" t="s">
        <v>630</v>
      </c>
      <c r="D2241" s="106" t="s">
        <v>632</v>
      </c>
      <c r="E2241" s="106" t="s">
        <v>353</v>
      </c>
      <c r="F2241" s="106" t="s">
        <v>353</v>
      </c>
      <c r="G2241" s="106">
        <v>1.52</v>
      </c>
      <c r="H2241" s="106">
        <v>1.59</v>
      </c>
      <c r="I2241" s="106">
        <v>1.82</v>
      </c>
      <c r="J2241" s="106">
        <v>2.12</v>
      </c>
      <c r="K2241" s="106">
        <v>2.54</v>
      </c>
      <c r="L2241" s="106">
        <v>3.06</v>
      </c>
      <c r="M2241" s="106">
        <v>3.68</v>
      </c>
      <c r="N2241" s="106">
        <v>4.5</v>
      </c>
      <c r="O2241" s="106">
        <v>5.9</v>
      </c>
    </row>
    <row r="2242" spans="1:15">
      <c r="A2242" s="106">
        <v>2010</v>
      </c>
      <c r="B2242" s="106" t="s">
        <v>644</v>
      </c>
      <c r="C2242" s="106" t="s">
        <v>626</v>
      </c>
      <c r="D2242" s="106" t="s">
        <v>633</v>
      </c>
      <c r="E2242" s="106" t="s">
        <v>628</v>
      </c>
      <c r="F2242" s="106" t="s">
        <v>629</v>
      </c>
      <c r="G2242" s="106">
        <v>2.12</v>
      </c>
      <c r="H2242" s="106">
        <v>2.62</v>
      </c>
      <c r="I2242" s="106">
        <v>2.98</v>
      </c>
      <c r="J2242" s="106">
        <v>3.4</v>
      </c>
      <c r="K2242" s="106">
        <v>3.92</v>
      </c>
      <c r="L2242" s="106">
        <v>4.42</v>
      </c>
      <c r="M2242" s="106">
        <v>5.01</v>
      </c>
      <c r="N2242" s="106">
        <v>5.71</v>
      </c>
      <c r="O2242" s="106">
        <v>7.2</v>
      </c>
    </row>
    <row r="2243" spans="1:15">
      <c r="A2243" s="106">
        <v>2010</v>
      </c>
      <c r="B2243" s="106" t="s">
        <v>644</v>
      </c>
      <c r="C2243" s="106" t="s">
        <v>630</v>
      </c>
      <c r="D2243" s="106" t="s">
        <v>633</v>
      </c>
      <c r="E2243" s="106" t="s">
        <v>628</v>
      </c>
      <c r="F2243" s="106" t="s">
        <v>629</v>
      </c>
      <c r="G2243" s="106">
        <v>2.12</v>
      </c>
      <c r="H2243" s="106">
        <v>2.62</v>
      </c>
      <c r="I2243" s="106">
        <v>2.98</v>
      </c>
      <c r="J2243" s="106">
        <v>3.4</v>
      </c>
      <c r="K2243" s="106">
        <v>3.92</v>
      </c>
      <c r="L2243" s="106">
        <v>4.42</v>
      </c>
      <c r="M2243" s="106">
        <v>5.01</v>
      </c>
      <c r="N2243" s="106">
        <v>5.71</v>
      </c>
      <c r="O2243" s="106">
        <v>7.2</v>
      </c>
    </row>
    <row r="2244" spans="1:15">
      <c r="A2244" s="106">
        <v>2010</v>
      </c>
      <c r="B2244" s="106" t="s">
        <v>644</v>
      </c>
      <c r="C2244" s="106" t="s">
        <v>626</v>
      </c>
      <c r="D2244" s="106" t="s">
        <v>633</v>
      </c>
      <c r="E2244" s="106" t="s">
        <v>628</v>
      </c>
      <c r="F2244" s="106" t="s">
        <v>301</v>
      </c>
      <c r="G2244" s="106">
        <v>1.59</v>
      </c>
      <c r="H2244" s="106">
        <v>2.06</v>
      </c>
      <c r="I2244" s="106">
        <v>2.48</v>
      </c>
      <c r="J2244" s="106">
        <v>2.95</v>
      </c>
      <c r="K2244" s="106">
        <v>3.54</v>
      </c>
      <c r="L2244" s="106">
        <v>4.18</v>
      </c>
      <c r="M2244" s="106">
        <v>4.66</v>
      </c>
      <c r="N2244" s="106">
        <v>5.66</v>
      </c>
      <c r="O2244" s="106">
        <v>7.3</v>
      </c>
    </row>
    <row r="2245" spans="1:15">
      <c r="A2245" s="106">
        <v>2010</v>
      </c>
      <c r="B2245" s="106" t="s">
        <v>644</v>
      </c>
      <c r="C2245" s="106" t="s">
        <v>630</v>
      </c>
      <c r="D2245" s="106" t="s">
        <v>633</v>
      </c>
      <c r="E2245" s="106" t="s">
        <v>628</v>
      </c>
      <c r="F2245" s="106" t="s">
        <v>301</v>
      </c>
      <c r="G2245" s="106">
        <v>1.59</v>
      </c>
      <c r="H2245" s="106">
        <v>2.06</v>
      </c>
      <c r="I2245" s="106">
        <v>2.48</v>
      </c>
      <c r="J2245" s="106">
        <v>2.95</v>
      </c>
      <c r="K2245" s="106">
        <v>3.54</v>
      </c>
      <c r="L2245" s="106">
        <v>4.18</v>
      </c>
      <c r="M2245" s="106">
        <v>4.66</v>
      </c>
      <c r="N2245" s="106">
        <v>5.66</v>
      </c>
      <c r="O2245" s="106">
        <v>7.3</v>
      </c>
    </row>
    <row r="2246" spans="1:15">
      <c r="A2246" s="106">
        <v>2010</v>
      </c>
      <c r="B2246" s="106" t="s">
        <v>644</v>
      </c>
      <c r="C2246" s="106" t="s">
        <v>626</v>
      </c>
      <c r="D2246" s="106" t="s">
        <v>633</v>
      </c>
      <c r="E2246" s="106" t="s">
        <v>628</v>
      </c>
      <c r="F2246" s="106" t="s">
        <v>353</v>
      </c>
      <c r="G2246" s="106">
        <v>1.96</v>
      </c>
      <c r="H2246" s="106">
        <v>2.5</v>
      </c>
      <c r="I2246" s="106">
        <v>2.88</v>
      </c>
      <c r="J2246" s="106">
        <v>3.33</v>
      </c>
      <c r="K2246" s="106">
        <v>3.85</v>
      </c>
      <c r="L2246" s="106">
        <v>4.33</v>
      </c>
      <c r="M2246" s="106">
        <v>4.9400000000000004</v>
      </c>
      <c r="N2246" s="106">
        <v>5.71</v>
      </c>
      <c r="O2246" s="106">
        <v>7.21</v>
      </c>
    </row>
    <row r="2247" spans="1:15">
      <c r="A2247" s="106">
        <v>2010</v>
      </c>
      <c r="B2247" s="106" t="s">
        <v>644</v>
      </c>
      <c r="C2247" s="106" t="s">
        <v>630</v>
      </c>
      <c r="D2247" s="106" t="s">
        <v>633</v>
      </c>
      <c r="E2247" s="106" t="s">
        <v>628</v>
      </c>
      <c r="F2247" s="106" t="s">
        <v>353</v>
      </c>
      <c r="G2247" s="106">
        <v>1.96</v>
      </c>
      <c r="H2247" s="106">
        <v>2.5</v>
      </c>
      <c r="I2247" s="106">
        <v>2.88</v>
      </c>
      <c r="J2247" s="106">
        <v>3.33</v>
      </c>
      <c r="K2247" s="106">
        <v>3.85</v>
      </c>
      <c r="L2247" s="106">
        <v>4.33</v>
      </c>
      <c r="M2247" s="106">
        <v>4.9400000000000004</v>
      </c>
      <c r="N2247" s="106">
        <v>5.71</v>
      </c>
      <c r="O2247" s="106">
        <v>7.21</v>
      </c>
    </row>
    <row r="2248" spans="1:15">
      <c r="A2248" s="106">
        <v>2010</v>
      </c>
      <c r="B2248" s="106" t="s">
        <v>644</v>
      </c>
      <c r="C2248" s="106" t="s">
        <v>626</v>
      </c>
      <c r="D2248" s="106" t="s">
        <v>633</v>
      </c>
      <c r="E2248" s="106" t="s">
        <v>631</v>
      </c>
      <c r="F2248" s="106" t="s">
        <v>629</v>
      </c>
      <c r="G2248" s="106">
        <v>1.51</v>
      </c>
      <c r="H2248" s="106">
        <v>1.55</v>
      </c>
      <c r="I2248" s="106">
        <v>1.68</v>
      </c>
      <c r="J2248" s="106">
        <v>1.83</v>
      </c>
      <c r="K2248" s="106">
        <v>1.98</v>
      </c>
      <c r="L2248" s="106">
        <v>2.19</v>
      </c>
      <c r="M2248" s="106">
        <v>2.46</v>
      </c>
      <c r="N2248" s="106">
        <v>2.85</v>
      </c>
      <c r="O2248" s="106">
        <v>3.61</v>
      </c>
    </row>
    <row r="2249" spans="1:15">
      <c r="A2249" s="106">
        <v>2010</v>
      </c>
      <c r="B2249" s="106" t="s">
        <v>644</v>
      </c>
      <c r="C2249" s="106" t="s">
        <v>630</v>
      </c>
      <c r="D2249" s="106" t="s">
        <v>633</v>
      </c>
      <c r="E2249" s="106" t="s">
        <v>631</v>
      </c>
      <c r="F2249" s="106" t="s">
        <v>629</v>
      </c>
      <c r="G2249" s="106">
        <v>1.51</v>
      </c>
      <c r="H2249" s="106">
        <v>1.55</v>
      </c>
      <c r="I2249" s="106">
        <v>1.68</v>
      </c>
      <c r="J2249" s="106">
        <v>1.83</v>
      </c>
      <c r="K2249" s="106">
        <v>1.98</v>
      </c>
      <c r="L2249" s="106">
        <v>2.19</v>
      </c>
      <c r="M2249" s="106">
        <v>2.46</v>
      </c>
      <c r="N2249" s="106">
        <v>2.85</v>
      </c>
      <c r="O2249" s="106">
        <v>3.61</v>
      </c>
    </row>
    <row r="2250" spans="1:15">
      <c r="A2250" s="106">
        <v>2010</v>
      </c>
      <c r="B2250" s="106" t="s">
        <v>644</v>
      </c>
      <c r="C2250" s="106" t="s">
        <v>626</v>
      </c>
      <c r="D2250" s="106" t="s">
        <v>633</v>
      </c>
      <c r="E2250" s="106" t="s">
        <v>631</v>
      </c>
      <c r="F2250" s="106" t="s">
        <v>301</v>
      </c>
      <c r="G2250" s="106">
        <v>1.51</v>
      </c>
      <c r="H2250" s="106">
        <v>1.52</v>
      </c>
      <c r="I2250" s="106">
        <v>1.55</v>
      </c>
      <c r="J2250" s="106">
        <v>1.68</v>
      </c>
      <c r="K2250" s="106">
        <v>1.78</v>
      </c>
      <c r="L2250" s="106">
        <v>1.95</v>
      </c>
      <c r="M2250" s="106">
        <v>2.2000000000000002</v>
      </c>
      <c r="N2250" s="106">
        <v>2.5299999999999998</v>
      </c>
      <c r="O2250" s="106">
        <v>3.25</v>
      </c>
    </row>
    <row r="2251" spans="1:15">
      <c r="A2251" s="106">
        <v>2010</v>
      </c>
      <c r="B2251" s="106" t="s">
        <v>644</v>
      </c>
      <c r="C2251" s="106" t="s">
        <v>630</v>
      </c>
      <c r="D2251" s="106" t="s">
        <v>633</v>
      </c>
      <c r="E2251" s="106" t="s">
        <v>631</v>
      </c>
      <c r="F2251" s="106" t="s">
        <v>301</v>
      </c>
      <c r="G2251" s="106">
        <v>1.51</v>
      </c>
      <c r="H2251" s="106">
        <v>1.52</v>
      </c>
      <c r="I2251" s="106">
        <v>1.55</v>
      </c>
      <c r="J2251" s="106">
        <v>1.68</v>
      </c>
      <c r="K2251" s="106">
        <v>1.78</v>
      </c>
      <c r="L2251" s="106">
        <v>1.95</v>
      </c>
      <c r="M2251" s="106">
        <v>2.2000000000000002</v>
      </c>
      <c r="N2251" s="106">
        <v>2.5299999999999998</v>
      </c>
      <c r="O2251" s="106">
        <v>3.25</v>
      </c>
    </row>
    <row r="2252" spans="1:15">
      <c r="A2252" s="106">
        <v>2010</v>
      </c>
      <c r="B2252" s="106" t="s">
        <v>644</v>
      </c>
      <c r="C2252" s="106" t="s">
        <v>626</v>
      </c>
      <c r="D2252" s="106" t="s">
        <v>633</v>
      </c>
      <c r="E2252" s="106" t="s">
        <v>631</v>
      </c>
      <c r="F2252" s="106" t="s">
        <v>353</v>
      </c>
      <c r="G2252" s="106">
        <v>1.51</v>
      </c>
      <c r="H2252" s="106">
        <v>1.55</v>
      </c>
      <c r="I2252" s="106">
        <v>1.65</v>
      </c>
      <c r="J2252" s="106">
        <v>1.78</v>
      </c>
      <c r="K2252" s="106">
        <v>1.92</v>
      </c>
      <c r="L2252" s="106">
        <v>2.12</v>
      </c>
      <c r="M2252" s="106">
        <v>2.37</v>
      </c>
      <c r="N2252" s="106">
        <v>2.77</v>
      </c>
      <c r="O2252" s="106">
        <v>3.53</v>
      </c>
    </row>
    <row r="2253" spans="1:15">
      <c r="A2253" s="106">
        <v>2010</v>
      </c>
      <c r="B2253" s="106" t="s">
        <v>644</v>
      </c>
      <c r="C2253" s="106" t="s">
        <v>630</v>
      </c>
      <c r="D2253" s="106" t="s">
        <v>633</v>
      </c>
      <c r="E2253" s="106" t="s">
        <v>631</v>
      </c>
      <c r="F2253" s="106" t="s">
        <v>353</v>
      </c>
      <c r="G2253" s="106">
        <v>1.51</v>
      </c>
      <c r="H2253" s="106">
        <v>1.55</v>
      </c>
      <c r="I2253" s="106">
        <v>1.65</v>
      </c>
      <c r="J2253" s="106">
        <v>1.78</v>
      </c>
      <c r="K2253" s="106">
        <v>1.92</v>
      </c>
      <c r="L2253" s="106">
        <v>2.12</v>
      </c>
      <c r="M2253" s="106">
        <v>2.37</v>
      </c>
      <c r="N2253" s="106">
        <v>2.77</v>
      </c>
      <c r="O2253" s="106">
        <v>3.53</v>
      </c>
    </row>
    <row r="2254" spans="1:15">
      <c r="A2254" s="106">
        <v>2010</v>
      </c>
      <c r="B2254" s="106" t="s">
        <v>644</v>
      </c>
      <c r="C2254" s="106" t="s">
        <v>626</v>
      </c>
      <c r="D2254" s="106" t="s">
        <v>633</v>
      </c>
      <c r="E2254" s="106" t="s">
        <v>353</v>
      </c>
      <c r="F2254" s="106" t="s">
        <v>629</v>
      </c>
      <c r="G2254" s="106">
        <v>1.54</v>
      </c>
      <c r="H2254" s="106">
        <v>1.76</v>
      </c>
      <c r="I2254" s="106">
        <v>2.02</v>
      </c>
      <c r="J2254" s="106">
        <v>2.34</v>
      </c>
      <c r="K2254" s="106">
        <v>2.72</v>
      </c>
      <c r="L2254" s="106">
        <v>3.17</v>
      </c>
      <c r="M2254" s="106">
        <v>3.84</v>
      </c>
      <c r="N2254" s="106">
        <v>4.68</v>
      </c>
      <c r="O2254" s="106">
        <v>5.88</v>
      </c>
    </row>
    <row r="2255" spans="1:15">
      <c r="A2255" s="106">
        <v>2010</v>
      </c>
      <c r="B2255" s="106" t="s">
        <v>644</v>
      </c>
      <c r="C2255" s="106" t="s">
        <v>630</v>
      </c>
      <c r="D2255" s="106" t="s">
        <v>633</v>
      </c>
      <c r="E2255" s="106" t="s">
        <v>353</v>
      </c>
      <c r="F2255" s="106" t="s">
        <v>629</v>
      </c>
      <c r="G2255" s="106">
        <v>1.54</v>
      </c>
      <c r="H2255" s="106">
        <v>1.76</v>
      </c>
      <c r="I2255" s="106">
        <v>2.02</v>
      </c>
      <c r="J2255" s="106">
        <v>2.34</v>
      </c>
      <c r="K2255" s="106">
        <v>2.72</v>
      </c>
      <c r="L2255" s="106">
        <v>3.17</v>
      </c>
      <c r="M2255" s="106">
        <v>3.84</v>
      </c>
      <c r="N2255" s="106">
        <v>4.68</v>
      </c>
      <c r="O2255" s="106">
        <v>5.88</v>
      </c>
    </row>
    <row r="2256" spans="1:15">
      <c r="A2256" s="106">
        <v>2010</v>
      </c>
      <c r="B2256" s="106" t="s">
        <v>644</v>
      </c>
      <c r="C2256" s="106" t="s">
        <v>626</v>
      </c>
      <c r="D2256" s="106" t="s">
        <v>633</v>
      </c>
      <c r="E2256" s="106" t="s">
        <v>353</v>
      </c>
      <c r="F2256" s="106" t="s">
        <v>301</v>
      </c>
      <c r="G2256" s="106">
        <v>1.52</v>
      </c>
      <c r="H2256" s="106">
        <v>1.55</v>
      </c>
      <c r="I2256" s="106">
        <v>1.69</v>
      </c>
      <c r="J2256" s="106">
        <v>1.92</v>
      </c>
      <c r="K2256" s="106">
        <v>2.2200000000000002</v>
      </c>
      <c r="L2256" s="106">
        <v>2.62</v>
      </c>
      <c r="M2256" s="106">
        <v>3.26</v>
      </c>
      <c r="N2256" s="106">
        <v>4.22</v>
      </c>
      <c r="O2256" s="106">
        <v>5.74</v>
      </c>
    </row>
    <row r="2257" spans="1:15">
      <c r="A2257" s="106">
        <v>2010</v>
      </c>
      <c r="B2257" s="106" t="s">
        <v>644</v>
      </c>
      <c r="C2257" s="106" t="s">
        <v>630</v>
      </c>
      <c r="D2257" s="106" t="s">
        <v>633</v>
      </c>
      <c r="E2257" s="106" t="s">
        <v>353</v>
      </c>
      <c r="F2257" s="106" t="s">
        <v>301</v>
      </c>
      <c r="G2257" s="106">
        <v>1.52</v>
      </c>
      <c r="H2257" s="106">
        <v>1.55</v>
      </c>
      <c r="I2257" s="106">
        <v>1.69</v>
      </c>
      <c r="J2257" s="106">
        <v>1.92</v>
      </c>
      <c r="K2257" s="106">
        <v>2.2200000000000002</v>
      </c>
      <c r="L2257" s="106">
        <v>2.62</v>
      </c>
      <c r="M2257" s="106">
        <v>3.26</v>
      </c>
      <c r="N2257" s="106">
        <v>4.22</v>
      </c>
      <c r="O2257" s="106">
        <v>5.74</v>
      </c>
    </row>
    <row r="2258" spans="1:15">
      <c r="A2258" s="106">
        <v>2010</v>
      </c>
      <c r="B2258" s="106" t="s">
        <v>644</v>
      </c>
      <c r="C2258" s="106" t="s">
        <v>626</v>
      </c>
      <c r="D2258" s="106" t="s">
        <v>633</v>
      </c>
      <c r="E2258" s="106" t="s">
        <v>353</v>
      </c>
      <c r="F2258" s="106" t="s">
        <v>353</v>
      </c>
      <c r="G2258" s="106">
        <v>1.52</v>
      </c>
      <c r="H2258" s="106">
        <v>1.68</v>
      </c>
      <c r="I2258" s="106">
        <v>1.9</v>
      </c>
      <c r="J2258" s="106">
        <v>2.2200000000000002</v>
      </c>
      <c r="K2258" s="106">
        <v>2.58</v>
      </c>
      <c r="L2258" s="106">
        <v>3.02</v>
      </c>
      <c r="M2258" s="106">
        <v>3.71</v>
      </c>
      <c r="N2258" s="106">
        <v>4.54</v>
      </c>
      <c r="O2258" s="106">
        <v>5.87</v>
      </c>
    </row>
    <row r="2259" spans="1:15">
      <c r="A2259" s="106">
        <v>2010</v>
      </c>
      <c r="B2259" s="106" t="s">
        <v>644</v>
      </c>
      <c r="C2259" s="106" t="s">
        <v>630</v>
      </c>
      <c r="D2259" s="106" t="s">
        <v>633</v>
      </c>
      <c r="E2259" s="106" t="s">
        <v>353</v>
      </c>
      <c r="F2259" s="106" t="s">
        <v>353</v>
      </c>
      <c r="G2259" s="106">
        <v>1.52</v>
      </c>
      <c r="H2259" s="106">
        <v>1.68</v>
      </c>
      <c r="I2259" s="106">
        <v>1.9</v>
      </c>
      <c r="J2259" s="106">
        <v>2.2200000000000002</v>
      </c>
      <c r="K2259" s="106">
        <v>2.58</v>
      </c>
      <c r="L2259" s="106">
        <v>3.02</v>
      </c>
      <c r="M2259" s="106">
        <v>3.71</v>
      </c>
      <c r="N2259" s="106">
        <v>4.54</v>
      </c>
      <c r="O2259" s="106">
        <v>5.87</v>
      </c>
    </row>
    <row r="2260" spans="1:15">
      <c r="A2260" s="106">
        <v>2010</v>
      </c>
      <c r="B2260" s="106" t="s">
        <v>644</v>
      </c>
      <c r="C2260" s="106" t="s">
        <v>626</v>
      </c>
      <c r="D2260" s="106" t="s">
        <v>353</v>
      </c>
      <c r="E2260" s="106" t="s">
        <v>628</v>
      </c>
      <c r="F2260" s="106" t="s">
        <v>629</v>
      </c>
      <c r="G2260" s="106">
        <v>2.06</v>
      </c>
      <c r="H2260" s="106">
        <v>2.65</v>
      </c>
      <c r="I2260" s="106">
        <v>3.19</v>
      </c>
      <c r="J2260" s="106">
        <v>3.78</v>
      </c>
      <c r="K2260" s="106">
        <v>4.3899999999999997</v>
      </c>
      <c r="L2260" s="106">
        <v>5.04</v>
      </c>
      <c r="M2260" s="106">
        <v>5.87</v>
      </c>
      <c r="N2260" s="106">
        <v>7.14</v>
      </c>
      <c r="O2260" s="106">
        <v>9.64</v>
      </c>
    </row>
    <row r="2261" spans="1:15">
      <c r="A2261" s="106">
        <v>2010</v>
      </c>
      <c r="B2261" s="106" t="s">
        <v>644</v>
      </c>
      <c r="C2261" s="106" t="s">
        <v>630</v>
      </c>
      <c r="D2261" s="106" t="s">
        <v>353</v>
      </c>
      <c r="E2261" s="106" t="s">
        <v>628</v>
      </c>
      <c r="F2261" s="106" t="s">
        <v>629</v>
      </c>
      <c r="G2261" s="106">
        <v>2.06</v>
      </c>
      <c r="H2261" s="106">
        <v>2.64</v>
      </c>
      <c r="I2261" s="106">
        <v>3.19</v>
      </c>
      <c r="J2261" s="106">
        <v>3.78</v>
      </c>
      <c r="K2261" s="106">
        <v>4.3899999999999997</v>
      </c>
      <c r="L2261" s="106">
        <v>5.04</v>
      </c>
      <c r="M2261" s="106">
        <v>5.87</v>
      </c>
      <c r="N2261" s="106">
        <v>7.14</v>
      </c>
      <c r="O2261" s="106">
        <v>9.64</v>
      </c>
    </row>
    <row r="2262" spans="1:15">
      <c r="A2262" s="106">
        <v>2010</v>
      </c>
      <c r="B2262" s="106" t="s">
        <v>644</v>
      </c>
      <c r="C2262" s="106" t="s">
        <v>626</v>
      </c>
      <c r="D2262" s="106" t="s">
        <v>353</v>
      </c>
      <c r="E2262" s="106" t="s">
        <v>628</v>
      </c>
      <c r="F2262" s="106" t="s">
        <v>301</v>
      </c>
      <c r="G2262" s="106">
        <v>1.55</v>
      </c>
      <c r="H2262" s="106">
        <v>1.82</v>
      </c>
      <c r="I2262" s="106">
        <v>2.23</v>
      </c>
      <c r="J2262" s="106">
        <v>2.77</v>
      </c>
      <c r="K2262" s="106">
        <v>3.36</v>
      </c>
      <c r="L2262" s="106">
        <v>4.05</v>
      </c>
      <c r="M2262" s="106">
        <v>4.67</v>
      </c>
      <c r="N2262" s="106">
        <v>5.87</v>
      </c>
      <c r="O2262" s="106">
        <v>7.92</v>
      </c>
    </row>
    <row r="2263" spans="1:15">
      <c r="A2263" s="106">
        <v>2010</v>
      </c>
      <c r="B2263" s="106" t="s">
        <v>644</v>
      </c>
      <c r="C2263" s="106" t="s">
        <v>630</v>
      </c>
      <c r="D2263" s="106" t="s">
        <v>353</v>
      </c>
      <c r="E2263" s="106" t="s">
        <v>628</v>
      </c>
      <c r="F2263" s="106" t="s">
        <v>301</v>
      </c>
      <c r="G2263" s="106">
        <v>1.55</v>
      </c>
      <c r="H2263" s="106">
        <v>1.82</v>
      </c>
      <c r="I2263" s="106">
        <v>2.2200000000000002</v>
      </c>
      <c r="J2263" s="106">
        <v>2.77</v>
      </c>
      <c r="K2263" s="106">
        <v>3.36</v>
      </c>
      <c r="L2263" s="106">
        <v>4.05</v>
      </c>
      <c r="M2263" s="106">
        <v>4.66</v>
      </c>
      <c r="N2263" s="106">
        <v>5.87</v>
      </c>
      <c r="O2263" s="106">
        <v>7.92</v>
      </c>
    </row>
    <row r="2264" spans="1:15">
      <c r="A2264" s="106">
        <v>2010</v>
      </c>
      <c r="B2264" s="106" t="s">
        <v>644</v>
      </c>
      <c r="C2264" s="106" t="s">
        <v>626</v>
      </c>
      <c r="D2264" s="106" t="s">
        <v>353</v>
      </c>
      <c r="E2264" s="106" t="s">
        <v>628</v>
      </c>
      <c r="F2264" s="106" t="s">
        <v>353</v>
      </c>
      <c r="G2264" s="106">
        <v>1.79</v>
      </c>
      <c r="H2264" s="106">
        <v>2.44</v>
      </c>
      <c r="I2264" s="106">
        <v>2.93</v>
      </c>
      <c r="J2264" s="106">
        <v>3.54</v>
      </c>
      <c r="K2264" s="106">
        <v>4.2</v>
      </c>
      <c r="L2264" s="106">
        <v>4.83</v>
      </c>
      <c r="M2264" s="106">
        <v>5.62</v>
      </c>
      <c r="N2264" s="106">
        <v>6.83</v>
      </c>
      <c r="O2264" s="106">
        <v>9.24</v>
      </c>
    </row>
    <row r="2265" spans="1:15">
      <c r="A2265" s="106">
        <v>2010</v>
      </c>
      <c r="B2265" s="106" t="s">
        <v>644</v>
      </c>
      <c r="C2265" s="106" t="s">
        <v>630</v>
      </c>
      <c r="D2265" s="106" t="s">
        <v>353</v>
      </c>
      <c r="E2265" s="106" t="s">
        <v>628</v>
      </c>
      <c r="F2265" s="106" t="s">
        <v>353</v>
      </c>
      <c r="G2265" s="106">
        <v>1.79</v>
      </c>
      <c r="H2265" s="106">
        <v>2.44</v>
      </c>
      <c r="I2265" s="106">
        <v>2.93</v>
      </c>
      <c r="J2265" s="106">
        <v>3.54</v>
      </c>
      <c r="K2265" s="106">
        <v>4.2</v>
      </c>
      <c r="L2265" s="106">
        <v>4.83</v>
      </c>
      <c r="M2265" s="106">
        <v>5.62</v>
      </c>
      <c r="N2265" s="106">
        <v>6.83</v>
      </c>
      <c r="O2265" s="106">
        <v>9.24</v>
      </c>
    </row>
    <row r="2266" spans="1:15">
      <c r="A2266" s="106">
        <v>2010</v>
      </c>
      <c r="B2266" s="106" t="s">
        <v>644</v>
      </c>
      <c r="C2266" s="106" t="s">
        <v>626</v>
      </c>
      <c r="D2266" s="106" t="s">
        <v>353</v>
      </c>
      <c r="E2266" s="106" t="s">
        <v>631</v>
      </c>
      <c r="F2266" s="106" t="s">
        <v>629</v>
      </c>
      <c r="G2266" s="106">
        <v>1.51</v>
      </c>
      <c r="H2266" s="106">
        <v>1.64</v>
      </c>
      <c r="I2266" s="106">
        <v>1.83</v>
      </c>
      <c r="J2266" s="106">
        <v>2.09</v>
      </c>
      <c r="K2266" s="106">
        <v>2.4</v>
      </c>
      <c r="L2266" s="106">
        <v>2.82</v>
      </c>
      <c r="M2266" s="106">
        <v>3.37</v>
      </c>
      <c r="N2266" s="106">
        <v>4.0599999999999996</v>
      </c>
      <c r="O2266" s="106">
        <v>5.01</v>
      </c>
    </row>
    <row r="2267" spans="1:15">
      <c r="A2267" s="106">
        <v>2010</v>
      </c>
      <c r="B2267" s="106" t="s">
        <v>644</v>
      </c>
      <c r="C2267" s="106" t="s">
        <v>630</v>
      </c>
      <c r="D2267" s="106" t="s">
        <v>353</v>
      </c>
      <c r="E2267" s="106" t="s">
        <v>631</v>
      </c>
      <c r="F2267" s="106" t="s">
        <v>629</v>
      </c>
      <c r="G2267" s="106">
        <v>1.51</v>
      </c>
      <c r="H2267" s="106">
        <v>1.64</v>
      </c>
      <c r="I2267" s="106">
        <v>1.83</v>
      </c>
      <c r="J2267" s="106">
        <v>2.09</v>
      </c>
      <c r="K2267" s="106">
        <v>2.4</v>
      </c>
      <c r="L2267" s="106">
        <v>2.82</v>
      </c>
      <c r="M2267" s="106">
        <v>3.37</v>
      </c>
      <c r="N2267" s="106">
        <v>4.0599999999999996</v>
      </c>
      <c r="O2267" s="106">
        <v>5.01</v>
      </c>
    </row>
    <row r="2268" spans="1:15">
      <c r="A2268" s="106">
        <v>2010</v>
      </c>
      <c r="B2268" s="106" t="s">
        <v>644</v>
      </c>
      <c r="C2268" s="106" t="s">
        <v>626</v>
      </c>
      <c r="D2268" s="106" t="s">
        <v>353</v>
      </c>
      <c r="E2268" s="106" t="s">
        <v>631</v>
      </c>
      <c r="F2268" s="106" t="s">
        <v>301</v>
      </c>
      <c r="G2268" s="106">
        <v>1.51</v>
      </c>
      <c r="H2268" s="106">
        <v>1.52</v>
      </c>
      <c r="I2268" s="106">
        <v>1.55</v>
      </c>
      <c r="J2268" s="106">
        <v>1.69</v>
      </c>
      <c r="K2268" s="106">
        <v>1.83</v>
      </c>
      <c r="L2268" s="106">
        <v>2.09</v>
      </c>
      <c r="M2268" s="106">
        <v>2.38</v>
      </c>
      <c r="N2268" s="106">
        <v>2.92</v>
      </c>
      <c r="O2268" s="106">
        <v>4.0199999999999996</v>
      </c>
    </row>
    <row r="2269" spans="1:15">
      <c r="A2269" s="106">
        <v>2010</v>
      </c>
      <c r="B2269" s="106" t="s">
        <v>644</v>
      </c>
      <c r="C2269" s="106" t="s">
        <v>630</v>
      </c>
      <c r="D2269" s="106" t="s">
        <v>353</v>
      </c>
      <c r="E2269" s="106" t="s">
        <v>631</v>
      </c>
      <c r="F2269" s="106" t="s">
        <v>301</v>
      </c>
      <c r="G2269" s="106">
        <v>1.51</v>
      </c>
      <c r="H2269" s="106">
        <v>1.52</v>
      </c>
      <c r="I2269" s="106">
        <v>1.55</v>
      </c>
      <c r="J2269" s="106">
        <v>1.69</v>
      </c>
      <c r="K2269" s="106">
        <v>1.83</v>
      </c>
      <c r="L2269" s="106">
        <v>2.09</v>
      </c>
      <c r="M2269" s="106">
        <v>2.38</v>
      </c>
      <c r="N2269" s="106">
        <v>2.92</v>
      </c>
      <c r="O2269" s="106">
        <v>4.0199999999999996</v>
      </c>
    </row>
    <row r="2270" spans="1:15">
      <c r="A2270" s="106">
        <v>2010</v>
      </c>
      <c r="B2270" s="106" t="s">
        <v>644</v>
      </c>
      <c r="C2270" s="106" t="s">
        <v>626</v>
      </c>
      <c r="D2270" s="106" t="s">
        <v>353</v>
      </c>
      <c r="E2270" s="106" t="s">
        <v>631</v>
      </c>
      <c r="F2270" s="106" t="s">
        <v>353</v>
      </c>
      <c r="G2270" s="106">
        <v>1.51</v>
      </c>
      <c r="H2270" s="106">
        <v>1.57</v>
      </c>
      <c r="I2270" s="106">
        <v>1.72</v>
      </c>
      <c r="J2270" s="106">
        <v>1.93</v>
      </c>
      <c r="K2270" s="106">
        <v>2.2000000000000002</v>
      </c>
      <c r="L2270" s="106">
        <v>2.58</v>
      </c>
      <c r="M2270" s="106">
        <v>3.1</v>
      </c>
      <c r="N2270" s="106">
        <v>3.82</v>
      </c>
      <c r="O2270" s="106">
        <v>4.84</v>
      </c>
    </row>
    <row r="2271" spans="1:15">
      <c r="A2271" s="106">
        <v>2010</v>
      </c>
      <c r="B2271" s="106" t="s">
        <v>644</v>
      </c>
      <c r="C2271" s="106" t="s">
        <v>630</v>
      </c>
      <c r="D2271" s="106" t="s">
        <v>353</v>
      </c>
      <c r="E2271" s="106" t="s">
        <v>631</v>
      </c>
      <c r="F2271" s="106" t="s">
        <v>353</v>
      </c>
      <c r="G2271" s="106">
        <v>1.51</v>
      </c>
      <c r="H2271" s="106">
        <v>1.57</v>
      </c>
      <c r="I2271" s="106">
        <v>1.72</v>
      </c>
      <c r="J2271" s="106">
        <v>1.93</v>
      </c>
      <c r="K2271" s="106">
        <v>2.2000000000000002</v>
      </c>
      <c r="L2271" s="106">
        <v>2.58</v>
      </c>
      <c r="M2271" s="106">
        <v>3.1</v>
      </c>
      <c r="N2271" s="106">
        <v>3.82</v>
      </c>
      <c r="O2271" s="106">
        <v>4.84</v>
      </c>
    </row>
    <row r="2272" spans="1:15">
      <c r="A2272" s="106">
        <v>2010</v>
      </c>
      <c r="B2272" s="106" t="s">
        <v>644</v>
      </c>
      <c r="C2272" s="106" t="s">
        <v>626</v>
      </c>
      <c r="D2272" s="106" t="s">
        <v>353</v>
      </c>
      <c r="E2272" s="106" t="s">
        <v>353</v>
      </c>
      <c r="F2272" s="106" t="s">
        <v>629</v>
      </c>
      <c r="G2272" s="106">
        <v>1.55</v>
      </c>
      <c r="H2272" s="106">
        <v>1.82</v>
      </c>
      <c r="I2272" s="106">
        <v>2.17</v>
      </c>
      <c r="J2272" s="106">
        <v>2.61</v>
      </c>
      <c r="K2272" s="106">
        <v>3.12</v>
      </c>
      <c r="L2272" s="106">
        <v>3.75</v>
      </c>
      <c r="M2272" s="106">
        <v>4.43</v>
      </c>
      <c r="N2272" s="106">
        <v>5.29</v>
      </c>
      <c r="O2272" s="106">
        <v>7.01</v>
      </c>
    </row>
    <row r="2273" spans="1:15">
      <c r="A2273" s="106">
        <v>2010</v>
      </c>
      <c r="B2273" s="106" t="s">
        <v>644</v>
      </c>
      <c r="C2273" s="106" t="s">
        <v>630</v>
      </c>
      <c r="D2273" s="106" t="s">
        <v>353</v>
      </c>
      <c r="E2273" s="106" t="s">
        <v>353</v>
      </c>
      <c r="F2273" s="106" t="s">
        <v>629</v>
      </c>
      <c r="G2273" s="106">
        <v>1.55</v>
      </c>
      <c r="H2273" s="106">
        <v>1.82</v>
      </c>
      <c r="I2273" s="106">
        <v>2.17</v>
      </c>
      <c r="J2273" s="106">
        <v>2.61</v>
      </c>
      <c r="K2273" s="106">
        <v>3.12</v>
      </c>
      <c r="L2273" s="106">
        <v>3.75</v>
      </c>
      <c r="M2273" s="106">
        <v>4.43</v>
      </c>
      <c r="N2273" s="106">
        <v>5.29</v>
      </c>
      <c r="O2273" s="106">
        <v>7.01</v>
      </c>
    </row>
    <row r="2274" spans="1:15">
      <c r="A2274" s="106">
        <v>2010</v>
      </c>
      <c r="B2274" s="106" t="s">
        <v>644</v>
      </c>
      <c r="C2274" s="106" t="s">
        <v>626</v>
      </c>
      <c r="D2274" s="106" t="s">
        <v>353</v>
      </c>
      <c r="E2274" s="106" t="s">
        <v>353</v>
      </c>
      <c r="F2274" s="106" t="s">
        <v>301</v>
      </c>
      <c r="G2274" s="106">
        <v>1.51</v>
      </c>
      <c r="H2274" s="106">
        <v>1.55</v>
      </c>
      <c r="I2274" s="106">
        <v>1.68</v>
      </c>
      <c r="J2274" s="106">
        <v>1.85</v>
      </c>
      <c r="K2274" s="106">
        <v>2.13</v>
      </c>
      <c r="L2274" s="106">
        <v>2.5499999999999998</v>
      </c>
      <c r="M2274" s="106">
        <v>3.19</v>
      </c>
      <c r="N2274" s="106">
        <v>4.18</v>
      </c>
      <c r="O2274" s="106">
        <v>5.74</v>
      </c>
    </row>
    <row r="2275" spans="1:15">
      <c r="A2275" s="106">
        <v>2010</v>
      </c>
      <c r="B2275" s="106" t="s">
        <v>644</v>
      </c>
      <c r="C2275" s="106" t="s">
        <v>630</v>
      </c>
      <c r="D2275" s="106" t="s">
        <v>353</v>
      </c>
      <c r="E2275" s="106" t="s">
        <v>353</v>
      </c>
      <c r="F2275" s="106" t="s">
        <v>301</v>
      </c>
      <c r="G2275" s="106">
        <v>1.51</v>
      </c>
      <c r="H2275" s="106">
        <v>1.55</v>
      </c>
      <c r="I2275" s="106">
        <v>1.68</v>
      </c>
      <c r="J2275" s="106">
        <v>1.85</v>
      </c>
      <c r="K2275" s="106">
        <v>2.13</v>
      </c>
      <c r="L2275" s="106">
        <v>2.5499999999999998</v>
      </c>
      <c r="M2275" s="106">
        <v>3.19</v>
      </c>
      <c r="N2275" s="106">
        <v>4.18</v>
      </c>
      <c r="O2275" s="106">
        <v>5.74</v>
      </c>
    </row>
    <row r="2276" spans="1:15">
      <c r="A2276" s="106">
        <v>2010</v>
      </c>
      <c r="B2276" s="106" t="s">
        <v>644</v>
      </c>
      <c r="C2276" s="106" t="s">
        <v>626</v>
      </c>
      <c r="D2276" s="106" t="s">
        <v>353</v>
      </c>
      <c r="E2276" s="106" t="s">
        <v>353</v>
      </c>
      <c r="F2276" s="106" t="s">
        <v>353</v>
      </c>
      <c r="G2276" s="106">
        <v>1.52</v>
      </c>
      <c r="H2276" s="106">
        <v>1.69</v>
      </c>
      <c r="I2276" s="106">
        <v>1.99</v>
      </c>
      <c r="J2276" s="106">
        <v>2.37</v>
      </c>
      <c r="K2276" s="106">
        <v>2.85</v>
      </c>
      <c r="L2276" s="106">
        <v>3.46</v>
      </c>
      <c r="M2276" s="106">
        <v>4.2</v>
      </c>
      <c r="N2276" s="106">
        <v>5.04</v>
      </c>
      <c r="O2276" s="106">
        <v>6.72</v>
      </c>
    </row>
    <row r="2277" spans="1:15">
      <c r="A2277" s="106">
        <v>2010</v>
      </c>
      <c r="B2277" s="106" t="s">
        <v>644</v>
      </c>
      <c r="C2277" s="106" t="s">
        <v>630</v>
      </c>
      <c r="D2277" s="106" t="s">
        <v>353</v>
      </c>
      <c r="E2277" s="106" t="s">
        <v>353</v>
      </c>
      <c r="F2277" s="106" t="s">
        <v>353</v>
      </c>
      <c r="G2277" s="106">
        <v>1.52</v>
      </c>
      <c r="H2277" s="106">
        <v>1.69</v>
      </c>
      <c r="I2277" s="106">
        <v>1.99</v>
      </c>
      <c r="J2277" s="106">
        <v>2.37</v>
      </c>
      <c r="K2277" s="106">
        <v>2.85</v>
      </c>
      <c r="L2277" s="106">
        <v>3.46</v>
      </c>
      <c r="M2277" s="106">
        <v>4.2</v>
      </c>
      <c r="N2277" s="106">
        <v>5.04</v>
      </c>
      <c r="O2277" s="106">
        <v>6.72</v>
      </c>
    </row>
    <row r="2278" spans="1:15">
      <c r="A2278" s="106">
        <v>2010</v>
      </c>
      <c r="B2278" s="106" t="s">
        <v>644</v>
      </c>
      <c r="C2278" s="106" t="s">
        <v>626</v>
      </c>
      <c r="D2278" s="106" t="s">
        <v>634</v>
      </c>
      <c r="E2278" s="106" t="s">
        <v>628</v>
      </c>
      <c r="F2278" s="106" t="s">
        <v>629</v>
      </c>
      <c r="G2278" s="106">
        <v>2.68</v>
      </c>
      <c r="H2278" s="106">
        <v>3.88</v>
      </c>
      <c r="I2278" s="106">
        <v>4.57</v>
      </c>
      <c r="J2278" s="106">
        <v>5.07</v>
      </c>
      <c r="K2278" s="106">
        <v>5.88</v>
      </c>
      <c r="L2278" s="106">
        <v>6.76</v>
      </c>
      <c r="M2278" s="106">
        <v>7.87</v>
      </c>
      <c r="N2278" s="106">
        <v>9.5</v>
      </c>
      <c r="O2278" s="106">
        <v>13.12</v>
      </c>
    </row>
    <row r="2279" spans="1:15">
      <c r="A2279" s="106">
        <v>2010</v>
      </c>
      <c r="B2279" s="106" t="s">
        <v>644</v>
      </c>
      <c r="C2279" s="106" t="s">
        <v>630</v>
      </c>
      <c r="D2279" s="106" t="s">
        <v>634</v>
      </c>
      <c r="E2279" s="106" t="s">
        <v>628</v>
      </c>
      <c r="F2279" s="106" t="s">
        <v>629</v>
      </c>
      <c r="G2279" s="106">
        <v>2.68</v>
      </c>
      <c r="H2279" s="106">
        <v>3.87</v>
      </c>
      <c r="I2279" s="106">
        <v>4.5599999999999996</v>
      </c>
      <c r="J2279" s="106">
        <v>5.07</v>
      </c>
      <c r="K2279" s="106">
        <v>5.88</v>
      </c>
      <c r="L2279" s="106">
        <v>6.76</v>
      </c>
      <c r="M2279" s="106">
        <v>7.87</v>
      </c>
      <c r="N2279" s="106">
        <v>9.4700000000000006</v>
      </c>
      <c r="O2279" s="106">
        <v>13.12</v>
      </c>
    </row>
    <row r="2280" spans="1:15">
      <c r="A2280" s="106">
        <v>2010</v>
      </c>
      <c r="B2280" s="106" t="s">
        <v>644</v>
      </c>
      <c r="C2280" s="106" t="s">
        <v>626</v>
      </c>
      <c r="D2280" s="106" t="s">
        <v>634</v>
      </c>
      <c r="E2280" s="106" t="s">
        <v>628</v>
      </c>
      <c r="F2280" s="106" t="s">
        <v>301</v>
      </c>
      <c r="G2280" s="106">
        <v>1.52</v>
      </c>
      <c r="H2280" s="106">
        <v>1.72</v>
      </c>
      <c r="I2280" s="106">
        <v>2.1</v>
      </c>
      <c r="J2280" s="106">
        <v>2.5299999999999998</v>
      </c>
      <c r="K2280" s="106">
        <v>3.36</v>
      </c>
      <c r="L2280" s="106">
        <v>4.2</v>
      </c>
      <c r="M2280" s="106">
        <v>5.28</v>
      </c>
      <c r="N2280" s="106">
        <v>6.96</v>
      </c>
      <c r="O2280" s="106">
        <v>10.050000000000001</v>
      </c>
    </row>
    <row r="2281" spans="1:15">
      <c r="A2281" s="106">
        <v>2010</v>
      </c>
      <c r="B2281" s="106" t="s">
        <v>644</v>
      </c>
      <c r="C2281" s="106" t="s">
        <v>630</v>
      </c>
      <c r="D2281" s="106" t="s">
        <v>634</v>
      </c>
      <c r="E2281" s="106" t="s">
        <v>628</v>
      </c>
      <c r="F2281" s="106" t="s">
        <v>301</v>
      </c>
      <c r="G2281" s="106">
        <v>1.52</v>
      </c>
      <c r="H2281" s="106">
        <v>1.72</v>
      </c>
      <c r="I2281" s="106">
        <v>2.06</v>
      </c>
      <c r="J2281" s="106">
        <v>2.5299999999999998</v>
      </c>
      <c r="K2281" s="106">
        <v>3.36</v>
      </c>
      <c r="L2281" s="106">
        <v>4.2</v>
      </c>
      <c r="M2281" s="106">
        <v>5.23</v>
      </c>
      <c r="N2281" s="106">
        <v>6.94</v>
      </c>
      <c r="O2281" s="106">
        <v>10.02</v>
      </c>
    </row>
    <row r="2282" spans="1:15">
      <c r="A2282" s="106">
        <v>2010</v>
      </c>
      <c r="B2282" s="106" t="s">
        <v>644</v>
      </c>
      <c r="C2282" s="106" t="s">
        <v>626</v>
      </c>
      <c r="D2282" s="106" t="s">
        <v>634</v>
      </c>
      <c r="E2282" s="106" t="s">
        <v>628</v>
      </c>
      <c r="F2282" s="106" t="s">
        <v>353</v>
      </c>
      <c r="G2282" s="106">
        <v>2.12</v>
      </c>
      <c r="H2282" s="106">
        <v>3.39</v>
      </c>
      <c r="I2282" s="106">
        <v>4.2</v>
      </c>
      <c r="J2282" s="106">
        <v>4.87</v>
      </c>
      <c r="K2282" s="106">
        <v>5.59</v>
      </c>
      <c r="L2282" s="106">
        <v>6.55</v>
      </c>
      <c r="M2282" s="106">
        <v>7.56</v>
      </c>
      <c r="N2282" s="106">
        <v>9.23</v>
      </c>
      <c r="O2282" s="106">
        <v>12.69</v>
      </c>
    </row>
    <row r="2283" spans="1:15">
      <c r="A2283" s="106">
        <v>2010</v>
      </c>
      <c r="B2283" s="106" t="s">
        <v>644</v>
      </c>
      <c r="C2283" s="106" t="s">
        <v>630</v>
      </c>
      <c r="D2283" s="106" t="s">
        <v>634</v>
      </c>
      <c r="E2283" s="106" t="s">
        <v>628</v>
      </c>
      <c r="F2283" s="106" t="s">
        <v>353</v>
      </c>
      <c r="G2283" s="106">
        <v>2.12</v>
      </c>
      <c r="H2283" s="106">
        <v>3.37</v>
      </c>
      <c r="I2283" s="106">
        <v>4.2</v>
      </c>
      <c r="J2283" s="106">
        <v>4.87</v>
      </c>
      <c r="K2283" s="106">
        <v>5.57</v>
      </c>
      <c r="L2283" s="106">
        <v>6.55</v>
      </c>
      <c r="M2283" s="106">
        <v>7.56</v>
      </c>
      <c r="N2283" s="106">
        <v>9.23</v>
      </c>
      <c r="O2283" s="106">
        <v>12.69</v>
      </c>
    </row>
    <row r="2284" spans="1:15">
      <c r="A2284" s="106">
        <v>2010</v>
      </c>
      <c r="B2284" s="106" t="s">
        <v>644</v>
      </c>
      <c r="C2284" s="106" t="s">
        <v>626</v>
      </c>
      <c r="D2284" s="106" t="s">
        <v>634</v>
      </c>
      <c r="E2284" s="106" t="s">
        <v>631</v>
      </c>
      <c r="F2284" s="106" t="s">
        <v>629</v>
      </c>
      <c r="G2284" s="106">
        <v>1.52</v>
      </c>
      <c r="H2284" s="106">
        <v>1.78</v>
      </c>
      <c r="I2284" s="106">
        <v>2.17</v>
      </c>
      <c r="J2284" s="106">
        <v>2.58</v>
      </c>
      <c r="K2284" s="106">
        <v>3.01</v>
      </c>
      <c r="L2284" s="106">
        <v>3.46</v>
      </c>
      <c r="M2284" s="106">
        <v>3.99</v>
      </c>
      <c r="N2284" s="106">
        <v>4.66</v>
      </c>
      <c r="O2284" s="106">
        <v>5.29</v>
      </c>
    </row>
    <row r="2285" spans="1:15">
      <c r="A2285" s="106">
        <v>2010</v>
      </c>
      <c r="B2285" s="106" t="s">
        <v>644</v>
      </c>
      <c r="C2285" s="106" t="s">
        <v>630</v>
      </c>
      <c r="D2285" s="106" t="s">
        <v>634</v>
      </c>
      <c r="E2285" s="106" t="s">
        <v>631</v>
      </c>
      <c r="F2285" s="106" t="s">
        <v>629</v>
      </c>
      <c r="G2285" s="106">
        <v>1.52</v>
      </c>
      <c r="H2285" s="106">
        <v>1.78</v>
      </c>
      <c r="I2285" s="106">
        <v>2.17</v>
      </c>
      <c r="J2285" s="106">
        <v>2.58</v>
      </c>
      <c r="K2285" s="106">
        <v>3.01</v>
      </c>
      <c r="L2285" s="106">
        <v>3.46</v>
      </c>
      <c r="M2285" s="106">
        <v>3.99</v>
      </c>
      <c r="N2285" s="106">
        <v>4.66</v>
      </c>
      <c r="O2285" s="106">
        <v>5.29</v>
      </c>
    </row>
    <row r="2286" spans="1:15">
      <c r="A2286" s="106">
        <v>2010</v>
      </c>
      <c r="B2286" s="106" t="s">
        <v>644</v>
      </c>
      <c r="C2286" s="106" t="s">
        <v>626</v>
      </c>
      <c r="D2286" s="106" t="s">
        <v>634</v>
      </c>
      <c r="E2286" s="106" t="s">
        <v>631</v>
      </c>
      <c r="F2286" s="106" t="s">
        <v>301</v>
      </c>
      <c r="G2286" s="106">
        <v>1.51</v>
      </c>
      <c r="H2286" s="106">
        <v>1.55</v>
      </c>
      <c r="I2286" s="106">
        <v>1.62</v>
      </c>
      <c r="J2286" s="106">
        <v>1.76</v>
      </c>
      <c r="K2286" s="106">
        <v>1.95</v>
      </c>
      <c r="L2286" s="106">
        <v>2.2200000000000002</v>
      </c>
      <c r="M2286" s="106">
        <v>2.65</v>
      </c>
      <c r="N2286" s="106">
        <v>3.37</v>
      </c>
      <c r="O2286" s="106">
        <v>4.6100000000000003</v>
      </c>
    </row>
    <row r="2287" spans="1:15">
      <c r="A2287" s="106">
        <v>2010</v>
      </c>
      <c r="B2287" s="106" t="s">
        <v>644</v>
      </c>
      <c r="C2287" s="106" t="s">
        <v>630</v>
      </c>
      <c r="D2287" s="106" t="s">
        <v>634</v>
      </c>
      <c r="E2287" s="106" t="s">
        <v>631</v>
      </c>
      <c r="F2287" s="106" t="s">
        <v>301</v>
      </c>
      <c r="G2287" s="106">
        <v>1.51</v>
      </c>
      <c r="H2287" s="106">
        <v>1.55</v>
      </c>
      <c r="I2287" s="106">
        <v>1.62</v>
      </c>
      <c r="J2287" s="106">
        <v>1.76</v>
      </c>
      <c r="K2287" s="106">
        <v>1.95</v>
      </c>
      <c r="L2287" s="106">
        <v>2.2200000000000002</v>
      </c>
      <c r="M2287" s="106">
        <v>2.65</v>
      </c>
      <c r="N2287" s="106">
        <v>3.37</v>
      </c>
      <c r="O2287" s="106">
        <v>4.6100000000000003</v>
      </c>
    </row>
    <row r="2288" spans="1:15">
      <c r="A2288" s="106">
        <v>2010</v>
      </c>
      <c r="B2288" s="106" t="s">
        <v>644</v>
      </c>
      <c r="C2288" s="106" t="s">
        <v>626</v>
      </c>
      <c r="D2288" s="106" t="s">
        <v>634</v>
      </c>
      <c r="E2288" s="106" t="s">
        <v>631</v>
      </c>
      <c r="F2288" s="106" t="s">
        <v>353</v>
      </c>
      <c r="G2288" s="106">
        <v>1.52</v>
      </c>
      <c r="H2288" s="106">
        <v>1.68</v>
      </c>
      <c r="I2288" s="106">
        <v>1.95</v>
      </c>
      <c r="J2288" s="106">
        <v>2.2999999999999998</v>
      </c>
      <c r="K2288" s="106">
        <v>2.72</v>
      </c>
      <c r="L2288" s="106">
        <v>3.2</v>
      </c>
      <c r="M2288" s="106">
        <v>3.78</v>
      </c>
      <c r="N2288" s="106">
        <v>4.47</v>
      </c>
      <c r="O2288" s="106">
        <v>5.19</v>
      </c>
    </row>
    <row r="2289" spans="1:15">
      <c r="A2289" s="106">
        <v>2010</v>
      </c>
      <c r="B2289" s="106" t="s">
        <v>644</v>
      </c>
      <c r="C2289" s="106" t="s">
        <v>630</v>
      </c>
      <c r="D2289" s="106" t="s">
        <v>634</v>
      </c>
      <c r="E2289" s="106" t="s">
        <v>631</v>
      </c>
      <c r="F2289" s="106" t="s">
        <v>353</v>
      </c>
      <c r="G2289" s="106">
        <v>1.52</v>
      </c>
      <c r="H2289" s="106">
        <v>1.68</v>
      </c>
      <c r="I2289" s="106">
        <v>1.96</v>
      </c>
      <c r="J2289" s="106">
        <v>2.2999999999999998</v>
      </c>
      <c r="K2289" s="106">
        <v>2.72</v>
      </c>
      <c r="L2289" s="106">
        <v>3.2</v>
      </c>
      <c r="M2289" s="106">
        <v>3.78</v>
      </c>
      <c r="N2289" s="106">
        <v>4.47</v>
      </c>
      <c r="O2289" s="106">
        <v>5.19</v>
      </c>
    </row>
    <row r="2290" spans="1:15">
      <c r="A2290" s="106">
        <v>2010</v>
      </c>
      <c r="B2290" s="106" t="s">
        <v>644</v>
      </c>
      <c r="C2290" s="106" t="s">
        <v>626</v>
      </c>
      <c r="D2290" s="106" t="s">
        <v>634</v>
      </c>
      <c r="E2290" s="106" t="s">
        <v>353</v>
      </c>
      <c r="F2290" s="106" t="s">
        <v>629</v>
      </c>
      <c r="G2290" s="106">
        <v>1.64</v>
      </c>
      <c r="H2290" s="106">
        <v>2.1</v>
      </c>
      <c r="I2290" s="106">
        <v>2.64</v>
      </c>
      <c r="J2290" s="106">
        <v>3.23</v>
      </c>
      <c r="K2290" s="106">
        <v>3.81</v>
      </c>
      <c r="L2290" s="106">
        <v>4.46</v>
      </c>
      <c r="M2290" s="106">
        <v>5.04</v>
      </c>
      <c r="N2290" s="106">
        <v>6.04</v>
      </c>
      <c r="O2290" s="106">
        <v>8.4</v>
      </c>
    </row>
    <row r="2291" spans="1:15">
      <c r="A2291" s="106">
        <v>2010</v>
      </c>
      <c r="B2291" s="106" t="s">
        <v>644</v>
      </c>
      <c r="C2291" s="106" t="s">
        <v>630</v>
      </c>
      <c r="D2291" s="106" t="s">
        <v>634</v>
      </c>
      <c r="E2291" s="106" t="s">
        <v>353</v>
      </c>
      <c r="F2291" s="106" t="s">
        <v>629</v>
      </c>
      <c r="G2291" s="106">
        <v>1.64</v>
      </c>
      <c r="H2291" s="106">
        <v>2.1</v>
      </c>
      <c r="I2291" s="106">
        <v>2.64</v>
      </c>
      <c r="J2291" s="106">
        <v>3.23</v>
      </c>
      <c r="K2291" s="106">
        <v>3.81</v>
      </c>
      <c r="L2291" s="106">
        <v>4.46</v>
      </c>
      <c r="M2291" s="106">
        <v>5.04</v>
      </c>
      <c r="N2291" s="106">
        <v>6.04</v>
      </c>
      <c r="O2291" s="106">
        <v>8.4</v>
      </c>
    </row>
    <row r="2292" spans="1:15">
      <c r="A2292" s="106">
        <v>2010</v>
      </c>
      <c r="B2292" s="106" t="s">
        <v>644</v>
      </c>
      <c r="C2292" s="106" t="s">
        <v>626</v>
      </c>
      <c r="D2292" s="106" t="s">
        <v>634</v>
      </c>
      <c r="E2292" s="106" t="s">
        <v>353</v>
      </c>
      <c r="F2292" s="106" t="s">
        <v>301</v>
      </c>
      <c r="G2292" s="106">
        <v>1.51</v>
      </c>
      <c r="H2292" s="106">
        <v>1.55</v>
      </c>
      <c r="I2292" s="106">
        <v>1.68</v>
      </c>
      <c r="J2292" s="106">
        <v>1.85</v>
      </c>
      <c r="K2292" s="106">
        <v>2.12</v>
      </c>
      <c r="L2292" s="106">
        <v>2.5099999999999998</v>
      </c>
      <c r="M2292" s="106">
        <v>3.08</v>
      </c>
      <c r="N2292" s="106">
        <v>4.1100000000000003</v>
      </c>
      <c r="O2292" s="106">
        <v>5.66</v>
      </c>
    </row>
    <row r="2293" spans="1:15">
      <c r="A2293" s="106">
        <v>2010</v>
      </c>
      <c r="B2293" s="106" t="s">
        <v>644</v>
      </c>
      <c r="C2293" s="106" t="s">
        <v>630</v>
      </c>
      <c r="D2293" s="106" t="s">
        <v>634</v>
      </c>
      <c r="E2293" s="106" t="s">
        <v>353</v>
      </c>
      <c r="F2293" s="106" t="s">
        <v>301</v>
      </c>
      <c r="G2293" s="106">
        <v>1.51</v>
      </c>
      <c r="H2293" s="106">
        <v>1.55</v>
      </c>
      <c r="I2293" s="106">
        <v>1.68</v>
      </c>
      <c r="J2293" s="106">
        <v>1.85</v>
      </c>
      <c r="K2293" s="106">
        <v>2.12</v>
      </c>
      <c r="L2293" s="106">
        <v>2.5099999999999998</v>
      </c>
      <c r="M2293" s="106">
        <v>3.06</v>
      </c>
      <c r="N2293" s="106">
        <v>4.1100000000000003</v>
      </c>
      <c r="O2293" s="106">
        <v>5.66</v>
      </c>
    </row>
    <row r="2294" spans="1:15">
      <c r="A2294" s="106">
        <v>2010</v>
      </c>
      <c r="B2294" s="106" t="s">
        <v>644</v>
      </c>
      <c r="C2294" s="106" t="s">
        <v>626</v>
      </c>
      <c r="D2294" s="106" t="s">
        <v>634</v>
      </c>
      <c r="E2294" s="106" t="s">
        <v>353</v>
      </c>
      <c r="F2294" s="106" t="s">
        <v>353</v>
      </c>
      <c r="G2294" s="106">
        <v>1.55</v>
      </c>
      <c r="H2294" s="106">
        <v>1.82</v>
      </c>
      <c r="I2294" s="106">
        <v>2.27</v>
      </c>
      <c r="J2294" s="106">
        <v>2.81</v>
      </c>
      <c r="K2294" s="106">
        <v>3.44</v>
      </c>
      <c r="L2294" s="106">
        <v>4.13</v>
      </c>
      <c r="M2294" s="106">
        <v>4.84</v>
      </c>
      <c r="N2294" s="106">
        <v>5.69</v>
      </c>
      <c r="O2294" s="106">
        <v>7.83</v>
      </c>
    </row>
    <row r="2295" spans="1:15">
      <c r="A2295" s="106">
        <v>2010</v>
      </c>
      <c r="B2295" s="106" t="s">
        <v>644</v>
      </c>
      <c r="C2295" s="106" t="s">
        <v>630</v>
      </c>
      <c r="D2295" s="106" t="s">
        <v>634</v>
      </c>
      <c r="E2295" s="106" t="s">
        <v>353</v>
      </c>
      <c r="F2295" s="106" t="s">
        <v>353</v>
      </c>
      <c r="G2295" s="106">
        <v>1.55</v>
      </c>
      <c r="H2295" s="106">
        <v>1.82</v>
      </c>
      <c r="I2295" s="106">
        <v>2.27</v>
      </c>
      <c r="J2295" s="106">
        <v>2.81</v>
      </c>
      <c r="K2295" s="106">
        <v>3.44</v>
      </c>
      <c r="L2295" s="106">
        <v>4.13</v>
      </c>
      <c r="M2295" s="106">
        <v>4.84</v>
      </c>
      <c r="N2295" s="106">
        <v>5.69</v>
      </c>
      <c r="O2295" s="106">
        <v>7.83</v>
      </c>
    </row>
    <row r="2296" spans="1:15">
      <c r="A2296" s="106">
        <v>2010</v>
      </c>
      <c r="B2296" s="106" t="s">
        <v>645</v>
      </c>
      <c r="C2296" s="106" t="s">
        <v>626</v>
      </c>
      <c r="D2296" s="106" t="s">
        <v>627</v>
      </c>
      <c r="E2296" s="106" t="s">
        <v>628</v>
      </c>
      <c r="F2296" s="106" t="s">
        <v>629</v>
      </c>
      <c r="G2296" s="106">
        <v>1.7</v>
      </c>
      <c r="H2296" s="106">
        <v>2.1800000000000002</v>
      </c>
      <c r="I2296" s="106">
        <v>2.6</v>
      </c>
      <c r="J2296" s="106">
        <v>2.96</v>
      </c>
      <c r="K2296" s="106">
        <v>3.43</v>
      </c>
      <c r="L2296" s="106">
        <v>3.91</v>
      </c>
      <c r="M2296" s="106">
        <v>4.45</v>
      </c>
      <c r="N2296" s="106">
        <v>5.2</v>
      </c>
      <c r="O2296" s="106">
        <v>6.74</v>
      </c>
    </row>
    <row r="2297" spans="1:15">
      <c r="A2297" s="106">
        <v>2010</v>
      </c>
      <c r="B2297" s="106" t="s">
        <v>645</v>
      </c>
      <c r="C2297" s="106" t="s">
        <v>630</v>
      </c>
      <c r="D2297" s="106" t="s">
        <v>627</v>
      </c>
      <c r="E2297" s="106" t="s">
        <v>628</v>
      </c>
      <c r="F2297" s="106" t="s">
        <v>629</v>
      </c>
      <c r="G2297" s="106">
        <v>1.7</v>
      </c>
      <c r="H2297" s="106">
        <v>2.1800000000000002</v>
      </c>
      <c r="I2297" s="106">
        <v>2.6</v>
      </c>
      <c r="J2297" s="106">
        <v>2.96</v>
      </c>
      <c r="K2297" s="106">
        <v>3.43</v>
      </c>
      <c r="L2297" s="106">
        <v>3.91</v>
      </c>
      <c r="M2297" s="106">
        <v>4.45</v>
      </c>
      <c r="N2297" s="106">
        <v>5.2</v>
      </c>
      <c r="O2297" s="106">
        <v>6.74</v>
      </c>
    </row>
    <row r="2298" spans="1:15">
      <c r="A2298" s="106">
        <v>2010</v>
      </c>
      <c r="B2298" s="106" t="s">
        <v>645</v>
      </c>
      <c r="C2298" s="106" t="s">
        <v>626</v>
      </c>
      <c r="D2298" s="106" t="s">
        <v>627</v>
      </c>
      <c r="E2298" s="106" t="s">
        <v>628</v>
      </c>
      <c r="F2298" s="106" t="s">
        <v>301</v>
      </c>
      <c r="G2298" s="106" t="s">
        <v>635</v>
      </c>
      <c r="H2298" s="106" t="s">
        <v>635</v>
      </c>
      <c r="I2298" s="106" t="s">
        <v>635</v>
      </c>
      <c r="J2298" s="106" t="s">
        <v>635</v>
      </c>
      <c r="K2298" s="106" t="s">
        <v>635</v>
      </c>
      <c r="L2298" s="106" t="s">
        <v>635</v>
      </c>
      <c r="M2298" s="106" t="s">
        <v>635</v>
      </c>
      <c r="N2298" s="106" t="s">
        <v>635</v>
      </c>
      <c r="O2298" s="106" t="s">
        <v>635</v>
      </c>
    </row>
    <row r="2299" spans="1:15">
      <c r="A2299" s="106">
        <v>2010</v>
      </c>
      <c r="B2299" s="106" t="s">
        <v>645</v>
      </c>
      <c r="C2299" s="106" t="s">
        <v>630</v>
      </c>
      <c r="D2299" s="106" t="s">
        <v>627</v>
      </c>
      <c r="E2299" s="106" t="s">
        <v>628</v>
      </c>
      <c r="F2299" s="106" t="s">
        <v>301</v>
      </c>
      <c r="G2299" s="106" t="s">
        <v>635</v>
      </c>
      <c r="H2299" s="106" t="s">
        <v>635</v>
      </c>
      <c r="I2299" s="106" t="s">
        <v>635</v>
      </c>
      <c r="J2299" s="106" t="s">
        <v>635</v>
      </c>
      <c r="K2299" s="106" t="s">
        <v>635</v>
      </c>
      <c r="L2299" s="106" t="s">
        <v>635</v>
      </c>
      <c r="M2299" s="106" t="s">
        <v>635</v>
      </c>
      <c r="N2299" s="106" t="s">
        <v>635</v>
      </c>
      <c r="O2299" s="106" t="s">
        <v>635</v>
      </c>
    </row>
    <row r="2300" spans="1:15">
      <c r="A2300" s="106">
        <v>2010</v>
      </c>
      <c r="B2300" s="106" t="s">
        <v>645</v>
      </c>
      <c r="C2300" s="106" t="s">
        <v>626</v>
      </c>
      <c r="D2300" s="106" t="s">
        <v>627</v>
      </c>
      <c r="E2300" s="106" t="s">
        <v>628</v>
      </c>
      <c r="F2300" s="106" t="s">
        <v>353</v>
      </c>
      <c r="G2300" s="106">
        <v>1.67</v>
      </c>
      <c r="H2300" s="106">
        <v>2.17</v>
      </c>
      <c r="I2300" s="106">
        <v>2.58</v>
      </c>
      <c r="J2300" s="106">
        <v>2.94</v>
      </c>
      <c r="K2300" s="106">
        <v>3.43</v>
      </c>
      <c r="L2300" s="106">
        <v>3.89</v>
      </c>
      <c r="M2300" s="106">
        <v>4.4400000000000004</v>
      </c>
      <c r="N2300" s="106">
        <v>5.19</v>
      </c>
      <c r="O2300" s="106">
        <v>6.73</v>
      </c>
    </row>
    <row r="2301" spans="1:15">
      <c r="A2301" s="106">
        <v>2010</v>
      </c>
      <c r="B2301" s="106" t="s">
        <v>645</v>
      </c>
      <c r="C2301" s="106" t="s">
        <v>630</v>
      </c>
      <c r="D2301" s="106" t="s">
        <v>627</v>
      </c>
      <c r="E2301" s="106" t="s">
        <v>628</v>
      </c>
      <c r="F2301" s="106" t="s">
        <v>353</v>
      </c>
      <c r="G2301" s="106">
        <v>1.67</v>
      </c>
      <c r="H2301" s="106">
        <v>2.17</v>
      </c>
      <c r="I2301" s="106">
        <v>2.58</v>
      </c>
      <c r="J2301" s="106">
        <v>2.94</v>
      </c>
      <c r="K2301" s="106">
        <v>3.43</v>
      </c>
      <c r="L2301" s="106">
        <v>3.89</v>
      </c>
      <c r="M2301" s="106">
        <v>4.4400000000000004</v>
      </c>
      <c r="N2301" s="106">
        <v>5.19</v>
      </c>
      <c r="O2301" s="106">
        <v>6.73</v>
      </c>
    </row>
    <row r="2302" spans="1:15">
      <c r="A2302" s="106">
        <v>2010</v>
      </c>
      <c r="B2302" s="106" t="s">
        <v>645</v>
      </c>
      <c r="C2302" s="106" t="s">
        <v>626</v>
      </c>
      <c r="D2302" s="106" t="s">
        <v>627</v>
      </c>
      <c r="E2302" s="106" t="s">
        <v>631</v>
      </c>
      <c r="F2302" s="106" t="s">
        <v>629</v>
      </c>
      <c r="G2302" s="106">
        <v>1.44</v>
      </c>
      <c r="H2302" s="106">
        <v>1.62</v>
      </c>
      <c r="I2302" s="106">
        <v>1.79</v>
      </c>
      <c r="J2302" s="106">
        <v>2</v>
      </c>
      <c r="K2302" s="106">
        <v>2.2799999999999998</v>
      </c>
      <c r="L2302" s="106">
        <v>2.58</v>
      </c>
      <c r="M2302" s="106">
        <v>2.89</v>
      </c>
      <c r="N2302" s="106">
        <v>3.23</v>
      </c>
      <c r="O2302" s="106">
        <v>3.82</v>
      </c>
    </row>
    <row r="2303" spans="1:15">
      <c r="A2303" s="106">
        <v>2010</v>
      </c>
      <c r="B2303" s="106" t="s">
        <v>645</v>
      </c>
      <c r="C2303" s="106" t="s">
        <v>630</v>
      </c>
      <c r="D2303" s="106" t="s">
        <v>627</v>
      </c>
      <c r="E2303" s="106" t="s">
        <v>631</v>
      </c>
      <c r="F2303" s="106" t="s">
        <v>629</v>
      </c>
      <c r="G2303" s="106">
        <v>1.44</v>
      </c>
      <c r="H2303" s="106">
        <v>1.62</v>
      </c>
      <c r="I2303" s="106">
        <v>1.79</v>
      </c>
      <c r="J2303" s="106">
        <v>2</v>
      </c>
      <c r="K2303" s="106">
        <v>2.2799999999999998</v>
      </c>
      <c r="L2303" s="106">
        <v>2.58</v>
      </c>
      <c r="M2303" s="106">
        <v>2.89</v>
      </c>
      <c r="N2303" s="106">
        <v>3.23</v>
      </c>
      <c r="O2303" s="106">
        <v>3.82</v>
      </c>
    </row>
    <row r="2304" spans="1:15">
      <c r="A2304" s="106">
        <v>2010</v>
      </c>
      <c r="B2304" s="106" t="s">
        <v>645</v>
      </c>
      <c r="C2304" s="106" t="s">
        <v>626</v>
      </c>
      <c r="D2304" s="106" t="s">
        <v>627</v>
      </c>
      <c r="E2304" s="106" t="s">
        <v>631</v>
      </c>
      <c r="F2304" s="106" t="s">
        <v>301</v>
      </c>
      <c r="G2304" s="106">
        <v>1.17</v>
      </c>
      <c r="H2304" s="106">
        <v>1.43</v>
      </c>
      <c r="I2304" s="106">
        <v>1.44</v>
      </c>
      <c r="J2304" s="106">
        <v>1.44</v>
      </c>
      <c r="K2304" s="106">
        <v>1.56</v>
      </c>
      <c r="L2304" s="106">
        <v>2.08</v>
      </c>
      <c r="M2304" s="106">
        <v>2.25</v>
      </c>
      <c r="N2304" s="106">
        <v>2.99</v>
      </c>
      <c r="O2304" s="106">
        <v>3.07</v>
      </c>
    </row>
    <row r="2305" spans="1:15">
      <c r="A2305" s="106">
        <v>2010</v>
      </c>
      <c r="B2305" s="106" t="s">
        <v>645</v>
      </c>
      <c r="C2305" s="106" t="s">
        <v>630</v>
      </c>
      <c r="D2305" s="106" t="s">
        <v>627</v>
      </c>
      <c r="E2305" s="106" t="s">
        <v>631</v>
      </c>
      <c r="F2305" s="106" t="s">
        <v>301</v>
      </c>
      <c r="G2305" s="106">
        <v>1.17</v>
      </c>
      <c r="H2305" s="106">
        <v>1.43</v>
      </c>
      <c r="I2305" s="106">
        <v>1.44</v>
      </c>
      <c r="J2305" s="106">
        <v>1.44</v>
      </c>
      <c r="K2305" s="106">
        <v>1.56</v>
      </c>
      <c r="L2305" s="106">
        <v>2.08</v>
      </c>
      <c r="M2305" s="106">
        <v>2.25</v>
      </c>
      <c r="N2305" s="106">
        <v>2.99</v>
      </c>
      <c r="O2305" s="106">
        <v>3.07</v>
      </c>
    </row>
    <row r="2306" spans="1:15">
      <c r="A2306" s="106">
        <v>2010</v>
      </c>
      <c r="B2306" s="106" t="s">
        <v>645</v>
      </c>
      <c r="C2306" s="106" t="s">
        <v>626</v>
      </c>
      <c r="D2306" s="106" t="s">
        <v>627</v>
      </c>
      <c r="E2306" s="106" t="s">
        <v>631</v>
      </c>
      <c r="F2306" s="106" t="s">
        <v>353</v>
      </c>
      <c r="G2306" s="106">
        <v>1.44</v>
      </c>
      <c r="H2306" s="106">
        <v>1.61</v>
      </c>
      <c r="I2306" s="106">
        <v>1.77</v>
      </c>
      <c r="J2306" s="106">
        <v>1.98</v>
      </c>
      <c r="K2306" s="106">
        <v>2.25</v>
      </c>
      <c r="L2306" s="106">
        <v>2.5499999999999998</v>
      </c>
      <c r="M2306" s="106">
        <v>2.88</v>
      </c>
      <c r="N2306" s="106">
        <v>3.22</v>
      </c>
      <c r="O2306" s="106">
        <v>3.81</v>
      </c>
    </row>
    <row r="2307" spans="1:15">
      <c r="A2307" s="106">
        <v>2010</v>
      </c>
      <c r="B2307" s="106" t="s">
        <v>645</v>
      </c>
      <c r="C2307" s="106" t="s">
        <v>630</v>
      </c>
      <c r="D2307" s="106" t="s">
        <v>627</v>
      </c>
      <c r="E2307" s="106" t="s">
        <v>631</v>
      </c>
      <c r="F2307" s="106" t="s">
        <v>353</v>
      </c>
      <c r="G2307" s="106">
        <v>1.44</v>
      </c>
      <c r="H2307" s="106">
        <v>1.61</v>
      </c>
      <c r="I2307" s="106">
        <v>1.77</v>
      </c>
      <c r="J2307" s="106">
        <v>1.98</v>
      </c>
      <c r="K2307" s="106">
        <v>2.25</v>
      </c>
      <c r="L2307" s="106">
        <v>2.5499999999999998</v>
      </c>
      <c r="M2307" s="106">
        <v>2.88</v>
      </c>
      <c r="N2307" s="106">
        <v>3.22</v>
      </c>
      <c r="O2307" s="106">
        <v>3.81</v>
      </c>
    </row>
    <row r="2308" spans="1:15">
      <c r="A2308" s="106">
        <v>2010</v>
      </c>
      <c r="B2308" s="106" t="s">
        <v>645</v>
      </c>
      <c r="C2308" s="106" t="s">
        <v>626</v>
      </c>
      <c r="D2308" s="106" t="s">
        <v>627</v>
      </c>
      <c r="E2308" s="106" t="s">
        <v>353</v>
      </c>
      <c r="F2308" s="106" t="s">
        <v>629</v>
      </c>
      <c r="G2308" s="106">
        <v>1.49</v>
      </c>
      <c r="H2308" s="106">
        <v>1.78</v>
      </c>
      <c r="I2308" s="106">
        <v>2.11</v>
      </c>
      <c r="J2308" s="106">
        <v>2.46</v>
      </c>
      <c r="K2308" s="106">
        <v>2.81</v>
      </c>
      <c r="L2308" s="106">
        <v>3.14</v>
      </c>
      <c r="M2308" s="106">
        <v>3.62</v>
      </c>
      <c r="N2308" s="106">
        <v>4.28</v>
      </c>
      <c r="O2308" s="106">
        <v>5.44</v>
      </c>
    </row>
    <row r="2309" spans="1:15">
      <c r="A2309" s="106">
        <v>2010</v>
      </c>
      <c r="B2309" s="106" t="s">
        <v>645</v>
      </c>
      <c r="C2309" s="106" t="s">
        <v>630</v>
      </c>
      <c r="D2309" s="106" t="s">
        <v>627</v>
      </c>
      <c r="E2309" s="106" t="s">
        <v>353</v>
      </c>
      <c r="F2309" s="106" t="s">
        <v>629</v>
      </c>
      <c r="G2309" s="106">
        <v>1.49</v>
      </c>
      <c r="H2309" s="106">
        <v>1.78</v>
      </c>
      <c r="I2309" s="106">
        <v>2.11</v>
      </c>
      <c r="J2309" s="106">
        <v>2.46</v>
      </c>
      <c r="K2309" s="106">
        <v>2.81</v>
      </c>
      <c r="L2309" s="106">
        <v>3.14</v>
      </c>
      <c r="M2309" s="106">
        <v>3.62</v>
      </c>
      <c r="N2309" s="106">
        <v>4.28</v>
      </c>
      <c r="O2309" s="106">
        <v>5.44</v>
      </c>
    </row>
    <row r="2310" spans="1:15">
      <c r="A2310" s="106">
        <v>2010</v>
      </c>
      <c r="B2310" s="106" t="s">
        <v>645</v>
      </c>
      <c r="C2310" s="106" t="s">
        <v>626</v>
      </c>
      <c r="D2310" s="106" t="s">
        <v>627</v>
      </c>
      <c r="E2310" s="106" t="s">
        <v>353</v>
      </c>
      <c r="F2310" s="106" t="s">
        <v>301</v>
      </c>
      <c r="G2310" s="106">
        <v>1.17</v>
      </c>
      <c r="H2310" s="106">
        <v>1.44</v>
      </c>
      <c r="I2310" s="106">
        <v>1.44</v>
      </c>
      <c r="J2310" s="106">
        <v>1.46</v>
      </c>
      <c r="K2310" s="106">
        <v>1.63</v>
      </c>
      <c r="L2310" s="106">
        <v>2.04</v>
      </c>
      <c r="M2310" s="106">
        <v>2.25</v>
      </c>
      <c r="N2310" s="106">
        <v>2.99</v>
      </c>
      <c r="O2310" s="106">
        <v>3.07</v>
      </c>
    </row>
    <row r="2311" spans="1:15">
      <c r="A2311" s="106">
        <v>2010</v>
      </c>
      <c r="B2311" s="106" t="s">
        <v>645</v>
      </c>
      <c r="C2311" s="106" t="s">
        <v>630</v>
      </c>
      <c r="D2311" s="106" t="s">
        <v>627</v>
      </c>
      <c r="E2311" s="106" t="s">
        <v>353</v>
      </c>
      <c r="F2311" s="106" t="s">
        <v>301</v>
      </c>
      <c r="G2311" s="106">
        <v>1.17</v>
      </c>
      <c r="H2311" s="106">
        <v>1.44</v>
      </c>
      <c r="I2311" s="106">
        <v>1.44</v>
      </c>
      <c r="J2311" s="106">
        <v>1.46</v>
      </c>
      <c r="K2311" s="106">
        <v>1.63</v>
      </c>
      <c r="L2311" s="106">
        <v>2.04</v>
      </c>
      <c r="M2311" s="106">
        <v>2.25</v>
      </c>
      <c r="N2311" s="106">
        <v>2.99</v>
      </c>
      <c r="O2311" s="106">
        <v>3.07</v>
      </c>
    </row>
    <row r="2312" spans="1:15">
      <c r="A2312" s="106">
        <v>2010</v>
      </c>
      <c r="B2312" s="106" t="s">
        <v>645</v>
      </c>
      <c r="C2312" s="106" t="s">
        <v>626</v>
      </c>
      <c r="D2312" s="106" t="s">
        <v>627</v>
      </c>
      <c r="E2312" s="106" t="s">
        <v>353</v>
      </c>
      <c r="F2312" s="106" t="s">
        <v>353</v>
      </c>
      <c r="G2312" s="106">
        <v>1.46</v>
      </c>
      <c r="H2312" s="106">
        <v>1.75</v>
      </c>
      <c r="I2312" s="106">
        <v>2.11</v>
      </c>
      <c r="J2312" s="106">
        <v>2.4300000000000002</v>
      </c>
      <c r="K2312" s="106">
        <v>2.8</v>
      </c>
      <c r="L2312" s="106">
        <v>3.14</v>
      </c>
      <c r="M2312" s="106">
        <v>3.58</v>
      </c>
      <c r="N2312" s="106">
        <v>4.26</v>
      </c>
      <c r="O2312" s="106">
        <v>5.35</v>
      </c>
    </row>
    <row r="2313" spans="1:15">
      <c r="A2313" s="106">
        <v>2010</v>
      </c>
      <c r="B2313" s="106" t="s">
        <v>645</v>
      </c>
      <c r="C2313" s="106" t="s">
        <v>630</v>
      </c>
      <c r="D2313" s="106" t="s">
        <v>627</v>
      </c>
      <c r="E2313" s="106" t="s">
        <v>353</v>
      </c>
      <c r="F2313" s="106" t="s">
        <v>353</v>
      </c>
      <c r="G2313" s="106">
        <v>1.46</v>
      </c>
      <c r="H2313" s="106">
        <v>1.75</v>
      </c>
      <c r="I2313" s="106">
        <v>2.11</v>
      </c>
      <c r="J2313" s="106">
        <v>2.4300000000000002</v>
      </c>
      <c r="K2313" s="106">
        <v>2.8</v>
      </c>
      <c r="L2313" s="106">
        <v>3.14</v>
      </c>
      <c r="M2313" s="106">
        <v>3.58</v>
      </c>
      <c r="N2313" s="106">
        <v>4.26</v>
      </c>
      <c r="O2313" s="106">
        <v>5.35</v>
      </c>
    </row>
    <row r="2314" spans="1:15">
      <c r="A2314" s="106">
        <v>2010</v>
      </c>
      <c r="B2314" s="106" t="s">
        <v>645</v>
      </c>
      <c r="C2314" s="106" t="s">
        <v>626</v>
      </c>
      <c r="D2314" s="106" t="s">
        <v>113</v>
      </c>
      <c r="E2314" s="106" t="s">
        <v>628</v>
      </c>
      <c r="F2314" s="106" t="s">
        <v>629</v>
      </c>
      <c r="G2314" s="106">
        <v>1.45</v>
      </c>
      <c r="H2314" s="106">
        <v>1.81</v>
      </c>
      <c r="I2314" s="106">
        <v>2.11</v>
      </c>
      <c r="J2314" s="106">
        <v>2.25</v>
      </c>
      <c r="K2314" s="106">
        <v>2.69</v>
      </c>
      <c r="L2314" s="106">
        <v>3.1</v>
      </c>
      <c r="M2314" s="106">
        <v>3.49</v>
      </c>
      <c r="N2314" s="106">
        <v>4.3099999999999996</v>
      </c>
      <c r="O2314" s="106">
        <v>5.21</v>
      </c>
    </row>
    <row r="2315" spans="1:15">
      <c r="A2315" s="106">
        <v>2010</v>
      </c>
      <c r="B2315" s="106" t="s">
        <v>645</v>
      </c>
      <c r="C2315" s="106" t="s">
        <v>630</v>
      </c>
      <c r="D2315" s="106" t="s">
        <v>113</v>
      </c>
      <c r="E2315" s="106" t="s">
        <v>628</v>
      </c>
      <c r="F2315" s="106" t="s">
        <v>629</v>
      </c>
      <c r="G2315" s="106">
        <v>1.45</v>
      </c>
      <c r="H2315" s="106">
        <v>1.81</v>
      </c>
      <c r="I2315" s="106">
        <v>2.11</v>
      </c>
      <c r="J2315" s="106">
        <v>2.25</v>
      </c>
      <c r="K2315" s="106">
        <v>2.69</v>
      </c>
      <c r="L2315" s="106">
        <v>3.1</v>
      </c>
      <c r="M2315" s="106">
        <v>3.49</v>
      </c>
      <c r="N2315" s="106">
        <v>4.3099999999999996</v>
      </c>
      <c r="O2315" s="106">
        <v>5.21</v>
      </c>
    </row>
    <row r="2316" spans="1:15">
      <c r="A2316" s="106">
        <v>2010</v>
      </c>
      <c r="B2316" s="106" t="s">
        <v>645</v>
      </c>
      <c r="C2316" s="106" t="s">
        <v>626</v>
      </c>
      <c r="D2316" s="106" t="s">
        <v>113</v>
      </c>
      <c r="E2316" s="106" t="s">
        <v>628</v>
      </c>
      <c r="F2316" s="106" t="s">
        <v>301</v>
      </c>
      <c r="G2316" s="106" t="s">
        <v>635</v>
      </c>
      <c r="H2316" s="106" t="s">
        <v>635</v>
      </c>
      <c r="I2316" s="106" t="s">
        <v>635</v>
      </c>
      <c r="J2316" s="106" t="s">
        <v>635</v>
      </c>
      <c r="K2316" s="106" t="s">
        <v>635</v>
      </c>
      <c r="L2316" s="106" t="s">
        <v>635</v>
      </c>
      <c r="M2316" s="106" t="s">
        <v>635</v>
      </c>
      <c r="N2316" s="106" t="s">
        <v>635</v>
      </c>
      <c r="O2316" s="106" t="s">
        <v>635</v>
      </c>
    </row>
    <row r="2317" spans="1:15">
      <c r="A2317" s="106">
        <v>2010</v>
      </c>
      <c r="B2317" s="106" t="s">
        <v>645</v>
      </c>
      <c r="C2317" s="106" t="s">
        <v>630</v>
      </c>
      <c r="D2317" s="106" t="s">
        <v>113</v>
      </c>
      <c r="E2317" s="106" t="s">
        <v>628</v>
      </c>
      <c r="F2317" s="106" t="s">
        <v>301</v>
      </c>
      <c r="G2317" s="106" t="s">
        <v>635</v>
      </c>
      <c r="H2317" s="106" t="s">
        <v>635</v>
      </c>
      <c r="I2317" s="106" t="s">
        <v>635</v>
      </c>
      <c r="J2317" s="106" t="s">
        <v>635</v>
      </c>
      <c r="K2317" s="106" t="s">
        <v>635</v>
      </c>
      <c r="L2317" s="106" t="s">
        <v>635</v>
      </c>
      <c r="M2317" s="106" t="s">
        <v>635</v>
      </c>
      <c r="N2317" s="106" t="s">
        <v>635</v>
      </c>
      <c r="O2317" s="106" t="s">
        <v>635</v>
      </c>
    </row>
    <row r="2318" spans="1:15">
      <c r="A2318" s="106">
        <v>2010</v>
      </c>
      <c r="B2318" s="106" t="s">
        <v>645</v>
      </c>
      <c r="C2318" s="106" t="s">
        <v>626</v>
      </c>
      <c r="D2318" s="106" t="s">
        <v>113</v>
      </c>
      <c r="E2318" s="106" t="s">
        <v>628</v>
      </c>
      <c r="F2318" s="106" t="s">
        <v>353</v>
      </c>
      <c r="G2318" s="106">
        <v>1.45</v>
      </c>
      <c r="H2318" s="106">
        <v>1.81</v>
      </c>
      <c r="I2318" s="106">
        <v>2.11</v>
      </c>
      <c r="J2318" s="106">
        <v>2.25</v>
      </c>
      <c r="K2318" s="106">
        <v>2.66</v>
      </c>
      <c r="L2318" s="106">
        <v>3.1</v>
      </c>
      <c r="M2318" s="106">
        <v>3.49</v>
      </c>
      <c r="N2318" s="106">
        <v>4.3099999999999996</v>
      </c>
      <c r="O2318" s="106">
        <v>5.21</v>
      </c>
    </row>
    <row r="2319" spans="1:15">
      <c r="A2319" s="106">
        <v>2010</v>
      </c>
      <c r="B2319" s="106" t="s">
        <v>645</v>
      </c>
      <c r="C2319" s="106" t="s">
        <v>630</v>
      </c>
      <c r="D2319" s="106" t="s">
        <v>113</v>
      </c>
      <c r="E2319" s="106" t="s">
        <v>628</v>
      </c>
      <c r="F2319" s="106" t="s">
        <v>353</v>
      </c>
      <c r="G2319" s="106">
        <v>1.45</v>
      </c>
      <c r="H2319" s="106">
        <v>1.81</v>
      </c>
      <c r="I2319" s="106">
        <v>2.11</v>
      </c>
      <c r="J2319" s="106">
        <v>2.25</v>
      </c>
      <c r="K2319" s="106">
        <v>2.66</v>
      </c>
      <c r="L2319" s="106">
        <v>3.1</v>
      </c>
      <c r="M2319" s="106">
        <v>3.49</v>
      </c>
      <c r="N2319" s="106">
        <v>4.3099999999999996</v>
      </c>
      <c r="O2319" s="106">
        <v>5.21</v>
      </c>
    </row>
    <row r="2320" spans="1:15">
      <c r="A2320" s="106">
        <v>2010</v>
      </c>
      <c r="B2320" s="106" t="s">
        <v>645</v>
      </c>
      <c r="C2320" s="106" t="s">
        <v>626</v>
      </c>
      <c r="D2320" s="106" t="s">
        <v>113</v>
      </c>
      <c r="E2320" s="106" t="s">
        <v>631</v>
      </c>
      <c r="F2320" s="106" t="s">
        <v>629</v>
      </c>
      <c r="G2320" s="106">
        <v>1.23</v>
      </c>
      <c r="H2320" s="106">
        <v>1.37</v>
      </c>
      <c r="I2320" s="106">
        <v>1.44</v>
      </c>
      <c r="J2320" s="106">
        <v>1.53</v>
      </c>
      <c r="K2320" s="106">
        <v>1.74</v>
      </c>
      <c r="L2320" s="106">
        <v>1.91</v>
      </c>
      <c r="M2320" s="106">
        <v>2.17</v>
      </c>
      <c r="N2320" s="106">
        <v>2.5499999999999998</v>
      </c>
      <c r="O2320" s="106">
        <v>2.92</v>
      </c>
    </row>
    <row r="2321" spans="1:15">
      <c r="A2321" s="106">
        <v>2010</v>
      </c>
      <c r="B2321" s="106" t="s">
        <v>645</v>
      </c>
      <c r="C2321" s="106" t="s">
        <v>630</v>
      </c>
      <c r="D2321" s="106" t="s">
        <v>113</v>
      </c>
      <c r="E2321" s="106" t="s">
        <v>631</v>
      </c>
      <c r="F2321" s="106" t="s">
        <v>629</v>
      </c>
      <c r="G2321" s="106">
        <v>1.23</v>
      </c>
      <c r="H2321" s="106">
        <v>1.37</v>
      </c>
      <c r="I2321" s="106">
        <v>1.44</v>
      </c>
      <c r="J2321" s="106">
        <v>1.53</v>
      </c>
      <c r="K2321" s="106">
        <v>1.74</v>
      </c>
      <c r="L2321" s="106">
        <v>1.91</v>
      </c>
      <c r="M2321" s="106">
        <v>2.17</v>
      </c>
      <c r="N2321" s="106">
        <v>2.5499999999999998</v>
      </c>
      <c r="O2321" s="106">
        <v>2.92</v>
      </c>
    </row>
    <row r="2322" spans="1:15">
      <c r="A2322" s="106">
        <v>2010</v>
      </c>
      <c r="B2322" s="106" t="s">
        <v>645</v>
      </c>
      <c r="C2322" s="106" t="s">
        <v>626</v>
      </c>
      <c r="D2322" s="106" t="s">
        <v>113</v>
      </c>
      <c r="E2322" s="106" t="s">
        <v>631</v>
      </c>
      <c r="F2322" s="106" t="s">
        <v>301</v>
      </c>
      <c r="G2322" s="106" t="s">
        <v>635</v>
      </c>
      <c r="H2322" s="106" t="s">
        <v>635</v>
      </c>
      <c r="I2322" s="106" t="s">
        <v>635</v>
      </c>
      <c r="J2322" s="106" t="s">
        <v>635</v>
      </c>
      <c r="K2322" s="106" t="s">
        <v>635</v>
      </c>
      <c r="L2322" s="106" t="s">
        <v>635</v>
      </c>
      <c r="M2322" s="106" t="s">
        <v>635</v>
      </c>
      <c r="N2322" s="106" t="s">
        <v>635</v>
      </c>
      <c r="O2322" s="106" t="s">
        <v>635</v>
      </c>
    </row>
    <row r="2323" spans="1:15">
      <c r="A2323" s="106">
        <v>2010</v>
      </c>
      <c r="B2323" s="106" t="s">
        <v>645</v>
      </c>
      <c r="C2323" s="106" t="s">
        <v>630</v>
      </c>
      <c r="D2323" s="106" t="s">
        <v>113</v>
      </c>
      <c r="E2323" s="106" t="s">
        <v>631</v>
      </c>
      <c r="F2323" s="106" t="s">
        <v>301</v>
      </c>
      <c r="G2323" s="106" t="s">
        <v>635</v>
      </c>
      <c r="H2323" s="106" t="s">
        <v>635</v>
      </c>
      <c r="I2323" s="106" t="s">
        <v>635</v>
      </c>
      <c r="J2323" s="106" t="s">
        <v>635</v>
      </c>
      <c r="K2323" s="106" t="s">
        <v>635</v>
      </c>
      <c r="L2323" s="106" t="s">
        <v>635</v>
      </c>
      <c r="M2323" s="106" t="s">
        <v>635</v>
      </c>
      <c r="N2323" s="106" t="s">
        <v>635</v>
      </c>
      <c r="O2323" s="106" t="s">
        <v>635</v>
      </c>
    </row>
    <row r="2324" spans="1:15">
      <c r="A2324" s="106">
        <v>2010</v>
      </c>
      <c r="B2324" s="106" t="s">
        <v>645</v>
      </c>
      <c r="C2324" s="106" t="s">
        <v>626</v>
      </c>
      <c r="D2324" s="106" t="s">
        <v>113</v>
      </c>
      <c r="E2324" s="106" t="s">
        <v>631</v>
      </c>
      <c r="F2324" s="106" t="s">
        <v>353</v>
      </c>
      <c r="G2324" s="106">
        <v>1.23</v>
      </c>
      <c r="H2324" s="106">
        <v>1.37</v>
      </c>
      <c r="I2324" s="106">
        <v>1.44</v>
      </c>
      <c r="J2324" s="106">
        <v>1.53</v>
      </c>
      <c r="K2324" s="106">
        <v>1.71</v>
      </c>
      <c r="L2324" s="106">
        <v>1.91</v>
      </c>
      <c r="M2324" s="106">
        <v>2.15</v>
      </c>
      <c r="N2324" s="106">
        <v>2.5</v>
      </c>
      <c r="O2324" s="106">
        <v>2.92</v>
      </c>
    </row>
    <row r="2325" spans="1:15">
      <c r="A2325" s="106">
        <v>2010</v>
      </c>
      <c r="B2325" s="106" t="s">
        <v>645</v>
      </c>
      <c r="C2325" s="106" t="s">
        <v>630</v>
      </c>
      <c r="D2325" s="106" t="s">
        <v>113</v>
      </c>
      <c r="E2325" s="106" t="s">
        <v>631</v>
      </c>
      <c r="F2325" s="106" t="s">
        <v>353</v>
      </c>
      <c r="G2325" s="106">
        <v>1.23</v>
      </c>
      <c r="H2325" s="106">
        <v>1.37</v>
      </c>
      <c r="I2325" s="106">
        <v>1.44</v>
      </c>
      <c r="J2325" s="106">
        <v>1.53</v>
      </c>
      <c r="K2325" s="106">
        <v>1.71</v>
      </c>
      <c r="L2325" s="106">
        <v>1.91</v>
      </c>
      <c r="M2325" s="106">
        <v>2.15</v>
      </c>
      <c r="N2325" s="106">
        <v>2.5</v>
      </c>
      <c r="O2325" s="106">
        <v>2.92</v>
      </c>
    </row>
    <row r="2326" spans="1:15">
      <c r="A2326" s="106">
        <v>2010</v>
      </c>
      <c r="B2326" s="106" t="s">
        <v>645</v>
      </c>
      <c r="C2326" s="106" t="s">
        <v>626</v>
      </c>
      <c r="D2326" s="106" t="s">
        <v>113</v>
      </c>
      <c r="E2326" s="106" t="s">
        <v>353</v>
      </c>
      <c r="F2326" s="106" t="s">
        <v>629</v>
      </c>
      <c r="G2326" s="106">
        <v>1.28</v>
      </c>
      <c r="H2326" s="106">
        <v>1.44</v>
      </c>
      <c r="I2326" s="106">
        <v>1.52</v>
      </c>
      <c r="J2326" s="106">
        <v>1.71</v>
      </c>
      <c r="K2326" s="106">
        <v>1.93</v>
      </c>
      <c r="L2326" s="106">
        <v>2.17</v>
      </c>
      <c r="M2326" s="106">
        <v>2.5099999999999998</v>
      </c>
      <c r="N2326" s="106">
        <v>2.91</v>
      </c>
      <c r="O2326" s="106">
        <v>3.58</v>
      </c>
    </row>
    <row r="2327" spans="1:15">
      <c r="A2327" s="106">
        <v>2010</v>
      </c>
      <c r="B2327" s="106" t="s">
        <v>645</v>
      </c>
      <c r="C2327" s="106" t="s">
        <v>630</v>
      </c>
      <c r="D2327" s="106" t="s">
        <v>113</v>
      </c>
      <c r="E2327" s="106" t="s">
        <v>353</v>
      </c>
      <c r="F2327" s="106" t="s">
        <v>629</v>
      </c>
      <c r="G2327" s="106">
        <v>1.28</v>
      </c>
      <c r="H2327" s="106">
        <v>1.44</v>
      </c>
      <c r="I2327" s="106">
        <v>1.52</v>
      </c>
      <c r="J2327" s="106">
        <v>1.71</v>
      </c>
      <c r="K2327" s="106">
        <v>1.93</v>
      </c>
      <c r="L2327" s="106">
        <v>2.17</v>
      </c>
      <c r="M2327" s="106">
        <v>2.5099999999999998</v>
      </c>
      <c r="N2327" s="106">
        <v>2.91</v>
      </c>
      <c r="O2327" s="106">
        <v>3.58</v>
      </c>
    </row>
    <row r="2328" spans="1:15">
      <c r="A2328" s="106">
        <v>2010</v>
      </c>
      <c r="B2328" s="106" t="s">
        <v>645</v>
      </c>
      <c r="C2328" s="106" t="s">
        <v>626</v>
      </c>
      <c r="D2328" s="106" t="s">
        <v>113</v>
      </c>
      <c r="E2328" s="106" t="s">
        <v>353</v>
      </c>
      <c r="F2328" s="106" t="s">
        <v>301</v>
      </c>
      <c r="G2328" s="106" t="s">
        <v>635</v>
      </c>
      <c r="H2328" s="106" t="s">
        <v>635</v>
      </c>
      <c r="I2328" s="106" t="s">
        <v>635</v>
      </c>
      <c r="J2328" s="106" t="s">
        <v>635</v>
      </c>
      <c r="K2328" s="106" t="s">
        <v>635</v>
      </c>
      <c r="L2328" s="106" t="s">
        <v>635</v>
      </c>
      <c r="M2328" s="106" t="s">
        <v>635</v>
      </c>
      <c r="N2328" s="106" t="s">
        <v>635</v>
      </c>
      <c r="O2328" s="106" t="s">
        <v>635</v>
      </c>
    </row>
    <row r="2329" spans="1:15">
      <c r="A2329" s="106">
        <v>2010</v>
      </c>
      <c r="B2329" s="106" t="s">
        <v>645</v>
      </c>
      <c r="C2329" s="106" t="s">
        <v>630</v>
      </c>
      <c r="D2329" s="106" t="s">
        <v>113</v>
      </c>
      <c r="E2329" s="106" t="s">
        <v>353</v>
      </c>
      <c r="F2329" s="106" t="s">
        <v>301</v>
      </c>
      <c r="G2329" s="106" t="s">
        <v>635</v>
      </c>
      <c r="H2329" s="106" t="s">
        <v>635</v>
      </c>
      <c r="I2329" s="106" t="s">
        <v>635</v>
      </c>
      <c r="J2329" s="106" t="s">
        <v>635</v>
      </c>
      <c r="K2329" s="106" t="s">
        <v>635</v>
      </c>
      <c r="L2329" s="106" t="s">
        <v>635</v>
      </c>
      <c r="M2329" s="106" t="s">
        <v>635</v>
      </c>
      <c r="N2329" s="106" t="s">
        <v>635</v>
      </c>
      <c r="O2329" s="106" t="s">
        <v>635</v>
      </c>
    </row>
    <row r="2330" spans="1:15">
      <c r="A2330" s="106">
        <v>2010</v>
      </c>
      <c r="B2330" s="106" t="s">
        <v>645</v>
      </c>
      <c r="C2330" s="106" t="s">
        <v>626</v>
      </c>
      <c r="D2330" s="106" t="s">
        <v>113</v>
      </c>
      <c r="E2330" s="106" t="s">
        <v>353</v>
      </c>
      <c r="F2330" s="106" t="s">
        <v>353</v>
      </c>
      <c r="G2330" s="106">
        <v>1.27</v>
      </c>
      <c r="H2330" s="106">
        <v>1.44</v>
      </c>
      <c r="I2330" s="106">
        <v>1.52</v>
      </c>
      <c r="J2330" s="106">
        <v>1.7</v>
      </c>
      <c r="K2330" s="106">
        <v>1.91</v>
      </c>
      <c r="L2330" s="106">
        <v>2.16</v>
      </c>
      <c r="M2330" s="106">
        <v>2.5</v>
      </c>
      <c r="N2330" s="106">
        <v>2.9</v>
      </c>
      <c r="O2330" s="106">
        <v>3.58</v>
      </c>
    </row>
    <row r="2331" spans="1:15">
      <c r="A2331" s="106">
        <v>2010</v>
      </c>
      <c r="B2331" s="106" t="s">
        <v>645</v>
      </c>
      <c r="C2331" s="106" t="s">
        <v>630</v>
      </c>
      <c r="D2331" s="106" t="s">
        <v>113</v>
      </c>
      <c r="E2331" s="106" t="s">
        <v>353</v>
      </c>
      <c r="F2331" s="106" t="s">
        <v>353</v>
      </c>
      <c r="G2331" s="106">
        <v>1.27</v>
      </c>
      <c r="H2331" s="106">
        <v>1.44</v>
      </c>
      <c r="I2331" s="106">
        <v>1.52</v>
      </c>
      <c r="J2331" s="106">
        <v>1.7</v>
      </c>
      <c r="K2331" s="106">
        <v>1.91</v>
      </c>
      <c r="L2331" s="106">
        <v>2.16</v>
      </c>
      <c r="M2331" s="106">
        <v>2.5</v>
      </c>
      <c r="N2331" s="106">
        <v>2.9</v>
      </c>
      <c r="O2331" s="106">
        <v>3.58</v>
      </c>
    </row>
    <row r="2332" spans="1:15">
      <c r="A2332" s="106">
        <v>2010</v>
      </c>
      <c r="B2332" s="106" t="s">
        <v>645</v>
      </c>
      <c r="C2332" s="106" t="s">
        <v>626</v>
      </c>
      <c r="D2332" s="106" t="s">
        <v>632</v>
      </c>
      <c r="E2332" s="106" t="s">
        <v>628</v>
      </c>
      <c r="F2332" s="106" t="s">
        <v>629</v>
      </c>
      <c r="G2332" s="106">
        <v>1.44</v>
      </c>
      <c r="H2332" s="106">
        <v>1.66</v>
      </c>
      <c r="I2332" s="106">
        <v>1.98</v>
      </c>
      <c r="J2332" s="106">
        <v>2.3199999999999998</v>
      </c>
      <c r="K2332" s="106">
        <v>2.75</v>
      </c>
      <c r="L2332" s="106">
        <v>3.18</v>
      </c>
      <c r="M2332" s="106">
        <v>3.64</v>
      </c>
      <c r="N2332" s="106">
        <v>4.34</v>
      </c>
      <c r="O2332" s="106">
        <v>5.58</v>
      </c>
    </row>
    <row r="2333" spans="1:15">
      <c r="A2333" s="106">
        <v>2010</v>
      </c>
      <c r="B2333" s="106" t="s">
        <v>645</v>
      </c>
      <c r="C2333" s="106" t="s">
        <v>630</v>
      </c>
      <c r="D2333" s="106" t="s">
        <v>632</v>
      </c>
      <c r="E2333" s="106" t="s">
        <v>628</v>
      </c>
      <c r="F2333" s="106" t="s">
        <v>629</v>
      </c>
      <c r="G2333" s="106">
        <v>1.44</v>
      </c>
      <c r="H2333" s="106">
        <v>1.66</v>
      </c>
      <c r="I2333" s="106">
        <v>1.98</v>
      </c>
      <c r="J2333" s="106">
        <v>2.3199999999999998</v>
      </c>
      <c r="K2333" s="106">
        <v>2.75</v>
      </c>
      <c r="L2333" s="106">
        <v>3.18</v>
      </c>
      <c r="M2333" s="106">
        <v>3.64</v>
      </c>
      <c r="N2333" s="106">
        <v>4.34</v>
      </c>
      <c r="O2333" s="106">
        <v>5.58</v>
      </c>
    </row>
    <row r="2334" spans="1:15">
      <c r="A2334" s="106">
        <v>2010</v>
      </c>
      <c r="B2334" s="106" t="s">
        <v>645</v>
      </c>
      <c r="C2334" s="106" t="s">
        <v>626</v>
      </c>
      <c r="D2334" s="106" t="s">
        <v>632</v>
      </c>
      <c r="E2334" s="106" t="s">
        <v>628</v>
      </c>
      <c r="F2334" s="106" t="s">
        <v>301</v>
      </c>
      <c r="G2334" s="106" t="s">
        <v>635</v>
      </c>
      <c r="H2334" s="106" t="s">
        <v>635</v>
      </c>
      <c r="I2334" s="106" t="s">
        <v>635</v>
      </c>
      <c r="J2334" s="106" t="s">
        <v>635</v>
      </c>
      <c r="K2334" s="106" t="s">
        <v>635</v>
      </c>
      <c r="L2334" s="106" t="s">
        <v>635</v>
      </c>
      <c r="M2334" s="106" t="s">
        <v>635</v>
      </c>
      <c r="N2334" s="106" t="s">
        <v>635</v>
      </c>
      <c r="O2334" s="106" t="s">
        <v>635</v>
      </c>
    </row>
    <row r="2335" spans="1:15">
      <c r="A2335" s="106">
        <v>2010</v>
      </c>
      <c r="B2335" s="106" t="s">
        <v>645</v>
      </c>
      <c r="C2335" s="106" t="s">
        <v>630</v>
      </c>
      <c r="D2335" s="106" t="s">
        <v>632</v>
      </c>
      <c r="E2335" s="106" t="s">
        <v>628</v>
      </c>
      <c r="F2335" s="106" t="s">
        <v>301</v>
      </c>
      <c r="G2335" s="106" t="s">
        <v>635</v>
      </c>
      <c r="H2335" s="106" t="s">
        <v>635</v>
      </c>
      <c r="I2335" s="106" t="s">
        <v>635</v>
      </c>
      <c r="J2335" s="106" t="s">
        <v>635</v>
      </c>
      <c r="K2335" s="106" t="s">
        <v>635</v>
      </c>
      <c r="L2335" s="106" t="s">
        <v>635</v>
      </c>
      <c r="M2335" s="106" t="s">
        <v>635</v>
      </c>
      <c r="N2335" s="106" t="s">
        <v>635</v>
      </c>
      <c r="O2335" s="106" t="s">
        <v>635</v>
      </c>
    </row>
    <row r="2336" spans="1:15">
      <c r="A2336" s="106">
        <v>2010</v>
      </c>
      <c r="B2336" s="106" t="s">
        <v>645</v>
      </c>
      <c r="C2336" s="106" t="s">
        <v>626</v>
      </c>
      <c r="D2336" s="106" t="s">
        <v>632</v>
      </c>
      <c r="E2336" s="106" t="s">
        <v>628</v>
      </c>
      <c r="F2336" s="106" t="s">
        <v>353</v>
      </c>
      <c r="G2336" s="106">
        <v>1.41</v>
      </c>
      <c r="H2336" s="106">
        <v>1.66</v>
      </c>
      <c r="I2336" s="106">
        <v>1.96</v>
      </c>
      <c r="J2336" s="106">
        <v>2.2799999999999998</v>
      </c>
      <c r="K2336" s="106">
        <v>2.73</v>
      </c>
      <c r="L2336" s="106">
        <v>3.16</v>
      </c>
      <c r="M2336" s="106">
        <v>3.61</v>
      </c>
      <c r="N2336" s="106">
        <v>4.3099999999999996</v>
      </c>
      <c r="O2336" s="106">
        <v>5.58</v>
      </c>
    </row>
    <row r="2337" spans="1:15">
      <c r="A2337" s="106">
        <v>2010</v>
      </c>
      <c r="B2337" s="106" t="s">
        <v>645</v>
      </c>
      <c r="C2337" s="106" t="s">
        <v>630</v>
      </c>
      <c r="D2337" s="106" t="s">
        <v>632</v>
      </c>
      <c r="E2337" s="106" t="s">
        <v>628</v>
      </c>
      <c r="F2337" s="106" t="s">
        <v>353</v>
      </c>
      <c r="G2337" s="106">
        <v>1.41</v>
      </c>
      <c r="H2337" s="106">
        <v>1.66</v>
      </c>
      <c r="I2337" s="106">
        <v>1.96</v>
      </c>
      <c r="J2337" s="106">
        <v>2.2799999999999998</v>
      </c>
      <c r="K2337" s="106">
        <v>2.73</v>
      </c>
      <c r="L2337" s="106">
        <v>3.16</v>
      </c>
      <c r="M2337" s="106">
        <v>3.61</v>
      </c>
      <c r="N2337" s="106">
        <v>4.3099999999999996</v>
      </c>
      <c r="O2337" s="106">
        <v>5.58</v>
      </c>
    </row>
    <row r="2338" spans="1:15">
      <c r="A2338" s="106">
        <v>2010</v>
      </c>
      <c r="B2338" s="106" t="s">
        <v>645</v>
      </c>
      <c r="C2338" s="106" t="s">
        <v>626</v>
      </c>
      <c r="D2338" s="106" t="s">
        <v>632</v>
      </c>
      <c r="E2338" s="106" t="s">
        <v>631</v>
      </c>
      <c r="F2338" s="106" t="s">
        <v>629</v>
      </c>
      <c r="G2338" s="106">
        <v>1.1100000000000001</v>
      </c>
      <c r="H2338" s="106">
        <v>1.22</v>
      </c>
      <c r="I2338" s="106">
        <v>1.32</v>
      </c>
      <c r="J2338" s="106">
        <v>1.41</v>
      </c>
      <c r="K2338" s="106">
        <v>1.46</v>
      </c>
      <c r="L2338" s="106">
        <v>1.62</v>
      </c>
      <c r="M2338" s="106">
        <v>1.82</v>
      </c>
      <c r="N2338" s="106">
        <v>2.23</v>
      </c>
      <c r="O2338" s="106">
        <v>2.99</v>
      </c>
    </row>
    <row r="2339" spans="1:15">
      <c r="A2339" s="106">
        <v>2010</v>
      </c>
      <c r="B2339" s="106" t="s">
        <v>645</v>
      </c>
      <c r="C2339" s="106" t="s">
        <v>630</v>
      </c>
      <c r="D2339" s="106" t="s">
        <v>632</v>
      </c>
      <c r="E2339" s="106" t="s">
        <v>631</v>
      </c>
      <c r="F2339" s="106" t="s">
        <v>629</v>
      </c>
      <c r="G2339" s="106">
        <v>1.1100000000000001</v>
      </c>
      <c r="H2339" s="106">
        <v>1.22</v>
      </c>
      <c r="I2339" s="106">
        <v>1.32</v>
      </c>
      <c r="J2339" s="106">
        <v>1.41</v>
      </c>
      <c r="K2339" s="106">
        <v>1.46</v>
      </c>
      <c r="L2339" s="106">
        <v>1.62</v>
      </c>
      <c r="M2339" s="106">
        <v>1.82</v>
      </c>
      <c r="N2339" s="106">
        <v>2.23</v>
      </c>
      <c r="O2339" s="106">
        <v>2.99</v>
      </c>
    </row>
    <row r="2340" spans="1:15">
      <c r="A2340" s="106">
        <v>2010</v>
      </c>
      <c r="B2340" s="106" t="s">
        <v>645</v>
      </c>
      <c r="C2340" s="106" t="s">
        <v>626</v>
      </c>
      <c r="D2340" s="106" t="s">
        <v>632</v>
      </c>
      <c r="E2340" s="106" t="s">
        <v>631</v>
      </c>
      <c r="F2340" s="106" t="s">
        <v>301</v>
      </c>
      <c r="G2340" s="106">
        <v>1.17</v>
      </c>
      <c r="H2340" s="106">
        <v>1.29</v>
      </c>
      <c r="I2340" s="106">
        <v>1.43</v>
      </c>
      <c r="J2340" s="106">
        <v>1.44</v>
      </c>
      <c r="K2340" s="106">
        <v>1.52</v>
      </c>
      <c r="L2340" s="106">
        <v>1.52</v>
      </c>
      <c r="M2340" s="106">
        <v>1.71</v>
      </c>
      <c r="N2340" s="106">
        <v>2.06</v>
      </c>
      <c r="O2340" s="106">
        <v>2.94</v>
      </c>
    </row>
    <row r="2341" spans="1:15">
      <c r="A2341" s="106">
        <v>2010</v>
      </c>
      <c r="B2341" s="106" t="s">
        <v>645</v>
      </c>
      <c r="C2341" s="106" t="s">
        <v>630</v>
      </c>
      <c r="D2341" s="106" t="s">
        <v>632</v>
      </c>
      <c r="E2341" s="106" t="s">
        <v>631</v>
      </c>
      <c r="F2341" s="106" t="s">
        <v>301</v>
      </c>
      <c r="G2341" s="106">
        <v>1.17</v>
      </c>
      <c r="H2341" s="106">
        <v>1.29</v>
      </c>
      <c r="I2341" s="106">
        <v>1.43</v>
      </c>
      <c r="J2341" s="106">
        <v>1.44</v>
      </c>
      <c r="K2341" s="106">
        <v>1.52</v>
      </c>
      <c r="L2341" s="106">
        <v>1.52</v>
      </c>
      <c r="M2341" s="106">
        <v>1.71</v>
      </c>
      <c r="N2341" s="106">
        <v>2.06</v>
      </c>
      <c r="O2341" s="106">
        <v>2.94</v>
      </c>
    </row>
    <row r="2342" spans="1:15">
      <c r="A2342" s="106">
        <v>2010</v>
      </c>
      <c r="B2342" s="106" t="s">
        <v>645</v>
      </c>
      <c r="C2342" s="106" t="s">
        <v>626</v>
      </c>
      <c r="D2342" s="106" t="s">
        <v>632</v>
      </c>
      <c r="E2342" s="106" t="s">
        <v>631</v>
      </c>
      <c r="F2342" s="106" t="s">
        <v>353</v>
      </c>
      <c r="G2342" s="106">
        <v>1.1100000000000001</v>
      </c>
      <c r="H2342" s="106">
        <v>1.23</v>
      </c>
      <c r="I2342" s="106">
        <v>1.32</v>
      </c>
      <c r="J2342" s="106">
        <v>1.42</v>
      </c>
      <c r="K2342" s="106">
        <v>1.46</v>
      </c>
      <c r="L2342" s="106">
        <v>1.62</v>
      </c>
      <c r="M2342" s="106">
        <v>1.81</v>
      </c>
      <c r="N2342" s="106">
        <v>2.23</v>
      </c>
      <c r="O2342" s="106">
        <v>2.99</v>
      </c>
    </row>
    <row r="2343" spans="1:15">
      <c r="A2343" s="106">
        <v>2010</v>
      </c>
      <c r="B2343" s="106" t="s">
        <v>645</v>
      </c>
      <c r="C2343" s="106" t="s">
        <v>630</v>
      </c>
      <c r="D2343" s="106" t="s">
        <v>632</v>
      </c>
      <c r="E2343" s="106" t="s">
        <v>631</v>
      </c>
      <c r="F2343" s="106" t="s">
        <v>353</v>
      </c>
      <c r="G2343" s="106">
        <v>1.1100000000000001</v>
      </c>
      <c r="H2343" s="106">
        <v>1.23</v>
      </c>
      <c r="I2343" s="106">
        <v>1.32</v>
      </c>
      <c r="J2343" s="106">
        <v>1.42</v>
      </c>
      <c r="K2343" s="106">
        <v>1.46</v>
      </c>
      <c r="L2343" s="106">
        <v>1.62</v>
      </c>
      <c r="M2343" s="106">
        <v>1.81</v>
      </c>
      <c r="N2343" s="106">
        <v>2.23</v>
      </c>
      <c r="O2343" s="106">
        <v>2.99</v>
      </c>
    </row>
    <row r="2344" spans="1:15">
      <c r="A2344" s="106">
        <v>2010</v>
      </c>
      <c r="B2344" s="106" t="s">
        <v>645</v>
      </c>
      <c r="C2344" s="106" t="s">
        <v>626</v>
      </c>
      <c r="D2344" s="106" t="s">
        <v>632</v>
      </c>
      <c r="E2344" s="106" t="s">
        <v>353</v>
      </c>
      <c r="F2344" s="106" t="s">
        <v>629</v>
      </c>
      <c r="G2344" s="106">
        <v>1.1299999999999999</v>
      </c>
      <c r="H2344" s="106">
        <v>1.27</v>
      </c>
      <c r="I2344" s="106">
        <v>1.39</v>
      </c>
      <c r="J2344" s="106">
        <v>1.45</v>
      </c>
      <c r="K2344" s="106">
        <v>1.61</v>
      </c>
      <c r="L2344" s="106">
        <v>1.83</v>
      </c>
      <c r="M2344" s="106">
        <v>2.2200000000000002</v>
      </c>
      <c r="N2344" s="106">
        <v>2.84</v>
      </c>
      <c r="O2344" s="106">
        <v>3.87</v>
      </c>
    </row>
    <row r="2345" spans="1:15">
      <c r="A2345" s="106">
        <v>2010</v>
      </c>
      <c r="B2345" s="106" t="s">
        <v>645</v>
      </c>
      <c r="C2345" s="106" t="s">
        <v>630</v>
      </c>
      <c r="D2345" s="106" t="s">
        <v>632</v>
      </c>
      <c r="E2345" s="106" t="s">
        <v>353</v>
      </c>
      <c r="F2345" s="106" t="s">
        <v>629</v>
      </c>
      <c r="G2345" s="106">
        <v>1.1299999999999999</v>
      </c>
      <c r="H2345" s="106">
        <v>1.27</v>
      </c>
      <c r="I2345" s="106">
        <v>1.39</v>
      </c>
      <c r="J2345" s="106">
        <v>1.45</v>
      </c>
      <c r="K2345" s="106">
        <v>1.61</v>
      </c>
      <c r="L2345" s="106">
        <v>1.83</v>
      </c>
      <c r="M2345" s="106">
        <v>2.2200000000000002</v>
      </c>
      <c r="N2345" s="106">
        <v>2.84</v>
      </c>
      <c r="O2345" s="106">
        <v>3.87</v>
      </c>
    </row>
    <row r="2346" spans="1:15">
      <c r="A2346" s="106">
        <v>2010</v>
      </c>
      <c r="B2346" s="106" t="s">
        <v>645</v>
      </c>
      <c r="C2346" s="106" t="s">
        <v>626</v>
      </c>
      <c r="D2346" s="106" t="s">
        <v>632</v>
      </c>
      <c r="E2346" s="106" t="s">
        <v>353</v>
      </c>
      <c r="F2346" s="106" t="s">
        <v>301</v>
      </c>
      <c r="G2346" s="106">
        <v>1.18</v>
      </c>
      <c r="H2346" s="106">
        <v>1.22</v>
      </c>
      <c r="I2346" s="106">
        <v>1.39</v>
      </c>
      <c r="J2346" s="106">
        <v>1.44</v>
      </c>
      <c r="K2346" s="106">
        <v>1.49</v>
      </c>
      <c r="L2346" s="106">
        <v>1.52</v>
      </c>
      <c r="M2346" s="106">
        <v>1.69</v>
      </c>
      <c r="N2346" s="106">
        <v>2.09</v>
      </c>
      <c r="O2346" s="106">
        <v>2.94</v>
      </c>
    </row>
    <row r="2347" spans="1:15">
      <c r="A2347" s="106">
        <v>2010</v>
      </c>
      <c r="B2347" s="106" t="s">
        <v>645</v>
      </c>
      <c r="C2347" s="106" t="s">
        <v>630</v>
      </c>
      <c r="D2347" s="106" t="s">
        <v>632</v>
      </c>
      <c r="E2347" s="106" t="s">
        <v>353</v>
      </c>
      <c r="F2347" s="106" t="s">
        <v>301</v>
      </c>
      <c r="G2347" s="106">
        <v>1.18</v>
      </c>
      <c r="H2347" s="106">
        <v>1.22</v>
      </c>
      <c r="I2347" s="106">
        <v>1.39</v>
      </c>
      <c r="J2347" s="106">
        <v>1.44</v>
      </c>
      <c r="K2347" s="106">
        <v>1.49</v>
      </c>
      <c r="L2347" s="106">
        <v>1.52</v>
      </c>
      <c r="M2347" s="106">
        <v>1.69</v>
      </c>
      <c r="N2347" s="106">
        <v>2.09</v>
      </c>
      <c r="O2347" s="106">
        <v>2.94</v>
      </c>
    </row>
    <row r="2348" spans="1:15">
      <c r="A2348" s="106">
        <v>2010</v>
      </c>
      <c r="B2348" s="106" t="s">
        <v>645</v>
      </c>
      <c r="C2348" s="106" t="s">
        <v>626</v>
      </c>
      <c r="D2348" s="106" t="s">
        <v>632</v>
      </c>
      <c r="E2348" s="106" t="s">
        <v>353</v>
      </c>
      <c r="F2348" s="106" t="s">
        <v>353</v>
      </c>
      <c r="G2348" s="106">
        <v>1.1299999999999999</v>
      </c>
      <c r="H2348" s="106">
        <v>1.27</v>
      </c>
      <c r="I2348" s="106">
        <v>1.39</v>
      </c>
      <c r="J2348" s="106">
        <v>1.44</v>
      </c>
      <c r="K2348" s="106">
        <v>1.6</v>
      </c>
      <c r="L2348" s="106">
        <v>1.82</v>
      </c>
      <c r="M2348" s="106">
        <v>2.2000000000000002</v>
      </c>
      <c r="N2348" s="106">
        <v>2.84</v>
      </c>
      <c r="O2348" s="106">
        <v>3.84</v>
      </c>
    </row>
    <row r="2349" spans="1:15">
      <c r="A2349" s="106">
        <v>2010</v>
      </c>
      <c r="B2349" s="106" t="s">
        <v>645</v>
      </c>
      <c r="C2349" s="106" t="s">
        <v>630</v>
      </c>
      <c r="D2349" s="106" t="s">
        <v>632</v>
      </c>
      <c r="E2349" s="106" t="s">
        <v>353</v>
      </c>
      <c r="F2349" s="106" t="s">
        <v>353</v>
      </c>
      <c r="G2349" s="106">
        <v>1.1299999999999999</v>
      </c>
      <c r="H2349" s="106">
        <v>1.27</v>
      </c>
      <c r="I2349" s="106">
        <v>1.39</v>
      </c>
      <c r="J2349" s="106">
        <v>1.44</v>
      </c>
      <c r="K2349" s="106">
        <v>1.6</v>
      </c>
      <c r="L2349" s="106">
        <v>1.82</v>
      </c>
      <c r="M2349" s="106">
        <v>2.2000000000000002</v>
      </c>
      <c r="N2349" s="106">
        <v>2.84</v>
      </c>
      <c r="O2349" s="106">
        <v>3.84</v>
      </c>
    </row>
    <row r="2350" spans="1:15">
      <c r="A2350" s="106">
        <v>2010</v>
      </c>
      <c r="B2350" s="106" t="s">
        <v>645</v>
      </c>
      <c r="C2350" s="106" t="s">
        <v>626</v>
      </c>
      <c r="D2350" s="106" t="s">
        <v>633</v>
      </c>
      <c r="E2350" s="106" t="s">
        <v>628</v>
      </c>
      <c r="F2350" s="106" t="s">
        <v>629</v>
      </c>
      <c r="G2350" s="106">
        <v>2.27</v>
      </c>
      <c r="H2350" s="106">
        <v>2.7</v>
      </c>
      <c r="I2350" s="106">
        <v>2.96</v>
      </c>
      <c r="J2350" s="106">
        <v>3.11</v>
      </c>
      <c r="K2350" s="106">
        <v>3.21</v>
      </c>
      <c r="L2350" s="106">
        <v>3.32</v>
      </c>
      <c r="M2350" s="106">
        <v>3.44</v>
      </c>
      <c r="N2350" s="106">
        <v>3.67</v>
      </c>
      <c r="O2350" s="106">
        <v>4.47</v>
      </c>
    </row>
    <row r="2351" spans="1:15">
      <c r="A2351" s="106">
        <v>2010</v>
      </c>
      <c r="B2351" s="106" t="s">
        <v>645</v>
      </c>
      <c r="C2351" s="106" t="s">
        <v>630</v>
      </c>
      <c r="D2351" s="106" t="s">
        <v>633</v>
      </c>
      <c r="E2351" s="106" t="s">
        <v>628</v>
      </c>
      <c r="F2351" s="106" t="s">
        <v>629</v>
      </c>
      <c r="G2351" s="106">
        <v>2.27</v>
      </c>
      <c r="H2351" s="106">
        <v>2.7</v>
      </c>
      <c r="I2351" s="106">
        <v>2.96</v>
      </c>
      <c r="J2351" s="106">
        <v>3.11</v>
      </c>
      <c r="K2351" s="106">
        <v>3.21</v>
      </c>
      <c r="L2351" s="106">
        <v>3.32</v>
      </c>
      <c r="M2351" s="106">
        <v>3.44</v>
      </c>
      <c r="N2351" s="106">
        <v>3.67</v>
      </c>
      <c r="O2351" s="106">
        <v>4.46</v>
      </c>
    </row>
    <row r="2352" spans="1:15">
      <c r="A2352" s="106">
        <v>2010</v>
      </c>
      <c r="B2352" s="106" t="s">
        <v>645</v>
      </c>
      <c r="C2352" s="106" t="s">
        <v>626</v>
      </c>
      <c r="D2352" s="106" t="s">
        <v>633</v>
      </c>
      <c r="E2352" s="106" t="s">
        <v>628</v>
      </c>
      <c r="F2352" s="106" t="s">
        <v>301</v>
      </c>
      <c r="G2352" s="106">
        <v>1.94</v>
      </c>
      <c r="H2352" s="106">
        <v>2.62</v>
      </c>
      <c r="I2352" s="106">
        <v>2.83</v>
      </c>
      <c r="J2352" s="106">
        <v>2.86</v>
      </c>
      <c r="K2352" s="106">
        <v>2.9</v>
      </c>
      <c r="L2352" s="106">
        <v>2.96</v>
      </c>
      <c r="M2352" s="106">
        <v>3.05</v>
      </c>
      <c r="N2352" s="106">
        <v>3.2</v>
      </c>
      <c r="O2352" s="106">
        <v>3.55</v>
      </c>
    </row>
    <row r="2353" spans="1:15">
      <c r="A2353" s="106">
        <v>2010</v>
      </c>
      <c r="B2353" s="106" t="s">
        <v>645</v>
      </c>
      <c r="C2353" s="106" t="s">
        <v>630</v>
      </c>
      <c r="D2353" s="106" t="s">
        <v>633</v>
      </c>
      <c r="E2353" s="106" t="s">
        <v>628</v>
      </c>
      <c r="F2353" s="106" t="s">
        <v>301</v>
      </c>
      <c r="G2353" s="106">
        <v>1.94</v>
      </c>
      <c r="H2353" s="106">
        <v>2.62</v>
      </c>
      <c r="I2353" s="106">
        <v>2.83</v>
      </c>
      <c r="J2353" s="106">
        <v>2.86</v>
      </c>
      <c r="K2353" s="106">
        <v>2.9</v>
      </c>
      <c r="L2353" s="106">
        <v>2.96</v>
      </c>
      <c r="M2353" s="106">
        <v>3.05</v>
      </c>
      <c r="N2353" s="106">
        <v>3.2</v>
      </c>
      <c r="O2353" s="106">
        <v>3.55</v>
      </c>
    </row>
    <row r="2354" spans="1:15">
      <c r="A2354" s="106">
        <v>2010</v>
      </c>
      <c r="B2354" s="106" t="s">
        <v>645</v>
      </c>
      <c r="C2354" s="106" t="s">
        <v>626</v>
      </c>
      <c r="D2354" s="106" t="s">
        <v>633</v>
      </c>
      <c r="E2354" s="106" t="s">
        <v>628</v>
      </c>
      <c r="F2354" s="106" t="s">
        <v>353</v>
      </c>
      <c r="G2354" s="106">
        <v>2.27</v>
      </c>
      <c r="H2354" s="106">
        <v>2.7</v>
      </c>
      <c r="I2354" s="106">
        <v>2.95</v>
      </c>
      <c r="J2354" s="106">
        <v>3.1</v>
      </c>
      <c r="K2354" s="106">
        <v>3.21</v>
      </c>
      <c r="L2354" s="106">
        <v>3.31</v>
      </c>
      <c r="M2354" s="106">
        <v>3.43</v>
      </c>
      <c r="N2354" s="106">
        <v>3.67</v>
      </c>
      <c r="O2354" s="106">
        <v>4.46</v>
      </c>
    </row>
    <row r="2355" spans="1:15">
      <c r="A2355" s="106">
        <v>2010</v>
      </c>
      <c r="B2355" s="106" t="s">
        <v>645</v>
      </c>
      <c r="C2355" s="106" t="s">
        <v>630</v>
      </c>
      <c r="D2355" s="106" t="s">
        <v>633</v>
      </c>
      <c r="E2355" s="106" t="s">
        <v>628</v>
      </c>
      <c r="F2355" s="106" t="s">
        <v>353</v>
      </c>
      <c r="G2355" s="106">
        <v>2.27</v>
      </c>
      <c r="H2355" s="106">
        <v>2.7</v>
      </c>
      <c r="I2355" s="106">
        <v>2.95</v>
      </c>
      <c r="J2355" s="106">
        <v>3.1</v>
      </c>
      <c r="K2355" s="106">
        <v>3.21</v>
      </c>
      <c r="L2355" s="106">
        <v>3.31</v>
      </c>
      <c r="M2355" s="106">
        <v>3.43</v>
      </c>
      <c r="N2355" s="106">
        <v>3.66</v>
      </c>
      <c r="O2355" s="106">
        <v>4.46</v>
      </c>
    </row>
    <row r="2356" spans="1:15">
      <c r="A2356" s="106">
        <v>2010</v>
      </c>
      <c r="B2356" s="106" t="s">
        <v>645</v>
      </c>
      <c r="C2356" s="106" t="s">
        <v>626</v>
      </c>
      <c r="D2356" s="106" t="s">
        <v>633</v>
      </c>
      <c r="E2356" s="106" t="s">
        <v>631</v>
      </c>
      <c r="F2356" s="106" t="s">
        <v>629</v>
      </c>
      <c r="G2356" s="106">
        <v>1.37</v>
      </c>
      <c r="H2356" s="106">
        <v>1.46</v>
      </c>
      <c r="I2356" s="106">
        <v>1.59</v>
      </c>
      <c r="J2356" s="106">
        <v>1.7</v>
      </c>
      <c r="K2356" s="106">
        <v>1.88</v>
      </c>
      <c r="L2356" s="106">
        <v>2.06</v>
      </c>
      <c r="M2356" s="106">
        <v>2.2000000000000002</v>
      </c>
      <c r="N2356" s="106">
        <v>2.4500000000000002</v>
      </c>
      <c r="O2356" s="106">
        <v>2.99</v>
      </c>
    </row>
    <row r="2357" spans="1:15">
      <c r="A2357" s="106">
        <v>2010</v>
      </c>
      <c r="B2357" s="106" t="s">
        <v>645</v>
      </c>
      <c r="C2357" s="106" t="s">
        <v>630</v>
      </c>
      <c r="D2357" s="106" t="s">
        <v>633</v>
      </c>
      <c r="E2357" s="106" t="s">
        <v>631</v>
      </c>
      <c r="F2357" s="106" t="s">
        <v>629</v>
      </c>
      <c r="G2357" s="106">
        <v>1.37</v>
      </c>
      <c r="H2357" s="106">
        <v>1.46</v>
      </c>
      <c r="I2357" s="106">
        <v>1.59</v>
      </c>
      <c r="J2357" s="106">
        <v>1.69</v>
      </c>
      <c r="K2357" s="106">
        <v>1.88</v>
      </c>
      <c r="L2357" s="106">
        <v>2.06</v>
      </c>
      <c r="M2357" s="106">
        <v>2.2000000000000002</v>
      </c>
      <c r="N2357" s="106">
        <v>2.4500000000000002</v>
      </c>
      <c r="O2357" s="106">
        <v>2.99</v>
      </c>
    </row>
    <row r="2358" spans="1:15">
      <c r="A2358" s="106">
        <v>2010</v>
      </c>
      <c r="B2358" s="106" t="s">
        <v>645</v>
      </c>
      <c r="C2358" s="106" t="s">
        <v>626</v>
      </c>
      <c r="D2358" s="106" t="s">
        <v>633</v>
      </c>
      <c r="E2358" s="106" t="s">
        <v>631</v>
      </c>
      <c r="F2358" s="106" t="s">
        <v>301</v>
      </c>
      <c r="G2358" s="106">
        <v>1.35</v>
      </c>
      <c r="H2358" s="106">
        <v>1.4</v>
      </c>
      <c r="I2358" s="106">
        <v>1.44</v>
      </c>
      <c r="J2358" s="106">
        <v>1.44</v>
      </c>
      <c r="K2358" s="106">
        <v>1.44</v>
      </c>
      <c r="L2358" s="106">
        <v>1.46</v>
      </c>
      <c r="M2358" s="106">
        <v>1.5</v>
      </c>
      <c r="N2358" s="106">
        <v>1.81</v>
      </c>
      <c r="O2358" s="106">
        <v>2.4900000000000002</v>
      </c>
    </row>
    <row r="2359" spans="1:15">
      <c r="A2359" s="106">
        <v>2010</v>
      </c>
      <c r="B2359" s="106" t="s">
        <v>645</v>
      </c>
      <c r="C2359" s="106" t="s">
        <v>630</v>
      </c>
      <c r="D2359" s="106" t="s">
        <v>633</v>
      </c>
      <c r="E2359" s="106" t="s">
        <v>631</v>
      </c>
      <c r="F2359" s="106" t="s">
        <v>301</v>
      </c>
      <c r="G2359" s="106">
        <v>1.35</v>
      </c>
      <c r="H2359" s="106">
        <v>1.4</v>
      </c>
      <c r="I2359" s="106">
        <v>1.44</v>
      </c>
      <c r="J2359" s="106">
        <v>1.44</v>
      </c>
      <c r="K2359" s="106">
        <v>1.44</v>
      </c>
      <c r="L2359" s="106">
        <v>1.46</v>
      </c>
      <c r="M2359" s="106">
        <v>1.5</v>
      </c>
      <c r="N2359" s="106">
        <v>1.81</v>
      </c>
      <c r="O2359" s="106">
        <v>2.4900000000000002</v>
      </c>
    </row>
    <row r="2360" spans="1:15">
      <c r="A2360" s="106">
        <v>2010</v>
      </c>
      <c r="B2360" s="106" t="s">
        <v>645</v>
      </c>
      <c r="C2360" s="106" t="s">
        <v>626</v>
      </c>
      <c r="D2360" s="106" t="s">
        <v>633</v>
      </c>
      <c r="E2360" s="106" t="s">
        <v>631</v>
      </c>
      <c r="F2360" s="106" t="s">
        <v>353</v>
      </c>
      <c r="G2360" s="106">
        <v>1.37</v>
      </c>
      <c r="H2360" s="106">
        <v>1.45</v>
      </c>
      <c r="I2360" s="106">
        <v>1.58</v>
      </c>
      <c r="J2360" s="106">
        <v>1.68</v>
      </c>
      <c r="K2360" s="106">
        <v>1.87</v>
      </c>
      <c r="L2360" s="106">
        <v>2.04</v>
      </c>
      <c r="M2360" s="106">
        <v>2.1800000000000002</v>
      </c>
      <c r="N2360" s="106">
        <v>2.44</v>
      </c>
      <c r="O2360" s="106">
        <v>2.99</v>
      </c>
    </row>
    <row r="2361" spans="1:15">
      <c r="A2361" s="106">
        <v>2010</v>
      </c>
      <c r="B2361" s="106" t="s">
        <v>645</v>
      </c>
      <c r="C2361" s="106" t="s">
        <v>630</v>
      </c>
      <c r="D2361" s="106" t="s">
        <v>633</v>
      </c>
      <c r="E2361" s="106" t="s">
        <v>631</v>
      </c>
      <c r="F2361" s="106" t="s">
        <v>353</v>
      </c>
      <c r="G2361" s="106">
        <v>1.37</v>
      </c>
      <c r="H2361" s="106">
        <v>1.45</v>
      </c>
      <c r="I2361" s="106">
        <v>1.58</v>
      </c>
      <c r="J2361" s="106">
        <v>1.68</v>
      </c>
      <c r="K2361" s="106">
        <v>1.87</v>
      </c>
      <c r="L2361" s="106">
        <v>2.04</v>
      </c>
      <c r="M2361" s="106">
        <v>2.1800000000000002</v>
      </c>
      <c r="N2361" s="106">
        <v>2.44</v>
      </c>
      <c r="O2361" s="106">
        <v>2.99</v>
      </c>
    </row>
    <row r="2362" spans="1:15">
      <c r="A2362" s="106">
        <v>2010</v>
      </c>
      <c r="B2362" s="106" t="s">
        <v>645</v>
      </c>
      <c r="C2362" s="106" t="s">
        <v>626</v>
      </c>
      <c r="D2362" s="106" t="s">
        <v>633</v>
      </c>
      <c r="E2362" s="106" t="s">
        <v>353</v>
      </c>
      <c r="F2362" s="106" t="s">
        <v>629</v>
      </c>
      <c r="G2362" s="106">
        <v>1.5</v>
      </c>
      <c r="H2362" s="106">
        <v>1.79</v>
      </c>
      <c r="I2362" s="106">
        <v>2.14</v>
      </c>
      <c r="J2362" s="106">
        <v>2.52</v>
      </c>
      <c r="K2362" s="106">
        <v>2.87</v>
      </c>
      <c r="L2362" s="106">
        <v>3.11</v>
      </c>
      <c r="M2362" s="106">
        <v>3.27</v>
      </c>
      <c r="N2362" s="106">
        <v>3.45</v>
      </c>
      <c r="O2362" s="106">
        <v>4.03</v>
      </c>
    </row>
    <row r="2363" spans="1:15">
      <c r="A2363" s="106">
        <v>2010</v>
      </c>
      <c r="B2363" s="106" t="s">
        <v>645</v>
      </c>
      <c r="C2363" s="106" t="s">
        <v>630</v>
      </c>
      <c r="D2363" s="106" t="s">
        <v>633</v>
      </c>
      <c r="E2363" s="106" t="s">
        <v>353</v>
      </c>
      <c r="F2363" s="106" t="s">
        <v>629</v>
      </c>
      <c r="G2363" s="106">
        <v>1.5</v>
      </c>
      <c r="H2363" s="106">
        <v>1.79</v>
      </c>
      <c r="I2363" s="106">
        <v>2.14</v>
      </c>
      <c r="J2363" s="106">
        <v>2.52</v>
      </c>
      <c r="K2363" s="106">
        <v>2.87</v>
      </c>
      <c r="L2363" s="106">
        <v>3.11</v>
      </c>
      <c r="M2363" s="106">
        <v>3.27</v>
      </c>
      <c r="N2363" s="106">
        <v>3.45</v>
      </c>
      <c r="O2363" s="106">
        <v>4.0199999999999996</v>
      </c>
    </row>
    <row r="2364" spans="1:15">
      <c r="A2364" s="106">
        <v>2010</v>
      </c>
      <c r="B2364" s="106" t="s">
        <v>645</v>
      </c>
      <c r="C2364" s="106" t="s">
        <v>626</v>
      </c>
      <c r="D2364" s="106" t="s">
        <v>633</v>
      </c>
      <c r="E2364" s="106" t="s">
        <v>353</v>
      </c>
      <c r="F2364" s="106" t="s">
        <v>301</v>
      </c>
      <c r="G2364" s="106">
        <v>1.39</v>
      </c>
      <c r="H2364" s="106">
        <v>1.44</v>
      </c>
      <c r="I2364" s="106">
        <v>1.44</v>
      </c>
      <c r="J2364" s="106">
        <v>1.58</v>
      </c>
      <c r="K2364" s="106">
        <v>2.0699999999999998</v>
      </c>
      <c r="L2364" s="106">
        <v>2.82</v>
      </c>
      <c r="M2364" s="106">
        <v>2.9</v>
      </c>
      <c r="N2364" s="106">
        <v>3.03</v>
      </c>
      <c r="O2364" s="106">
        <v>3.35</v>
      </c>
    </row>
    <row r="2365" spans="1:15">
      <c r="A2365" s="106">
        <v>2010</v>
      </c>
      <c r="B2365" s="106" t="s">
        <v>645</v>
      </c>
      <c r="C2365" s="106" t="s">
        <v>630</v>
      </c>
      <c r="D2365" s="106" t="s">
        <v>633</v>
      </c>
      <c r="E2365" s="106" t="s">
        <v>353</v>
      </c>
      <c r="F2365" s="106" t="s">
        <v>301</v>
      </c>
      <c r="G2365" s="106">
        <v>1.39</v>
      </c>
      <c r="H2365" s="106">
        <v>1.44</v>
      </c>
      <c r="I2365" s="106">
        <v>1.44</v>
      </c>
      <c r="J2365" s="106">
        <v>1.58</v>
      </c>
      <c r="K2365" s="106">
        <v>2.0699999999999998</v>
      </c>
      <c r="L2365" s="106">
        <v>2.82</v>
      </c>
      <c r="M2365" s="106">
        <v>2.9</v>
      </c>
      <c r="N2365" s="106">
        <v>3.03</v>
      </c>
      <c r="O2365" s="106">
        <v>3.35</v>
      </c>
    </row>
    <row r="2366" spans="1:15">
      <c r="A2366" s="106">
        <v>2010</v>
      </c>
      <c r="B2366" s="106" t="s">
        <v>645</v>
      </c>
      <c r="C2366" s="106" t="s">
        <v>626</v>
      </c>
      <c r="D2366" s="106" t="s">
        <v>633</v>
      </c>
      <c r="E2366" s="106" t="s">
        <v>353</v>
      </c>
      <c r="F2366" s="106" t="s">
        <v>353</v>
      </c>
      <c r="G2366" s="106">
        <v>1.47</v>
      </c>
      <c r="H2366" s="106">
        <v>1.76</v>
      </c>
      <c r="I2366" s="106">
        <v>2.13</v>
      </c>
      <c r="J2366" s="106">
        <v>2.52</v>
      </c>
      <c r="K2366" s="106">
        <v>2.86</v>
      </c>
      <c r="L2366" s="106">
        <v>3.1</v>
      </c>
      <c r="M2366" s="106">
        <v>3.26</v>
      </c>
      <c r="N2366" s="106">
        <v>3.44</v>
      </c>
      <c r="O2366" s="106">
        <v>4.0199999999999996</v>
      </c>
    </row>
    <row r="2367" spans="1:15">
      <c r="A2367" s="106">
        <v>2010</v>
      </c>
      <c r="B2367" s="106" t="s">
        <v>645</v>
      </c>
      <c r="C2367" s="106" t="s">
        <v>630</v>
      </c>
      <c r="D2367" s="106" t="s">
        <v>633</v>
      </c>
      <c r="E2367" s="106" t="s">
        <v>353</v>
      </c>
      <c r="F2367" s="106" t="s">
        <v>353</v>
      </c>
      <c r="G2367" s="106">
        <v>1.47</v>
      </c>
      <c r="H2367" s="106">
        <v>1.76</v>
      </c>
      <c r="I2367" s="106">
        <v>2.13</v>
      </c>
      <c r="J2367" s="106">
        <v>2.52</v>
      </c>
      <c r="K2367" s="106">
        <v>2.86</v>
      </c>
      <c r="L2367" s="106">
        <v>3.1</v>
      </c>
      <c r="M2367" s="106">
        <v>3.26</v>
      </c>
      <c r="N2367" s="106">
        <v>3.44</v>
      </c>
      <c r="O2367" s="106">
        <v>4.0199999999999996</v>
      </c>
    </row>
    <row r="2368" spans="1:15">
      <c r="A2368" s="106">
        <v>2010</v>
      </c>
      <c r="B2368" s="106" t="s">
        <v>645</v>
      </c>
      <c r="C2368" s="106" t="s">
        <v>626</v>
      </c>
      <c r="D2368" s="106" t="s">
        <v>353</v>
      </c>
      <c r="E2368" s="106" t="s">
        <v>628</v>
      </c>
      <c r="F2368" s="106" t="s">
        <v>629</v>
      </c>
      <c r="G2368" s="106">
        <v>1.86</v>
      </c>
      <c r="H2368" s="106">
        <v>2.44</v>
      </c>
      <c r="I2368" s="106">
        <v>2.84</v>
      </c>
      <c r="J2368" s="106">
        <v>3.08</v>
      </c>
      <c r="K2368" s="106">
        <v>3.26</v>
      </c>
      <c r="L2368" s="106">
        <v>3.44</v>
      </c>
      <c r="M2368" s="106">
        <v>3.81</v>
      </c>
      <c r="N2368" s="106">
        <v>4.5</v>
      </c>
      <c r="O2368" s="106">
        <v>5.83</v>
      </c>
    </row>
    <row r="2369" spans="1:15">
      <c r="A2369" s="106">
        <v>2010</v>
      </c>
      <c r="B2369" s="106" t="s">
        <v>645</v>
      </c>
      <c r="C2369" s="106" t="s">
        <v>630</v>
      </c>
      <c r="D2369" s="106" t="s">
        <v>353</v>
      </c>
      <c r="E2369" s="106" t="s">
        <v>628</v>
      </c>
      <c r="F2369" s="106" t="s">
        <v>629</v>
      </c>
      <c r="G2369" s="106">
        <v>1.86</v>
      </c>
      <c r="H2369" s="106">
        <v>2.44</v>
      </c>
      <c r="I2369" s="106">
        <v>2.84</v>
      </c>
      <c r="J2369" s="106">
        <v>3.08</v>
      </c>
      <c r="K2369" s="106">
        <v>3.26</v>
      </c>
      <c r="L2369" s="106">
        <v>3.44</v>
      </c>
      <c r="M2369" s="106">
        <v>3.81</v>
      </c>
      <c r="N2369" s="106">
        <v>4.5</v>
      </c>
      <c r="O2369" s="106">
        <v>5.83</v>
      </c>
    </row>
    <row r="2370" spans="1:15">
      <c r="A2370" s="106">
        <v>2010</v>
      </c>
      <c r="B2370" s="106" t="s">
        <v>645</v>
      </c>
      <c r="C2370" s="106" t="s">
        <v>626</v>
      </c>
      <c r="D2370" s="106" t="s">
        <v>353</v>
      </c>
      <c r="E2370" s="106" t="s">
        <v>628</v>
      </c>
      <c r="F2370" s="106" t="s">
        <v>301</v>
      </c>
      <c r="G2370" s="106">
        <v>1.2</v>
      </c>
      <c r="H2370" s="106">
        <v>1.46</v>
      </c>
      <c r="I2370" s="106">
        <v>1.96</v>
      </c>
      <c r="J2370" s="106">
        <v>2.6</v>
      </c>
      <c r="K2370" s="106">
        <v>2.83</v>
      </c>
      <c r="L2370" s="106">
        <v>2.9</v>
      </c>
      <c r="M2370" s="106">
        <v>2.98</v>
      </c>
      <c r="N2370" s="106">
        <v>3.11</v>
      </c>
      <c r="O2370" s="106">
        <v>3.44</v>
      </c>
    </row>
    <row r="2371" spans="1:15">
      <c r="A2371" s="106">
        <v>2010</v>
      </c>
      <c r="B2371" s="106" t="s">
        <v>645</v>
      </c>
      <c r="C2371" s="106" t="s">
        <v>630</v>
      </c>
      <c r="D2371" s="106" t="s">
        <v>353</v>
      </c>
      <c r="E2371" s="106" t="s">
        <v>628</v>
      </c>
      <c r="F2371" s="106" t="s">
        <v>301</v>
      </c>
      <c r="G2371" s="106">
        <v>1.2</v>
      </c>
      <c r="H2371" s="106">
        <v>1.46</v>
      </c>
      <c r="I2371" s="106">
        <v>1.96</v>
      </c>
      <c r="J2371" s="106">
        <v>2.6</v>
      </c>
      <c r="K2371" s="106">
        <v>2.83</v>
      </c>
      <c r="L2371" s="106">
        <v>2.9</v>
      </c>
      <c r="M2371" s="106">
        <v>2.98</v>
      </c>
      <c r="N2371" s="106">
        <v>3.11</v>
      </c>
      <c r="O2371" s="106">
        <v>3.44</v>
      </c>
    </row>
    <row r="2372" spans="1:15">
      <c r="A2372" s="106">
        <v>2010</v>
      </c>
      <c r="B2372" s="106" t="s">
        <v>645</v>
      </c>
      <c r="C2372" s="106" t="s">
        <v>626</v>
      </c>
      <c r="D2372" s="106" t="s">
        <v>353</v>
      </c>
      <c r="E2372" s="106" t="s">
        <v>628</v>
      </c>
      <c r="F2372" s="106" t="s">
        <v>353</v>
      </c>
      <c r="G2372" s="106">
        <v>1.84</v>
      </c>
      <c r="H2372" s="106">
        <v>2.42</v>
      </c>
      <c r="I2372" s="106">
        <v>2.83</v>
      </c>
      <c r="J2372" s="106">
        <v>3.08</v>
      </c>
      <c r="K2372" s="106">
        <v>3.25</v>
      </c>
      <c r="L2372" s="106">
        <v>3.43</v>
      </c>
      <c r="M2372" s="106">
        <v>3.78</v>
      </c>
      <c r="N2372" s="106">
        <v>4.4800000000000004</v>
      </c>
      <c r="O2372" s="106">
        <v>5.81</v>
      </c>
    </row>
    <row r="2373" spans="1:15">
      <c r="A2373" s="106">
        <v>2010</v>
      </c>
      <c r="B2373" s="106" t="s">
        <v>645</v>
      </c>
      <c r="C2373" s="106" t="s">
        <v>630</v>
      </c>
      <c r="D2373" s="106" t="s">
        <v>353</v>
      </c>
      <c r="E2373" s="106" t="s">
        <v>628</v>
      </c>
      <c r="F2373" s="106" t="s">
        <v>353</v>
      </c>
      <c r="G2373" s="106">
        <v>1.84</v>
      </c>
      <c r="H2373" s="106">
        <v>2.42</v>
      </c>
      <c r="I2373" s="106">
        <v>2.83</v>
      </c>
      <c r="J2373" s="106">
        <v>3.08</v>
      </c>
      <c r="K2373" s="106">
        <v>3.25</v>
      </c>
      <c r="L2373" s="106">
        <v>3.43</v>
      </c>
      <c r="M2373" s="106">
        <v>3.78</v>
      </c>
      <c r="N2373" s="106">
        <v>4.4800000000000004</v>
      </c>
      <c r="O2373" s="106">
        <v>5.81</v>
      </c>
    </row>
    <row r="2374" spans="1:15">
      <c r="A2374" s="106">
        <v>2010</v>
      </c>
      <c r="B2374" s="106" t="s">
        <v>645</v>
      </c>
      <c r="C2374" s="106" t="s">
        <v>626</v>
      </c>
      <c r="D2374" s="106" t="s">
        <v>353</v>
      </c>
      <c r="E2374" s="106" t="s">
        <v>631</v>
      </c>
      <c r="F2374" s="106" t="s">
        <v>629</v>
      </c>
      <c r="G2374" s="106">
        <v>1.21</v>
      </c>
      <c r="H2374" s="106">
        <v>1.38</v>
      </c>
      <c r="I2374" s="106">
        <v>1.45</v>
      </c>
      <c r="J2374" s="106">
        <v>1.61</v>
      </c>
      <c r="K2374" s="106">
        <v>1.79</v>
      </c>
      <c r="L2374" s="106">
        <v>2.04</v>
      </c>
      <c r="M2374" s="106">
        <v>2.34</v>
      </c>
      <c r="N2374" s="106">
        <v>2.79</v>
      </c>
      <c r="O2374" s="106">
        <v>3.46</v>
      </c>
    </row>
    <row r="2375" spans="1:15">
      <c r="A2375" s="106">
        <v>2010</v>
      </c>
      <c r="B2375" s="106" t="s">
        <v>645</v>
      </c>
      <c r="C2375" s="106" t="s">
        <v>630</v>
      </c>
      <c r="D2375" s="106" t="s">
        <v>353</v>
      </c>
      <c r="E2375" s="106" t="s">
        <v>631</v>
      </c>
      <c r="F2375" s="106" t="s">
        <v>629</v>
      </c>
      <c r="G2375" s="106">
        <v>1.21</v>
      </c>
      <c r="H2375" s="106">
        <v>1.38</v>
      </c>
      <c r="I2375" s="106">
        <v>1.45</v>
      </c>
      <c r="J2375" s="106">
        <v>1.61</v>
      </c>
      <c r="K2375" s="106">
        <v>1.79</v>
      </c>
      <c r="L2375" s="106">
        <v>2.04</v>
      </c>
      <c r="M2375" s="106">
        <v>2.34</v>
      </c>
      <c r="N2375" s="106">
        <v>2.79</v>
      </c>
      <c r="O2375" s="106">
        <v>3.46</v>
      </c>
    </row>
    <row r="2376" spans="1:15">
      <c r="A2376" s="106">
        <v>2010</v>
      </c>
      <c r="B2376" s="106" t="s">
        <v>645</v>
      </c>
      <c r="C2376" s="106" t="s">
        <v>626</v>
      </c>
      <c r="D2376" s="106" t="s">
        <v>353</v>
      </c>
      <c r="E2376" s="106" t="s">
        <v>631</v>
      </c>
      <c r="F2376" s="106" t="s">
        <v>301</v>
      </c>
      <c r="G2376" s="106">
        <v>1.22</v>
      </c>
      <c r="H2376" s="106">
        <v>1.37</v>
      </c>
      <c r="I2376" s="106">
        <v>1.44</v>
      </c>
      <c r="J2376" s="106">
        <v>1.44</v>
      </c>
      <c r="K2376" s="106">
        <v>1.44</v>
      </c>
      <c r="L2376" s="106">
        <v>1.49</v>
      </c>
      <c r="M2376" s="106">
        <v>1.61</v>
      </c>
      <c r="N2376" s="106">
        <v>2.0299999999999998</v>
      </c>
      <c r="O2376" s="106">
        <v>2.94</v>
      </c>
    </row>
    <row r="2377" spans="1:15">
      <c r="A2377" s="106">
        <v>2010</v>
      </c>
      <c r="B2377" s="106" t="s">
        <v>645</v>
      </c>
      <c r="C2377" s="106" t="s">
        <v>630</v>
      </c>
      <c r="D2377" s="106" t="s">
        <v>353</v>
      </c>
      <c r="E2377" s="106" t="s">
        <v>631</v>
      </c>
      <c r="F2377" s="106" t="s">
        <v>301</v>
      </c>
      <c r="G2377" s="106">
        <v>1.22</v>
      </c>
      <c r="H2377" s="106">
        <v>1.37</v>
      </c>
      <c r="I2377" s="106">
        <v>1.44</v>
      </c>
      <c r="J2377" s="106">
        <v>1.44</v>
      </c>
      <c r="K2377" s="106">
        <v>1.44</v>
      </c>
      <c r="L2377" s="106">
        <v>1.49</v>
      </c>
      <c r="M2377" s="106">
        <v>1.61</v>
      </c>
      <c r="N2377" s="106">
        <v>2.0299999999999998</v>
      </c>
      <c r="O2377" s="106">
        <v>2.94</v>
      </c>
    </row>
    <row r="2378" spans="1:15">
      <c r="A2378" s="106">
        <v>2010</v>
      </c>
      <c r="B2378" s="106" t="s">
        <v>645</v>
      </c>
      <c r="C2378" s="106" t="s">
        <v>626</v>
      </c>
      <c r="D2378" s="106" t="s">
        <v>353</v>
      </c>
      <c r="E2378" s="106" t="s">
        <v>631</v>
      </c>
      <c r="F2378" s="106" t="s">
        <v>353</v>
      </c>
      <c r="G2378" s="106">
        <v>1.21</v>
      </c>
      <c r="H2378" s="106">
        <v>1.38</v>
      </c>
      <c r="I2378" s="106">
        <v>1.44</v>
      </c>
      <c r="J2378" s="106">
        <v>1.6</v>
      </c>
      <c r="K2378" s="106">
        <v>1.78</v>
      </c>
      <c r="L2378" s="106">
        <v>2.0299999999999998</v>
      </c>
      <c r="M2378" s="106">
        <v>2.33</v>
      </c>
      <c r="N2378" s="106">
        <v>2.78</v>
      </c>
      <c r="O2378" s="106">
        <v>3.45</v>
      </c>
    </row>
    <row r="2379" spans="1:15">
      <c r="A2379" s="106">
        <v>2010</v>
      </c>
      <c r="B2379" s="106" t="s">
        <v>645</v>
      </c>
      <c r="C2379" s="106" t="s">
        <v>630</v>
      </c>
      <c r="D2379" s="106" t="s">
        <v>353</v>
      </c>
      <c r="E2379" s="106" t="s">
        <v>631</v>
      </c>
      <c r="F2379" s="106" t="s">
        <v>353</v>
      </c>
      <c r="G2379" s="106">
        <v>1.21</v>
      </c>
      <c r="H2379" s="106">
        <v>1.38</v>
      </c>
      <c r="I2379" s="106">
        <v>1.44</v>
      </c>
      <c r="J2379" s="106">
        <v>1.6</v>
      </c>
      <c r="K2379" s="106">
        <v>1.78</v>
      </c>
      <c r="L2379" s="106">
        <v>2.0299999999999998</v>
      </c>
      <c r="M2379" s="106">
        <v>2.33</v>
      </c>
      <c r="N2379" s="106">
        <v>2.78</v>
      </c>
      <c r="O2379" s="106">
        <v>3.45</v>
      </c>
    </row>
    <row r="2380" spans="1:15">
      <c r="A2380" s="106">
        <v>2010</v>
      </c>
      <c r="B2380" s="106" t="s">
        <v>645</v>
      </c>
      <c r="C2380" s="106" t="s">
        <v>626</v>
      </c>
      <c r="D2380" s="106" t="s">
        <v>353</v>
      </c>
      <c r="E2380" s="106" t="s">
        <v>353</v>
      </c>
      <c r="F2380" s="106" t="s">
        <v>629</v>
      </c>
      <c r="G2380" s="106">
        <v>1.34</v>
      </c>
      <c r="H2380" s="106">
        <v>1.49</v>
      </c>
      <c r="I2380" s="106">
        <v>1.74</v>
      </c>
      <c r="J2380" s="106">
        <v>2.11</v>
      </c>
      <c r="K2380" s="106">
        <v>2.5099999999999998</v>
      </c>
      <c r="L2380" s="106">
        <v>2.92</v>
      </c>
      <c r="M2380" s="106">
        <v>3.24</v>
      </c>
      <c r="N2380" s="106">
        <v>3.6</v>
      </c>
      <c r="O2380" s="106">
        <v>4.6100000000000003</v>
      </c>
    </row>
    <row r="2381" spans="1:15">
      <c r="A2381" s="106">
        <v>2010</v>
      </c>
      <c r="B2381" s="106" t="s">
        <v>645</v>
      </c>
      <c r="C2381" s="106" t="s">
        <v>630</v>
      </c>
      <c r="D2381" s="106" t="s">
        <v>353</v>
      </c>
      <c r="E2381" s="106" t="s">
        <v>353</v>
      </c>
      <c r="F2381" s="106" t="s">
        <v>629</v>
      </c>
      <c r="G2381" s="106">
        <v>1.34</v>
      </c>
      <c r="H2381" s="106">
        <v>1.49</v>
      </c>
      <c r="I2381" s="106">
        <v>1.74</v>
      </c>
      <c r="J2381" s="106">
        <v>2.11</v>
      </c>
      <c r="K2381" s="106">
        <v>2.5099999999999998</v>
      </c>
      <c r="L2381" s="106">
        <v>2.92</v>
      </c>
      <c r="M2381" s="106">
        <v>3.24</v>
      </c>
      <c r="N2381" s="106">
        <v>3.6</v>
      </c>
      <c r="O2381" s="106">
        <v>4.6100000000000003</v>
      </c>
    </row>
    <row r="2382" spans="1:15">
      <c r="A2382" s="106">
        <v>2010</v>
      </c>
      <c r="B2382" s="106" t="s">
        <v>645</v>
      </c>
      <c r="C2382" s="106" t="s">
        <v>626</v>
      </c>
      <c r="D2382" s="106" t="s">
        <v>353</v>
      </c>
      <c r="E2382" s="106" t="s">
        <v>353</v>
      </c>
      <c r="F2382" s="106" t="s">
        <v>301</v>
      </c>
      <c r="G2382" s="106">
        <v>1.2</v>
      </c>
      <c r="H2382" s="106">
        <v>1.41</v>
      </c>
      <c r="I2382" s="106">
        <v>1.44</v>
      </c>
      <c r="J2382" s="106">
        <v>1.44</v>
      </c>
      <c r="K2382" s="106">
        <v>1.52</v>
      </c>
      <c r="L2382" s="106">
        <v>1.88</v>
      </c>
      <c r="M2382" s="106">
        <v>2.4900000000000002</v>
      </c>
      <c r="N2382" s="106">
        <v>2.9</v>
      </c>
      <c r="O2382" s="106">
        <v>3.21</v>
      </c>
    </row>
    <row r="2383" spans="1:15">
      <c r="A2383" s="106">
        <v>2010</v>
      </c>
      <c r="B2383" s="106" t="s">
        <v>645</v>
      </c>
      <c r="C2383" s="106" t="s">
        <v>630</v>
      </c>
      <c r="D2383" s="106" t="s">
        <v>353</v>
      </c>
      <c r="E2383" s="106" t="s">
        <v>353</v>
      </c>
      <c r="F2383" s="106" t="s">
        <v>301</v>
      </c>
      <c r="G2383" s="106">
        <v>1.2</v>
      </c>
      <c r="H2383" s="106">
        <v>1.41</v>
      </c>
      <c r="I2383" s="106">
        <v>1.44</v>
      </c>
      <c r="J2383" s="106">
        <v>1.44</v>
      </c>
      <c r="K2383" s="106">
        <v>1.52</v>
      </c>
      <c r="L2383" s="106">
        <v>1.88</v>
      </c>
      <c r="M2383" s="106">
        <v>2.4900000000000002</v>
      </c>
      <c r="N2383" s="106">
        <v>2.9</v>
      </c>
      <c r="O2383" s="106">
        <v>3.21</v>
      </c>
    </row>
    <row r="2384" spans="1:15">
      <c r="A2384" s="106">
        <v>2010</v>
      </c>
      <c r="B2384" s="106" t="s">
        <v>645</v>
      </c>
      <c r="C2384" s="106" t="s">
        <v>626</v>
      </c>
      <c r="D2384" s="106" t="s">
        <v>353</v>
      </c>
      <c r="E2384" s="106" t="s">
        <v>353</v>
      </c>
      <c r="F2384" s="106" t="s">
        <v>353</v>
      </c>
      <c r="G2384" s="106">
        <v>1.33</v>
      </c>
      <c r="H2384" s="106">
        <v>1.47</v>
      </c>
      <c r="I2384" s="106">
        <v>1.72</v>
      </c>
      <c r="J2384" s="106">
        <v>2.1</v>
      </c>
      <c r="K2384" s="106">
        <v>2.4900000000000002</v>
      </c>
      <c r="L2384" s="106">
        <v>2.9</v>
      </c>
      <c r="M2384" s="106">
        <v>3.23</v>
      </c>
      <c r="N2384" s="106">
        <v>3.59</v>
      </c>
      <c r="O2384" s="106">
        <v>4.58</v>
      </c>
    </row>
    <row r="2385" spans="1:15">
      <c r="A2385" s="106">
        <v>2010</v>
      </c>
      <c r="B2385" s="106" t="s">
        <v>645</v>
      </c>
      <c r="C2385" s="106" t="s">
        <v>630</v>
      </c>
      <c r="D2385" s="106" t="s">
        <v>353</v>
      </c>
      <c r="E2385" s="106" t="s">
        <v>353</v>
      </c>
      <c r="F2385" s="106" t="s">
        <v>353</v>
      </c>
      <c r="G2385" s="106">
        <v>1.33</v>
      </c>
      <c r="H2385" s="106">
        <v>1.47</v>
      </c>
      <c r="I2385" s="106">
        <v>1.72</v>
      </c>
      <c r="J2385" s="106">
        <v>2.1</v>
      </c>
      <c r="K2385" s="106">
        <v>2.4900000000000002</v>
      </c>
      <c r="L2385" s="106">
        <v>2.9</v>
      </c>
      <c r="M2385" s="106">
        <v>3.23</v>
      </c>
      <c r="N2385" s="106">
        <v>3.59</v>
      </c>
      <c r="O2385" s="106">
        <v>4.58</v>
      </c>
    </row>
    <row r="2386" spans="1:15">
      <c r="A2386" s="106">
        <v>2010</v>
      </c>
      <c r="B2386" s="106" t="s">
        <v>645</v>
      </c>
      <c r="C2386" s="106" t="s">
        <v>626</v>
      </c>
      <c r="D2386" s="106" t="s">
        <v>634</v>
      </c>
      <c r="E2386" s="106" t="s">
        <v>628</v>
      </c>
      <c r="F2386" s="106" t="s">
        <v>629</v>
      </c>
      <c r="G2386" s="106">
        <v>2.42</v>
      </c>
      <c r="H2386" s="106">
        <v>3.16</v>
      </c>
      <c r="I2386" s="106">
        <v>3.63</v>
      </c>
      <c r="J2386" s="106">
        <v>4.0999999999999996</v>
      </c>
      <c r="K2386" s="106">
        <v>4.51</v>
      </c>
      <c r="L2386" s="106">
        <v>4.97</v>
      </c>
      <c r="M2386" s="106">
        <v>5.57</v>
      </c>
      <c r="N2386" s="106">
        <v>6.42</v>
      </c>
      <c r="O2386" s="106">
        <v>7.8</v>
      </c>
    </row>
    <row r="2387" spans="1:15">
      <c r="A2387" s="106">
        <v>2010</v>
      </c>
      <c r="B2387" s="106" t="s">
        <v>645</v>
      </c>
      <c r="C2387" s="106" t="s">
        <v>630</v>
      </c>
      <c r="D2387" s="106" t="s">
        <v>634</v>
      </c>
      <c r="E2387" s="106" t="s">
        <v>628</v>
      </c>
      <c r="F2387" s="106" t="s">
        <v>629</v>
      </c>
      <c r="G2387" s="106">
        <v>2.42</v>
      </c>
      <c r="H2387" s="106">
        <v>3.17</v>
      </c>
      <c r="I2387" s="106">
        <v>3.63</v>
      </c>
      <c r="J2387" s="106">
        <v>4.0999999999999996</v>
      </c>
      <c r="K2387" s="106">
        <v>4.51</v>
      </c>
      <c r="L2387" s="106">
        <v>4.97</v>
      </c>
      <c r="M2387" s="106">
        <v>5.57</v>
      </c>
      <c r="N2387" s="106">
        <v>6.41</v>
      </c>
      <c r="O2387" s="106">
        <v>7.77</v>
      </c>
    </row>
    <row r="2388" spans="1:15">
      <c r="A2388" s="106">
        <v>2010</v>
      </c>
      <c r="B2388" s="106" t="s">
        <v>645</v>
      </c>
      <c r="C2388" s="106" t="s">
        <v>626</v>
      </c>
      <c r="D2388" s="106" t="s">
        <v>634</v>
      </c>
      <c r="E2388" s="106" t="s">
        <v>628</v>
      </c>
      <c r="F2388" s="106" t="s">
        <v>301</v>
      </c>
      <c r="G2388" s="106" t="s">
        <v>635</v>
      </c>
      <c r="H2388" s="106" t="s">
        <v>635</v>
      </c>
      <c r="I2388" s="106" t="s">
        <v>635</v>
      </c>
      <c r="J2388" s="106" t="s">
        <v>635</v>
      </c>
      <c r="K2388" s="106" t="s">
        <v>635</v>
      </c>
      <c r="L2388" s="106" t="s">
        <v>635</v>
      </c>
      <c r="M2388" s="106" t="s">
        <v>635</v>
      </c>
      <c r="N2388" s="106" t="s">
        <v>635</v>
      </c>
      <c r="O2388" s="106" t="s">
        <v>635</v>
      </c>
    </row>
    <row r="2389" spans="1:15">
      <c r="A2389" s="106">
        <v>2010</v>
      </c>
      <c r="B2389" s="106" t="s">
        <v>645</v>
      </c>
      <c r="C2389" s="106" t="s">
        <v>630</v>
      </c>
      <c r="D2389" s="106" t="s">
        <v>634</v>
      </c>
      <c r="E2389" s="106" t="s">
        <v>628</v>
      </c>
      <c r="F2389" s="106" t="s">
        <v>301</v>
      </c>
      <c r="G2389" s="106" t="s">
        <v>635</v>
      </c>
      <c r="H2389" s="106" t="s">
        <v>635</v>
      </c>
      <c r="I2389" s="106" t="s">
        <v>635</v>
      </c>
      <c r="J2389" s="106" t="s">
        <v>635</v>
      </c>
      <c r="K2389" s="106" t="s">
        <v>635</v>
      </c>
      <c r="L2389" s="106" t="s">
        <v>635</v>
      </c>
      <c r="M2389" s="106" t="s">
        <v>635</v>
      </c>
      <c r="N2389" s="106" t="s">
        <v>635</v>
      </c>
      <c r="O2389" s="106" t="s">
        <v>635</v>
      </c>
    </row>
    <row r="2390" spans="1:15">
      <c r="A2390" s="106">
        <v>2010</v>
      </c>
      <c r="B2390" s="106" t="s">
        <v>645</v>
      </c>
      <c r="C2390" s="106" t="s">
        <v>626</v>
      </c>
      <c r="D2390" s="106" t="s">
        <v>634</v>
      </c>
      <c r="E2390" s="106" t="s">
        <v>628</v>
      </c>
      <c r="F2390" s="106" t="s">
        <v>353</v>
      </c>
      <c r="G2390" s="106">
        <v>2.4</v>
      </c>
      <c r="H2390" s="106">
        <v>3.15</v>
      </c>
      <c r="I2390" s="106">
        <v>3.63</v>
      </c>
      <c r="J2390" s="106">
        <v>4.0999999999999996</v>
      </c>
      <c r="K2390" s="106">
        <v>4.5</v>
      </c>
      <c r="L2390" s="106">
        <v>4.97</v>
      </c>
      <c r="M2390" s="106">
        <v>5.57</v>
      </c>
      <c r="N2390" s="106">
        <v>6.42</v>
      </c>
      <c r="O2390" s="106">
        <v>7.77</v>
      </c>
    </row>
    <row r="2391" spans="1:15">
      <c r="A2391" s="106">
        <v>2010</v>
      </c>
      <c r="B2391" s="106" t="s">
        <v>645</v>
      </c>
      <c r="C2391" s="106" t="s">
        <v>630</v>
      </c>
      <c r="D2391" s="106" t="s">
        <v>634</v>
      </c>
      <c r="E2391" s="106" t="s">
        <v>628</v>
      </c>
      <c r="F2391" s="106" t="s">
        <v>353</v>
      </c>
      <c r="G2391" s="106">
        <v>2.4</v>
      </c>
      <c r="H2391" s="106">
        <v>3.15</v>
      </c>
      <c r="I2391" s="106">
        <v>3.63</v>
      </c>
      <c r="J2391" s="106">
        <v>4.0999999999999996</v>
      </c>
      <c r="K2391" s="106">
        <v>4.51</v>
      </c>
      <c r="L2391" s="106">
        <v>4.97</v>
      </c>
      <c r="M2391" s="106">
        <v>5.56</v>
      </c>
      <c r="N2391" s="106">
        <v>6.41</v>
      </c>
      <c r="O2391" s="106">
        <v>7.77</v>
      </c>
    </row>
    <row r="2392" spans="1:15">
      <c r="A2392" s="106">
        <v>2010</v>
      </c>
      <c r="B2392" s="106" t="s">
        <v>645</v>
      </c>
      <c r="C2392" s="106" t="s">
        <v>626</v>
      </c>
      <c r="D2392" s="106" t="s">
        <v>634</v>
      </c>
      <c r="E2392" s="106" t="s">
        <v>631</v>
      </c>
      <c r="F2392" s="106" t="s">
        <v>629</v>
      </c>
      <c r="G2392" s="106">
        <v>1.44</v>
      </c>
      <c r="H2392" s="106">
        <v>1.66</v>
      </c>
      <c r="I2392" s="106">
        <v>2</v>
      </c>
      <c r="J2392" s="106">
        <v>2.29</v>
      </c>
      <c r="K2392" s="106">
        <v>2.68</v>
      </c>
      <c r="L2392" s="106">
        <v>2.96</v>
      </c>
      <c r="M2392" s="106">
        <v>3.38</v>
      </c>
      <c r="N2392" s="106">
        <v>3.64</v>
      </c>
      <c r="O2392" s="106">
        <v>4.2699999999999996</v>
      </c>
    </row>
    <row r="2393" spans="1:15">
      <c r="A2393" s="106">
        <v>2010</v>
      </c>
      <c r="B2393" s="106" t="s">
        <v>645</v>
      </c>
      <c r="C2393" s="106" t="s">
        <v>630</v>
      </c>
      <c r="D2393" s="106" t="s">
        <v>634</v>
      </c>
      <c r="E2393" s="106" t="s">
        <v>631</v>
      </c>
      <c r="F2393" s="106" t="s">
        <v>629</v>
      </c>
      <c r="G2393" s="106">
        <v>1.44</v>
      </c>
      <c r="H2393" s="106">
        <v>1.66</v>
      </c>
      <c r="I2393" s="106">
        <v>2</v>
      </c>
      <c r="J2393" s="106">
        <v>2.29</v>
      </c>
      <c r="K2393" s="106">
        <v>2.68</v>
      </c>
      <c r="L2393" s="106">
        <v>2.96</v>
      </c>
      <c r="M2393" s="106">
        <v>3.38</v>
      </c>
      <c r="N2393" s="106">
        <v>3.64</v>
      </c>
      <c r="O2393" s="106">
        <v>4.26</v>
      </c>
    </row>
    <row r="2394" spans="1:15">
      <c r="A2394" s="106">
        <v>2010</v>
      </c>
      <c r="B2394" s="106" t="s">
        <v>645</v>
      </c>
      <c r="C2394" s="106" t="s">
        <v>626</v>
      </c>
      <c r="D2394" s="106" t="s">
        <v>634</v>
      </c>
      <c r="E2394" s="106" t="s">
        <v>631</v>
      </c>
      <c r="F2394" s="106" t="s">
        <v>301</v>
      </c>
      <c r="G2394" s="106">
        <v>1.35</v>
      </c>
      <c r="H2394" s="106">
        <v>1.44</v>
      </c>
      <c r="I2394" s="106">
        <v>1.44</v>
      </c>
      <c r="J2394" s="106">
        <v>1.44</v>
      </c>
      <c r="K2394" s="106">
        <v>1.44</v>
      </c>
      <c r="L2394" s="106">
        <v>1.44</v>
      </c>
      <c r="M2394" s="106">
        <v>1.44</v>
      </c>
      <c r="N2394" s="106">
        <v>1.45</v>
      </c>
      <c r="O2394" s="106">
        <v>1.45</v>
      </c>
    </row>
    <row r="2395" spans="1:15">
      <c r="A2395" s="106">
        <v>2010</v>
      </c>
      <c r="B2395" s="106" t="s">
        <v>645</v>
      </c>
      <c r="C2395" s="106" t="s">
        <v>630</v>
      </c>
      <c r="D2395" s="106" t="s">
        <v>634</v>
      </c>
      <c r="E2395" s="106" t="s">
        <v>631</v>
      </c>
      <c r="F2395" s="106" t="s">
        <v>301</v>
      </c>
      <c r="G2395" s="106">
        <v>1.35</v>
      </c>
      <c r="H2395" s="106">
        <v>1.44</v>
      </c>
      <c r="I2395" s="106">
        <v>1.44</v>
      </c>
      <c r="J2395" s="106">
        <v>1.44</v>
      </c>
      <c r="K2395" s="106">
        <v>1.44</v>
      </c>
      <c r="L2395" s="106">
        <v>1.44</v>
      </c>
      <c r="M2395" s="106">
        <v>1.44</v>
      </c>
      <c r="N2395" s="106">
        <v>1.45</v>
      </c>
      <c r="O2395" s="106">
        <v>1.45</v>
      </c>
    </row>
    <row r="2396" spans="1:15">
      <c r="A2396" s="106">
        <v>2010</v>
      </c>
      <c r="B2396" s="106" t="s">
        <v>645</v>
      </c>
      <c r="C2396" s="106" t="s">
        <v>626</v>
      </c>
      <c r="D2396" s="106" t="s">
        <v>634</v>
      </c>
      <c r="E2396" s="106" t="s">
        <v>631</v>
      </c>
      <c r="F2396" s="106" t="s">
        <v>353</v>
      </c>
      <c r="G2396" s="106">
        <v>1.44</v>
      </c>
      <c r="H2396" s="106">
        <v>1.64</v>
      </c>
      <c r="I2396" s="106">
        <v>1.97</v>
      </c>
      <c r="J2396" s="106">
        <v>2.27</v>
      </c>
      <c r="K2396" s="106">
        <v>2.67</v>
      </c>
      <c r="L2396" s="106">
        <v>2.95</v>
      </c>
      <c r="M2396" s="106">
        <v>3.37</v>
      </c>
      <c r="N2396" s="106">
        <v>3.64</v>
      </c>
      <c r="O2396" s="106">
        <v>4.26</v>
      </c>
    </row>
    <row r="2397" spans="1:15">
      <c r="A2397" s="106">
        <v>2010</v>
      </c>
      <c r="B2397" s="106" t="s">
        <v>645</v>
      </c>
      <c r="C2397" s="106" t="s">
        <v>630</v>
      </c>
      <c r="D2397" s="106" t="s">
        <v>634</v>
      </c>
      <c r="E2397" s="106" t="s">
        <v>631</v>
      </c>
      <c r="F2397" s="106" t="s">
        <v>353</v>
      </c>
      <c r="G2397" s="106">
        <v>1.44</v>
      </c>
      <c r="H2397" s="106">
        <v>1.64</v>
      </c>
      <c r="I2397" s="106">
        <v>1.97</v>
      </c>
      <c r="J2397" s="106">
        <v>2.27</v>
      </c>
      <c r="K2397" s="106">
        <v>2.67</v>
      </c>
      <c r="L2397" s="106">
        <v>2.95</v>
      </c>
      <c r="M2397" s="106">
        <v>3.38</v>
      </c>
      <c r="N2397" s="106">
        <v>3.64</v>
      </c>
      <c r="O2397" s="106">
        <v>4.26</v>
      </c>
    </row>
    <row r="2398" spans="1:15">
      <c r="A2398" s="106">
        <v>2010</v>
      </c>
      <c r="B2398" s="106" t="s">
        <v>645</v>
      </c>
      <c r="C2398" s="106" t="s">
        <v>626</v>
      </c>
      <c r="D2398" s="106" t="s">
        <v>634</v>
      </c>
      <c r="E2398" s="106" t="s">
        <v>353</v>
      </c>
      <c r="F2398" s="106" t="s">
        <v>629</v>
      </c>
      <c r="G2398" s="106">
        <v>1.5</v>
      </c>
      <c r="H2398" s="106">
        <v>2.0299999999999998</v>
      </c>
      <c r="I2398" s="106">
        <v>2.52</v>
      </c>
      <c r="J2398" s="106">
        <v>2.94</v>
      </c>
      <c r="K2398" s="106">
        <v>3.39</v>
      </c>
      <c r="L2398" s="106">
        <v>3.74</v>
      </c>
      <c r="M2398" s="106">
        <v>4.3099999999999996</v>
      </c>
      <c r="N2398" s="106">
        <v>5.01</v>
      </c>
      <c r="O2398" s="106">
        <v>6.35</v>
      </c>
    </row>
    <row r="2399" spans="1:15">
      <c r="A2399" s="106">
        <v>2010</v>
      </c>
      <c r="B2399" s="106" t="s">
        <v>645</v>
      </c>
      <c r="C2399" s="106" t="s">
        <v>630</v>
      </c>
      <c r="D2399" s="106" t="s">
        <v>634</v>
      </c>
      <c r="E2399" s="106" t="s">
        <v>353</v>
      </c>
      <c r="F2399" s="106" t="s">
        <v>629</v>
      </c>
      <c r="G2399" s="106">
        <v>1.5</v>
      </c>
      <c r="H2399" s="106">
        <v>2.0299999999999998</v>
      </c>
      <c r="I2399" s="106">
        <v>2.52</v>
      </c>
      <c r="J2399" s="106">
        <v>2.94</v>
      </c>
      <c r="K2399" s="106">
        <v>3.39</v>
      </c>
      <c r="L2399" s="106">
        <v>3.75</v>
      </c>
      <c r="M2399" s="106">
        <v>4.32</v>
      </c>
      <c r="N2399" s="106">
        <v>5.01</v>
      </c>
      <c r="O2399" s="106">
        <v>6.35</v>
      </c>
    </row>
    <row r="2400" spans="1:15">
      <c r="A2400" s="106">
        <v>2010</v>
      </c>
      <c r="B2400" s="106" t="s">
        <v>645</v>
      </c>
      <c r="C2400" s="106" t="s">
        <v>626</v>
      </c>
      <c r="D2400" s="106" t="s">
        <v>634</v>
      </c>
      <c r="E2400" s="106" t="s">
        <v>353</v>
      </c>
      <c r="F2400" s="106" t="s">
        <v>301</v>
      </c>
      <c r="G2400" s="106">
        <v>1.35</v>
      </c>
      <c r="H2400" s="106">
        <v>1.44</v>
      </c>
      <c r="I2400" s="106">
        <v>1.44</v>
      </c>
      <c r="J2400" s="106">
        <v>1.44</v>
      </c>
      <c r="K2400" s="106">
        <v>1.44</v>
      </c>
      <c r="L2400" s="106">
        <v>1.44</v>
      </c>
      <c r="M2400" s="106">
        <v>1.45</v>
      </c>
      <c r="N2400" s="106">
        <v>1.45</v>
      </c>
      <c r="O2400" s="106">
        <v>2.11</v>
      </c>
    </row>
    <row r="2401" spans="1:15">
      <c r="A2401" s="106">
        <v>2010</v>
      </c>
      <c r="B2401" s="106" t="s">
        <v>645</v>
      </c>
      <c r="C2401" s="106" t="s">
        <v>630</v>
      </c>
      <c r="D2401" s="106" t="s">
        <v>634</v>
      </c>
      <c r="E2401" s="106" t="s">
        <v>353</v>
      </c>
      <c r="F2401" s="106" t="s">
        <v>301</v>
      </c>
      <c r="G2401" s="106">
        <v>1.35</v>
      </c>
      <c r="H2401" s="106">
        <v>1.44</v>
      </c>
      <c r="I2401" s="106">
        <v>1.44</v>
      </c>
      <c r="J2401" s="106">
        <v>1.44</v>
      </c>
      <c r="K2401" s="106">
        <v>1.44</v>
      </c>
      <c r="L2401" s="106">
        <v>1.44</v>
      </c>
      <c r="M2401" s="106">
        <v>1.45</v>
      </c>
      <c r="N2401" s="106">
        <v>1.45</v>
      </c>
      <c r="O2401" s="106">
        <v>2.11</v>
      </c>
    </row>
    <row r="2402" spans="1:15">
      <c r="A2402" s="106">
        <v>2010</v>
      </c>
      <c r="B2402" s="106" t="s">
        <v>645</v>
      </c>
      <c r="C2402" s="106" t="s">
        <v>626</v>
      </c>
      <c r="D2402" s="106" t="s">
        <v>634</v>
      </c>
      <c r="E2402" s="106" t="s">
        <v>353</v>
      </c>
      <c r="F2402" s="106" t="s">
        <v>353</v>
      </c>
      <c r="G2402" s="106">
        <v>1.47</v>
      </c>
      <c r="H2402" s="106">
        <v>2</v>
      </c>
      <c r="I2402" s="106">
        <v>2.5</v>
      </c>
      <c r="J2402" s="106">
        <v>2.93</v>
      </c>
      <c r="K2402" s="106">
        <v>3.38</v>
      </c>
      <c r="L2402" s="106">
        <v>3.73</v>
      </c>
      <c r="M2402" s="106">
        <v>4.3099999999999996</v>
      </c>
      <c r="N2402" s="106">
        <v>5</v>
      </c>
      <c r="O2402" s="106">
        <v>6.34</v>
      </c>
    </row>
    <row r="2403" spans="1:15">
      <c r="A2403" s="106">
        <v>2010</v>
      </c>
      <c r="B2403" s="106" t="s">
        <v>645</v>
      </c>
      <c r="C2403" s="106" t="s">
        <v>630</v>
      </c>
      <c r="D2403" s="106" t="s">
        <v>634</v>
      </c>
      <c r="E2403" s="106" t="s">
        <v>353</v>
      </c>
      <c r="F2403" s="106" t="s">
        <v>353</v>
      </c>
      <c r="G2403" s="106">
        <v>1.47</v>
      </c>
      <c r="H2403" s="106">
        <v>2</v>
      </c>
      <c r="I2403" s="106">
        <v>2.5</v>
      </c>
      <c r="J2403" s="106">
        <v>2.93</v>
      </c>
      <c r="K2403" s="106">
        <v>3.38</v>
      </c>
      <c r="L2403" s="106">
        <v>3.73</v>
      </c>
      <c r="M2403" s="106">
        <v>4.3099999999999996</v>
      </c>
      <c r="N2403" s="106">
        <v>5</v>
      </c>
      <c r="O2403" s="106">
        <v>6.34</v>
      </c>
    </row>
    <row r="2404" spans="1:15">
      <c r="A2404" s="106">
        <v>2010</v>
      </c>
      <c r="B2404" s="106" t="s">
        <v>646</v>
      </c>
      <c r="C2404" s="106" t="s">
        <v>626</v>
      </c>
      <c r="D2404" s="106" t="s">
        <v>627</v>
      </c>
      <c r="E2404" s="106" t="s">
        <v>628</v>
      </c>
      <c r="F2404" s="106" t="s">
        <v>629</v>
      </c>
      <c r="G2404" s="106">
        <v>6.8</v>
      </c>
      <c r="H2404" s="106">
        <v>7.65</v>
      </c>
      <c r="I2404" s="106">
        <v>8.5299999999999994</v>
      </c>
      <c r="J2404" s="106">
        <v>9.5</v>
      </c>
      <c r="K2404" s="106">
        <v>9.9700000000000006</v>
      </c>
      <c r="L2404" s="106">
        <v>11.03</v>
      </c>
      <c r="M2404" s="106">
        <v>12.38</v>
      </c>
      <c r="N2404" s="106">
        <v>14.3</v>
      </c>
      <c r="O2404" s="106">
        <v>17.39</v>
      </c>
    </row>
    <row r="2405" spans="1:15">
      <c r="A2405" s="106">
        <v>2010</v>
      </c>
      <c r="B2405" s="106" t="s">
        <v>646</v>
      </c>
      <c r="C2405" s="106" t="s">
        <v>630</v>
      </c>
      <c r="D2405" s="106" t="s">
        <v>627</v>
      </c>
      <c r="E2405" s="106" t="s">
        <v>628</v>
      </c>
      <c r="F2405" s="106" t="s">
        <v>629</v>
      </c>
      <c r="G2405" s="106">
        <v>6.8</v>
      </c>
      <c r="H2405" s="106">
        <v>7.65</v>
      </c>
      <c r="I2405" s="106">
        <v>8.5299999999999994</v>
      </c>
      <c r="J2405" s="106">
        <v>9.5</v>
      </c>
      <c r="K2405" s="106">
        <v>9.9700000000000006</v>
      </c>
      <c r="L2405" s="106">
        <v>11.03</v>
      </c>
      <c r="M2405" s="106">
        <v>12.38</v>
      </c>
      <c r="N2405" s="106">
        <v>14.3</v>
      </c>
      <c r="O2405" s="106">
        <v>17.39</v>
      </c>
    </row>
    <row r="2406" spans="1:15">
      <c r="A2406" s="106">
        <v>2010</v>
      </c>
      <c r="B2406" s="106" t="s">
        <v>646</v>
      </c>
      <c r="C2406" s="106" t="s">
        <v>626</v>
      </c>
      <c r="D2406" s="106" t="s">
        <v>627</v>
      </c>
      <c r="E2406" s="106" t="s">
        <v>628</v>
      </c>
      <c r="F2406" s="106" t="s">
        <v>301</v>
      </c>
      <c r="G2406" s="106">
        <v>4.76</v>
      </c>
      <c r="H2406" s="106">
        <v>5.45</v>
      </c>
      <c r="I2406" s="106">
        <v>5.82</v>
      </c>
      <c r="J2406" s="106">
        <v>6.41</v>
      </c>
      <c r="K2406" s="106">
        <v>7.08</v>
      </c>
      <c r="L2406" s="106">
        <v>7.93</v>
      </c>
      <c r="M2406" s="106">
        <v>9.32</v>
      </c>
      <c r="N2406" s="106">
        <v>9.5</v>
      </c>
      <c r="O2406" s="106">
        <v>10.83</v>
      </c>
    </row>
    <row r="2407" spans="1:15">
      <c r="A2407" s="106">
        <v>2010</v>
      </c>
      <c r="B2407" s="106" t="s">
        <v>646</v>
      </c>
      <c r="C2407" s="106" t="s">
        <v>630</v>
      </c>
      <c r="D2407" s="106" t="s">
        <v>627</v>
      </c>
      <c r="E2407" s="106" t="s">
        <v>628</v>
      </c>
      <c r="F2407" s="106" t="s">
        <v>301</v>
      </c>
      <c r="G2407" s="106">
        <v>4.76</v>
      </c>
      <c r="H2407" s="106">
        <v>5.38</v>
      </c>
      <c r="I2407" s="106">
        <v>5.82</v>
      </c>
      <c r="J2407" s="106">
        <v>6.41</v>
      </c>
      <c r="K2407" s="106">
        <v>7</v>
      </c>
      <c r="L2407" s="106">
        <v>7.93</v>
      </c>
      <c r="M2407" s="106">
        <v>9.32</v>
      </c>
      <c r="N2407" s="106">
        <v>9.5</v>
      </c>
      <c r="O2407" s="106">
        <v>10.83</v>
      </c>
    </row>
    <row r="2408" spans="1:15">
      <c r="A2408" s="106">
        <v>2010</v>
      </c>
      <c r="B2408" s="106" t="s">
        <v>646</v>
      </c>
      <c r="C2408" s="106" t="s">
        <v>626</v>
      </c>
      <c r="D2408" s="106" t="s">
        <v>627</v>
      </c>
      <c r="E2408" s="106" t="s">
        <v>628</v>
      </c>
      <c r="F2408" s="106" t="s">
        <v>353</v>
      </c>
      <c r="G2408" s="106">
        <v>6.12</v>
      </c>
      <c r="H2408" s="106">
        <v>7.38</v>
      </c>
      <c r="I2408" s="106">
        <v>8.2200000000000006</v>
      </c>
      <c r="J2408" s="106">
        <v>9.17</v>
      </c>
      <c r="K2408" s="106">
        <v>9.56</v>
      </c>
      <c r="L2408" s="106">
        <v>10.62</v>
      </c>
      <c r="M2408" s="106">
        <v>11.93</v>
      </c>
      <c r="N2408" s="106">
        <v>14.13</v>
      </c>
      <c r="O2408" s="106">
        <v>17.07</v>
      </c>
    </row>
    <row r="2409" spans="1:15">
      <c r="A2409" s="106">
        <v>2010</v>
      </c>
      <c r="B2409" s="106" t="s">
        <v>646</v>
      </c>
      <c r="C2409" s="106" t="s">
        <v>630</v>
      </c>
      <c r="D2409" s="106" t="s">
        <v>627</v>
      </c>
      <c r="E2409" s="106" t="s">
        <v>628</v>
      </c>
      <c r="F2409" s="106" t="s">
        <v>353</v>
      </c>
      <c r="G2409" s="106">
        <v>6.12</v>
      </c>
      <c r="H2409" s="106">
        <v>7.38</v>
      </c>
      <c r="I2409" s="106">
        <v>8.1999999999999993</v>
      </c>
      <c r="J2409" s="106">
        <v>9.16</v>
      </c>
      <c r="K2409" s="106">
        <v>9.56</v>
      </c>
      <c r="L2409" s="106">
        <v>10.62</v>
      </c>
      <c r="M2409" s="106">
        <v>11.93</v>
      </c>
      <c r="N2409" s="106">
        <v>14.13</v>
      </c>
      <c r="O2409" s="106">
        <v>17.07</v>
      </c>
    </row>
    <row r="2410" spans="1:15">
      <c r="A2410" s="106">
        <v>2010</v>
      </c>
      <c r="B2410" s="106" t="s">
        <v>646</v>
      </c>
      <c r="C2410" s="106" t="s">
        <v>626</v>
      </c>
      <c r="D2410" s="106" t="s">
        <v>627</v>
      </c>
      <c r="E2410" s="106" t="s">
        <v>631</v>
      </c>
      <c r="F2410" s="106" t="s">
        <v>629</v>
      </c>
      <c r="G2410" s="106">
        <v>4.22</v>
      </c>
      <c r="H2410" s="106">
        <v>4.76</v>
      </c>
      <c r="I2410" s="106">
        <v>5.25</v>
      </c>
      <c r="J2410" s="106">
        <v>5.74</v>
      </c>
      <c r="K2410" s="106">
        <v>6.26</v>
      </c>
      <c r="L2410" s="106">
        <v>6.79</v>
      </c>
      <c r="M2410" s="106">
        <v>7.35</v>
      </c>
      <c r="N2410" s="106">
        <v>8.1300000000000008</v>
      </c>
      <c r="O2410" s="106">
        <v>9.44</v>
      </c>
    </row>
    <row r="2411" spans="1:15">
      <c r="A2411" s="106">
        <v>2010</v>
      </c>
      <c r="B2411" s="106" t="s">
        <v>646</v>
      </c>
      <c r="C2411" s="106" t="s">
        <v>630</v>
      </c>
      <c r="D2411" s="106" t="s">
        <v>627</v>
      </c>
      <c r="E2411" s="106" t="s">
        <v>631</v>
      </c>
      <c r="F2411" s="106" t="s">
        <v>629</v>
      </c>
      <c r="G2411" s="106">
        <v>4.22</v>
      </c>
      <c r="H2411" s="106">
        <v>4.76</v>
      </c>
      <c r="I2411" s="106">
        <v>5.25</v>
      </c>
      <c r="J2411" s="106">
        <v>5.74</v>
      </c>
      <c r="K2411" s="106">
        <v>6.26</v>
      </c>
      <c r="L2411" s="106">
        <v>6.79</v>
      </c>
      <c r="M2411" s="106">
        <v>7.35</v>
      </c>
      <c r="N2411" s="106">
        <v>8.1300000000000008</v>
      </c>
      <c r="O2411" s="106">
        <v>9.44</v>
      </c>
    </row>
    <row r="2412" spans="1:15">
      <c r="A2412" s="106">
        <v>2010</v>
      </c>
      <c r="B2412" s="106" t="s">
        <v>646</v>
      </c>
      <c r="C2412" s="106" t="s">
        <v>626</v>
      </c>
      <c r="D2412" s="106" t="s">
        <v>627</v>
      </c>
      <c r="E2412" s="106" t="s">
        <v>631</v>
      </c>
      <c r="F2412" s="106" t="s">
        <v>301</v>
      </c>
      <c r="G2412" s="106">
        <v>3.81</v>
      </c>
      <c r="H2412" s="106">
        <v>4.29</v>
      </c>
      <c r="I2412" s="106">
        <v>4.6399999999999997</v>
      </c>
      <c r="J2412" s="106">
        <v>4.76</v>
      </c>
      <c r="K2412" s="106">
        <v>5</v>
      </c>
      <c r="L2412" s="106">
        <v>5.37</v>
      </c>
      <c r="M2412" s="106">
        <v>6.23</v>
      </c>
      <c r="N2412" s="106">
        <v>6.83</v>
      </c>
      <c r="O2412" s="106">
        <v>8.3000000000000007</v>
      </c>
    </row>
    <row r="2413" spans="1:15">
      <c r="A2413" s="106">
        <v>2010</v>
      </c>
      <c r="B2413" s="106" t="s">
        <v>646</v>
      </c>
      <c r="C2413" s="106" t="s">
        <v>630</v>
      </c>
      <c r="D2413" s="106" t="s">
        <v>627</v>
      </c>
      <c r="E2413" s="106" t="s">
        <v>631</v>
      </c>
      <c r="F2413" s="106" t="s">
        <v>301</v>
      </c>
      <c r="G2413" s="106">
        <v>3.81</v>
      </c>
      <c r="H2413" s="106">
        <v>4.29</v>
      </c>
      <c r="I2413" s="106">
        <v>4.6399999999999997</v>
      </c>
      <c r="J2413" s="106">
        <v>4.76</v>
      </c>
      <c r="K2413" s="106">
        <v>5</v>
      </c>
      <c r="L2413" s="106">
        <v>5.37</v>
      </c>
      <c r="M2413" s="106">
        <v>6.23</v>
      </c>
      <c r="N2413" s="106">
        <v>6.83</v>
      </c>
      <c r="O2413" s="106">
        <v>8.3000000000000007</v>
      </c>
    </row>
    <row r="2414" spans="1:15">
      <c r="A2414" s="106">
        <v>2010</v>
      </c>
      <c r="B2414" s="106" t="s">
        <v>646</v>
      </c>
      <c r="C2414" s="106" t="s">
        <v>626</v>
      </c>
      <c r="D2414" s="106" t="s">
        <v>627</v>
      </c>
      <c r="E2414" s="106" t="s">
        <v>631</v>
      </c>
      <c r="F2414" s="106" t="s">
        <v>353</v>
      </c>
      <c r="G2414" s="106">
        <v>4.12</v>
      </c>
      <c r="H2414" s="106">
        <v>4.62</v>
      </c>
      <c r="I2414" s="106">
        <v>4.95</v>
      </c>
      <c r="J2414" s="106">
        <v>5.46</v>
      </c>
      <c r="K2414" s="106">
        <v>5.92</v>
      </c>
      <c r="L2414" s="106">
        <v>6.61</v>
      </c>
      <c r="M2414" s="106">
        <v>7.04</v>
      </c>
      <c r="N2414" s="106">
        <v>7.98</v>
      </c>
      <c r="O2414" s="106">
        <v>9.23</v>
      </c>
    </row>
    <row r="2415" spans="1:15">
      <c r="A2415" s="106">
        <v>2010</v>
      </c>
      <c r="B2415" s="106" t="s">
        <v>646</v>
      </c>
      <c r="C2415" s="106" t="s">
        <v>630</v>
      </c>
      <c r="D2415" s="106" t="s">
        <v>627</v>
      </c>
      <c r="E2415" s="106" t="s">
        <v>631</v>
      </c>
      <c r="F2415" s="106" t="s">
        <v>353</v>
      </c>
      <c r="G2415" s="106">
        <v>4.12</v>
      </c>
      <c r="H2415" s="106">
        <v>4.62</v>
      </c>
      <c r="I2415" s="106">
        <v>4.95</v>
      </c>
      <c r="J2415" s="106">
        <v>5.45</v>
      </c>
      <c r="K2415" s="106">
        <v>5.92</v>
      </c>
      <c r="L2415" s="106">
        <v>6.61</v>
      </c>
      <c r="M2415" s="106">
        <v>7.04</v>
      </c>
      <c r="N2415" s="106">
        <v>7.98</v>
      </c>
      <c r="O2415" s="106">
        <v>9.23</v>
      </c>
    </row>
    <row r="2416" spans="1:15">
      <c r="A2416" s="106">
        <v>2010</v>
      </c>
      <c r="B2416" s="106" t="s">
        <v>646</v>
      </c>
      <c r="C2416" s="106" t="s">
        <v>626</v>
      </c>
      <c r="D2416" s="106" t="s">
        <v>627</v>
      </c>
      <c r="E2416" s="106" t="s">
        <v>353</v>
      </c>
      <c r="F2416" s="106" t="s">
        <v>629</v>
      </c>
      <c r="G2416" s="106">
        <v>4.62</v>
      </c>
      <c r="H2416" s="106">
        <v>5.49</v>
      </c>
      <c r="I2416" s="106">
        <v>6.13</v>
      </c>
      <c r="J2416" s="106">
        <v>6.93</v>
      </c>
      <c r="K2416" s="106">
        <v>7.68</v>
      </c>
      <c r="L2416" s="106">
        <v>8.5399999999999991</v>
      </c>
      <c r="M2416" s="106">
        <v>9.51</v>
      </c>
      <c r="N2416" s="106">
        <v>11.12</v>
      </c>
      <c r="O2416" s="106">
        <v>14.23</v>
      </c>
    </row>
    <row r="2417" spans="1:15">
      <c r="A2417" s="106">
        <v>2010</v>
      </c>
      <c r="B2417" s="106" t="s">
        <v>646</v>
      </c>
      <c r="C2417" s="106" t="s">
        <v>630</v>
      </c>
      <c r="D2417" s="106" t="s">
        <v>627</v>
      </c>
      <c r="E2417" s="106" t="s">
        <v>353</v>
      </c>
      <c r="F2417" s="106" t="s">
        <v>629</v>
      </c>
      <c r="G2417" s="106">
        <v>4.62</v>
      </c>
      <c r="H2417" s="106">
        <v>5.49</v>
      </c>
      <c r="I2417" s="106">
        <v>6.13</v>
      </c>
      <c r="J2417" s="106">
        <v>6.93</v>
      </c>
      <c r="K2417" s="106">
        <v>7.68</v>
      </c>
      <c r="L2417" s="106">
        <v>8.5399999999999991</v>
      </c>
      <c r="M2417" s="106">
        <v>9.51</v>
      </c>
      <c r="N2417" s="106">
        <v>11.12</v>
      </c>
      <c r="O2417" s="106">
        <v>14.23</v>
      </c>
    </row>
    <row r="2418" spans="1:15">
      <c r="A2418" s="106">
        <v>2010</v>
      </c>
      <c r="B2418" s="106" t="s">
        <v>646</v>
      </c>
      <c r="C2418" s="106" t="s">
        <v>626</v>
      </c>
      <c r="D2418" s="106" t="s">
        <v>627</v>
      </c>
      <c r="E2418" s="106" t="s">
        <v>353</v>
      </c>
      <c r="F2418" s="106" t="s">
        <v>301</v>
      </c>
      <c r="G2418" s="106">
        <v>3.84</v>
      </c>
      <c r="H2418" s="106">
        <v>4.32</v>
      </c>
      <c r="I2418" s="106">
        <v>4.7300000000000004</v>
      </c>
      <c r="J2418" s="106">
        <v>4.9800000000000004</v>
      </c>
      <c r="K2418" s="106">
        <v>5.37</v>
      </c>
      <c r="L2418" s="106">
        <v>6.08</v>
      </c>
      <c r="M2418" s="106">
        <v>6.67</v>
      </c>
      <c r="N2418" s="106">
        <v>7.69</v>
      </c>
      <c r="O2418" s="106">
        <v>9.5</v>
      </c>
    </row>
    <row r="2419" spans="1:15">
      <c r="A2419" s="106">
        <v>2010</v>
      </c>
      <c r="B2419" s="106" t="s">
        <v>646</v>
      </c>
      <c r="C2419" s="106" t="s">
        <v>630</v>
      </c>
      <c r="D2419" s="106" t="s">
        <v>627</v>
      </c>
      <c r="E2419" s="106" t="s">
        <v>353</v>
      </c>
      <c r="F2419" s="106" t="s">
        <v>301</v>
      </c>
      <c r="G2419" s="106">
        <v>3.84</v>
      </c>
      <c r="H2419" s="106">
        <v>4.32</v>
      </c>
      <c r="I2419" s="106">
        <v>4.7300000000000004</v>
      </c>
      <c r="J2419" s="106">
        <v>4.95</v>
      </c>
      <c r="K2419" s="106">
        <v>5.37</v>
      </c>
      <c r="L2419" s="106">
        <v>6.07</v>
      </c>
      <c r="M2419" s="106">
        <v>6.67</v>
      </c>
      <c r="N2419" s="106">
        <v>7.69</v>
      </c>
      <c r="O2419" s="106">
        <v>9.5</v>
      </c>
    </row>
    <row r="2420" spans="1:15">
      <c r="A2420" s="106">
        <v>2010</v>
      </c>
      <c r="B2420" s="106" t="s">
        <v>646</v>
      </c>
      <c r="C2420" s="106" t="s">
        <v>626</v>
      </c>
      <c r="D2420" s="106" t="s">
        <v>627</v>
      </c>
      <c r="E2420" s="106" t="s">
        <v>353</v>
      </c>
      <c r="F2420" s="106" t="s">
        <v>353</v>
      </c>
      <c r="G2420" s="106">
        <v>4.32</v>
      </c>
      <c r="H2420" s="106">
        <v>5.01</v>
      </c>
      <c r="I2420" s="106">
        <v>5.75</v>
      </c>
      <c r="J2420" s="106">
        <v>6.58</v>
      </c>
      <c r="K2420" s="106">
        <v>7.23</v>
      </c>
      <c r="L2420" s="106">
        <v>8.09</v>
      </c>
      <c r="M2420" s="106">
        <v>9.25</v>
      </c>
      <c r="N2420" s="106">
        <v>10.45</v>
      </c>
      <c r="O2420" s="106">
        <v>13.62</v>
      </c>
    </row>
    <row r="2421" spans="1:15">
      <c r="A2421" s="106">
        <v>2010</v>
      </c>
      <c r="B2421" s="106" t="s">
        <v>646</v>
      </c>
      <c r="C2421" s="106" t="s">
        <v>630</v>
      </c>
      <c r="D2421" s="106" t="s">
        <v>627</v>
      </c>
      <c r="E2421" s="106" t="s">
        <v>353</v>
      </c>
      <c r="F2421" s="106" t="s">
        <v>353</v>
      </c>
      <c r="G2421" s="106">
        <v>4.32</v>
      </c>
      <c r="H2421" s="106">
        <v>5.01</v>
      </c>
      <c r="I2421" s="106">
        <v>5.75</v>
      </c>
      <c r="J2421" s="106">
        <v>6.58</v>
      </c>
      <c r="K2421" s="106">
        <v>7.23</v>
      </c>
      <c r="L2421" s="106">
        <v>8.08</v>
      </c>
      <c r="M2421" s="106">
        <v>9.24</v>
      </c>
      <c r="N2421" s="106">
        <v>10.45</v>
      </c>
      <c r="O2421" s="106">
        <v>13.62</v>
      </c>
    </row>
    <row r="2422" spans="1:15">
      <c r="A2422" s="106">
        <v>2010</v>
      </c>
      <c r="B2422" s="106" t="s">
        <v>646</v>
      </c>
      <c r="C2422" s="106" t="s">
        <v>626</v>
      </c>
      <c r="D2422" s="106" t="s">
        <v>113</v>
      </c>
      <c r="E2422" s="106" t="s">
        <v>628</v>
      </c>
      <c r="F2422" s="106" t="s">
        <v>629</v>
      </c>
      <c r="G2422" s="106">
        <v>5.71</v>
      </c>
      <c r="H2422" s="106">
        <v>6.48</v>
      </c>
      <c r="I2422" s="106">
        <v>6.98</v>
      </c>
      <c r="J2422" s="106">
        <v>7.53</v>
      </c>
      <c r="K2422" s="106">
        <v>8.0399999999999991</v>
      </c>
      <c r="L2422" s="106">
        <v>8.73</v>
      </c>
      <c r="M2422" s="106">
        <v>10.220000000000001</v>
      </c>
      <c r="N2422" s="106">
        <v>11.27</v>
      </c>
      <c r="O2422" s="106">
        <v>12.92</v>
      </c>
    </row>
    <row r="2423" spans="1:15">
      <c r="A2423" s="106">
        <v>2010</v>
      </c>
      <c r="B2423" s="106" t="s">
        <v>646</v>
      </c>
      <c r="C2423" s="106" t="s">
        <v>630</v>
      </c>
      <c r="D2423" s="106" t="s">
        <v>113</v>
      </c>
      <c r="E2423" s="106" t="s">
        <v>628</v>
      </c>
      <c r="F2423" s="106" t="s">
        <v>629</v>
      </c>
      <c r="G2423" s="106">
        <v>5.71</v>
      </c>
      <c r="H2423" s="106">
        <v>6.48</v>
      </c>
      <c r="I2423" s="106">
        <v>6.98</v>
      </c>
      <c r="J2423" s="106">
        <v>7.53</v>
      </c>
      <c r="K2423" s="106">
        <v>8.0399999999999991</v>
      </c>
      <c r="L2423" s="106">
        <v>8.73</v>
      </c>
      <c r="M2423" s="106">
        <v>10.220000000000001</v>
      </c>
      <c r="N2423" s="106">
        <v>11.27</v>
      </c>
      <c r="O2423" s="106">
        <v>12.92</v>
      </c>
    </row>
    <row r="2424" spans="1:15">
      <c r="A2424" s="106">
        <v>2010</v>
      </c>
      <c r="B2424" s="106" t="s">
        <v>646</v>
      </c>
      <c r="C2424" s="106" t="s">
        <v>626</v>
      </c>
      <c r="D2424" s="106" t="s">
        <v>113</v>
      </c>
      <c r="E2424" s="106" t="s">
        <v>628</v>
      </c>
      <c r="F2424" s="106" t="s">
        <v>301</v>
      </c>
      <c r="G2424" s="106" t="s">
        <v>635</v>
      </c>
      <c r="H2424" s="106" t="s">
        <v>635</v>
      </c>
      <c r="I2424" s="106" t="s">
        <v>635</v>
      </c>
      <c r="J2424" s="106" t="s">
        <v>635</v>
      </c>
      <c r="K2424" s="106" t="s">
        <v>635</v>
      </c>
      <c r="L2424" s="106" t="s">
        <v>635</v>
      </c>
      <c r="M2424" s="106" t="s">
        <v>635</v>
      </c>
      <c r="N2424" s="106" t="s">
        <v>635</v>
      </c>
      <c r="O2424" s="106" t="s">
        <v>635</v>
      </c>
    </row>
    <row r="2425" spans="1:15">
      <c r="A2425" s="106">
        <v>2010</v>
      </c>
      <c r="B2425" s="106" t="s">
        <v>646</v>
      </c>
      <c r="C2425" s="106" t="s">
        <v>630</v>
      </c>
      <c r="D2425" s="106" t="s">
        <v>113</v>
      </c>
      <c r="E2425" s="106" t="s">
        <v>628</v>
      </c>
      <c r="F2425" s="106" t="s">
        <v>301</v>
      </c>
      <c r="G2425" s="106" t="s">
        <v>635</v>
      </c>
      <c r="H2425" s="106" t="s">
        <v>635</v>
      </c>
      <c r="I2425" s="106" t="s">
        <v>635</v>
      </c>
      <c r="J2425" s="106" t="s">
        <v>635</v>
      </c>
      <c r="K2425" s="106" t="s">
        <v>635</v>
      </c>
      <c r="L2425" s="106" t="s">
        <v>635</v>
      </c>
      <c r="M2425" s="106" t="s">
        <v>635</v>
      </c>
      <c r="N2425" s="106" t="s">
        <v>635</v>
      </c>
      <c r="O2425" s="106" t="s">
        <v>635</v>
      </c>
    </row>
    <row r="2426" spans="1:15">
      <c r="A2426" s="106">
        <v>2010</v>
      </c>
      <c r="B2426" s="106" t="s">
        <v>646</v>
      </c>
      <c r="C2426" s="106" t="s">
        <v>626</v>
      </c>
      <c r="D2426" s="106" t="s">
        <v>113</v>
      </c>
      <c r="E2426" s="106" t="s">
        <v>628</v>
      </c>
      <c r="F2426" s="106" t="s">
        <v>353</v>
      </c>
      <c r="G2426" s="106">
        <v>5.71</v>
      </c>
      <c r="H2426" s="106">
        <v>6.4</v>
      </c>
      <c r="I2426" s="106">
        <v>6.81</v>
      </c>
      <c r="J2426" s="106">
        <v>7.34</v>
      </c>
      <c r="K2426" s="106">
        <v>8.02</v>
      </c>
      <c r="L2426" s="106">
        <v>8.68</v>
      </c>
      <c r="M2426" s="106">
        <v>9.9600000000000009</v>
      </c>
      <c r="N2426" s="106">
        <v>11.13</v>
      </c>
      <c r="O2426" s="106">
        <v>12.92</v>
      </c>
    </row>
    <row r="2427" spans="1:15">
      <c r="A2427" s="106">
        <v>2010</v>
      </c>
      <c r="B2427" s="106" t="s">
        <v>646</v>
      </c>
      <c r="C2427" s="106" t="s">
        <v>630</v>
      </c>
      <c r="D2427" s="106" t="s">
        <v>113</v>
      </c>
      <c r="E2427" s="106" t="s">
        <v>628</v>
      </c>
      <c r="F2427" s="106" t="s">
        <v>353</v>
      </c>
      <c r="G2427" s="106">
        <v>5.71</v>
      </c>
      <c r="H2427" s="106">
        <v>6.4</v>
      </c>
      <c r="I2427" s="106">
        <v>6.85</v>
      </c>
      <c r="J2427" s="106">
        <v>7.34</v>
      </c>
      <c r="K2427" s="106">
        <v>8.02</v>
      </c>
      <c r="L2427" s="106">
        <v>8.68</v>
      </c>
      <c r="M2427" s="106">
        <v>9.89</v>
      </c>
      <c r="N2427" s="106">
        <v>11.13</v>
      </c>
      <c r="O2427" s="106">
        <v>12.92</v>
      </c>
    </row>
    <row r="2428" spans="1:15">
      <c r="A2428" s="106">
        <v>2010</v>
      </c>
      <c r="B2428" s="106" t="s">
        <v>646</v>
      </c>
      <c r="C2428" s="106" t="s">
        <v>626</v>
      </c>
      <c r="D2428" s="106" t="s">
        <v>113</v>
      </c>
      <c r="E2428" s="106" t="s">
        <v>631</v>
      </c>
      <c r="F2428" s="106" t="s">
        <v>629</v>
      </c>
      <c r="G2428" s="106">
        <v>4.3899999999999997</v>
      </c>
      <c r="H2428" s="106">
        <v>4.9400000000000004</v>
      </c>
      <c r="I2428" s="106">
        <v>5.3</v>
      </c>
      <c r="J2428" s="106">
        <v>5.58</v>
      </c>
      <c r="K2428" s="106">
        <v>6.11</v>
      </c>
      <c r="L2428" s="106">
        <v>6.23</v>
      </c>
      <c r="M2428" s="106">
        <v>6.7</v>
      </c>
      <c r="N2428" s="106">
        <v>7.35</v>
      </c>
      <c r="O2428" s="106">
        <v>8.43</v>
      </c>
    </row>
    <row r="2429" spans="1:15">
      <c r="A2429" s="106">
        <v>2010</v>
      </c>
      <c r="B2429" s="106" t="s">
        <v>646</v>
      </c>
      <c r="C2429" s="106" t="s">
        <v>630</v>
      </c>
      <c r="D2429" s="106" t="s">
        <v>113</v>
      </c>
      <c r="E2429" s="106" t="s">
        <v>631</v>
      </c>
      <c r="F2429" s="106" t="s">
        <v>629</v>
      </c>
      <c r="G2429" s="106">
        <v>4.3899999999999997</v>
      </c>
      <c r="H2429" s="106">
        <v>4.9400000000000004</v>
      </c>
      <c r="I2429" s="106">
        <v>5.3</v>
      </c>
      <c r="J2429" s="106">
        <v>5.58</v>
      </c>
      <c r="K2429" s="106">
        <v>6.11</v>
      </c>
      <c r="L2429" s="106">
        <v>6.23</v>
      </c>
      <c r="M2429" s="106">
        <v>6.7</v>
      </c>
      <c r="N2429" s="106">
        <v>7.35</v>
      </c>
      <c r="O2429" s="106">
        <v>8.43</v>
      </c>
    </row>
    <row r="2430" spans="1:15">
      <c r="A2430" s="106">
        <v>2010</v>
      </c>
      <c r="B2430" s="106" t="s">
        <v>646</v>
      </c>
      <c r="C2430" s="106" t="s">
        <v>626</v>
      </c>
      <c r="D2430" s="106" t="s">
        <v>113</v>
      </c>
      <c r="E2430" s="106" t="s">
        <v>631</v>
      </c>
      <c r="F2430" s="106" t="s">
        <v>301</v>
      </c>
      <c r="G2430" s="106" t="s">
        <v>635</v>
      </c>
      <c r="H2430" s="106" t="s">
        <v>635</v>
      </c>
      <c r="I2430" s="106" t="s">
        <v>635</v>
      </c>
      <c r="J2430" s="106" t="s">
        <v>635</v>
      </c>
      <c r="K2430" s="106" t="s">
        <v>635</v>
      </c>
      <c r="L2430" s="106" t="s">
        <v>635</v>
      </c>
      <c r="M2430" s="106" t="s">
        <v>635</v>
      </c>
      <c r="N2430" s="106" t="s">
        <v>635</v>
      </c>
      <c r="O2430" s="106" t="s">
        <v>635</v>
      </c>
    </row>
    <row r="2431" spans="1:15">
      <c r="A2431" s="106">
        <v>2010</v>
      </c>
      <c r="B2431" s="106" t="s">
        <v>646</v>
      </c>
      <c r="C2431" s="106" t="s">
        <v>630</v>
      </c>
      <c r="D2431" s="106" t="s">
        <v>113</v>
      </c>
      <c r="E2431" s="106" t="s">
        <v>631</v>
      </c>
      <c r="F2431" s="106" t="s">
        <v>301</v>
      </c>
      <c r="G2431" s="106" t="s">
        <v>635</v>
      </c>
      <c r="H2431" s="106" t="s">
        <v>635</v>
      </c>
      <c r="I2431" s="106" t="s">
        <v>635</v>
      </c>
      <c r="J2431" s="106" t="s">
        <v>635</v>
      </c>
      <c r="K2431" s="106" t="s">
        <v>635</v>
      </c>
      <c r="L2431" s="106" t="s">
        <v>635</v>
      </c>
      <c r="M2431" s="106" t="s">
        <v>635</v>
      </c>
      <c r="N2431" s="106" t="s">
        <v>635</v>
      </c>
      <c r="O2431" s="106" t="s">
        <v>635</v>
      </c>
    </row>
    <row r="2432" spans="1:15">
      <c r="A2432" s="106">
        <v>2010</v>
      </c>
      <c r="B2432" s="106" t="s">
        <v>646</v>
      </c>
      <c r="C2432" s="106" t="s">
        <v>626</v>
      </c>
      <c r="D2432" s="106" t="s">
        <v>113</v>
      </c>
      <c r="E2432" s="106" t="s">
        <v>631</v>
      </c>
      <c r="F2432" s="106" t="s">
        <v>353</v>
      </c>
      <c r="G2432" s="106">
        <v>4.3899999999999997</v>
      </c>
      <c r="H2432" s="106">
        <v>4.95</v>
      </c>
      <c r="I2432" s="106">
        <v>5.3</v>
      </c>
      <c r="J2432" s="106">
        <v>5.58</v>
      </c>
      <c r="K2432" s="106">
        <v>6.13</v>
      </c>
      <c r="L2432" s="106">
        <v>6.23</v>
      </c>
      <c r="M2432" s="106">
        <v>6.7</v>
      </c>
      <c r="N2432" s="106">
        <v>7.35</v>
      </c>
      <c r="O2432" s="106">
        <v>8.4</v>
      </c>
    </row>
    <row r="2433" spans="1:15">
      <c r="A2433" s="106">
        <v>2010</v>
      </c>
      <c r="B2433" s="106" t="s">
        <v>646</v>
      </c>
      <c r="C2433" s="106" t="s">
        <v>630</v>
      </c>
      <c r="D2433" s="106" t="s">
        <v>113</v>
      </c>
      <c r="E2433" s="106" t="s">
        <v>631</v>
      </c>
      <c r="F2433" s="106" t="s">
        <v>353</v>
      </c>
      <c r="G2433" s="106">
        <v>4.3899999999999997</v>
      </c>
      <c r="H2433" s="106">
        <v>4.95</v>
      </c>
      <c r="I2433" s="106">
        <v>5.3</v>
      </c>
      <c r="J2433" s="106">
        <v>5.58</v>
      </c>
      <c r="K2433" s="106">
        <v>6.13</v>
      </c>
      <c r="L2433" s="106">
        <v>6.23</v>
      </c>
      <c r="M2433" s="106">
        <v>6.7</v>
      </c>
      <c r="N2433" s="106">
        <v>7.35</v>
      </c>
      <c r="O2433" s="106">
        <v>8.4</v>
      </c>
    </row>
    <row r="2434" spans="1:15">
      <c r="A2434" s="106">
        <v>2010</v>
      </c>
      <c r="B2434" s="106" t="s">
        <v>646</v>
      </c>
      <c r="C2434" s="106" t="s">
        <v>626</v>
      </c>
      <c r="D2434" s="106" t="s">
        <v>113</v>
      </c>
      <c r="E2434" s="106" t="s">
        <v>353</v>
      </c>
      <c r="F2434" s="106" t="s">
        <v>629</v>
      </c>
      <c r="G2434" s="106">
        <v>4.5</v>
      </c>
      <c r="H2434" s="106">
        <v>5.13</v>
      </c>
      <c r="I2434" s="106">
        <v>5.48</v>
      </c>
      <c r="J2434" s="106">
        <v>5.96</v>
      </c>
      <c r="K2434" s="106">
        <v>6.23</v>
      </c>
      <c r="L2434" s="106">
        <v>6.65</v>
      </c>
      <c r="M2434" s="106">
        <v>7.33</v>
      </c>
      <c r="N2434" s="106">
        <v>8.1199999999999992</v>
      </c>
      <c r="O2434" s="106">
        <v>9.86</v>
      </c>
    </row>
    <row r="2435" spans="1:15">
      <c r="A2435" s="106">
        <v>2010</v>
      </c>
      <c r="B2435" s="106" t="s">
        <v>646</v>
      </c>
      <c r="C2435" s="106" t="s">
        <v>630</v>
      </c>
      <c r="D2435" s="106" t="s">
        <v>113</v>
      </c>
      <c r="E2435" s="106" t="s">
        <v>353</v>
      </c>
      <c r="F2435" s="106" t="s">
        <v>629</v>
      </c>
      <c r="G2435" s="106">
        <v>4.5</v>
      </c>
      <c r="H2435" s="106">
        <v>5.13</v>
      </c>
      <c r="I2435" s="106">
        <v>5.48</v>
      </c>
      <c r="J2435" s="106">
        <v>5.96</v>
      </c>
      <c r="K2435" s="106">
        <v>6.23</v>
      </c>
      <c r="L2435" s="106">
        <v>6.65</v>
      </c>
      <c r="M2435" s="106">
        <v>7.33</v>
      </c>
      <c r="N2435" s="106">
        <v>8.1199999999999992</v>
      </c>
      <c r="O2435" s="106">
        <v>9.86</v>
      </c>
    </row>
    <row r="2436" spans="1:15">
      <c r="A2436" s="106">
        <v>2010</v>
      </c>
      <c r="B2436" s="106" t="s">
        <v>646</v>
      </c>
      <c r="C2436" s="106" t="s">
        <v>626</v>
      </c>
      <c r="D2436" s="106" t="s">
        <v>113</v>
      </c>
      <c r="E2436" s="106" t="s">
        <v>353</v>
      </c>
      <c r="F2436" s="106" t="s">
        <v>301</v>
      </c>
      <c r="G2436" s="106" t="s">
        <v>635</v>
      </c>
      <c r="H2436" s="106" t="s">
        <v>635</v>
      </c>
      <c r="I2436" s="106" t="s">
        <v>635</v>
      </c>
      <c r="J2436" s="106" t="s">
        <v>635</v>
      </c>
      <c r="K2436" s="106" t="s">
        <v>635</v>
      </c>
      <c r="L2436" s="106" t="s">
        <v>635</v>
      </c>
      <c r="M2436" s="106" t="s">
        <v>635</v>
      </c>
      <c r="N2436" s="106" t="s">
        <v>635</v>
      </c>
      <c r="O2436" s="106" t="s">
        <v>635</v>
      </c>
    </row>
    <row r="2437" spans="1:15">
      <c r="A2437" s="106">
        <v>2010</v>
      </c>
      <c r="B2437" s="106" t="s">
        <v>646</v>
      </c>
      <c r="C2437" s="106" t="s">
        <v>630</v>
      </c>
      <c r="D2437" s="106" t="s">
        <v>113</v>
      </c>
      <c r="E2437" s="106" t="s">
        <v>353</v>
      </c>
      <c r="F2437" s="106" t="s">
        <v>301</v>
      </c>
      <c r="G2437" s="106" t="s">
        <v>635</v>
      </c>
      <c r="H2437" s="106" t="s">
        <v>635</v>
      </c>
      <c r="I2437" s="106" t="s">
        <v>635</v>
      </c>
      <c r="J2437" s="106" t="s">
        <v>635</v>
      </c>
      <c r="K2437" s="106" t="s">
        <v>635</v>
      </c>
      <c r="L2437" s="106" t="s">
        <v>635</v>
      </c>
      <c r="M2437" s="106" t="s">
        <v>635</v>
      </c>
      <c r="N2437" s="106" t="s">
        <v>635</v>
      </c>
      <c r="O2437" s="106" t="s">
        <v>635</v>
      </c>
    </row>
    <row r="2438" spans="1:15">
      <c r="A2438" s="106">
        <v>2010</v>
      </c>
      <c r="B2438" s="106" t="s">
        <v>646</v>
      </c>
      <c r="C2438" s="106" t="s">
        <v>626</v>
      </c>
      <c r="D2438" s="106" t="s">
        <v>113</v>
      </c>
      <c r="E2438" s="106" t="s">
        <v>353</v>
      </c>
      <c r="F2438" s="106" t="s">
        <v>353</v>
      </c>
      <c r="G2438" s="106">
        <v>4.5</v>
      </c>
      <c r="H2438" s="106">
        <v>5.13</v>
      </c>
      <c r="I2438" s="106">
        <v>5.48</v>
      </c>
      <c r="J2438" s="106">
        <v>5.96</v>
      </c>
      <c r="K2438" s="106">
        <v>6.23</v>
      </c>
      <c r="L2438" s="106">
        <v>6.7</v>
      </c>
      <c r="M2438" s="106">
        <v>7.33</v>
      </c>
      <c r="N2438" s="106">
        <v>8.1199999999999992</v>
      </c>
      <c r="O2438" s="106">
        <v>9.57</v>
      </c>
    </row>
    <row r="2439" spans="1:15">
      <c r="A2439" s="106">
        <v>2010</v>
      </c>
      <c r="B2439" s="106" t="s">
        <v>646</v>
      </c>
      <c r="C2439" s="106" t="s">
        <v>630</v>
      </c>
      <c r="D2439" s="106" t="s">
        <v>113</v>
      </c>
      <c r="E2439" s="106" t="s">
        <v>353</v>
      </c>
      <c r="F2439" s="106" t="s">
        <v>353</v>
      </c>
      <c r="G2439" s="106">
        <v>4.5</v>
      </c>
      <c r="H2439" s="106">
        <v>5.13</v>
      </c>
      <c r="I2439" s="106">
        <v>5.48</v>
      </c>
      <c r="J2439" s="106">
        <v>5.96</v>
      </c>
      <c r="K2439" s="106">
        <v>6.23</v>
      </c>
      <c r="L2439" s="106">
        <v>6.7</v>
      </c>
      <c r="M2439" s="106">
        <v>7.34</v>
      </c>
      <c r="N2439" s="106">
        <v>8.1199999999999992</v>
      </c>
      <c r="O2439" s="106">
        <v>9.57</v>
      </c>
    </row>
    <row r="2440" spans="1:15">
      <c r="A2440" s="106">
        <v>2010</v>
      </c>
      <c r="B2440" s="106" t="s">
        <v>646</v>
      </c>
      <c r="C2440" s="106" t="s">
        <v>626</v>
      </c>
      <c r="D2440" s="106" t="s">
        <v>632</v>
      </c>
      <c r="E2440" s="106" t="s">
        <v>628</v>
      </c>
      <c r="F2440" s="106" t="s">
        <v>629</v>
      </c>
      <c r="G2440" s="106">
        <v>7.36</v>
      </c>
      <c r="H2440" s="106">
        <v>8.24</v>
      </c>
      <c r="I2440" s="106">
        <v>8.9700000000000006</v>
      </c>
      <c r="J2440" s="106">
        <v>9.5</v>
      </c>
      <c r="K2440" s="106">
        <v>9.83</v>
      </c>
      <c r="L2440" s="106">
        <v>10.35</v>
      </c>
      <c r="M2440" s="106">
        <v>11.13</v>
      </c>
      <c r="N2440" s="106">
        <v>12.59</v>
      </c>
      <c r="O2440" s="106">
        <v>15.88</v>
      </c>
    </row>
    <row r="2441" spans="1:15">
      <c r="A2441" s="106">
        <v>2010</v>
      </c>
      <c r="B2441" s="106" t="s">
        <v>646</v>
      </c>
      <c r="C2441" s="106" t="s">
        <v>630</v>
      </c>
      <c r="D2441" s="106" t="s">
        <v>632</v>
      </c>
      <c r="E2441" s="106" t="s">
        <v>628</v>
      </c>
      <c r="F2441" s="106" t="s">
        <v>629</v>
      </c>
      <c r="G2441" s="106">
        <v>7.35</v>
      </c>
      <c r="H2441" s="106">
        <v>8.24</v>
      </c>
      <c r="I2441" s="106">
        <v>8.93</v>
      </c>
      <c r="J2441" s="106">
        <v>9.5</v>
      </c>
      <c r="K2441" s="106">
        <v>9.83</v>
      </c>
      <c r="L2441" s="106">
        <v>10.35</v>
      </c>
      <c r="M2441" s="106">
        <v>11.13</v>
      </c>
      <c r="N2441" s="106">
        <v>12.59</v>
      </c>
      <c r="O2441" s="106">
        <v>15.88</v>
      </c>
    </row>
    <row r="2442" spans="1:15">
      <c r="A2442" s="106">
        <v>2010</v>
      </c>
      <c r="B2442" s="106" t="s">
        <v>646</v>
      </c>
      <c r="C2442" s="106" t="s">
        <v>626</v>
      </c>
      <c r="D2442" s="106" t="s">
        <v>632</v>
      </c>
      <c r="E2442" s="106" t="s">
        <v>628</v>
      </c>
      <c r="F2442" s="106" t="s">
        <v>301</v>
      </c>
      <c r="G2442" s="106" t="s">
        <v>635</v>
      </c>
      <c r="H2442" s="106" t="s">
        <v>635</v>
      </c>
      <c r="I2442" s="106" t="s">
        <v>635</v>
      </c>
      <c r="J2442" s="106" t="s">
        <v>635</v>
      </c>
      <c r="K2442" s="106" t="s">
        <v>635</v>
      </c>
      <c r="L2442" s="106" t="s">
        <v>635</v>
      </c>
      <c r="M2442" s="106" t="s">
        <v>635</v>
      </c>
      <c r="N2442" s="106" t="s">
        <v>635</v>
      </c>
      <c r="O2442" s="106" t="s">
        <v>635</v>
      </c>
    </row>
    <row r="2443" spans="1:15">
      <c r="A2443" s="106">
        <v>2010</v>
      </c>
      <c r="B2443" s="106" t="s">
        <v>646</v>
      </c>
      <c r="C2443" s="106" t="s">
        <v>630</v>
      </c>
      <c r="D2443" s="106" t="s">
        <v>632</v>
      </c>
      <c r="E2443" s="106" t="s">
        <v>628</v>
      </c>
      <c r="F2443" s="106" t="s">
        <v>301</v>
      </c>
      <c r="G2443" s="106" t="s">
        <v>635</v>
      </c>
      <c r="H2443" s="106" t="s">
        <v>635</v>
      </c>
      <c r="I2443" s="106" t="s">
        <v>635</v>
      </c>
      <c r="J2443" s="106" t="s">
        <v>635</v>
      </c>
      <c r="K2443" s="106" t="s">
        <v>635</v>
      </c>
      <c r="L2443" s="106" t="s">
        <v>635</v>
      </c>
      <c r="M2443" s="106" t="s">
        <v>635</v>
      </c>
      <c r="N2443" s="106" t="s">
        <v>635</v>
      </c>
      <c r="O2443" s="106" t="s">
        <v>635</v>
      </c>
    </row>
    <row r="2444" spans="1:15">
      <c r="A2444" s="106">
        <v>2010</v>
      </c>
      <c r="B2444" s="106" t="s">
        <v>646</v>
      </c>
      <c r="C2444" s="106" t="s">
        <v>626</v>
      </c>
      <c r="D2444" s="106" t="s">
        <v>632</v>
      </c>
      <c r="E2444" s="106" t="s">
        <v>628</v>
      </c>
      <c r="F2444" s="106" t="s">
        <v>353</v>
      </c>
      <c r="G2444" s="106">
        <v>7.23</v>
      </c>
      <c r="H2444" s="106">
        <v>8.18</v>
      </c>
      <c r="I2444" s="106">
        <v>8.92</v>
      </c>
      <c r="J2444" s="106">
        <v>9.5</v>
      </c>
      <c r="K2444" s="106">
        <v>9.81</v>
      </c>
      <c r="L2444" s="106">
        <v>10.35</v>
      </c>
      <c r="M2444" s="106">
        <v>11.13</v>
      </c>
      <c r="N2444" s="106">
        <v>12.45</v>
      </c>
      <c r="O2444" s="106">
        <v>15.8</v>
      </c>
    </row>
    <row r="2445" spans="1:15">
      <c r="A2445" s="106">
        <v>2010</v>
      </c>
      <c r="B2445" s="106" t="s">
        <v>646</v>
      </c>
      <c r="C2445" s="106" t="s">
        <v>630</v>
      </c>
      <c r="D2445" s="106" t="s">
        <v>632</v>
      </c>
      <c r="E2445" s="106" t="s">
        <v>628</v>
      </c>
      <c r="F2445" s="106" t="s">
        <v>353</v>
      </c>
      <c r="G2445" s="106">
        <v>7.19</v>
      </c>
      <c r="H2445" s="106">
        <v>8.09</v>
      </c>
      <c r="I2445" s="106">
        <v>8.9</v>
      </c>
      <c r="J2445" s="106">
        <v>9.5</v>
      </c>
      <c r="K2445" s="106">
        <v>9.8000000000000007</v>
      </c>
      <c r="L2445" s="106">
        <v>10.35</v>
      </c>
      <c r="M2445" s="106">
        <v>11.13</v>
      </c>
      <c r="N2445" s="106">
        <v>12.45</v>
      </c>
      <c r="O2445" s="106">
        <v>15.8</v>
      </c>
    </row>
    <row r="2446" spans="1:15">
      <c r="A2446" s="106">
        <v>2010</v>
      </c>
      <c r="B2446" s="106" t="s">
        <v>646</v>
      </c>
      <c r="C2446" s="106" t="s">
        <v>626</v>
      </c>
      <c r="D2446" s="106" t="s">
        <v>632</v>
      </c>
      <c r="E2446" s="106" t="s">
        <v>631</v>
      </c>
      <c r="F2446" s="106" t="s">
        <v>629</v>
      </c>
      <c r="G2446" s="106">
        <v>4.28</v>
      </c>
      <c r="H2446" s="106">
        <v>4.96</v>
      </c>
      <c r="I2446" s="106">
        <v>5.5</v>
      </c>
      <c r="J2446" s="106">
        <v>6.25</v>
      </c>
      <c r="K2446" s="106">
        <v>6.84</v>
      </c>
      <c r="L2446" s="106">
        <v>7.36</v>
      </c>
      <c r="M2446" s="106">
        <v>7.93</v>
      </c>
      <c r="N2446" s="106">
        <v>8.59</v>
      </c>
      <c r="O2446" s="106">
        <v>9.6999999999999993</v>
      </c>
    </row>
    <row r="2447" spans="1:15">
      <c r="A2447" s="106">
        <v>2010</v>
      </c>
      <c r="B2447" s="106" t="s">
        <v>646</v>
      </c>
      <c r="C2447" s="106" t="s">
        <v>630</v>
      </c>
      <c r="D2447" s="106" t="s">
        <v>632</v>
      </c>
      <c r="E2447" s="106" t="s">
        <v>631</v>
      </c>
      <c r="F2447" s="106" t="s">
        <v>629</v>
      </c>
      <c r="G2447" s="106">
        <v>4.28</v>
      </c>
      <c r="H2447" s="106">
        <v>4.96</v>
      </c>
      <c r="I2447" s="106">
        <v>5.5</v>
      </c>
      <c r="J2447" s="106">
        <v>6.25</v>
      </c>
      <c r="K2447" s="106">
        <v>6.84</v>
      </c>
      <c r="L2447" s="106">
        <v>7.36</v>
      </c>
      <c r="M2447" s="106">
        <v>7.93</v>
      </c>
      <c r="N2447" s="106">
        <v>8.59</v>
      </c>
      <c r="O2447" s="106">
        <v>9.6999999999999993</v>
      </c>
    </row>
    <row r="2448" spans="1:15">
      <c r="A2448" s="106">
        <v>2010</v>
      </c>
      <c r="B2448" s="106" t="s">
        <v>646</v>
      </c>
      <c r="C2448" s="106" t="s">
        <v>626</v>
      </c>
      <c r="D2448" s="106" t="s">
        <v>632</v>
      </c>
      <c r="E2448" s="106" t="s">
        <v>631</v>
      </c>
      <c r="F2448" s="106" t="s">
        <v>301</v>
      </c>
      <c r="G2448" s="106">
        <v>2.5</v>
      </c>
      <c r="H2448" s="106">
        <v>3</v>
      </c>
      <c r="I2448" s="106">
        <v>3.85</v>
      </c>
      <c r="J2448" s="106">
        <v>4.38</v>
      </c>
      <c r="K2448" s="106">
        <v>4.79</v>
      </c>
      <c r="L2448" s="106">
        <v>5</v>
      </c>
      <c r="M2448" s="106">
        <v>5.71</v>
      </c>
      <c r="N2448" s="106">
        <v>6.57</v>
      </c>
      <c r="O2448" s="106">
        <v>8.4</v>
      </c>
    </row>
    <row r="2449" spans="1:15">
      <c r="A2449" s="106">
        <v>2010</v>
      </c>
      <c r="B2449" s="106" t="s">
        <v>646</v>
      </c>
      <c r="C2449" s="106" t="s">
        <v>630</v>
      </c>
      <c r="D2449" s="106" t="s">
        <v>632</v>
      </c>
      <c r="E2449" s="106" t="s">
        <v>631</v>
      </c>
      <c r="F2449" s="106" t="s">
        <v>301</v>
      </c>
      <c r="G2449" s="106">
        <v>1.65</v>
      </c>
      <c r="H2449" s="106">
        <v>2.6</v>
      </c>
      <c r="I2449" s="106">
        <v>3.31</v>
      </c>
      <c r="J2449" s="106">
        <v>4.13</v>
      </c>
      <c r="K2449" s="106">
        <v>4.6399999999999997</v>
      </c>
      <c r="L2449" s="106">
        <v>4.95</v>
      </c>
      <c r="M2449" s="106">
        <v>5.5</v>
      </c>
      <c r="N2449" s="106">
        <v>6.54</v>
      </c>
      <c r="O2449" s="106">
        <v>8.4</v>
      </c>
    </row>
    <row r="2450" spans="1:15">
      <c r="A2450" s="106">
        <v>2010</v>
      </c>
      <c r="B2450" s="106" t="s">
        <v>646</v>
      </c>
      <c r="C2450" s="106" t="s">
        <v>626</v>
      </c>
      <c r="D2450" s="106" t="s">
        <v>632</v>
      </c>
      <c r="E2450" s="106" t="s">
        <v>631</v>
      </c>
      <c r="F2450" s="106" t="s">
        <v>353</v>
      </c>
      <c r="G2450" s="106">
        <v>4.21</v>
      </c>
      <c r="H2450" s="106">
        <v>4.8899999999999997</v>
      </c>
      <c r="I2450" s="106">
        <v>5.42</v>
      </c>
      <c r="J2450" s="106">
        <v>6.12</v>
      </c>
      <c r="K2450" s="106">
        <v>6.74</v>
      </c>
      <c r="L2450" s="106">
        <v>7.29</v>
      </c>
      <c r="M2450" s="106">
        <v>7.92</v>
      </c>
      <c r="N2450" s="106">
        <v>8.5399999999999991</v>
      </c>
      <c r="O2450" s="106">
        <v>9.64</v>
      </c>
    </row>
    <row r="2451" spans="1:15">
      <c r="A2451" s="106">
        <v>2010</v>
      </c>
      <c r="B2451" s="106" t="s">
        <v>646</v>
      </c>
      <c r="C2451" s="106" t="s">
        <v>630</v>
      </c>
      <c r="D2451" s="106" t="s">
        <v>632</v>
      </c>
      <c r="E2451" s="106" t="s">
        <v>631</v>
      </c>
      <c r="F2451" s="106" t="s">
        <v>353</v>
      </c>
      <c r="G2451" s="106">
        <v>4.1900000000000004</v>
      </c>
      <c r="H2451" s="106">
        <v>4.8499999999999996</v>
      </c>
      <c r="I2451" s="106">
        <v>5.37</v>
      </c>
      <c r="J2451" s="106">
        <v>6.09</v>
      </c>
      <c r="K2451" s="106">
        <v>6.71</v>
      </c>
      <c r="L2451" s="106">
        <v>7.28</v>
      </c>
      <c r="M2451" s="106">
        <v>7.91</v>
      </c>
      <c r="N2451" s="106">
        <v>8.5399999999999991</v>
      </c>
      <c r="O2451" s="106">
        <v>9.59</v>
      </c>
    </row>
    <row r="2452" spans="1:15">
      <c r="A2452" s="106">
        <v>2010</v>
      </c>
      <c r="B2452" s="106" t="s">
        <v>646</v>
      </c>
      <c r="C2452" s="106" t="s">
        <v>626</v>
      </c>
      <c r="D2452" s="106" t="s">
        <v>632</v>
      </c>
      <c r="E2452" s="106" t="s">
        <v>353</v>
      </c>
      <c r="F2452" s="106" t="s">
        <v>629</v>
      </c>
      <c r="G2452" s="106">
        <v>4.47</v>
      </c>
      <c r="H2452" s="106">
        <v>5.32</v>
      </c>
      <c r="I2452" s="106">
        <v>6.24</v>
      </c>
      <c r="J2452" s="106">
        <v>6.99</v>
      </c>
      <c r="K2452" s="106">
        <v>7.63</v>
      </c>
      <c r="L2452" s="106">
        <v>8.25</v>
      </c>
      <c r="M2452" s="106">
        <v>9.09</v>
      </c>
      <c r="N2452" s="106">
        <v>9.8800000000000008</v>
      </c>
      <c r="O2452" s="106">
        <v>11.54</v>
      </c>
    </row>
    <row r="2453" spans="1:15">
      <c r="A2453" s="106">
        <v>2010</v>
      </c>
      <c r="B2453" s="106" t="s">
        <v>646</v>
      </c>
      <c r="C2453" s="106" t="s">
        <v>630</v>
      </c>
      <c r="D2453" s="106" t="s">
        <v>632</v>
      </c>
      <c r="E2453" s="106" t="s">
        <v>353</v>
      </c>
      <c r="F2453" s="106" t="s">
        <v>629</v>
      </c>
      <c r="G2453" s="106">
        <v>4.47</v>
      </c>
      <c r="H2453" s="106">
        <v>5.32</v>
      </c>
      <c r="I2453" s="106">
        <v>6.24</v>
      </c>
      <c r="J2453" s="106">
        <v>6.99</v>
      </c>
      <c r="K2453" s="106">
        <v>7.63</v>
      </c>
      <c r="L2453" s="106">
        <v>8.25</v>
      </c>
      <c r="M2453" s="106">
        <v>9.09</v>
      </c>
      <c r="N2453" s="106">
        <v>9.8800000000000008</v>
      </c>
      <c r="O2453" s="106">
        <v>11.54</v>
      </c>
    </row>
    <row r="2454" spans="1:15">
      <c r="A2454" s="106">
        <v>2010</v>
      </c>
      <c r="B2454" s="106" t="s">
        <v>646</v>
      </c>
      <c r="C2454" s="106" t="s">
        <v>626</v>
      </c>
      <c r="D2454" s="106" t="s">
        <v>632</v>
      </c>
      <c r="E2454" s="106" t="s">
        <v>353</v>
      </c>
      <c r="F2454" s="106" t="s">
        <v>301</v>
      </c>
      <c r="G2454" s="106">
        <v>2.5</v>
      </c>
      <c r="H2454" s="106">
        <v>3.31</v>
      </c>
      <c r="I2454" s="106">
        <v>4.37</v>
      </c>
      <c r="J2454" s="106">
        <v>4.68</v>
      </c>
      <c r="K2454" s="106">
        <v>5</v>
      </c>
      <c r="L2454" s="106">
        <v>6.03</v>
      </c>
      <c r="M2454" s="106">
        <v>6.84</v>
      </c>
      <c r="N2454" s="106">
        <v>8.4</v>
      </c>
      <c r="O2454" s="106">
        <v>10.36</v>
      </c>
    </row>
    <row r="2455" spans="1:15">
      <c r="A2455" s="106">
        <v>2010</v>
      </c>
      <c r="B2455" s="106" t="s">
        <v>646</v>
      </c>
      <c r="C2455" s="106" t="s">
        <v>630</v>
      </c>
      <c r="D2455" s="106" t="s">
        <v>632</v>
      </c>
      <c r="E2455" s="106" t="s">
        <v>353</v>
      </c>
      <c r="F2455" s="106" t="s">
        <v>301</v>
      </c>
      <c r="G2455" s="106">
        <v>1.9</v>
      </c>
      <c r="H2455" s="106">
        <v>2.88</v>
      </c>
      <c r="I2455" s="106">
        <v>3.84</v>
      </c>
      <c r="J2455" s="106">
        <v>4.57</v>
      </c>
      <c r="K2455" s="106">
        <v>4.93</v>
      </c>
      <c r="L2455" s="106">
        <v>5.5</v>
      </c>
      <c r="M2455" s="106">
        <v>6.57</v>
      </c>
      <c r="N2455" s="106">
        <v>8.0500000000000007</v>
      </c>
      <c r="O2455" s="106">
        <v>9.57</v>
      </c>
    </row>
    <row r="2456" spans="1:15">
      <c r="A2456" s="106">
        <v>2010</v>
      </c>
      <c r="B2456" s="106" t="s">
        <v>646</v>
      </c>
      <c r="C2456" s="106" t="s">
        <v>626</v>
      </c>
      <c r="D2456" s="106" t="s">
        <v>632</v>
      </c>
      <c r="E2456" s="106" t="s">
        <v>353</v>
      </c>
      <c r="F2456" s="106" t="s">
        <v>353</v>
      </c>
      <c r="G2456" s="106">
        <v>4.4000000000000004</v>
      </c>
      <c r="H2456" s="106">
        <v>5.16</v>
      </c>
      <c r="I2456" s="106">
        <v>6.09</v>
      </c>
      <c r="J2456" s="106">
        <v>6.86</v>
      </c>
      <c r="K2456" s="106">
        <v>7.58</v>
      </c>
      <c r="L2456" s="106">
        <v>8.2100000000000009</v>
      </c>
      <c r="M2456" s="106">
        <v>9.0299999999999994</v>
      </c>
      <c r="N2456" s="106">
        <v>9.86</v>
      </c>
      <c r="O2456" s="106">
        <v>11.4</v>
      </c>
    </row>
    <row r="2457" spans="1:15">
      <c r="A2457" s="106">
        <v>2010</v>
      </c>
      <c r="B2457" s="106" t="s">
        <v>646</v>
      </c>
      <c r="C2457" s="106" t="s">
        <v>630</v>
      </c>
      <c r="D2457" s="106" t="s">
        <v>632</v>
      </c>
      <c r="E2457" s="106" t="s">
        <v>353</v>
      </c>
      <c r="F2457" s="106" t="s">
        <v>353</v>
      </c>
      <c r="G2457" s="106">
        <v>4.38</v>
      </c>
      <c r="H2457" s="106">
        <v>5.13</v>
      </c>
      <c r="I2457" s="106">
        <v>6.08</v>
      </c>
      <c r="J2457" s="106">
        <v>6.85</v>
      </c>
      <c r="K2457" s="106">
        <v>7.56</v>
      </c>
      <c r="L2457" s="106">
        <v>8.19</v>
      </c>
      <c r="M2457" s="106">
        <v>9</v>
      </c>
      <c r="N2457" s="106">
        <v>9.85</v>
      </c>
      <c r="O2457" s="106">
        <v>11.39</v>
      </c>
    </row>
    <row r="2458" spans="1:15">
      <c r="A2458" s="106">
        <v>2010</v>
      </c>
      <c r="B2458" s="106" t="s">
        <v>646</v>
      </c>
      <c r="C2458" s="106" t="s">
        <v>626</v>
      </c>
      <c r="D2458" s="106" t="s">
        <v>633</v>
      </c>
      <c r="E2458" s="106" t="s">
        <v>628</v>
      </c>
      <c r="F2458" s="106" t="s">
        <v>629</v>
      </c>
      <c r="G2458" s="106">
        <v>6.34</v>
      </c>
      <c r="H2458" s="106">
        <v>7.43</v>
      </c>
      <c r="I2458" s="106">
        <v>8.4600000000000009</v>
      </c>
      <c r="J2458" s="106">
        <v>9.4600000000000009</v>
      </c>
      <c r="K2458" s="106">
        <v>10.4</v>
      </c>
      <c r="L2458" s="106">
        <v>11.1</v>
      </c>
      <c r="M2458" s="106">
        <v>12.39</v>
      </c>
      <c r="N2458" s="106">
        <v>13.38</v>
      </c>
      <c r="O2458" s="106">
        <v>14.7</v>
      </c>
    </row>
    <row r="2459" spans="1:15">
      <c r="A2459" s="106">
        <v>2010</v>
      </c>
      <c r="B2459" s="106" t="s">
        <v>646</v>
      </c>
      <c r="C2459" s="106" t="s">
        <v>630</v>
      </c>
      <c r="D2459" s="106" t="s">
        <v>633</v>
      </c>
      <c r="E2459" s="106" t="s">
        <v>628</v>
      </c>
      <c r="F2459" s="106" t="s">
        <v>629</v>
      </c>
      <c r="G2459" s="106">
        <v>6.34</v>
      </c>
      <c r="H2459" s="106">
        <v>7.43</v>
      </c>
      <c r="I2459" s="106">
        <v>8.4600000000000009</v>
      </c>
      <c r="J2459" s="106">
        <v>9.4600000000000009</v>
      </c>
      <c r="K2459" s="106">
        <v>10.4</v>
      </c>
      <c r="L2459" s="106">
        <v>11.1</v>
      </c>
      <c r="M2459" s="106">
        <v>12.39</v>
      </c>
      <c r="N2459" s="106">
        <v>13.38</v>
      </c>
      <c r="O2459" s="106">
        <v>14.7</v>
      </c>
    </row>
    <row r="2460" spans="1:15">
      <c r="A2460" s="106">
        <v>2010</v>
      </c>
      <c r="B2460" s="106" t="s">
        <v>646</v>
      </c>
      <c r="C2460" s="106" t="s">
        <v>626</v>
      </c>
      <c r="D2460" s="106" t="s">
        <v>633</v>
      </c>
      <c r="E2460" s="106" t="s">
        <v>628</v>
      </c>
      <c r="F2460" s="106" t="s">
        <v>301</v>
      </c>
      <c r="G2460" s="106">
        <v>5.5</v>
      </c>
      <c r="H2460" s="106">
        <v>6.31</v>
      </c>
      <c r="I2460" s="106">
        <v>7.69</v>
      </c>
      <c r="J2460" s="106">
        <v>8.6199999999999992</v>
      </c>
      <c r="K2460" s="106">
        <v>9.5</v>
      </c>
      <c r="L2460" s="106">
        <v>10.85</v>
      </c>
      <c r="M2460" s="106">
        <v>10.86</v>
      </c>
      <c r="N2460" s="106">
        <v>10.86</v>
      </c>
      <c r="O2460" s="106">
        <v>11.22</v>
      </c>
    </row>
    <row r="2461" spans="1:15">
      <c r="A2461" s="106">
        <v>2010</v>
      </c>
      <c r="B2461" s="106" t="s">
        <v>646</v>
      </c>
      <c r="C2461" s="106" t="s">
        <v>630</v>
      </c>
      <c r="D2461" s="106" t="s">
        <v>633</v>
      </c>
      <c r="E2461" s="106" t="s">
        <v>628</v>
      </c>
      <c r="F2461" s="106" t="s">
        <v>301</v>
      </c>
      <c r="G2461" s="106">
        <v>5.49</v>
      </c>
      <c r="H2461" s="106">
        <v>6.31</v>
      </c>
      <c r="I2461" s="106">
        <v>7.66</v>
      </c>
      <c r="J2461" s="106">
        <v>8.6199999999999992</v>
      </c>
      <c r="K2461" s="106">
        <v>9.5</v>
      </c>
      <c r="L2461" s="106">
        <v>10.85</v>
      </c>
      <c r="M2461" s="106">
        <v>10.86</v>
      </c>
      <c r="N2461" s="106">
        <v>10.86</v>
      </c>
      <c r="O2461" s="106">
        <v>11.22</v>
      </c>
    </row>
    <row r="2462" spans="1:15">
      <c r="A2462" s="106">
        <v>2010</v>
      </c>
      <c r="B2462" s="106" t="s">
        <v>646</v>
      </c>
      <c r="C2462" s="106" t="s">
        <v>626</v>
      </c>
      <c r="D2462" s="106" t="s">
        <v>633</v>
      </c>
      <c r="E2462" s="106" t="s">
        <v>628</v>
      </c>
      <c r="F2462" s="106" t="s">
        <v>353</v>
      </c>
      <c r="G2462" s="106">
        <v>6.2</v>
      </c>
      <c r="H2462" s="106">
        <v>7.3</v>
      </c>
      <c r="I2462" s="106">
        <v>8.32</v>
      </c>
      <c r="J2462" s="106">
        <v>9.3699999999999992</v>
      </c>
      <c r="K2462" s="106">
        <v>10.25</v>
      </c>
      <c r="L2462" s="106">
        <v>10.86</v>
      </c>
      <c r="M2462" s="106">
        <v>11.89</v>
      </c>
      <c r="N2462" s="106">
        <v>13.13</v>
      </c>
      <c r="O2462" s="106">
        <v>14.44</v>
      </c>
    </row>
    <row r="2463" spans="1:15">
      <c r="A2463" s="106">
        <v>2010</v>
      </c>
      <c r="B2463" s="106" t="s">
        <v>646</v>
      </c>
      <c r="C2463" s="106" t="s">
        <v>630</v>
      </c>
      <c r="D2463" s="106" t="s">
        <v>633</v>
      </c>
      <c r="E2463" s="106" t="s">
        <v>628</v>
      </c>
      <c r="F2463" s="106" t="s">
        <v>353</v>
      </c>
      <c r="G2463" s="106">
        <v>6.19</v>
      </c>
      <c r="H2463" s="106">
        <v>7.29</v>
      </c>
      <c r="I2463" s="106">
        <v>8.32</v>
      </c>
      <c r="J2463" s="106">
        <v>9.3699999999999992</v>
      </c>
      <c r="K2463" s="106">
        <v>10.24</v>
      </c>
      <c r="L2463" s="106">
        <v>10.86</v>
      </c>
      <c r="M2463" s="106">
        <v>11.89</v>
      </c>
      <c r="N2463" s="106">
        <v>13.13</v>
      </c>
      <c r="O2463" s="106">
        <v>14.41</v>
      </c>
    </row>
    <row r="2464" spans="1:15">
      <c r="A2464" s="106">
        <v>2010</v>
      </c>
      <c r="B2464" s="106" t="s">
        <v>646</v>
      </c>
      <c r="C2464" s="106" t="s">
        <v>626</v>
      </c>
      <c r="D2464" s="106" t="s">
        <v>633</v>
      </c>
      <c r="E2464" s="106" t="s">
        <v>631</v>
      </c>
      <c r="F2464" s="106" t="s">
        <v>629</v>
      </c>
      <c r="G2464" s="106">
        <v>4.3</v>
      </c>
      <c r="H2464" s="106">
        <v>4.75</v>
      </c>
      <c r="I2464" s="106">
        <v>5.01</v>
      </c>
      <c r="J2464" s="106">
        <v>5.45</v>
      </c>
      <c r="K2464" s="106">
        <v>5.95</v>
      </c>
      <c r="L2464" s="106">
        <v>6.29</v>
      </c>
      <c r="M2464" s="106">
        <v>7.11</v>
      </c>
      <c r="N2464" s="106">
        <v>7.96</v>
      </c>
      <c r="O2464" s="106">
        <v>9.15</v>
      </c>
    </row>
    <row r="2465" spans="1:15">
      <c r="A2465" s="106">
        <v>2010</v>
      </c>
      <c r="B2465" s="106" t="s">
        <v>646</v>
      </c>
      <c r="C2465" s="106" t="s">
        <v>630</v>
      </c>
      <c r="D2465" s="106" t="s">
        <v>633</v>
      </c>
      <c r="E2465" s="106" t="s">
        <v>631</v>
      </c>
      <c r="F2465" s="106" t="s">
        <v>629</v>
      </c>
      <c r="G2465" s="106">
        <v>4.29</v>
      </c>
      <c r="H2465" s="106">
        <v>4.74</v>
      </c>
      <c r="I2465" s="106">
        <v>5.01</v>
      </c>
      <c r="J2465" s="106">
        <v>5.44</v>
      </c>
      <c r="K2465" s="106">
        <v>5.95</v>
      </c>
      <c r="L2465" s="106">
        <v>6.29</v>
      </c>
      <c r="M2465" s="106">
        <v>7.11</v>
      </c>
      <c r="N2465" s="106">
        <v>7.96</v>
      </c>
      <c r="O2465" s="106">
        <v>9.1300000000000008</v>
      </c>
    </row>
    <row r="2466" spans="1:15">
      <c r="A2466" s="106">
        <v>2010</v>
      </c>
      <c r="B2466" s="106" t="s">
        <v>646</v>
      </c>
      <c r="C2466" s="106" t="s">
        <v>626</v>
      </c>
      <c r="D2466" s="106" t="s">
        <v>633</v>
      </c>
      <c r="E2466" s="106" t="s">
        <v>631</v>
      </c>
      <c r="F2466" s="106" t="s">
        <v>301</v>
      </c>
      <c r="G2466" s="106">
        <v>3.74</v>
      </c>
      <c r="H2466" s="106">
        <v>4.08</v>
      </c>
      <c r="I2466" s="106">
        <v>4.4400000000000004</v>
      </c>
      <c r="J2466" s="106">
        <v>4.71</v>
      </c>
      <c r="K2466" s="106">
        <v>4.8</v>
      </c>
      <c r="L2466" s="106">
        <v>5</v>
      </c>
      <c r="M2466" s="106">
        <v>5.34</v>
      </c>
      <c r="N2466" s="106">
        <v>5.85</v>
      </c>
      <c r="O2466" s="106">
        <v>7</v>
      </c>
    </row>
    <row r="2467" spans="1:15">
      <c r="A2467" s="106">
        <v>2010</v>
      </c>
      <c r="B2467" s="106" t="s">
        <v>646</v>
      </c>
      <c r="C2467" s="106" t="s">
        <v>630</v>
      </c>
      <c r="D2467" s="106" t="s">
        <v>633</v>
      </c>
      <c r="E2467" s="106" t="s">
        <v>631</v>
      </c>
      <c r="F2467" s="106" t="s">
        <v>301</v>
      </c>
      <c r="G2467" s="106">
        <v>3.74</v>
      </c>
      <c r="H2467" s="106">
        <v>4.08</v>
      </c>
      <c r="I2467" s="106">
        <v>4.4400000000000004</v>
      </c>
      <c r="J2467" s="106">
        <v>4.71</v>
      </c>
      <c r="K2467" s="106">
        <v>4.8</v>
      </c>
      <c r="L2467" s="106">
        <v>5</v>
      </c>
      <c r="M2467" s="106">
        <v>5.34</v>
      </c>
      <c r="N2467" s="106">
        <v>5.85</v>
      </c>
      <c r="O2467" s="106">
        <v>7</v>
      </c>
    </row>
    <row r="2468" spans="1:15">
      <c r="A2468" s="106">
        <v>2010</v>
      </c>
      <c r="B2468" s="106" t="s">
        <v>646</v>
      </c>
      <c r="C2468" s="106" t="s">
        <v>626</v>
      </c>
      <c r="D2468" s="106" t="s">
        <v>633</v>
      </c>
      <c r="E2468" s="106" t="s">
        <v>631</v>
      </c>
      <c r="F2468" s="106" t="s">
        <v>353</v>
      </c>
      <c r="G2468" s="106">
        <v>4.07</v>
      </c>
      <c r="H2468" s="106">
        <v>4.5199999999999996</v>
      </c>
      <c r="I2468" s="106">
        <v>4.8</v>
      </c>
      <c r="J2468" s="106">
        <v>5.05</v>
      </c>
      <c r="K2468" s="106">
        <v>5.47</v>
      </c>
      <c r="L2468" s="106">
        <v>5.97</v>
      </c>
      <c r="M2468" s="106">
        <v>6.46</v>
      </c>
      <c r="N2468" s="106">
        <v>7.43</v>
      </c>
      <c r="O2468" s="106">
        <v>8.65</v>
      </c>
    </row>
    <row r="2469" spans="1:15">
      <c r="A2469" s="106">
        <v>2010</v>
      </c>
      <c r="B2469" s="106" t="s">
        <v>646</v>
      </c>
      <c r="C2469" s="106" t="s">
        <v>630</v>
      </c>
      <c r="D2469" s="106" t="s">
        <v>633</v>
      </c>
      <c r="E2469" s="106" t="s">
        <v>631</v>
      </c>
      <c r="F2469" s="106" t="s">
        <v>353</v>
      </c>
      <c r="G2469" s="106">
        <v>4.0599999999999996</v>
      </c>
      <c r="H2469" s="106">
        <v>4.51</v>
      </c>
      <c r="I2469" s="106">
        <v>4.8</v>
      </c>
      <c r="J2469" s="106">
        <v>5.04</v>
      </c>
      <c r="K2469" s="106">
        <v>5.47</v>
      </c>
      <c r="L2469" s="106">
        <v>5.97</v>
      </c>
      <c r="M2469" s="106">
        <v>6.45</v>
      </c>
      <c r="N2469" s="106">
        <v>7.42</v>
      </c>
      <c r="O2469" s="106">
        <v>8.65</v>
      </c>
    </row>
    <row r="2470" spans="1:15">
      <c r="A2470" s="106">
        <v>2010</v>
      </c>
      <c r="B2470" s="106" t="s">
        <v>646</v>
      </c>
      <c r="C2470" s="106" t="s">
        <v>626</v>
      </c>
      <c r="D2470" s="106" t="s">
        <v>633</v>
      </c>
      <c r="E2470" s="106" t="s">
        <v>353</v>
      </c>
      <c r="F2470" s="106" t="s">
        <v>629</v>
      </c>
      <c r="G2470" s="106">
        <v>4.76</v>
      </c>
      <c r="H2470" s="106">
        <v>5.42</v>
      </c>
      <c r="I2470" s="106">
        <v>6.23</v>
      </c>
      <c r="J2470" s="106">
        <v>7.07</v>
      </c>
      <c r="K2470" s="106">
        <v>7.96</v>
      </c>
      <c r="L2470" s="106">
        <v>8.98</v>
      </c>
      <c r="M2470" s="106">
        <v>10.32</v>
      </c>
      <c r="N2470" s="106">
        <v>11.73</v>
      </c>
      <c r="O2470" s="106">
        <v>13.62</v>
      </c>
    </row>
    <row r="2471" spans="1:15">
      <c r="A2471" s="106">
        <v>2010</v>
      </c>
      <c r="B2471" s="106" t="s">
        <v>646</v>
      </c>
      <c r="C2471" s="106" t="s">
        <v>630</v>
      </c>
      <c r="D2471" s="106" t="s">
        <v>633</v>
      </c>
      <c r="E2471" s="106" t="s">
        <v>353</v>
      </c>
      <c r="F2471" s="106" t="s">
        <v>629</v>
      </c>
      <c r="G2471" s="106">
        <v>4.75</v>
      </c>
      <c r="H2471" s="106">
        <v>5.42</v>
      </c>
      <c r="I2471" s="106">
        <v>6.23</v>
      </c>
      <c r="J2471" s="106">
        <v>7.06</v>
      </c>
      <c r="K2471" s="106">
        <v>7.96</v>
      </c>
      <c r="L2471" s="106">
        <v>8.9700000000000006</v>
      </c>
      <c r="M2471" s="106">
        <v>10.32</v>
      </c>
      <c r="N2471" s="106">
        <v>11.72</v>
      </c>
      <c r="O2471" s="106">
        <v>13.62</v>
      </c>
    </row>
    <row r="2472" spans="1:15">
      <c r="A2472" s="106">
        <v>2010</v>
      </c>
      <c r="B2472" s="106" t="s">
        <v>646</v>
      </c>
      <c r="C2472" s="106" t="s">
        <v>626</v>
      </c>
      <c r="D2472" s="106" t="s">
        <v>633</v>
      </c>
      <c r="E2472" s="106" t="s">
        <v>353</v>
      </c>
      <c r="F2472" s="106" t="s">
        <v>301</v>
      </c>
      <c r="G2472" s="106">
        <v>3.92</v>
      </c>
      <c r="H2472" s="106">
        <v>4.4400000000000004</v>
      </c>
      <c r="I2472" s="106">
        <v>4.75</v>
      </c>
      <c r="J2472" s="106">
        <v>5</v>
      </c>
      <c r="K2472" s="106">
        <v>5.48</v>
      </c>
      <c r="L2472" s="106">
        <v>6.05</v>
      </c>
      <c r="M2472" s="106">
        <v>7.57</v>
      </c>
      <c r="N2472" s="106">
        <v>9.5</v>
      </c>
      <c r="O2472" s="106">
        <v>10.86</v>
      </c>
    </row>
    <row r="2473" spans="1:15">
      <c r="A2473" s="106">
        <v>2010</v>
      </c>
      <c r="B2473" s="106" t="s">
        <v>646</v>
      </c>
      <c r="C2473" s="106" t="s">
        <v>630</v>
      </c>
      <c r="D2473" s="106" t="s">
        <v>633</v>
      </c>
      <c r="E2473" s="106" t="s">
        <v>353</v>
      </c>
      <c r="F2473" s="106" t="s">
        <v>301</v>
      </c>
      <c r="G2473" s="106">
        <v>3.92</v>
      </c>
      <c r="H2473" s="106">
        <v>4.4400000000000004</v>
      </c>
      <c r="I2473" s="106">
        <v>4.74</v>
      </c>
      <c r="J2473" s="106">
        <v>5</v>
      </c>
      <c r="K2473" s="106">
        <v>5.47</v>
      </c>
      <c r="L2473" s="106">
        <v>6.05</v>
      </c>
      <c r="M2473" s="106">
        <v>7.54</v>
      </c>
      <c r="N2473" s="106">
        <v>9.5</v>
      </c>
      <c r="O2473" s="106">
        <v>10.86</v>
      </c>
    </row>
    <row r="2474" spans="1:15">
      <c r="A2474" s="106">
        <v>2010</v>
      </c>
      <c r="B2474" s="106" t="s">
        <v>646</v>
      </c>
      <c r="C2474" s="106" t="s">
        <v>626</v>
      </c>
      <c r="D2474" s="106" t="s">
        <v>633</v>
      </c>
      <c r="E2474" s="106" t="s">
        <v>353</v>
      </c>
      <c r="F2474" s="106" t="s">
        <v>353</v>
      </c>
      <c r="G2474" s="106">
        <v>4.4800000000000004</v>
      </c>
      <c r="H2474" s="106">
        <v>5</v>
      </c>
      <c r="I2474" s="106">
        <v>5.68</v>
      </c>
      <c r="J2474" s="106">
        <v>6.33</v>
      </c>
      <c r="K2474" s="106">
        <v>7.35</v>
      </c>
      <c r="L2474" s="106">
        <v>8.44</v>
      </c>
      <c r="M2474" s="106">
        <v>9.76</v>
      </c>
      <c r="N2474" s="106">
        <v>10.93</v>
      </c>
      <c r="O2474" s="106">
        <v>13.25</v>
      </c>
    </row>
    <row r="2475" spans="1:15">
      <c r="A2475" s="106">
        <v>2010</v>
      </c>
      <c r="B2475" s="106" t="s">
        <v>646</v>
      </c>
      <c r="C2475" s="106" t="s">
        <v>630</v>
      </c>
      <c r="D2475" s="106" t="s">
        <v>633</v>
      </c>
      <c r="E2475" s="106" t="s">
        <v>353</v>
      </c>
      <c r="F2475" s="106" t="s">
        <v>353</v>
      </c>
      <c r="G2475" s="106">
        <v>4.4800000000000004</v>
      </c>
      <c r="H2475" s="106">
        <v>4.99</v>
      </c>
      <c r="I2475" s="106">
        <v>5.68</v>
      </c>
      <c r="J2475" s="106">
        <v>6.33</v>
      </c>
      <c r="K2475" s="106">
        <v>7.34</v>
      </c>
      <c r="L2475" s="106">
        <v>8.44</v>
      </c>
      <c r="M2475" s="106">
        <v>9.75</v>
      </c>
      <c r="N2475" s="106">
        <v>10.93</v>
      </c>
      <c r="O2475" s="106">
        <v>13.25</v>
      </c>
    </row>
    <row r="2476" spans="1:15">
      <c r="A2476" s="106">
        <v>2010</v>
      </c>
      <c r="B2476" s="106" t="s">
        <v>646</v>
      </c>
      <c r="C2476" s="106" t="s">
        <v>626</v>
      </c>
      <c r="D2476" s="106" t="s">
        <v>353</v>
      </c>
      <c r="E2476" s="106" t="s">
        <v>628</v>
      </c>
      <c r="F2476" s="106" t="s">
        <v>629</v>
      </c>
      <c r="G2476" s="106">
        <v>6.63</v>
      </c>
      <c r="H2476" s="106">
        <v>7.66</v>
      </c>
      <c r="I2476" s="106">
        <v>8.65</v>
      </c>
      <c r="J2476" s="106">
        <v>9.5</v>
      </c>
      <c r="K2476" s="106">
        <v>10.3</v>
      </c>
      <c r="L2476" s="106">
        <v>11.12</v>
      </c>
      <c r="M2476" s="106">
        <v>12.35</v>
      </c>
      <c r="N2476" s="106">
        <v>13.69</v>
      </c>
      <c r="O2476" s="106">
        <v>16.260000000000002</v>
      </c>
    </row>
    <row r="2477" spans="1:15">
      <c r="A2477" s="106">
        <v>2010</v>
      </c>
      <c r="B2477" s="106" t="s">
        <v>646</v>
      </c>
      <c r="C2477" s="106" t="s">
        <v>630</v>
      </c>
      <c r="D2477" s="106" t="s">
        <v>353</v>
      </c>
      <c r="E2477" s="106" t="s">
        <v>628</v>
      </c>
      <c r="F2477" s="106" t="s">
        <v>629</v>
      </c>
      <c r="G2477" s="106">
        <v>6.63</v>
      </c>
      <c r="H2477" s="106">
        <v>7.66</v>
      </c>
      <c r="I2477" s="106">
        <v>8.65</v>
      </c>
      <c r="J2477" s="106">
        <v>9.5</v>
      </c>
      <c r="K2477" s="106">
        <v>10.3</v>
      </c>
      <c r="L2477" s="106">
        <v>11.12</v>
      </c>
      <c r="M2477" s="106">
        <v>12.35</v>
      </c>
      <c r="N2477" s="106">
        <v>13.69</v>
      </c>
      <c r="O2477" s="106">
        <v>16.260000000000002</v>
      </c>
    </row>
    <row r="2478" spans="1:15">
      <c r="A2478" s="106">
        <v>2010</v>
      </c>
      <c r="B2478" s="106" t="s">
        <v>646</v>
      </c>
      <c r="C2478" s="106" t="s">
        <v>626</v>
      </c>
      <c r="D2478" s="106" t="s">
        <v>353</v>
      </c>
      <c r="E2478" s="106" t="s">
        <v>628</v>
      </c>
      <c r="F2478" s="106" t="s">
        <v>301</v>
      </c>
      <c r="G2478" s="106">
        <v>5.05</v>
      </c>
      <c r="H2478" s="106">
        <v>5.86</v>
      </c>
      <c r="I2478" s="106">
        <v>7</v>
      </c>
      <c r="J2478" s="106">
        <v>8</v>
      </c>
      <c r="K2478" s="106">
        <v>9.2899999999999991</v>
      </c>
      <c r="L2478" s="106">
        <v>9.8000000000000007</v>
      </c>
      <c r="M2478" s="106">
        <v>10.86</v>
      </c>
      <c r="N2478" s="106">
        <v>10.86</v>
      </c>
      <c r="O2478" s="106">
        <v>11.65</v>
      </c>
    </row>
    <row r="2479" spans="1:15">
      <c r="A2479" s="106">
        <v>2010</v>
      </c>
      <c r="B2479" s="106" t="s">
        <v>646</v>
      </c>
      <c r="C2479" s="106" t="s">
        <v>630</v>
      </c>
      <c r="D2479" s="106" t="s">
        <v>353</v>
      </c>
      <c r="E2479" s="106" t="s">
        <v>628</v>
      </c>
      <c r="F2479" s="106" t="s">
        <v>301</v>
      </c>
      <c r="G2479" s="106">
        <v>5</v>
      </c>
      <c r="H2479" s="106">
        <v>5.86</v>
      </c>
      <c r="I2479" s="106">
        <v>6.98</v>
      </c>
      <c r="J2479" s="106">
        <v>7.93</v>
      </c>
      <c r="K2479" s="106">
        <v>9.06</v>
      </c>
      <c r="L2479" s="106">
        <v>9.65</v>
      </c>
      <c r="M2479" s="106">
        <v>10.86</v>
      </c>
      <c r="N2479" s="106">
        <v>10.86</v>
      </c>
      <c r="O2479" s="106">
        <v>11.58</v>
      </c>
    </row>
    <row r="2480" spans="1:15">
      <c r="A2480" s="106">
        <v>2010</v>
      </c>
      <c r="B2480" s="106" t="s">
        <v>646</v>
      </c>
      <c r="C2480" s="106" t="s">
        <v>626</v>
      </c>
      <c r="D2480" s="106" t="s">
        <v>353</v>
      </c>
      <c r="E2480" s="106" t="s">
        <v>628</v>
      </c>
      <c r="F2480" s="106" t="s">
        <v>353</v>
      </c>
      <c r="G2480" s="106">
        <v>6.31</v>
      </c>
      <c r="H2480" s="106">
        <v>7.5</v>
      </c>
      <c r="I2480" s="106">
        <v>8.44</v>
      </c>
      <c r="J2480" s="106">
        <v>9.4600000000000009</v>
      </c>
      <c r="K2480" s="106">
        <v>10.119999999999999</v>
      </c>
      <c r="L2480" s="106">
        <v>10.86</v>
      </c>
      <c r="M2480" s="106">
        <v>11.96</v>
      </c>
      <c r="N2480" s="106">
        <v>13.38</v>
      </c>
      <c r="O2480" s="106">
        <v>15.9</v>
      </c>
    </row>
    <row r="2481" spans="1:15">
      <c r="A2481" s="106">
        <v>2010</v>
      </c>
      <c r="B2481" s="106" t="s">
        <v>646</v>
      </c>
      <c r="C2481" s="106" t="s">
        <v>630</v>
      </c>
      <c r="D2481" s="106" t="s">
        <v>353</v>
      </c>
      <c r="E2481" s="106" t="s">
        <v>628</v>
      </c>
      <c r="F2481" s="106" t="s">
        <v>353</v>
      </c>
      <c r="G2481" s="106">
        <v>6.29</v>
      </c>
      <c r="H2481" s="106">
        <v>7.47</v>
      </c>
      <c r="I2481" s="106">
        <v>8.43</v>
      </c>
      <c r="J2481" s="106">
        <v>9.42</v>
      </c>
      <c r="K2481" s="106">
        <v>10.1</v>
      </c>
      <c r="L2481" s="106">
        <v>10.86</v>
      </c>
      <c r="M2481" s="106">
        <v>11.95</v>
      </c>
      <c r="N2481" s="106">
        <v>13.38</v>
      </c>
      <c r="O2481" s="106">
        <v>15.88</v>
      </c>
    </row>
    <row r="2482" spans="1:15">
      <c r="A2482" s="106">
        <v>2010</v>
      </c>
      <c r="B2482" s="106" t="s">
        <v>646</v>
      </c>
      <c r="C2482" s="106" t="s">
        <v>626</v>
      </c>
      <c r="D2482" s="106" t="s">
        <v>353</v>
      </c>
      <c r="E2482" s="106" t="s">
        <v>631</v>
      </c>
      <c r="F2482" s="106" t="s">
        <v>629</v>
      </c>
      <c r="G2482" s="106">
        <v>4.33</v>
      </c>
      <c r="H2482" s="106">
        <v>4.82</v>
      </c>
      <c r="I2482" s="106">
        <v>5.33</v>
      </c>
      <c r="J2482" s="106">
        <v>5.83</v>
      </c>
      <c r="K2482" s="106">
        <v>6.29</v>
      </c>
      <c r="L2482" s="106">
        <v>6.88</v>
      </c>
      <c r="M2482" s="106">
        <v>7.6</v>
      </c>
      <c r="N2482" s="106">
        <v>8.33</v>
      </c>
      <c r="O2482" s="106">
        <v>9.52</v>
      </c>
    </row>
    <row r="2483" spans="1:15">
      <c r="A2483" s="106">
        <v>2010</v>
      </c>
      <c r="B2483" s="106" t="s">
        <v>646</v>
      </c>
      <c r="C2483" s="106" t="s">
        <v>630</v>
      </c>
      <c r="D2483" s="106" t="s">
        <v>353</v>
      </c>
      <c r="E2483" s="106" t="s">
        <v>631</v>
      </c>
      <c r="F2483" s="106" t="s">
        <v>629</v>
      </c>
      <c r="G2483" s="106">
        <v>4.33</v>
      </c>
      <c r="H2483" s="106">
        <v>4.82</v>
      </c>
      <c r="I2483" s="106">
        <v>5.33</v>
      </c>
      <c r="J2483" s="106">
        <v>5.83</v>
      </c>
      <c r="K2483" s="106">
        <v>6.29</v>
      </c>
      <c r="L2483" s="106">
        <v>6.88</v>
      </c>
      <c r="M2483" s="106">
        <v>7.6</v>
      </c>
      <c r="N2483" s="106">
        <v>8.33</v>
      </c>
      <c r="O2483" s="106">
        <v>9.52</v>
      </c>
    </row>
    <row r="2484" spans="1:15">
      <c r="A2484" s="106">
        <v>2010</v>
      </c>
      <c r="B2484" s="106" t="s">
        <v>646</v>
      </c>
      <c r="C2484" s="106" t="s">
        <v>626</v>
      </c>
      <c r="D2484" s="106" t="s">
        <v>353</v>
      </c>
      <c r="E2484" s="106" t="s">
        <v>631</v>
      </c>
      <c r="F2484" s="106" t="s">
        <v>301</v>
      </c>
      <c r="G2484" s="106">
        <v>3.81</v>
      </c>
      <c r="H2484" s="106">
        <v>4.09</v>
      </c>
      <c r="I2484" s="106">
        <v>4.5199999999999996</v>
      </c>
      <c r="J2484" s="106">
        <v>4.7300000000000004</v>
      </c>
      <c r="K2484" s="106">
        <v>4.91</v>
      </c>
      <c r="L2484" s="106">
        <v>5.16</v>
      </c>
      <c r="M2484" s="106">
        <v>5.65</v>
      </c>
      <c r="N2484" s="106">
        <v>6.29</v>
      </c>
      <c r="O2484" s="106">
        <v>7.67</v>
      </c>
    </row>
    <row r="2485" spans="1:15">
      <c r="A2485" s="106">
        <v>2010</v>
      </c>
      <c r="B2485" s="106" t="s">
        <v>646</v>
      </c>
      <c r="C2485" s="106" t="s">
        <v>630</v>
      </c>
      <c r="D2485" s="106" t="s">
        <v>353</v>
      </c>
      <c r="E2485" s="106" t="s">
        <v>631</v>
      </c>
      <c r="F2485" s="106" t="s">
        <v>301</v>
      </c>
      <c r="G2485" s="106">
        <v>3.81</v>
      </c>
      <c r="H2485" s="106">
        <v>4.08</v>
      </c>
      <c r="I2485" s="106">
        <v>4.5</v>
      </c>
      <c r="J2485" s="106">
        <v>4.7300000000000004</v>
      </c>
      <c r="K2485" s="106">
        <v>4.91</v>
      </c>
      <c r="L2485" s="106">
        <v>5.14</v>
      </c>
      <c r="M2485" s="106">
        <v>5.65</v>
      </c>
      <c r="N2485" s="106">
        <v>6.29</v>
      </c>
      <c r="O2485" s="106">
        <v>7.66</v>
      </c>
    </row>
    <row r="2486" spans="1:15">
      <c r="A2486" s="106">
        <v>2010</v>
      </c>
      <c r="B2486" s="106" t="s">
        <v>646</v>
      </c>
      <c r="C2486" s="106" t="s">
        <v>626</v>
      </c>
      <c r="D2486" s="106" t="s">
        <v>353</v>
      </c>
      <c r="E2486" s="106" t="s">
        <v>631</v>
      </c>
      <c r="F2486" s="106" t="s">
        <v>353</v>
      </c>
      <c r="G2486" s="106">
        <v>4.16</v>
      </c>
      <c r="H2486" s="106">
        <v>4.6900000000000004</v>
      </c>
      <c r="I2486" s="106">
        <v>5.01</v>
      </c>
      <c r="J2486" s="106">
        <v>5.49</v>
      </c>
      <c r="K2486" s="106">
        <v>6.04</v>
      </c>
      <c r="L2486" s="106">
        <v>6.59</v>
      </c>
      <c r="M2486" s="106">
        <v>7.25</v>
      </c>
      <c r="N2486" s="106">
        <v>8.1199999999999992</v>
      </c>
      <c r="O2486" s="106">
        <v>9.32</v>
      </c>
    </row>
    <row r="2487" spans="1:15">
      <c r="A2487" s="106">
        <v>2010</v>
      </c>
      <c r="B2487" s="106" t="s">
        <v>646</v>
      </c>
      <c r="C2487" s="106" t="s">
        <v>630</v>
      </c>
      <c r="D2487" s="106" t="s">
        <v>353</v>
      </c>
      <c r="E2487" s="106" t="s">
        <v>631</v>
      </c>
      <c r="F2487" s="106" t="s">
        <v>353</v>
      </c>
      <c r="G2487" s="106">
        <v>4.1399999999999997</v>
      </c>
      <c r="H2487" s="106">
        <v>4.6900000000000004</v>
      </c>
      <c r="I2487" s="106">
        <v>5</v>
      </c>
      <c r="J2487" s="106">
        <v>5.49</v>
      </c>
      <c r="K2487" s="106">
        <v>6.03</v>
      </c>
      <c r="L2487" s="106">
        <v>6.59</v>
      </c>
      <c r="M2487" s="106">
        <v>7.25</v>
      </c>
      <c r="N2487" s="106">
        <v>8.11</v>
      </c>
      <c r="O2487" s="106">
        <v>9.32</v>
      </c>
    </row>
    <row r="2488" spans="1:15">
      <c r="A2488" s="106">
        <v>2010</v>
      </c>
      <c r="B2488" s="106" t="s">
        <v>646</v>
      </c>
      <c r="C2488" s="106" t="s">
        <v>626</v>
      </c>
      <c r="D2488" s="106" t="s">
        <v>353</v>
      </c>
      <c r="E2488" s="106" t="s">
        <v>353</v>
      </c>
      <c r="F2488" s="106" t="s">
        <v>629</v>
      </c>
      <c r="G2488" s="106">
        <v>4.75</v>
      </c>
      <c r="H2488" s="106">
        <v>5.5</v>
      </c>
      <c r="I2488" s="106">
        <v>6.23</v>
      </c>
      <c r="J2488" s="106">
        <v>7.05</v>
      </c>
      <c r="K2488" s="106">
        <v>7.83</v>
      </c>
      <c r="L2488" s="106">
        <v>8.68</v>
      </c>
      <c r="M2488" s="106">
        <v>9.76</v>
      </c>
      <c r="N2488" s="106">
        <v>11.19</v>
      </c>
      <c r="O2488" s="106">
        <v>13.69</v>
      </c>
    </row>
    <row r="2489" spans="1:15">
      <c r="A2489" s="106">
        <v>2010</v>
      </c>
      <c r="B2489" s="106" t="s">
        <v>646</v>
      </c>
      <c r="C2489" s="106" t="s">
        <v>630</v>
      </c>
      <c r="D2489" s="106" t="s">
        <v>353</v>
      </c>
      <c r="E2489" s="106" t="s">
        <v>353</v>
      </c>
      <c r="F2489" s="106" t="s">
        <v>629</v>
      </c>
      <c r="G2489" s="106">
        <v>4.75</v>
      </c>
      <c r="H2489" s="106">
        <v>5.49</v>
      </c>
      <c r="I2489" s="106">
        <v>6.23</v>
      </c>
      <c r="J2489" s="106">
        <v>7.05</v>
      </c>
      <c r="K2489" s="106">
        <v>7.83</v>
      </c>
      <c r="L2489" s="106">
        <v>8.68</v>
      </c>
      <c r="M2489" s="106">
        <v>9.76</v>
      </c>
      <c r="N2489" s="106">
        <v>11.19</v>
      </c>
      <c r="O2489" s="106">
        <v>13.69</v>
      </c>
    </row>
    <row r="2490" spans="1:15">
      <c r="A2490" s="106">
        <v>2010</v>
      </c>
      <c r="B2490" s="106" t="s">
        <v>646</v>
      </c>
      <c r="C2490" s="106" t="s">
        <v>626</v>
      </c>
      <c r="D2490" s="106" t="s">
        <v>353</v>
      </c>
      <c r="E2490" s="106" t="s">
        <v>353</v>
      </c>
      <c r="F2490" s="106" t="s">
        <v>301</v>
      </c>
      <c r="G2490" s="106">
        <v>3.84</v>
      </c>
      <c r="H2490" s="106">
        <v>4.41</v>
      </c>
      <c r="I2490" s="106">
        <v>4.75</v>
      </c>
      <c r="J2490" s="106">
        <v>5</v>
      </c>
      <c r="K2490" s="106">
        <v>5.5</v>
      </c>
      <c r="L2490" s="106">
        <v>6.12</v>
      </c>
      <c r="M2490" s="106">
        <v>7.17</v>
      </c>
      <c r="N2490" s="106">
        <v>9.06</v>
      </c>
      <c r="O2490" s="106">
        <v>10.86</v>
      </c>
    </row>
    <row r="2491" spans="1:15">
      <c r="A2491" s="106">
        <v>2010</v>
      </c>
      <c r="B2491" s="106" t="s">
        <v>646</v>
      </c>
      <c r="C2491" s="106" t="s">
        <v>630</v>
      </c>
      <c r="D2491" s="106" t="s">
        <v>353</v>
      </c>
      <c r="E2491" s="106" t="s">
        <v>353</v>
      </c>
      <c r="F2491" s="106" t="s">
        <v>301</v>
      </c>
      <c r="G2491" s="106">
        <v>3.83</v>
      </c>
      <c r="H2491" s="106">
        <v>4.3899999999999997</v>
      </c>
      <c r="I2491" s="106">
        <v>4.75</v>
      </c>
      <c r="J2491" s="106">
        <v>5</v>
      </c>
      <c r="K2491" s="106">
        <v>5.5</v>
      </c>
      <c r="L2491" s="106">
        <v>6.12</v>
      </c>
      <c r="M2491" s="106">
        <v>7.19</v>
      </c>
      <c r="N2491" s="106">
        <v>9.01</v>
      </c>
      <c r="O2491" s="106">
        <v>10.86</v>
      </c>
    </row>
    <row r="2492" spans="1:15">
      <c r="A2492" s="106">
        <v>2010</v>
      </c>
      <c r="B2492" s="106" t="s">
        <v>646</v>
      </c>
      <c r="C2492" s="106" t="s">
        <v>626</v>
      </c>
      <c r="D2492" s="106" t="s">
        <v>353</v>
      </c>
      <c r="E2492" s="106" t="s">
        <v>353</v>
      </c>
      <c r="F2492" s="106" t="s">
        <v>353</v>
      </c>
      <c r="G2492" s="106">
        <v>4.51</v>
      </c>
      <c r="H2492" s="106">
        <v>5.13</v>
      </c>
      <c r="I2492" s="106">
        <v>5.86</v>
      </c>
      <c r="J2492" s="106">
        <v>6.62</v>
      </c>
      <c r="K2492" s="106">
        <v>7.46</v>
      </c>
      <c r="L2492" s="106">
        <v>8.3800000000000008</v>
      </c>
      <c r="M2492" s="106">
        <v>9.5</v>
      </c>
      <c r="N2492" s="106">
        <v>10.86</v>
      </c>
      <c r="O2492" s="106">
        <v>13.33</v>
      </c>
    </row>
    <row r="2493" spans="1:15">
      <c r="A2493" s="106">
        <v>2010</v>
      </c>
      <c r="B2493" s="106" t="s">
        <v>646</v>
      </c>
      <c r="C2493" s="106" t="s">
        <v>630</v>
      </c>
      <c r="D2493" s="106" t="s">
        <v>353</v>
      </c>
      <c r="E2493" s="106" t="s">
        <v>353</v>
      </c>
      <c r="F2493" s="106" t="s">
        <v>353</v>
      </c>
      <c r="G2493" s="106">
        <v>4.51</v>
      </c>
      <c r="H2493" s="106">
        <v>5.12</v>
      </c>
      <c r="I2493" s="106">
        <v>5.85</v>
      </c>
      <c r="J2493" s="106">
        <v>6.62</v>
      </c>
      <c r="K2493" s="106">
        <v>7.45</v>
      </c>
      <c r="L2493" s="106">
        <v>8.3699999999999992</v>
      </c>
      <c r="M2493" s="106">
        <v>9.5</v>
      </c>
      <c r="N2493" s="106">
        <v>10.86</v>
      </c>
      <c r="O2493" s="106">
        <v>13.32</v>
      </c>
    </row>
    <row r="2494" spans="1:15">
      <c r="A2494" s="106">
        <v>2010</v>
      </c>
      <c r="B2494" s="106" t="s">
        <v>646</v>
      </c>
      <c r="C2494" s="106" t="s">
        <v>626</v>
      </c>
      <c r="D2494" s="106" t="s">
        <v>634</v>
      </c>
      <c r="E2494" s="106" t="s">
        <v>628</v>
      </c>
      <c r="F2494" s="106" t="s">
        <v>629</v>
      </c>
      <c r="G2494" s="106">
        <v>7.86</v>
      </c>
      <c r="H2494" s="106">
        <v>9.02</v>
      </c>
      <c r="I2494" s="106">
        <v>9.83</v>
      </c>
      <c r="J2494" s="106">
        <v>10.45</v>
      </c>
      <c r="K2494" s="106">
        <v>11.33</v>
      </c>
      <c r="L2494" s="106">
        <v>12.5</v>
      </c>
      <c r="M2494" s="106">
        <v>14.13</v>
      </c>
      <c r="N2494" s="106">
        <v>16.36</v>
      </c>
      <c r="O2494" s="106">
        <v>20.48</v>
      </c>
    </row>
    <row r="2495" spans="1:15">
      <c r="A2495" s="106">
        <v>2010</v>
      </c>
      <c r="B2495" s="106" t="s">
        <v>646</v>
      </c>
      <c r="C2495" s="106" t="s">
        <v>630</v>
      </c>
      <c r="D2495" s="106" t="s">
        <v>634</v>
      </c>
      <c r="E2495" s="106" t="s">
        <v>628</v>
      </c>
      <c r="F2495" s="106" t="s">
        <v>629</v>
      </c>
      <c r="G2495" s="106">
        <v>7.86</v>
      </c>
      <c r="H2495" s="106">
        <v>9.02</v>
      </c>
      <c r="I2495" s="106">
        <v>9.83</v>
      </c>
      <c r="J2495" s="106">
        <v>10.45</v>
      </c>
      <c r="K2495" s="106">
        <v>11.33</v>
      </c>
      <c r="L2495" s="106">
        <v>12.5</v>
      </c>
      <c r="M2495" s="106">
        <v>14.13</v>
      </c>
      <c r="N2495" s="106">
        <v>16.36</v>
      </c>
      <c r="O2495" s="106">
        <v>20.48</v>
      </c>
    </row>
    <row r="2496" spans="1:15">
      <c r="A2496" s="106">
        <v>2010</v>
      </c>
      <c r="B2496" s="106" t="s">
        <v>646</v>
      </c>
      <c r="C2496" s="106" t="s">
        <v>626</v>
      </c>
      <c r="D2496" s="106" t="s">
        <v>634</v>
      </c>
      <c r="E2496" s="106" t="s">
        <v>628</v>
      </c>
      <c r="F2496" s="106" t="s">
        <v>301</v>
      </c>
      <c r="G2496" s="106" t="s">
        <v>635</v>
      </c>
      <c r="H2496" s="106" t="s">
        <v>635</v>
      </c>
      <c r="I2496" s="106" t="s">
        <v>635</v>
      </c>
      <c r="J2496" s="106" t="s">
        <v>635</v>
      </c>
      <c r="K2496" s="106" t="s">
        <v>635</v>
      </c>
      <c r="L2496" s="106" t="s">
        <v>635</v>
      </c>
      <c r="M2496" s="106" t="s">
        <v>635</v>
      </c>
      <c r="N2496" s="106" t="s">
        <v>635</v>
      </c>
      <c r="O2496" s="106" t="s">
        <v>635</v>
      </c>
    </row>
    <row r="2497" spans="1:15">
      <c r="A2497" s="106">
        <v>2010</v>
      </c>
      <c r="B2497" s="106" t="s">
        <v>646</v>
      </c>
      <c r="C2497" s="106" t="s">
        <v>630</v>
      </c>
      <c r="D2497" s="106" t="s">
        <v>634</v>
      </c>
      <c r="E2497" s="106" t="s">
        <v>628</v>
      </c>
      <c r="F2497" s="106" t="s">
        <v>301</v>
      </c>
      <c r="G2497" s="106" t="s">
        <v>635</v>
      </c>
      <c r="H2497" s="106" t="s">
        <v>635</v>
      </c>
      <c r="I2497" s="106" t="s">
        <v>635</v>
      </c>
      <c r="J2497" s="106" t="s">
        <v>635</v>
      </c>
      <c r="K2497" s="106" t="s">
        <v>635</v>
      </c>
      <c r="L2497" s="106" t="s">
        <v>635</v>
      </c>
      <c r="M2497" s="106" t="s">
        <v>635</v>
      </c>
      <c r="N2497" s="106" t="s">
        <v>635</v>
      </c>
      <c r="O2497" s="106" t="s">
        <v>635</v>
      </c>
    </row>
    <row r="2498" spans="1:15">
      <c r="A2498" s="106">
        <v>2010</v>
      </c>
      <c r="B2498" s="106" t="s">
        <v>646</v>
      </c>
      <c r="C2498" s="106" t="s">
        <v>626</v>
      </c>
      <c r="D2498" s="106" t="s">
        <v>634</v>
      </c>
      <c r="E2498" s="106" t="s">
        <v>628</v>
      </c>
      <c r="F2498" s="106" t="s">
        <v>353</v>
      </c>
      <c r="G2498" s="106">
        <v>7.61</v>
      </c>
      <c r="H2498" s="106">
        <v>8.82</v>
      </c>
      <c r="I2498" s="106">
        <v>9.77</v>
      </c>
      <c r="J2498" s="106">
        <v>10.38</v>
      </c>
      <c r="K2498" s="106">
        <v>11.28</v>
      </c>
      <c r="L2498" s="106">
        <v>12.41</v>
      </c>
      <c r="M2498" s="106">
        <v>13.89</v>
      </c>
      <c r="N2498" s="106">
        <v>16.170000000000002</v>
      </c>
      <c r="O2498" s="106">
        <v>19.87</v>
      </c>
    </row>
    <row r="2499" spans="1:15">
      <c r="A2499" s="106">
        <v>2010</v>
      </c>
      <c r="B2499" s="106" t="s">
        <v>646</v>
      </c>
      <c r="C2499" s="106" t="s">
        <v>630</v>
      </c>
      <c r="D2499" s="106" t="s">
        <v>634</v>
      </c>
      <c r="E2499" s="106" t="s">
        <v>628</v>
      </c>
      <c r="F2499" s="106" t="s">
        <v>353</v>
      </c>
      <c r="G2499" s="106">
        <v>7.37</v>
      </c>
      <c r="H2499" s="106">
        <v>8.69</v>
      </c>
      <c r="I2499" s="106">
        <v>9.76</v>
      </c>
      <c r="J2499" s="106">
        <v>10.34</v>
      </c>
      <c r="K2499" s="106">
        <v>11.21</v>
      </c>
      <c r="L2499" s="106">
        <v>12.19</v>
      </c>
      <c r="M2499" s="106">
        <v>13.89</v>
      </c>
      <c r="N2499" s="106">
        <v>16.13</v>
      </c>
      <c r="O2499" s="106">
        <v>19.850000000000001</v>
      </c>
    </row>
    <row r="2500" spans="1:15">
      <c r="A2500" s="106">
        <v>2010</v>
      </c>
      <c r="B2500" s="106" t="s">
        <v>646</v>
      </c>
      <c r="C2500" s="106" t="s">
        <v>626</v>
      </c>
      <c r="D2500" s="106" t="s">
        <v>634</v>
      </c>
      <c r="E2500" s="106" t="s">
        <v>631</v>
      </c>
      <c r="F2500" s="106" t="s">
        <v>629</v>
      </c>
      <c r="G2500" s="106">
        <v>5.4</v>
      </c>
      <c r="H2500" s="106">
        <v>6.11</v>
      </c>
      <c r="I2500" s="106">
        <v>6.74</v>
      </c>
      <c r="J2500" s="106">
        <v>7.31</v>
      </c>
      <c r="K2500" s="106">
        <v>7.85</v>
      </c>
      <c r="L2500" s="106">
        <v>8.32</v>
      </c>
      <c r="M2500" s="106">
        <v>9.0399999999999991</v>
      </c>
      <c r="N2500" s="106">
        <v>9.8000000000000007</v>
      </c>
      <c r="O2500" s="106">
        <v>10.9</v>
      </c>
    </row>
    <row r="2501" spans="1:15">
      <c r="A2501" s="106">
        <v>2010</v>
      </c>
      <c r="B2501" s="106" t="s">
        <v>646</v>
      </c>
      <c r="C2501" s="106" t="s">
        <v>630</v>
      </c>
      <c r="D2501" s="106" t="s">
        <v>634</v>
      </c>
      <c r="E2501" s="106" t="s">
        <v>631</v>
      </c>
      <c r="F2501" s="106" t="s">
        <v>629</v>
      </c>
      <c r="G2501" s="106">
        <v>5.4</v>
      </c>
      <c r="H2501" s="106">
        <v>6.11</v>
      </c>
      <c r="I2501" s="106">
        <v>6.74</v>
      </c>
      <c r="J2501" s="106">
        <v>7.31</v>
      </c>
      <c r="K2501" s="106">
        <v>7.85</v>
      </c>
      <c r="L2501" s="106">
        <v>8.32</v>
      </c>
      <c r="M2501" s="106">
        <v>9.0399999999999991</v>
      </c>
      <c r="N2501" s="106">
        <v>9.8000000000000007</v>
      </c>
      <c r="O2501" s="106">
        <v>10.9</v>
      </c>
    </row>
    <row r="2502" spans="1:15">
      <c r="A2502" s="106">
        <v>2010</v>
      </c>
      <c r="B2502" s="106" t="s">
        <v>646</v>
      </c>
      <c r="C2502" s="106" t="s">
        <v>626</v>
      </c>
      <c r="D2502" s="106" t="s">
        <v>634</v>
      </c>
      <c r="E2502" s="106" t="s">
        <v>631</v>
      </c>
      <c r="F2502" s="106" t="s">
        <v>301</v>
      </c>
      <c r="G2502" s="106">
        <v>3.53</v>
      </c>
      <c r="H2502" s="106">
        <v>5.25</v>
      </c>
      <c r="I2502" s="106">
        <v>5.46</v>
      </c>
      <c r="J2502" s="106">
        <v>5.85</v>
      </c>
      <c r="K2502" s="106">
        <v>5.98</v>
      </c>
      <c r="L2502" s="106">
        <v>6.42</v>
      </c>
      <c r="M2502" s="106">
        <v>7.28</v>
      </c>
      <c r="N2502" s="106">
        <v>8.49</v>
      </c>
      <c r="O2502" s="106">
        <v>9.7899999999999991</v>
      </c>
    </row>
    <row r="2503" spans="1:15">
      <c r="A2503" s="106">
        <v>2010</v>
      </c>
      <c r="B2503" s="106" t="s">
        <v>646</v>
      </c>
      <c r="C2503" s="106" t="s">
        <v>630</v>
      </c>
      <c r="D2503" s="106" t="s">
        <v>634</v>
      </c>
      <c r="E2503" s="106" t="s">
        <v>631</v>
      </c>
      <c r="F2503" s="106" t="s">
        <v>301</v>
      </c>
      <c r="G2503" s="106">
        <v>3.53</v>
      </c>
      <c r="H2503" s="106">
        <v>5.25</v>
      </c>
      <c r="I2503" s="106">
        <v>5.46</v>
      </c>
      <c r="J2503" s="106">
        <v>5.85</v>
      </c>
      <c r="K2503" s="106">
        <v>5.98</v>
      </c>
      <c r="L2503" s="106">
        <v>6.42</v>
      </c>
      <c r="M2503" s="106">
        <v>7.28</v>
      </c>
      <c r="N2503" s="106">
        <v>8.49</v>
      </c>
      <c r="O2503" s="106">
        <v>9.7899999999999991</v>
      </c>
    </row>
    <row r="2504" spans="1:15">
      <c r="A2504" s="106">
        <v>2010</v>
      </c>
      <c r="B2504" s="106" t="s">
        <v>646</v>
      </c>
      <c r="C2504" s="106" t="s">
        <v>626</v>
      </c>
      <c r="D2504" s="106" t="s">
        <v>634</v>
      </c>
      <c r="E2504" s="106" t="s">
        <v>631</v>
      </c>
      <c r="F2504" s="106" t="s">
        <v>353</v>
      </c>
      <c r="G2504" s="106">
        <v>5.28</v>
      </c>
      <c r="H2504" s="106">
        <v>5.98</v>
      </c>
      <c r="I2504" s="106">
        <v>6.5</v>
      </c>
      <c r="J2504" s="106">
        <v>7.19</v>
      </c>
      <c r="K2504" s="106">
        <v>7.73</v>
      </c>
      <c r="L2504" s="106">
        <v>8.25</v>
      </c>
      <c r="M2504" s="106">
        <v>9</v>
      </c>
      <c r="N2504" s="106">
        <v>9.77</v>
      </c>
      <c r="O2504" s="106">
        <v>10.77</v>
      </c>
    </row>
    <row r="2505" spans="1:15">
      <c r="A2505" s="106">
        <v>2010</v>
      </c>
      <c r="B2505" s="106" t="s">
        <v>646</v>
      </c>
      <c r="C2505" s="106" t="s">
        <v>630</v>
      </c>
      <c r="D2505" s="106" t="s">
        <v>634</v>
      </c>
      <c r="E2505" s="106" t="s">
        <v>631</v>
      </c>
      <c r="F2505" s="106" t="s">
        <v>353</v>
      </c>
      <c r="G2505" s="106">
        <v>5.28</v>
      </c>
      <c r="H2505" s="106">
        <v>5.98</v>
      </c>
      <c r="I2505" s="106">
        <v>6.5</v>
      </c>
      <c r="J2505" s="106">
        <v>7.19</v>
      </c>
      <c r="K2505" s="106">
        <v>7.73</v>
      </c>
      <c r="L2505" s="106">
        <v>8.25</v>
      </c>
      <c r="M2505" s="106">
        <v>9</v>
      </c>
      <c r="N2505" s="106">
        <v>9.77</v>
      </c>
      <c r="O2505" s="106">
        <v>10.77</v>
      </c>
    </row>
    <row r="2506" spans="1:15">
      <c r="A2506" s="106">
        <v>2010</v>
      </c>
      <c r="B2506" s="106" t="s">
        <v>646</v>
      </c>
      <c r="C2506" s="106" t="s">
        <v>626</v>
      </c>
      <c r="D2506" s="106" t="s">
        <v>634</v>
      </c>
      <c r="E2506" s="106" t="s">
        <v>353</v>
      </c>
      <c r="F2506" s="106" t="s">
        <v>629</v>
      </c>
      <c r="G2506" s="106">
        <v>5.98</v>
      </c>
      <c r="H2506" s="106">
        <v>6.94</v>
      </c>
      <c r="I2506" s="106">
        <v>7.77</v>
      </c>
      <c r="J2506" s="106">
        <v>8.4700000000000006</v>
      </c>
      <c r="K2506" s="106">
        <v>9.3800000000000008</v>
      </c>
      <c r="L2506" s="106">
        <v>10.14</v>
      </c>
      <c r="M2506" s="106">
        <v>11.16</v>
      </c>
      <c r="N2506" s="106">
        <v>13.12</v>
      </c>
      <c r="O2506" s="106">
        <v>16.86</v>
      </c>
    </row>
    <row r="2507" spans="1:15">
      <c r="A2507" s="106">
        <v>2010</v>
      </c>
      <c r="B2507" s="106" t="s">
        <v>646</v>
      </c>
      <c r="C2507" s="106" t="s">
        <v>630</v>
      </c>
      <c r="D2507" s="106" t="s">
        <v>634</v>
      </c>
      <c r="E2507" s="106" t="s">
        <v>353</v>
      </c>
      <c r="F2507" s="106" t="s">
        <v>629</v>
      </c>
      <c r="G2507" s="106">
        <v>5.98</v>
      </c>
      <c r="H2507" s="106">
        <v>6.94</v>
      </c>
      <c r="I2507" s="106">
        <v>7.77</v>
      </c>
      <c r="J2507" s="106">
        <v>8.4700000000000006</v>
      </c>
      <c r="K2507" s="106">
        <v>9.3800000000000008</v>
      </c>
      <c r="L2507" s="106">
        <v>10.14</v>
      </c>
      <c r="M2507" s="106">
        <v>11.16</v>
      </c>
      <c r="N2507" s="106">
        <v>13.12</v>
      </c>
      <c r="O2507" s="106">
        <v>16.86</v>
      </c>
    </row>
    <row r="2508" spans="1:15">
      <c r="A2508" s="106">
        <v>2010</v>
      </c>
      <c r="B2508" s="106" t="s">
        <v>646</v>
      </c>
      <c r="C2508" s="106" t="s">
        <v>626</v>
      </c>
      <c r="D2508" s="106" t="s">
        <v>634</v>
      </c>
      <c r="E2508" s="106" t="s">
        <v>353</v>
      </c>
      <c r="F2508" s="106" t="s">
        <v>301</v>
      </c>
      <c r="G2508" s="106">
        <v>4.8</v>
      </c>
      <c r="H2508" s="106">
        <v>5.05</v>
      </c>
      <c r="I2508" s="106">
        <v>5.49</v>
      </c>
      <c r="J2508" s="106">
        <v>5.98</v>
      </c>
      <c r="K2508" s="106">
        <v>6.42</v>
      </c>
      <c r="L2508" s="106">
        <v>7.78</v>
      </c>
      <c r="M2508" s="106">
        <v>9.42</v>
      </c>
      <c r="N2508" s="106">
        <v>10.56</v>
      </c>
      <c r="O2508" s="106">
        <v>13.89</v>
      </c>
    </row>
    <row r="2509" spans="1:15">
      <c r="A2509" s="106">
        <v>2010</v>
      </c>
      <c r="B2509" s="106" t="s">
        <v>646</v>
      </c>
      <c r="C2509" s="106" t="s">
        <v>630</v>
      </c>
      <c r="D2509" s="106" t="s">
        <v>634</v>
      </c>
      <c r="E2509" s="106" t="s">
        <v>353</v>
      </c>
      <c r="F2509" s="106" t="s">
        <v>301</v>
      </c>
      <c r="G2509" s="106">
        <v>4.8099999999999996</v>
      </c>
      <c r="H2509" s="106">
        <v>5.05</v>
      </c>
      <c r="I2509" s="106">
        <v>5.69</v>
      </c>
      <c r="J2509" s="106">
        <v>5.98</v>
      </c>
      <c r="K2509" s="106">
        <v>7.24</v>
      </c>
      <c r="L2509" s="106">
        <v>7.53</v>
      </c>
      <c r="M2509" s="106">
        <v>9.1300000000000008</v>
      </c>
      <c r="N2509" s="106">
        <v>10.08</v>
      </c>
      <c r="O2509" s="106">
        <v>13.89</v>
      </c>
    </row>
    <row r="2510" spans="1:15">
      <c r="A2510" s="106">
        <v>2010</v>
      </c>
      <c r="B2510" s="106" t="s">
        <v>646</v>
      </c>
      <c r="C2510" s="106" t="s">
        <v>626</v>
      </c>
      <c r="D2510" s="106" t="s">
        <v>634</v>
      </c>
      <c r="E2510" s="106" t="s">
        <v>353</v>
      </c>
      <c r="F2510" s="106" t="s">
        <v>353</v>
      </c>
      <c r="G2510" s="106">
        <v>5.73</v>
      </c>
      <c r="H2510" s="106">
        <v>6.73</v>
      </c>
      <c r="I2510" s="106">
        <v>7.68</v>
      </c>
      <c r="J2510" s="106">
        <v>8.3699999999999992</v>
      </c>
      <c r="K2510" s="106">
        <v>9.2200000000000006</v>
      </c>
      <c r="L2510" s="106">
        <v>10.039999999999999</v>
      </c>
      <c r="M2510" s="106">
        <v>11.05</v>
      </c>
      <c r="N2510" s="106">
        <v>12.79</v>
      </c>
      <c r="O2510" s="106">
        <v>16.72</v>
      </c>
    </row>
    <row r="2511" spans="1:15">
      <c r="A2511" s="106">
        <v>2010</v>
      </c>
      <c r="B2511" s="106" t="s">
        <v>646</v>
      </c>
      <c r="C2511" s="106" t="s">
        <v>630</v>
      </c>
      <c r="D2511" s="106" t="s">
        <v>634</v>
      </c>
      <c r="E2511" s="106" t="s">
        <v>353</v>
      </c>
      <c r="F2511" s="106" t="s">
        <v>353</v>
      </c>
      <c r="G2511" s="106">
        <v>5.73</v>
      </c>
      <c r="H2511" s="106">
        <v>6.74</v>
      </c>
      <c r="I2511" s="106">
        <v>7.66</v>
      </c>
      <c r="J2511" s="106">
        <v>8.35</v>
      </c>
      <c r="K2511" s="106">
        <v>9.19</v>
      </c>
      <c r="L2511" s="106">
        <v>10.029999999999999</v>
      </c>
      <c r="M2511" s="106">
        <v>11.02</v>
      </c>
      <c r="N2511" s="106">
        <v>12.75</v>
      </c>
      <c r="O2511" s="106">
        <v>16.71</v>
      </c>
    </row>
    <row r="2512" spans="1:15">
      <c r="A2512" s="106">
        <v>2010</v>
      </c>
      <c r="B2512" s="106" t="s">
        <v>298</v>
      </c>
      <c r="C2512" s="106" t="s">
        <v>626</v>
      </c>
      <c r="D2512" s="106" t="s">
        <v>627</v>
      </c>
      <c r="E2512" s="106" t="s">
        <v>641</v>
      </c>
      <c r="F2512" s="106" t="s">
        <v>629</v>
      </c>
      <c r="G2512" s="106" t="s">
        <v>635</v>
      </c>
      <c r="H2512" s="106" t="s">
        <v>635</v>
      </c>
      <c r="I2512" s="106" t="s">
        <v>635</v>
      </c>
      <c r="J2512" s="106" t="s">
        <v>635</v>
      </c>
      <c r="K2512" s="106" t="s">
        <v>635</v>
      </c>
      <c r="L2512" s="106" t="s">
        <v>635</v>
      </c>
      <c r="M2512" s="106" t="s">
        <v>635</v>
      </c>
      <c r="N2512" s="106" t="s">
        <v>635</v>
      </c>
      <c r="O2512" s="106" t="s">
        <v>635</v>
      </c>
    </row>
    <row r="2513" spans="1:15">
      <c r="A2513" s="106">
        <v>2010</v>
      </c>
      <c r="B2513" s="106" t="s">
        <v>298</v>
      </c>
      <c r="C2513" s="106" t="s">
        <v>630</v>
      </c>
      <c r="D2513" s="106" t="s">
        <v>627</v>
      </c>
      <c r="E2513" s="106" t="s">
        <v>641</v>
      </c>
      <c r="F2513" s="106" t="s">
        <v>629</v>
      </c>
      <c r="G2513" s="106" t="s">
        <v>635</v>
      </c>
      <c r="H2513" s="106" t="s">
        <v>635</v>
      </c>
      <c r="I2513" s="106" t="s">
        <v>635</v>
      </c>
      <c r="J2513" s="106" t="s">
        <v>635</v>
      </c>
      <c r="K2513" s="106" t="s">
        <v>635</v>
      </c>
      <c r="L2513" s="106" t="s">
        <v>635</v>
      </c>
      <c r="M2513" s="106" t="s">
        <v>635</v>
      </c>
      <c r="N2513" s="106" t="s">
        <v>635</v>
      </c>
      <c r="O2513" s="106" t="s">
        <v>635</v>
      </c>
    </row>
    <row r="2514" spans="1:15">
      <c r="A2514" s="106">
        <v>2010</v>
      </c>
      <c r="B2514" s="106" t="s">
        <v>298</v>
      </c>
      <c r="C2514" s="106" t="s">
        <v>626</v>
      </c>
      <c r="D2514" s="106" t="s">
        <v>627</v>
      </c>
      <c r="E2514" s="106" t="s">
        <v>641</v>
      </c>
      <c r="F2514" s="106" t="s">
        <v>353</v>
      </c>
      <c r="G2514" s="106" t="s">
        <v>635</v>
      </c>
      <c r="H2514" s="106" t="s">
        <v>635</v>
      </c>
      <c r="I2514" s="106" t="s">
        <v>635</v>
      </c>
      <c r="J2514" s="106" t="s">
        <v>635</v>
      </c>
      <c r="K2514" s="106" t="s">
        <v>635</v>
      </c>
      <c r="L2514" s="106" t="s">
        <v>635</v>
      </c>
      <c r="M2514" s="106" t="s">
        <v>635</v>
      </c>
      <c r="N2514" s="106" t="s">
        <v>635</v>
      </c>
      <c r="O2514" s="106" t="s">
        <v>635</v>
      </c>
    </row>
    <row r="2515" spans="1:15">
      <c r="A2515" s="106">
        <v>2010</v>
      </c>
      <c r="B2515" s="106" t="s">
        <v>298</v>
      </c>
      <c r="C2515" s="106" t="s">
        <v>630</v>
      </c>
      <c r="D2515" s="106" t="s">
        <v>627</v>
      </c>
      <c r="E2515" s="106" t="s">
        <v>641</v>
      </c>
      <c r="F2515" s="106" t="s">
        <v>353</v>
      </c>
      <c r="G2515" s="106" t="s">
        <v>635</v>
      </c>
      <c r="H2515" s="106" t="s">
        <v>635</v>
      </c>
      <c r="I2515" s="106" t="s">
        <v>635</v>
      </c>
      <c r="J2515" s="106" t="s">
        <v>635</v>
      </c>
      <c r="K2515" s="106" t="s">
        <v>635</v>
      </c>
      <c r="L2515" s="106" t="s">
        <v>635</v>
      </c>
      <c r="M2515" s="106" t="s">
        <v>635</v>
      </c>
      <c r="N2515" s="106" t="s">
        <v>635</v>
      </c>
      <c r="O2515" s="106" t="s">
        <v>635</v>
      </c>
    </row>
    <row r="2516" spans="1:15">
      <c r="A2516" s="106">
        <v>2010</v>
      </c>
      <c r="B2516" s="106" t="s">
        <v>298</v>
      </c>
      <c r="C2516" s="106" t="s">
        <v>626</v>
      </c>
      <c r="D2516" s="106" t="s">
        <v>627</v>
      </c>
      <c r="E2516" s="106" t="s">
        <v>628</v>
      </c>
      <c r="F2516" s="106" t="s">
        <v>629</v>
      </c>
      <c r="G2516" s="106">
        <v>13.22</v>
      </c>
      <c r="H2516" s="106">
        <v>15.43</v>
      </c>
      <c r="I2516" s="106">
        <v>17.309999999999999</v>
      </c>
      <c r="J2516" s="106">
        <v>19.149999999999999</v>
      </c>
      <c r="K2516" s="106">
        <v>21.13</v>
      </c>
      <c r="L2516" s="106">
        <v>23.81</v>
      </c>
      <c r="M2516" s="106">
        <v>26.91</v>
      </c>
      <c r="N2516" s="106">
        <v>30.99</v>
      </c>
      <c r="O2516" s="106">
        <v>37.979999999999997</v>
      </c>
    </row>
    <row r="2517" spans="1:15">
      <c r="A2517" s="106">
        <v>2010</v>
      </c>
      <c r="B2517" s="106" t="s">
        <v>298</v>
      </c>
      <c r="C2517" s="106" t="s">
        <v>630</v>
      </c>
      <c r="D2517" s="106" t="s">
        <v>627</v>
      </c>
      <c r="E2517" s="106" t="s">
        <v>628</v>
      </c>
      <c r="F2517" s="106" t="s">
        <v>629</v>
      </c>
      <c r="G2517" s="106">
        <v>13.13</v>
      </c>
      <c r="H2517" s="106">
        <v>15.37</v>
      </c>
      <c r="I2517" s="106">
        <v>17.27</v>
      </c>
      <c r="J2517" s="106">
        <v>19.11</v>
      </c>
      <c r="K2517" s="106">
        <v>21.11</v>
      </c>
      <c r="L2517" s="106">
        <v>23.81</v>
      </c>
      <c r="M2517" s="106">
        <v>26.88</v>
      </c>
      <c r="N2517" s="106">
        <v>30.95</v>
      </c>
      <c r="O2517" s="106">
        <v>37.950000000000003</v>
      </c>
    </row>
    <row r="2518" spans="1:15">
      <c r="A2518" s="106">
        <v>2010</v>
      </c>
      <c r="B2518" s="106" t="s">
        <v>298</v>
      </c>
      <c r="C2518" s="106" t="s">
        <v>626</v>
      </c>
      <c r="D2518" s="106" t="s">
        <v>627</v>
      </c>
      <c r="E2518" s="106" t="s">
        <v>628</v>
      </c>
      <c r="F2518" s="106" t="s">
        <v>301</v>
      </c>
      <c r="G2518" s="106">
        <v>10.130000000000001</v>
      </c>
      <c r="H2518" s="106">
        <v>12.36</v>
      </c>
      <c r="I2518" s="106">
        <v>14.31</v>
      </c>
      <c r="J2518" s="106">
        <v>16.190000000000001</v>
      </c>
      <c r="K2518" s="106">
        <v>18.27</v>
      </c>
      <c r="L2518" s="106">
        <v>20.3</v>
      </c>
      <c r="M2518" s="106">
        <v>22.66</v>
      </c>
      <c r="N2518" s="106">
        <v>26.14</v>
      </c>
      <c r="O2518" s="106">
        <v>31.99</v>
      </c>
    </row>
    <row r="2519" spans="1:15">
      <c r="A2519" s="106">
        <v>2010</v>
      </c>
      <c r="B2519" s="106" t="s">
        <v>298</v>
      </c>
      <c r="C2519" s="106" t="s">
        <v>630</v>
      </c>
      <c r="D2519" s="106" t="s">
        <v>627</v>
      </c>
      <c r="E2519" s="106" t="s">
        <v>628</v>
      </c>
      <c r="F2519" s="106" t="s">
        <v>301</v>
      </c>
      <c r="G2519" s="106">
        <v>10.1</v>
      </c>
      <c r="H2519" s="106">
        <v>12.32</v>
      </c>
      <c r="I2519" s="106">
        <v>14.28</v>
      </c>
      <c r="J2519" s="106">
        <v>16.16</v>
      </c>
      <c r="K2519" s="106">
        <v>18.239999999999998</v>
      </c>
      <c r="L2519" s="106">
        <v>20.29</v>
      </c>
      <c r="M2519" s="106">
        <v>22.64</v>
      </c>
      <c r="N2519" s="106">
        <v>26.11</v>
      </c>
      <c r="O2519" s="106">
        <v>31.98</v>
      </c>
    </row>
    <row r="2520" spans="1:15">
      <c r="A2520" s="106">
        <v>2010</v>
      </c>
      <c r="B2520" s="106" t="s">
        <v>298</v>
      </c>
      <c r="C2520" s="106" t="s">
        <v>626</v>
      </c>
      <c r="D2520" s="106" t="s">
        <v>627</v>
      </c>
      <c r="E2520" s="106" t="s">
        <v>628</v>
      </c>
      <c r="F2520" s="106" t="s">
        <v>353</v>
      </c>
      <c r="G2520" s="106">
        <v>12.08</v>
      </c>
      <c r="H2520" s="106">
        <v>14.44</v>
      </c>
      <c r="I2520" s="106">
        <v>16.350000000000001</v>
      </c>
      <c r="J2520" s="106">
        <v>18.27</v>
      </c>
      <c r="K2520" s="106">
        <v>20.25</v>
      </c>
      <c r="L2520" s="106">
        <v>22.58</v>
      </c>
      <c r="M2520" s="106">
        <v>25.63</v>
      </c>
      <c r="N2520" s="106">
        <v>29.57</v>
      </c>
      <c r="O2520" s="106">
        <v>36.409999999999997</v>
      </c>
    </row>
    <row r="2521" spans="1:15">
      <c r="A2521" s="106">
        <v>2010</v>
      </c>
      <c r="B2521" s="106" t="s">
        <v>298</v>
      </c>
      <c r="C2521" s="106" t="s">
        <v>630</v>
      </c>
      <c r="D2521" s="106" t="s">
        <v>627</v>
      </c>
      <c r="E2521" s="106" t="s">
        <v>628</v>
      </c>
      <c r="F2521" s="106" t="s">
        <v>353</v>
      </c>
      <c r="G2521" s="106">
        <v>12.02</v>
      </c>
      <c r="H2521" s="106">
        <v>14.4</v>
      </c>
      <c r="I2521" s="106">
        <v>16.32</v>
      </c>
      <c r="J2521" s="106">
        <v>18.21</v>
      </c>
      <c r="K2521" s="106">
        <v>20.239999999999998</v>
      </c>
      <c r="L2521" s="106">
        <v>22.55</v>
      </c>
      <c r="M2521" s="106">
        <v>25.6</v>
      </c>
      <c r="N2521" s="106">
        <v>29.53</v>
      </c>
      <c r="O2521" s="106">
        <v>36.36</v>
      </c>
    </row>
    <row r="2522" spans="1:15">
      <c r="A2522" s="106">
        <v>2010</v>
      </c>
      <c r="B2522" s="106" t="s">
        <v>298</v>
      </c>
      <c r="C2522" s="106" t="s">
        <v>626</v>
      </c>
      <c r="D2522" s="106" t="s">
        <v>627</v>
      </c>
      <c r="E2522" s="106" t="s">
        <v>631</v>
      </c>
      <c r="F2522" s="106" t="s">
        <v>629</v>
      </c>
      <c r="G2522" s="106">
        <v>9.32</v>
      </c>
      <c r="H2522" s="106">
        <v>10.53</v>
      </c>
      <c r="I2522" s="106">
        <v>11.52</v>
      </c>
      <c r="J2522" s="106">
        <v>12.42</v>
      </c>
      <c r="K2522" s="106">
        <v>13.37</v>
      </c>
      <c r="L2522" s="106">
        <v>14.39</v>
      </c>
      <c r="M2522" s="106">
        <v>15.59</v>
      </c>
      <c r="N2522" s="106">
        <v>17.350000000000001</v>
      </c>
      <c r="O2522" s="106">
        <v>20.51</v>
      </c>
    </row>
    <row r="2523" spans="1:15">
      <c r="A2523" s="106">
        <v>2010</v>
      </c>
      <c r="B2523" s="106" t="s">
        <v>298</v>
      </c>
      <c r="C2523" s="106" t="s">
        <v>630</v>
      </c>
      <c r="D2523" s="106" t="s">
        <v>627</v>
      </c>
      <c r="E2523" s="106" t="s">
        <v>631</v>
      </c>
      <c r="F2523" s="106" t="s">
        <v>629</v>
      </c>
      <c r="G2523" s="106">
        <v>9.15</v>
      </c>
      <c r="H2523" s="106">
        <v>10.42</v>
      </c>
      <c r="I2523" s="106">
        <v>11.41</v>
      </c>
      <c r="J2523" s="106">
        <v>12.35</v>
      </c>
      <c r="K2523" s="106">
        <v>13.29</v>
      </c>
      <c r="L2523" s="106">
        <v>14.34</v>
      </c>
      <c r="M2523" s="106">
        <v>15.54</v>
      </c>
      <c r="N2523" s="106">
        <v>17.260000000000002</v>
      </c>
      <c r="O2523" s="106">
        <v>20.43</v>
      </c>
    </row>
    <row r="2524" spans="1:15">
      <c r="A2524" s="106">
        <v>2010</v>
      </c>
      <c r="B2524" s="106" t="s">
        <v>298</v>
      </c>
      <c r="C2524" s="106" t="s">
        <v>626</v>
      </c>
      <c r="D2524" s="106" t="s">
        <v>627</v>
      </c>
      <c r="E2524" s="106" t="s">
        <v>631</v>
      </c>
      <c r="F2524" s="106" t="s">
        <v>301</v>
      </c>
      <c r="G2524" s="106">
        <v>6.93</v>
      </c>
      <c r="H2524" s="106">
        <v>8.75</v>
      </c>
      <c r="I2524" s="106">
        <v>9.5399999999999991</v>
      </c>
      <c r="J2524" s="106">
        <v>10.14</v>
      </c>
      <c r="K2524" s="106">
        <v>10.51</v>
      </c>
      <c r="L2524" s="106">
        <v>11.25</v>
      </c>
      <c r="M2524" s="106">
        <v>12.39</v>
      </c>
      <c r="N2524" s="106">
        <v>14.02</v>
      </c>
      <c r="O2524" s="106">
        <v>16.579999999999998</v>
      </c>
    </row>
    <row r="2525" spans="1:15">
      <c r="A2525" s="106">
        <v>2010</v>
      </c>
      <c r="B2525" s="106" t="s">
        <v>298</v>
      </c>
      <c r="C2525" s="106" t="s">
        <v>630</v>
      </c>
      <c r="D2525" s="106" t="s">
        <v>627</v>
      </c>
      <c r="E2525" s="106" t="s">
        <v>631</v>
      </c>
      <c r="F2525" s="106" t="s">
        <v>301</v>
      </c>
      <c r="G2525" s="106">
        <v>6.85</v>
      </c>
      <c r="H2525" s="106">
        <v>8.7200000000000006</v>
      </c>
      <c r="I2525" s="106">
        <v>9.52</v>
      </c>
      <c r="J2525" s="106">
        <v>10.14</v>
      </c>
      <c r="K2525" s="106">
        <v>10.5</v>
      </c>
      <c r="L2525" s="106">
        <v>11.23</v>
      </c>
      <c r="M2525" s="106">
        <v>12.38</v>
      </c>
      <c r="N2525" s="106">
        <v>14.01</v>
      </c>
      <c r="O2525" s="106">
        <v>16.57</v>
      </c>
    </row>
    <row r="2526" spans="1:15">
      <c r="A2526" s="106">
        <v>2010</v>
      </c>
      <c r="B2526" s="106" t="s">
        <v>298</v>
      </c>
      <c r="C2526" s="106" t="s">
        <v>626</v>
      </c>
      <c r="D2526" s="106" t="s">
        <v>627</v>
      </c>
      <c r="E2526" s="106" t="s">
        <v>631</v>
      </c>
      <c r="F2526" s="106" t="s">
        <v>353</v>
      </c>
      <c r="G2526" s="106">
        <v>8.0399999999999991</v>
      </c>
      <c r="H2526" s="106">
        <v>9.33</v>
      </c>
      <c r="I2526" s="106">
        <v>10.15</v>
      </c>
      <c r="J2526" s="106">
        <v>10.73</v>
      </c>
      <c r="K2526" s="106">
        <v>11.65</v>
      </c>
      <c r="L2526" s="106">
        <v>12.76</v>
      </c>
      <c r="M2526" s="106">
        <v>14.04</v>
      </c>
      <c r="N2526" s="106">
        <v>15.67</v>
      </c>
      <c r="O2526" s="106">
        <v>18.489999999999998</v>
      </c>
    </row>
    <row r="2527" spans="1:15">
      <c r="A2527" s="106">
        <v>2010</v>
      </c>
      <c r="B2527" s="106" t="s">
        <v>298</v>
      </c>
      <c r="C2527" s="106" t="s">
        <v>630</v>
      </c>
      <c r="D2527" s="106" t="s">
        <v>627</v>
      </c>
      <c r="E2527" s="106" t="s">
        <v>631</v>
      </c>
      <c r="F2527" s="106" t="s">
        <v>353</v>
      </c>
      <c r="G2527" s="106">
        <v>7.78</v>
      </c>
      <c r="H2527" s="106">
        <v>9.27</v>
      </c>
      <c r="I2527" s="106">
        <v>10.130000000000001</v>
      </c>
      <c r="J2527" s="106">
        <v>10.69</v>
      </c>
      <c r="K2527" s="106">
        <v>11.61</v>
      </c>
      <c r="L2527" s="106">
        <v>12.72</v>
      </c>
      <c r="M2527" s="106">
        <v>14.02</v>
      </c>
      <c r="N2527" s="106">
        <v>15.63</v>
      </c>
      <c r="O2527" s="106">
        <v>18.440000000000001</v>
      </c>
    </row>
    <row r="2528" spans="1:15">
      <c r="A2528" s="106">
        <v>2010</v>
      </c>
      <c r="B2528" s="106" t="s">
        <v>298</v>
      </c>
      <c r="C2528" s="106" t="s">
        <v>626</v>
      </c>
      <c r="D2528" s="106" t="s">
        <v>627</v>
      </c>
      <c r="E2528" s="106" t="s">
        <v>353</v>
      </c>
      <c r="F2528" s="106" t="s">
        <v>629</v>
      </c>
      <c r="G2528" s="106">
        <v>10.46</v>
      </c>
      <c r="H2528" s="106">
        <v>12.14</v>
      </c>
      <c r="I2528" s="106">
        <v>13.65</v>
      </c>
      <c r="J2528" s="106">
        <v>15.13</v>
      </c>
      <c r="K2528" s="106">
        <v>16.84</v>
      </c>
      <c r="L2528" s="106">
        <v>18.95</v>
      </c>
      <c r="M2528" s="106">
        <v>21.68</v>
      </c>
      <c r="N2528" s="106">
        <v>25.95</v>
      </c>
      <c r="O2528" s="106">
        <v>32.56</v>
      </c>
    </row>
    <row r="2529" spans="1:15">
      <c r="A2529" s="106">
        <v>2010</v>
      </c>
      <c r="B2529" s="106" t="s">
        <v>298</v>
      </c>
      <c r="C2529" s="106" t="s">
        <v>630</v>
      </c>
      <c r="D2529" s="106" t="s">
        <v>627</v>
      </c>
      <c r="E2529" s="106" t="s">
        <v>353</v>
      </c>
      <c r="F2529" s="106" t="s">
        <v>629</v>
      </c>
      <c r="G2529" s="106">
        <v>10.34</v>
      </c>
      <c r="H2529" s="106">
        <v>12.04</v>
      </c>
      <c r="I2529" s="106">
        <v>13.58</v>
      </c>
      <c r="J2529" s="106">
        <v>15.03</v>
      </c>
      <c r="K2529" s="106">
        <v>16.75</v>
      </c>
      <c r="L2529" s="106">
        <v>18.88</v>
      </c>
      <c r="M2529" s="106">
        <v>21.6</v>
      </c>
      <c r="N2529" s="106">
        <v>25.86</v>
      </c>
      <c r="O2529" s="106">
        <v>32.47</v>
      </c>
    </row>
    <row r="2530" spans="1:15">
      <c r="A2530" s="106">
        <v>2010</v>
      </c>
      <c r="B2530" s="106" t="s">
        <v>298</v>
      </c>
      <c r="C2530" s="106" t="s">
        <v>626</v>
      </c>
      <c r="D2530" s="106" t="s">
        <v>627</v>
      </c>
      <c r="E2530" s="106" t="s">
        <v>353</v>
      </c>
      <c r="F2530" s="106" t="s">
        <v>301</v>
      </c>
      <c r="G2530" s="106">
        <v>7.8</v>
      </c>
      <c r="H2530" s="106">
        <v>9.2200000000000006</v>
      </c>
      <c r="I2530" s="106">
        <v>10.1</v>
      </c>
      <c r="J2530" s="106">
        <v>10.61</v>
      </c>
      <c r="K2530" s="106">
        <v>11.71</v>
      </c>
      <c r="L2530" s="106">
        <v>13.18</v>
      </c>
      <c r="M2530" s="106">
        <v>15.18</v>
      </c>
      <c r="N2530" s="106">
        <v>18.11</v>
      </c>
      <c r="O2530" s="106">
        <v>23.47</v>
      </c>
    </row>
    <row r="2531" spans="1:15">
      <c r="A2531" s="106">
        <v>2010</v>
      </c>
      <c r="B2531" s="106" t="s">
        <v>298</v>
      </c>
      <c r="C2531" s="106" t="s">
        <v>630</v>
      </c>
      <c r="D2531" s="106" t="s">
        <v>627</v>
      </c>
      <c r="E2531" s="106" t="s">
        <v>353</v>
      </c>
      <c r="F2531" s="106" t="s">
        <v>301</v>
      </c>
      <c r="G2531" s="106">
        <v>7.7</v>
      </c>
      <c r="H2531" s="106">
        <v>9.19</v>
      </c>
      <c r="I2531" s="106">
        <v>10.1</v>
      </c>
      <c r="J2531" s="106">
        <v>10.59</v>
      </c>
      <c r="K2531" s="106">
        <v>11.68</v>
      </c>
      <c r="L2531" s="106">
        <v>13.16</v>
      </c>
      <c r="M2531" s="106">
        <v>15.17</v>
      </c>
      <c r="N2531" s="106">
        <v>18.059999999999999</v>
      </c>
      <c r="O2531" s="106">
        <v>23.46</v>
      </c>
    </row>
    <row r="2532" spans="1:15">
      <c r="A2532" s="106">
        <v>2010</v>
      </c>
      <c r="B2532" s="106" t="s">
        <v>298</v>
      </c>
      <c r="C2532" s="106" t="s">
        <v>626</v>
      </c>
      <c r="D2532" s="106" t="s">
        <v>627</v>
      </c>
      <c r="E2532" s="106" t="s">
        <v>353</v>
      </c>
      <c r="F2532" s="106" t="s">
        <v>353</v>
      </c>
      <c r="G2532" s="106">
        <v>8.9499999999999993</v>
      </c>
      <c r="H2532" s="106">
        <v>10.23</v>
      </c>
      <c r="I2532" s="106">
        <v>11.4</v>
      </c>
      <c r="J2532" s="106">
        <v>12.88</v>
      </c>
      <c r="K2532" s="106">
        <v>14.52</v>
      </c>
      <c r="L2532" s="106">
        <v>16.37</v>
      </c>
      <c r="M2532" s="106">
        <v>18.899999999999999</v>
      </c>
      <c r="N2532" s="106">
        <v>22.63</v>
      </c>
      <c r="O2532" s="106">
        <v>29.26</v>
      </c>
    </row>
    <row r="2533" spans="1:15">
      <c r="A2533" s="106">
        <v>2010</v>
      </c>
      <c r="B2533" s="106" t="s">
        <v>298</v>
      </c>
      <c r="C2533" s="106" t="s">
        <v>630</v>
      </c>
      <c r="D2533" s="106" t="s">
        <v>627</v>
      </c>
      <c r="E2533" s="106" t="s">
        <v>353</v>
      </c>
      <c r="F2533" s="106" t="s">
        <v>353</v>
      </c>
      <c r="G2533" s="106">
        <v>8.8699999999999992</v>
      </c>
      <c r="H2533" s="106">
        <v>10.199999999999999</v>
      </c>
      <c r="I2533" s="106">
        <v>11.34</v>
      </c>
      <c r="J2533" s="106">
        <v>12.82</v>
      </c>
      <c r="K2533" s="106">
        <v>14.46</v>
      </c>
      <c r="L2533" s="106">
        <v>16.329999999999998</v>
      </c>
      <c r="M2533" s="106">
        <v>18.84</v>
      </c>
      <c r="N2533" s="106">
        <v>22.57</v>
      </c>
      <c r="O2533" s="106">
        <v>29.18</v>
      </c>
    </row>
    <row r="2534" spans="1:15">
      <c r="A2534" s="106">
        <v>2010</v>
      </c>
      <c r="B2534" s="106" t="s">
        <v>298</v>
      </c>
      <c r="C2534" s="106" t="s">
        <v>626</v>
      </c>
      <c r="D2534" s="106" t="s">
        <v>113</v>
      </c>
      <c r="E2534" s="106" t="s">
        <v>641</v>
      </c>
      <c r="F2534" s="106" t="s">
        <v>629</v>
      </c>
      <c r="G2534" s="106" t="s">
        <v>635</v>
      </c>
      <c r="H2534" s="106" t="s">
        <v>635</v>
      </c>
      <c r="I2534" s="106" t="s">
        <v>635</v>
      </c>
      <c r="J2534" s="106" t="s">
        <v>635</v>
      </c>
      <c r="K2534" s="106" t="s">
        <v>635</v>
      </c>
      <c r="L2534" s="106" t="s">
        <v>635</v>
      </c>
      <c r="M2534" s="106" t="s">
        <v>635</v>
      </c>
      <c r="N2534" s="106" t="s">
        <v>635</v>
      </c>
      <c r="O2534" s="106" t="s">
        <v>635</v>
      </c>
    </row>
    <row r="2535" spans="1:15">
      <c r="A2535" s="106">
        <v>2010</v>
      </c>
      <c r="B2535" s="106" t="s">
        <v>298</v>
      </c>
      <c r="C2535" s="106" t="s">
        <v>630</v>
      </c>
      <c r="D2535" s="106" t="s">
        <v>113</v>
      </c>
      <c r="E2535" s="106" t="s">
        <v>641</v>
      </c>
      <c r="F2535" s="106" t="s">
        <v>629</v>
      </c>
      <c r="G2535" s="106" t="s">
        <v>635</v>
      </c>
      <c r="H2535" s="106" t="s">
        <v>635</v>
      </c>
      <c r="I2535" s="106" t="s">
        <v>635</v>
      </c>
      <c r="J2535" s="106" t="s">
        <v>635</v>
      </c>
      <c r="K2535" s="106" t="s">
        <v>635</v>
      </c>
      <c r="L2535" s="106" t="s">
        <v>635</v>
      </c>
      <c r="M2535" s="106" t="s">
        <v>635</v>
      </c>
      <c r="N2535" s="106" t="s">
        <v>635</v>
      </c>
      <c r="O2535" s="106" t="s">
        <v>635</v>
      </c>
    </row>
    <row r="2536" spans="1:15">
      <c r="A2536" s="106">
        <v>2010</v>
      </c>
      <c r="B2536" s="106" t="s">
        <v>298</v>
      </c>
      <c r="C2536" s="106" t="s">
        <v>626</v>
      </c>
      <c r="D2536" s="106" t="s">
        <v>113</v>
      </c>
      <c r="E2536" s="106" t="s">
        <v>641</v>
      </c>
      <c r="F2536" s="106" t="s">
        <v>353</v>
      </c>
      <c r="G2536" s="106" t="s">
        <v>635</v>
      </c>
      <c r="H2536" s="106" t="s">
        <v>635</v>
      </c>
      <c r="I2536" s="106" t="s">
        <v>635</v>
      </c>
      <c r="J2536" s="106" t="s">
        <v>635</v>
      </c>
      <c r="K2536" s="106" t="s">
        <v>635</v>
      </c>
      <c r="L2536" s="106" t="s">
        <v>635</v>
      </c>
      <c r="M2536" s="106" t="s">
        <v>635</v>
      </c>
      <c r="N2536" s="106" t="s">
        <v>635</v>
      </c>
      <c r="O2536" s="106" t="s">
        <v>635</v>
      </c>
    </row>
    <row r="2537" spans="1:15">
      <c r="A2537" s="106">
        <v>2010</v>
      </c>
      <c r="B2537" s="106" t="s">
        <v>298</v>
      </c>
      <c r="C2537" s="106" t="s">
        <v>630</v>
      </c>
      <c r="D2537" s="106" t="s">
        <v>113</v>
      </c>
      <c r="E2537" s="106" t="s">
        <v>641</v>
      </c>
      <c r="F2537" s="106" t="s">
        <v>353</v>
      </c>
      <c r="G2537" s="106" t="s">
        <v>635</v>
      </c>
      <c r="H2537" s="106" t="s">
        <v>635</v>
      </c>
      <c r="I2537" s="106" t="s">
        <v>635</v>
      </c>
      <c r="J2537" s="106" t="s">
        <v>635</v>
      </c>
      <c r="K2537" s="106" t="s">
        <v>635</v>
      </c>
      <c r="L2537" s="106" t="s">
        <v>635</v>
      </c>
      <c r="M2537" s="106" t="s">
        <v>635</v>
      </c>
      <c r="N2537" s="106" t="s">
        <v>635</v>
      </c>
      <c r="O2537" s="106" t="s">
        <v>635</v>
      </c>
    </row>
    <row r="2538" spans="1:15">
      <c r="A2538" s="106">
        <v>2010</v>
      </c>
      <c r="B2538" s="106" t="s">
        <v>298</v>
      </c>
      <c r="C2538" s="106" t="s">
        <v>626</v>
      </c>
      <c r="D2538" s="106" t="s">
        <v>113</v>
      </c>
      <c r="E2538" s="106" t="s">
        <v>628</v>
      </c>
      <c r="F2538" s="106" t="s">
        <v>629</v>
      </c>
      <c r="G2538" s="106">
        <v>15.3</v>
      </c>
      <c r="H2538" s="106">
        <v>17.34</v>
      </c>
      <c r="I2538" s="106">
        <v>18.88</v>
      </c>
      <c r="J2538" s="106">
        <v>20.39</v>
      </c>
      <c r="K2538" s="106">
        <v>21.86</v>
      </c>
      <c r="L2538" s="106">
        <v>23.49</v>
      </c>
      <c r="M2538" s="106">
        <v>25.26</v>
      </c>
      <c r="N2538" s="106">
        <v>28.1</v>
      </c>
      <c r="O2538" s="106">
        <v>32.520000000000003</v>
      </c>
    </row>
    <row r="2539" spans="1:15">
      <c r="A2539" s="106">
        <v>2010</v>
      </c>
      <c r="B2539" s="106" t="s">
        <v>298</v>
      </c>
      <c r="C2539" s="106" t="s">
        <v>630</v>
      </c>
      <c r="D2539" s="106" t="s">
        <v>113</v>
      </c>
      <c r="E2539" s="106" t="s">
        <v>628</v>
      </c>
      <c r="F2539" s="106" t="s">
        <v>629</v>
      </c>
      <c r="G2539" s="106">
        <v>15.23</v>
      </c>
      <c r="H2539" s="106">
        <v>17.309999999999999</v>
      </c>
      <c r="I2539" s="106">
        <v>18.809999999999999</v>
      </c>
      <c r="J2539" s="106">
        <v>20.36</v>
      </c>
      <c r="K2539" s="106">
        <v>21.8</v>
      </c>
      <c r="L2539" s="106">
        <v>23.43</v>
      </c>
      <c r="M2539" s="106">
        <v>25.2</v>
      </c>
      <c r="N2539" s="106">
        <v>28.07</v>
      </c>
      <c r="O2539" s="106">
        <v>32.520000000000003</v>
      </c>
    </row>
    <row r="2540" spans="1:15">
      <c r="A2540" s="106">
        <v>2010</v>
      </c>
      <c r="B2540" s="106" t="s">
        <v>298</v>
      </c>
      <c r="C2540" s="106" t="s">
        <v>626</v>
      </c>
      <c r="D2540" s="106" t="s">
        <v>113</v>
      </c>
      <c r="E2540" s="106" t="s">
        <v>628</v>
      </c>
      <c r="F2540" s="106" t="s">
        <v>301</v>
      </c>
      <c r="G2540" s="106">
        <v>12.69</v>
      </c>
      <c r="H2540" s="106">
        <v>14.66</v>
      </c>
      <c r="I2540" s="106">
        <v>16.36</v>
      </c>
      <c r="J2540" s="106">
        <v>17.48</v>
      </c>
      <c r="K2540" s="106">
        <v>18.82</v>
      </c>
      <c r="L2540" s="106">
        <v>20.34</v>
      </c>
      <c r="M2540" s="106">
        <v>22.24</v>
      </c>
      <c r="N2540" s="106">
        <v>25.37</v>
      </c>
      <c r="O2540" s="106">
        <v>33.68</v>
      </c>
    </row>
    <row r="2541" spans="1:15">
      <c r="A2541" s="106">
        <v>2010</v>
      </c>
      <c r="B2541" s="106" t="s">
        <v>298</v>
      </c>
      <c r="C2541" s="106" t="s">
        <v>630</v>
      </c>
      <c r="D2541" s="106" t="s">
        <v>113</v>
      </c>
      <c r="E2541" s="106" t="s">
        <v>628</v>
      </c>
      <c r="F2541" s="106" t="s">
        <v>301</v>
      </c>
      <c r="G2541" s="106">
        <v>12.69</v>
      </c>
      <c r="H2541" s="106">
        <v>14.66</v>
      </c>
      <c r="I2541" s="106">
        <v>16.36</v>
      </c>
      <c r="J2541" s="106">
        <v>17.48</v>
      </c>
      <c r="K2541" s="106">
        <v>18.82</v>
      </c>
      <c r="L2541" s="106">
        <v>20.34</v>
      </c>
      <c r="M2541" s="106">
        <v>22.24</v>
      </c>
      <c r="N2541" s="106">
        <v>25.37</v>
      </c>
      <c r="O2541" s="106">
        <v>33.68</v>
      </c>
    </row>
    <row r="2542" spans="1:15">
      <c r="A2542" s="106">
        <v>2010</v>
      </c>
      <c r="B2542" s="106" t="s">
        <v>298</v>
      </c>
      <c r="C2542" s="106" t="s">
        <v>626</v>
      </c>
      <c r="D2542" s="106" t="s">
        <v>113</v>
      </c>
      <c r="E2542" s="106" t="s">
        <v>628</v>
      </c>
      <c r="F2542" s="106" t="s">
        <v>353</v>
      </c>
      <c r="G2542" s="106">
        <v>14.78</v>
      </c>
      <c r="H2542" s="106">
        <v>16.920000000000002</v>
      </c>
      <c r="I2542" s="106">
        <v>18.38</v>
      </c>
      <c r="J2542" s="106">
        <v>20.010000000000002</v>
      </c>
      <c r="K2542" s="106">
        <v>21.41</v>
      </c>
      <c r="L2542" s="106">
        <v>23.19</v>
      </c>
      <c r="M2542" s="106">
        <v>24.92</v>
      </c>
      <c r="N2542" s="106">
        <v>27.82</v>
      </c>
      <c r="O2542" s="106">
        <v>32.6</v>
      </c>
    </row>
    <row r="2543" spans="1:15">
      <c r="A2543" s="106">
        <v>2010</v>
      </c>
      <c r="B2543" s="106" t="s">
        <v>298</v>
      </c>
      <c r="C2543" s="106" t="s">
        <v>630</v>
      </c>
      <c r="D2543" s="106" t="s">
        <v>113</v>
      </c>
      <c r="E2543" s="106" t="s">
        <v>628</v>
      </c>
      <c r="F2543" s="106" t="s">
        <v>353</v>
      </c>
      <c r="G2543" s="106">
        <v>14.71</v>
      </c>
      <c r="H2543" s="106">
        <v>16.850000000000001</v>
      </c>
      <c r="I2543" s="106">
        <v>18.350000000000001</v>
      </c>
      <c r="J2543" s="106">
        <v>19.98</v>
      </c>
      <c r="K2543" s="106">
        <v>21.36</v>
      </c>
      <c r="L2543" s="106">
        <v>23.18</v>
      </c>
      <c r="M2543" s="106">
        <v>24.91</v>
      </c>
      <c r="N2543" s="106">
        <v>27.81</v>
      </c>
      <c r="O2543" s="106">
        <v>32.590000000000003</v>
      </c>
    </row>
    <row r="2544" spans="1:15">
      <c r="A2544" s="106">
        <v>2010</v>
      </c>
      <c r="B2544" s="106" t="s">
        <v>298</v>
      </c>
      <c r="C2544" s="106" t="s">
        <v>626</v>
      </c>
      <c r="D2544" s="106" t="s">
        <v>113</v>
      </c>
      <c r="E2544" s="106" t="s">
        <v>631</v>
      </c>
      <c r="F2544" s="106" t="s">
        <v>629</v>
      </c>
      <c r="G2544" s="106">
        <v>11.6</v>
      </c>
      <c r="H2544" s="106">
        <v>13.64</v>
      </c>
      <c r="I2544" s="106">
        <v>14.85</v>
      </c>
      <c r="J2544" s="106">
        <v>15.92</v>
      </c>
      <c r="K2544" s="106">
        <v>16.86</v>
      </c>
      <c r="L2544" s="106">
        <v>17.78</v>
      </c>
      <c r="M2544" s="106">
        <v>18.77</v>
      </c>
      <c r="N2544" s="106">
        <v>20.02</v>
      </c>
      <c r="O2544" s="106">
        <v>22.34</v>
      </c>
    </row>
    <row r="2545" spans="1:15">
      <c r="A2545" s="106">
        <v>2010</v>
      </c>
      <c r="B2545" s="106" t="s">
        <v>298</v>
      </c>
      <c r="C2545" s="106" t="s">
        <v>630</v>
      </c>
      <c r="D2545" s="106" t="s">
        <v>113</v>
      </c>
      <c r="E2545" s="106" t="s">
        <v>631</v>
      </c>
      <c r="F2545" s="106" t="s">
        <v>629</v>
      </c>
      <c r="G2545" s="106">
        <v>11.48</v>
      </c>
      <c r="H2545" s="106">
        <v>13.59</v>
      </c>
      <c r="I2545" s="106">
        <v>14.82</v>
      </c>
      <c r="J2545" s="106">
        <v>15.89</v>
      </c>
      <c r="K2545" s="106">
        <v>16.829999999999998</v>
      </c>
      <c r="L2545" s="106">
        <v>17.77</v>
      </c>
      <c r="M2545" s="106">
        <v>18.77</v>
      </c>
      <c r="N2545" s="106">
        <v>20</v>
      </c>
      <c r="O2545" s="106">
        <v>22.33</v>
      </c>
    </row>
    <row r="2546" spans="1:15">
      <c r="A2546" s="106">
        <v>2010</v>
      </c>
      <c r="B2546" s="106" t="s">
        <v>298</v>
      </c>
      <c r="C2546" s="106" t="s">
        <v>626</v>
      </c>
      <c r="D2546" s="106" t="s">
        <v>113</v>
      </c>
      <c r="E2546" s="106" t="s">
        <v>631</v>
      </c>
      <c r="F2546" s="106" t="s">
        <v>301</v>
      </c>
      <c r="G2546" s="106">
        <v>9.08</v>
      </c>
      <c r="H2546" s="106">
        <v>11.69</v>
      </c>
      <c r="I2546" s="106">
        <v>13.26</v>
      </c>
      <c r="J2546" s="106">
        <v>14.65</v>
      </c>
      <c r="K2546" s="106">
        <v>15.77</v>
      </c>
      <c r="L2546" s="106">
        <v>17.09</v>
      </c>
      <c r="M2546" s="106">
        <v>18.27</v>
      </c>
      <c r="N2546" s="106">
        <v>20.63</v>
      </c>
      <c r="O2546" s="106">
        <v>24.15</v>
      </c>
    </row>
    <row r="2547" spans="1:15">
      <c r="A2547" s="106">
        <v>2010</v>
      </c>
      <c r="B2547" s="106" t="s">
        <v>298</v>
      </c>
      <c r="C2547" s="106" t="s">
        <v>630</v>
      </c>
      <c r="D2547" s="106" t="s">
        <v>113</v>
      </c>
      <c r="E2547" s="106" t="s">
        <v>631</v>
      </c>
      <c r="F2547" s="106" t="s">
        <v>301</v>
      </c>
      <c r="G2547" s="106">
        <v>7.87</v>
      </c>
      <c r="H2547" s="106">
        <v>11.28</v>
      </c>
      <c r="I2547" s="106">
        <v>13</v>
      </c>
      <c r="J2547" s="106">
        <v>14.43</v>
      </c>
      <c r="K2547" s="106">
        <v>15.51</v>
      </c>
      <c r="L2547" s="106">
        <v>16.940000000000001</v>
      </c>
      <c r="M2547" s="106">
        <v>18.22</v>
      </c>
      <c r="N2547" s="106">
        <v>20.57</v>
      </c>
      <c r="O2547" s="106">
        <v>24.09</v>
      </c>
    </row>
    <row r="2548" spans="1:15">
      <c r="A2548" s="106">
        <v>2010</v>
      </c>
      <c r="B2548" s="106" t="s">
        <v>298</v>
      </c>
      <c r="C2548" s="106" t="s">
        <v>626</v>
      </c>
      <c r="D2548" s="106" t="s">
        <v>113</v>
      </c>
      <c r="E2548" s="106" t="s">
        <v>631</v>
      </c>
      <c r="F2548" s="106" t="s">
        <v>353</v>
      </c>
      <c r="G2548" s="106">
        <v>11.12</v>
      </c>
      <c r="H2548" s="106">
        <v>13.2</v>
      </c>
      <c r="I2548" s="106">
        <v>14.64</v>
      </c>
      <c r="J2548" s="106">
        <v>15.73</v>
      </c>
      <c r="K2548" s="106">
        <v>16.71</v>
      </c>
      <c r="L2548" s="106">
        <v>17.690000000000001</v>
      </c>
      <c r="M2548" s="106">
        <v>18.72</v>
      </c>
      <c r="N2548" s="106">
        <v>20.07</v>
      </c>
      <c r="O2548" s="106">
        <v>22.5</v>
      </c>
    </row>
    <row r="2549" spans="1:15">
      <c r="A2549" s="106">
        <v>2010</v>
      </c>
      <c r="B2549" s="106" t="s">
        <v>298</v>
      </c>
      <c r="C2549" s="106" t="s">
        <v>630</v>
      </c>
      <c r="D2549" s="106" t="s">
        <v>113</v>
      </c>
      <c r="E2549" s="106" t="s">
        <v>631</v>
      </c>
      <c r="F2549" s="106" t="s">
        <v>353</v>
      </c>
      <c r="G2549" s="106">
        <v>10.94</v>
      </c>
      <c r="H2549" s="106">
        <v>13.12</v>
      </c>
      <c r="I2549" s="106">
        <v>14.56</v>
      </c>
      <c r="J2549" s="106">
        <v>15.67</v>
      </c>
      <c r="K2549" s="106">
        <v>16.670000000000002</v>
      </c>
      <c r="L2549" s="106">
        <v>17.670000000000002</v>
      </c>
      <c r="M2549" s="106">
        <v>18.71</v>
      </c>
      <c r="N2549" s="106">
        <v>20.04</v>
      </c>
      <c r="O2549" s="106">
        <v>22.5</v>
      </c>
    </row>
    <row r="2550" spans="1:15">
      <c r="A2550" s="106">
        <v>2010</v>
      </c>
      <c r="B2550" s="106" t="s">
        <v>298</v>
      </c>
      <c r="C2550" s="106" t="s">
        <v>626</v>
      </c>
      <c r="D2550" s="106" t="s">
        <v>113</v>
      </c>
      <c r="E2550" s="106" t="s">
        <v>353</v>
      </c>
      <c r="F2550" s="106" t="s">
        <v>629</v>
      </c>
      <c r="G2550" s="106">
        <v>12.34</v>
      </c>
      <c r="H2550" s="106">
        <v>14.45</v>
      </c>
      <c r="I2550" s="106">
        <v>15.75</v>
      </c>
      <c r="J2550" s="106">
        <v>16.89</v>
      </c>
      <c r="K2550" s="106">
        <v>17.96</v>
      </c>
      <c r="L2550" s="106">
        <v>19.170000000000002</v>
      </c>
      <c r="M2550" s="106">
        <v>20.62</v>
      </c>
      <c r="N2550" s="106">
        <v>22.79</v>
      </c>
      <c r="O2550" s="106">
        <v>26.39</v>
      </c>
    </row>
    <row r="2551" spans="1:15">
      <c r="A2551" s="106">
        <v>2010</v>
      </c>
      <c r="B2551" s="106" t="s">
        <v>298</v>
      </c>
      <c r="C2551" s="106" t="s">
        <v>630</v>
      </c>
      <c r="D2551" s="106" t="s">
        <v>113</v>
      </c>
      <c r="E2551" s="106" t="s">
        <v>353</v>
      </c>
      <c r="F2551" s="106" t="s">
        <v>629</v>
      </c>
      <c r="G2551" s="106">
        <v>12.24</v>
      </c>
      <c r="H2551" s="106">
        <v>14.39</v>
      </c>
      <c r="I2551" s="106">
        <v>15.72</v>
      </c>
      <c r="J2551" s="106">
        <v>16.86</v>
      </c>
      <c r="K2551" s="106">
        <v>17.940000000000001</v>
      </c>
      <c r="L2551" s="106">
        <v>19.14</v>
      </c>
      <c r="M2551" s="106">
        <v>20.59</v>
      </c>
      <c r="N2551" s="106">
        <v>22.76</v>
      </c>
      <c r="O2551" s="106">
        <v>26.36</v>
      </c>
    </row>
    <row r="2552" spans="1:15">
      <c r="A2552" s="106">
        <v>2010</v>
      </c>
      <c r="B2552" s="106" t="s">
        <v>298</v>
      </c>
      <c r="C2552" s="106" t="s">
        <v>626</v>
      </c>
      <c r="D2552" s="106" t="s">
        <v>113</v>
      </c>
      <c r="E2552" s="106" t="s">
        <v>353</v>
      </c>
      <c r="F2552" s="106" t="s">
        <v>301</v>
      </c>
      <c r="G2552" s="106">
        <v>9.75</v>
      </c>
      <c r="H2552" s="106">
        <v>12.38</v>
      </c>
      <c r="I2552" s="106">
        <v>14.11</v>
      </c>
      <c r="J2552" s="106">
        <v>15.13</v>
      </c>
      <c r="K2552" s="106">
        <v>16.5</v>
      </c>
      <c r="L2552" s="106">
        <v>17.77</v>
      </c>
      <c r="M2552" s="106">
        <v>19.27</v>
      </c>
      <c r="N2552" s="106">
        <v>21.54</v>
      </c>
      <c r="O2552" s="106">
        <v>26.65</v>
      </c>
    </row>
    <row r="2553" spans="1:15">
      <c r="A2553" s="106">
        <v>2010</v>
      </c>
      <c r="B2553" s="106" t="s">
        <v>298</v>
      </c>
      <c r="C2553" s="106" t="s">
        <v>630</v>
      </c>
      <c r="D2553" s="106" t="s">
        <v>113</v>
      </c>
      <c r="E2553" s="106" t="s">
        <v>353</v>
      </c>
      <c r="F2553" s="106" t="s">
        <v>301</v>
      </c>
      <c r="G2553" s="106">
        <v>9.31</v>
      </c>
      <c r="H2553" s="106">
        <v>12.05</v>
      </c>
      <c r="I2553" s="106">
        <v>13.95</v>
      </c>
      <c r="J2553" s="106">
        <v>15.01</v>
      </c>
      <c r="K2553" s="106">
        <v>16.399999999999999</v>
      </c>
      <c r="L2553" s="106">
        <v>17.68</v>
      </c>
      <c r="M2553" s="106">
        <v>19.25</v>
      </c>
      <c r="N2553" s="106">
        <v>21.46</v>
      </c>
      <c r="O2553" s="106">
        <v>26.36</v>
      </c>
    </row>
    <row r="2554" spans="1:15">
      <c r="A2554" s="106">
        <v>2010</v>
      </c>
      <c r="B2554" s="106" t="s">
        <v>298</v>
      </c>
      <c r="C2554" s="106" t="s">
        <v>626</v>
      </c>
      <c r="D2554" s="106" t="s">
        <v>113</v>
      </c>
      <c r="E2554" s="106" t="s">
        <v>353</v>
      </c>
      <c r="F2554" s="106" t="s">
        <v>353</v>
      </c>
      <c r="G2554" s="106">
        <v>11.97</v>
      </c>
      <c r="H2554" s="106">
        <v>14.16</v>
      </c>
      <c r="I2554" s="106">
        <v>15.47</v>
      </c>
      <c r="J2554" s="106">
        <v>16.670000000000002</v>
      </c>
      <c r="K2554" s="106">
        <v>17.77</v>
      </c>
      <c r="L2554" s="106">
        <v>18.97</v>
      </c>
      <c r="M2554" s="106">
        <v>20.47</v>
      </c>
      <c r="N2554" s="106">
        <v>22.66</v>
      </c>
      <c r="O2554" s="106">
        <v>26.4</v>
      </c>
    </row>
    <row r="2555" spans="1:15">
      <c r="A2555" s="106">
        <v>2010</v>
      </c>
      <c r="B2555" s="106" t="s">
        <v>298</v>
      </c>
      <c r="C2555" s="106" t="s">
        <v>630</v>
      </c>
      <c r="D2555" s="106" t="s">
        <v>113</v>
      </c>
      <c r="E2555" s="106" t="s">
        <v>353</v>
      </c>
      <c r="F2555" s="106" t="s">
        <v>353</v>
      </c>
      <c r="G2555" s="106">
        <v>11.82</v>
      </c>
      <c r="H2555" s="106">
        <v>14.09</v>
      </c>
      <c r="I2555" s="106">
        <v>15.42</v>
      </c>
      <c r="J2555" s="106">
        <v>16.64</v>
      </c>
      <c r="K2555" s="106">
        <v>17.73</v>
      </c>
      <c r="L2555" s="106">
        <v>18.940000000000001</v>
      </c>
      <c r="M2555" s="106">
        <v>20.440000000000001</v>
      </c>
      <c r="N2555" s="106">
        <v>22.64</v>
      </c>
      <c r="O2555" s="106">
        <v>26.36</v>
      </c>
    </row>
    <row r="2556" spans="1:15">
      <c r="A2556" s="106">
        <v>2010</v>
      </c>
      <c r="B2556" s="106" t="s">
        <v>298</v>
      </c>
      <c r="C2556" s="106" t="s">
        <v>626</v>
      </c>
      <c r="D2556" s="106" t="s">
        <v>632</v>
      </c>
      <c r="E2556" s="106" t="s">
        <v>628</v>
      </c>
      <c r="F2556" s="106" t="s">
        <v>629</v>
      </c>
      <c r="G2556" s="106">
        <v>14.4</v>
      </c>
      <c r="H2556" s="106">
        <v>16.27</v>
      </c>
      <c r="I2556" s="106">
        <v>17.920000000000002</v>
      </c>
      <c r="J2556" s="106">
        <v>19.670000000000002</v>
      </c>
      <c r="K2556" s="106">
        <v>21.42</v>
      </c>
      <c r="L2556" s="106">
        <v>23.61</v>
      </c>
      <c r="M2556" s="106">
        <v>26.22</v>
      </c>
      <c r="N2556" s="106">
        <v>29.93</v>
      </c>
      <c r="O2556" s="106">
        <v>36.74</v>
      </c>
    </row>
    <row r="2557" spans="1:15">
      <c r="A2557" s="106">
        <v>2010</v>
      </c>
      <c r="B2557" s="106" t="s">
        <v>298</v>
      </c>
      <c r="C2557" s="106" t="s">
        <v>630</v>
      </c>
      <c r="D2557" s="106" t="s">
        <v>632</v>
      </c>
      <c r="E2557" s="106" t="s">
        <v>628</v>
      </c>
      <c r="F2557" s="106" t="s">
        <v>629</v>
      </c>
      <c r="G2557" s="106">
        <v>14.38</v>
      </c>
      <c r="H2557" s="106">
        <v>16.25</v>
      </c>
      <c r="I2557" s="106">
        <v>17.88</v>
      </c>
      <c r="J2557" s="106">
        <v>19.649999999999999</v>
      </c>
      <c r="K2557" s="106">
        <v>21.41</v>
      </c>
      <c r="L2557" s="106">
        <v>23.6</v>
      </c>
      <c r="M2557" s="106">
        <v>26.2</v>
      </c>
      <c r="N2557" s="106">
        <v>29.91</v>
      </c>
      <c r="O2557" s="106">
        <v>36.72</v>
      </c>
    </row>
    <row r="2558" spans="1:15">
      <c r="A2558" s="106">
        <v>2010</v>
      </c>
      <c r="B2558" s="106" t="s">
        <v>298</v>
      </c>
      <c r="C2558" s="106" t="s">
        <v>626</v>
      </c>
      <c r="D2558" s="106" t="s">
        <v>632</v>
      </c>
      <c r="E2558" s="106" t="s">
        <v>628</v>
      </c>
      <c r="F2558" s="106" t="s">
        <v>301</v>
      </c>
      <c r="G2558" s="106">
        <v>12.3</v>
      </c>
      <c r="H2558" s="106">
        <v>14.84</v>
      </c>
      <c r="I2558" s="106">
        <v>16.350000000000001</v>
      </c>
      <c r="J2558" s="106">
        <v>18.29</v>
      </c>
      <c r="K2558" s="106">
        <v>20.22</v>
      </c>
      <c r="L2558" s="106">
        <v>21.98</v>
      </c>
      <c r="M2558" s="106">
        <v>24.34</v>
      </c>
      <c r="N2558" s="106">
        <v>27.56</v>
      </c>
      <c r="O2558" s="106">
        <v>33.76</v>
      </c>
    </row>
    <row r="2559" spans="1:15">
      <c r="A2559" s="106">
        <v>2010</v>
      </c>
      <c r="B2559" s="106" t="s">
        <v>298</v>
      </c>
      <c r="C2559" s="106" t="s">
        <v>630</v>
      </c>
      <c r="D2559" s="106" t="s">
        <v>632</v>
      </c>
      <c r="E2559" s="106" t="s">
        <v>628</v>
      </c>
      <c r="F2559" s="106" t="s">
        <v>301</v>
      </c>
      <c r="G2559" s="106">
        <v>12.27</v>
      </c>
      <c r="H2559" s="106">
        <v>14.82</v>
      </c>
      <c r="I2559" s="106">
        <v>16.309999999999999</v>
      </c>
      <c r="J2559" s="106">
        <v>18.23</v>
      </c>
      <c r="K2559" s="106">
        <v>20.190000000000001</v>
      </c>
      <c r="L2559" s="106">
        <v>21.98</v>
      </c>
      <c r="M2559" s="106">
        <v>24.33</v>
      </c>
      <c r="N2559" s="106">
        <v>27.56</v>
      </c>
      <c r="O2559" s="106">
        <v>33.76</v>
      </c>
    </row>
    <row r="2560" spans="1:15">
      <c r="A2560" s="106">
        <v>2010</v>
      </c>
      <c r="B2560" s="106" t="s">
        <v>298</v>
      </c>
      <c r="C2560" s="106" t="s">
        <v>626</v>
      </c>
      <c r="D2560" s="106" t="s">
        <v>632</v>
      </c>
      <c r="E2560" s="106" t="s">
        <v>628</v>
      </c>
      <c r="F2560" s="106" t="s">
        <v>353</v>
      </c>
      <c r="G2560" s="106">
        <v>14.11</v>
      </c>
      <c r="H2560" s="106">
        <v>16</v>
      </c>
      <c r="I2560" s="106">
        <v>17.68</v>
      </c>
      <c r="J2560" s="106">
        <v>19.46</v>
      </c>
      <c r="K2560" s="106">
        <v>21.21</v>
      </c>
      <c r="L2560" s="106">
        <v>23.29</v>
      </c>
      <c r="M2560" s="106">
        <v>25.86</v>
      </c>
      <c r="N2560" s="106">
        <v>29.52</v>
      </c>
      <c r="O2560" s="106">
        <v>36.28</v>
      </c>
    </row>
    <row r="2561" spans="1:15">
      <c r="A2561" s="106">
        <v>2010</v>
      </c>
      <c r="B2561" s="106" t="s">
        <v>298</v>
      </c>
      <c r="C2561" s="106" t="s">
        <v>630</v>
      </c>
      <c r="D2561" s="106" t="s">
        <v>632</v>
      </c>
      <c r="E2561" s="106" t="s">
        <v>628</v>
      </c>
      <c r="F2561" s="106" t="s">
        <v>353</v>
      </c>
      <c r="G2561" s="106">
        <v>14.08</v>
      </c>
      <c r="H2561" s="106">
        <v>16</v>
      </c>
      <c r="I2561" s="106">
        <v>17.66</v>
      </c>
      <c r="J2561" s="106">
        <v>19.440000000000001</v>
      </c>
      <c r="K2561" s="106">
        <v>21.21</v>
      </c>
      <c r="L2561" s="106">
        <v>23.27</v>
      </c>
      <c r="M2561" s="106">
        <v>25.82</v>
      </c>
      <c r="N2561" s="106">
        <v>29.51</v>
      </c>
      <c r="O2561" s="106">
        <v>36.28</v>
      </c>
    </row>
    <row r="2562" spans="1:15">
      <c r="A2562" s="106">
        <v>2010</v>
      </c>
      <c r="B2562" s="106" t="s">
        <v>298</v>
      </c>
      <c r="C2562" s="106" t="s">
        <v>626</v>
      </c>
      <c r="D2562" s="106" t="s">
        <v>632</v>
      </c>
      <c r="E2562" s="106" t="s">
        <v>631</v>
      </c>
      <c r="F2562" s="106" t="s">
        <v>629</v>
      </c>
      <c r="G2562" s="106">
        <v>10.1</v>
      </c>
      <c r="H2562" s="106">
        <v>11.32</v>
      </c>
      <c r="I2562" s="106">
        <v>12.51</v>
      </c>
      <c r="J2562" s="106">
        <v>13.69</v>
      </c>
      <c r="K2562" s="106">
        <v>14.68</v>
      </c>
      <c r="L2562" s="106">
        <v>15.73</v>
      </c>
      <c r="M2562" s="106">
        <v>16.93</v>
      </c>
      <c r="N2562" s="106">
        <v>18.39</v>
      </c>
      <c r="O2562" s="106">
        <v>20.77</v>
      </c>
    </row>
    <row r="2563" spans="1:15">
      <c r="A2563" s="106">
        <v>2010</v>
      </c>
      <c r="B2563" s="106" t="s">
        <v>298</v>
      </c>
      <c r="C2563" s="106" t="s">
        <v>630</v>
      </c>
      <c r="D2563" s="106" t="s">
        <v>632</v>
      </c>
      <c r="E2563" s="106" t="s">
        <v>631</v>
      </c>
      <c r="F2563" s="106" t="s">
        <v>629</v>
      </c>
      <c r="G2563" s="106">
        <v>10.06</v>
      </c>
      <c r="H2563" s="106">
        <v>11.31</v>
      </c>
      <c r="I2563" s="106">
        <v>12.42</v>
      </c>
      <c r="J2563" s="106">
        <v>13.62</v>
      </c>
      <c r="K2563" s="106">
        <v>14.64</v>
      </c>
      <c r="L2563" s="106">
        <v>15.69</v>
      </c>
      <c r="M2563" s="106">
        <v>16.88</v>
      </c>
      <c r="N2563" s="106">
        <v>18.37</v>
      </c>
      <c r="O2563" s="106">
        <v>20.73</v>
      </c>
    </row>
    <row r="2564" spans="1:15">
      <c r="A2564" s="106">
        <v>2010</v>
      </c>
      <c r="B2564" s="106" t="s">
        <v>298</v>
      </c>
      <c r="C2564" s="106" t="s">
        <v>626</v>
      </c>
      <c r="D2564" s="106" t="s">
        <v>632</v>
      </c>
      <c r="E2564" s="106" t="s">
        <v>631</v>
      </c>
      <c r="F2564" s="106" t="s">
        <v>301</v>
      </c>
      <c r="G2564" s="106">
        <v>8.58</v>
      </c>
      <c r="H2564" s="106">
        <v>9.42</v>
      </c>
      <c r="I2564" s="106">
        <v>10.130000000000001</v>
      </c>
      <c r="J2564" s="106">
        <v>10.88</v>
      </c>
      <c r="K2564" s="106">
        <v>11.82</v>
      </c>
      <c r="L2564" s="106">
        <v>13.03</v>
      </c>
      <c r="M2564" s="106">
        <v>14.42</v>
      </c>
      <c r="N2564" s="106">
        <v>16.48</v>
      </c>
      <c r="O2564" s="106">
        <v>19.670000000000002</v>
      </c>
    </row>
    <row r="2565" spans="1:15">
      <c r="A2565" s="106">
        <v>2010</v>
      </c>
      <c r="B2565" s="106" t="s">
        <v>298</v>
      </c>
      <c r="C2565" s="106" t="s">
        <v>630</v>
      </c>
      <c r="D2565" s="106" t="s">
        <v>632</v>
      </c>
      <c r="E2565" s="106" t="s">
        <v>631</v>
      </c>
      <c r="F2565" s="106" t="s">
        <v>301</v>
      </c>
      <c r="G2565" s="106">
        <v>8.43</v>
      </c>
      <c r="H2565" s="106">
        <v>9.4</v>
      </c>
      <c r="I2565" s="106">
        <v>10.09</v>
      </c>
      <c r="J2565" s="106">
        <v>10.87</v>
      </c>
      <c r="K2565" s="106">
        <v>11.78</v>
      </c>
      <c r="L2565" s="106">
        <v>12.99</v>
      </c>
      <c r="M2565" s="106">
        <v>14.38</v>
      </c>
      <c r="N2565" s="106">
        <v>16.46</v>
      </c>
      <c r="O2565" s="106">
        <v>19.670000000000002</v>
      </c>
    </row>
    <row r="2566" spans="1:15">
      <c r="A2566" s="106">
        <v>2010</v>
      </c>
      <c r="B2566" s="106" t="s">
        <v>298</v>
      </c>
      <c r="C2566" s="106" t="s">
        <v>626</v>
      </c>
      <c r="D2566" s="106" t="s">
        <v>632</v>
      </c>
      <c r="E2566" s="106" t="s">
        <v>631</v>
      </c>
      <c r="F2566" s="106" t="s">
        <v>353</v>
      </c>
      <c r="G2566" s="106">
        <v>9.4499999999999993</v>
      </c>
      <c r="H2566" s="106">
        <v>10.74</v>
      </c>
      <c r="I2566" s="106">
        <v>11.67</v>
      </c>
      <c r="J2566" s="106">
        <v>12.86</v>
      </c>
      <c r="K2566" s="106">
        <v>14.07</v>
      </c>
      <c r="L2566" s="106">
        <v>15.18</v>
      </c>
      <c r="M2566" s="106">
        <v>16.440000000000001</v>
      </c>
      <c r="N2566" s="106">
        <v>18.059999999999999</v>
      </c>
      <c r="O2566" s="106">
        <v>20.56</v>
      </c>
    </row>
    <row r="2567" spans="1:15">
      <c r="A2567" s="106">
        <v>2010</v>
      </c>
      <c r="B2567" s="106" t="s">
        <v>298</v>
      </c>
      <c r="C2567" s="106" t="s">
        <v>630</v>
      </c>
      <c r="D2567" s="106" t="s">
        <v>632</v>
      </c>
      <c r="E2567" s="106" t="s">
        <v>631</v>
      </c>
      <c r="F2567" s="106" t="s">
        <v>353</v>
      </c>
      <c r="G2567" s="106">
        <v>9.34</v>
      </c>
      <c r="H2567" s="106">
        <v>10.65</v>
      </c>
      <c r="I2567" s="106">
        <v>11.59</v>
      </c>
      <c r="J2567" s="106">
        <v>12.8</v>
      </c>
      <c r="K2567" s="106">
        <v>14</v>
      </c>
      <c r="L2567" s="106">
        <v>15.15</v>
      </c>
      <c r="M2567" s="106">
        <v>16.41</v>
      </c>
      <c r="N2567" s="106">
        <v>18.04</v>
      </c>
      <c r="O2567" s="106">
        <v>20.53</v>
      </c>
    </row>
    <row r="2568" spans="1:15">
      <c r="A2568" s="106">
        <v>2010</v>
      </c>
      <c r="B2568" s="106" t="s">
        <v>298</v>
      </c>
      <c r="C2568" s="106" t="s">
        <v>626</v>
      </c>
      <c r="D2568" s="106" t="s">
        <v>632</v>
      </c>
      <c r="E2568" s="106" t="s">
        <v>353</v>
      </c>
      <c r="F2568" s="106" t="s">
        <v>629</v>
      </c>
      <c r="G2568" s="106">
        <v>10.84</v>
      </c>
      <c r="H2568" s="106">
        <v>12.55</v>
      </c>
      <c r="I2568" s="106">
        <v>14.14</v>
      </c>
      <c r="J2568" s="106">
        <v>15.38</v>
      </c>
      <c r="K2568" s="106">
        <v>16.690000000000001</v>
      </c>
      <c r="L2568" s="106">
        <v>18.190000000000001</v>
      </c>
      <c r="M2568" s="106">
        <v>20.14</v>
      </c>
      <c r="N2568" s="106">
        <v>23.21</v>
      </c>
      <c r="O2568" s="106">
        <v>28.84</v>
      </c>
    </row>
    <row r="2569" spans="1:15">
      <c r="A2569" s="106">
        <v>2010</v>
      </c>
      <c r="B2569" s="106" t="s">
        <v>298</v>
      </c>
      <c r="C2569" s="106" t="s">
        <v>630</v>
      </c>
      <c r="D2569" s="106" t="s">
        <v>632</v>
      </c>
      <c r="E2569" s="106" t="s">
        <v>353</v>
      </c>
      <c r="F2569" s="106" t="s">
        <v>629</v>
      </c>
      <c r="G2569" s="106">
        <v>10.8</v>
      </c>
      <c r="H2569" s="106">
        <v>12.47</v>
      </c>
      <c r="I2569" s="106">
        <v>14.08</v>
      </c>
      <c r="J2569" s="106">
        <v>15.33</v>
      </c>
      <c r="K2569" s="106">
        <v>16.66</v>
      </c>
      <c r="L2569" s="106">
        <v>18.149999999999999</v>
      </c>
      <c r="M2569" s="106">
        <v>20.09</v>
      </c>
      <c r="N2569" s="106">
        <v>23.17</v>
      </c>
      <c r="O2569" s="106">
        <v>28.79</v>
      </c>
    </row>
    <row r="2570" spans="1:15">
      <c r="A2570" s="106">
        <v>2010</v>
      </c>
      <c r="B2570" s="106" t="s">
        <v>298</v>
      </c>
      <c r="C2570" s="106" t="s">
        <v>626</v>
      </c>
      <c r="D2570" s="106" t="s">
        <v>632</v>
      </c>
      <c r="E2570" s="106" t="s">
        <v>353</v>
      </c>
      <c r="F2570" s="106" t="s">
        <v>301</v>
      </c>
      <c r="G2570" s="106">
        <v>9.1</v>
      </c>
      <c r="H2570" s="106">
        <v>9.82</v>
      </c>
      <c r="I2570" s="106">
        <v>10.83</v>
      </c>
      <c r="J2570" s="106">
        <v>12.08</v>
      </c>
      <c r="K2570" s="106">
        <v>13.57</v>
      </c>
      <c r="L2570" s="106">
        <v>15.26</v>
      </c>
      <c r="M2570" s="106">
        <v>17.239999999999998</v>
      </c>
      <c r="N2570" s="106">
        <v>20.32</v>
      </c>
      <c r="O2570" s="106">
        <v>25.47</v>
      </c>
    </row>
    <row r="2571" spans="1:15">
      <c r="A2571" s="106">
        <v>2010</v>
      </c>
      <c r="B2571" s="106" t="s">
        <v>298</v>
      </c>
      <c r="C2571" s="106" t="s">
        <v>630</v>
      </c>
      <c r="D2571" s="106" t="s">
        <v>632</v>
      </c>
      <c r="E2571" s="106" t="s">
        <v>353</v>
      </c>
      <c r="F2571" s="106" t="s">
        <v>301</v>
      </c>
      <c r="G2571" s="106">
        <v>9.09</v>
      </c>
      <c r="H2571" s="106">
        <v>9.7899999999999991</v>
      </c>
      <c r="I2571" s="106">
        <v>10.82</v>
      </c>
      <c r="J2571" s="106">
        <v>12.03</v>
      </c>
      <c r="K2571" s="106">
        <v>13.53</v>
      </c>
      <c r="L2571" s="106">
        <v>15.24</v>
      </c>
      <c r="M2571" s="106">
        <v>17.21</v>
      </c>
      <c r="N2571" s="106">
        <v>20.3</v>
      </c>
      <c r="O2571" s="106">
        <v>25.47</v>
      </c>
    </row>
    <row r="2572" spans="1:15">
      <c r="A2572" s="106">
        <v>2010</v>
      </c>
      <c r="B2572" s="106" t="s">
        <v>298</v>
      </c>
      <c r="C2572" s="106" t="s">
        <v>626</v>
      </c>
      <c r="D2572" s="106" t="s">
        <v>632</v>
      </c>
      <c r="E2572" s="106" t="s">
        <v>353</v>
      </c>
      <c r="F2572" s="106" t="s">
        <v>353</v>
      </c>
      <c r="G2572" s="106">
        <v>10.08</v>
      </c>
      <c r="H2572" s="106">
        <v>11.59</v>
      </c>
      <c r="I2572" s="106">
        <v>13.25</v>
      </c>
      <c r="J2572" s="106">
        <v>14.69</v>
      </c>
      <c r="K2572" s="106">
        <v>16.07</v>
      </c>
      <c r="L2572" s="106">
        <v>17.66</v>
      </c>
      <c r="M2572" s="106">
        <v>19.59</v>
      </c>
      <c r="N2572" s="106">
        <v>22.59</v>
      </c>
      <c r="O2572" s="106">
        <v>28.12</v>
      </c>
    </row>
    <row r="2573" spans="1:15">
      <c r="A2573" s="106">
        <v>2010</v>
      </c>
      <c r="B2573" s="106" t="s">
        <v>298</v>
      </c>
      <c r="C2573" s="106" t="s">
        <v>630</v>
      </c>
      <c r="D2573" s="106" t="s">
        <v>632</v>
      </c>
      <c r="E2573" s="106" t="s">
        <v>353</v>
      </c>
      <c r="F2573" s="106" t="s">
        <v>353</v>
      </c>
      <c r="G2573" s="106">
        <v>9.9700000000000006</v>
      </c>
      <c r="H2573" s="106">
        <v>11.54</v>
      </c>
      <c r="I2573" s="106">
        <v>13.18</v>
      </c>
      <c r="J2573" s="106">
        <v>14.64</v>
      </c>
      <c r="K2573" s="106">
        <v>16.02</v>
      </c>
      <c r="L2573" s="106">
        <v>17.61</v>
      </c>
      <c r="M2573" s="106">
        <v>19.55</v>
      </c>
      <c r="N2573" s="106">
        <v>22.53</v>
      </c>
      <c r="O2573" s="106">
        <v>28.11</v>
      </c>
    </row>
    <row r="2574" spans="1:15">
      <c r="A2574" s="106">
        <v>2010</v>
      </c>
      <c r="B2574" s="106" t="s">
        <v>298</v>
      </c>
      <c r="C2574" s="106" t="s">
        <v>626</v>
      </c>
      <c r="D2574" s="106" t="s">
        <v>633</v>
      </c>
      <c r="E2574" s="106" t="s">
        <v>641</v>
      </c>
      <c r="F2574" s="106" t="s">
        <v>629</v>
      </c>
      <c r="G2574" s="106" t="s">
        <v>635</v>
      </c>
      <c r="H2574" s="106" t="s">
        <v>635</v>
      </c>
      <c r="I2574" s="106" t="s">
        <v>635</v>
      </c>
      <c r="J2574" s="106" t="s">
        <v>635</v>
      </c>
      <c r="K2574" s="106" t="s">
        <v>635</v>
      </c>
      <c r="L2574" s="106" t="s">
        <v>635</v>
      </c>
      <c r="M2574" s="106" t="s">
        <v>635</v>
      </c>
      <c r="N2574" s="106" t="s">
        <v>635</v>
      </c>
      <c r="O2574" s="106" t="s">
        <v>635</v>
      </c>
    </row>
    <row r="2575" spans="1:15">
      <c r="A2575" s="106">
        <v>2010</v>
      </c>
      <c r="B2575" s="106" t="s">
        <v>298</v>
      </c>
      <c r="C2575" s="106" t="s">
        <v>630</v>
      </c>
      <c r="D2575" s="106" t="s">
        <v>633</v>
      </c>
      <c r="E2575" s="106" t="s">
        <v>641</v>
      </c>
      <c r="F2575" s="106" t="s">
        <v>629</v>
      </c>
      <c r="G2575" s="106" t="s">
        <v>635</v>
      </c>
      <c r="H2575" s="106" t="s">
        <v>635</v>
      </c>
      <c r="I2575" s="106" t="s">
        <v>635</v>
      </c>
      <c r="J2575" s="106" t="s">
        <v>635</v>
      </c>
      <c r="K2575" s="106" t="s">
        <v>635</v>
      </c>
      <c r="L2575" s="106" t="s">
        <v>635</v>
      </c>
      <c r="M2575" s="106" t="s">
        <v>635</v>
      </c>
      <c r="N2575" s="106" t="s">
        <v>635</v>
      </c>
      <c r="O2575" s="106" t="s">
        <v>635</v>
      </c>
    </row>
    <row r="2576" spans="1:15">
      <c r="A2576" s="106">
        <v>2010</v>
      </c>
      <c r="B2576" s="106" t="s">
        <v>298</v>
      </c>
      <c r="C2576" s="106" t="s">
        <v>626</v>
      </c>
      <c r="D2576" s="106" t="s">
        <v>633</v>
      </c>
      <c r="E2576" s="106" t="s">
        <v>641</v>
      </c>
      <c r="F2576" s="106" t="s">
        <v>301</v>
      </c>
      <c r="G2576" s="106" t="s">
        <v>635</v>
      </c>
      <c r="H2576" s="106" t="s">
        <v>635</v>
      </c>
      <c r="I2576" s="106" t="s">
        <v>635</v>
      </c>
      <c r="J2576" s="106" t="s">
        <v>635</v>
      </c>
      <c r="K2576" s="106" t="s">
        <v>635</v>
      </c>
      <c r="L2576" s="106" t="s">
        <v>635</v>
      </c>
      <c r="M2576" s="106" t="s">
        <v>635</v>
      </c>
      <c r="N2576" s="106" t="s">
        <v>635</v>
      </c>
      <c r="O2576" s="106" t="s">
        <v>635</v>
      </c>
    </row>
    <row r="2577" spans="1:15">
      <c r="A2577" s="106">
        <v>2010</v>
      </c>
      <c r="B2577" s="106" t="s">
        <v>298</v>
      </c>
      <c r="C2577" s="106" t="s">
        <v>630</v>
      </c>
      <c r="D2577" s="106" t="s">
        <v>633</v>
      </c>
      <c r="E2577" s="106" t="s">
        <v>641</v>
      </c>
      <c r="F2577" s="106" t="s">
        <v>301</v>
      </c>
      <c r="G2577" s="106" t="s">
        <v>635</v>
      </c>
      <c r="H2577" s="106" t="s">
        <v>635</v>
      </c>
      <c r="I2577" s="106" t="s">
        <v>635</v>
      </c>
      <c r="J2577" s="106" t="s">
        <v>635</v>
      </c>
      <c r="K2577" s="106" t="s">
        <v>635</v>
      </c>
      <c r="L2577" s="106" t="s">
        <v>635</v>
      </c>
      <c r="M2577" s="106" t="s">
        <v>635</v>
      </c>
      <c r="N2577" s="106" t="s">
        <v>635</v>
      </c>
      <c r="O2577" s="106" t="s">
        <v>635</v>
      </c>
    </row>
    <row r="2578" spans="1:15">
      <c r="A2578" s="106">
        <v>2010</v>
      </c>
      <c r="B2578" s="106" t="s">
        <v>298</v>
      </c>
      <c r="C2578" s="106" t="s">
        <v>626</v>
      </c>
      <c r="D2578" s="106" t="s">
        <v>633</v>
      </c>
      <c r="E2578" s="106" t="s">
        <v>641</v>
      </c>
      <c r="F2578" s="106" t="s">
        <v>353</v>
      </c>
      <c r="G2578" s="106" t="s">
        <v>635</v>
      </c>
      <c r="H2578" s="106" t="s">
        <v>635</v>
      </c>
      <c r="I2578" s="106" t="s">
        <v>635</v>
      </c>
      <c r="J2578" s="106" t="s">
        <v>635</v>
      </c>
      <c r="K2578" s="106" t="s">
        <v>635</v>
      </c>
      <c r="L2578" s="106" t="s">
        <v>635</v>
      </c>
      <c r="M2578" s="106" t="s">
        <v>635</v>
      </c>
      <c r="N2578" s="106" t="s">
        <v>635</v>
      </c>
      <c r="O2578" s="106" t="s">
        <v>635</v>
      </c>
    </row>
    <row r="2579" spans="1:15">
      <c r="A2579" s="106">
        <v>2010</v>
      </c>
      <c r="B2579" s="106" t="s">
        <v>298</v>
      </c>
      <c r="C2579" s="106" t="s">
        <v>630</v>
      </c>
      <c r="D2579" s="106" t="s">
        <v>633</v>
      </c>
      <c r="E2579" s="106" t="s">
        <v>641</v>
      </c>
      <c r="F2579" s="106" t="s">
        <v>353</v>
      </c>
      <c r="G2579" s="106" t="s">
        <v>635</v>
      </c>
      <c r="H2579" s="106" t="s">
        <v>635</v>
      </c>
      <c r="I2579" s="106" t="s">
        <v>635</v>
      </c>
      <c r="J2579" s="106" t="s">
        <v>635</v>
      </c>
      <c r="K2579" s="106" t="s">
        <v>635</v>
      </c>
      <c r="L2579" s="106" t="s">
        <v>635</v>
      </c>
      <c r="M2579" s="106" t="s">
        <v>635</v>
      </c>
      <c r="N2579" s="106" t="s">
        <v>635</v>
      </c>
      <c r="O2579" s="106" t="s">
        <v>635</v>
      </c>
    </row>
    <row r="2580" spans="1:15">
      <c r="A2580" s="106">
        <v>2010</v>
      </c>
      <c r="B2580" s="106" t="s">
        <v>298</v>
      </c>
      <c r="C2580" s="106" t="s">
        <v>626</v>
      </c>
      <c r="D2580" s="106" t="s">
        <v>633</v>
      </c>
      <c r="E2580" s="106" t="s">
        <v>628</v>
      </c>
      <c r="F2580" s="106" t="s">
        <v>629</v>
      </c>
      <c r="G2580" s="106">
        <v>13.57</v>
      </c>
      <c r="H2580" s="106">
        <v>15.55</v>
      </c>
      <c r="I2580" s="106">
        <v>16.97</v>
      </c>
      <c r="J2580" s="106">
        <v>18.59</v>
      </c>
      <c r="K2580" s="106">
        <v>20.34</v>
      </c>
      <c r="L2580" s="106">
        <v>21.89</v>
      </c>
      <c r="M2580" s="106">
        <v>23.84</v>
      </c>
      <c r="N2580" s="106">
        <v>27.32</v>
      </c>
      <c r="O2580" s="106">
        <v>32.43</v>
      </c>
    </row>
    <row r="2581" spans="1:15">
      <c r="A2581" s="106">
        <v>2010</v>
      </c>
      <c r="B2581" s="106" t="s">
        <v>298</v>
      </c>
      <c r="C2581" s="106" t="s">
        <v>630</v>
      </c>
      <c r="D2581" s="106" t="s">
        <v>633</v>
      </c>
      <c r="E2581" s="106" t="s">
        <v>628</v>
      </c>
      <c r="F2581" s="106" t="s">
        <v>629</v>
      </c>
      <c r="G2581" s="106">
        <v>13.53</v>
      </c>
      <c r="H2581" s="106">
        <v>15.53</v>
      </c>
      <c r="I2581" s="106">
        <v>16.97</v>
      </c>
      <c r="J2581" s="106">
        <v>18.559999999999999</v>
      </c>
      <c r="K2581" s="106">
        <v>20.32</v>
      </c>
      <c r="L2581" s="106">
        <v>21.87</v>
      </c>
      <c r="M2581" s="106">
        <v>23.84</v>
      </c>
      <c r="N2581" s="106">
        <v>27.32</v>
      </c>
      <c r="O2581" s="106">
        <v>32.42</v>
      </c>
    </row>
    <row r="2582" spans="1:15">
      <c r="A2582" s="106">
        <v>2010</v>
      </c>
      <c r="B2582" s="106" t="s">
        <v>298</v>
      </c>
      <c r="C2582" s="106" t="s">
        <v>626</v>
      </c>
      <c r="D2582" s="106" t="s">
        <v>633</v>
      </c>
      <c r="E2582" s="106" t="s">
        <v>628</v>
      </c>
      <c r="F2582" s="106" t="s">
        <v>301</v>
      </c>
      <c r="G2582" s="106">
        <v>13.03</v>
      </c>
      <c r="H2582" s="106">
        <v>15.03</v>
      </c>
      <c r="I2582" s="106">
        <v>16.32</v>
      </c>
      <c r="J2582" s="106">
        <v>17.559999999999999</v>
      </c>
      <c r="K2582" s="106">
        <v>18.920000000000002</v>
      </c>
      <c r="L2582" s="106">
        <v>20.49</v>
      </c>
      <c r="M2582" s="106">
        <v>21.6</v>
      </c>
      <c r="N2582" s="106">
        <v>23.71</v>
      </c>
      <c r="O2582" s="106">
        <v>27.76</v>
      </c>
    </row>
    <row r="2583" spans="1:15">
      <c r="A2583" s="106">
        <v>2010</v>
      </c>
      <c r="B2583" s="106" t="s">
        <v>298</v>
      </c>
      <c r="C2583" s="106" t="s">
        <v>630</v>
      </c>
      <c r="D2583" s="106" t="s">
        <v>633</v>
      </c>
      <c r="E2583" s="106" t="s">
        <v>628</v>
      </c>
      <c r="F2583" s="106" t="s">
        <v>301</v>
      </c>
      <c r="G2583" s="106">
        <v>12.93</v>
      </c>
      <c r="H2583" s="106">
        <v>14.99</v>
      </c>
      <c r="I2583" s="106">
        <v>16.29</v>
      </c>
      <c r="J2583" s="106">
        <v>17.53</v>
      </c>
      <c r="K2583" s="106">
        <v>18.89</v>
      </c>
      <c r="L2583" s="106">
        <v>20.48</v>
      </c>
      <c r="M2583" s="106">
        <v>21.57</v>
      </c>
      <c r="N2583" s="106">
        <v>23.7</v>
      </c>
      <c r="O2583" s="106">
        <v>27.71</v>
      </c>
    </row>
    <row r="2584" spans="1:15">
      <c r="A2584" s="106">
        <v>2010</v>
      </c>
      <c r="B2584" s="106" t="s">
        <v>298</v>
      </c>
      <c r="C2584" s="106" t="s">
        <v>626</v>
      </c>
      <c r="D2584" s="106" t="s">
        <v>633</v>
      </c>
      <c r="E2584" s="106" t="s">
        <v>628</v>
      </c>
      <c r="F2584" s="106" t="s">
        <v>353</v>
      </c>
      <c r="G2584" s="106">
        <v>13.27</v>
      </c>
      <c r="H2584" s="106">
        <v>15.24</v>
      </c>
      <c r="I2584" s="106">
        <v>16.559999999999999</v>
      </c>
      <c r="J2584" s="106">
        <v>17.86</v>
      </c>
      <c r="K2584" s="106">
        <v>19.420000000000002</v>
      </c>
      <c r="L2584" s="106">
        <v>21.12</v>
      </c>
      <c r="M2584" s="106">
        <v>22.51</v>
      </c>
      <c r="N2584" s="106">
        <v>24.99</v>
      </c>
      <c r="O2584" s="106">
        <v>30.15</v>
      </c>
    </row>
    <row r="2585" spans="1:15">
      <c r="A2585" s="106">
        <v>2010</v>
      </c>
      <c r="B2585" s="106" t="s">
        <v>298</v>
      </c>
      <c r="C2585" s="106" t="s">
        <v>630</v>
      </c>
      <c r="D2585" s="106" t="s">
        <v>633</v>
      </c>
      <c r="E2585" s="106" t="s">
        <v>628</v>
      </c>
      <c r="F2585" s="106" t="s">
        <v>353</v>
      </c>
      <c r="G2585" s="106">
        <v>13.16</v>
      </c>
      <c r="H2585" s="106">
        <v>15.21</v>
      </c>
      <c r="I2585" s="106">
        <v>16.53</v>
      </c>
      <c r="J2585" s="106">
        <v>17.829999999999998</v>
      </c>
      <c r="K2585" s="106">
        <v>19.399999999999999</v>
      </c>
      <c r="L2585" s="106">
        <v>21.1</v>
      </c>
      <c r="M2585" s="106">
        <v>22.48</v>
      </c>
      <c r="N2585" s="106">
        <v>24.95</v>
      </c>
      <c r="O2585" s="106">
        <v>30.12</v>
      </c>
    </row>
    <row r="2586" spans="1:15">
      <c r="A2586" s="106">
        <v>2010</v>
      </c>
      <c r="B2586" s="106" t="s">
        <v>298</v>
      </c>
      <c r="C2586" s="106" t="s">
        <v>626</v>
      </c>
      <c r="D2586" s="106" t="s">
        <v>633</v>
      </c>
      <c r="E2586" s="106" t="s">
        <v>631</v>
      </c>
      <c r="F2586" s="106" t="s">
        <v>629</v>
      </c>
      <c r="G2586" s="106">
        <v>8.3699999999999992</v>
      </c>
      <c r="H2586" s="106">
        <v>9.94</v>
      </c>
      <c r="I2586" s="106">
        <v>11.11</v>
      </c>
      <c r="J2586" s="106">
        <v>11.99</v>
      </c>
      <c r="K2586" s="106">
        <v>12.91</v>
      </c>
      <c r="L2586" s="106">
        <v>13.92</v>
      </c>
      <c r="M2586" s="106">
        <v>14.92</v>
      </c>
      <c r="N2586" s="106">
        <v>16.13</v>
      </c>
      <c r="O2586" s="106">
        <v>18.16</v>
      </c>
    </row>
    <row r="2587" spans="1:15">
      <c r="A2587" s="106">
        <v>2010</v>
      </c>
      <c r="B2587" s="106" t="s">
        <v>298</v>
      </c>
      <c r="C2587" s="106" t="s">
        <v>630</v>
      </c>
      <c r="D2587" s="106" t="s">
        <v>633</v>
      </c>
      <c r="E2587" s="106" t="s">
        <v>631</v>
      </c>
      <c r="F2587" s="106" t="s">
        <v>629</v>
      </c>
      <c r="G2587" s="106">
        <v>7.5</v>
      </c>
      <c r="H2587" s="106">
        <v>9.67</v>
      </c>
      <c r="I2587" s="106">
        <v>10.91</v>
      </c>
      <c r="J2587" s="106">
        <v>11.84</v>
      </c>
      <c r="K2587" s="106">
        <v>12.8</v>
      </c>
      <c r="L2587" s="106">
        <v>13.81</v>
      </c>
      <c r="M2587" s="106">
        <v>14.84</v>
      </c>
      <c r="N2587" s="106">
        <v>16.059999999999999</v>
      </c>
      <c r="O2587" s="106">
        <v>18.059999999999999</v>
      </c>
    </row>
    <row r="2588" spans="1:15">
      <c r="A2588" s="106">
        <v>2010</v>
      </c>
      <c r="B2588" s="106" t="s">
        <v>298</v>
      </c>
      <c r="C2588" s="106" t="s">
        <v>626</v>
      </c>
      <c r="D2588" s="106" t="s">
        <v>633</v>
      </c>
      <c r="E2588" s="106" t="s">
        <v>631</v>
      </c>
      <c r="F2588" s="106" t="s">
        <v>301</v>
      </c>
      <c r="G2588" s="106">
        <v>5.47</v>
      </c>
      <c r="H2588" s="106">
        <v>7.64</v>
      </c>
      <c r="I2588" s="106">
        <v>9.43</v>
      </c>
      <c r="J2588" s="106">
        <v>10.51</v>
      </c>
      <c r="K2588" s="106">
        <v>11.53</v>
      </c>
      <c r="L2588" s="106">
        <v>12.57</v>
      </c>
      <c r="M2588" s="106">
        <v>13.89</v>
      </c>
      <c r="N2588" s="106">
        <v>15.37</v>
      </c>
      <c r="O2588" s="106">
        <v>17.53</v>
      </c>
    </row>
    <row r="2589" spans="1:15">
      <c r="A2589" s="106">
        <v>2010</v>
      </c>
      <c r="B2589" s="106" t="s">
        <v>298</v>
      </c>
      <c r="C2589" s="106" t="s">
        <v>630</v>
      </c>
      <c r="D2589" s="106" t="s">
        <v>633</v>
      </c>
      <c r="E2589" s="106" t="s">
        <v>631</v>
      </c>
      <c r="F2589" s="106" t="s">
        <v>301</v>
      </c>
      <c r="G2589" s="106">
        <v>5.19</v>
      </c>
      <c r="H2589" s="106">
        <v>7.29</v>
      </c>
      <c r="I2589" s="106">
        <v>9.2799999999999994</v>
      </c>
      <c r="J2589" s="106">
        <v>10.39</v>
      </c>
      <c r="K2589" s="106">
        <v>11.44</v>
      </c>
      <c r="L2589" s="106">
        <v>12.47</v>
      </c>
      <c r="M2589" s="106">
        <v>13.8</v>
      </c>
      <c r="N2589" s="106">
        <v>15.32</v>
      </c>
      <c r="O2589" s="106">
        <v>17.48</v>
      </c>
    </row>
    <row r="2590" spans="1:15">
      <c r="A2590" s="106">
        <v>2010</v>
      </c>
      <c r="B2590" s="106" t="s">
        <v>298</v>
      </c>
      <c r="C2590" s="106" t="s">
        <v>626</v>
      </c>
      <c r="D2590" s="106" t="s">
        <v>633</v>
      </c>
      <c r="E2590" s="106" t="s">
        <v>631</v>
      </c>
      <c r="F2590" s="106" t="s">
        <v>353</v>
      </c>
      <c r="G2590" s="106">
        <v>5.85</v>
      </c>
      <c r="H2590" s="106">
        <v>8.34</v>
      </c>
      <c r="I2590" s="106">
        <v>9.82</v>
      </c>
      <c r="J2590" s="106">
        <v>10.91</v>
      </c>
      <c r="K2590" s="106">
        <v>11.89</v>
      </c>
      <c r="L2590" s="106">
        <v>12.93</v>
      </c>
      <c r="M2590" s="106">
        <v>14.18</v>
      </c>
      <c r="N2590" s="106">
        <v>15.59</v>
      </c>
      <c r="O2590" s="106">
        <v>17.690000000000001</v>
      </c>
    </row>
    <row r="2591" spans="1:15">
      <c r="A2591" s="106">
        <v>2010</v>
      </c>
      <c r="B2591" s="106" t="s">
        <v>298</v>
      </c>
      <c r="C2591" s="106" t="s">
        <v>630</v>
      </c>
      <c r="D2591" s="106" t="s">
        <v>633</v>
      </c>
      <c r="E2591" s="106" t="s">
        <v>631</v>
      </c>
      <c r="F2591" s="106" t="s">
        <v>353</v>
      </c>
      <c r="G2591" s="106">
        <v>5.43</v>
      </c>
      <c r="H2591" s="106">
        <v>7.96</v>
      </c>
      <c r="I2591" s="106">
        <v>9.66</v>
      </c>
      <c r="J2591" s="106">
        <v>10.78</v>
      </c>
      <c r="K2591" s="106">
        <v>11.79</v>
      </c>
      <c r="L2591" s="106">
        <v>12.83</v>
      </c>
      <c r="M2591" s="106">
        <v>14.11</v>
      </c>
      <c r="N2591" s="106">
        <v>15.52</v>
      </c>
      <c r="O2591" s="106">
        <v>17.62</v>
      </c>
    </row>
    <row r="2592" spans="1:15">
      <c r="A2592" s="106">
        <v>2010</v>
      </c>
      <c r="B2592" s="106" t="s">
        <v>298</v>
      </c>
      <c r="C2592" s="106" t="s">
        <v>626</v>
      </c>
      <c r="D2592" s="106" t="s">
        <v>633</v>
      </c>
      <c r="E2592" s="106" t="s">
        <v>353</v>
      </c>
      <c r="F2592" s="106" t="s">
        <v>629</v>
      </c>
      <c r="G2592" s="106">
        <v>10.01</v>
      </c>
      <c r="H2592" s="106">
        <v>12.08</v>
      </c>
      <c r="I2592" s="106">
        <v>13.73</v>
      </c>
      <c r="J2592" s="106">
        <v>15.16</v>
      </c>
      <c r="K2592" s="106">
        <v>16.59</v>
      </c>
      <c r="L2592" s="106">
        <v>18.32</v>
      </c>
      <c r="M2592" s="106">
        <v>20.76</v>
      </c>
      <c r="N2592" s="106">
        <v>23.42</v>
      </c>
      <c r="O2592" s="106">
        <v>28.99</v>
      </c>
    </row>
    <row r="2593" spans="1:15">
      <c r="A2593" s="106">
        <v>2010</v>
      </c>
      <c r="B2593" s="106" t="s">
        <v>298</v>
      </c>
      <c r="C2593" s="106" t="s">
        <v>630</v>
      </c>
      <c r="D2593" s="106" t="s">
        <v>633</v>
      </c>
      <c r="E2593" s="106" t="s">
        <v>353</v>
      </c>
      <c r="F2593" s="106" t="s">
        <v>629</v>
      </c>
      <c r="G2593" s="106">
        <v>9.77</v>
      </c>
      <c r="H2593" s="106">
        <v>11.9</v>
      </c>
      <c r="I2593" s="106">
        <v>13.57</v>
      </c>
      <c r="J2593" s="106">
        <v>15.08</v>
      </c>
      <c r="K2593" s="106">
        <v>16.48</v>
      </c>
      <c r="L2593" s="106">
        <v>18.21</v>
      </c>
      <c r="M2593" s="106">
        <v>20.67</v>
      </c>
      <c r="N2593" s="106">
        <v>23.37</v>
      </c>
      <c r="O2593" s="106">
        <v>28.89</v>
      </c>
    </row>
    <row r="2594" spans="1:15">
      <c r="A2594" s="106">
        <v>2010</v>
      </c>
      <c r="B2594" s="106" t="s">
        <v>298</v>
      </c>
      <c r="C2594" s="106" t="s">
        <v>626</v>
      </c>
      <c r="D2594" s="106" t="s">
        <v>633</v>
      </c>
      <c r="E2594" s="106" t="s">
        <v>353</v>
      </c>
      <c r="F2594" s="106" t="s">
        <v>301</v>
      </c>
      <c r="G2594" s="106">
        <v>6.81</v>
      </c>
      <c r="H2594" s="106">
        <v>9.68</v>
      </c>
      <c r="I2594" s="106">
        <v>11.3</v>
      </c>
      <c r="J2594" s="106">
        <v>12.75</v>
      </c>
      <c r="K2594" s="106">
        <v>14.43</v>
      </c>
      <c r="L2594" s="106">
        <v>15.9</v>
      </c>
      <c r="M2594" s="106">
        <v>17.63</v>
      </c>
      <c r="N2594" s="106">
        <v>20.170000000000002</v>
      </c>
      <c r="O2594" s="106">
        <v>23.59</v>
      </c>
    </row>
    <row r="2595" spans="1:15">
      <c r="A2595" s="106">
        <v>2010</v>
      </c>
      <c r="B2595" s="106" t="s">
        <v>298</v>
      </c>
      <c r="C2595" s="106" t="s">
        <v>630</v>
      </c>
      <c r="D2595" s="106" t="s">
        <v>633</v>
      </c>
      <c r="E2595" s="106" t="s">
        <v>353</v>
      </c>
      <c r="F2595" s="106" t="s">
        <v>301</v>
      </c>
      <c r="G2595" s="106">
        <v>6.4</v>
      </c>
      <c r="H2595" s="106">
        <v>9.51</v>
      </c>
      <c r="I2595" s="106">
        <v>11.18</v>
      </c>
      <c r="J2595" s="106">
        <v>12.64</v>
      </c>
      <c r="K2595" s="106">
        <v>14.33</v>
      </c>
      <c r="L2595" s="106">
        <v>15.83</v>
      </c>
      <c r="M2595" s="106">
        <v>17.57</v>
      </c>
      <c r="N2595" s="106">
        <v>20.09</v>
      </c>
      <c r="O2595" s="106">
        <v>23.52</v>
      </c>
    </row>
    <row r="2596" spans="1:15">
      <c r="A2596" s="106">
        <v>2010</v>
      </c>
      <c r="B2596" s="106" t="s">
        <v>298</v>
      </c>
      <c r="C2596" s="106" t="s">
        <v>626</v>
      </c>
      <c r="D2596" s="106" t="s">
        <v>633</v>
      </c>
      <c r="E2596" s="106" t="s">
        <v>353</v>
      </c>
      <c r="F2596" s="106" t="s">
        <v>353</v>
      </c>
      <c r="G2596" s="106">
        <v>7.81</v>
      </c>
      <c r="H2596" s="106">
        <v>10.31</v>
      </c>
      <c r="I2596" s="106">
        <v>11.98</v>
      </c>
      <c r="J2596" s="106">
        <v>13.57</v>
      </c>
      <c r="K2596" s="106">
        <v>15.12</v>
      </c>
      <c r="L2596" s="106">
        <v>16.63</v>
      </c>
      <c r="M2596" s="106">
        <v>18.53</v>
      </c>
      <c r="N2596" s="106">
        <v>21.25</v>
      </c>
      <c r="O2596" s="106">
        <v>25.26</v>
      </c>
    </row>
    <row r="2597" spans="1:15">
      <c r="A2597" s="106">
        <v>2010</v>
      </c>
      <c r="B2597" s="106" t="s">
        <v>298</v>
      </c>
      <c r="C2597" s="106" t="s">
        <v>630</v>
      </c>
      <c r="D2597" s="106" t="s">
        <v>633</v>
      </c>
      <c r="E2597" s="106" t="s">
        <v>353</v>
      </c>
      <c r="F2597" s="106" t="s">
        <v>353</v>
      </c>
      <c r="G2597" s="106">
        <v>7.3</v>
      </c>
      <c r="H2597" s="106">
        <v>10.119999999999999</v>
      </c>
      <c r="I2597" s="106">
        <v>11.84</v>
      </c>
      <c r="J2597" s="106">
        <v>13.47</v>
      </c>
      <c r="K2597" s="106">
        <v>15.03</v>
      </c>
      <c r="L2597" s="106">
        <v>16.55</v>
      </c>
      <c r="M2597" s="106">
        <v>18.440000000000001</v>
      </c>
      <c r="N2597" s="106">
        <v>21.21</v>
      </c>
      <c r="O2597" s="106">
        <v>25.17</v>
      </c>
    </row>
    <row r="2598" spans="1:15">
      <c r="A2598" s="106">
        <v>2010</v>
      </c>
      <c r="B2598" s="106" t="s">
        <v>298</v>
      </c>
      <c r="C2598" s="106" t="s">
        <v>626</v>
      </c>
      <c r="D2598" s="106" t="s">
        <v>353</v>
      </c>
      <c r="E2598" s="106" t="s">
        <v>641</v>
      </c>
      <c r="F2598" s="106" t="s">
        <v>629</v>
      </c>
      <c r="G2598" s="106" t="s">
        <v>635</v>
      </c>
      <c r="H2598" s="106" t="s">
        <v>635</v>
      </c>
      <c r="I2598" s="106" t="s">
        <v>635</v>
      </c>
      <c r="J2598" s="106" t="s">
        <v>635</v>
      </c>
      <c r="K2598" s="106" t="s">
        <v>635</v>
      </c>
      <c r="L2598" s="106" t="s">
        <v>635</v>
      </c>
      <c r="M2598" s="106" t="s">
        <v>635</v>
      </c>
      <c r="N2598" s="106" t="s">
        <v>635</v>
      </c>
      <c r="O2598" s="106" t="s">
        <v>635</v>
      </c>
    </row>
    <row r="2599" spans="1:15">
      <c r="A2599" s="106">
        <v>2010</v>
      </c>
      <c r="B2599" s="106" t="s">
        <v>298</v>
      </c>
      <c r="C2599" s="106" t="s">
        <v>630</v>
      </c>
      <c r="D2599" s="106" t="s">
        <v>353</v>
      </c>
      <c r="E2599" s="106" t="s">
        <v>641</v>
      </c>
      <c r="F2599" s="106" t="s">
        <v>629</v>
      </c>
      <c r="G2599" s="106" t="s">
        <v>635</v>
      </c>
      <c r="H2599" s="106" t="s">
        <v>635</v>
      </c>
      <c r="I2599" s="106" t="s">
        <v>635</v>
      </c>
      <c r="J2599" s="106" t="s">
        <v>635</v>
      </c>
      <c r="K2599" s="106" t="s">
        <v>635</v>
      </c>
      <c r="L2599" s="106" t="s">
        <v>635</v>
      </c>
      <c r="M2599" s="106" t="s">
        <v>635</v>
      </c>
      <c r="N2599" s="106" t="s">
        <v>635</v>
      </c>
      <c r="O2599" s="106" t="s">
        <v>635</v>
      </c>
    </row>
    <row r="2600" spans="1:15">
      <c r="A2600" s="106">
        <v>2010</v>
      </c>
      <c r="B2600" s="106" t="s">
        <v>298</v>
      </c>
      <c r="C2600" s="106" t="s">
        <v>626</v>
      </c>
      <c r="D2600" s="106" t="s">
        <v>353</v>
      </c>
      <c r="E2600" s="106" t="s">
        <v>641</v>
      </c>
      <c r="F2600" s="106" t="s">
        <v>301</v>
      </c>
      <c r="G2600" s="106" t="s">
        <v>635</v>
      </c>
      <c r="H2600" s="106" t="s">
        <v>635</v>
      </c>
      <c r="I2600" s="106" t="s">
        <v>635</v>
      </c>
      <c r="J2600" s="106" t="s">
        <v>635</v>
      </c>
      <c r="K2600" s="106" t="s">
        <v>635</v>
      </c>
      <c r="L2600" s="106" t="s">
        <v>635</v>
      </c>
      <c r="M2600" s="106" t="s">
        <v>635</v>
      </c>
      <c r="N2600" s="106" t="s">
        <v>635</v>
      </c>
      <c r="O2600" s="106" t="s">
        <v>635</v>
      </c>
    </row>
    <row r="2601" spans="1:15">
      <c r="A2601" s="106">
        <v>2010</v>
      </c>
      <c r="B2601" s="106" t="s">
        <v>298</v>
      </c>
      <c r="C2601" s="106" t="s">
        <v>630</v>
      </c>
      <c r="D2601" s="106" t="s">
        <v>353</v>
      </c>
      <c r="E2601" s="106" t="s">
        <v>641</v>
      </c>
      <c r="F2601" s="106" t="s">
        <v>301</v>
      </c>
      <c r="G2601" s="106" t="s">
        <v>635</v>
      </c>
      <c r="H2601" s="106" t="s">
        <v>635</v>
      </c>
      <c r="I2601" s="106" t="s">
        <v>635</v>
      </c>
      <c r="J2601" s="106" t="s">
        <v>635</v>
      </c>
      <c r="K2601" s="106" t="s">
        <v>635</v>
      </c>
      <c r="L2601" s="106" t="s">
        <v>635</v>
      </c>
      <c r="M2601" s="106" t="s">
        <v>635</v>
      </c>
      <c r="N2601" s="106" t="s">
        <v>635</v>
      </c>
      <c r="O2601" s="106" t="s">
        <v>635</v>
      </c>
    </row>
    <row r="2602" spans="1:15">
      <c r="A2602" s="106">
        <v>2010</v>
      </c>
      <c r="B2602" s="106" t="s">
        <v>298</v>
      </c>
      <c r="C2602" s="106" t="s">
        <v>626</v>
      </c>
      <c r="D2602" s="106" t="s">
        <v>353</v>
      </c>
      <c r="E2602" s="106" t="s">
        <v>641</v>
      </c>
      <c r="F2602" s="106" t="s">
        <v>353</v>
      </c>
      <c r="G2602" s="106" t="s">
        <v>635</v>
      </c>
      <c r="H2602" s="106" t="s">
        <v>635</v>
      </c>
      <c r="I2602" s="106" t="s">
        <v>635</v>
      </c>
      <c r="J2602" s="106" t="s">
        <v>635</v>
      </c>
      <c r="K2602" s="106" t="s">
        <v>635</v>
      </c>
      <c r="L2602" s="106" t="s">
        <v>635</v>
      </c>
      <c r="M2602" s="106" t="s">
        <v>635</v>
      </c>
      <c r="N2602" s="106" t="s">
        <v>635</v>
      </c>
      <c r="O2602" s="106" t="s">
        <v>635</v>
      </c>
    </row>
    <row r="2603" spans="1:15">
      <c r="A2603" s="106">
        <v>2010</v>
      </c>
      <c r="B2603" s="106" t="s">
        <v>298</v>
      </c>
      <c r="C2603" s="106" t="s">
        <v>630</v>
      </c>
      <c r="D2603" s="106" t="s">
        <v>353</v>
      </c>
      <c r="E2603" s="106" t="s">
        <v>641</v>
      </c>
      <c r="F2603" s="106" t="s">
        <v>353</v>
      </c>
      <c r="G2603" s="106" t="s">
        <v>635</v>
      </c>
      <c r="H2603" s="106" t="s">
        <v>635</v>
      </c>
      <c r="I2603" s="106" t="s">
        <v>635</v>
      </c>
      <c r="J2603" s="106" t="s">
        <v>635</v>
      </c>
      <c r="K2603" s="106" t="s">
        <v>635</v>
      </c>
      <c r="L2603" s="106" t="s">
        <v>635</v>
      </c>
      <c r="M2603" s="106" t="s">
        <v>635</v>
      </c>
      <c r="N2603" s="106" t="s">
        <v>635</v>
      </c>
      <c r="O2603" s="106" t="s">
        <v>635</v>
      </c>
    </row>
    <row r="2604" spans="1:15">
      <c r="A2604" s="106">
        <v>2010</v>
      </c>
      <c r="B2604" s="106" t="s">
        <v>298</v>
      </c>
      <c r="C2604" s="106" t="s">
        <v>626</v>
      </c>
      <c r="D2604" s="106" t="s">
        <v>353</v>
      </c>
      <c r="E2604" s="106" t="s">
        <v>628</v>
      </c>
      <c r="F2604" s="106" t="s">
        <v>629</v>
      </c>
      <c r="G2604" s="106">
        <v>13.87</v>
      </c>
      <c r="H2604" s="106">
        <v>15.91</v>
      </c>
      <c r="I2604" s="106">
        <v>17.649999999999999</v>
      </c>
      <c r="J2604" s="106">
        <v>19.46</v>
      </c>
      <c r="K2604" s="106">
        <v>21.32</v>
      </c>
      <c r="L2604" s="106">
        <v>23.44</v>
      </c>
      <c r="M2604" s="106">
        <v>26.2</v>
      </c>
      <c r="N2604" s="106">
        <v>29.98</v>
      </c>
      <c r="O2604" s="106">
        <v>36.6</v>
      </c>
    </row>
    <row r="2605" spans="1:15">
      <c r="A2605" s="106">
        <v>2010</v>
      </c>
      <c r="B2605" s="106" t="s">
        <v>298</v>
      </c>
      <c r="C2605" s="106" t="s">
        <v>630</v>
      </c>
      <c r="D2605" s="106" t="s">
        <v>353</v>
      </c>
      <c r="E2605" s="106" t="s">
        <v>628</v>
      </c>
      <c r="F2605" s="106" t="s">
        <v>629</v>
      </c>
      <c r="G2605" s="106">
        <v>13.82</v>
      </c>
      <c r="H2605" s="106">
        <v>15.88</v>
      </c>
      <c r="I2605" s="106">
        <v>17.63</v>
      </c>
      <c r="J2605" s="106">
        <v>19.43</v>
      </c>
      <c r="K2605" s="106">
        <v>21.3</v>
      </c>
      <c r="L2605" s="106">
        <v>23.42</v>
      </c>
      <c r="M2605" s="106">
        <v>26.18</v>
      </c>
      <c r="N2605" s="106">
        <v>29.95</v>
      </c>
      <c r="O2605" s="106">
        <v>36.58</v>
      </c>
    </row>
    <row r="2606" spans="1:15">
      <c r="A2606" s="106">
        <v>2010</v>
      </c>
      <c r="B2606" s="106" t="s">
        <v>298</v>
      </c>
      <c r="C2606" s="106" t="s">
        <v>626</v>
      </c>
      <c r="D2606" s="106" t="s">
        <v>353</v>
      </c>
      <c r="E2606" s="106" t="s">
        <v>628</v>
      </c>
      <c r="F2606" s="106" t="s">
        <v>301</v>
      </c>
      <c r="G2606" s="106">
        <v>12.26</v>
      </c>
      <c r="H2606" s="106">
        <v>14.61</v>
      </c>
      <c r="I2606" s="106">
        <v>16.07</v>
      </c>
      <c r="J2606" s="106">
        <v>17.440000000000001</v>
      </c>
      <c r="K2606" s="106">
        <v>18.95</v>
      </c>
      <c r="L2606" s="106">
        <v>20.62</v>
      </c>
      <c r="M2606" s="106">
        <v>22.04</v>
      </c>
      <c r="N2606" s="106">
        <v>24.47</v>
      </c>
      <c r="O2606" s="106">
        <v>29.54</v>
      </c>
    </row>
    <row r="2607" spans="1:15">
      <c r="A2607" s="106">
        <v>2010</v>
      </c>
      <c r="B2607" s="106" t="s">
        <v>298</v>
      </c>
      <c r="C2607" s="106" t="s">
        <v>630</v>
      </c>
      <c r="D2607" s="106" t="s">
        <v>353</v>
      </c>
      <c r="E2607" s="106" t="s">
        <v>628</v>
      </c>
      <c r="F2607" s="106" t="s">
        <v>301</v>
      </c>
      <c r="G2607" s="106">
        <v>12.17</v>
      </c>
      <c r="H2607" s="106">
        <v>14.57</v>
      </c>
      <c r="I2607" s="106">
        <v>16.04</v>
      </c>
      <c r="J2607" s="106">
        <v>17.420000000000002</v>
      </c>
      <c r="K2607" s="106">
        <v>18.920000000000002</v>
      </c>
      <c r="L2607" s="106">
        <v>20.59</v>
      </c>
      <c r="M2607" s="106">
        <v>22.02</v>
      </c>
      <c r="N2607" s="106">
        <v>24.45</v>
      </c>
      <c r="O2607" s="106">
        <v>29.54</v>
      </c>
    </row>
    <row r="2608" spans="1:15">
      <c r="A2608" s="106">
        <v>2010</v>
      </c>
      <c r="B2608" s="106" t="s">
        <v>298</v>
      </c>
      <c r="C2608" s="106" t="s">
        <v>626</v>
      </c>
      <c r="D2608" s="106" t="s">
        <v>353</v>
      </c>
      <c r="E2608" s="106" t="s">
        <v>628</v>
      </c>
      <c r="F2608" s="106" t="s">
        <v>353</v>
      </c>
      <c r="G2608" s="106">
        <v>13.1</v>
      </c>
      <c r="H2608" s="106">
        <v>15.31</v>
      </c>
      <c r="I2608" s="106">
        <v>16.89</v>
      </c>
      <c r="J2608" s="106">
        <v>18.46</v>
      </c>
      <c r="K2608" s="106">
        <v>20.239999999999998</v>
      </c>
      <c r="L2608" s="106">
        <v>21.87</v>
      </c>
      <c r="M2608" s="106">
        <v>24.12</v>
      </c>
      <c r="N2608" s="106">
        <v>27.65</v>
      </c>
      <c r="O2608" s="106">
        <v>33.58</v>
      </c>
    </row>
    <row r="2609" spans="1:15">
      <c r="A2609" s="106">
        <v>2010</v>
      </c>
      <c r="B2609" s="106" t="s">
        <v>298</v>
      </c>
      <c r="C2609" s="106" t="s">
        <v>630</v>
      </c>
      <c r="D2609" s="106" t="s">
        <v>353</v>
      </c>
      <c r="E2609" s="106" t="s">
        <v>628</v>
      </c>
      <c r="F2609" s="106" t="s">
        <v>353</v>
      </c>
      <c r="G2609" s="106">
        <v>13.03</v>
      </c>
      <c r="H2609" s="106">
        <v>15.27</v>
      </c>
      <c r="I2609" s="106">
        <v>16.86</v>
      </c>
      <c r="J2609" s="106">
        <v>18.440000000000001</v>
      </c>
      <c r="K2609" s="106">
        <v>20.22</v>
      </c>
      <c r="L2609" s="106">
        <v>21.84</v>
      </c>
      <c r="M2609" s="106">
        <v>24.1</v>
      </c>
      <c r="N2609" s="106">
        <v>27.62</v>
      </c>
      <c r="O2609" s="106">
        <v>33.56</v>
      </c>
    </row>
    <row r="2610" spans="1:15">
      <c r="A2610" s="106">
        <v>2010</v>
      </c>
      <c r="B2610" s="106" t="s">
        <v>298</v>
      </c>
      <c r="C2610" s="106" t="s">
        <v>626</v>
      </c>
      <c r="D2610" s="106" t="s">
        <v>353</v>
      </c>
      <c r="E2610" s="106" t="s">
        <v>631</v>
      </c>
      <c r="F2610" s="106" t="s">
        <v>629</v>
      </c>
      <c r="G2610" s="106">
        <v>9.6</v>
      </c>
      <c r="H2610" s="106">
        <v>11.03</v>
      </c>
      <c r="I2610" s="106">
        <v>12.14</v>
      </c>
      <c r="J2610" s="106">
        <v>13.18</v>
      </c>
      <c r="K2610" s="106">
        <v>14.17</v>
      </c>
      <c r="L2610" s="106">
        <v>15.18</v>
      </c>
      <c r="M2610" s="106">
        <v>16.45</v>
      </c>
      <c r="N2610" s="106">
        <v>17.989999999999998</v>
      </c>
      <c r="O2610" s="106">
        <v>20.48</v>
      </c>
    </row>
    <row r="2611" spans="1:15">
      <c r="A2611" s="106">
        <v>2010</v>
      </c>
      <c r="B2611" s="106" t="s">
        <v>298</v>
      </c>
      <c r="C2611" s="106" t="s">
        <v>630</v>
      </c>
      <c r="D2611" s="106" t="s">
        <v>353</v>
      </c>
      <c r="E2611" s="106" t="s">
        <v>631</v>
      </c>
      <c r="F2611" s="106" t="s">
        <v>629</v>
      </c>
      <c r="G2611" s="106">
        <v>9.3699999999999992</v>
      </c>
      <c r="H2611" s="106">
        <v>10.89</v>
      </c>
      <c r="I2611" s="106">
        <v>12.04</v>
      </c>
      <c r="J2611" s="106">
        <v>13.1</v>
      </c>
      <c r="K2611" s="106">
        <v>14.1</v>
      </c>
      <c r="L2611" s="106">
        <v>15.13</v>
      </c>
      <c r="M2611" s="106">
        <v>16.39</v>
      </c>
      <c r="N2611" s="106">
        <v>17.95</v>
      </c>
      <c r="O2611" s="106">
        <v>20.440000000000001</v>
      </c>
    </row>
    <row r="2612" spans="1:15">
      <c r="A2612" s="106">
        <v>2010</v>
      </c>
      <c r="B2612" s="106" t="s">
        <v>298</v>
      </c>
      <c r="C2612" s="106" t="s">
        <v>626</v>
      </c>
      <c r="D2612" s="106" t="s">
        <v>353</v>
      </c>
      <c r="E2612" s="106" t="s">
        <v>631</v>
      </c>
      <c r="F2612" s="106" t="s">
        <v>301</v>
      </c>
      <c r="G2612" s="106">
        <v>6.08</v>
      </c>
      <c r="H2612" s="106">
        <v>8.51</v>
      </c>
      <c r="I2612" s="106">
        <v>9.6199999999999992</v>
      </c>
      <c r="J2612" s="106">
        <v>10.41</v>
      </c>
      <c r="K2612" s="106">
        <v>11.34</v>
      </c>
      <c r="L2612" s="106">
        <v>12.43</v>
      </c>
      <c r="M2612" s="106">
        <v>13.81</v>
      </c>
      <c r="N2612" s="106">
        <v>15.46</v>
      </c>
      <c r="O2612" s="106">
        <v>17.88</v>
      </c>
    </row>
    <row r="2613" spans="1:15">
      <c r="A2613" s="106">
        <v>2010</v>
      </c>
      <c r="B2613" s="106" t="s">
        <v>298</v>
      </c>
      <c r="C2613" s="106" t="s">
        <v>630</v>
      </c>
      <c r="D2613" s="106" t="s">
        <v>353</v>
      </c>
      <c r="E2613" s="106" t="s">
        <v>631</v>
      </c>
      <c r="F2613" s="106" t="s">
        <v>301</v>
      </c>
      <c r="G2613" s="106">
        <v>5.82</v>
      </c>
      <c r="H2613" s="106">
        <v>8.31</v>
      </c>
      <c r="I2613" s="106">
        <v>9.5299999999999994</v>
      </c>
      <c r="J2613" s="106">
        <v>10.36</v>
      </c>
      <c r="K2613" s="106">
        <v>11.28</v>
      </c>
      <c r="L2613" s="106">
        <v>12.37</v>
      </c>
      <c r="M2613" s="106">
        <v>13.75</v>
      </c>
      <c r="N2613" s="106">
        <v>15.41</v>
      </c>
      <c r="O2613" s="106">
        <v>17.829999999999998</v>
      </c>
    </row>
    <row r="2614" spans="1:15">
      <c r="A2614" s="106">
        <v>2010</v>
      </c>
      <c r="B2614" s="106" t="s">
        <v>298</v>
      </c>
      <c r="C2614" s="106" t="s">
        <v>626</v>
      </c>
      <c r="D2614" s="106" t="s">
        <v>353</v>
      </c>
      <c r="E2614" s="106" t="s">
        <v>631</v>
      </c>
      <c r="F2614" s="106" t="s">
        <v>353</v>
      </c>
      <c r="G2614" s="106">
        <v>7.32</v>
      </c>
      <c r="H2614" s="106">
        <v>9.42</v>
      </c>
      <c r="I2614" s="106">
        <v>10.46</v>
      </c>
      <c r="J2614" s="106">
        <v>11.49</v>
      </c>
      <c r="K2614" s="106">
        <v>12.61</v>
      </c>
      <c r="L2614" s="106">
        <v>13.81</v>
      </c>
      <c r="M2614" s="106">
        <v>15.1</v>
      </c>
      <c r="N2614" s="106">
        <v>16.71</v>
      </c>
      <c r="O2614" s="106">
        <v>19.22</v>
      </c>
    </row>
    <row r="2615" spans="1:15">
      <c r="A2615" s="106">
        <v>2010</v>
      </c>
      <c r="B2615" s="106" t="s">
        <v>298</v>
      </c>
      <c r="C2615" s="106" t="s">
        <v>630</v>
      </c>
      <c r="D2615" s="106" t="s">
        <v>353</v>
      </c>
      <c r="E2615" s="106" t="s">
        <v>631</v>
      </c>
      <c r="F2615" s="106" t="s">
        <v>353</v>
      </c>
      <c r="G2615" s="106">
        <v>6.9</v>
      </c>
      <c r="H2615" s="106">
        <v>9.2799999999999994</v>
      </c>
      <c r="I2615" s="106">
        <v>10.37</v>
      </c>
      <c r="J2615" s="106">
        <v>11.4</v>
      </c>
      <c r="K2615" s="106">
        <v>12.52</v>
      </c>
      <c r="L2615" s="106">
        <v>13.74</v>
      </c>
      <c r="M2615" s="106">
        <v>15.04</v>
      </c>
      <c r="N2615" s="106">
        <v>16.66</v>
      </c>
      <c r="O2615" s="106">
        <v>19.16</v>
      </c>
    </row>
    <row r="2616" spans="1:15">
      <c r="A2616" s="106">
        <v>2010</v>
      </c>
      <c r="B2616" s="106" t="s">
        <v>298</v>
      </c>
      <c r="C2616" s="106" t="s">
        <v>626</v>
      </c>
      <c r="D2616" s="106" t="s">
        <v>353</v>
      </c>
      <c r="E2616" s="106" t="s">
        <v>353</v>
      </c>
      <c r="F2616" s="106" t="s">
        <v>629</v>
      </c>
      <c r="G2616" s="106">
        <v>10.74</v>
      </c>
      <c r="H2616" s="106">
        <v>12.59</v>
      </c>
      <c r="I2616" s="106">
        <v>14.13</v>
      </c>
      <c r="J2616" s="106">
        <v>15.52</v>
      </c>
      <c r="K2616" s="106">
        <v>17.04</v>
      </c>
      <c r="L2616" s="106">
        <v>18.829999999999998</v>
      </c>
      <c r="M2616" s="106">
        <v>21.15</v>
      </c>
      <c r="N2616" s="106">
        <v>24.47</v>
      </c>
      <c r="O2616" s="106">
        <v>30.75</v>
      </c>
    </row>
    <row r="2617" spans="1:15">
      <c r="A2617" s="106">
        <v>2010</v>
      </c>
      <c r="B2617" s="106" t="s">
        <v>298</v>
      </c>
      <c r="C2617" s="106" t="s">
        <v>630</v>
      </c>
      <c r="D2617" s="106" t="s">
        <v>353</v>
      </c>
      <c r="E2617" s="106" t="s">
        <v>353</v>
      </c>
      <c r="F2617" s="106" t="s">
        <v>629</v>
      </c>
      <c r="G2617" s="106">
        <v>10.58</v>
      </c>
      <c r="H2617" s="106">
        <v>12.48</v>
      </c>
      <c r="I2617" s="106">
        <v>14.04</v>
      </c>
      <c r="J2617" s="106">
        <v>15.46</v>
      </c>
      <c r="K2617" s="106">
        <v>16.98</v>
      </c>
      <c r="L2617" s="106">
        <v>18.77</v>
      </c>
      <c r="M2617" s="106">
        <v>21.1</v>
      </c>
      <c r="N2617" s="106">
        <v>24.41</v>
      </c>
      <c r="O2617" s="106">
        <v>30.65</v>
      </c>
    </row>
    <row r="2618" spans="1:15">
      <c r="A2618" s="106">
        <v>2010</v>
      </c>
      <c r="B2618" s="106" t="s">
        <v>298</v>
      </c>
      <c r="C2618" s="106" t="s">
        <v>626</v>
      </c>
      <c r="D2618" s="106" t="s">
        <v>353</v>
      </c>
      <c r="E2618" s="106" t="s">
        <v>353</v>
      </c>
      <c r="F2618" s="106" t="s">
        <v>301</v>
      </c>
      <c r="G2618" s="106">
        <v>7.42</v>
      </c>
      <c r="H2618" s="106">
        <v>9.57</v>
      </c>
      <c r="I2618" s="106">
        <v>10.74</v>
      </c>
      <c r="J2618" s="106">
        <v>12.16</v>
      </c>
      <c r="K2618" s="106">
        <v>13.77</v>
      </c>
      <c r="L2618" s="106">
        <v>15.43</v>
      </c>
      <c r="M2618" s="106">
        <v>17.27</v>
      </c>
      <c r="N2618" s="106">
        <v>19.87</v>
      </c>
      <c r="O2618" s="106">
        <v>23.78</v>
      </c>
    </row>
    <row r="2619" spans="1:15">
      <c r="A2619" s="106">
        <v>2010</v>
      </c>
      <c r="B2619" s="106" t="s">
        <v>298</v>
      </c>
      <c r="C2619" s="106" t="s">
        <v>630</v>
      </c>
      <c r="D2619" s="106" t="s">
        <v>353</v>
      </c>
      <c r="E2619" s="106" t="s">
        <v>353</v>
      </c>
      <c r="F2619" s="106" t="s">
        <v>301</v>
      </c>
      <c r="G2619" s="106">
        <v>7.11</v>
      </c>
      <c r="H2619" s="106">
        <v>9.4700000000000006</v>
      </c>
      <c r="I2619" s="106">
        <v>10.65</v>
      </c>
      <c r="J2619" s="106">
        <v>12.08</v>
      </c>
      <c r="K2619" s="106">
        <v>13.68</v>
      </c>
      <c r="L2619" s="106">
        <v>15.37</v>
      </c>
      <c r="M2619" s="106">
        <v>17.22</v>
      </c>
      <c r="N2619" s="106">
        <v>19.8</v>
      </c>
      <c r="O2619" s="106">
        <v>23.75</v>
      </c>
    </row>
    <row r="2620" spans="1:15">
      <c r="A2620" s="106">
        <v>2010</v>
      </c>
      <c r="B2620" s="106" t="s">
        <v>298</v>
      </c>
      <c r="C2620" s="106" t="s">
        <v>626</v>
      </c>
      <c r="D2620" s="106" t="s">
        <v>353</v>
      </c>
      <c r="E2620" s="106" t="s">
        <v>353</v>
      </c>
      <c r="F2620" s="106" t="s">
        <v>353</v>
      </c>
      <c r="G2620" s="106">
        <v>8.9499999999999993</v>
      </c>
      <c r="H2620" s="106">
        <v>10.68</v>
      </c>
      <c r="I2620" s="106">
        <v>12.29</v>
      </c>
      <c r="J2620" s="106">
        <v>13.9</v>
      </c>
      <c r="K2620" s="106">
        <v>15.43</v>
      </c>
      <c r="L2620" s="106">
        <v>17.09</v>
      </c>
      <c r="M2620" s="106">
        <v>19.170000000000002</v>
      </c>
      <c r="N2620" s="106">
        <v>21.99</v>
      </c>
      <c r="O2620" s="106">
        <v>27.5</v>
      </c>
    </row>
    <row r="2621" spans="1:15">
      <c r="A2621" s="106">
        <v>2010</v>
      </c>
      <c r="B2621" s="106" t="s">
        <v>298</v>
      </c>
      <c r="C2621" s="106" t="s">
        <v>630</v>
      </c>
      <c r="D2621" s="106" t="s">
        <v>353</v>
      </c>
      <c r="E2621" s="106" t="s">
        <v>353</v>
      </c>
      <c r="F2621" s="106" t="s">
        <v>353</v>
      </c>
      <c r="G2621" s="106">
        <v>8.73</v>
      </c>
      <c r="H2621" s="106">
        <v>10.56</v>
      </c>
      <c r="I2621" s="106">
        <v>12.2</v>
      </c>
      <c r="J2621" s="106">
        <v>13.82</v>
      </c>
      <c r="K2621" s="106">
        <v>15.36</v>
      </c>
      <c r="L2621" s="106">
        <v>17.03</v>
      </c>
      <c r="M2621" s="106">
        <v>19.11</v>
      </c>
      <c r="N2621" s="106">
        <v>21.92</v>
      </c>
      <c r="O2621" s="106">
        <v>27.44</v>
      </c>
    </row>
    <row r="2622" spans="1:15">
      <c r="A2622" s="106">
        <v>2010</v>
      </c>
      <c r="B2622" s="106" t="s">
        <v>298</v>
      </c>
      <c r="C2622" s="106" t="s">
        <v>626</v>
      </c>
      <c r="D2622" s="106" t="s">
        <v>634</v>
      </c>
      <c r="E2622" s="106" t="s">
        <v>628</v>
      </c>
      <c r="F2622" s="106" t="s">
        <v>629</v>
      </c>
      <c r="G2622" s="106">
        <v>15.79</v>
      </c>
      <c r="H2622" s="106">
        <v>18.27</v>
      </c>
      <c r="I2622" s="106">
        <v>20.48</v>
      </c>
      <c r="J2622" s="106">
        <v>22.71</v>
      </c>
      <c r="K2622" s="106">
        <v>24.99</v>
      </c>
      <c r="L2622" s="106">
        <v>27.59</v>
      </c>
      <c r="M2622" s="106">
        <v>30.89</v>
      </c>
      <c r="N2622" s="106">
        <v>35.130000000000003</v>
      </c>
      <c r="O2622" s="106">
        <v>43.67</v>
      </c>
    </row>
    <row r="2623" spans="1:15">
      <c r="A2623" s="106">
        <v>2010</v>
      </c>
      <c r="B2623" s="106" t="s">
        <v>298</v>
      </c>
      <c r="C2623" s="106" t="s">
        <v>630</v>
      </c>
      <c r="D2623" s="106" t="s">
        <v>634</v>
      </c>
      <c r="E2623" s="106" t="s">
        <v>628</v>
      </c>
      <c r="F2623" s="106" t="s">
        <v>629</v>
      </c>
      <c r="G2623" s="106">
        <v>15.77</v>
      </c>
      <c r="H2623" s="106">
        <v>18.22</v>
      </c>
      <c r="I2623" s="106">
        <v>20.46</v>
      </c>
      <c r="J2623" s="106">
        <v>22.69</v>
      </c>
      <c r="K2623" s="106">
        <v>24.97</v>
      </c>
      <c r="L2623" s="106">
        <v>27.58</v>
      </c>
      <c r="M2623" s="106">
        <v>30.89</v>
      </c>
      <c r="N2623" s="106">
        <v>35.11</v>
      </c>
      <c r="O2623" s="106">
        <v>43.67</v>
      </c>
    </row>
    <row r="2624" spans="1:15">
      <c r="A2624" s="106">
        <v>2010</v>
      </c>
      <c r="B2624" s="106" t="s">
        <v>298</v>
      </c>
      <c r="C2624" s="106" t="s">
        <v>626</v>
      </c>
      <c r="D2624" s="106" t="s">
        <v>634</v>
      </c>
      <c r="E2624" s="106" t="s">
        <v>628</v>
      </c>
      <c r="F2624" s="106" t="s">
        <v>301</v>
      </c>
      <c r="G2624" s="106">
        <v>12.84</v>
      </c>
      <c r="H2624" s="106">
        <v>15.48</v>
      </c>
      <c r="I2624" s="106">
        <v>17.170000000000002</v>
      </c>
      <c r="J2624" s="106">
        <v>18.87</v>
      </c>
      <c r="K2624" s="106">
        <v>20.49</v>
      </c>
      <c r="L2624" s="106">
        <v>22.73</v>
      </c>
      <c r="M2624" s="106">
        <v>24.94</v>
      </c>
      <c r="N2624" s="106">
        <v>28.82</v>
      </c>
      <c r="O2624" s="106">
        <v>35.590000000000003</v>
      </c>
    </row>
    <row r="2625" spans="1:15">
      <c r="A2625" s="106">
        <v>2010</v>
      </c>
      <c r="B2625" s="106" t="s">
        <v>298</v>
      </c>
      <c r="C2625" s="106" t="s">
        <v>630</v>
      </c>
      <c r="D2625" s="106" t="s">
        <v>634</v>
      </c>
      <c r="E2625" s="106" t="s">
        <v>628</v>
      </c>
      <c r="F2625" s="106" t="s">
        <v>301</v>
      </c>
      <c r="G2625" s="106">
        <v>12.84</v>
      </c>
      <c r="H2625" s="106">
        <v>15.47</v>
      </c>
      <c r="I2625" s="106">
        <v>17.170000000000002</v>
      </c>
      <c r="J2625" s="106">
        <v>18.87</v>
      </c>
      <c r="K2625" s="106">
        <v>20.49</v>
      </c>
      <c r="L2625" s="106">
        <v>22.73</v>
      </c>
      <c r="M2625" s="106">
        <v>24.94</v>
      </c>
      <c r="N2625" s="106">
        <v>28.81</v>
      </c>
      <c r="O2625" s="106">
        <v>35.590000000000003</v>
      </c>
    </row>
    <row r="2626" spans="1:15">
      <c r="A2626" s="106">
        <v>2010</v>
      </c>
      <c r="B2626" s="106" t="s">
        <v>298</v>
      </c>
      <c r="C2626" s="106" t="s">
        <v>626</v>
      </c>
      <c r="D2626" s="106" t="s">
        <v>634</v>
      </c>
      <c r="E2626" s="106" t="s">
        <v>628</v>
      </c>
      <c r="F2626" s="106" t="s">
        <v>353</v>
      </c>
      <c r="G2626" s="106">
        <v>14.85</v>
      </c>
      <c r="H2626" s="106">
        <v>17.39</v>
      </c>
      <c r="I2626" s="106">
        <v>19.440000000000001</v>
      </c>
      <c r="J2626" s="106">
        <v>21.45</v>
      </c>
      <c r="K2626" s="106">
        <v>23.8</v>
      </c>
      <c r="L2626" s="106">
        <v>26.25</v>
      </c>
      <c r="M2626" s="106">
        <v>29.43</v>
      </c>
      <c r="N2626" s="106">
        <v>33.44</v>
      </c>
      <c r="O2626" s="106">
        <v>41.33</v>
      </c>
    </row>
    <row r="2627" spans="1:15">
      <c r="A2627" s="106">
        <v>2010</v>
      </c>
      <c r="B2627" s="106" t="s">
        <v>298</v>
      </c>
      <c r="C2627" s="106" t="s">
        <v>630</v>
      </c>
      <c r="D2627" s="106" t="s">
        <v>634</v>
      </c>
      <c r="E2627" s="106" t="s">
        <v>628</v>
      </c>
      <c r="F2627" s="106" t="s">
        <v>353</v>
      </c>
      <c r="G2627" s="106">
        <v>14.83</v>
      </c>
      <c r="H2627" s="106">
        <v>17.37</v>
      </c>
      <c r="I2627" s="106">
        <v>19.420000000000002</v>
      </c>
      <c r="J2627" s="106">
        <v>21.44</v>
      </c>
      <c r="K2627" s="106">
        <v>23.78</v>
      </c>
      <c r="L2627" s="106">
        <v>26.23</v>
      </c>
      <c r="M2627" s="106">
        <v>29.42</v>
      </c>
      <c r="N2627" s="106">
        <v>33.42</v>
      </c>
      <c r="O2627" s="106">
        <v>41.33</v>
      </c>
    </row>
    <row r="2628" spans="1:15">
      <c r="A2628" s="106">
        <v>2010</v>
      </c>
      <c r="B2628" s="106" t="s">
        <v>298</v>
      </c>
      <c r="C2628" s="106" t="s">
        <v>626</v>
      </c>
      <c r="D2628" s="106" t="s">
        <v>634</v>
      </c>
      <c r="E2628" s="106" t="s">
        <v>631</v>
      </c>
      <c r="F2628" s="106" t="s">
        <v>629</v>
      </c>
      <c r="G2628" s="106">
        <v>11.31</v>
      </c>
      <c r="H2628" s="106">
        <v>12.65</v>
      </c>
      <c r="I2628" s="106">
        <v>13.38</v>
      </c>
      <c r="J2628" s="106">
        <v>13.96</v>
      </c>
      <c r="K2628" s="106">
        <v>14.74</v>
      </c>
      <c r="L2628" s="106">
        <v>15.79</v>
      </c>
      <c r="M2628" s="106">
        <v>17.14</v>
      </c>
      <c r="N2628" s="106">
        <v>18.739999999999998</v>
      </c>
      <c r="O2628" s="106">
        <v>21.28</v>
      </c>
    </row>
    <row r="2629" spans="1:15">
      <c r="A2629" s="106">
        <v>2010</v>
      </c>
      <c r="B2629" s="106" t="s">
        <v>298</v>
      </c>
      <c r="C2629" s="106" t="s">
        <v>630</v>
      </c>
      <c r="D2629" s="106" t="s">
        <v>634</v>
      </c>
      <c r="E2629" s="106" t="s">
        <v>631</v>
      </c>
      <c r="F2629" s="106" t="s">
        <v>629</v>
      </c>
      <c r="G2629" s="106">
        <v>11.19</v>
      </c>
      <c r="H2629" s="106">
        <v>12.62</v>
      </c>
      <c r="I2629" s="106">
        <v>13.37</v>
      </c>
      <c r="J2629" s="106">
        <v>13.94</v>
      </c>
      <c r="K2629" s="106">
        <v>14.71</v>
      </c>
      <c r="L2629" s="106">
        <v>15.76</v>
      </c>
      <c r="M2629" s="106">
        <v>17.12</v>
      </c>
      <c r="N2629" s="106">
        <v>18.72</v>
      </c>
      <c r="O2629" s="106">
        <v>21.23</v>
      </c>
    </row>
    <row r="2630" spans="1:15">
      <c r="A2630" s="106">
        <v>2010</v>
      </c>
      <c r="B2630" s="106" t="s">
        <v>298</v>
      </c>
      <c r="C2630" s="106" t="s">
        <v>626</v>
      </c>
      <c r="D2630" s="106" t="s">
        <v>634</v>
      </c>
      <c r="E2630" s="106" t="s">
        <v>631</v>
      </c>
      <c r="F2630" s="106" t="s">
        <v>301</v>
      </c>
      <c r="G2630" s="106">
        <v>8.48</v>
      </c>
      <c r="H2630" s="106">
        <v>9.1300000000000008</v>
      </c>
      <c r="I2630" s="106">
        <v>10.1</v>
      </c>
      <c r="J2630" s="106">
        <v>11.48</v>
      </c>
      <c r="K2630" s="106">
        <v>12.99</v>
      </c>
      <c r="L2630" s="106">
        <v>14.54</v>
      </c>
      <c r="M2630" s="106">
        <v>15.96</v>
      </c>
      <c r="N2630" s="106">
        <v>17.62</v>
      </c>
      <c r="O2630" s="106">
        <v>19.84</v>
      </c>
    </row>
    <row r="2631" spans="1:15">
      <c r="A2631" s="106">
        <v>2010</v>
      </c>
      <c r="B2631" s="106" t="s">
        <v>298</v>
      </c>
      <c r="C2631" s="106" t="s">
        <v>630</v>
      </c>
      <c r="D2631" s="106" t="s">
        <v>634</v>
      </c>
      <c r="E2631" s="106" t="s">
        <v>631</v>
      </c>
      <c r="F2631" s="106" t="s">
        <v>301</v>
      </c>
      <c r="G2631" s="106">
        <v>8.42</v>
      </c>
      <c r="H2631" s="106">
        <v>9.08</v>
      </c>
      <c r="I2631" s="106">
        <v>10.029999999999999</v>
      </c>
      <c r="J2631" s="106">
        <v>11.43</v>
      </c>
      <c r="K2631" s="106">
        <v>12.91</v>
      </c>
      <c r="L2631" s="106">
        <v>14.5</v>
      </c>
      <c r="M2631" s="106">
        <v>15.91</v>
      </c>
      <c r="N2631" s="106">
        <v>17.61</v>
      </c>
      <c r="O2631" s="106">
        <v>19.82</v>
      </c>
    </row>
    <row r="2632" spans="1:15">
      <c r="A2632" s="106">
        <v>2010</v>
      </c>
      <c r="B2632" s="106" t="s">
        <v>298</v>
      </c>
      <c r="C2632" s="106" t="s">
        <v>626</v>
      </c>
      <c r="D2632" s="106" t="s">
        <v>634</v>
      </c>
      <c r="E2632" s="106" t="s">
        <v>631</v>
      </c>
      <c r="F2632" s="106" t="s">
        <v>353</v>
      </c>
      <c r="G2632" s="106">
        <v>9.07</v>
      </c>
      <c r="H2632" s="106">
        <v>10.73</v>
      </c>
      <c r="I2632" s="106">
        <v>12.36</v>
      </c>
      <c r="J2632" s="106">
        <v>13.38</v>
      </c>
      <c r="K2632" s="106">
        <v>14.22</v>
      </c>
      <c r="L2632" s="106">
        <v>15.24</v>
      </c>
      <c r="M2632" s="106">
        <v>16.690000000000001</v>
      </c>
      <c r="N2632" s="106">
        <v>18.21</v>
      </c>
      <c r="O2632" s="106">
        <v>20.63</v>
      </c>
    </row>
    <row r="2633" spans="1:15">
      <c r="A2633" s="106">
        <v>2010</v>
      </c>
      <c r="B2633" s="106" t="s">
        <v>298</v>
      </c>
      <c r="C2633" s="106" t="s">
        <v>630</v>
      </c>
      <c r="D2633" s="106" t="s">
        <v>634</v>
      </c>
      <c r="E2633" s="106" t="s">
        <v>631</v>
      </c>
      <c r="F2633" s="106" t="s">
        <v>353</v>
      </c>
      <c r="G2633" s="106">
        <v>8.89</v>
      </c>
      <c r="H2633" s="106">
        <v>10.63</v>
      </c>
      <c r="I2633" s="106">
        <v>12.29</v>
      </c>
      <c r="J2633" s="106">
        <v>13.35</v>
      </c>
      <c r="K2633" s="106">
        <v>14.18</v>
      </c>
      <c r="L2633" s="106">
        <v>15.22</v>
      </c>
      <c r="M2633" s="106">
        <v>16.649999999999999</v>
      </c>
      <c r="N2633" s="106">
        <v>18.190000000000001</v>
      </c>
      <c r="O2633" s="106">
        <v>20.58</v>
      </c>
    </row>
    <row r="2634" spans="1:15">
      <c r="A2634" s="106">
        <v>2010</v>
      </c>
      <c r="B2634" s="106" t="s">
        <v>298</v>
      </c>
      <c r="C2634" s="106" t="s">
        <v>626</v>
      </c>
      <c r="D2634" s="106" t="s">
        <v>634</v>
      </c>
      <c r="E2634" s="106" t="s">
        <v>353</v>
      </c>
      <c r="F2634" s="106" t="s">
        <v>629</v>
      </c>
      <c r="G2634" s="106">
        <v>12.31</v>
      </c>
      <c r="H2634" s="106">
        <v>13.63</v>
      </c>
      <c r="I2634" s="106">
        <v>14.82</v>
      </c>
      <c r="J2634" s="106">
        <v>16.510000000000002</v>
      </c>
      <c r="K2634" s="106">
        <v>18.22</v>
      </c>
      <c r="L2634" s="106">
        <v>20.36</v>
      </c>
      <c r="M2634" s="106">
        <v>23.49</v>
      </c>
      <c r="N2634" s="106">
        <v>27.84</v>
      </c>
      <c r="O2634" s="106">
        <v>35.08</v>
      </c>
    </row>
    <row r="2635" spans="1:15">
      <c r="A2635" s="106">
        <v>2010</v>
      </c>
      <c r="B2635" s="106" t="s">
        <v>298</v>
      </c>
      <c r="C2635" s="106" t="s">
        <v>630</v>
      </c>
      <c r="D2635" s="106" t="s">
        <v>634</v>
      </c>
      <c r="E2635" s="106" t="s">
        <v>353</v>
      </c>
      <c r="F2635" s="106" t="s">
        <v>629</v>
      </c>
      <c r="G2635" s="106">
        <v>12.22</v>
      </c>
      <c r="H2635" s="106">
        <v>13.6</v>
      </c>
      <c r="I2635" s="106">
        <v>14.77</v>
      </c>
      <c r="J2635" s="106">
        <v>16.46</v>
      </c>
      <c r="K2635" s="106">
        <v>18.190000000000001</v>
      </c>
      <c r="L2635" s="106">
        <v>20.32</v>
      </c>
      <c r="M2635" s="106">
        <v>23.46</v>
      </c>
      <c r="N2635" s="106">
        <v>27.84</v>
      </c>
      <c r="O2635" s="106">
        <v>35.03</v>
      </c>
    </row>
    <row r="2636" spans="1:15">
      <c r="A2636" s="106">
        <v>2010</v>
      </c>
      <c r="B2636" s="106" t="s">
        <v>298</v>
      </c>
      <c r="C2636" s="106" t="s">
        <v>626</v>
      </c>
      <c r="D2636" s="106" t="s">
        <v>634</v>
      </c>
      <c r="E2636" s="106" t="s">
        <v>353</v>
      </c>
      <c r="F2636" s="106" t="s">
        <v>301</v>
      </c>
      <c r="G2636" s="106">
        <v>8.57</v>
      </c>
      <c r="H2636" s="106">
        <v>9.7100000000000009</v>
      </c>
      <c r="I2636" s="106">
        <v>11.4</v>
      </c>
      <c r="J2636" s="106">
        <v>13.23</v>
      </c>
      <c r="K2636" s="106">
        <v>14.91</v>
      </c>
      <c r="L2636" s="106">
        <v>16.54</v>
      </c>
      <c r="M2636" s="106">
        <v>18.22</v>
      </c>
      <c r="N2636" s="106">
        <v>20.69</v>
      </c>
      <c r="O2636" s="106">
        <v>25.96</v>
      </c>
    </row>
    <row r="2637" spans="1:15">
      <c r="A2637" s="106">
        <v>2010</v>
      </c>
      <c r="B2637" s="106" t="s">
        <v>298</v>
      </c>
      <c r="C2637" s="106" t="s">
        <v>630</v>
      </c>
      <c r="D2637" s="106" t="s">
        <v>634</v>
      </c>
      <c r="E2637" s="106" t="s">
        <v>353</v>
      </c>
      <c r="F2637" s="106" t="s">
        <v>301</v>
      </c>
      <c r="G2637" s="106">
        <v>8.56</v>
      </c>
      <c r="H2637" s="106">
        <v>9.64</v>
      </c>
      <c r="I2637" s="106">
        <v>11.29</v>
      </c>
      <c r="J2637" s="106">
        <v>13.16</v>
      </c>
      <c r="K2637" s="106">
        <v>14.88</v>
      </c>
      <c r="L2637" s="106">
        <v>16.53</v>
      </c>
      <c r="M2637" s="106">
        <v>18.18</v>
      </c>
      <c r="N2637" s="106">
        <v>20.65</v>
      </c>
      <c r="O2637" s="106">
        <v>25.91</v>
      </c>
    </row>
    <row r="2638" spans="1:15">
      <c r="A2638" s="106">
        <v>2010</v>
      </c>
      <c r="B2638" s="106" t="s">
        <v>298</v>
      </c>
      <c r="C2638" s="106" t="s">
        <v>626</v>
      </c>
      <c r="D2638" s="106" t="s">
        <v>634</v>
      </c>
      <c r="E2638" s="106" t="s">
        <v>353</v>
      </c>
      <c r="F2638" s="106" t="s">
        <v>353</v>
      </c>
      <c r="G2638" s="106">
        <v>10.01</v>
      </c>
      <c r="H2638" s="106">
        <v>12.42</v>
      </c>
      <c r="I2638" s="106">
        <v>13.82</v>
      </c>
      <c r="J2638" s="106">
        <v>15.22</v>
      </c>
      <c r="K2638" s="106">
        <v>16.940000000000001</v>
      </c>
      <c r="L2638" s="106">
        <v>18.739999999999998</v>
      </c>
      <c r="M2638" s="106">
        <v>21.26</v>
      </c>
      <c r="N2638" s="106">
        <v>25.17</v>
      </c>
      <c r="O2638" s="106">
        <v>32.36</v>
      </c>
    </row>
    <row r="2639" spans="1:15">
      <c r="A2639" s="106">
        <v>2010</v>
      </c>
      <c r="B2639" s="106" t="s">
        <v>298</v>
      </c>
      <c r="C2639" s="106" t="s">
        <v>630</v>
      </c>
      <c r="D2639" s="106" t="s">
        <v>634</v>
      </c>
      <c r="E2639" s="106" t="s">
        <v>353</v>
      </c>
      <c r="F2639" s="106" t="s">
        <v>353</v>
      </c>
      <c r="G2639" s="106">
        <v>9.93</v>
      </c>
      <c r="H2639" s="106">
        <v>12.36</v>
      </c>
      <c r="I2639" s="106">
        <v>13.79</v>
      </c>
      <c r="J2639" s="106">
        <v>15.18</v>
      </c>
      <c r="K2639" s="106">
        <v>16.91</v>
      </c>
      <c r="L2639" s="106">
        <v>18.7</v>
      </c>
      <c r="M2639" s="106">
        <v>21.19</v>
      </c>
      <c r="N2639" s="106">
        <v>25.13</v>
      </c>
      <c r="O2639" s="106">
        <v>32.32</v>
      </c>
    </row>
    <row r="2640" spans="1:15">
      <c r="A2640" s="106">
        <v>2010</v>
      </c>
      <c r="B2640" s="106" t="s">
        <v>299</v>
      </c>
      <c r="C2640" s="106" t="s">
        <v>626</v>
      </c>
      <c r="D2640" s="106" t="s">
        <v>627</v>
      </c>
      <c r="E2640" s="106" t="s">
        <v>628</v>
      </c>
      <c r="F2640" s="106" t="s">
        <v>629</v>
      </c>
      <c r="G2640" s="106">
        <v>23.45</v>
      </c>
      <c r="H2640" s="106">
        <v>26.19</v>
      </c>
      <c r="I2640" s="106">
        <v>28.53</v>
      </c>
      <c r="J2640" s="106">
        <v>30.9</v>
      </c>
      <c r="K2640" s="106">
        <v>33.49</v>
      </c>
      <c r="L2640" s="106">
        <v>36.549999999999997</v>
      </c>
      <c r="M2640" s="106">
        <v>40.39</v>
      </c>
      <c r="N2640" s="106">
        <v>45.35</v>
      </c>
      <c r="O2640" s="106">
        <v>54.01</v>
      </c>
    </row>
    <row r="2641" spans="1:15">
      <c r="A2641" s="106">
        <v>2010</v>
      </c>
      <c r="B2641" s="106" t="s">
        <v>299</v>
      </c>
      <c r="C2641" s="106" t="s">
        <v>630</v>
      </c>
      <c r="D2641" s="106" t="s">
        <v>627</v>
      </c>
      <c r="E2641" s="106" t="s">
        <v>628</v>
      </c>
      <c r="F2641" s="106" t="s">
        <v>629</v>
      </c>
      <c r="G2641" s="106">
        <v>23.46</v>
      </c>
      <c r="H2641" s="106">
        <v>26.2</v>
      </c>
      <c r="I2641" s="106">
        <v>28.55</v>
      </c>
      <c r="J2641" s="106">
        <v>30.92</v>
      </c>
      <c r="K2641" s="106">
        <v>33.520000000000003</v>
      </c>
      <c r="L2641" s="106">
        <v>36.590000000000003</v>
      </c>
      <c r="M2641" s="106">
        <v>40.39</v>
      </c>
      <c r="N2641" s="106">
        <v>45.4</v>
      </c>
      <c r="O2641" s="106">
        <v>54.05</v>
      </c>
    </row>
    <row r="2642" spans="1:15">
      <c r="A2642" s="106">
        <v>2010</v>
      </c>
      <c r="B2642" s="106" t="s">
        <v>299</v>
      </c>
      <c r="C2642" s="106" t="s">
        <v>626</v>
      </c>
      <c r="D2642" s="106" t="s">
        <v>627</v>
      </c>
      <c r="E2642" s="106" t="s">
        <v>628</v>
      </c>
      <c r="F2642" s="106" t="s">
        <v>301</v>
      </c>
      <c r="G2642" s="106">
        <v>18.559999999999999</v>
      </c>
      <c r="H2642" s="106">
        <v>21.24</v>
      </c>
      <c r="I2642" s="106">
        <v>23.34</v>
      </c>
      <c r="J2642" s="106">
        <v>25.46</v>
      </c>
      <c r="K2642" s="106">
        <v>27.85</v>
      </c>
      <c r="L2642" s="106">
        <v>30.52</v>
      </c>
      <c r="M2642" s="106">
        <v>33.72</v>
      </c>
      <c r="N2642" s="106">
        <v>38.01</v>
      </c>
      <c r="O2642" s="106">
        <v>44.81</v>
      </c>
    </row>
    <row r="2643" spans="1:15">
      <c r="A2643" s="106">
        <v>2010</v>
      </c>
      <c r="B2643" s="106" t="s">
        <v>299</v>
      </c>
      <c r="C2643" s="106" t="s">
        <v>630</v>
      </c>
      <c r="D2643" s="106" t="s">
        <v>627</v>
      </c>
      <c r="E2643" s="106" t="s">
        <v>628</v>
      </c>
      <c r="F2643" s="106" t="s">
        <v>301</v>
      </c>
      <c r="G2643" s="106">
        <v>18.559999999999999</v>
      </c>
      <c r="H2643" s="106">
        <v>21.24</v>
      </c>
      <c r="I2643" s="106">
        <v>23.34</v>
      </c>
      <c r="J2643" s="106">
        <v>25.46</v>
      </c>
      <c r="K2643" s="106">
        <v>27.87</v>
      </c>
      <c r="L2643" s="106">
        <v>30.52</v>
      </c>
      <c r="M2643" s="106">
        <v>33.729999999999997</v>
      </c>
      <c r="N2643" s="106">
        <v>38.04</v>
      </c>
      <c r="O2643" s="106">
        <v>44.83</v>
      </c>
    </row>
    <row r="2644" spans="1:15">
      <c r="A2644" s="106">
        <v>2010</v>
      </c>
      <c r="B2644" s="106" t="s">
        <v>299</v>
      </c>
      <c r="C2644" s="106" t="s">
        <v>626</v>
      </c>
      <c r="D2644" s="106" t="s">
        <v>627</v>
      </c>
      <c r="E2644" s="106" t="s">
        <v>628</v>
      </c>
      <c r="F2644" s="106" t="s">
        <v>353</v>
      </c>
      <c r="G2644" s="106">
        <v>22.95</v>
      </c>
      <c r="H2644" s="106">
        <v>25.7</v>
      </c>
      <c r="I2644" s="106">
        <v>28.08</v>
      </c>
      <c r="J2644" s="106">
        <v>30.48</v>
      </c>
      <c r="K2644" s="106">
        <v>33.08</v>
      </c>
      <c r="L2644" s="106">
        <v>36.07</v>
      </c>
      <c r="M2644" s="106">
        <v>39.840000000000003</v>
      </c>
      <c r="N2644" s="106">
        <v>44.88</v>
      </c>
      <c r="O2644" s="106">
        <v>53.35</v>
      </c>
    </row>
    <row r="2645" spans="1:15">
      <c r="A2645" s="106">
        <v>2010</v>
      </c>
      <c r="B2645" s="106" t="s">
        <v>299</v>
      </c>
      <c r="C2645" s="106" t="s">
        <v>630</v>
      </c>
      <c r="D2645" s="106" t="s">
        <v>627</v>
      </c>
      <c r="E2645" s="106" t="s">
        <v>628</v>
      </c>
      <c r="F2645" s="106" t="s">
        <v>353</v>
      </c>
      <c r="G2645" s="106">
        <v>22.97</v>
      </c>
      <c r="H2645" s="106">
        <v>25.7</v>
      </c>
      <c r="I2645" s="106">
        <v>28.09</v>
      </c>
      <c r="J2645" s="106">
        <v>30.51</v>
      </c>
      <c r="K2645" s="106">
        <v>33.090000000000003</v>
      </c>
      <c r="L2645" s="106">
        <v>36.08</v>
      </c>
      <c r="M2645" s="106">
        <v>39.869999999999997</v>
      </c>
      <c r="N2645" s="106">
        <v>44.88</v>
      </c>
      <c r="O2645" s="106">
        <v>53.39</v>
      </c>
    </row>
    <row r="2646" spans="1:15">
      <c r="A2646" s="106">
        <v>2010</v>
      </c>
      <c r="B2646" s="106" t="s">
        <v>299</v>
      </c>
      <c r="C2646" s="106" t="s">
        <v>626</v>
      </c>
      <c r="D2646" s="106" t="s">
        <v>627</v>
      </c>
      <c r="E2646" s="106" t="s">
        <v>631</v>
      </c>
      <c r="F2646" s="106" t="s">
        <v>629</v>
      </c>
      <c r="G2646" s="106">
        <v>18.010000000000002</v>
      </c>
      <c r="H2646" s="106">
        <v>19.260000000000002</v>
      </c>
      <c r="I2646" s="106">
        <v>20.399999999999999</v>
      </c>
      <c r="J2646" s="106">
        <v>21.49</v>
      </c>
      <c r="K2646" s="106">
        <v>22.51</v>
      </c>
      <c r="L2646" s="106">
        <v>23.82</v>
      </c>
      <c r="M2646" s="106">
        <v>25.43</v>
      </c>
      <c r="N2646" s="106">
        <v>27.57</v>
      </c>
      <c r="O2646" s="106">
        <v>31.2</v>
      </c>
    </row>
    <row r="2647" spans="1:15">
      <c r="A2647" s="106">
        <v>2010</v>
      </c>
      <c r="B2647" s="106" t="s">
        <v>299</v>
      </c>
      <c r="C2647" s="106" t="s">
        <v>630</v>
      </c>
      <c r="D2647" s="106" t="s">
        <v>627</v>
      </c>
      <c r="E2647" s="106" t="s">
        <v>631</v>
      </c>
      <c r="F2647" s="106" t="s">
        <v>629</v>
      </c>
      <c r="G2647" s="106">
        <v>17.96</v>
      </c>
      <c r="H2647" s="106">
        <v>19.260000000000002</v>
      </c>
      <c r="I2647" s="106">
        <v>20.39</v>
      </c>
      <c r="J2647" s="106">
        <v>21.48</v>
      </c>
      <c r="K2647" s="106">
        <v>22.51</v>
      </c>
      <c r="L2647" s="106">
        <v>23.81</v>
      </c>
      <c r="M2647" s="106">
        <v>25.42</v>
      </c>
      <c r="N2647" s="106">
        <v>27.57</v>
      </c>
      <c r="O2647" s="106">
        <v>31.2</v>
      </c>
    </row>
    <row r="2648" spans="1:15">
      <c r="A2648" s="106">
        <v>2010</v>
      </c>
      <c r="B2648" s="106" t="s">
        <v>299</v>
      </c>
      <c r="C2648" s="106" t="s">
        <v>626</v>
      </c>
      <c r="D2648" s="106" t="s">
        <v>627</v>
      </c>
      <c r="E2648" s="106" t="s">
        <v>631</v>
      </c>
      <c r="F2648" s="106" t="s">
        <v>301</v>
      </c>
      <c r="G2648" s="106">
        <v>15.62</v>
      </c>
      <c r="H2648" s="106">
        <v>17.05</v>
      </c>
      <c r="I2648" s="106">
        <v>18.02</v>
      </c>
      <c r="J2648" s="106">
        <v>18.739999999999998</v>
      </c>
      <c r="K2648" s="106">
        <v>19.46</v>
      </c>
      <c r="L2648" s="106">
        <v>20.36</v>
      </c>
      <c r="M2648" s="106">
        <v>21.24</v>
      </c>
      <c r="N2648" s="106">
        <v>22.63</v>
      </c>
      <c r="O2648" s="106">
        <v>25.84</v>
      </c>
    </row>
    <row r="2649" spans="1:15">
      <c r="A2649" s="106">
        <v>2010</v>
      </c>
      <c r="B2649" s="106" t="s">
        <v>299</v>
      </c>
      <c r="C2649" s="106" t="s">
        <v>630</v>
      </c>
      <c r="D2649" s="106" t="s">
        <v>627</v>
      </c>
      <c r="E2649" s="106" t="s">
        <v>631</v>
      </c>
      <c r="F2649" s="106" t="s">
        <v>301</v>
      </c>
      <c r="G2649" s="106">
        <v>15.62</v>
      </c>
      <c r="H2649" s="106">
        <v>17.05</v>
      </c>
      <c r="I2649" s="106">
        <v>18.02</v>
      </c>
      <c r="J2649" s="106">
        <v>18.739999999999998</v>
      </c>
      <c r="K2649" s="106">
        <v>19.46</v>
      </c>
      <c r="L2649" s="106">
        <v>20.350000000000001</v>
      </c>
      <c r="M2649" s="106">
        <v>21.24</v>
      </c>
      <c r="N2649" s="106">
        <v>22.63</v>
      </c>
      <c r="O2649" s="106">
        <v>25.84</v>
      </c>
    </row>
    <row r="2650" spans="1:15">
      <c r="A2650" s="106">
        <v>2010</v>
      </c>
      <c r="B2650" s="106" t="s">
        <v>299</v>
      </c>
      <c r="C2650" s="106" t="s">
        <v>626</v>
      </c>
      <c r="D2650" s="106" t="s">
        <v>627</v>
      </c>
      <c r="E2650" s="106" t="s">
        <v>631</v>
      </c>
      <c r="F2650" s="106" t="s">
        <v>353</v>
      </c>
      <c r="G2650" s="106">
        <v>16.87</v>
      </c>
      <c r="H2650" s="106">
        <v>18.489999999999998</v>
      </c>
      <c r="I2650" s="106">
        <v>19.36</v>
      </c>
      <c r="J2650" s="106">
        <v>20.38</v>
      </c>
      <c r="K2650" s="106">
        <v>21.42</v>
      </c>
      <c r="L2650" s="106">
        <v>22.54</v>
      </c>
      <c r="M2650" s="106">
        <v>24.16</v>
      </c>
      <c r="N2650" s="106">
        <v>26.32</v>
      </c>
      <c r="O2650" s="106">
        <v>29.84</v>
      </c>
    </row>
    <row r="2651" spans="1:15">
      <c r="A2651" s="106">
        <v>2010</v>
      </c>
      <c r="B2651" s="106" t="s">
        <v>299</v>
      </c>
      <c r="C2651" s="106" t="s">
        <v>630</v>
      </c>
      <c r="D2651" s="106" t="s">
        <v>627</v>
      </c>
      <c r="E2651" s="106" t="s">
        <v>631</v>
      </c>
      <c r="F2651" s="106" t="s">
        <v>353</v>
      </c>
      <c r="G2651" s="106">
        <v>16.87</v>
      </c>
      <c r="H2651" s="106">
        <v>18.48</v>
      </c>
      <c r="I2651" s="106">
        <v>19.36</v>
      </c>
      <c r="J2651" s="106">
        <v>20.38</v>
      </c>
      <c r="K2651" s="106">
        <v>21.41</v>
      </c>
      <c r="L2651" s="106">
        <v>22.53</v>
      </c>
      <c r="M2651" s="106">
        <v>24.15</v>
      </c>
      <c r="N2651" s="106">
        <v>26.32</v>
      </c>
      <c r="O2651" s="106">
        <v>29.84</v>
      </c>
    </row>
    <row r="2652" spans="1:15">
      <c r="A2652" s="106">
        <v>2010</v>
      </c>
      <c r="B2652" s="106" t="s">
        <v>299</v>
      </c>
      <c r="C2652" s="106" t="s">
        <v>626</v>
      </c>
      <c r="D2652" s="106" t="s">
        <v>627</v>
      </c>
      <c r="E2652" s="106" t="s">
        <v>353</v>
      </c>
      <c r="F2652" s="106" t="s">
        <v>629</v>
      </c>
      <c r="G2652" s="106">
        <v>19.62</v>
      </c>
      <c r="H2652" s="106">
        <v>21.92</v>
      </c>
      <c r="I2652" s="106">
        <v>24.05</v>
      </c>
      <c r="J2652" s="106">
        <v>26.29</v>
      </c>
      <c r="K2652" s="106">
        <v>28.68</v>
      </c>
      <c r="L2652" s="106">
        <v>31.55</v>
      </c>
      <c r="M2652" s="106">
        <v>35.159999999999997</v>
      </c>
      <c r="N2652" s="106">
        <v>40.26</v>
      </c>
      <c r="O2652" s="106">
        <v>48.47</v>
      </c>
    </row>
    <row r="2653" spans="1:15">
      <c r="A2653" s="106">
        <v>2010</v>
      </c>
      <c r="B2653" s="106" t="s">
        <v>299</v>
      </c>
      <c r="C2653" s="106" t="s">
        <v>630</v>
      </c>
      <c r="D2653" s="106" t="s">
        <v>627</v>
      </c>
      <c r="E2653" s="106" t="s">
        <v>353</v>
      </c>
      <c r="F2653" s="106" t="s">
        <v>629</v>
      </c>
      <c r="G2653" s="106">
        <v>19.62</v>
      </c>
      <c r="H2653" s="106">
        <v>21.92</v>
      </c>
      <c r="I2653" s="106">
        <v>24.05</v>
      </c>
      <c r="J2653" s="106">
        <v>26.29</v>
      </c>
      <c r="K2653" s="106">
        <v>28.69</v>
      </c>
      <c r="L2653" s="106">
        <v>31.55</v>
      </c>
      <c r="M2653" s="106">
        <v>35.18</v>
      </c>
      <c r="N2653" s="106">
        <v>40.28</v>
      </c>
      <c r="O2653" s="106">
        <v>48.5</v>
      </c>
    </row>
    <row r="2654" spans="1:15">
      <c r="A2654" s="106">
        <v>2010</v>
      </c>
      <c r="B2654" s="106" t="s">
        <v>299</v>
      </c>
      <c r="C2654" s="106" t="s">
        <v>626</v>
      </c>
      <c r="D2654" s="106" t="s">
        <v>627</v>
      </c>
      <c r="E2654" s="106" t="s">
        <v>353</v>
      </c>
      <c r="F2654" s="106" t="s">
        <v>301</v>
      </c>
      <c r="G2654" s="106">
        <v>16.03</v>
      </c>
      <c r="H2654" s="106">
        <v>17.489999999999998</v>
      </c>
      <c r="I2654" s="106">
        <v>18.559999999999999</v>
      </c>
      <c r="J2654" s="106">
        <v>19.350000000000001</v>
      </c>
      <c r="K2654" s="106">
        <v>20.39</v>
      </c>
      <c r="L2654" s="106">
        <v>21.51</v>
      </c>
      <c r="M2654" s="106">
        <v>23.23</v>
      </c>
      <c r="N2654" s="106">
        <v>26.44</v>
      </c>
      <c r="O2654" s="106">
        <v>32.49</v>
      </c>
    </row>
    <row r="2655" spans="1:15">
      <c r="A2655" s="106">
        <v>2010</v>
      </c>
      <c r="B2655" s="106" t="s">
        <v>299</v>
      </c>
      <c r="C2655" s="106" t="s">
        <v>630</v>
      </c>
      <c r="D2655" s="106" t="s">
        <v>627</v>
      </c>
      <c r="E2655" s="106" t="s">
        <v>353</v>
      </c>
      <c r="F2655" s="106" t="s">
        <v>301</v>
      </c>
      <c r="G2655" s="106">
        <v>16.03</v>
      </c>
      <c r="H2655" s="106">
        <v>17.489999999999998</v>
      </c>
      <c r="I2655" s="106">
        <v>18.559999999999999</v>
      </c>
      <c r="J2655" s="106">
        <v>19.350000000000001</v>
      </c>
      <c r="K2655" s="106">
        <v>20.39</v>
      </c>
      <c r="L2655" s="106">
        <v>21.51</v>
      </c>
      <c r="M2655" s="106">
        <v>23.23</v>
      </c>
      <c r="N2655" s="106">
        <v>26.45</v>
      </c>
      <c r="O2655" s="106">
        <v>32.51</v>
      </c>
    </row>
    <row r="2656" spans="1:15">
      <c r="A2656" s="106">
        <v>2010</v>
      </c>
      <c r="B2656" s="106" t="s">
        <v>299</v>
      </c>
      <c r="C2656" s="106" t="s">
        <v>626</v>
      </c>
      <c r="D2656" s="106" t="s">
        <v>627</v>
      </c>
      <c r="E2656" s="106" t="s">
        <v>353</v>
      </c>
      <c r="F2656" s="106" t="s">
        <v>353</v>
      </c>
      <c r="G2656" s="106">
        <v>18.47</v>
      </c>
      <c r="H2656" s="106">
        <v>20.350000000000001</v>
      </c>
      <c r="I2656" s="106">
        <v>22.27</v>
      </c>
      <c r="J2656" s="106">
        <v>24.44</v>
      </c>
      <c r="K2656" s="106">
        <v>26.88</v>
      </c>
      <c r="L2656" s="106">
        <v>29.62</v>
      </c>
      <c r="M2656" s="106">
        <v>33.24</v>
      </c>
      <c r="N2656" s="106">
        <v>38.299999999999997</v>
      </c>
      <c r="O2656" s="106">
        <v>46.5</v>
      </c>
    </row>
    <row r="2657" spans="1:15">
      <c r="A2657" s="106">
        <v>2010</v>
      </c>
      <c r="B2657" s="106" t="s">
        <v>299</v>
      </c>
      <c r="C2657" s="106" t="s">
        <v>630</v>
      </c>
      <c r="D2657" s="106" t="s">
        <v>627</v>
      </c>
      <c r="E2657" s="106" t="s">
        <v>353</v>
      </c>
      <c r="F2657" s="106" t="s">
        <v>353</v>
      </c>
      <c r="G2657" s="106">
        <v>18.47</v>
      </c>
      <c r="H2657" s="106">
        <v>20.350000000000001</v>
      </c>
      <c r="I2657" s="106">
        <v>22.27</v>
      </c>
      <c r="J2657" s="106">
        <v>24.44</v>
      </c>
      <c r="K2657" s="106">
        <v>26.89</v>
      </c>
      <c r="L2657" s="106">
        <v>29.62</v>
      </c>
      <c r="M2657" s="106">
        <v>33.26</v>
      </c>
      <c r="N2657" s="106">
        <v>38.32</v>
      </c>
      <c r="O2657" s="106">
        <v>46.55</v>
      </c>
    </row>
    <row r="2658" spans="1:15">
      <c r="A2658" s="106">
        <v>2010</v>
      </c>
      <c r="B2658" s="106" t="s">
        <v>299</v>
      </c>
      <c r="C2658" s="106" t="s">
        <v>626</v>
      </c>
      <c r="D2658" s="106" t="s">
        <v>113</v>
      </c>
      <c r="E2658" s="106" t="s">
        <v>628</v>
      </c>
      <c r="F2658" s="106" t="s">
        <v>629</v>
      </c>
      <c r="G2658" s="106">
        <v>25.24</v>
      </c>
      <c r="H2658" s="106">
        <v>27.99</v>
      </c>
      <c r="I2658" s="106">
        <v>30.25</v>
      </c>
      <c r="J2658" s="106">
        <v>32.299999999999997</v>
      </c>
      <c r="K2658" s="106">
        <v>34.49</v>
      </c>
      <c r="L2658" s="106">
        <v>37.119999999999997</v>
      </c>
      <c r="M2658" s="106">
        <v>40.36</v>
      </c>
      <c r="N2658" s="106">
        <v>45.12</v>
      </c>
      <c r="O2658" s="106">
        <v>53.02</v>
      </c>
    </row>
    <row r="2659" spans="1:15">
      <c r="A2659" s="106">
        <v>2010</v>
      </c>
      <c r="B2659" s="106" t="s">
        <v>299</v>
      </c>
      <c r="C2659" s="106" t="s">
        <v>630</v>
      </c>
      <c r="D2659" s="106" t="s">
        <v>113</v>
      </c>
      <c r="E2659" s="106" t="s">
        <v>628</v>
      </c>
      <c r="F2659" s="106" t="s">
        <v>629</v>
      </c>
      <c r="G2659" s="106">
        <v>25.24</v>
      </c>
      <c r="H2659" s="106">
        <v>27.98</v>
      </c>
      <c r="I2659" s="106">
        <v>30.24</v>
      </c>
      <c r="J2659" s="106">
        <v>32.299999999999997</v>
      </c>
      <c r="K2659" s="106">
        <v>34.5</v>
      </c>
      <c r="L2659" s="106">
        <v>37.15</v>
      </c>
      <c r="M2659" s="106">
        <v>40.380000000000003</v>
      </c>
      <c r="N2659" s="106">
        <v>45.14</v>
      </c>
      <c r="O2659" s="106">
        <v>53.09</v>
      </c>
    </row>
    <row r="2660" spans="1:15">
      <c r="A2660" s="106">
        <v>2010</v>
      </c>
      <c r="B2660" s="106" t="s">
        <v>299</v>
      </c>
      <c r="C2660" s="106" t="s">
        <v>626</v>
      </c>
      <c r="D2660" s="106" t="s">
        <v>113</v>
      </c>
      <c r="E2660" s="106" t="s">
        <v>628</v>
      </c>
      <c r="F2660" s="106" t="s">
        <v>301</v>
      </c>
      <c r="G2660" s="106">
        <v>22.12</v>
      </c>
      <c r="H2660" s="106">
        <v>24.01</v>
      </c>
      <c r="I2660" s="106">
        <v>26.06</v>
      </c>
      <c r="J2660" s="106">
        <v>27.79</v>
      </c>
      <c r="K2660" s="106">
        <v>29.43</v>
      </c>
      <c r="L2660" s="106">
        <v>31.46</v>
      </c>
      <c r="M2660" s="106">
        <v>34.11</v>
      </c>
      <c r="N2660" s="106">
        <v>38.840000000000003</v>
      </c>
      <c r="O2660" s="106">
        <v>47.11</v>
      </c>
    </row>
    <row r="2661" spans="1:15">
      <c r="A2661" s="106">
        <v>2010</v>
      </c>
      <c r="B2661" s="106" t="s">
        <v>299</v>
      </c>
      <c r="C2661" s="106" t="s">
        <v>630</v>
      </c>
      <c r="D2661" s="106" t="s">
        <v>113</v>
      </c>
      <c r="E2661" s="106" t="s">
        <v>628</v>
      </c>
      <c r="F2661" s="106" t="s">
        <v>301</v>
      </c>
      <c r="G2661" s="106">
        <v>22.12</v>
      </c>
      <c r="H2661" s="106">
        <v>24.01</v>
      </c>
      <c r="I2661" s="106">
        <v>26.06</v>
      </c>
      <c r="J2661" s="106">
        <v>27.79</v>
      </c>
      <c r="K2661" s="106">
        <v>29.43</v>
      </c>
      <c r="L2661" s="106">
        <v>31.46</v>
      </c>
      <c r="M2661" s="106">
        <v>34.11</v>
      </c>
      <c r="N2661" s="106">
        <v>38.840000000000003</v>
      </c>
      <c r="O2661" s="106">
        <v>47.11</v>
      </c>
    </row>
    <row r="2662" spans="1:15">
      <c r="A2662" s="106">
        <v>2010</v>
      </c>
      <c r="B2662" s="106" t="s">
        <v>299</v>
      </c>
      <c r="C2662" s="106" t="s">
        <v>626</v>
      </c>
      <c r="D2662" s="106" t="s">
        <v>113</v>
      </c>
      <c r="E2662" s="106" t="s">
        <v>628</v>
      </c>
      <c r="F2662" s="106" t="s">
        <v>353</v>
      </c>
      <c r="G2662" s="106">
        <v>24.99</v>
      </c>
      <c r="H2662" s="106">
        <v>27.72</v>
      </c>
      <c r="I2662" s="106">
        <v>29.98</v>
      </c>
      <c r="J2662" s="106">
        <v>32.06</v>
      </c>
      <c r="K2662" s="106">
        <v>34.19</v>
      </c>
      <c r="L2662" s="106">
        <v>36.93</v>
      </c>
      <c r="M2662" s="106">
        <v>40.07</v>
      </c>
      <c r="N2662" s="106">
        <v>44.88</v>
      </c>
      <c r="O2662" s="106">
        <v>52.77</v>
      </c>
    </row>
    <row r="2663" spans="1:15">
      <c r="A2663" s="106">
        <v>2010</v>
      </c>
      <c r="B2663" s="106" t="s">
        <v>299</v>
      </c>
      <c r="C2663" s="106" t="s">
        <v>630</v>
      </c>
      <c r="D2663" s="106" t="s">
        <v>113</v>
      </c>
      <c r="E2663" s="106" t="s">
        <v>628</v>
      </c>
      <c r="F2663" s="106" t="s">
        <v>353</v>
      </c>
      <c r="G2663" s="106">
        <v>24.99</v>
      </c>
      <c r="H2663" s="106">
        <v>27.72</v>
      </c>
      <c r="I2663" s="106">
        <v>29.98</v>
      </c>
      <c r="J2663" s="106">
        <v>32.06</v>
      </c>
      <c r="K2663" s="106">
        <v>34.22</v>
      </c>
      <c r="L2663" s="106">
        <v>36.93</v>
      </c>
      <c r="M2663" s="106">
        <v>40.08</v>
      </c>
      <c r="N2663" s="106">
        <v>44.88</v>
      </c>
      <c r="O2663" s="106">
        <v>52.82</v>
      </c>
    </row>
    <row r="2664" spans="1:15">
      <c r="A2664" s="106">
        <v>2010</v>
      </c>
      <c r="B2664" s="106" t="s">
        <v>299</v>
      </c>
      <c r="C2664" s="106" t="s">
        <v>626</v>
      </c>
      <c r="D2664" s="106" t="s">
        <v>113</v>
      </c>
      <c r="E2664" s="106" t="s">
        <v>631</v>
      </c>
      <c r="F2664" s="106" t="s">
        <v>629</v>
      </c>
      <c r="G2664" s="106">
        <v>19.190000000000001</v>
      </c>
      <c r="H2664" s="106">
        <v>21.58</v>
      </c>
      <c r="I2664" s="106">
        <v>22.93</v>
      </c>
      <c r="J2664" s="106">
        <v>23.95</v>
      </c>
      <c r="K2664" s="106">
        <v>24.99</v>
      </c>
      <c r="L2664" s="106">
        <v>26.02</v>
      </c>
      <c r="M2664" s="106">
        <v>27.19</v>
      </c>
      <c r="N2664" s="106">
        <v>28.75</v>
      </c>
      <c r="O2664" s="106">
        <v>31.74</v>
      </c>
    </row>
    <row r="2665" spans="1:15">
      <c r="A2665" s="106">
        <v>2010</v>
      </c>
      <c r="B2665" s="106" t="s">
        <v>299</v>
      </c>
      <c r="C2665" s="106" t="s">
        <v>630</v>
      </c>
      <c r="D2665" s="106" t="s">
        <v>113</v>
      </c>
      <c r="E2665" s="106" t="s">
        <v>631</v>
      </c>
      <c r="F2665" s="106" t="s">
        <v>629</v>
      </c>
      <c r="G2665" s="106">
        <v>18.170000000000002</v>
      </c>
      <c r="H2665" s="106">
        <v>21.03</v>
      </c>
      <c r="I2665" s="106">
        <v>22.53</v>
      </c>
      <c r="J2665" s="106">
        <v>23.72</v>
      </c>
      <c r="K2665" s="106">
        <v>24.74</v>
      </c>
      <c r="L2665" s="106">
        <v>25.83</v>
      </c>
      <c r="M2665" s="106">
        <v>27.01</v>
      </c>
      <c r="N2665" s="106">
        <v>28.59</v>
      </c>
      <c r="O2665" s="106">
        <v>31.53</v>
      </c>
    </row>
    <row r="2666" spans="1:15">
      <c r="A2666" s="106">
        <v>2010</v>
      </c>
      <c r="B2666" s="106" t="s">
        <v>299</v>
      </c>
      <c r="C2666" s="106" t="s">
        <v>626</v>
      </c>
      <c r="D2666" s="106" t="s">
        <v>113</v>
      </c>
      <c r="E2666" s="106" t="s">
        <v>631</v>
      </c>
      <c r="F2666" s="106" t="s">
        <v>301</v>
      </c>
      <c r="G2666" s="106">
        <v>16.940000000000001</v>
      </c>
      <c r="H2666" s="106">
        <v>19.23</v>
      </c>
      <c r="I2666" s="106">
        <v>20.54</v>
      </c>
      <c r="J2666" s="106">
        <v>21.63</v>
      </c>
      <c r="K2666" s="106">
        <v>22.75</v>
      </c>
      <c r="L2666" s="106">
        <v>24.28</v>
      </c>
      <c r="M2666" s="106">
        <v>25.69</v>
      </c>
      <c r="N2666" s="106">
        <v>27.77</v>
      </c>
      <c r="O2666" s="106">
        <v>31.1</v>
      </c>
    </row>
    <row r="2667" spans="1:15">
      <c r="A2667" s="106">
        <v>2010</v>
      </c>
      <c r="B2667" s="106" t="s">
        <v>299</v>
      </c>
      <c r="C2667" s="106" t="s">
        <v>630</v>
      </c>
      <c r="D2667" s="106" t="s">
        <v>113</v>
      </c>
      <c r="E2667" s="106" t="s">
        <v>631</v>
      </c>
      <c r="F2667" s="106" t="s">
        <v>301</v>
      </c>
      <c r="G2667" s="106">
        <v>16.239999999999998</v>
      </c>
      <c r="H2667" s="106">
        <v>18.96</v>
      </c>
      <c r="I2667" s="106">
        <v>20.41</v>
      </c>
      <c r="J2667" s="106">
        <v>21.51</v>
      </c>
      <c r="K2667" s="106">
        <v>22.57</v>
      </c>
      <c r="L2667" s="106">
        <v>24.11</v>
      </c>
      <c r="M2667" s="106">
        <v>25.59</v>
      </c>
      <c r="N2667" s="106">
        <v>27.66</v>
      </c>
      <c r="O2667" s="106">
        <v>30.97</v>
      </c>
    </row>
    <row r="2668" spans="1:15">
      <c r="A2668" s="106">
        <v>2010</v>
      </c>
      <c r="B2668" s="106" t="s">
        <v>299</v>
      </c>
      <c r="C2668" s="106" t="s">
        <v>626</v>
      </c>
      <c r="D2668" s="106" t="s">
        <v>113</v>
      </c>
      <c r="E2668" s="106" t="s">
        <v>631</v>
      </c>
      <c r="F2668" s="106" t="s">
        <v>353</v>
      </c>
      <c r="G2668" s="106">
        <v>18.88</v>
      </c>
      <c r="H2668" s="106">
        <v>21.4</v>
      </c>
      <c r="I2668" s="106">
        <v>22.74</v>
      </c>
      <c r="J2668" s="106">
        <v>23.8</v>
      </c>
      <c r="K2668" s="106">
        <v>24.88</v>
      </c>
      <c r="L2668" s="106">
        <v>25.93</v>
      </c>
      <c r="M2668" s="106">
        <v>27.13</v>
      </c>
      <c r="N2668" s="106">
        <v>28.72</v>
      </c>
      <c r="O2668" s="106">
        <v>31.7</v>
      </c>
    </row>
    <row r="2669" spans="1:15">
      <c r="A2669" s="106">
        <v>2010</v>
      </c>
      <c r="B2669" s="106" t="s">
        <v>299</v>
      </c>
      <c r="C2669" s="106" t="s">
        <v>630</v>
      </c>
      <c r="D2669" s="106" t="s">
        <v>113</v>
      </c>
      <c r="E2669" s="106" t="s">
        <v>631</v>
      </c>
      <c r="F2669" s="106" t="s">
        <v>353</v>
      </c>
      <c r="G2669" s="106">
        <v>18.100000000000001</v>
      </c>
      <c r="H2669" s="106">
        <v>20.82</v>
      </c>
      <c r="I2669" s="106">
        <v>22.43</v>
      </c>
      <c r="J2669" s="106">
        <v>23.56</v>
      </c>
      <c r="K2669" s="106">
        <v>24.62</v>
      </c>
      <c r="L2669" s="106">
        <v>25.74</v>
      </c>
      <c r="M2669" s="106">
        <v>26.95</v>
      </c>
      <c r="N2669" s="106">
        <v>28.53</v>
      </c>
      <c r="O2669" s="106">
        <v>31.48</v>
      </c>
    </row>
    <row r="2670" spans="1:15">
      <c r="A2670" s="106">
        <v>2010</v>
      </c>
      <c r="B2670" s="106" t="s">
        <v>299</v>
      </c>
      <c r="C2670" s="106" t="s">
        <v>626</v>
      </c>
      <c r="D2670" s="106" t="s">
        <v>113</v>
      </c>
      <c r="E2670" s="106" t="s">
        <v>353</v>
      </c>
      <c r="F2670" s="106" t="s">
        <v>629</v>
      </c>
      <c r="G2670" s="106">
        <v>19.989999999999998</v>
      </c>
      <c r="H2670" s="106">
        <v>22.27</v>
      </c>
      <c r="I2670" s="106">
        <v>23.62</v>
      </c>
      <c r="J2670" s="106">
        <v>24.84</v>
      </c>
      <c r="K2670" s="106">
        <v>26.06</v>
      </c>
      <c r="L2670" s="106">
        <v>27.41</v>
      </c>
      <c r="M2670" s="106">
        <v>29.24</v>
      </c>
      <c r="N2670" s="106">
        <v>32.270000000000003</v>
      </c>
      <c r="O2670" s="106">
        <v>38.47</v>
      </c>
    </row>
    <row r="2671" spans="1:15">
      <c r="A2671" s="106">
        <v>2010</v>
      </c>
      <c r="B2671" s="106" t="s">
        <v>299</v>
      </c>
      <c r="C2671" s="106" t="s">
        <v>630</v>
      </c>
      <c r="D2671" s="106" t="s">
        <v>113</v>
      </c>
      <c r="E2671" s="106" t="s">
        <v>353</v>
      </c>
      <c r="F2671" s="106" t="s">
        <v>629</v>
      </c>
      <c r="G2671" s="106">
        <v>19.010000000000002</v>
      </c>
      <c r="H2671" s="106">
        <v>21.84</v>
      </c>
      <c r="I2671" s="106">
        <v>23.29</v>
      </c>
      <c r="J2671" s="106">
        <v>24.55</v>
      </c>
      <c r="K2671" s="106">
        <v>25.83</v>
      </c>
      <c r="L2671" s="106">
        <v>27.2</v>
      </c>
      <c r="M2671" s="106">
        <v>28.96</v>
      </c>
      <c r="N2671" s="106">
        <v>32.03</v>
      </c>
      <c r="O2671" s="106">
        <v>38.19</v>
      </c>
    </row>
    <row r="2672" spans="1:15">
      <c r="A2672" s="106">
        <v>2010</v>
      </c>
      <c r="B2672" s="106" t="s">
        <v>299</v>
      </c>
      <c r="C2672" s="106" t="s">
        <v>626</v>
      </c>
      <c r="D2672" s="106" t="s">
        <v>113</v>
      </c>
      <c r="E2672" s="106" t="s">
        <v>353</v>
      </c>
      <c r="F2672" s="106" t="s">
        <v>301</v>
      </c>
      <c r="G2672" s="106">
        <v>17.489999999999998</v>
      </c>
      <c r="H2672" s="106">
        <v>19.86</v>
      </c>
      <c r="I2672" s="106">
        <v>21.24</v>
      </c>
      <c r="J2672" s="106">
        <v>22.27</v>
      </c>
      <c r="K2672" s="106">
        <v>23.7</v>
      </c>
      <c r="L2672" s="106">
        <v>25.15</v>
      </c>
      <c r="M2672" s="106">
        <v>27.05</v>
      </c>
      <c r="N2672" s="106">
        <v>29.36</v>
      </c>
      <c r="O2672" s="106">
        <v>34.25</v>
      </c>
    </row>
    <row r="2673" spans="1:15">
      <c r="A2673" s="106">
        <v>2010</v>
      </c>
      <c r="B2673" s="106" t="s">
        <v>299</v>
      </c>
      <c r="C2673" s="106" t="s">
        <v>630</v>
      </c>
      <c r="D2673" s="106" t="s">
        <v>113</v>
      </c>
      <c r="E2673" s="106" t="s">
        <v>353</v>
      </c>
      <c r="F2673" s="106" t="s">
        <v>301</v>
      </c>
      <c r="G2673" s="106">
        <v>16.989999999999998</v>
      </c>
      <c r="H2673" s="106">
        <v>19.62</v>
      </c>
      <c r="I2673" s="106">
        <v>20.93</v>
      </c>
      <c r="J2673" s="106">
        <v>22.16</v>
      </c>
      <c r="K2673" s="106">
        <v>23.45</v>
      </c>
      <c r="L2673" s="106">
        <v>25.01</v>
      </c>
      <c r="M2673" s="106">
        <v>26.93</v>
      </c>
      <c r="N2673" s="106">
        <v>29.21</v>
      </c>
      <c r="O2673" s="106">
        <v>34.11</v>
      </c>
    </row>
    <row r="2674" spans="1:15">
      <c r="A2674" s="106">
        <v>2010</v>
      </c>
      <c r="B2674" s="106" t="s">
        <v>299</v>
      </c>
      <c r="C2674" s="106" t="s">
        <v>626</v>
      </c>
      <c r="D2674" s="106" t="s">
        <v>113</v>
      </c>
      <c r="E2674" s="106" t="s">
        <v>353</v>
      </c>
      <c r="F2674" s="106" t="s">
        <v>353</v>
      </c>
      <c r="G2674" s="106">
        <v>19.73</v>
      </c>
      <c r="H2674" s="106">
        <v>22.09</v>
      </c>
      <c r="I2674" s="106">
        <v>23.43</v>
      </c>
      <c r="J2674" s="106">
        <v>24.68</v>
      </c>
      <c r="K2674" s="106">
        <v>25.93</v>
      </c>
      <c r="L2674" s="106">
        <v>27.29</v>
      </c>
      <c r="M2674" s="106">
        <v>29.08</v>
      </c>
      <c r="N2674" s="106">
        <v>32.06</v>
      </c>
      <c r="O2674" s="106">
        <v>38.340000000000003</v>
      </c>
    </row>
    <row r="2675" spans="1:15">
      <c r="A2675" s="106">
        <v>2010</v>
      </c>
      <c r="B2675" s="106" t="s">
        <v>299</v>
      </c>
      <c r="C2675" s="106" t="s">
        <v>630</v>
      </c>
      <c r="D2675" s="106" t="s">
        <v>113</v>
      </c>
      <c r="E2675" s="106" t="s">
        <v>353</v>
      </c>
      <c r="F2675" s="106" t="s">
        <v>353</v>
      </c>
      <c r="G2675" s="106">
        <v>18.760000000000002</v>
      </c>
      <c r="H2675" s="106">
        <v>21.61</v>
      </c>
      <c r="I2675" s="106">
        <v>23.11</v>
      </c>
      <c r="J2675" s="106">
        <v>24.41</v>
      </c>
      <c r="K2675" s="106">
        <v>25.7</v>
      </c>
      <c r="L2675" s="106">
        <v>27.08</v>
      </c>
      <c r="M2675" s="106">
        <v>28.85</v>
      </c>
      <c r="N2675" s="106">
        <v>31.82</v>
      </c>
      <c r="O2675" s="106">
        <v>37.99</v>
      </c>
    </row>
    <row r="2676" spans="1:15">
      <c r="A2676" s="106">
        <v>2010</v>
      </c>
      <c r="B2676" s="106" t="s">
        <v>299</v>
      </c>
      <c r="C2676" s="106" t="s">
        <v>626</v>
      </c>
      <c r="D2676" s="106" t="s">
        <v>632</v>
      </c>
      <c r="E2676" s="106" t="s">
        <v>641</v>
      </c>
      <c r="F2676" s="106" t="s">
        <v>629</v>
      </c>
      <c r="G2676" s="106" t="s">
        <v>635</v>
      </c>
      <c r="H2676" s="106" t="s">
        <v>635</v>
      </c>
      <c r="I2676" s="106" t="s">
        <v>635</v>
      </c>
      <c r="J2676" s="106" t="s">
        <v>635</v>
      </c>
      <c r="K2676" s="106" t="s">
        <v>635</v>
      </c>
      <c r="L2676" s="106" t="s">
        <v>635</v>
      </c>
      <c r="M2676" s="106" t="s">
        <v>635</v>
      </c>
      <c r="N2676" s="106" t="s">
        <v>635</v>
      </c>
      <c r="O2676" s="106" t="s">
        <v>635</v>
      </c>
    </row>
    <row r="2677" spans="1:15">
      <c r="A2677" s="106">
        <v>2010</v>
      </c>
      <c r="B2677" s="106" t="s">
        <v>299</v>
      </c>
      <c r="C2677" s="106" t="s">
        <v>630</v>
      </c>
      <c r="D2677" s="106" t="s">
        <v>632</v>
      </c>
      <c r="E2677" s="106" t="s">
        <v>641</v>
      </c>
      <c r="F2677" s="106" t="s">
        <v>629</v>
      </c>
      <c r="G2677" s="106" t="s">
        <v>635</v>
      </c>
      <c r="H2677" s="106" t="s">
        <v>635</v>
      </c>
      <c r="I2677" s="106" t="s">
        <v>635</v>
      </c>
      <c r="J2677" s="106" t="s">
        <v>635</v>
      </c>
      <c r="K2677" s="106" t="s">
        <v>635</v>
      </c>
      <c r="L2677" s="106" t="s">
        <v>635</v>
      </c>
      <c r="M2677" s="106" t="s">
        <v>635</v>
      </c>
      <c r="N2677" s="106" t="s">
        <v>635</v>
      </c>
      <c r="O2677" s="106" t="s">
        <v>635</v>
      </c>
    </row>
    <row r="2678" spans="1:15">
      <c r="A2678" s="106">
        <v>2010</v>
      </c>
      <c r="B2678" s="106" t="s">
        <v>299</v>
      </c>
      <c r="C2678" s="106" t="s">
        <v>626</v>
      </c>
      <c r="D2678" s="106" t="s">
        <v>632</v>
      </c>
      <c r="E2678" s="106" t="s">
        <v>641</v>
      </c>
      <c r="F2678" s="106" t="s">
        <v>353</v>
      </c>
      <c r="G2678" s="106" t="s">
        <v>635</v>
      </c>
      <c r="H2678" s="106" t="s">
        <v>635</v>
      </c>
      <c r="I2678" s="106" t="s">
        <v>635</v>
      </c>
      <c r="J2678" s="106" t="s">
        <v>635</v>
      </c>
      <c r="K2678" s="106" t="s">
        <v>635</v>
      </c>
      <c r="L2678" s="106" t="s">
        <v>635</v>
      </c>
      <c r="M2678" s="106" t="s">
        <v>635</v>
      </c>
      <c r="N2678" s="106" t="s">
        <v>635</v>
      </c>
      <c r="O2678" s="106" t="s">
        <v>635</v>
      </c>
    </row>
    <row r="2679" spans="1:15">
      <c r="A2679" s="106">
        <v>2010</v>
      </c>
      <c r="B2679" s="106" t="s">
        <v>299</v>
      </c>
      <c r="C2679" s="106" t="s">
        <v>630</v>
      </c>
      <c r="D2679" s="106" t="s">
        <v>632</v>
      </c>
      <c r="E2679" s="106" t="s">
        <v>641</v>
      </c>
      <c r="F2679" s="106" t="s">
        <v>353</v>
      </c>
      <c r="G2679" s="106" t="s">
        <v>635</v>
      </c>
      <c r="H2679" s="106" t="s">
        <v>635</v>
      </c>
      <c r="I2679" s="106" t="s">
        <v>635</v>
      </c>
      <c r="J2679" s="106" t="s">
        <v>635</v>
      </c>
      <c r="K2679" s="106" t="s">
        <v>635</v>
      </c>
      <c r="L2679" s="106" t="s">
        <v>635</v>
      </c>
      <c r="M2679" s="106" t="s">
        <v>635</v>
      </c>
      <c r="N2679" s="106" t="s">
        <v>635</v>
      </c>
      <c r="O2679" s="106" t="s">
        <v>635</v>
      </c>
    </row>
    <row r="2680" spans="1:15">
      <c r="A2680" s="106">
        <v>2010</v>
      </c>
      <c r="B2680" s="106" t="s">
        <v>299</v>
      </c>
      <c r="C2680" s="106" t="s">
        <v>626</v>
      </c>
      <c r="D2680" s="106" t="s">
        <v>632</v>
      </c>
      <c r="E2680" s="106" t="s">
        <v>628</v>
      </c>
      <c r="F2680" s="106" t="s">
        <v>629</v>
      </c>
      <c r="G2680" s="106">
        <v>25.63</v>
      </c>
      <c r="H2680" s="106">
        <v>28.83</v>
      </c>
      <c r="I2680" s="106">
        <v>31.54</v>
      </c>
      <c r="J2680" s="106">
        <v>34.409999999999997</v>
      </c>
      <c r="K2680" s="106">
        <v>37.82</v>
      </c>
      <c r="L2680" s="106">
        <v>41.77</v>
      </c>
      <c r="M2680" s="106">
        <v>46.75</v>
      </c>
      <c r="N2680" s="106">
        <v>53.34</v>
      </c>
      <c r="O2680" s="106">
        <v>64.06</v>
      </c>
    </row>
    <row r="2681" spans="1:15">
      <c r="A2681" s="106">
        <v>2010</v>
      </c>
      <c r="B2681" s="106" t="s">
        <v>299</v>
      </c>
      <c r="C2681" s="106" t="s">
        <v>630</v>
      </c>
      <c r="D2681" s="106" t="s">
        <v>632</v>
      </c>
      <c r="E2681" s="106" t="s">
        <v>628</v>
      </c>
      <c r="F2681" s="106" t="s">
        <v>629</v>
      </c>
      <c r="G2681" s="106">
        <v>25.62</v>
      </c>
      <c r="H2681" s="106">
        <v>28.83</v>
      </c>
      <c r="I2681" s="106">
        <v>31.54</v>
      </c>
      <c r="J2681" s="106">
        <v>34.4</v>
      </c>
      <c r="K2681" s="106">
        <v>37.82</v>
      </c>
      <c r="L2681" s="106">
        <v>41.77</v>
      </c>
      <c r="M2681" s="106">
        <v>46.75</v>
      </c>
      <c r="N2681" s="106">
        <v>53.33</v>
      </c>
      <c r="O2681" s="106">
        <v>64.06</v>
      </c>
    </row>
    <row r="2682" spans="1:15">
      <c r="A2682" s="106">
        <v>2010</v>
      </c>
      <c r="B2682" s="106" t="s">
        <v>299</v>
      </c>
      <c r="C2682" s="106" t="s">
        <v>626</v>
      </c>
      <c r="D2682" s="106" t="s">
        <v>632</v>
      </c>
      <c r="E2682" s="106" t="s">
        <v>628</v>
      </c>
      <c r="F2682" s="106" t="s">
        <v>301</v>
      </c>
      <c r="G2682" s="106">
        <v>21.27</v>
      </c>
      <c r="H2682" s="106">
        <v>23.59</v>
      </c>
      <c r="I2682" s="106">
        <v>25.48</v>
      </c>
      <c r="J2682" s="106">
        <v>27.41</v>
      </c>
      <c r="K2682" s="106">
        <v>29.7</v>
      </c>
      <c r="L2682" s="106">
        <v>32.14</v>
      </c>
      <c r="M2682" s="106">
        <v>35.880000000000003</v>
      </c>
      <c r="N2682" s="106">
        <v>41.3</v>
      </c>
      <c r="O2682" s="106">
        <v>50.01</v>
      </c>
    </row>
    <row r="2683" spans="1:15">
      <c r="A2683" s="106">
        <v>2010</v>
      </c>
      <c r="B2683" s="106" t="s">
        <v>299</v>
      </c>
      <c r="C2683" s="106" t="s">
        <v>630</v>
      </c>
      <c r="D2683" s="106" t="s">
        <v>632</v>
      </c>
      <c r="E2683" s="106" t="s">
        <v>628</v>
      </c>
      <c r="F2683" s="106" t="s">
        <v>301</v>
      </c>
      <c r="G2683" s="106">
        <v>21.26</v>
      </c>
      <c r="H2683" s="106">
        <v>23.59</v>
      </c>
      <c r="I2683" s="106">
        <v>25.47</v>
      </c>
      <c r="J2683" s="106">
        <v>27.43</v>
      </c>
      <c r="K2683" s="106">
        <v>29.7</v>
      </c>
      <c r="L2683" s="106">
        <v>32.18</v>
      </c>
      <c r="M2683" s="106">
        <v>35.96</v>
      </c>
      <c r="N2683" s="106">
        <v>41.4</v>
      </c>
      <c r="O2683" s="106">
        <v>49.99</v>
      </c>
    </row>
    <row r="2684" spans="1:15">
      <c r="A2684" s="106">
        <v>2010</v>
      </c>
      <c r="B2684" s="106" t="s">
        <v>299</v>
      </c>
      <c r="C2684" s="106" t="s">
        <v>626</v>
      </c>
      <c r="D2684" s="106" t="s">
        <v>632</v>
      </c>
      <c r="E2684" s="106" t="s">
        <v>628</v>
      </c>
      <c r="F2684" s="106" t="s">
        <v>353</v>
      </c>
      <c r="G2684" s="106">
        <v>25.3</v>
      </c>
      <c r="H2684" s="106">
        <v>28.5</v>
      </c>
      <c r="I2684" s="106">
        <v>31.23</v>
      </c>
      <c r="J2684" s="106">
        <v>34.06</v>
      </c>
      <c r="K2684" s="106">
        <v>37.47</v>
      </c>
      <c r="L2684" s="106">
        <v>41.45</v>
      </c>
      <c r="M2684" s="106">
        <v>46.39</v>
      </c>
      <c r="N2684" s="106">
        <v>52.9</v>
      </c>
      <c r="O2684" s="106">
        <v>63.53</v>
      </c>
    </row>
    <row r="2685" spans="1:15">
      <c r="A2685" s="106">
        <v>2010</v>
      </c>
      <c r="B2685" s="106" t="s">
        <v>299</v>
      </c>
      <c r="C2685" s="106" t="s">
        <v>630</v>
      </c>
      <c r="D2685" s="106" t="s">
        <v>632</v>
      </c>
      <c r="E2685" s="106" t="s">
        <v>628</v>
      </c>
      <c r="F2685" s="106" t="s">
        <v>353</v>
      </c>
      <c r="G2685" s="106">
        <v>25.29</v>
      </c>
      <c r="H2685" s="106">
        <v>28.5</v>
      </c>
      <c r="I2685" s="106">
        <v>31.22</v>
      </c>
      <c r="J2685" s="106">
        <v>34.06</v>
      </c>
      <c r="K2685" s="106">
        <v>37.47</v>
      </c>
      <c r="L2685" s="106">
        <v>41.44</v>
      </c>
      <c r="M2685" s="106">
        <v>46.38</v>
      </c>
      <c r="N2685" s="106">
        <v>52.9</v>
      </c>
      <c r="O2685" s="106">
        <v>63.53</v>
      </c>
    </row>
    <row r="2686" spans="1:15">
      <c r="A2686" s="106">
        <v>2010</v>
      </c>
      <c r="B2686" s="106" t="s">
        <v>299</v>
      </c>
      <c r="C2686" s="106" t="s">
        <v>626</v>
      </c>
      <c r="D2686" s="106" t="s">
        <v>632</v>
      </c>
      <c r="E2686" s="106" t="s">
        <v>631</v>
      </c>
      <c r="F2686" s="106" t="s">
        <v>629</v>
      </c>
      <c r="G2686" s="106">
        <v>19.079999999999998</v>
      </c>
      <c r="H2686" s="106">
        <v>20.63</v>
      </c>
      <c r="I2686" s="106">
        <v>21.87</v>
      </c>
      <c r="J2686" s="106">
        <v>23.02</v>
      </c>
      <c r="K2686" s="106">
        <v>24.21</v>
      </c>
      <c r="L2686" s="106">
        <v>25.58</v>
      </c>
      <c r="M2686" s="106">
        <v>27.4</v>
      </c>
      <c r="N2686" s="106">
        <v>30.23</v>
      </c>
      <c r="O2686" s="106">
        <v>35.340000000000003</v>
      </c>
    </row>
    <row r="2687" spans="1:15">
      <c r="A2687" s="106">
        <v>2010</v>
      </c>
      <c r="B2687" s="106" t="s">
        <v>299</v>
      </c>
      <c r="C2687" s="106" t="s">
        <v>630</v>
      </c>
      <c r="D2687" s="106" t="s">
        <v>632</v>
      </c>
      <c r="E2687" s="106" t="s">
        <v>631</v>
      </c>
      <c r="F2687" s="106" t="s">
        <v>629</v>
      </c>
      <c r="G2687" s="106">
        <v>18.95</v>
      </c>
      <c r="H2687" s="106">
        <v>20.54</v>
      </c>
      <c r="I2687" s="106">
        <v>21.8</v>
      </c>
      <c r="J2687" s="106">
        <v>22.96</v>
      </c>
      <c r="K2687" s="106">
        <v>24.15</v>
      </c>
      <c r="L2687" s="106">
        <v>25.53</v>
      </c>
      <c r="M2687" s="106">
        <v>27.33</v>
      </c>
      <c r="N2687" s="106">
        <v>30.15</v>
      </c>
      <c r="O2687" s="106">
        <v>35.26</v>
      </c>
    </row>
    <row r="2688" spans="1:15">
      <c r="A2688" s="106">
        <v>2010</v>
      </c>
      <c r="B2688" s="106" t="s">
        <v>299</v>
      </c>
      <c r="C2688" s="106" t="s">
        <v>626</v>
      </c>
      <c r="D2688" s="106" t="s">
        <v>632</v>
      </c>
      <c r="E2688" s="106" t="s">
        <v>631</v>
      </c>
      <c r="F2688" s="106" t="s">
        <v>301</v>
      </c>
      <c r="G2688" s="106">
        <v>16.87</v>
      </c>
      <c r="H2688" s="106">
        <v>18.55</v>
      </c>
      <c r="I2688" s="106">
        <v>19.59</v>
      </c>
      <c r="J2688" s="106">
        <v>20.58</v>
      </c>
      <c r="K2688" s="106">
        <v>21.59</v>
      </c>
      <c r="L2688" s="106">
        <v>22.62</v>
      </c>
      <c r="M2688" s="106">
        <v>24.02</v>
      </c>
      <c r="N2688" s="106">
        <v>25.99</v>
      </c>
      <c r="O2688" s="106">
        <v>29.93</v>
      </c>
    </row>
    <row r="2689" spans="1:15">
      <c r="A2689" s="106">
        <v>2010</v>
      </c>
      <c r="B2689" s="106" t="s">
        <v>299</v>
      </c>
      <c r="C2689" s="106" t="s">
        <v>630</v>
      </c>
      <c r="D2689" s="106" t="s">
        <v>632</v>
      </c>
      <c r="E2689" s="106" t="s">
        <v>631</v>
      </c>
      <c r="F2689" s="106" t="s">
        <v>301</v>
      </c>
      <c r="G2689" s="106">
        <v>16.84</v>
      </c>
      <c r="H2689" s="106">
        <v>18.53</v>
      </c>
      <c r="I2689" s="106">
        <v>19.57</v>
      </c>
      <c r="J2689" s="106">
        <v>20.55</v>
      </c>
      <c r="K2689" s="106">
        <v>21.57</v>
      </c>
      <c r="L2689" s="106">
        <v>22.6</v>
      </c>
      <c r="M2689" s="106">
        <v>24.01</v>
      </c>
      <c r="N2689" s="106">
        <v>25.98</v>
      </c>
      <c r="O2689" s="106">
        <v>29.92</v>
      </c>
    </row>
    <row r="2690" spans="1:15">
      <c r="A2690" s="106">
        <v>2010</v>
      </c>
      <c r="B2690" s="106" t="s">
        <v>299</v>
      </c>
      <c r="C2690" s="106" t="s">
        <v>626</v>
      </c>
      <c r="D2690" s="106" t="s">
        <v>632</v>
      </c>
      <c r="E2690" s="106" t="s">
        <v>631</v>
      </c>
      <c r="F2690" s="106" t="s">
        <v>353</v>
      </c>
      <c r="G2690" s="106">
        <v>18.79</v>
      </c>
      <c r="H2690" s="106">
        <v>20.36</v>
      </c>
      <c r="I2690" s="106">
        <v>21.61</v>
      </c>
      <c r="J2690" s="106">
        <v>22.76</v>
      </c>
      <c r="K2690" s="106">
        <v>23.95</v>
      </c>
      <c r="L2690" s="106">
        <v>25.3</v>
      </c>
      <c r="M2690" s="106">
        <v>27.06</v>
      </c>
      <c r="N2690" s="106">
        <v>29.84</v>
      </c>
      <c r="O2690" s="106">
        <v>34.94</v>
      </c>
    </row>
    <row r="2691" spans="1:15">
      <c r="A2691" s="106">
        <v>2010</v>
      </c>
      <c r="B2691" s="106" t="s">
        <v>299</v>
      </c>
      <c r="C2691" s="106" t="s">
        <v>630</v>
      </c>
      <c r="D2691" s="106" t="s">
        <v>632</v>
      </c>
      <c r="E2691" s="106" t="s">
        <v>631</v>
      </c>
      <c r="F2691" s="106" t="s">
        <v>353</v>
      </c>
      <c r="G2691" s="106">
        <v>18.7</v>
      </c>
      <c r="H2691" s="106">
        <v>20.29</v>
      </c>
      <c r="I2691" s="106">
        <v>21.55</v>
      </c>
      <c r="J2691" s="106">
        <v>22.7</v>
      </c>
      <c r="K2691" s="106">
        <v>23.9</v>
      </c>
      <c r="L2691" s="106">
        <v>25.25</v>
      </c>
      <c r="M2691" s="106">
        <v>27</v>
      </c>
      <c r="N2691" s="106">
        <v>29.79</v>
      </c>
      <c r="O2691" s="106">
        <v>34.85</v>
      </c>
    </row>
    <row r="2692" spans="1:15">
      <c r="A2692" s="106">
        <v>2010</v>
      </c>
      <c r="B2692" s="106" t="s">
        <v>299</v>
      </c>
      <c r="C2692" s="106" t="s">
        <v>626</v>
      </c>
      <c r="D2692" s="106" t="s">
        <v>632</v>
      </c>
      <c r="E2692" s="106" t="s">
        <v>353</v>
      </c>
      <c r="F2692" s="106" t="s">
        <v>629</v>
      </c>
      <c r="G2692" s="106">
        <v>20.04</v>
      </c>
      <c r="H2692" s="106">
        <v>22.03</v>
      </c>
      <c r="I2692" s="106">
        <v>23.75</v>
      </c>
      <c r="J2692" s="106">
        <v>25.6</v>
      </c>
      <c r="K2692" s="106">
        <v>27.88</v>
      </c>
      <c r="L2692" s="106">
        <v>30.87</v>
      </c>
      <c r="M2692" s="106">
        <v>34.78</v>
      </c>
      <c r="N2692" s="106">
        <v>41.04</v>
      </c>
      <c r="O2692" s="106">
        <v>51.63</v>
      </c>
    </row>
    <row r="2693" spans="1:15">
      <c r="A2693" s="106">
        <v>2010</v>
      </c>
      <c r="B2693" s="106" t="s">
        <v>299</v>
      </c>
      <c r="C2693" s="106" t="s">
        <v>630</v>
      </c>
      <c r="D2693" s="106" t="s">
        <v>632</v>
      </c>
      <c r="E2693" s="106" t="s">
        <v>353</v>
      </c>
      <c r="F2693" s="106" t="s">
        <v>629</v>
      </c>
      <c r="G2693" s="106">
        <v>19.95</v>
      </c>
      <c r="H2693" s="106">
        <v>21.95</v>
      </c>
      <c r="I2693" s="106">
        <v>23.68</v>
      </c>
      <c r="J2693" s="106">
        <v>25.52</v>
      </c>
      <c r="K2693" s="106">
        <v>27.79</v>
      </c>
      <c r="L2693" s="106">
        <v>30.78</v>
      </c>
      <c r="M2693" s="106">
        <v>34.659999999999997</v>
      </c>
      <c r="N2693" s="106">
        <v>40.92</v>
      </c>
      <c r="O2693" s="106">
        <v>51.52</v>
      </c>
    </row>
    <row r="2694" spans="1:15">
      <c r="A2694" s="106">
        <v>2010</v>
      </c>
      <c r="B2694" s="106" t="s">
        <v>299</v>
      </c>
      <c r="C2694" s="106" t="s">
        <v>626</v>
      </c>
      <c r="D2694" s="106" t="s">
        <v>632</v>
      </c>
      <c r="E2694" s="106" t="s">
        <v>353</v>
      </c>
      <c r="F2694" s="106" t="s">
        <v>301</v>
      </c>
      <c r="G2694" s="106">
        <v>17.489999999999998</v>
      </c>
      <c r="H2694" s="106">
        <v>18.95</v>
      </c>
      <c r="I2694" s="106">
        <v>20.170000000000002</v>
      </c>
      <c r="J2694" s="106">
        <v>21.39</v>
      </c>
      <c r="K2694" s="106">
        <v>22.54</v>
      </c>
      <c r="L2694" s="106">
        <v>24.01</v>
      </c>
      <c r="M2694" s="106">
        <v>25.95</v>
      </c>
      <c r="N2694" s="106">
        <v>29.07</v>
      </c>
      <c r="O2694" s="106">
        <v>35.51</v>
      </c>
    </row>
    <row r="2695" spans="1:15">
      <c r="A2695" s="106">
        <v>2010</v>
      </c>
      <c r="B2695" s="106" t="s">
        <v>299</v>
      </c>
      <c r="C2695" s="106" t="s">
        <v>630</v>
      </c>
      <c r="D2695" s="106" t="s">
        <v>632</v>
      </c>
      <c r="E2695" s="106" t="s">
        <v>353</v>
      </c>
      <c r="F2695" s="106" t="s">
        <v>301</v>
      </c>
      <c r="G2695" s="106">
        <v>17.489999999999998</v>
      </c>
      <c r="H2695" s="106">
        <v>18.93</v>
      </c>
      <c r="I2695" s="106">
        <v>20.14</v>
      </c>
      <c r="J2695" s="106">
        <v>21.36</v>
      </c>
      <c r="K2695" s="106">
        <v>22.52</v>
      </c>
      <c r="L2695" s="106">
        <v>23.99</v>
      </c>
      <c r="M2695" s="106">
        <v>25.93</v>
      </c>
      <c r="N2695" s="106">
        <v>29.06</v>
      </c>
      <c r="O2695" s="106">
        <v>35.51</v>
      </c>
    </row>
    <row r="2696" spans="1:15">
      <c r="A2696" s="106">
        <v>2010</v>
      </c>
      <c r="B2696" s="106" t="s">
        <v>299</v>
      </c>
      <c r="C2696" s="106" t="s">
        <v>626</v>
      </c>
      <c r="D2696" s="106" t="s">
        <v>632</v>
      </c>
      <c r="E2696" s="106" t="s">
        <v>353</v>
      </c>
      <c r="F2696" s="106" t="s">
        <v>353</v>
      </c>
      <c r="G2696" s="106">
        <v>19.72</v>
      </c>
      <c r="H2696" s="106">
        <v>21.7</v>
      </c>
      <c r="I2696" s="106">
        <v>23.38</v>
      </c>
      <c r="J2696" s="106">
        <v>25.15</v>
      </c>
      <c r="K2696" s="106">
        <v>27.35</v>
      </c>
      <c r="L2696" s="106">
        <v>30.26</v>
      </c>
      <c r="M2696" s="106">
        <v>34.090000000000003</v>
      </c>
      <c r="N2696" s="106">
        <v>40.15</v>
      </c>
      <c r="O2696" s="106">
        <v>50.8</v>
      </c>
    </row>
    <row r="2697" spans="1:15">
      <c r="A2697" s="106">
        <v>2010</v>
      </c>
      <c r="B2697" s="106" t="s">
        <v>299</v>
      </c>
      <c r="C2697" s="106" t="s">
        <v>630</v>
      </c>
      <c r="D2697" s="106" t="s">
        <v>632</v>
      </c>
      <c r="E2697" s="106" t="s">
        <v>353</v>
      </c>
      <c r="F2697" s="106" t="s">
        <v>353</v>
      </c>
      <c r="G2697" s="106">
        <v>19.62</v>
      </c>
      <c r="H2697" s="106">
        <v>21.63</v>
      </c>
      <c r="I2697" s="106">
        <v>23.32</v>
      </c>
      <c r="J2697" s="106">
        <v>25.08</v>
      </c>
      <c r="K2697" s="106">
        <v>27.27</v>
      </c>
      <c r="L2697" s="106">
        <v>30.17</v>
      </c>
      <c r="M2697" s="106">
        <v>33.979999999999997</v>
      </c>
      <c r="N2697" s="106">
        <v>40.03</v>
      </c>
      <c r="O2697" s="106">
        <v>50.68</v>
      </c>
    </row>
    <row r="2698" spans="1:15">
      <c r="A2698" s="106">
        <v>2010</v>
      </c>
      <c r="B2698" s="106" t="s">
        <v>299</v>
      </c>
      <c r="C2698" s="106" t="s">
        <v>626</v>
      </c>
      <c r="D2698" s="106" t="s">
        <v>633</v>
      </c>
      <c r="E2698" s="106" t="s">
        <v>641</v>
      </c>
      <c r="F2698" s="106" t="s">
        <v>629</v>
      </c>
      <c r="G2698" s="106" t="s">
        <v>635</v>
      </c>
      <c r="H2698" s="106" t="s">
        <v>635</v>
      </c>
      <c r="I2698" s="106" t="s">
        <v>635</v>
      </c>
      <c r="J2698" s="106" t="s">
        <v>635</v>
      </c>
      <c r="K2698" s="106" t="s">
        <v>635</v>
      </c>
      <c r="L2698" s="106" t="s">
        <v>635</v>
      </c>
      <c r="M2698" s="106" t="s">
        <v>635</v>
      </c>
      <c r="N2698" s="106" t="s">
        <v>635</v>
      </c>
      <c r="O2698" s="106" t="s">
        <v>635</v>
      </c>
    </row>
    <row r="2699" spans="1:15">
      <c r="A2699" s="106">
        <v>2010</v>
      </c>
      <c r="B2699" s="106" t="s">
        <v>299</v>
      </c>
      <c r="C2699" s="106" t="s">
        <v>630</v>
      </c>
      <c r="D2699" s="106" t="s">
        <v>633</v>
      </c>
      <c r="E2699" s="106" t="s">
        <v>641</v>
      </c>
      <c r="F2699" s="106" t="s">
        <v>629</v>
      </c>
      <c r="G2699" s="106" t="s">
        <v>635</v>
      </c>
      <c r="H2699" s="106" t="s">
        <v>635</v>
      </c>
      <c r="I2699" s="106" t="s">
        <v>635</v>
      </c>
      <c r="J2699" s="106" t="s">
        <v>635</v>
      </c>
      <c r="K2699" s="106" t="s">
        <v>635</v>
      </c>
      <c r="L2699" s="106" t="s">
        <v>635</v>
      </c>
      <c r="M2699" s="106" t="s">
        <v>635</v>
      </c>
      <c r="N2699" s="106" t="s">
        <v>635</v>
      </c>
      <c r="O2699" s="106" t="s">
        <v>635</v>
      </c>
    </row>
    <row r="2700" spans="1:15">
      <c r="A2700" s="106">
        <v>2010</v>
      </c>
      <c r="B2700" s="106" t="s">
        <v>299</v>
      </c>
      <c r="C2700" s="106" t="s">
        <v>626</v>
      </c>
      <c r="D2700" s="106" t="s">
        <v>633</v>
      </c>
      <c r="E2700" s="106" t="s">
        <v>641</v>
      </c>
      <c r="F2700" s="106" t="s">
        <v>301</v>
      </c>
      <c r="G2700" s="106" t="s">
        <v>635</v>
      </c>
      <c r="H2700" s="106" t="s">
        <v>635</v>
      </c>
      <c r="I2700" s="106" t="s">
        <v>635</v>
      </c>
      <c r="J2700" s="106" t="s">
        <v>635</v>
      </c>
      <c r="K2700" s="106" t="s">
        <v>635</v>
      </c>
      <c r="L2700" s="106" t="s">
        <v>635</v>
      </c>
      <c r="M2700" s="106" t="s">
        <v>635</v>
      </c>
      <c r="N2700" s="106" t="s">
        <v>635</v>
      </c>
      <c r="O2700" s="106" t="s">
        <v>635</v>
      </c>
    </row>
    <row r="2701" spans="1:15">
      <c r="A2701" s="106">
        <v>2010</v>
      </c>
      <c r="B2701" s="106" t="s">
        <v>299</v>
      </c>
      <c r="C2701" s="106" t="s">
        <v>630</v>
      </c>
      <c r="D2701" s="106" t="s">
        <v>633</v>
      </c>
      <c r="E2701" s="106" t="s">
        <v>641</v>
      </c>
      <c r="F2701" s="106" t="s">
        <v>301</v>
      </c>
      <c r="G2701" s="106" t="s">
        <v>635</v>
      </c>
      <c r="H2701" s="106" t="s">
        <v>635</v>
      </c>
      <c r="I2701" s="106" t="s">
        <v>635</v>
      </c>
      <c r="J2701" s="106" t="s">
        <v>635</v>
      </c>
      <c r="K2701" s="106" t="s">
        <v>635</v>
      </c>
      <c r="L2701" s="106" t="s">
        <v>635</v>
      </c>
      <c r="M2701" s="106" t="s">
        <v>635</v>
      </c>
      <c r="N2701" s="106" t="s">
        <v>635</v>
      </c>
      <c r="O2701" s="106" t="s">
        <v>635</v>
      </c>
    </row>
    <row r="2702" spans="1:15">
      <c r="A2702" s="106">
        <v>2010</v>
      </c>
      <c r="B2702" s="106" t="s">
        <v>299</v>
      </c>
      <c r="C2702" s="106" t="s">
        <v>626</v>
      </c>
      <c r="D2702" s="106" t="s">
        <v>633</v>
      </c>
      <c r="E2702" s="106" t="s">
        <v>641</v>
      </c>
      <c r="F2702" s="106" t="s">
        <v>353</v>
      </c>
      <c r="G2702" s="106" t="s">
        <v>635</v>
      </c>
      <c r="H2702" s="106" t="s">
        <v>635</v>
      </c>
      <c r="I2702" s="106" t="s">
        <v>635</v>
      </c>
      <c r="J2702" s="106" t="s">
        <v>635</v>
      </c>
      <c r="K2702" s="106" t="s">
        <v>635</v>
      </c>
      <c r="L2702" s="106" t="s">
        <v>635</v>
      </c>
      <c r="M2702" s="106" t="s">
        <v>635</v>
      </c>
      <c r="N2702" s="106" t="s">
        <v>635</v>
      </c>
      <c r="O2702" s="106" t="s">
        <v>635</v>
      </c>
    </row>
    <row r="2703" spans="1:15">
      <c r="A2703" s="106">
        <v>2010</v>
      </c>
      <c r="B2703" s="106" t="s">
        <v>299</v>
      </c>
      <c r="C2703" s="106" t="s">
        <v>630</v>
      </c>
      <c r="D2703" s="106" t="s">
        <v>633</v>
      </c>
      <c r="E2703" s="106" t="s">
        <v>641</v>
      </c>
      <c r="F2703" s="106" t="s">
        <v>353</v>
      </c>
      <c r="G2703" s="106" t="s">
        <v>635</v>
      </c>
      <c r="H2703" s="106" t="s">
        <v>635</v>
      </c>
      <c r="I2703" s="106" t="s">
        <v>635</v>
      </c>
      <c r="J2703" s="106" t="s">
        <v>635</v>
      </c>
      <c r="K2703" s="106" t="s">
        <v>635</v>
      </c>
      <c r="L2703" s="106" t="s">
        <v>635</v>
      </c>
      <c r="M2703" s="106" t="s">
        <v>635</v>
      </c>
      <c r="N2703" s="106" t="s">
        <v>635</v>
      </c>
      <c r="O2703" s="106" t="s">
        <v>635</v>
      </c>
    </row>
    <row r="2704" spans="1:15">
      <c r="A2704" s="106">
        <v>2010</v>
      </c>
      <c r="B2704" s="106" t="s">
        <v>299</v>
      </c>
      <c r="C2704" s="106" t="s">
        <v>626</v>
      </c>
      <c r="D2704" s="106" t="s">
        <v>633</v>
      </c>
      <c r="E2704" s="106" t="s">
        <v>628</v>
      </c>
      <c r="F2704" s="106" t="s">
        <v>629</v>
      </c>
      <c r="G2704" s="106">
        <v>22.57</v>
      </c>
      <c r="H2704" s="106">
        <v>24.55</v>
      </c>
      <c r="I2704" s="106">
        <v>25.9</v>
      </c>
      <c r="J2704" s="106">
        <v>27.23</v>
      </c>
      <c r="K2704" s="106">
        <v>28.58</v>
      </c>
      <c r="L2704" s="106">
        <v>29.79</v>
      </c>
      <c r="M2704" s="106">
        <v>31.23</v>
      </c>
      <c r="N2704" s="106">
        <v>33.61</v>
      </c>
      <c r="O2704" s="106">
        <v>38.74</v>
      </c>
    </row>
    <row r="2705" spans="1:15">
      <c r="A2705" s="106">
        <v>2010</v>
      </c>
      <c r="B2705" s="106" t="s">
        <v>299</v>
      </c>
      <c r="C2705" s="106" t="s">
        <v>630</v>
      </c>
      <c r="D2705" s="106" t="s">
        <v>633</v>
      </c>
      <c r="E2705" s="106" t="s">
        <v>628</v>
      </c>
      <c r="F2705" s="106" t="s">
        <v>629</v>
      </c>
      <c r="G2705" s="106">
        <v>22.57</v>
      </c>
      <c r="H2705" s="106">
        <v>24.55</v>
      </c>
      <c r="I2705" s="106">
        <v>25.9</v>
      </c>
      <c r="J2705" s="106">
        <v>27.23</v>
      </c>
      <c r="K2705" s="106">
        <v>28.58</v>
      </c>
      <c r="L2705" s="106">
        <v>29.79</v>
      </c>
      <c r="M2705" s="106">
        <v>31.23</v>
      </c>
      <c r="N2705" s="106">
        <v>33.619999999999997</v>
      </c>
      <c r="O2705" s="106">
        <v>38.74</v>
      </c>
    </row>
    <row r="2706" spans="1:15">
      <c r="A2706" s="106">
        <v>2010</v>
      </c>
      <c r="B2706" s="106" t="s">
        <v>299</v>
      </c>
      <c r="C2706" s="106" t="s">
        <v>626</v>
      </c>
      <c r="D2706" s="106" t="s">
        <v>633</v>
      </c>
      <c r="E2706" s="106" t="s">
        <v>628</v>
      </c>
      <c r="F2706" s="106" t="s">
        <v>301</v>
      </c>
      <c r="G2706" s="106">
        <v>21.54</v>
      </c>
      <c r="H2706" s="106">
        <v>23.87</v>
      </c>
      <c r="I2706" s="106">
        <v>25.36</v>
      </c>
      <c r="J2706" s="106">
        <v>26.6</v>
      </c>
      <c r="K2706" s="106">
        <v>28.04</v>
      </c>
      <c r="L2706" s="106">
        <v>29.28</v>
      </c>
      <c r="M2706" s="106">
        <v>30.56</v>
      </c>
      <c r="N2706" s="106">
        <v>32.700000000000003</v>
      </c>
      <c r="O2706" s="106">
        <v>36.21</v>
      </c>
    </row>
    <row r="2707" spans="1:15">
      <c r="A2707" s="106">
        <v>2010</v>
      </c>
      <c r="B2707" s="106" t="s">
        <v>299</v>
      </c>
      <c r="C2707" s="106" t="s">
        <v>630</v>
      </c>
      <c r="D2707" s="106" t="s">
        <v>633</v>
      </c>
      <c r="E2707" s="106" t="s">
        <v>628</v>
      </c>
      <c r="F2707" s="106" t="s">
        <v>301</v>
      </c>
      <c r="G2707" s="106">
        <v>21.54</v>
      </c>
      <c r="H2707" s="106">
        <v>23.86</v>
      </c>
      <c r="I2707" s="106">
        <v>25.35</v>
      </c>
      <c r="J2707" s="106">
        <v>26.6</v>
      </c>
      <c r="K2707" s="106">
        <v>28.04</v>
      </c>
      <c r="L2707" s="106">
        <v>29.28</v>
      </c>
      <c r="M2707" s="106">
        <v>30.56</v>
      </c>
      <c r="N2707" s="106">
        <v>32.700000000000003</v>
      </c>
      <c r="O2707" s="106">
        <v>36.21</v>
      </c>
    </row>
    <row r="2708" spans="1:15">
      <c r="A2708" s="106">
        <v>2010</v>
      </c>
      <c r="B2708" s="106" t="s">
        <v>299</v>
      </c>
      <c r="C2708" s="106" t="s">
        <v>626</v>
      </c>
      <c r="D2708" s="106" t="s">
        <v>633</v>
      </c>
      <c r="E2708" s="106" t="s">
        <v>628</v>
      </c>
      <c r="F2708" s="106" t="s">
        <v>353</v>
      </c>
      <c r="G2708" s="106">
        <v>22.16</v>
      </c>
      <c r="H2708" s="106">
        <v>24.25</v>
      </c>
      <c r="I2708" s="106">
        <v>25.66</v>
      </c>
      <c r="J2708" s="106">
        <v>26.98</v>
      </c>
      <c r="K2708" s="106">
        <v>28.32</v>
      </c>
      <c r="L2708" s="106">
        <v>29.62</v>
      </c>
      <c r="M2708" s="106">
        <v>31</v>
      </c>
      <c r="N2708" s="106">
        <v>33.31</v>
      </c>
      <c r="O2708" s="106">
        <v>37.83</v>
      </c>
    </row>
    <row r="2709" spans="1:15">
      <c r="A2709" s="106">
        <v>2010</v>
      </c>
      <c r="B2709" s="106" t="s">
        <v>299</v>
      </c>
      <c r="C2709" s="106" t="s">
        <v>630</v>
      </c>
      <c r="D2709" s="106" t="s">
        <v>633</v>
      </c>
      <c r="E2709" s="106" t="s">
        <v>628</v>
      </c>
      <c r="F2709" s="106" t="s">
        <v>353</v>
      </c>
      <c r="G2709" s="106">
        <v>22.16</v>
      </c>
      <c r="H2709" s="106">
        <v>24.25</v>
      </c>
      <c r="I2709" s="106">
        <v>25.66</v>
      </c>
      <c r="J2709" s="106">
        <v>26.98</v>
      </c>
      <c r="K2709" s="106">
        <v>28.32</v>
      </c>
      <c r="L2709" s="106">
        <v>29.62</v>
      </c>
      <c r="M2709" s="106">
        <v>31</v>
      </c>
      <c r="N2709" s="106">
        <v>33.31</v>
      </c>
      <c r="O2709" s="106">
        <v>37.83</v>
      </c>
    </row>
    <row r="2710" spans="1:15">
      <c r="A2710" s="106">
        <v>2010</v>
      </c>
      <c r="B2710" s="106" t="s">
        <v>299</v>
      </c>
      <c r="C2710" s="106" t="s">
        <v>626</v>
      </c>
      <c r="D2710" s="106" t="s">
        <v>633</v>
      </c>
      <c r="E2710" s="106" t="s">
        <v>631</v>
      </c>
      <c r="F2710" s="106" t="s">
        <v>629</v>
      </c>
      <c r="G2710" s="106">
        <v>16.47</v>
      </c>
      <c r="H2710" s="106">
        <v>18.350000000000001</v>
      </c>
      <c r="I2710" s="106">
        <v>19.5</v>
      </c>
      <c r="J2710" s="106">
        <v>20.41</v>
      </c>
      <c r="K2710" s="106">
        <v>21.31</v>
      </c>
      <c r="L2710" s="106">
        <v>22.24</v>
      </c>
      <c r="M2710" s="106">
        <v>23.65</v>
      </c>
      <c r="N2710" s="106">
        <v>25.44</v>
      </c>
      <c r="O2710" s="106">
        <v>27.74</v>
      </c>
    </row>
    <row r="2711" spans="1:15">
      <c r="A2711" s="106">
        <v>2010</v>
      </c>
      <c r="B2711" s="106" t="s">
        <v>299</v>
      </c>
      <c r="C2711" s="106" t="s">
        <v>630</v>
      </c>
      <c r="D2711" s="106" t="s">
        <v>633</v>
      </c>
      <c r="E2711" s="106" t="s">
        <v>631</v>
      </c>
      <c r="F2711" s="106" t="s">
        <v>629</v>
      </c>
      <c r="G2711" s="106">
        <v>16.32</v>
      </c>
      <c r="H2711" s="106">
        <v>18.260000000000002</v>
      </c>
      <c r="I2711" s="106">
        <v>19.45</v>
      </c>
      <c r="J2711" s="106">
        <v>20.38</v>
      </c>
      <c r="K2711" s="106">
        <v>21.26</v>
      </c>
      <c r="L2711" s="106">
        <v>22.2</v>
      </c>
      <c r="M2711" s="106">
        <v>23.61</v>
      </c>
      <c r="N2711" s="106">
        <v>25.42</v>
      </c>
      <c r="O2711" s="106">
        <v>27.72</v>
      </c>
    </row>
    <row r="2712" spans="1:15">
      <c r="A2712" s="106">
        <v>2010</v>
      </c>
      <c r="B2712" s="106" t="s">
        <v>299</v>
      </c>
      <c r="C2712" s="106" t="s">
        <v>626</v>
      </c>
      <c r="D2712" s="106" t="s">
        <v>633</v>
      </c>
      <c r="E2712" s="106" t="s">
        <v>631</v>
      </c>
      <c r="F2712" s="106" t="s">
        <v>301</v>
      </c>
      <c r="G2712" s="106">
        <v>15.49</v>
      </c>
      <c r="H2712" s="106">
        <v>16.850000000000001</v>
      </c>
      <c r="I2712" s="106">
        <v>18.03</v>
      </c>
      <c r="J2712" s="106">
        <v>19.41</v>
      </c>
      <c r="K2712" s="106">
        <v>20.41</v>
      </c>
      <c r="L2712" s="106">
        <v>21.51</v>
      </c>
      <c r="M2712" s="106">
        <v>22.9</v>
      </c>
      <c r="N2712" s="106">
        <v>25.84</v>
      </c>
      <c r="O2712" s="106">
        <v>28.35</v>
      </c>
    </row>
    <row r="2713" spans="1:15">
      <c r="A2713" s="106">
        <v>2010</v>
      </c>
      <c r="B2713" s="106" t="s">
        <v>299</v>
      </c>
      <c r="C2713" s="106" t="s">
        <v>630</v>
      </c>
      <c r="D2713" s="106" t="s">
        <v>633</v>
      </c>
      <c r="E2713" s="106" t="s">
        <v>631</v>
      </c>
      <c r="F2713" s="106" t="s">
        <v>301</v>
      </c>
      <c r="G2713" s="106">
        <v>15.49</v>
      </c>
      <c r="H2713" s="106">
        <v>16.850000000000001</v>
      </c>
      <c r="I2713" s="106">
        <v>18.03</v>
      </c>
      <c r="J2713" s="106">
        <v>19.41</v>
      </c>
      <c r="K2713" s="106">
        <v>20.41</v>
      </c>
      <c r="L2713" s="106">
        <v>21.51</v>
      </c>
      <c r="M2713" s="106">
        <v>22.9</v>
      </c>
      <c r="N2713" s="106">
        <v>25.83</v>
      </c>
      <c r="O2713" s="106">
        <v>28.35</v>
      </c>
    </row>
    <row r="2714" spans="1:15">
      <c r="A2714" s="106">
        <v>2010</v>
      </c>
      <c r="B2714" s="106" t="s">
        <v>299</v>
      </c>
      <c r="C2714" s="106" t="s">
        <v>626</v>
      </c>
      <c r="D2714" s="106" t="s">
        <v>633</v>
      </c>
      <c r="E2714" s="106" t="s">
        <v>631</v>
      </c>
      <c r="F2714" s="106" t="s">
        <v>353</v>
      </c>
      <c r="G2714" s="106">
        <v>15.77</v>
      </c>
      <c r="H2714" s="106">
        <v>17.2</v>
      </c>
      <c r="I2714" s="106">
        <v>18.68</v>
      </c>
      <c r="J2714" s="106">
        <v>19.72</v>
      </c>
      <c r="K2714" s="106">
        <v>20.6</v>
      </c>
      <c r="L2714" s="106">
        <v>21.64</v>
      </c>
      <c r="M2714" s="106">
        <v>23.23</v>
      </c>
      <c r="N2714" s="106">
        <v>25.65</v>
      </c>
      <c r="O2714" s="106">
        <v>28.16</v>
      </c>
    </row>
    <row r="2715" spans="1:15">
      <c r="A2715" s="106">
        <v>2010</v>
      </c>
      <c r="B2715" s="106" t="s">
        <v>299</v>
      </c>
      <c r="C2715" s="106" t="s">
        <v>630</v>
      </c>
      <c r="D2715" s="106" t="s">
        <v>633</v>
      </c>
      <c r="E2715" s="106" t="s">
        <v>631</v>
      </c>
      <c r="F2715" s="106" t="s">
        <v>353</v>
      </c>
      <c r="G2715" s="106">
        <v>15.72</v>
      </c>
      <c r="H2715" s="106">
        <v>17.18</v>
      </c>
      <c r="I2715" s="106">
        <v>18.649999999999999</v>
      </c>
      <c r="J2715" s="106">
        <v>19.71</v>
      </c>
      <c r="K2715" s="106">
        <v>20.59</v>
      </c>
      <c r="L2715" s="106">
        <v>21.63</v>
      </c>
      <c r="M2715" s="106">
        <v>23.21</v>
      </c>
      <c r="N2715" s="106">
        <v>25.65</v>
      </c>
      <c r="O2715" s="106">
        <v>28.15</v>
      </c>
    </row>
    <row r="2716" spans="1:15">
      <c r="A2716" s="106">
        <v>2010</v>
      </c>
      <c r="B2716" s="106" t="s">
        <v>299</v>
      </c>
      <c r="C2716" s="106" t="s">
        <v>626</v>
      </c>
      <c r="D2716" s="106" t="s">
        <v>633</v>
      </c>
      <c r="E2716" s="106" t="s">
        <v>353</v>
      </c>
      <c r="F2716" s="106" t="s">
        <v>629</v>
      </c>
      <c r="G2716" s="106">
        <v>18.8</v>
      </c>
      <c r="H2716" s="106">
        <v>20.84</v>
      </c>
      <c r="I2716" s="106">
        <v>22.54</v>
      </c>
      <c r="J2716" s="106">
        <v>24.36</v>
      </c>
      <c r="K2716" s="106">
        <v>25.9</v>
      </c>
      <c r="L2716" s="106">
        <v>27.51</v>
      </c>
      <c r="M2716" s="106">
        <v>29.3</v>
      </c>
      <c r="N2716" s="106">
        <v>31.25</v>
      </c>
      <c r="O2716" s="106">
        <v>35.340000000000003</v>
      </c>
    </row>
    <row r="2717" spans="1:15">
      <c r="A2717" s="106">
        <v>2010</v>
      </c>
      <c r="B2717" s="106" t="s">
        <v>299</v>
      </c>
      <c r="C2717" s="106" t="s">
        <v>630</v>
      </c>
      <c r="D2717" s="106" t="s">
        <v>633</v>
      </c>
      <c r="E2717" s="106" t="s">
        <v>353</v>
      </c>
      <c r="F2717" s="106" t="s">
        <v>629</v>
      </c>
      <c r="G2717" s="106">
        <v>18.739999999999998</v>
      </c>
      <c r="H2717" s="106">
        <v>20.81</v>
      </c>
      <c r="I2717" s="106">
        <v>22.5</v>
      </c>
      <c r="J2717" s="106">
        <v>24.33</v>
      </c>
      <c r="K2717" s="106">
        <v>25.87</v>
      </c>
      <c r="L2717" s="106">
        <v>27.49</v>
      </c>
      <c r="M2717" s="106">
        <v>29.28</v>
      </c>
      <c r="N2717" s="106">
        <v>31.23</v>
      </c>
      <c r="O2717" s="106">
        <v>35.33</v>
      </c>
    </row>
    <row r="2718" spans="1:15">
      <c r="A2718" s="106">
        <v>2010</v>
      </c>
      <c r="B2718" s="106" t="s">
        <v>299</v>
      </c>
      <c r="C2718" s="106" t="s">
        <v>626</v>
      </c>
      <c r="D2718" s="106" t="s">
        <v>633</v>
      </c>
      <c r="E2718" s="106" t="s">
        <v>353</v>
      </c>
      <c r="F2718" s="106" t="s">
        <v>301</v>
      </c>
      <c r="G2718" s="106">
        <v>16.16</v>
      </c>
      <c r="H2718" s="106">
        <v>17.760000000000002</v>
      </c>
      <c r="I2718" s="106">
        <v>19.61</v>
      </c>
      <c r="J2718" s="106">
        <v>20.77</v>
      </c>
      <c r="K2718" s="106">
        <v>22.26</v>
      </c>
      <c r="L2718" s="106">
        <v>24.61</v>
      </c>
      <c r="M2718" s="106">
        <v>26.66</v>
      </c>
      <c r="N2718" s="106">
        <v>28.73</v>
      </c>
      <c r="O2718" s="106">
        <v>31.55</v>
      </c>
    </row>
    <row r="2719" spans="1:15">
      <c r="A2719" s="106">
        <v>2010</v>
      </c>
      <c r="B2719" s="106" t="s">
        <v>299</v>
      </c>
      <c r="C2719" s="106" t="s">
        <v>630</v>
      </c>
      <c r="D2719" s="106" t="s">
        <v>633</v>
      </c>
      <c r="E2719" s="106" t="s">
        <v>353</v>
      </c>
      <c r="F2719" s="106" t="s">
        <v>301</v>
      </c>
      <c r="G2719" s="106">
        <v>16.16</v>
      </c>
      <c r="H2719" s="106">
        <v>17.760000000000002</v>
      </c>
      <c r="I2719" s="106">
        <v>19.61</v>
      </c>
      <c r="J2719" s="106">
        <v>20.77</v>
      </c>
      <c r="K2719" s="106">
        <v>22.26</v>
      </c>
      <c r="L2719" s="106">
        <v>24.61</v>
      </c>
      <c r="M2719" s="106">
        <v>26.66</v>
      </c>
      <c r="N2719" s="106">
        <v>28.73</v>
      </c>
      <c r="O2719" s="106">
        <v>31.55</v>
      </c>
    </row>
    <row r="2720" spans="1:15">
      <c r="A2720" s="106">
        <v>2010</v>
      </c>
      <c r="B2720" s="106" t="s">
        <v>299</v>
      </c>
      <c r="C2720" s="106" t="s">
        <v>626</v>
      </c>
      <c r="D2720" s="106" t="s">
        <v>633</v>
      </c>
      <c r="E2720" s="106" t="s">
        <v>353</v>
      </c>
      <c r="F2720" s="106" t="s">
        <v>353</v>
      </c>
      <c r="G2720" s="106">
        <v>16.88</v>
      </c>
      <c r="H2720" s="106">
        <v>19.329999999999998</v>
      </c>
      <c r="I2720" s="106">
        <v>20.76</v>
      </c>
      <c r="J2720" s="106">
        <v>22.36</v>
      </c>
      <c r="K2720" s="106">
        <v>24.41</v>
      </c>
      <c r="L2720" s="106">
        <v>26.22</v>
      </c>
      <c r="M2720" s="106">
        <v>28.04</v>
      </c>
      <c r="N2720" s="106">
        <v>30.07</v>
      </c>
      <c r="O2720" s="106">
        <v>33.47</v>
      </c>
    </row>
    <row r="2721" spans="1:15">
      <c r="A2721" s="106">
        <v>2010</v>
      </c>
      <c r="B2721" s="106" t="s">
        <v>299</v>
      </c>
      <c r="C2721" s="106" t="s">
        <v>630</v>
      </c>
      <c r="D2721" s="106" t="s">
        <v>633</v>
      </c>
      <c r="E2721" s="106" t="s">
        <v>353</v>
      </c>
      <c r="F2721" s="106" t="s">
        <v>353</v>
      </c>
      <c r="G2721" s="106">
        <v>16.87</v>
      </c>
      <c r="H2721" s="106">
        <v>19.3</v>
      </c>
      <c r="I2721" s="106">
        <v>20.74</v>
      </c>
      <c r="J2721" s="106">
        <v>22.35</v>
      </c>
      <c r="K2721" s="106">
        <v>24.39</v>
      </c>
      <c r="L2721" s="106">
        <v>26.21</v>
      </c>
      <c r="M2721" s="106">
        <v>28.03</v>
      </c>
      <c r="N2721" s="106">
        <v>30.07</v>
      </c>
      <c r="O2721" s="106">
        <v>33.46</v>
      </c>
    </row>
    <row r="2722" spans="1:15">
      <c r="A2722" s="106">
        <v>2010</v>
      </c>
      <c r="B2722" s="106" t="s">
        <v>299</v>
      </c>
      <c r="C2722" s="106" t="s">
        <v>626</v>
      </c>
      <c r="D2722" s="106" t="s">
        <v>353</v>
      </c>
      <c r="E2722" s="106" t="s">
        <v>641</v>
      </c>
      <c r="F2722" s="106" t="s">
        <v>629</v>
      </c>
      <c r="G2722" s="106" t="s">
        <v>635</v>
      </c>
      <c r="H2722" s="106" t="s">
        <v>635</v>
      </c>
      <c r="I2722" s="106" t="s">
        <v>635</v>
      </c>
      <c r="J2722" s="106" t="s">
        <v>635</v>
      </c>
      <c r="K2722" s="106" t="s">
        <v>635</v>
      </c>
      <c r="L2722" s="106" t="s">
        <v>635</v>
      </c>
      <c r="M2722" s="106" t="s">
        <v>635</v>
      </c>
      <c r="N2722" s="106" t="s">
        <v>635</v>
      </c>
      <c r="O2722" s="106" t="s">
        <v>635</v>
      </c>
    </row>
    <row r="2723" spans="1:15">
      <c r="A2723" s="106">
        <v>2010</v>
      </c>
      <c r="B2723" s="106" t="s">
        <v>299</v>
      </c>
      <c r="C2723" s="106" t="s">
        <v>630</v>
      </c>
      <c r="D2723" s="106" t="s">
        <v>353</v>
      </c>
      <c r="E2723" s="106" t="s">
        <v>641</v>
      </c>
      <c r="F2723" s="106" t="s">
        <v>629</v>
      </c>
      <c r="G2723" s="106" t="s">
        <v>635</v>
      </c>
      <c r="H2723" s="106" t="s">
        <v>635</v>
      </c>
      <c r="I2723" s="106" t="s">
        <v>635</v>
      </c>
      <c r="J2723" s="106" t="s">
        <v>635</v>
      </c>
      <c r="K2723" s="106" t="s">
        <v>635</v>
      </c>
      <c r="L2723" s="106" t="s">
        <v>635</v>
      </c>
      <c r="M2723" s="106" t="s">
        <v>635</v>
      </c>
      <c r="N2723" s="106" t="s">
        <v>635</v>
      </c>
      <c r="O2723" s="106" t="s">
        <v>635</v>
      </c>
    </row>
    <row r="2724" spans="1:15">
      <c r="A2724" s="106">
        <v>2010</v>
      </c>
      <c r="B2724" s="106" t="s">
        <v>299</v>
      </c>
      <c r="C2724" s="106" t="s">
        <v>626</v>
      </c>
      <c r="D2724" s="106" t="s">
        <v>353</v>
      </c>
      <c r="E2724" s="106" t="s">
        <v>641</v>
      </c>
      <c r="F2724" s="106" t="s">
        <v>301</v>
      </c>
      <c r="G2724" s="106" t="s">
        <v>635</v>
      </c>
      <c r="H2724" s="106" t="s">
        <v>635</v>
      </c>
      <c r="I2724" s="106" t="s">
        <v>635</v>
      </c>
      <c r="J2724" s="106" t="s">
        <v>635</v>
      </c>
      <c r="K2724" s="106" t="s">
        <v>635</v>
      </c>
      <c r="L2724" s="106" t="s">
        <v>635</v>
      </c>
      <c r="M2724" s="106" t="s">
        <v>635</v>
      </c>
      <c r="N2724" s="106" t="s">
        <v>635</v>
      </c>
      <c r="O2724" s="106" t="s">
        <v>635</v>
      </c>
    </row>
    <row r="2725" spans="1:15">
      <c r="A2725" s="106">
        <v>2010</v>
      </c>
      <c r="B2725" s="106" t="s">
        <v>299</v>
      </c>
      <c r="C2725" s="106" t="s">
        <v>630</v>
      </c>
      <c r="D2725" s="106" t="s">
        <v>353</v>
      </c>
      <c r="E2725" s="106" t="s">
        <v>641</v>
      </c>
      <c r="F2725" s="106" t="s">
        <v>301</v>
      </c>
      <c r="G2725" s="106" t="s">
        <v>635</v>
      </c>
      <c r="H2725" s="106" t="s">
        <v>635</v>
      </c>
      <c r="I2725" s="106" t="s">
        <v>635</v>
      </c>
      <c r="J2725" s="106" t="s">
        <v>635</v>
      </c>
      <c r="K2725" s="106" t="s">
        <v>635</v>
      </c>
      <c r="L2725" s="106" t="s">
        <v>635</v>
      </c>
      <c r="M2725" s="106" t="s">
        <v>635</v>
      </c>
      <c r="N2725" s="106" t="s">
        <v>635</v>
      </c>
      <c r="O2725" s="106" t="s">
        <v>635</v>
      </c>
    </row>
    <row r="2726" spans="1:15">
      <c r="A2726" s="106">
        <v>2010</v>
      </c>
      <c r="B2726" s="106" t="s">
        <v>299</v>
      </c>
      <c r="C2726" s="106" t="s">
        <v>626</v>
      </c>
      <c r="D2726" s="106" t="s">
        <v>353</v>
      </c>
      <c r="E2726" s="106" t="s">
        <v>641</v>
      </c>
      <c r="F2726" s="106" t="s">
        <v>353</v>
      </c>
      <c r="G2726" s="106" t="s">
        <v>635</v>
      </c>
      <c r="H2726" s="106" t="s">
        <v>635</v>
      </c>
      <c r="I2726" s="106" t="s">
        <v>635</v>
      </c>
      <c r="J2726" s="106" t="s">
        <v>635</v>
      </c>
      <c r="K2726" s="106" t="s">
        <v>635</v>
      </c>
      <c r="L2726" s="106" t="s">
        <v>635</v>
      </c>
      <c r="M2726" s="106" t="s">
        <v>635</v>
      </c>
      <c r="N2726" s="106" t="s">
        <v>635</v>
      </c>
      <c r="O2726" s="106" t="s">
        <v>635</v>
      </c>
    </row>
    <row r="2727" spans="1:15">
      <c r="A2727" s="106">
        <v>2010</v>
      </c>
      <c r="B2727" s="106" t="s">
        <v>299</v>
      </c>
      <c r="C2727" s="106" t="s">
        <v>630</v>
      </c>
      <c r="D2727" s="106" t="s">
        <v>353</v>
      </c>
      <c r="E2727" s="106" t="s">
        <v>641</v>
      </c>
      <c r="F2727" s="106" t="s">
        <v>353</v>
      </c>
      <c r="G2727" s="106" t="s">
        <v>635</v>
      </c>
      <c r="H2727" s="106" t="s">
        <v>635</v>
      </c>
      <c r="I2727" s="106" t="s">
        <v>635</v>
      </c>
      <c r="J2727" s="106" t="s">
        <v>635</v>
      </c>
      <c r="K2727" s="106" t="s">
        <v>635</v>
      </c>
      <c r="L2727" s="106" t="s">
        <v>635</v>
      </c>
      <c r="M2727" s="106" t="s">
        <v>635</v>
      </c>
      <c r="N2727" s="106" t="s">
        <v>635</v>
      </c>
      <c r="O2727" s="106" t="s">
        <v>635</v>
      </c>
    </row>
    <row r="2728" spans="1:15">
      <c r="A2728" s="106">
        <v>2010</v>
      </c>
      <c r="B2728" s="106" t="s">
        <v>299</v>
      </c>
      <c r="C2728" s="106" t="s">
        <v>626</v>
      </c>
      <c r="D2728" s="106" t="s">
        <v>353</v>
      </c>
      <c r="E2728" s="106" t="s">
        <v>628</v>
      </c>
      <c r="F2728" s="106" t="s">
        <v>629</v>
      </c>
      <c r="G2728" s="106">
        <v>23.32</v>
      </c>
      <c r="H2728" s="106">
        <v>25.57</v>
      </c>
      <c r="I2728" s="106">
        <v>27.43</v>
      </c>
      <c r="J2728" s="106">
        <v>29.25</v>
      </c>
      <c r="K2728" s="106">
        <v>31.06</v>
      </c>
      <c r="L2728" s="106">
        <v>33.53</v>
      </c>
      <c r="M2728" s="106">
        <v>37.08</v>
      </c>
      <c r="N2728" s="106">
        <v>42.38</v>
      </c>
      <c r="O2728" s="106">
        <v>51.81</v>
      </c>
    </row>
    <row r="2729" spans="1:15">
      <c r="A2729" s="106">
        <v>2010</v>
      </c>
      <c r="B2729" s="106" t="s">
        <v>299</v>
      </c>
      <c r="C2729" s="106" t="s">
        <v>630</v>
      </c>
      <c r="D2729" s="106" t="s">
        <v>353</v>
      </c>
      <c r="E2729" s="106" t="s">
        <v>628</v>
      </c>
      <c r="F2729" s="106" t="s">
        <v>629</v>
      </c>
      <c r="G2729" s="106">
        <v>23.32</v>
      </c>
      <c r="H2729" s="106">
        <v>25.57</v>
      </c>
      <c r="I2729" s="106">
        <v>27.44</v>
      </c>
      <c r="J2729" s="106">
        <v>29.25</v>
      </c>
      <c r="K2729" s="106">
        <v>31.07</v>
      </c>
      <c r="L2729" s="106">
        <v>33.54</v>
      </c>
      <c r="M2729" s="106">
        <v>37.1</v>
      </c>
      <c r="N2729" s="106">
        <v>42.41</v>
      </c>
      <c r="O2729" s="106">
        <v>51.83</v>
      </c>
    </row>
    <row r="2730" spans="1:15">
      <c r="A2730" s="106">
        <v>2010</v>
      </c>
      <c r="B2730" s="106" t="s">
        <v>299</v>
      </c>
      <c r="C2730" s="106" t="s">
        <v>626</v>
      </c>
      <c r="D2730" s="106" t="s">
        <v>353</v>
      </c>
      <c r="E2730" s="106" t="s">
        <v>628</v>
      </c>
      <c r="F2730" s="106" t="s">
        <v>301</v>
      </c>
      <c r="G2730" s="106">
        <v>21.29</v>
      </c>
      <c r="H2730" s="106">
        <v>23.48</v>
      </c>
      <c r="I2730" s="106">
        <v>25.11</v>
      </c>
      <c r="J2730" s="106">
        <v>26.54</v>
      </c>
      <c r="K2730" s="106">
        <v>28.03</v>
      </c>
      <c r="L2730" s="106">
        <v>29.41</v>
      </c>
      <c r="M2730" s="106">
        <v>30.88</v>
      </c>
      <c r="N2730" s="106">
        <v>33.32</v>
      </c>
      <c r="O2730" s="106">
        <v>37.909999999999997</v>
      </c>
    </row>
    <row r="2731" spans="1:15">
      <c r="A2731" s="106">
        <v>2010</v>
      </c>
      <c r="B2731" s="106" t="s">
        <v>299</v>
      </c>
      <c r="C2731" s="106" t="s">
        <v>630</v>
      </c>
      <c r="D2731" s="106" t="s">
        <v>353</v>
      </c>
      <c r="E2731" s="106" t="s">
        <v>628</v>
      </c>
      <c r="F2731" s="106" t="s">
        <v>301</v>
      </c>
      <c r="G2731" s="106">
        <v>21.28</v>
      </c>
      <c r="H2731" s="106">
        <v>23.48</v>
      </c>
      <c r="I2731" s="106">
        <v>25.11</v>
      </c>
      <c r="J2731" s="106">
        <v>26.54</v>
      </c>
      <c r="K2731" s="106">
        <v>28.03</v>
      </c>
      <c r="L2731" s="106">
        <v>29.42</v>
      </c>
      <c r="M2731" s="106">
        <v>30.88</v>
      </c>
      <c r="N2731" s="106">
        <v>33.33</v>
      </c>
      <c r="O2731" s="106">
        <v>37.92</v>
      </c>
    </row>
    <row r="2732" spans="1:15">
      <c r="A2732" s="106">
        <v>2010</v>
      </c>
      <c r="B2732" s="106" t="s">
        <v>299</v>
      </c>
      <c r="C2732" s="106" t="s">
        <v>626</v>
      </c>
      <c r="D2732" s="106" t="s">
        <v>353</v>
      </c>
      <c r="E2732" s="106" t="s">
        <v>628</v>
      </c>
      <c r="F2732" s="106" t="s">
        <v>353</v>
      </c>
      <c r="G2732" s="106">
        <v>22.76</v>
      </c>
      <c r="H2732" s="106">
        <v>25.04</v>
      </c>
      <c r="I2732" s="106">
        <v>26.85</v>
      </c>
      <c r="J2732" s="106">
        <v>28.56</v>
      </c>
      <c r="K2732" s="106">
        <v>30.26</v>
      </c>
      <c r="L2732" s="106">
        <v>32.35</v>
      </c>
      <c r="M2732" s="106">
        <v>35.340000000000003</v>
      </c>
      <c r="N2732" s="106">
        <v>40.380000000000003</v>
      </c>
      <c r="O2732" s="106">
        <v>49.58</v>
      </c>
    </row>
    <row r="2733" spans="1:15">
      <c r="A2733" s="106">
        <v>2010</v>
      </c>
      <c r="B2733" s="106" t="s">
        <v>299</v>
      </c>
      <c r="C2733" s="106" t="s">
        <v>630</v>
      </c>
      <c r="D2733" s="106" t="s">
        <v>353</v>
      </c>
      <c r="E2733" s="106" t="s">
        <v>628</v>
      </c>
      <c r="F2733" s="106" t="s">
        <v>353</v>
      </c>
      <c r="G2733" s="106">
        <v>22.76</v>
      </c>
      <c r="H2733" s="106">
        <v>25.04</v>
      </c>
      <c r="I2733" s="106">
        <v>26.85</v>
      </c>
      <c r="J2733" s="106">
        <v>28.57</v>
      </c>
      <c r="K2733" s="106">
        <v>30.26</v>
      </c>
      <c r="L2733" s="106">
        <v>32.36</v>
      </c>
      <c r="M2733" s="106">
        <v>35.35</v>
      </c>
      <c r="N2733" s="106">
        <v>40.39</v>
      </c>
      <c r="O2733" s="106">
        <v>49.61</v>
      </c>
    </row>
    <row r="2734" spans="1:15">
      <c r="A2734" s="106">
        <v>2010</v>
      </c>
      <c r="B2734" s="106" t="s">
        <v>299</v>
      </c>
      <c r="C2734" s="106" t="s">
        <v>626</v>
      </c>
      <c r="D2734" s="106" t="s">
        <v>353</v>
      </c>
      <c r="E2734" s="106" t="s">
        <v>631</v>
      </c>
      <c r="F2734" s="106" t="s">
        <v>629</v>
      </c>
      <c r="G2734" s="106">
        <v>17.96</v>
      </c>
      <c r="H2734" s="106">
        <v>19.63</v>
      </c>
      <c r="I2734" s="106">
        <v>20.87</v>
      </c>
      <c r="J2734" s="106">
        <v>21.99</v>
      </c>
      <c r="K2734" s="106">
        <v>23.11</v>
      </c>
      <c r="L2734" s="106">
        <v>24.42</v>
      </c>
      <c r="M2734" s="106">
        <v>25.88</v>
      </c>
      <c r="N2734" s="106">
        <v>27.8</v>
      </c>
      <c r="O2734" s="106">
        <v>31.36</v>
      </c>
    </row>
    <row r="2735" spans="1:15">
      <c r="A2735" s="106">
        <v>2010</v>
      </c>
      <c r="B2735" s="106" t="s">
        <v>299</v>
      </c>
      <c r="C2735" s="106" t="s">
        <v>630</v>
      </c>
      <c r="D2735" s="106" t="s">
        <v>353</v>
      </c>
      <c r="E2735" s="106" t="s">
        <v>631</v>
      </c>
      <c r="F2735" s="106" t="s">
        <v>629</v>
      </c>
      <c r="G2735" s="106">
        <v>17.75</v>
      </c>
      <c r="H2735" s="106">
        <v>19.559999999999999</v>
      </c>
      <c r="I2735" s="106">
        <v>20.78</v>
      </c>
      <c r="J2735" s="106">
        <v>21.91</v>
      </c>
      <c r="K2735" s="106">
        <v>23.08</v>
      </c>
      <c r="L2735" s="106">
        <v>24.36</v>
      </c>
      <c r="M2735" s="106">
        <v>25.83</v>
      </c>
      <c r="N2735" s="106">
        <v>27.74</v>
      </c>
      <c r="O2735" s="106">
        <v>31.29</v>
      </c>
    </row>
    <row r="2736" spans="1:15">
      <c r="A2736" s="106">
        <v>2010</v>
      </c>
      <c r="B2736" s="106" t="s">
        <v>299</v>
      </c>
      <c r="C2736" s="106" t="s">
        <v>626</v>
      </c>
      <c r="D2736" s="106" t="s">
        <v>353</v>
      </c>
      <c r="E2736" s="106" t="s">
        <v>631</v>
      </c>
      <c r="F2736" s="106" t="s">
        <v>301</v>
      </c>
      <c r="G2736" s="106">
        <v>15.62</v>
      </c>
      <c r="H2736" s="106">
        <v>16.989999999999998</v>
      </c>
      <c r="I2736" s="106">
        <v>18.28</v>
      </c>
      <c r="J2736" s="106">
        <v>19.46</v>
      </c>
      <c r="K2736" s="106">
        <v>20.41</v>
      </c>
      <c r="L2736" s="106">
        <v>21.51</v>
      </c>
      <c r="M2736" s="106">
        <v>22.78</v>
      </c>
      <c r="N2736" s="106">
        <v>25.47</v>
      </c>
      <c r="O2736" s="106">
        <v>28.25</v>
      </c>
    </row>
    <row r="2737" spans="1:15">
      <c r="A2737" s="106">
        <v>2010</v>
      </c>
      <c r="B2737" s="106" t="s">
        <v>299</v>
      </c>
      <c r="C2737" s="106" t="s">
        <v>630</v>
      </c>
      <c r="D2737" s="106" t="s">
        <v>353</v>
      </c>
      <c r="E2737" s="106" t="s">
        <v>631</v>
      </c>
      <c r="F2737" s="106" t="s">
        <v>301</v>
      </c>
      <c r="G2737" s="106">
        <v>15.62</v>
      </c>
      <c r="H2737" s="106">
        <v>16.98</v>
      </c>
      <c r="I2737" s="106">
        <v>18.27</v>
      </c>
      <c r="J2737" s="106">
        <v>19.45</v>
      </c>
      <c r="K2737" s="106">
        <v>20.41</v>
      </c>
      <c r="L2737" s="106">
        <v>21.51</v>
      </c>
      <c r="M2737" s="106">
        <v>22.78</v>
      </c>
      <c r="N2737" s="106">
        <v>25.47</v>
      </c>
      <c r="O2737" s="106">
        <v>28.25</v>
      </c>
    </row>
    <row r="2738" spans="1:15">
      <c r="A2738" s="106">
        <v>2010</v>
      </c>
      <c r="B2738" s="106" t="s">
        <v>299</v>
      </c>
      <c r="C2738" s="106" t="s">
        <v>626</v>
      </c>
      <c r="D2738" s="106" t="s">
        <v>353</v>
      </c>
      <c r="E2738" s="106" t="s">
        <v>631</v>
      </c>
      <c r="F2738" s="106" t="s">
        <v>353</v>
      </c>
      <c r="G2738" s="106">
        <v>16.510000000000002</v>
      </c>
      <c r="H2738" s="106">
        <v>18.46</v>
      </c>
      <c r="I2738" s="106">
        <v>19.71</v>
      </c>
      <c r="J2738" s="106">
        <v>20.8</v>
      </c>
      <c r="K2738" s="106">
        <v>21.92</v>
      </c>
      <c r="L2738" s="106">
        <v>23.29</v>
      </c>
      <c r="M2738" s="106">
        <v>24.99</v>
      </c>
      <c r="N2738" s="106">
        <v>26.93</v>
      </c>
      <c r="O2738" s="106">
        <v>30.06</v>
      </c>
    </row>
    <row r="2739" spans="1:15">
      <c r="A2739" s="106">
        <v>2010</v>
      </c>
      <c r="B2739" s="106" t="s">
        <v>299</v>
      </c>
      <c r="C2739" s="106" t="s">
        <v>630</v>
      </c>
      <c r="D2739" s="106" t="s">
        <v>353</v>
      </c>
      <c r="E2739" s="106" t="s">
        <v>631</v>
      </c>
      <c r="F2739" s="106" t="s">
        <v>353</v>
      </c>
      <c r="G2739" s="106">
        <v>16.420000000000002</v>
      </c>
      <c r="H2739" s="106">
        <v>18.37</v>
      </c>
      <c r="I2739" s="106">
        <v>19.670000000000002</v>
      </c>
      <c r="J2739" s="106">
        <v>20.76</v>
      </c>
      <c r="K2739" s="106">
        <v>21.88</v>
      </c>
      <c r="L2739" s="106">
        <v>23.25</v>
      </c>
      <c r="M2739" s="106">
        <v>24.98</v>
      </c>
      <c r="N2739" s="106">
        <v>26.92</v>
      </c>
      <c r="O2739" s="106">
        <v>30.03</v>
      </c>
    </row>
    <row r="2740" spans="1:15">
      <c r="A2740" s="106">
        <v>2010</v>
      </c>
      <c r="B2740" s="106" t="s">
        <v>299</v>
      </c>
      <c r="C2740" s="106" t="s">
        <v>626</v>
      </c>
      <c r="D2740" s="106" t="s">
        <v>353</v>
      </c>
      <c r="E2740" s="106" t="s">
        <v>353</v>
      </c>
      <c r="F2740" s="106" t="s">
        <v>629</v>
      </c>
      <c r="G2740" s="106">
        <v>19.53</v>
      </c>
      <c r="H2740" s="106">
        <v>21.64</v>
      </c>
      <c r="I2740" s="106">
        <v>23.41</v>
      </c>
      <c r="J2740" s="106">
        <v>25.13</v>
      </c>
      <c r="K2740" s="106">
        <v>26.92</v>
      </c>
      <c r="L2740" s="106">
        <v>28.96</v>
      </c>
      <c r="M2740" s="106">
        <v>31.48</v>
      </c>
      <c r="N2740" s="106">
        <v>35.65</v>
      </c>
      <c r="O2740" s="106">
        <v>44.33</v>
      </c>
    </row>
    <row r="2741" spans="1:15">
      <c r="A2741" s="106">
        <v>2010</v>
      </c>
      <c r="B2741" s="106" t="s">
        <v>299</v>
      </c>
      <c r="C2741" s="106" t="s">
        <v>630</v>
      </c>
      <c r="D2741" s="106" t="s">
        <v>353</v>
      </c>
      <c r="E2741" s="106" t="s">
        <v>353</v>
      </c>
      <c r="F2741" s="106" t="s">
        <v>629</v>
      </c>
      <c r="G2741" s="106">
        <v>19.399999999999999</v>
      </c>
      <c r="H2741" s="106">
        <v>21.55</v>
      </c>
      <c r="I2741" s="106">
        <v>23.33</v>
      </c>
      <c r="J2741" s="106">
        <v>25.06</v>
      </c>
      <c r="K2741" s="106">
        <v>26.86</v>
      </c>
      <c r="L2741" s="106">
        <v>28.89</v>
      </c>
      <c r="M2741" s="106">
        <v>31.45</v>
      </c>
      <c r="N2741" s="106">
        <v>35.58</v>
      </c>
      <c r="O2741" s="106">
        <v>44.25</v>
      </c>
    </row>
    <row r="2742" spans="1:15">
      <c r="A2742" s="106">
        <v>2010</v>
      </c>
      <c r="B2742" s="106" t="s">
        <v>299</v>
      </c>
      <c r="C2742" s="106" t="s">
        <v>626</v>
      </c>
      <c r="D2742" s="106" t="s">
        <v>353</v>
      </c>
      <c r="E2742" s="106" t="s">
        <v>353</v>
      </c>
      <c r="F2742" s="106" t="s">
        <v>301</v>
      </c>
      <c r="G2742" s="106">
        <v>16.22</v>
      </c>
      <c r="H2742" s="106">
        <v>17.87</v>
      </c>
      <c r="I2742" s="106">
        <v>19.489999999999998</v>
      </c>
      <c r="J2742" s="106">
        <v>20.61</v>
      </c>
      <c r="K2742" s="106">
        <v>22</v>
      </c>
      <c r="L2742" s="106">
        <v>24.07</v>
      </c>
      <c r="M2742" s="106">
        <v>26.33</v>
      </c>
      <c r="N2742" s="106">
        <v>28.56</v>
      </c>
      <c r="O2742" s="106">
        <v>31.79</v>
      </c>
    </row>
    <row r="2743" spans="1:15">
      <c r="A2743" s="106">
        <v>2010</v>
      </c>
      <c r="B2743" s="106" t="s">
        <v>299</v>
      </c>
      <c r="C2743" s="106" t="s">
        <v>630</v>
      </c>
      <c r="D2743" s="106" t="s">
        <v>353</v>
      </c>
      <c r="E2743" s="106" t="s">
        <v>353</v>
      </c>
      <c r="F2743" s="106" t="s">
        <v>301</v>
      </c>
      <c r="G2743" s="106">
        <v>16.22</v>
      </c>
      <c r="H2743" s="106">
        <v>17.87</v>
      </c>
      <c r="I2743" s="106">
        <v>19.489999999999998</v>
      </c>
      <c r="J2743" s="106">
        <v>20.61</v>
      </c>
      <c r="K2743" s="106">
        <v>21.99</v>
      </c>
      <c r="L2743" s="106">
        <v>24.07</v>
      </c>
      <c r="M2743" s="106">
        <v>26.33</v>
      </c>
      <c r="N2743" s="106">
        <v>28.56</v>
      </c>
      <c r="O2743" s="106">
        <v>31.79</v>
      </c>
    </row>
    <row r="2744" spans="1:15">
      <c r="A2744" s="106">
        <v>2010</v>
      </c>
      <c r="B2744" s="106" t="s">
        <v>299</v>
      </c>
      <c r="C2744" s="106" t="s">
        <v>626</v>
      </c>
      <c r="D2744" s="106" t="s">
        <v>353</v>
      </c>
      <c r="E2744" s="106" t="s">
        <v>353</v>
      </c>
      <c r="F2744" s="106" t="s">
        <v>353</v>
      </c>
      <c r="G2744" s="106">
        <v>17.899999999999999</v>
      </c>
      <c r="H2744" s="106">
        <v>20.21</v>
      </c>
      <c r="I2744" s="106">
        <v>21.82</v>
      </c>
      <c r="J2744" s="106">
        <v>23.69</v>
      </c>
      <c r="K2744" s="106">
        <v>25.53</v>
      </c>
      <c r="L2744" s="106">
        <v>27.44</v>
      </c>
      <c r="M2744" s="106">
        <v>29.72</v>
      </c>
      <c r="N2744" s="106">
        <v>33.06</v>
      </c>
      <c r="O2744" s="106">
        <v>40.46</v>
      </c>
    </row>
    <row r="2745" spans="1:15">
      <c r="A2745" s="106">
        <v>2010</v>
      </c>
      <c r="B2745" s="106" t="s">
        <v>299</v>
      </c>
      <c r="C2745" s="106" t="s">
        <v>630</v>
      </c>
      <c r="D2745" s="106" t="s">
        <v>353</v>
      </c>
      <c r="E2745" s="106" t="s">
        <v>353</v>
      </c>
      <c r="F2745" s="106" t="s">
        <v>353</v>
      </c>
      <c r="G2745" s="106">
        <v>17.84</v>
      </c>
      <c r="H2745" s="106">
        <v>20.149999999999999</v>
      </c>
      <c r="I2745" s="106">
        <v>21.79</v>
      </c>
      <c r="J2745" s="106">
        <v>23.63</v>
      </c>
      <c r="K2745" s="106">
        <v>25.51</v>
      </c>
      <c r="L2745" s="106">
        <v>27.4</v>
      </c>
      <c r="M2745" s="106">
        <v>29.69</v>
      </c>
      <c r="N2745" s="106">
        <v>33.020000000000003</v>
      </c>
      <c r="O2745" s="106">
        <v>40.42</v>
      </c>
    </row>
    <row r="2746" spans="1:15">
      <c r="A2746" s="106">
        <v>2010</v>
      </c>
      <c r="B2746" s="106" t="s">
        <v>299</v>
      </c>
      <c r="C2746" s="106" t="s">
        <v>626</v>
      </c>
      <c r="D2746" s="106" t="s">
        <v>634</v>
      </c>
      <c r="E2746" s="106" t="s">
        <v>641</v>
      </c>
      <c r="F2746" s="106" t="s">
        <v>629</v>
      </c>
      <c r="G2746" s="106" t="s">
        <v>635</v>
      </c>
      <c r="H2746" s="106" t="s">
        <v>635</v>
      </c>
      <c r="I2746" s="106" t="s">
        <v>635</v>
      </c>
      <c r="J2746" s="106" t="s">
        <v>635</v>
      </c>
      <c r="K2746" s="106" t="s">
        <v>635</v>
      </c>
      <c r="L2746" s="106" t="s">
        <v>635</v>
      </c>
      <c r="M2746" s="106" t="s">
        <v>635</v>
      </c>
      <c r="N2746" s="106" t="s">
        <v>635</v>
      </c>
      <c r="O2746" s="106" t="s">
        <v>635</v>
      </c>
    </row>
    <row r="2747" spans="1:15">
      <c r="A2747" s="106">
        <v>2010</v>
      </c>
      <c r="B2747" s="106" t="s">
        <v>299</v>
      </c>
      <c r="C2747" s="106" t="s">
        <v>630</v>
      </c>
      <c r="D2747" s="106" t="s">
        <v>634</v>
      </c>
      <c r="E2747" s="106" t="s">
        <v>641</v>
      </c>
      <c r="F2747" s="106" t="s">
        <v>629</v>
      </c>
      <c r="G2747" s="106" t="s">
        <v>635</v>
      </c>
      <c r="H2747" s="106" t="s">
        <v>635</v>
      </c>
      <c r="I2747" s="106" t="s">
        <v>635</v>
      </c>
      <c r="J2747" s="106" t="s">
        <v>635</v>
      </c>
      <c r="K2747" s="106" t="s">
        <v>635</v>
      </c>
      <c r="L2747" s="106" t="s">
        <v>635</v>
      </c>
      <c r="M2747" s="106" t="s">
        <v>635</v>
      </c>
      <c r="N2747" s="106" t="s">
        <v>635</v>
      </c>
      <c r="O2747" s="106" t="s">
        <v>635</v>
      </c>
    </row>
    <row r="2748" spans="1:15">
      <c r="A2748" s="106">
        <v>2010</v>
      </c>
      <c r="B2748" s="106" t="s">
        <v>299</v>
      </c>
      <c r="C2748" s="106" t="s">
        <v>626</v>
      </c>
      <c r="D2748" s="106" t="s">
        <v>634</v>
      </c>
      <c r="E2748" s="106" t="s">
        <v>641</v>
      </c>
      <c r="F2748" s="106" t="s">
        <v>353</v>
      </c>
      <c r="G2748" s="106" t="s">
        <v>635</v>
      </c>
      <c r="H2748" s="106" t="s">
        <v>635</v>
      </c>
      <c r="I2748" s="106" t="s">
        <v>635</v>
      </c>
      <c r="J2748" s="106" t="s">
        <v>635</v>
      </c>
      <c r="K2748" s="106" t="s">
        <v>635</v>
      </c>
      <c r="L2748" s="106" t="s">
        <v>635</v>
      </c>
      <c r="M2748" s="106" t="s">
        <v>635</v>
      </c>
      <c r="N2748" s="106" t="s">
        <v>635</v>
      </c>
      <c r="O2748" s="106" t="s">
        <v>635</v>
      </c>
    </row>
    <row r="2749" spans="1:15">
      <c r="A2749" s="106">
        <v>2010</v>
      </c>
      <c r="B2749" s="106" t="s">
        <v>299</v>
      </c>
      <c r="C2749" s="106" t="s">
        <v>630</v>
      </c>
      <c r="D2749" s="106" t="s">
        <v>634</v>
      </c>
      <c r="E2749" s="106" t="s">
        <v>641</v>
      </c>
      <c r="F2749" s="106" t="s">
        <v>353</v>
      </c>
      <c r="G2749" s="106" t="s">
        <v>635</v>
      </c>
      <c r="H2749" s="106" t="s">
        <v>635</v>
      </c>
      <c r="I2749" s="106" t="s">
        <v>635</v>
      </c>
      <c r="J2749" s="106" t="s">
        <v>635</v>
      </c>
      <c r="K2749" s="106" t="s">
        <v>635</v>
      </c>
      <c r="L2749" s="106" t="s">
        <v>635</v>
      </c>
      <c r="M2749" s="106" t="s">
        <v>635</v>
      </c>
      <c r="N2749" s="106" t="s">
        <v>635</v>
      </c>
      <c r="O2749" s="106" t="s">
        <v>635</v>
      </c>
    </row>
    <row r="2750" spans="1:15">
      <c r="A2750" s="106">
        <v>2010</v>
      </c>
      <c r="B2750" s="106" t="s">
        <v>299</v>
      </c>
      <c r="C2750" s="106" t="s">
        <v>626</v>
      </c>
      <c r="D2750" s="106" t="s">
        <v>634</v>
      </c>
      <c r="E2750" s="106" t="s">
        <v>628</v>
      </c>
      <c r="F2750" s="106" t="s">
        <v>629</v>
      </c>
      <c r="G2750" s="106">
        <v>24.04</v>
      </c>
      <c r="H2750" s="106">
        <v>26.54</v>
      </c>
      <c r="I2750" s="106">
        <v>28.85</v>
      </c>
      <c r="J2750" s="106">
        <v>31.22</v>
      </c>
      <c r="K2750" s="106">
        <v>33.950000000000003</v>
      </c>
      <c r="L2750" s="106">
        <v>37.19</v>
      </c>
      <c r="M2750" s="106">
        <v>41.3</v>
      </c>
      <c r="N2750" s="106">
        <v>46.87</v>
      </c>
      <c r="O2750" s="106">
        <v>57.8</v>
      </c>
    </row>
    <row r="2751" spans="1:15">
      <c r="A2751" s="106">
        <v>2010</v>
      </c>
      <c r="B2751" s="106" t="s">
        <v>299</v>
      </c>
      <c r="C2751" s="106" t="s">
        <v>630</v>
      </c>
      <c r="D2751" s="106" t="s">
        <v>634</v>
      </c>
      <c r="E2751" s="106" t="s">
        <v>628</v>
      </c>
      <c r="F2751" s="106" t="s">
        <v>629</v>
      </c>
      <c r="G2751" s="106">
        <v>24.04</v>
      </c>
      <c r="H2751" s="106">
        <v>26.54</v>
      </c>
      <c r="I2751" s="106">
        <v>28.85</v>
      </c>
      <c r="J2751" s="106">
        <v>31.22</v>
      </c>
      <c r="K2751" s="106">
        <v>33.950000000000003</v>
      </c>
      <c r="L2751" s="106">
        <v>37.19</v>
      </c>
      <c r="M2751" s="106">
        <v>41.29</v>
      </c>
      <c r="N2751" s="106">
        <v>46.87</v>
      </c>
      <c r="O2751" s="106">
        <v>57.84</v>
      </c>
    </row>
    <row r="2752" spans="1:15">
      <c r="A2752" s="106">
        <v>2010</v>
      </c>
      <c r="B2752" s="106" t="s">
        <v>299</v>
      </c>
      <c r="C2752" s="106" t="s">
        <v>626</v>
      </c>
      <c r="D2752" s="106" t="s">
        <v>634</v>
      </c>
      <c r="E2752" s="106" t="s">
        <v>628</v>
      </c>
      <c r="F2752" s="106" t="s">
        <v>301</v>
      </c>
      <c r="G2752" s="106">
        <v>20.73</v>
      </c>
      <c r="H2752" s="106">
        <v>22.66</v>
      </c>
      <c r="I2752" s="106">
        <v>23.92</v>
      </c>
      <c r="J2752" s="106">
        <v>25.21</v>
      </c>
      <c r="K2752" s="106">
        <v>26.91</v>
      </c>
      <c r="L2752" s="106">
        <v>29.03</v>
      </c>
      <c r="M2752" s="106">
        <v>32.36</v>
      </c>
      <c r="N2752" s="106">
        <v>38.76</v>
      </c>
      <c r="O2752" s="106">
        <v>52.27</v>
      </c>
    </row>
    <row r="2753" spans="1:15">
      <c r="A2753" s="106">
        <v>2010</v>
      </c>
      <c r="B2753" s="106" t="s">
        <v>299</v>
      </c>
      <c r="C2753" s="106" t="s">
        <v>630</v>
      </c>
      <c r="D2753" s="106" t="s">
        <v>634</v>
      </c>
      <c r="E2753" s="106" t="s">
        <v>628</v>
      </c>
      <c r="F2753" s="106" t="s">
        <v>301</v>
      </c>
      <c r="G2753" s="106">
        <v>20.72</v>
      </c>
      <c r="H2753" s="106">
        <v>22.66</v>
      </c>
      <c r="I2753" s="106">
        <v>23.92</v>
      </c>
      <c r="J2753" s="106">
        <v>25.22</v>
      </c>
      <c r="K2753" s="106">
        <v>26.91</v>
      </c>
      <c r="L2753" s="106">
        <v>29.03</v>
      </c>
      <c r="M2753" s="106">
        <v>32.380000000000003</v>
      </c>
      <c r="N2753" s="106">
        <v>38.78</v>
      </c>
      <c r="O2753" s="106">
        <v>52.25</v>
      </c>
    </row>
    <row r="2754" spans="1:15">
      <c r="A2754" s="106">
        <v>2010</v>
      </c>
      <c r="B2754" s="106" t="s">
        <v>299</v>
      </c>
      <c r="C2754" s="106" t="s">
        <v>626</v>
      </c>
      <c r="D2754" s="106" t="s">
        <v>634</v>
      </c>
      <c r="E2754" s="106" t="s">
        <v>628</v>
      </c>
      <c r="F2754" s="106" t="s">
        <v>353</v>
      </c>
      <c r="G2754" s="106">
        <v>23.57</v>
      </c>
      <c r="H2754" s="106">
        <v>26.01</v>
      </c>
      <c r="I2754" s="106">
        <v>28.29</v>
      </c>
      <c r="J2754" s="106">
        <v>30.65</v>
      </c>
      <c r="K2754" s="106">
        <v>33.340000000000003</v>
      </c>
      <c r="L2754" s="106">
        <v>36.61</v>
      </c>
      <c r="M2754" s="106">
        <v>40.78</v>
      </c>
      <c r="N2754" s="106">
        <v>46.51</v>
      </c>
      <c r="O2754" s="106">
        <v>57.41</v>
      </c>
    </row>
    <row r="2755" spans="1:15">
      <c r="A2755" s="106">
        <v>2010</v>
      </c>
      <c r="B2755" s="106" t="s">
        <v>299</v>
      </c>
      <c r="C2755" s="106" t="s">
        <v>630</v>
      </c>
      <c r="D2755" s="106" t="s">
        <v>634</v>
      </c>
      <c r="E2755" s="106" t="s">
        <v>628</v>
      </c>
      <c r="F2755" s="106" t="s">
        <v>353</v>
      </c>
      <c r="G2755" s="106">
        <v>23.56</v>
      </c>
      <c r="H2755" s="106">
        <v>26.01</v>
      </c>
      <c r="I2755" s="106">
        <v>28.3</v>
      </c>
      <c r="J2755" s="106">
        <v>30.66</v>
      </c>
      <c r="K2755" s="106">
        <v>33.340000000000003</v>
      </c>
      <c r="L2755" s="106">
        <v>36.61</v>
      </c>
      <c r="M2755" s="106">
        <v>40.78</v>
      </c>
      <c r="N2755" s="106">
        <v>46.51</v>
      </c>
      <c r="O2755" s="106">
        <v>57.44</v>
      </c>
    </row>
    <row r="2756" spans="1:15">
      <c r="A2756" s="106">
        <v>2010</v>
      </c>
      <c r="B2756" s="106" t="s">
        <v>299</v>
      </c>
      <c r="C2756" s="106" t="s">
        <v>626</v>
      </c>
      <c r="D2756" s="106" t="s">
        <v>634</v>
      </c>
      <c r="E2756" s="106" t="s">
        <v>631</v>
      </c>
      <c r="F2756" s="106" t="s">
        <v>629</v>
      </c>
      <c r="G2756" s="106">
        <v>19.23</v>
      </c>
      <c r="H2756" s="106">
        <v>20.86</v>
      </c>
      <c r="I2756" s="106">
        <v>21.87</v>
      </c>
      <c r="J2756" s="106">
        <v>22.66</v>
      </c>
      <c r="K2756" s="106">
        <v>23.57</v>
      </c>
      <c r="L2756" s="106">
        <v>24.75</v>
      </c>
      <c r="M2756" s="106">
        <v>26.14</v>
      </c>
      <c r="N2756" s="106">
        <v>28.12</v>
      </c>
      <c r="O2756" s="106">
        <v>31.35</v>
      </c>
    </row>
    <row r="2757" spans="1:15">
      <c r="A2757" s="106">
        <v>2010</v>
      </c>
      <c r="B2757" s="106" t="s">
        <v>299</v>
      </c>
      <c r="C2757" s="106" t="s">
        <v>630</v>
      </c>
      <c r="D2757" s="106" t="s">
        <v>634</v>
      </c>
      <c r="E2757" s="106" t="s">
        <v>631</v>
      </c>
      <c r="F2757" s="106" t="s">
        <v>629</v>
      </c>
      <c r="G2757" s="106">
        <v>19.170000000000002</v>
      </c>
      <c r="H2757" s="106">
        <v>20.82</v>
      </c>
      <c r="I2757" s="106">
        <v>21.86</v>
      </c>
      <c r="J2757" s="106">
        <v>22.64</v>
      </c>
      <c r="K2757" s="106">
        <v>23.55</v>
      </c>
      <c r="L2757" s="106">
        <v>24.73</v>
      </c>
      <c r="M2757" s="106">
        <v>26.11</v>
      </c>
      <c r="N2757" s="106">
        <v>28.1</v>
      </c>
      <c r="O2757" s="106">
        <v>31.32</v>
      </c>
    </row>
    <row r="2758" spans="1:15">
      <c r="A2758" s="106">
        <v>2010</v>
      </c>
      <c r="B2758" s="106" t="s">
        <v>299</v>
      </c>
      <c r="C2758" s="106" t="s">
        <v>626</v>
      </c>
      <c r="D2758" s="106" t="s">
        <v>634</v>
      </c>
      <c r="E2758" s="106" t="s">
        <v>631</v>
      </c>
      <c r="F2758" s="106" t="s">
        <v>301</v>
      </c>
      <c r="G2758" s="106">
        <v>17.82</v>
      </c>
      <c r="H2758" s="106">
        <v>19.27</v>
      </c>
      <c r="I2758" s="106">
        <v>20.29</v>
      </c>
      <c r="J2758" s="106">
        <v>21.24</v>
      </c>
      <c r="K2758" s="106">
        <v>21.91</v>
      </c>
      <c r="L2758" s="106">
        <v>22.65</v>
      </c>
      <c r="M2758" s="106">
        <v>23.67</v>
      </c>
      <c r="N2758" s="106">
        <v>25.43</v>
      </c>
      <c r="O2758" s="106">
        <v>29.05</v>
      </c>
    </row>
    <row r="2759" spans="1:15">
      <c r="A2759" s="106">
        <v>2010</v>
      </c>
      <c r="B2759" s="106" t="s">
        <v>299</v>
      </c>
      <c r="C2759" s="106" t="s">
        <v>630</v>
      </c>
      <c r="D2759" s="106" t="s">
        <v>634</v>
      </c>
      <c r="E2759" s="106" t="s">
        <v>631</v>
      </c>
      <c r="F2759" s="106" t="s">
        <v>301</v>
      </c>
      <c r="G2759" s="106">
        <v>17.809999999999999</v>
      </c>
      <c r="H2759" s="106">
        <v>19.27</v>
      </c>
      <c r="I2759" s="106">
        <v>20.28</v>
      </c>
      <c r="J2759" s="106">
        <v>21.24</v>
      </c>
      <c r="K2759" s="106">
        <v>21.91</v>
      </c>
      <c r="L2759" s="106">
        <v>22.65</v>
      </c>
      <c r="M2759" s="106">
        <v>23.66</v>
      </c>
      <c r="N2759" s="106">
        <v>25.43</v>
      </c>
      <c r="O2759" s="106">
        <v>29.03</v>
      </c>
    </row>
    <row r="2760" spans="1:15">
      <c r="A2760" s="106">
        <v>2010</v>
      </c>
      <c r="B2760" s="106" t="s">
        <v>299</v>
      </c>
      <c r="C2760" s="106" t="s">
        <v>626</v>
      </c>
      <c r="D2760" s="106" t="s">
        <v>634</v>
      </c>
      <c r="E2760" s="106" t="s">
        <v>631</v>
      </c>
      <c r="F2760" s="106" t="s">
        <v>353</v>
      </c>
      <c r="G2760" s="106">
        <v>18.8</v>
      </c>
      <c r="H2760" s="106">
        <v>20.420000000000002</v>
      </c>
      <c r="I2760" s="106">
        <v>21.52</v>
      </c>
      <c r="J2760" s="106">
        <v>22.3</v>
      </c>
      <c r="K2760" s="106">
        <v>23.13</v>
      </c>
      <c r="L2760" s="106">
        <v>24.26</v>
      </c>
      <c r="M2760" s="106">
        <v>25.63</v>
      </c>
      <c r="N2760" s="106">
        <v>27.68</v>
      </c>
      <c r="O2760" s="106">
        <v>30.92</v>
      </c>
    </row>
    <row r="2761" spans="1:15">
      <c r="A2761" s="106">
        <v>2010</v>
      </c>
      <c r="B2761" s="106" t="s">
        <v>299</v>
      </c>
      <c r="C2761" s="106" t="s">
        <v>630</v>
      </c>
      <c r="D2761" s="106" t="s">
        <v>634</v>
      </c>
      <c r="E2761" s="106" t="s">
        <v>631</v>
      </c>
      <c r="F2761" s="106" t="s">
        <v>353</v>
      </c>
      <c r="G2761" s="106">
        <v>18.739999999999998</v>
      </c>
      <c r="H2761" s="106">
        <v>20.39</v>
      </c>
      <c r="I2761" s="106">
        <v>21.51</v>
      </c>
      <c r="J2761" s="106">
        <v>22.28</v>
      </c>
      <c r="K2761" s="106">
        <v>23.11</v>
      </c>
      <c r="L2761" s="106">
        <v>24.24</v>
      </c>
      <c r="M2761" s="106">
        <v>25.61</v>
      </c>
      <c r="N2761" s="106">
        <v>27.67</v>
      </c>
      <c r="O2761" s="106">
        <v>30.9</v>
      </c>
    </row>
    <row r="2762" spans="1:15">
      <c r="A2762" s="106">
        <v>2010</v>
      </c>
      <c r="B2762" s="106" t="s">
        <v>299</v>
      </c>
      <c r="C2762" s="106" t="s">
        <v>626</v>
      </c>
      <c r="D2762" s="106" t="s">
        <v>634</v>
      </c>
      <c r="E2762" s="106" t="s">
        <v>353</v>
      </c>
      <c r="F2762" s="106" t="s">
        <v>629</v>
      </c>
      <c r="G2762" s="106">
        <v>20.63</v>
      </c>
      <c r="H2762" s="106">
        <v>22.36</v>
      </c>
      <c r="I2762" s="106">
        <v>23.81</v>
      </c>
      <c r="J2762" s="106">
        <v>25.53</v>
      </c>
      <c r="K2762" s="106">
        <v>27.57</v>
      </c>
      <c r="L2762" s="106">
        <v>29.97</v>
      </c>
      <c r="M2762" s="106">
        <v>33.450000000000003</v>
      </c>
      <c r="N2762" s="106">
        <v>38.619999999999997</v>
      </c>
      <c r="O2762" s="106">
        <v>47.87</v>
      </c>
    </row>
    <row r="2763" spans="1:15">
      <c r="A2763" s="106">
        <v>2010</v>
      </c>
      <c r="B2763" s="106" t="s">
        <v>299</v>
      </c>
      <c r="C2763" s="106" t="s">
        <v>630</v>
      </c>
      <c r="D2763" s="106" t="s">
        <v>634</v>
      </c>
      <c r="E2763" s="106" t="s">
        <v>353</v>
      </c>
      <c r="F2763" s="106" t="s">
        <v>629</v>
      </c>
      <c r="G2763" s="106">
        <v>20.58</v>
      </c>
      <c r="H2763" s="106">
        <v>22.33</v>
      </c>
      <c r="I2763" s="106">
        <v>23.78</v>
      </c>
      <c r="J2763" s="106">
        <v>25.5</v>
      </c>
      <c r="K2763" s="106">
        <v>27.55</v>
      </c>
      <c r="L2763" s="106">
        <v>29.95</v>
      </c>
      <c r="M2763" s="106">
        <v>33.409999999999997</v>
      </c>
      <c r="N2763" s="106">
        <v>38.58</v>
      </c>
      <c r="O2763" s="106">
        <v>47.82</v>
      </c>
    </row>
    <row r="2764" spans="1:15">
      <c r="A2764" s="106">
        <v>2010</v>
      </c>
      <c r="B2764" s="106" t="s">
        <v>299</v>
      </c>
      <c r="C2764" s="106" t="s">
        <v>626</v>
      </c>
      <c r="D2764" s="106" t="s">
        <v>634</v>
      </c>
      <c r="E2764" s="106" t="s">
        <v>353</v>
      </c>
      <c r="F2764" s="106" t="s">
        <v>301</v>
      </c>
      <c r="G2764" s="106">
        <v>18.39</v>
      </c>
      <c r="H2764" s="106">
        <v>19.68</v>
      </c>
      <c r="I2764" s="106">
        <v>20.95</v>
      </c>
      <c r="J2764" s="106">
        <v>21.79</v>
      </c>
      <c r="K2764" s="106">
        <v>22.65</v>
      </c>
      <c r="L2764" s="106">
        <v>23.72</v>
      </c>
      <c r="M2764" s="106">
        <v>25.36</v>
      </c>
      <c r="N2764" s="106">
        <v>28.04</v>
      </c>
      <c r="O2764" s="106">
        <v>34.06</v>
      </c>
    </row>
    <row r="2765" spans="1:15">
      <c r="A2765" s="106">
        <v>2010</v>
      </c>
      <c r="B2765" s="106" t="s">
        <v>299</v>
      </c>
      <c r="C2765" s="106" t="s">
        <v>630</v>
      </c>
      <c r="D2765" s="106" t="s">
        <v>634</v>
      </c>
      <c r="E2765" s="106" t="s">
        <v>353</v>
      </c>
      <c r="F2765" s="106" t="s">
        <v>301</v>
      </c>
      <c r="G2765" s="106">
        <v>18.39</v>
      </c>
      <c r="H2765" s="106">
        <v>19.68</v>
      </c>
      <c r="I2765" s="106">
        <v>20.95</v>
      </c>
      <c r="J2765" s="106">
        <v>21.79</v>
      </c>
      <c r="K2765" s="106">
        <v>22.65</v>
      </c>
      <c r="L2765" s="106">
        <v>23.72</v>
      </c>
      <c r="M2765" s="106">
        <v>25.36</v>
      </c>
      <c r="N2765" s="106">
        <v>28.04</v>
      </c>
      <c r="O2765" s="106">
        <v>34.06</v>
      </c>
    </row>
    <row r="2766" spans="1:15">
      <c r="A2766" s="106">
        <v>2010</v>
      </c>
      <c r="B2766" s="106" t="s">
        <v>299</v>
      </c>
      <c r="C2766" s="106" t="s">
        <v>626</v>
      </c>
      <c r="D2766" s="106" t="s">
        <v>634</v>
      </c>
      <c r="E2766" s="106" t="s">
        <v>353</v>
      </c>
      <c r="F2766" s="106" t="s">
        <v>353</v>
      </c>
      <c r="G2766" s="106">
        <v>19.989999999999998</v>
      </c>
      <c r="H2766" s="106">
        <v>21.82</v>
      </c>
      <c r="I2766" s="106">
        <v>23.09</v>
      </c>
      <c r="J2766" s="106">
        <v>24.69</v>
      </c>
      <c r="K2766" s="106">
        <v>26.55</v>
      </c>
      <c r="L2766" s="106">
        <v>28.87</v>
      </c>
      <c r="M2766" s="106">
        <v>32.11</v>
      </c>
      <c r="N2766" s="106">
        <v>37.200000000000003</v>
      </c>
      <c r="O2766" s="106">
        <v>46.41</v>
      </c>
    </row>
    <row r="2767" spans="1:15">
      <c r="A2767" s="106">
        <v>2010</v>
      </c>
      <c r="B2767" s="106" t="s">
        <v>299</v>
      </c>
      <c r="C2767" s="106" t="s">
        <v>630</v>
      </c>
      <c r="D2767" s="106" t="s">
        <v>634</v>
      </c>
      <c r="E2767" s="106" t="s">
        <v>353</v>
      </c>
      <c r="F2767" s="106" t="s">
        <v>353</v>
      </c>
      <c r="G2767" s="106">
        <v>19.98</v>
      </c>
      <c r="H2767" s="106">
        <v>21.8</v>
      </c>
      <c r="I2767" s="106">
        <v>23.08</v>
      </c>
      <c r="J2767" s="106">
        <v>24.66</v>
      </c>
      <c r="K2767" s="106">
        <v>26.52</v>
      </c>
      <c r="L2767" s="106">
        <v>28.85</v>
      </c>
      <c r="M2767" s="106">
        <v>32.090000000000003</v>
      </c>
      <c r="N2767" s="106">
        <v>37.18</v>
      </c>
      <c r="O2767" s="106">
        <v>46.39</v>
      </c>
    </row>
    <row r="2768" spans="1:15">
      <c r="A2768" s="106">
        <v>2010</v>
      </c>
      <c r="B2768" s="106" t="s">
        <v>300</v>
      </c>
      <c r="C2768" s="106" t="s">
        <v>626</v>
      </c>
      <c r="D2768" s="106" t="s">
        <v>627</v>
      </c>
      <c r="E2768" s="106" t="s">
        <v>628</v>
      </c>
      <c r="F2768" s="106" t="s">
        <v>629</v>
      </c>
      <c r="G2768" s="106">
        <v>2.95</v>
      </c>
      <c r="H2768" s="106">
        <v>3.73</v>
      </c>
      <c r="I2768" s="106">
        <v>4.47</v>
      </c>
      <c r="J2768" s="106">
        <v>5.32</v>
      </c>
      <c r="K2768" s="106">
        <v>6.27</v>
      </c>
      <c r="L2768" s="106">
        <v>7.42</v>
      </c>
      <c r="M2768" s="106">
        <v>8.94</v>
      </c>
      <c r="N2768" s="106">
        <v>11.06</v>
      </c>
      <c r="O2768" s="106">
        <v>15.42</v>
      </c>
    </row>
    <row r="2769" spans="1:15">
      <c r="A2769" s="106">
        <v>2010</v>
      </c>
      <c r="B2769" s="106" t="s">
        <v>300</v>
      </c>
      <c r="C2769" s="106" t="s">
        <v>630</v>
      </c>
      <c r="D2769" s="106" t="s">
        <v>627</v>
      </c>
      <c r="E2769" s="106" t="s">
        <v>628</v>
      </c>
      <c r="F2769" s="106" t="s">
        <v>629</v>
      </c>
      <c r="G2769" s="106">
        <v>2.95</v>
      </c>
      <c r="H2769" s="106">
        <v>3.73</v>
      </c>
      <c r="I2769" s="106">
        <v>4.47</v>
      </c>
      <c r="J2769" s="106">
        <v>5.32</v>
      </c>
      <c r="K2769" s="106">
        <v>6.27</v>
      </c>
      <c r="L2769" s="106">
        <v>7.42</v>
      </c>
      <c r="M2769" s="106">
        <v>8.94</v>
      </c>
      <c r="N2769" s="106">
        <v>11.06</v>
      </c>
      <c r="O2769" s="106">
        <v>15.42</v>
      </c>
    </row>
    <row r="2770" spans="1:15">
      <c r="A2770" s="106">
        <v>2010</v>
      </c>
      <c r="B2770" s="106" t="s">
        <v>300</v>
      </c>
      <c r="C2770" s="106" t="s">
        <v>626</v>
      </c>
      <c r="D2770" s="106" t="s">
        <v>627</v>
      </c>
      <c r="E2770" s="106" t="s">
        <v>628</v>
      </c>
      <c r="F2770" s="106" t="s">
        <v>301</v>
      </c>
      <c r="G2770" s="106">
        <v>2.09</v>
      </c>
      <c r="H2770" s="106">
        <v>2.97</v>
      </c>
      <c r="I2770" s="106">
        <v>3.66</v>
      </c>
      <c r="J2770" s="106">
        <v>4.0199999999999996</v>
      </c>
      <c r="K2770" s="106">
        <v>4.6100000000000003</v>
      </c>
      <c r="L2770" s="106">
        <v>5.68</v>
      </c>
      <c r="M2770" s="106">
        <v>6.85</v>
      </c>
      <c r="N2770" s="106">
        <v>8.94</v>
      </c>
      <c r="O2770" s="106">
        <v>11.92</v>
      </c>
    </row>
    <row r="2771" spans="1:15">
      <c r="A2771" s="106">
        <v>2010</v>
      </c>
      <c r="B2771" s="106" t="s">
        <v>300</v>
      </c>
      <c r="C2771" s="106" t="s">
        <v>630</v>
      </c>
      <c r="D2771" s="106" t="s">
        <v>627</v>
      </c>
      <c r="E2771" s="106" t="s">
        <v>628</v>
      </c>
      <c r="F2771" s="106" t="s">
        <v>301</v>
      </c>
      <c r="G2771" s="106">
        <v>2.09</v>
      </c>
      <c r="H2771" s="106">
        <v>2.97</v>
      </c>
      <c r="I2771" s="106">
        <v>3.66</v>
      </c>
      <c r="J2771" s="106">
        <v>4.0199999999999996</v>
      </c>
      <c r="K2771" s="106">
        <v>4.6100000000000003</v>
      </c>
      <c r="L2771" s="106">
        <v>5.68</v>
      </c>
      <c r="M2771" s="106">
        <v>6.85</v>
      </c>
      <c r="N2771" s="106">
        <v>8.94</v>
      </c>
      <c r="O2771" s="106">
        <v>11.92</v>
      </c>
    </row>
    <row r="2772" spans="1:15">
      <c r="A2772" s="106">
        <v>2010</v>
      </c>
      <c r="B2772" s="106" t="s">
        <v>300</v>
      </c>
      <c r="C2772" s="106" t="s">
        <v>626</v>
      </c>
      <c r="D2772" s="106" t="s">
        <v>627</v>
      </c>
      <c r="E2772" s="106" t="s">
        <v>628</v>
      </c>
      <c r="F2772" s="106" t="s">
        <v>353</v>
      </c>
      <c r="G2772" s="106">
        <v>2.86</v>
      </c>
      <c r="H2772" s="106">
        <v>3.72</v>
      </c>
      <c r="I2772" s="106">
        <v>4.47</v>
      </c>
      <c r="J2772" s="106">
        <v>5.22</v>
      </c>
      <c r="K2772" s="106">
        <v>6.23</v>
      </c>
      <c r="L2772" s="106">
        <v>7.33</v>
      </c>
      <c r="M2772" s="106">
        <v>8.82</v>
      </c>
      <c r="N2772" s="106">
        <v>10.93</v>
      </c>
      <c r="O2772" s="106">
        <v>15.19</v>
      </c>
    </row>
    <row r="2773" spans="1:15">
      <c r="A2773" s="106">
        <v>2010</v>
      </c>
      <c r="B2773" s="106" t="s">
        <v>300</v>
      </c>
      <c r="C2773" s="106" t="s">
        <v>630</v>
      </c>
      <c r="D2773" s="106" t="s">
        <v>627</v>
      </c>
      <c r="E2773" s="106" t="s">
        <v>628</v>
      </c>
      <c r="F2773" s="106" t="s">
        <v>353</v>
      </c>
      <c r="G2773" s="106">
        <v>2.86</v>
      </c>
      <c r="H2773" s="106">
        <v>3.72</v>
      </c>
      <c r="I2773" s="106">
        <v>4.47</v>
      </c>
      <c r="J2773" s="106">
        <v>5.22</v>
      </c>
      <c r="K2773" s="106">
        <v>6.23</v>
      </c>
      <c r="L2773" s="106">
        <v>7.33</v>
      </c>
      <c r="M2773" s="106">
        <v>8.82</v>
      </c>
      <c r="N2773" s="106">
        <v>10.93</v>
      </c>
      <c r="O2773" s="106">
        <v>15.19</v>
      </c>
    </row>
    <row r="2774" spans="1:15">
      <c r="A2774" s="106">
        <v>2010</v>
      </c>
      <c r="B2774" s="106" t="s">
        <v>300</v>
      </c>
      <c r="C2774" s="106" t="s">
        <v>626</v>
      </c>
      <c r="D2774" s="106" t="s">
        <v>627</v>
      </c>
      <c r="E2774" s="106" t="s">
        <v>631</v>
      </c>
      <c r="F2774" s="106" t="s">
        <v>629</v>
      </c>
      <c r="G2774" s="106">
        <v>1.96</v>
      </c>
      <c r="H2774" s="106">
        <v>2.02</v>
      </c>
      <c r="I2774" s="106">
        <v>2.19</v>
      </c>
      <c r="J2774" s="106">
        <v>2.46</v>
      </c>
      <c r="K2774" s="106">
        <v>2.79</v>
      </c>
      <c r="L2774" s="106">
        <v>3.24</v>
      </c>
      <c r="M2774" s="106">
        <v>3.74</v>
      </c>
      <c r="N2774" s="106">
        <v>4.32</v>
      </c>
      <c r="O2774" s="106">
        <v>5.3</v>
      </c>
    </row>
    <row r="2775" spans="1:15">
      <c r="A2775" s="106">
        <v>2010</v>
      </c>
      <c r="B2775" s="106" t="s">
        <v>300</v>
      </c>
      <c r="C2775" s="106" t="s">
        <v>630</v>
      </c>
      <c r="D2775" s="106" t="s">
        <v>627</v>
      </c>
      <c r="E2775" s="106" t="s">
        <v>631</v>
      </c>
      <c r="F2775" s="106" t="s">
        <v>629</v>
      </c>
      <c r="G2775" s="106">
        <v>1.96</v>
      </c>
      <c r="H2775" s="106">
        <v>2.02</v>
      </c>
      <c r="I2775" s="106">
        <v>2.19</v>
      </c>
      <c r="J2775" s="106">
        <v>2.46</v>
      </c>
      <c r="K2775" s="106">
        <v>2.79</v>
      </c>
      <c r="L2775" s="106">
        <v>3.24</v>
      </c>
      <c r="M2775" s="106">
        <v>3.74</v>
      </c>
      <c r="N2775" s="106">
        <v>4.32</v>
      </c>
      <c r="O2775" s="106">
        <v>5.3</v>
      </c>
    </row>
    <row r="2776" spans="1:15">
      <c r="A2776" s="106">
        <v>2010</v>
      </c>
      <c r="B2776" s="106" t="s">
        <v>300</v>
      </c>
      <c r="C2776" s="106" t="s">
        <v>626</v>
      </c>
      <c r="D2776" s="106" t="s">
        <v>627</v>
      </c>
      <c r="E2776" s="106" t="s">
        <v>631</v>
      </c>
      <c r="F2776" s="106" t="s">
        <v>301</v>
      </c>
      <c r="G2776" s="106">
        <v>1.97</v>
      </c>
      <c r="H2776" s="106">
        <v>1.97</v>
      </c>
      <c r="I2776" s="106">
        <v>2.02</v>
      </c>
      <c r="J2776" s="106">
        <v>2.15</v>
      </c>
      <c r="K2776" s="106">
        <v>2.25</v>
      </c>
      <c r="L2776" s="106">
        <v>2.46</v>
      </c>
      <c r="M2776" s="106">
        <v>2.83</v>
      </c>
      <c r="N2776" s="106">
        <v>3.39</v>
      </c>
      <c r="O2776" s="106">
        <v>4.32</v>
      </c>
    </row>
    <row r="2777" spans="1:15">
      <c r="A2777" s="106">
        <v>2010</v>
      </c>
      <c r="B2777" s="106" t="s">
        <v>300</v>
      </c>
      <c r="C2777" s="106" t="s">
        <v>630</v>
      </c>
      <c r="D2777" s="106" t="s">
        <v>627</v>
      </c>
      <c r="E2777" s="106" t="s">
        <v>631</v>
      </c>
      <c r="F2777" s="106" t="s">
        <v>301</v>
      </c>
      <c r="G2777" s="106">
        <v>1.97</v>
      </c>
      <c r="H2777" s="106">
        <v>1.97</v>
      </c>
      <c r="I2777" s="106">
        <v>2.02</v>
      </c>
      <c r="J2777" s="106">
        <v>2.15</v>
      </c>
      <c r="K2777" s="106">
        <v>2.25</v>
      </c>
      <c r="L2777" s="106">
        <v>2.46</v>
      </c>
      <c r="M2777" s="106">
        <v>2.83</v>
      </c>
      <c r="N2777" s="106">
        <v>3.39</v>
      </c>
      <c r="O2777" s="106">
        <v>4.32</v>
      </c>
    </row>
    <row r="2778" spans="1:15">
      <c r="A2778" s="106">
        <v>2010</v>
      </c>
      <c r="B2778" s="106" t="s">
        <v>300</v>
      </c>
      <c r="C2778" s="106" t="s">
        <v>626</v>
      </c>
      <c r="D2778" s="106" t="s">
        <v>627</v>
      </c>
      <c r="E2778" s="106" t="s">
        <v>631</v>
      </c>
      <c r="F2778" s="106" t="s">
        <v>353</v>
      </c>
      <c r="G2778" s="106">
        <v>1.96</v>
      </c>
      <c r="H2778" s="106">
        <v>2.0099999999999998</v>
      </c>
      <c r="I2778" s="106">
        <v>2.16</v>
      </c>
      <c r="J2778" s="106">
        <v>2.39</v>
      </c>
      <c r="K2778" s="106">
        <v>2.74</v>
      </c>
      <c r="L2778" s="106">
        <v>3.15</v>
      </c>
      <c r="M2778" s="106">
        <v>3.7</v>
      </c>
      <c r="N2778" s="106">
        <v>4.26</v>
      </c>
      <c r="O2778" s="106">
        <v>5.23</v>
      </c>
    </row>
    <row r="2779" spans="1:15">
      <c r="A2779" s="106">
        <v>2010</v>
      </c>
      <c r="B2779" s="106" t="s">
        <v>300</v>
      </c>
      <c r="C2779" s="106" t="s">
        <v>630</v>
      </c>
      <c r="D2779" s="106" t="s">
        <v>627</v>
      </c>
      <c r="E2779" s="106" t="s">
        <v>631</v>
      </c>
      <c r="F2779" s="106" t="s">
        <v>353</v>
      </c>
      <c r="G2779" s="106">
        <v>1.96</v>
      </c>
      <c r="H2779" s="106">
        <v>2.0099999999999998</v>
      </c>
      <c r="I2779" s="106">
        <v>2.16</v>
      </c>
      <c r="J2779" s="106">
        <v>2.39</v>
      </c>
      <c r="K2779" s="106">
        <v>2.74</v>
      </c>
      <c r="L2779" s="106">
        <v>3.15</v>
      </c>
      <c r="M2779" s="106">
        <v>3.7</v>
      </c>
      <c r="N2779" s="106">
        <v>4.26</v>
      </c>
      <c r="O2779" s="106">
        <v>5.23</v>
      </c>
    </row>
    <row r="2780" spans="1:15">
      <c r="A2780" s="106">
        <v>2010</v>
      </c>
      <c r="B2780" s="106" t="s">
        <v>300</v>
      </c>
      <c r="C2780" s="106" t="s">
        <v>626</v>
      </c>
      <c r="D2780" s="106" t="s">
        <v>627</v>
      </c>
      <c r="E2780" s="106" t="s">
        <v>353</v>
      </c>
      <c r="F2780" s="106" t="s">
        <v>629</v>
      </c>
      <c r="G2780" s="106">
        <v>1.97</v>
      </c>
      <c r="H2780" s="106">
        <v>2.2400000000000002</v>
      </c>
      <c r="I2780" s="106">
        <v>2.76</v>
      </c>
      <c r="J2780" s="106">
        <v>3.35</v>
      </c>
      <c r="K2780" s="106">
        <v>4</v>
      </c>
      <c r="L2780" s="106">
        <v>4.6900000000000004</v>
      </c>
      <c r="M2780" s="106">
        <v>5.8</v>
      </c>
      <c r="N2780" s="106">
        <v>7.45</v>
      </c>
      <c r="O2780" s="106">
        <v>10.94</v>
      </c>
    </row>
    <row r="2781" spans="1:15">
      <c r="A2781" s="106">
        <v>2010</v>
      </c>
      <c r="B2781" s="106" t="s">
        <v>300</v>
      </c>
      <c r="C2781" s="106" t="s">
        <v>630</v>
      </c>
      <c r="D2781" s="106" t="s">
        <v>627</v>
      </c>
      <c r="E2781" s="106" t="s">
        <v>353</v>
      </c>
      <c r="F2781" s="106" t="s">
        <v>629</v>
      </c>
      <c r="G2781" s="106">
        <v>1.97</v>
      </c>
      <c r="H2781" s="106">
        <v>2.2400000000000002</v>
      </c>
      <c r="I2781" s="106">
        <v>2.76</v>
      </c>
      <c r="J2781" s="106">
        <v>3.35</v>
      </c>
      <c r="K2781" s="106">
        <v>4</v>
      </c>
      <c r="L2781" s="106">
        <v>4.6900000000000004</v>
      </c>
      <c r="M2781" s="106">
        <v>5.8</v>
      </c>
      <c r="N2781" s="106">
        <v>7.45</v>
      </c>
      <c r="O2781" s="106">
        <v>10.94</v>
      </c>
    </row>
    <row r="2782" spans="1:15">
      <c r="A2782" s="106">
        <v>2010</v>
      </c>
      <c r="B2782" s="106" t="s">
        <v>300</v>
      </c>
      <c r="C2782" s="106" t="s">
        <v>626</v>
      </c>
      <c r="D2782" s="106" t="s">
        <v>627</v>
      </c>
      <c r="E2782" s="106" t="s">
        <v>353</v>
      </c>
      <c r="F2782" s="106" t="s">
        <v>301</v>
      </c>
      <c r="G2782" s="106">
        <v>1.97</v>
      </c>
      <c r="H2782" s="106">
        <v>1.98</v>
      </c>
      <c r="I2782" s="106">
        <v>2.15</v>
      </c>
      <c r="J2782" s="106">
        <v>2.31</v>
      </c>
      <c r="K2782" s="106">
        <v>2.71</v>
      </c>
      <c r="L2782" s="106">
        <v>3.23</v>
      </c>
      <c r="M2782" s="106">
        <v>3.99</v>
      </c>
      <c r="N2782" s="106">
        <v>4.92</v>
      </c>
      <c r="O2782" s="106">
        <v>7.51</v>
      </c>
    </row>
    <row r="2783" spans="1:15">
      <c r="A2783" s="106">
        <v>2010</v>
      </c>
      <c r="B2783" s="106" t="s">
        <v>300</v>
      </c>
      <c r="C2783" s="106" t="s">
        <v>630</v>
      </c>
      <c r="D2783" s="106" t="s">
        <v>627</v>
      </c>
      <c r="E2783" s="106" t="s">
        <v>353</v>
      </c>
      <c r="F2783" s="106" t="s">
        <v>301</v>
      </c>
      <c r="G2783" s="106">
        <v>1.97</v>
      </c>
      <c r="H2783" s="106">
        <v>1.98</v>
      </c>
      <c r="I2783" s="106">
        <v>2.15</v>
      </c>
      <c r="J2783" s="106">
        <v>2.31</v>
      </c>
      <c r="K2783" s="106">
        <v>2.71</v>
      </c>
      <c r="L2783" s="106">
        <v>3.23</v>
      </c>
      <c r="M2783" s="106">
        <v>3.99</v>
      </c>
      <c r="N2783" s="106">
        <v>4.92</v>
      </c>
      <c r="O2783" s="106">
        <v>7.51</v>
      </c>
    </row>
    <row r="2784" spans="1:15">
      <c r="A2784" s="106">
        <v>2010</v>
      </c>
      <c r="B2784" s="106" t="s">
        <v>300</v>
      </c>
      <c r="C2784" s="106" t="s">
        <v>626</v>
      </c>
      <c r="D2784" s="106" t="s">
        <v>627</v>
      </c>
      <c r="E2784" s="106" t="s">
        <v>353</v>
      </c>
      <c r="F2784" s="106" t="s">
        <v>353</v>
      </c>
      <c r="G2784" s="106">
        <v>1.97</v>
      </c>
      <c r="H2784" s="106">
        <v>2.2400000000000002</v>
      </c>
      <c r="I2784" s="106">
        <v>2.68</v>
      </c>
      <c r="J2784" s="106">
        <v>3.28</v>
      </c>
      <c r="K2784" s="106">
        <v>3.9</v>
      </c>
      <c r="L2784" s="106">
        <v>4.57</v>
      </c>
      <c r="M2784" s="106">
        <v>5.66</v>
      </c>
      <c r="N2784" s="106">
        <v>7.35</v>
      </c>
      <c r="O2784" s="106">
        <v>10.72</v>
      </c>
    </row>
    <row r="2785" spans="1:15">
      <c r="A2785" s="106">
        <v>2010</v>
      </c>
      <c r="B2785" s="106" t="s">
        <v>300</v>
      </c>
      <c r="C2785" s="106" t="s">
        <v>630</v>
      </c>
      <c r="D2785" s="106" t="s">
        <v>627</v>
      </c>
      <c r="E2785" s="106" t="s">
        <v>353</v>
      </c>
      <c r="F2785" s="106" t="s">
        <v>353</v>
      </c>
      <c r="G2785" s="106">
        <v>1.97</v>
      </c>
      <c r="H2785" s="106">
        <v>2.2400000000000002</v>
      </c>
      <c r="I2785" s="106">
        <v>2.68</v>
      </c>
      <c r="J2785" s="106">
        <v>3.28</v>
      </c>
      <c r="K2785" s="106">
        <v>3.9</v>
      </c>
      <c r="L2785" s="106">
        <v>4.57</v>
      </c>
      <c r="M2785" s="106">
        <v>5.66</v>
      </c>
      <c r="N2785" s="106">
        <v>7.35</v>
      </c>
      <c r="O2785" s="106">
        <v>10.72</v>
      </c>
    </row>
    <row r="2786" spans="1:15">
      <c r="A2786" s="106">
        <v>2010</v>
      </c>
      <c r="B2786" s="106" t="s">
        <v>300</v>
      </c>
      <c r="C2786" s="106" t="s">
        <v>626</v>
      </c>
      <c r="D2786" s="106" t="s">
        <v>113</v>
      </c>
      <c r="E2786" s="106" t="s">
        <v>628</v>
      </c>
      <c r="F2786" s="106" t="s">
        <v>629</v>
      </c>
      <c r="G2786" s="106">
        <v>2.5299999999999998</v>
      </c>
      <c r="H2786" s="106">
        <v>3.42</v>
      </c>
      <c r="I2786" s="106">
        <v>4.16</v>
      </c>
      <c r="J2786" s="106">
        <v>4.67</v>
      </c>
      <c r="K2786" s="106">
        <v>5.36</v>
      </c>
      <c r="L2786" s="106">
        <v>6.26</v>
      </c>
      <c r="M2786" s="106">
        <v>7.34</v>
      </c>
      <c r="N2786" s="106">
        <v>8.94</v>
      </c>
      <c r="O2786" s="106">
        <v>12.17</v>
      </c>
    </row>
    <row r="2787" spans="1:15">
      <c r="A2787" s="106">
        <v>2010</v>
      </c>
      <c r="B2787" s="106" t="s">
        <v>300</v>
      </c>
      <c r="C2787" s="106" t="s">
        <v>630</v>
      </c>
      <c r="D2787" s="106" t="s">
        <v>113</v>
      </c>
      <c r="E2787" s="106" t="s">
        <v>628</v>
      </c>
      <c r="F2787" s="106" t="s">
        <v>629</v>
      </c>
      <c r="G2787" s="106">
        <v>2.5299999999999998</v>
      </c>
      <c r="H2787" s="106">
        <v>3.42</v>
      </c>
      <c r="I2787" s="106">
        <v>4.16</v>
      </c>
      <c r="J2787" s="106">
        <v>4.67</v>
      </c>
      <c r="K2787" s="106">
        <v>5.36</v>
      </c>
      <c r="L2787" s="106">
        <v>6.26</v>
      </c>
      <c r="M2787" s="106">
        <v>7.34</v>
      </c>
      <c r="N2787" s="106">
        <v>8.94</v>
      </c>
      <c r="O2787" s="106">
        <v>12.17</v>
      </c>
    </row>
    <row r="2788" spans="1:15">
      <c r="A2788" s="106">
        <v>2010</v>
      </c>
      <c r="B2788" s="106" t="s">
        <v>300</v>
      </c>
      <c r="C2788" s="106" t="s">
        <v>626</v>
      </c>
      <c r="D2788" s="106" t="s">
        <v>113</v>
      </c>
      <c r="E2788" s="106" t="s">
        <v>628</v>
      </c>
      <c r="F2788" s="106" t="s">
        <v>301</v>
      </c>
      <c r="G2788" s="106">
        <v>1.97</v>
      </c>
      <c r="H2788" s="106">
        <v>2.1</v>
      </c>
      <c r="I2788" s="106">
        <v>2.68</v>
      </c>
      <c r="J2788" s="106">
        <v>3.28</v>
      </c>
      <c r="K2788" s="106">
        <v>4.1500000000000004</v>
      </c>
      <c r="L2788" s="106">
        <v>4.7699999999999996</v>
      </c>
      <c r="M2788" s="106">
        <v>5.7</v>
      </c>
      <c r="N2788" s="106">
        <v>7.15</v>
      </c>
      <c r="O2788" s="106">
        <v>9.69</v>
      </c>
    </row>
    <row r="2789" spans="1:15">
      <c r="A2789" s="106">
        <v>2010</v>
      </c>
      <c r="B2789" s="106" t="s">
        <v>300</v>
      </c>
      <c r="C2789" s="106" t="s">
        <v>630</v>
      </c>
      <c r="D2789" s="106" t="s">
        <v>113</v>
      </c>
      <c r="E2789" s="106" t="s">
        <v>628</v>
      </c>
      <c r="F2789" s="106" t="s">
        <v>301</v>
      </c>
      <c r="G2789" s="106">
        <v>1.97</v>
      </c>
      <c r="H2789" s="106">
        <v>2.1</v>
      </c>
      <c r="I2789" s="106">
        <v>2.68</v>
      </c>
      <c r="J2789" s="106">
        <v>3.28</v>
      </c>
      <c r="K2789" s="106">
        <v>4.1500000000000004</v>
      </c>
      <c r="L2789" s="106">
        <v>4.7699999999999996</v>
      </c>
      <c r="M2789" s="106">
        <v>5.7</v>
      </c>
      <c r="N2789" s="106">
        <v>7.15</v>
      </c>
      <c r="O2789" s="106">
        <v>9.69</v>
      </c>
    </row>
    <row r="2790" spans="1:15">
      <c r="A2790" s="106">
        <v>2010</v>
      </c>
      <c r="B2790" s="106" t="s">
        <v>300</v>
      </c>
      <c r="C2790" s="106" t="s">
        <v>626</v>
      </c>
      <c r="D2790" s="106" t="s">
        <v>113</v>
      </c>
      <c r="E2790" s="106" t="s">
        <v>628</v>
      </c>
      <c r="F2790" s="106" t="s">
        <v>353</v>
      </c>
      <c r="G2790" s="106">
        <v>2.38</v>
      </c>
      <c r="H2790" s="106">
        <v>3.28</v>
      </c>
      <c r="I2790" s="106">
        <v>4.05</v>
      </c>
      <c r="J2790" s="106">
        <v>4.6100000000000003</v>
      </c>
      <c r="K2790" s="106">
        <v>5.29</v>
      </c>
      <c r="L2790" s="106">
        <v>6.11</v>
      </c>
      <c r="M2790" s="106">
        <v>7.25</v>
      </c>
      <c r="N2790" s="106">
        <v>8.94</v>
      </c>
      <c r="O2790" s="106">
        <v>12.07</v>
      </c>
    </row>
    <row r="2791" spans="1:15">
      <c r="A2791" s="106">
        <v>2010</v>
      </c>
      <c r="B2791" s="106" t="s">
        <v>300</v>
      </c>
      <c r="C2791" s="106" t="s">
        <v>630</v>
      </c>
      <c r="D2791" s="106" t="s">
        <v>113</v>
      </c>
      <c r="E2791" s="106" t="s">
        <v>628</v>
      </c>
      <c r="F2791" s="106" t="s">
        <v>353</v>
      </c>
      <c r="G2791" s="106">
        <v>2.38</v>
      </c>
      <c r="H2791" s="106">
        <v>3.28</v>
      </c>
      <c r="I2791" s="106">
        <v>4.05</v>
      </c>
      <c r="J2791" s="106">
        <v>4.6100000000000003</v>
      </c>
      <c r="K2791" s="106">
        <v>5.29</v>
      </c>
      <c r="L2791" s="106">
        <v>6.11</v>
      </c>
      <c r="M2791" s="106">
        <v>7.25</v>
      </c>
      <c r="N2791" s="106">
        <v>8.94</v>
      </c>
      <c r="O2791" s="106">
        <v>12.07</v>
      </c>
    </row>
    <row r="2792" spans="1:15">
      <c r="A2792" s="106">
        <v>2010</v>
      </c>
      <c r="B2792" s="106" t="s">
        <v>300</v>
      </c>
      <c r="C2792" s="106" t="s">
        <v>626</v>
      </c>
      <c r="D2792" s="106" t="s">
        <v>113</v>
      </c>
      <c r="E2792" s="106" t="s">
        <v>631</v>
      </c>
      <c r="F2792" s="106" t="s">
        <v>629</v>
      </c>
      <c r="G2792" s="106">
        <v>1.96</v>
      </c>
      <c r="H2792" s="106">
        <v>2.09</v>
      </c>
      <c r="I2792" s="106">
        <v>2.38</v>
      </c>
      <c r="J2792" s="106">
        <v>2.71</v>
      </c>
      <c r="K2792" s="106">
        <v>3.13</v>
      </c>
      <c r="L2792" s="106">
        <v>3.56</v>
      </c>
      <c r="M2792" s="106">
        <v>4.0199999999999996</v>
      </c>
      <c r="N2792" s="106">
        <v>4.6100000000000003</v>
      </c>
      <c r="O2792" s="106">
        <v>5.56</v>
      </c>
    </row>
    <row r="2793" spans="1:15">
      <c r="A2793" s="106">
        <v>2010</v>
      </c>
      <c r="B2793" s="106" t="s">
        <v>300</v>
      </c>
      <c r="C2793" s="106" t="s">
        <v>630</v>
      </c>
      <c r="D2793" s="106" t="s">
        <v>113</v>
      </c>
      <c r="E2793" s="106" t="s">
        <v>631</v>
      </c>
      <c r="F2793" s="106" t="s">
        <v>629</v>
      </c>
      <c r="G2793" s="106">
        <v>1.96</v>
      </c>
      <c r="H2793" s="106">
        <v>2.09</v>
      </c>
      <c r="I2793" s="106">
        <v>2.38</v>
      </c>
      <c r="J2793" s="106">
        <v>2.71</v>
      </c>
      <c r="K2793" s="106">
        <v>3.13</v>
      </c>
      <c r="L2793" s="106">
        <v>3.56</v>
      </c>
      <c r="M2793" s="106">
        <v>4.0199999999999996</v>
      </c>
      <c r="N2793" s="106">
        <v>4.6100000000000003</v>
      </c>
      <c r="O2793" s="106">
        <v>5.56</v>
      </c>
    </row>
    <row r="2794" spans="1:15">
      <c r="A2794" s="106">
        <v>2010</v>
      </c>
      <c r="B2794" s="106" t="s">
        <v>300</v>
      </c>
      <c r="C2794" s="106" t="s">
        <v>626</v>
      </c>
      <c r="D2794" s="106" t="s">
        <v>113</v>
      </c>
      <c r="E2794" s="106" t="s">
        <v>631</v>
      </c>
      <c r="F2794" s="106" t="s">
        <v>301</v>
      </c>
      <c r="G2794" s="106">
        <v>1.97</v>
      </c>
      <c r="H2794" s="106">
        <v>1.97</v>
      </c>
      <c r="I2794" s="106">
        <v>1.97</v>
      </c>
      <c r="J2794" s="106">
        <v>2.09</v>
      </c>
      <c r="K2794" s="106">
        <v>2.16</v>
      </c>
      <c r="L2794" s="106">
        <v>2.38</v>
      </c>
      <c r="M2794" s="106">
        <v>2.94</v>
      </c>
      <c r="N2794" s="106">
        <v>3.81</v>
      </c>
      <c r="O2794" s="106">
        <v>4.46</v>
      </c>
    </row>
    <row r="2795" spans="1:15">
      <c r="A2795" s="106">
        <v>2010</v>
      </c>
      <c r="B2795" s="106" t="s">
        <v>300</v>
      </c>
      <c r="C2795" s="106" t="s">
        <v>630</v>
      </c>
      <c r="D2795" s="106" t="s">
        <v>113</v>
      </c>
      <c r="E2795" s="106" t="s">
        <v>631</v>
      </c>
      <c r="F2795" s="106" t="s">
        <v>301</v>
      </c>
      <c r="G2795" s="106">
        <v>1.97</v>
      </c>
      <c r="H2795" s="106">
        <v>1.97</v>
      </c>
      <c r="I2795" s="106">
        <v>1.97</v>
      </c>
      <c r="J2795" s="106">
        <v>2.09</v>
      </c>
      <c r="K2795" s="106">
        <v>2.16</v>
      </c>
      <c r="L2795" s="106">
        <v>2.38</v>
      </c>
      <c r="M2795" s="106">
        <v>2.94</v>
      </c>
      <c r="N2795" s="106">
        <v>3.81</v>
      </c>
      <c r="O2795" s="106">
        <v>4.46</v>
      </c>
    </row>
    <row r="2796" spans="1:15">
      <c r="A2796" s="106">
        <v>2010</v>
      </c>
      <c r="B2796" s="106" t="s">
        <v>300</v>
      </c>
      <c r="C2796" s="106" t="s">
        <v>626</v>
      </c>
      <c r="D2796" s="106" t="s">
        <v>113</v>
      </c>
      <c r="E2796" s="106" t="s">
        <v>631</v>
      </c>
      <c r="F2796" s="106" t="s">
        <v>353</v>
      </c>
      <c r="G2796" s="106">
        <v>1.96</v>
      </c>
      <c r="H2796" s="106">
        <v>2.09</v>
      </c>
      <c r="I2796" s="106">
        <v>2.35</v>
      </c>
      <c r="J2796" s="106">
        <v>2.68</v>
      </c>
      <c r="K2796" s="106">
        <v>3.1</v>
      </c>
      <c r="L2796" s="106">
        <v>3.54</v>
      </c>
      <c r="M2796" s="106">
        <v>4.01</v>
      </c>
      <c r="N2796" s="106">
        <v>4.5999999999999996</v>
      </c>
      <c r="O2796" s="106">
        <v>5.54</v>
      </c>
    </row>
    <row r="2797" spans="1:15">
      <c r="A2797" s="106">
        <v>2010</v>
      </c>
      <c r="B2797" s="106" t="s">
        <v>300</v>
      </c>
      <c r="C2797" s="106" t="s">
        <v>630</v>
      </c>
      <c r="D2797" s="106" t="s">
        <v>113</v>
      </c>
      <c r="E2797" s="106" t="s">
        <v>631</v>
      </c>
      <c r="F2797" s="106" t="s">
        <v>353</v>
      </c>
      <c r="G2797" s="106">
        <v>1.96</v>
      </c>
      <c r="H2797" s="106">
        <v>2.09</v>
      </c>
      <c r="I2797" s="106">
        <v>2.35</v>
      </c>
      <c r="J2797" s="106">
        <v>2.68</v>
      </c>
      <c r="K2797" s="106">
        <v>3.1</v>
      </c>
      <c r="L2797" s="106">
        <v>3.54</v>
      </c>
      <c r="M2797" s="106">
        <v>4.01</v>
      </c>
      <c r="N2797" s="106">
        <v>4.5999999999999996</v>
      </c>
      <c r="O2797" s="106">
        <v>5.54</v>
      </c>
    </row>
    <row r="2798" spans="1:15">
      <c r="A2798" s="106">
        <v>2010</v>
      </c>
      <c r="B2798" s="106" t="s">
        <v>300</v>
      </c>
      <c r="C2798" s="106" t="s">
        <v>626</v>
      </c>
      <c r="D2798" s="106" t="s">
        <v>113</v>
      </c>
      <c r="E2798" s="106" t="s">
        <v>353</v>
      </c>
      <c r="F2798" s="106" t="s">
        <v>629</v>
      </c>
      <c r="G2798" s="106">
        <v>1.96</v>
      </c>
      <c r="H2798" s="106">
        <v>2.23</v>
      </c>
      <c r="I2798" s="106">
        <v>2.57</v>
      </c>
      <c r="J2798" s="106">
        <v>3.01</v>
      </c>
      <c r="K2798" s="106">
        <v>3.51</v>
      </c>
      <c r="L2798" s="106">
        <v>4.0199999999999996</v>
      </c>
      <c r="M2798" s="106">
        <v>4.5999999999999996</v>
      </c>
      <c r="N2798" s="106">
        <v>5.46</v>
      </c>
      <c r="O2798" s="106">
        <v>7.1</v>
      </c>
    </row>
    <row r="2799" spans="1:15">
      <c r="A2799" s="106">
        <v>2010</v>
      </c>
      <c r="B2799" s="106" t="s">
        <v>300</v>
      </c>
      <c r="C2799" s="106" t="s">
        <v>630</v>
      </c>
      <c r="D2799" s="106" t="s">
        <v>113</v>
      </c>
      <c r="E2799" s="106" t="s">
        <v>353</v>
      </c>
      <c r="F2799" s="106" t="s">
        <v>629</v>
      </c>
      <c r="G2799" s="106">
        <v>1.96</v>
      </c>
      <c r="H2799" s="106">
        <v>2.23</v>
      </c>
      <c r="I2799" s="106">
        <v>2.57</v>
      </c>
      <c r="J2799" s="106">
        <v>3.01</v>
      </c>
      <c r="K2799" s="106">
        <v>3.51</v>
      </c>
      <c r="L2799" s="106">
        <v>4.0199999999999996</v>
      </c>
      <c r="M2799" s="106">
        <v>4.5999999999999996</v>
      </c>
      <c r="N2799" s="106">
        <v>5.46</v>
      </c>
      <c r="O2799" s="106">
        <v>7.1</v>
      </c>
    </row>
    <row r="2800" spans="1:15">
      <c r="A2800" s="106">
        <v>2010</v>
      </c>
      <c r="B2800" s="106" t="s">
        <v>300</v>
      </c>
      <c r="C2800" s="106" t="s">
        <v>626</v>
      </c>
      <c r="D2800" s="106" t="s">
        <v>113</v>
      </c>
      <c r="E2800" s="106" t="s">
        <v>353</v>
      </c>
      <c r="F2800" s="106" t="s">
        <v>301</v>
      </c>
      <c r="G2800" s="106">
        <v>1.97</v>
      </c>
      <c r="H2800" s="106">
        <v>1.97</v>
      </c>
      <c r="I2800" s="106">
        <v>2.09</v>
      </c>
      <c r="J2800" s="106">
        <v>2.25</v>
      </c>
      <c r="K2800" s="106">
        <v>2.7</v>
      </c>
      <c r="L2800" s="106">
        <v>3.34</v>
      </c>
      <c r="M2800" s="106">
        <v>4.17</v>
      </c>
      <c r="N2800" s="106">
        <v>5.21</v>
      </c>
      <c r="O2800" s="106">
        <v>7.45</v>
      </c>
    </row>
    <row r="2801" spans="1:15">
      <c r="A2801" s="106">
        <v>2010</v>
      </c>
      <c r="B2801" s="106" t="s">
        <v>300</v>
      </c>
      <c r="C2801" s="106" t="s">
        <v>630</v>
      </c>
      <c r="D2801" s="106" t="s">
        <v>113</v>
      </c>
      <c r="E2801" s="106" t="s">
        <v>353</v>
      </c>
      <c r="F2801" s="106" t="s">
        <v>301</v>
      </c>
      <c r="G2801" s="106">
        <v>1.97</v>
      </c>
      <c r="H2801" s="106">
        <v>1.97</v>
      </c>
      <c r="I2801" s="106">
        <v>2.09</v>
      </c>
      <c r="J2801" s="106">
        <v>2.25</v>
      </c>
      <c r="K2801" s="106">
        <v>2.7</v>
      </c>
      <c r="L2801" s="106">
        <v>3.34</v>
      </c>
      <c r="M2801" s="106">
        <v>4.17</v>
      </c>
      <c r="N2801" s="106">
        <v>5.21</v>
      </c>
      <c r="O2801" s="106">
        <v>7.45</v>
      </c>
    </row>
    <row r="2802" spans="1:15">
      <c r="A2802" s="106">
        <v>2010</v>
      </c>
      <c r="B2802" s="106" t="s">
        <v>300</v>
      </c>
      <c r="C2802" s="106" t="s">
        <v>626</v>
      </c>
      <c r="D2802" s="106" t="s">
        <v>113</v>
      </c>
      <c r="E2802" s="106" t="s">
        <v>353</v>
      </c>
      <c r="F2802" s="106" t="s">
        <v>353</v>
      </c>
      <c r="G2802" s="106">
        <v>1.96</v>
      </c>
      <c r="H2802" s="106">
        <v>2.1800000000000002</v>
      </c>
      <c r="I2802" s="106">
        <v>2.54</v>
      </c>
      <c r="J2802" s="106">
        <v>3</v>
      </c>
      <c r="K2802" s="106">
        <v>3.5</v>
      </c>
      <c r="L2802" s="106">
        <v>4.01</v>
      </c>
      <c r="M2802" s="106">
        <v>4.59</v>
      </c>
      <c r="N2802" s="106">
        <v>5.45</v>
      </c>
      <c r="O2802" s="106">
        <v>7.1</v>
      </c>
    </row>
    <row r="2803" spans="1:15">
      <c r="A2803" s="106">
        <v>2010</v>
      </c>
      <c r="B2803" s="106" t="s">
        <v>300</v>
      </c>
      <c r="C2803" s="106" t="s">
        <v>630</v>
      </c>
      <c r="D2803" s="106" t="s">
        <v>113</v>
      </c>
      <c r="E2803" s="106" t="s">
        <v>353</v>
      </c>
      <c r="F2803" s="106" t="s">
        <v>353</v>
      </c>
      <c r="G2803" s="106">
        <v>1.96</v>
      </c>
      <c r="H2803" s="106">
        <v>2.1800000000000002</v>
      </c>
      <c r="I2803" s="106">
        <v>2.54</v>
      </c>
      <c r="J2803" s="106">
        <v>3</v>
      </c>
      <c r="K2803" s="106">
        <v>3.5</v>
      </c>
      <c r="L2803" s="106">
        <v>4.01</v>
      </c>
      <c r="M2803" s="106">
        <v>4.59</v>
      </c>
      <c r="N2803" s="106">
        <v>5.45</v>
      </c>
      <c r="O2803" s="106">
        <v>7.1</v>
      </c>
    </row>
    <row r="2804" spans="1:15">
      <c r="A2804" s="106">
        <v>2010</v>
      </c>
      <c r="B2804" s="106" t="s">
        <v>300</v>
      </c>
      <c r="C2804" s="106" t="s">
        <v>626</v>
      </c>
      <c r="D2804" s="106" t="s">
        <v>632</v>
      </c>
      <c r="E2804" s="106" t="s">
        <v>628</v>
      </c>
      <c r="F2804" s="106" t="s">
        <v>629</v>
      </c>
      <c r="G2804" s="106">
        <v>2.91</v>
      </c>
      <c r="H2804" s="106">
        <v>3.65</v>
      </c>
      <c r="I2804" s="106">
        <v>4.3099999999999996</v>
      </c>
      <c r="J2804" s="106">
        <v>4.92</v>
      </c>
      <c r="K2804" s="106">
        <v>5.64</v>
      </c>
      <c r="L2804" s="106">
        <v>6.44</v>
      </c>
      <c r="M2804" s="106">
        <v>7.45</v>
      </c>
      <c r="N2804" s="106">
        <v>8.9600000000000009</v>
      </c>
      <c r="O2804" s="106">
        <v>12.08</v>
      </c>
    </row>
    <row r="2805" spans="1:15">
      <c r="A2805" s="106">
        <v>2010</v>
      </c>
      <c r="B2805" s="106" t="s">
        <v>300</v>
      </c>
      <c r="C2805" s="106" t="s">
        <v>630</v>
      </c>
      <c r="D2805" s="106" t="s">
        <v>632</v>
      </c>
      <c r="E2805" s="106" t="s">
        <v>628</v>
      </c>
      <c r="F2805" s="106" t="s">
        <v>629</v>
      </c>
      <c r="G2805" s="106">
        <v>2.91</v>
      </c>
      <c r="H2805" s="106">
        <v>3.65</v>
      </c>
      <c r="I2805" s="106">
        <v>4.3099999999999996</v>
      </c>
      <c r="J2805" s="106">
        <v>4.92</v>
      </c>
      <c r="K2805" s="106">
        <v>5.64</v>
      </c>
      <c r="L2805" s="106">
        <v>6.44</v>
      </c>
      <c r="M2805" s="106">
        <v>7.45</v>
      </c>
      <c r="N2805" s="106">
        <v>8.9600000000000009</v>
      </c>
      <c r="O2805" s="106">
        <v>12.08</v>
      </c>
    </row>
    <row r="2806" spans="1:15">
      <c r="A2806" s="106">
        <v>2010</v>
      </c>
      <c r="B2806" s="106" t="s">
        <v>300</v>
      </c>
      <c r="C2806" s="106" t="s">
        <v>626</v>
      </c>
      <c r="D2806" s="106" t="s">
        <v>632</v>
      </c>
      <c r="E2806" s="106" t="s">
        <v>628</v>
      </c>
      <c r="F2806" s="106" t="s">
        <v>301</v>
      </c>
      <c r="G2806" s="106">
        <v>2.0699999999999998</v>
      </c>
      <c r="H2806" s="106">
        <v>2.5299999999999998</v>
      </c>
      <c r="I2806" s="106">
        <v>3.13</v>
      </c>
      <c r="J2806" s="106">
        <v>3.8</v>
      </c>
      <c r="K2806" s="106">
        <v>4.3600000000000003</v>
      </c>
      <c r="L2806" s="106">
        <v>5.28</v>
      </c>
      <c r="M2806" s="106">
        <v>6.05</v>
      </c>
      <c r="N2806" s="106">
        <v>7.89</v>
      </c>
      <c r="O2806" s="106">
        <v>11.33</v>
      </c>
    </row>
    <row r="2807" spans="1:15">
      <c r="A2807" s="106">
        <v>2010</v>
      </c>
      <c r="B2807" s="106" t="s">
        <v>300</v>
      </c>
      <c r="C2807" s="106" t="s">
        <v>630</v>
      </c>
      <c r="D2807" s="106" t="s">
        <v>632</v>
      </c>
      <c r="E2807" s="106" t="s">
        <v>628</v>
      </c>
      <c r="F2807" s="106" t="s">
        <v>301</v>
      </c>
      <c r="G2807" s="106">
        <v>2.0699999999999998</v>
      </c>
      <c r="H2807" s="106">
        <v>2.5299999999999998</v>
      </c>
      <c r="I2807" s="106">
        <v>3.13</v>
      </c>
      <c r="J2807" s="106">
        <v>3.8</v>
      </c>
      <c r="K2807" s="106">
        <v>4.3600000000000003</v>
      </c>
      <c r="L2807" s="106">
        <v>5.28</v>
      </c>
      <c r="M2807" s="106">
        <v>6.05</v>
      </c>
      <c r="N2807" s="106">
        <v>7.89</v>
      </c>
      <c r="O2807" s="106">
        <v>11.33</v>
      </c>
    </row>
    <row r="2808" spans="1:15">
      <c r="A2808" s="106">
        <v>2010</v>
      </c>
      <c r="B2808" s="106" t="s">
        <v>300</v>
      </c>
      <c r="C2808" s="106" t="s">
        <v>626</v>
      </c>
      <c r="D2808" s="106" t="s">
        <v>632</v>
      </c>
      <c r="E2808" s="106" t="s">
        <v>628</v>
      </c>
      <c r="F2808" s="106" t="s">
        <v>353</v>
      </c>
      <c r="G2808" s="106">
        <v>2.86</v>
      </c>
      <c r="H2808" s="106">
        <v>3.6</v>
      </c>
      <c r="I2808" s="106">
        <v>4.25</v>
      </c>
      <c r="J2808" s="106">
        <v>4.91</v>
      </c>
      <c r="K2808" s="106">
        <v>5.6</v>
      </c>
      <c r="L2808" s="106">
        <v>6.41</v>
      </c>
      <c r="M2808" s="106">
        <v>7.45</v>
      </c>
      <c r="N2808" s="106">
        <v>8.94</v>
      </c>
      <c r="O2808" s="106">
        <v>12.06</v>
      </c>
    </row>
    <row r="2809" spans="1:15">
      <c r="A2809" s="106">
        <v>2010</v>
      </c>
      <c r="B2809" s="106" t="s">
        <v>300</v>
      </c>
      <c r="C2809" s="106" t="s">
        <v>630</v>
      </c>
      <c r="D2809" s="106" t="s">
        <v>632</v>
      </c>
      <c r="E2809" s="106" t="s">
        <v>628</v>
      </c>
      <c r="F2809" s="106" t="s">
        <v>353</v>
      </c>
      <c r="G2809" s="106">
        <v>2.86</v>
      </c>
      <c r="H2809" s="106">
        <v>3.6</v>
      </c>
      <c r="I2809" s="106">
        <v>4.25</v>
      </c>
      <c r="J2809" s="106">
        <v>4.91</v>
      </c>
      <c r="K2809" s="106">
        <v>5.6</v>
      </c>
      <c r="L2809" s="106">
        <v>6.41</v>
      </c>
      <c r="M2809" s="106">
        <v>7.45</v>
      </c>
      <c r="N2809" s="106">
        <v>8.94</v>
      </c>
      <c r="O2809" s="106">
        <v>12.06</v>
      </c>
    </row>
    <row r="2810" spans="1:15">
      <c r="A2810" s="106">
        <v>2010</v>
      </c>
      <c r="B2810" s="106" t="s">
        <v>300</v>
      </c>
      <c r="C2810" s="106" t="s">
        <v>626</v>
      </c>
      <c r="D2810" s="106" t="s">
        <v>632</v>
      </c>
      <c r="E2810" s="106" t="s">
        <v>631</v>
      </c>
      <c r="F2810" s="106" t="s">
        <v>629</v>
      </c>
      <c r="G2810" s="106">
        <v>2.0099999999999998</v>
      </c>
      <c r="H2810" s="106">
        <v>2.33</v>
      </c>
      <c r="I2810" s="106">
        <v>2.69</v>
      </c>
      <c r="J2810" s="106">
        <v>3.04</v>
      </c>
      <c r="K2810" s="106">
        <v>3.4</v>
      </c>
      <c r="L2810" s="106">
        <v>3.82</v>
      </c>
      <c r="M2810" s="106">
        <v>4.3099999999999996</v>
      </c>
      <c r="N2810" s="106">
        <v>4.95</v>
      </c>
      <c r="O2810" s="106">
        <v>6.01</v>
      </c>
    </row>
    <row r="2811" spans="1:15">
      <c r="A2811" s="106">
        <v>2010</v>
      </c>
      <c r="B2811" s="106" t="s">
        <v>300</v>
      </c>
      <c r="C2811" s="106" t="s">
        <v>630</v>
      </c>
      <c r="D2811" s="106" t="s">
        <v>632</v>
      </c>
      <c r="E2811" s="106" t="s">
        <v>631</v>
      </c>
      <c r="F2811" s="106" t="s">
        <v>629</v>
      </c>
      <c r="G2811" s="106">
        <v>2.0099999999999998</v>
      </c>
      <c r="H2811" s="106">
        <v>2.33</v>
      </c>
      <c r="I2811" s="106">
        <v>2.69</v>
      </c>
      <c r="J2811" s="106">
        <v>3.04</v>
      </c>
      <c r="K2811" s="106">
        <v>3.4</v>
      </c>
      <c r="L2811" s="106">
        <v>3.82</v>
      </c>
      <c r="M2811" s="106">
        <v>4.3099999999999996</v>
      </c>
      <c r="N2811" s="106">
        <v>4.95</v>
      </c>
      <c r="O2811" s="106">
        <v>6.01</v>
      </c>
    </row>
    <row r="2812" spans="1:15">
      <c r="A2812" s="106">
        <v>2010</v>
      </c>
      <c r="B2812" s="106" t="s">
        <v>300</v>
      </c>
      <c r="C2812" s="106" t="s">
        <v>626</v>
      </c>
      <c r="D2812" s="106" t="s">
        <v>632</v>
      </c>
      <c r="E2812" s="106" t="s">
        <v>631</v>
      </c>
      <c r="F2812" s="106" t="s">
        <v>301</v>
      </c>
      <c r="G2812" s="106">
        <v>1.97</v>
      </c>
      <c r="H2812" s="106">
        <v>1.97</v>
      </c>
      <c r="I2812" s="106">
        <v>2.0099999999999998</v>
      </c>
      <c r="J2812" s="106">
        <v>2.11</v>
      </c>
      <c r="K2812" s="106">
        <v>2.38</v>
      </c>
      <c r="L2812" s="106">
        <v>2.7</v>
      </c>
      <c r="M2812" s="106">
        <v>3.14</v>
      </c>
      <c r="N2812" s="106">
        <v>3.92</v>
      </c>
      <c r="O2812" s="106">
        <v>4.84</v>
      </c>
    </row>
    <row r="2813" spans="1:15">
      <c r="A2813" s="106">
        <v>2010</v>
      </c>
      <c r="B2813" s="106" t="s">
        <v>300</v>
      </c>
      <c r="C2813" s="106" t="s">
        <v>630</v>
      </c>
      <c r="D2813" s="106" t="s">
        <v>632</v>
      </c>
      <c r="E2813" s="106" t="s">
        <v>631</v>
      </c>
      <c r="F2813" s="106" t="s">
        <v>301</v>
      </c>
      <c r="G2813" s="106">
        <v>1.97</v>
      </c>
      <c r="H2813" s="106">
        <v>1.97</v>
      </c>
      <c r="I2813" s="106">
        <v>2.0099999999999998</v>
      </c>
      <c r="J2813" s="106">
        <v>2.11</v>
      </c>
      <c r="K2813" s="106">
        <v>2.38</v>
      </c>
      <c r="L2813" s="106">
        <v>2.7</v>
      </c>
      <c r="M2813" s="106">
        <v>3.14</v>
      </c>
      <c r="N2813" s="106">
        <v>3.92</v>
      </c>
      <c r="O2813" s="106">
        <v>4.84</v>
      </c>
    </row>
    <row r="2814" spans="1:15">
      <c r="A2814" s="106">
        <v>2010</v>
      </c>
      <c r="B2814" s="106" t="s">
        <v>300</v>
      </c>
      <c r="C2814" s="106" t="s">
        <v>626</v>
      </c>
      <c r="D2814" s="106" t="s">
        <v>632</v>
      </c>
      <c r="E2814" s="106" t="s">
        <v>631</v>
      </c>
      <c r="F2814" s="106" t="s">
        <v>353</v>
      </c>
      <c r="G2814" s="106">
        <v>2.0099999999999998</v>
      </c>
      <c r="H2814" s="106">
        <v>2.2999999999999998</v>
      </c>
      <c r="I2814" s="106">
        <v>2.68</v>
      </c>
      <c r="J2814" s="106">
        <v>3.01</v>
      </c>
      <c r="K2814" s="106">
        <v>3.38</v>
      </c>
      <c r="L2814" s="106">
        <v>3.8</v>
      </c>
      <c r="M2814" s="106">
        <v>4.29</v>
      </c>
      <c r="N2814" s="106">
        <v>4.93</v>
      </c>
      <c r="O2814" s="106">
        <v>5.99</v>
      </c>
    </row>
    <row r="2815" spans="1:15">
      <c r="A2815" s="106">
        <v>2010</v>
      </c>
      <c r="B2815" s="106" t="s">
        <v>300</v>
      </c>
      <c r="C2815" s="106" t="s">
        <v>630</v>
      </c>
      <c r="D2815" s="106" t="s">
        <v>632</v>
      </c>
      <c r="E2815" s="106" t="s">
        <v>631</v>
      </c>
      <c r="F2815" s="106" t="s">
        <v>353</v>
      </c>
      <c r="G2815" s="106">
        <v>2.0099999999999998</v>
      </c>
      <c r="H2815" s="106">
        <v>2.2999999999999998</v>
      </c>
      <c r="I2815" s="106">
        <v>2.68</v>
      </c>
      <c r="J2815" s="106">
        <v>3.01</v>
      </c>
      <c r="K2815" s="106">
        <v>3.38</v>
      </c>
      <c r="L2815" s="106">
        <v>3.8</v>
      </c>
      <c r="M2815" s="106">
        <v>4.29</v>
      </c>
      <c r="N2815" s="106">
        <v>4.93</v>
      </c>
      <c r="O2815" s="106">
        <v>5.99</v>
      </c>
    </row>
    <row r="2816" spans="1:15">
      <c r="A2816" s="106">
        <v>2010</v>
      </c>
      <c r="B2816" s="106" t="s">
        <v>300</v>
      </c>
      <c r="C2816" s="106" t="s">
        <v>626</v>
      </c>
      <c r="D2816" s="106" t="s">
        <v>632</v>
      </c>
      <c r="E2816" s="106" t="s">
        <v>353</v>
      </c>
      <c r="F2816" s="106" t="s">
        <v>629</v>
      </c>
      <c r="G2816" s="106">
        <v>2.09</v>
      </c>
      <c r="H2816" s="106">
        <v>2.4900000000000002</v>
      </c>
      <c r="I2816" s="106">
        <v>2.91</v>
      </c>
      <c r="J2816" s="106">
        <v>3.3</v>
      </c>
      <c r="K2816" s="106">
        <v>3.75</v>
      </c>
      <c r="L2816" s="106">
        <v>4.2699999999999996</v>
      </c>
      <c r="M2816" s="106">
        <v>4.9000000000000004</v>
      </c>
      <c r="N2816" s="106">
        <v>5.8</v>
      </c>
      <c r="O2816" s="106">
        <v>7.43</v>
      </c>
    </row>
    <row r="2817" spans="1:15">
      <c r="A2817" s="106">
        <v>2010</v>
      </c>
      <c r="B2817" s="106" t="s">
        <v>300</v>
      </c>
      <c r="C2817" s="106" t="s">
        <v>630</v>
      </c>
      <c r="D2817" s="106" t="s">
        <v>632</v>
      </c>
      <c r="E2817" s="106" t="s">
        <v>353</v>
      </c>
      <c r="F2817" s="106" t="s">
        <v>629</v>
      </c>
      <c r="G2817" s="106">
        <v>2.09</v>
      </c>
      <c r="H2817" s="106">
        <v>2.4900000000000002</v>
      </c>
      <c r="I2817" s="106">
        <v>2.91</v>
      </c>
      <c r="J2817" s="106">
        <v>3.3</v>
      </c>
      <c r="K2817" s="106">
        <v>3.75</v>
      </c>
      <c r="L2817" s="106">
        <v>4.2699999999999996</v>
      </c>
      <c r="M2817" s="106">
        <v>4.9000000000000004</v>
      </c>
      <c r="N2817" s="106">
        <v>5.8</v>
      </c>
      <c r="O2817" s="106">
        <v>7.43</v>
      </c>
    </row>
    <row r="2818" spans="1:15">
      <c r="A2818" s="106">
        <v>2010</v>
      </c>
      <c r="B2818" s="106" t="s">
        <v>300</v>
      </c>
      <c r="C2818" s="106" t="s">
        <v>626</v>
      </c>
      <c r="D2818" s="106" t="s">
        <v>632</v>
      </c>
      <c r="E2818" s="106" t="s">
        <v>353</v>
      </c>
      <c r="F2818" s="106" t="s">
        <v>301</v>
      </c>
      <c r="G2818" s="106">
        <v>1.97</v>
      </c>
      <c r="H2818" s="106">
        <v>1.97</v>
      </c>
      <c r="I2818" s="106">
        <v>2.09</v>
      </c>
      <c r="J2818" s="106">
        <v>2.38</v>
      </c>
      <c r="K2818" s="106">
        <v>2.79</v>
      </c>
      <c r="L2818" s="106">
        <v>3.33</v>
      </c>
      <c r="M2818" s="106">
        <v>3.93</v>
      </c>
      <c r="N2818" s="106">
        <v>4.92</v>
      </c>
      <c r="O2818" s="106">
        <v>6.82</v>
      </c>
    </row>
    <row r="2819" spans="1:15">
      <c r="A2819" s="106">
        <v>2010</v>
      </c>
      <c r="B2819" s="106" t="s">
        <v>300</v>
      </c>
      <c r="C2819" s="106" t="s">
        <v>630</v>
      </c>
      <c r="D2819" s="106" t="s">
        <v>632</v>
      </c>
      <c r="E2819" s="106" t="s">
        <v>353</v>
      </c>
      <c r="F2819" s="106" t="s">
        <v>301</v>
      </c>
      <c r="G2819" s="106">
        <v>1.97</v>
      </c>
      <c r="H2819" s="106">
        <v>1.97</v>
      </c>
      <c r="I2819" s="106">
        <v>2.09</v>
      </c>
      <c r="J2819" s="106">
        <v>2.38</v>
      </c>
      <c r="K2819" s="106">
        <v>2.79</v>
      </c>
      <c r="L2819" s="106">
        <v>3.33</v>
      </c>
      <c r="M2819" s="106">
        <v>3.93</v>
      </c>
      <c r="N2819" s="106">
        <v>4.92</v>
      </c>
      <c r="O2819" s="106">
        <v>6.82</v>
      </c>
    </row>
    <row r="2820" spans="1:15">
      <c r="A2820" s="106">
        <v>2010</v>
      </c>
      <c r="B2820" s="106" t="s">
        <v>300</v>
      </c>
      <c r="C2820" s="106" t="s">
        <v>626</v>
      </c>
      <c r="D2820" s="106" t="s">
        <v>632</v>
      </c>
      <c r="E2820" s="106" t="s">
        <v>353</v>
      </c>
      <c r="F2820" s="106" t="s">
        <v>353</v>
      </c>
      <c r="G2820" s="106">
        <v>2.08</v>
      </c>
      <c r="H2820" s="106">
        <v>2.46</v>
      </c>
      <c r="I2820" s="106">
        <v>2.88</v>
      </c>
      <c r="J2820" s="106">
        <v>3.28</v>
      </c>
      <c r="K2820" s="106">
        <v>3.73</v>
      </c>
      <c r="L2820" s="106">
        <v>4.25</v>
      </c>
      <c r="M2820" s="106">
        <v>4.88</v>
      </c>
      <c r="N2820" s="106">
        <v>5.79</v>
      </c>
      <c r="O2820" s="106">
        <v>7.42</v>
      </c>
    </row>
    <row r="2821" spans="1:15">
      <c r="A2821" s="106">
        <v>2010</v>
      </c>
      <c r="B2821" s="106" t="s">
        <v>300</v>
      </c>
      <c r="C2821" s="106" t="s">
        <v>630</v>
      </c>
      <c r="D2821" s="106" t="s">
        <v>632</v>
      </c>
      <c r="E2821" s="106" t="s">
        <v>353</v>
      </c>
      <c r="F2821" s="106" t="s">
        <v>353</v>
      </c>
      <c r="G2821" s="106">
        <v>2.08</v>
      </c>
      <c r="H2821" s="106">
        <v>2.46</v>
      </c>
      <c r="I2821" s="106">
        <v>2.88</v>
      </c>
      <c r="J2821" s="106">
        <v>3.28</v>
      </c>
      <c r="K2821" s="106">
        <v>3.73</v>
      </c>
      <c r="L2821" s="106">
        <v>4.25</v>
      </c>
      <c r="M2821" s="106">
        <v>4.88</v>
      </c>
      <c r="N2821" s="106">
        <v>5.79</v>
      </c>
      <c r="O2821" s="106">
        <v>7.42</v>
      </c>
    </row>
    <row r="2822" spans="1:15">
      <c r="A2822" s="106">
        <v>2010</v>
      </c>
      <c r="B2822" s="106" t="s">
        <v>300</v>
      </c>
      <c r="C2822" s="106" t="s">
        <v>626</v>
      </c>
      <c r="D2822" s="106" t="s">
        <v>633</v>
      </c>
      <c r="E2822" s="106" t="s">
        <v>628</v>
      </c>
      <c r="F2822" s="106" t="s">
        <v>629</v>
      </c>
      <c r="G2822" s="106">
        <v>3.24</v>
      </c>
      <c r="H2822" s="106">
        <v>4.0199999999999996</v>
      </c>
      <c r="I2822" s="106">
        <v>4.7300000000000004</v>
      </c>
      <c r="J2822" s="106">
        <v>5.51</v>
      </c>
      <c r="K2822" s="106">
        <v>6.56</v>
      </c>
      <c r="L2822" s="106">
        <v>7.72</v>
      </c>
      <c r="M2822" s="106">
        <v>9.1199999999999992</v>
      </c>
      <c r="N2822" s="106">
        <v>10.64</v>
      </c>
      <c r="O2822" s="106">
        <v>11.71</v>
      </c>
    </row>
    <row r="2823" spans="1:15">
      <c r="A2823" s="106">
        <v>2010</v>
      </c>
      <c r="B2823" s="106" t="s">
        <v>300</v>
      </c>
      <c r="C2823" s="106" t="s">
        <v>630</v>
      </c>
      <c r="D2823" s="106" t="s">
        <v>633</v>
      </c>
      <c r="E2823" s="106" t="s">
        <v>628</v>
      </c>
      <c r="F2823" s="106" t="s">
        <v>629</v>
      </c>
      <c r="G2823" s="106">
        <v>3.24</v>
      </c>
      <c r="H2823" s="106">
        <v>4.0199999999999996</v>
      </c>
      <c r="I2823" s="106">
        <v>4.7300000000000004</v>
      </c>
      <c r="J2823" s="106">
        <v>5.51</v>
      </c>
      <c r="K2823" s="106">
        <v>6.56</v>
      </c>
      <c r="L2823" s="106">
        <v>7.72</v>
      </c>
      <c r="M2823" s="106">
        <v>9.1199999999999992</v>
      </c>
      <c r="N2823" s="106">
        <v>10.64</v>
      </c>
      <c r="O2823" s="106">
        <v>11.71</v>
      </c>
    </row>
    <row r="2824" spans="1:15">
      <c r="A2824" s="106">
        <v>2010</v>
      </c>
      <c r="B2824" s="106" t="s">
        <v>300</v>
      </c>
      <c r="C2824" s="106" t="s">
        <v>626</v>
      </c>
      <c r="D2824" s="106" t="s">
        <v>633</v>
      </c>
      <c r="E2824" s="106" t="s">
        <v>628</v>
      </c>
      <c r="F2824" s="106" t="s">
        <v>301</v>
      </c>
      <c r="G2824" s="106">
        <v>3.44</v>
      </c>
      <c r="H2824" s="106">
        <v>4.58</v>
      </c>
      <c r="I2824" s="106">
        <v>5.89</v>
      </c>
      <c r="J2824" s="106">
        <v>6.82</v>
      </c>
      <c r="K2824" s="106">
        <v>7.43</v>
      </c>
      <c r="L2824" s="106">
        <v>8.15</v>
      </c>
      <c r="M2824" s="106">
        <v>9.02</v>
      </c>
      <c r="N2824" s="106">
        <v>9.76</v>
      </c>
      <c r="O2824" s="106">
        <v>11.07</v>
      </c>
    </row>
    <row r="2825" spans="1:15">
      <c r="A2825" s="106">
        <v>2010</v>
      </c>
      <c r="B2825" s="106" t="s">
        <v>300</v>
      </c>
      <c r="C2825" s="106" t="s">
        <v>630</v>
      </c>
      <c r="D2825" s="106" t="s">
        <v>633</v>
      </c>
      <c r="E2825" s="106" t="s">
        <v>628</v>
      </c>
      <c r="F2825" s="106" t="s">
        <v>301</v>
      </c>
      <c r="G2825" s="106">
        <v>3.44</v>
      </c>
      <c r="H2825" s="106">
        <v>4.58</v>
      </c>
      <c r="I2825" s="106">
        <v>5.89</v>
      </c>
      <c r="J2825" s="106">
        <v>6.82</v>
      </c>
      <c r="K2825" s="106">
        <v>7.43</v>
      </c>
      <c r="L2825" s="106">
        <v>8.15</v>
      </c>
      <c r="M2825" s="106">
        <v>9.02</v>
      </c>
      <c r="N2825" s="106">
        <v>9.76</v>
      </c>
      <c r="O2825" s="106">
        <v>11.07</v>
      </c>
    </row>
    <row r="2826" spans="1:15">
      <c r="A2826" s="106">
        <v>2010</v>
      </c>
      <c r="B2826" s="106" t="s">
        <v>300</v>
      </c>
      <c r="C2826" s="106" t="s">
        <v>626</v>
      </c>
      <c r="D2826" s="106" t="s">
        <v>633</v>
      </c>
      <c r="E2826" s="106" t="s">
        <v>628</v>
      </c>
      <c r="F2826" s="106" t="s">
        <v>353</v>
      </c>
      <c r="G2826" s="106">
        <v>3.27</v>
      </c>
      <c r="H2826" s="106">
        <v>4.07</v>
      </c>
      <c r="I2826" s="106">
        <v>4.82</v>
      </c>
      <c r="J2826" s="106">
        <v>5.68</v>
      </c>
      <c r="K2826" s="106">
        <v>6.76</v>
      </c>
      <c r="L2826" s="106">
        <v>7.81</v>
      </c>
      <c r="M2826" s="106">
        <v>9.1</v>
      </c>
      <c r="N2826" s="106">
        <v>10.5</v>
      </c>
      <c r="O2826" s="106">
        <v>11.65</v>
      </c>
    </row>
    <row r="2827" spans="1:15">
      <c r="A2827" s="106">
        <v>2010</v>
      </c>
      <c r="B2827" s="106" t="s">
        <v>300</v>
      </c>
      <c r="C2827" s="106" t="s">
        <v>630</v>
      </c>
      <c r="D2827" s="106" t="s">
        <v>633</v>
      </c>
      <c r="E2827" s="106" t="s">
        <v>628</v>
      </c>
      <c r="F2827" s="106" t="s">
        <v>353</v>
      </c>
      <c r="G2827" s="106">
        <v>3.27</v>
      </c>
      <c r="H2827" s="106">
        <v>4.07</v>
      </c>
      <c r="I2827" s="106">
        <v>4.82</v>
      </c>
      <c r="J2827" s="106">
        <v>5.68</v>
      </c>
      <c r="K2827" s="106">
        <v>6.76</v>
      </c>
      <c r="L2827" s="106">
        <v>7.81</v>
      </c>
      <c r="M2827" s="106">
        <v>9.1</v>
      </c>
      <c r="N2827" s="106">
        <v>10.5</v>
      </c>
      <c r="O2827" s="106">
        <v>11.65</v>
      </c>
    </row>
    <row r="2828" spans="1:15">
      <c r="A2828" s="106">
        <v>2010</v>
      </c>
      <c r="B2828" s="106" t="s">
        <v>300</v>
      </c>
      <c r="C2828" s="106" t="s">
        <v>626</v>
      </c>
      <c r="D2828" s="106" t="s">
        <v>633</v>
      </c>
      <c r="E2828" s="106" t="s">
        <v>631</v>
      </c>
      <c r="F2828" s="106" t="s">
        <v>629</v>
      </c>
      <c r="G2828" s="106">
        <v>1.97</v>
      </c>
      <c r="H2828" s="106">
        <v>2.16</v>
      </c>
      <c r="I2828" s="106">
        <v>2.35</v>
      </c>
      <c r="J2828" s="106">
        <v>2.52</v>
      </c>
      <c r="K2828" s="106">
        <v>2.69</v>
      </c>
      <c r="L2828" s="106">
        <v>2.91</v>
      </c>
      <c r="M2828" s="106">
        <v>3.18</v>
      </c>
      <c r="N2828" s="106">
        <v>3.59</v>
      </c>
      <c r="O2828" s="106">
        <v>4.3499999999999996</v>
      </c>
    </row>
    <row r="2829" spans="1:15">
      <c r="A2829" s="106">
        <v>2010</v>
      </c>
      <c r="B2829" s="106" t="s">
        <v>300</v>
      </c>
      <c r="C2829" s="106" t="s">
        <v>630</v>
      </c>
      <c r="D2829" s="106" t="s">
        <v>633</v>
      </c>
      <c r="E2829" s="106" t="s">
        <v>631</v>
      </c>
      <c r="F2829" s="106" t="s">
        <v>629</v>
      </c>
      <c r="G2829" s="106">
        <v>1.97</v>
      </c>
      <c r="H2829" s="106">
        <v>2.16</v>
      </c>
      <c r="I2829" s="106">
        <v>2.35</v>
      </c>
      <c r="J2829" s="106">
        <v>2.52</v>
      </c>
      <c r="K2829" s="106">
        <v>2.69</v>
      </c>
      <c r="L2829" s="106">
        <v>2.91</v>
      </c>
      <c r="M2829" s="106">
        <v>3.18</v>
      </c>
      <c r="N2829" s="106">
        <v>3.59</v>
      </c>
      <c r="O2829" s="106">
        <v>4.3499999999999996</v>
      </c>
    </row>
    <row r="2830" spans="1:15">
      <c r="A2830" s="106">
        <v>2010</v>
      </c>
      <c r="B2830" s="106" t="s">
        <v>300</v>
      </c>
      <c r="C2830" s="106" t="s">
        <v>626</v>
      </c>
      <c r="D2830" s="106" t="s">
        <v>633</v>
      </c>
      <c r="E2830" s="106" t="s">
        <v>631</v>
      </c>
      <c r="F2830" s="106" t="s">
        <v>301</v>
      </c>
      <c r="G2830" s="106">
        <v>2.0099999999999998</v>
      </c>
      <c r="H2830" s="106">
        <v>2.2200000000000002</v>
      </c>
      <c r="I2830" s="106">
        <v>2.38</v>
      </c>
      <c r="J2830" s="106">
        <v>2.52</v>
      </c>
      <c r="K2830" s="106">
        <v>2.67</v>
      </c>
      <c r="L2830" s="106">
        <v>2.87</v>
      </c>
      <c r="M2830" s="106">
        <v>3.15</v>
      </c>
      <c r="N2830" s="106">
        <v>3.54</v>
      </c>
      <c r="O2830" s="106">
        <v>4.07</v>
      </c>
    </row>
    <row r="2831" spans="1:15">
      <c r="A2831" s="106">
        <v>2010</v>
      </c>
      <c r="B2831" s="106" t="s">
        <v>300</v>
      </c>
      <c r="C2831" s="106" t="s">
        <v>630</v>
      </c>
      <c r="D2831" s="106" t="s">
        <v>633</v>
      </c>
      <c r="E2831" s="106" t="s">
        <v>631</v>
      </c>
      <c r="F2831" s="106" t="s">
        <v>301</v>
      </c>
      <c r="G2831" s="106">
        <v>2.0099999999999998</v>
      </c>
      <c r="H2831" s="106">
        <v>2.2200000000000002</v>
      </c>
      <c r="I2831" s="106">
        <v>2.38</v>
      </c>
      <c r="J2831" s="106">
        <v>2.52</v>
      </c>
      <c r="K2831" s="106">
        <v>2.67</v>
      </c>
      <c r="L2831" s="106">
        <v>2.87</v>
      </c>
      <c r="M2831" s="106">
        <v>3.15</v>
      </c>
      <c r="N2831" s="106">
        <v>3.54</v>
      </c>
      <c r="O2831" s="106">
        <v>4.07</v>
      </c>
    </row>
    <row r="2832" spans="1:15">
      <c r="A2832" s="106">
        <v>2010</v>
      </c>
      <c r="B2832" s="106" t="s">
        <v>300</v>
      </c>
      <c r="C2832" s="106" t="s">
        <v>626</v>
      </c>
      <c r="D2832" s="106" t="s">
        <v>633</v>
      </c>
      <c r="E2832" s="106" t="s">
        <v>631</v>
      </c>
      <c r="F2832" s="106" t="s">
        <v>353</v>
      </c>
      <c r="G2832" s="106">
        <v>1.97</v>
      </c>
      <c r="H2832" s="106">
        <v>2.17</v>
      </c>
      <c r="I2832" s="106">
        <v>2.35</v>
      </c>
      <c r="J2832" s="106">
        <v>2.52</v>
      </c>
      <c r="K2832" s="106">
        <v>2.69</v>
      </c>
      <c r="L2832" s="106">
        <v>2.9</v>
      </c>
      <c r="M2832" s="106">
        <v>3.17</v>
      </c>
      <c r="N2832" s="106">
        <v>3.58</v>
      </c>
      <c r="O2832" s="106">
        <v>4.32</v>
      </c>
    </row>
    <row r="2833" spans="1:15">
      <c r="A2833" s="106">
        <v>2010</v>
      </c>
      <c r="B2833" s="106" t="s">
        <v>300</v>
      </c>
      <c r="C2833" s="106" t="s">
        <v>630</v>
      </c>
      <c r="D2833" s="106" t="s">
        <v>633</v>
      </c>
      <c r="E2833" s="106" t="s">
        <v>631</v>
      </c>
      <c r="F2833" s="106" t="s">
        <v>353</v>
      </c>
      <c r="G2833" s="106">
        <v>1.97</v>
      </c>
      <c r="H2833" s="106">
        <v>2.17</v>
      </c>
      <c r="I2833" s="106">
        <v>2.35</v>
      </c>
      <c r="J2833" s="106">
        <v>2.52</v>
      </c>
      <c r="K2833" s="106">
        <v>2.69</v>
      </c>
      <c r="L2833" s="106">
        <v>2.9</v>
      </c>
      <c r="M2833" s="106">
        <v>3.17</v>
      </c>
      <c r="N2833" s="106">
        <v>3.58</v>
      </c>
      <c r="O2833" s="106">
        <v>4.32</v>
      </c>
    </row>
    <row r="2834" spans="1:15">
      <c r="A2834" s="106">
        <v>2010</v>
      </c>
      <c r="B2834" s="106" t="s">
        <v>300</v>
      </c>
      <c r="C2834" s="106" t="s">
        <v>626</v>
      </c>
      <c r="D2834" s="106" t="s">
        <v>633</v>
      </c>
      <c r="E2834" s="106" t="s">
        <v>353</v>
      </c>
      <c r="F2834" s="106" t="s">
        <v>629</v>
      </c>
      <c r="G2834" s="106">
        <v>2.19</v>
      </c>
      <c r="H2834" s="106">
        <v>2.56</v>
      </c>
      <c r="I2834" s="106">
        <v>2.96</v>
      </c>
      <c r="J2834" s="106">
        <v>3.47</v>
      </c>
      <c r="K2834" s="106">
        <v>4.17</v>
      </c>
      <c r="L2834" s="106">
        <v>5.09</v>
      </c>
      <c r="M2834" s="106">
        <v>6.49</v>
      </c>
      <c r="N2834" s="106">
        <v>8.5399999999999991</v>
      </c>
      <c r="O2834" s="106">
        <v>10.98</v>
      </c>
    </row>
    <row r="2835" spans="1:15">
      <c r="A2835" s="106">
        <v>2010</v>
      </c>
      <c r="B2835" s="106" t="s">
        <v>300</v>
      </c>
      <c r="C2835" s="106" t="s">
        <v>630</v>
      </c>
      <c r="D2835" s="106" t="s">
        <v>633</v>
      </c>
      <c r="E2835" s="106" t="s">
        <v>353</v>
      </c>
      <c r="F2835" s="106" t="s">
        <v>629</v>
      </c>
      <c r="G2835" s="106">
        <v>2.19</v>
      </c>
      <c r="H2835" s="106">
        <v>2.56</v>
      </c>
      <c r="I2835" s="106">
        <v>2.96</v>
      </c>
      <c r="J2835" s="106">
        <v>3.47</v>
      </c>
      <c r="K2835" s="106">
        <v>4.17</v>
      </c>
      <c r="L2835" s="106">
        <v>5.09</v>
      </c>
      <c r="M2835" s="106">
        <v>6.49</v>
      </c>
      <c r="N2835" s="106">
        <v>8.5399999999999991</v>
      </c>
      <c r="O2835" s="106">
        <v>10.98</v>
      </c>
    </row>
    <row r="2836" spans="1:15">
      <c r="A2836" s="106">
        <v>2010</v>
      </c>
      <c r="B2836" s="106" t="s">
        <v>300</v>
      </c>
      <c r="C2836" s="106" t="s">
        <v>626</v>
      </c>
      <c r="D2836" s="106" t="s">
        <v>633</v>
      </c>
      <c r="E2836" s="106" t="s">
        <v>353</v>
      </c>
      <c r="F2836" s="106" t="s">
        <v>301</v>
      </c>
      <c r="G2836" s="106">
        <v>2.27</v>
      </c>
      <c r="H2836" s="106">
        <v>2.62</v>
      </c>
      <c r="I2836" s="106">
        <v>3.08</v>
      </c>
      <c r="J2836" s="106">
        <v>3.8</v>
      </c>
      <c r="K2836" s="106">
        <v>4.9400000000000004</v>
      </c>
      <c r="L2836" s="106">
        <v>6.65</v>
      </c>
      <c r="M2836" s="106">
        <v>7.64</v>
      </c>
      <c r="N2836" s="106">
        <v>8.8699999999999992</v>
      </c>
      <c r="O2836" s="106">
        <v>10.24</v>
      </c>
    </row>
    <row r="2837" spans="1:15">
      <c r="A2837" s="106">
        <v>2010</v>
      </c>
      <c r="B2837" s="106" t="s">
        <v>300</v>
      </c>
      <c r="C2837" s="106" t="s">
        <v>630</v>
      </c>
      <c r="D2837" s="106" t="s">
        <v>633</v>
      </c>
      <c r="E2837" s="106" t="s">
        <v>353</v>
      </c>
      <c r="F2837" s="106" t="s">
        <v>301</v>
      </c>
      <c r="G2837" s="106">
        <v>2.27</v>
      </c>
      <c r="H2837" s="106">
        <v>2.62</v>
      </c>
      <c r="I2837" s="106">
        <v>3.08</v>
      </c>
      <c r="J2837" s="106">
        <v>3.8</v>
      </c>
      <c r="K2837" s="106">
        <v>4.9400000000000004</v>
      </c>
      <c r="L2837" s="106">
        <v>6.65</v>
      </c>
      <c r="M2837" s="106">
        <v>7.64</v>
      </c>
      <c r="N2837" s="106">
        <v>8.8699999999999992</v>
      </c>
      <c r="O2837" s="106">
        <v>10.24</v>
      </c>
    </row>
    <row r="2838" spans="1:15">
      <c r="A2838" s="106">
        <v>2010</v>
      </c>
      <c r="B2838" s="106" t="s">
        <v>300</v>
      </c>
      <c r="C2838" s="106" t="s">
        <v>626</v>
      </c>
      <c r="D2838" s="106" t="s">
        <v>633</v>
      </c>
      <c r="E2838" s="106" t="s">
        <v>353</v>
      </c>
      <c r="F2838" s="106" t="s">
        <v>353</v>
      </c>
      <c r="G2838" s="106">
        <v>2.2000000000000002</v>
      </c>
      <c r="H2838" s="106">
        <v>2.57</v>
      </c>
      <c r="I2838" s="106">
        <v>2.98</v>
      </c>
      <c r="J2838" s="106">
        <v>3.5</v>
      </c>
      <c r="K2838" s="106">
        <v>4.2300000000000004</v>
      </c>
      <c r="L2838" s="106">
        <v>5.22</v>
      </c>
      <c r="M2838" s="106">
        <v>6.73</v>
      </c>
      <c r="N2838" s="106">
        <v>8.6</v>
      </c>
      <c r="O2838" s="106">
        <v>10.91</v>
      </c>
    </row>
    <row r="2839" spans="1:15">
      <c r="A2839" s="106">
        <v>2010</v>
      </c>
      <c r="B2839" s="106" t="s">
        <v>300</v>
      </c>
      <c r="C2839" s="106" t="s">
        <v>630</v>
      </c>
      <c r="D2839" s="106" t="s">
        <v>633</v>
      </c>
      <c r="E2839" s="106" t="s">
        <v>353</v>
      </c>
      <c r="F2839" s="106" t="s">
        <v>353</v>
      </c>
      <c r="G2839" s="106">
        <v>2.2000000000000002</v>
      </c>
      <c r="H2839" s="106">
        <v>2.57</v>
      </c>
      <c r="I2839" s="106">
        <v>2.98</v>
      </c>
      <c r="J2839" s="106">
        <v>3.5</v>
      </c>
      <c r="K2839" s="106">
        <v>4.2300000000000004</v>
      </c>
      <c r="L2839" s="106">
        <v>5.22</v>
      </c>
      <c r="M2839" s="106">
        <v>6.73</v>
      </c>
      <c r="N2839" s="106">
        <v>8.6</v>
      </c>
      <c r="O2839" s="106">
        <v>10.91</v>
      </c>
    </row>
    <row r="2840" spans="1:15">
      <c r="A2840" s="106">
        <v>2010</v>
      </c>
      <c r="B2840" s="106" t="s">
        <v>300</v>
      </c>
      <c r="C2840" s="106" t="s">
        <v>626</v>
      </c>
      <c r="D2840" s="106" t="s">
        <v>353</v>
      </c>
      <c r="E2840" s="106" t="s">
        <v>628</v>
      </c>
      <c r="F2840" s="106" t="s">
        <v>629</v>
      </c>
      <c r="G2840" s="106">
        <v>3.13</v>
      </c>
      <c r="H2840" s="106">
        <v>3.92</v>
      </c>
      <c r="I2840" s="106">
        <v>4.5999999999999996</v>
      </c>
      <c r="J2840" s="106">
        <v>5.33</v>
      </c>
      <c r="K2840" s="106">
        <v>6.21</v>
      </c>
      <c r="L2840" s="106">
        <v>7.26</v>
      </c>
      <c r="M2840" s="106">
        <v>8.59</v>
      </c>
      <c r="N2840" s="106">
        <v>10.38</v>
      </c>
      <c r="O2840" s="106">
        <v>12.22</v>
      </c>
    </row>
    <row r="2841" spans="1:15">
      <c r="A2841" s="106">
        <v>2010</v>
      </c>
      <c r="B2841" s="106" t="s">
        <v>300</v>
      </c>
      <c r="C2841" s="106" t="s">
        <v>630</v>
      </c>
      <c r="D2841" s="106" t="s">
        <v>353</v>
      </c>
      <c r="E2841" s="106" t="s">
        <v>628</v>
      </c>
      <c r="F2841" s="106" t="s">
        <v>629</v>
      </c>
      <c r="G2841" s="106">
        <v>3.13</v>
      </c>
      <c r="H2841" s="106">
        <v>3.92</v>
      </c>
      <c r="I2841" s="106">
        <v>4.5999999999999996</v>
      </c>
      <c r="J2841" s="106">
        <v>5.33</v>
      </c>
      <c r="K2841" s="106">
        <v>6.21</v>
      </c>
      <c r="L2841" s="106">
        <v>7.26</v>
      </c>
      <c r="M2841" s="106">
        <v>8.59</v>
      </c>
      <c r="N2841" s="106">
        <v>10.38</v>
      </c>
      <c r="O2841" s="106">
        <v>12.22</v>
      </c>
    </row>
    <row r="2842" spans="1:15">
      <c r="A2842" s="106">
        <v>2010</v>
      </c>
      <c r="B2842" s="106" t="s">
        <v>300</v>
      </c>
      <c r="C2842" s="106" t="s">
        <v>626</v>
      </c>
      <c r="D2842" s="106" t="s">
        <v>353</v>
      </c>
      <c r="E2842" s="106" t="s">
        <v>628</v>
      </c>
      <c r="F2842" s="106" t="s">
        <v>301</v>
      </c>
      <c r="G2842" s="106">
        <v>2.82</v>
      </c>
      <c r="H2842" s="106">
        <v>3.93</v>
      </c>
      <c r="I2842" s="106">
        <v>4.8600000000000003</v>
      </c>
      <c r="J2842" s="106">
        <v>6.01</v>
      </c>
      <c r="K2842" s="106">
        <v>6.99</v>
      </c>
      <c r="L2842" s="106">
        <v>7.8</v>
      </c>
      <c r="M2842" s="106">
        <v>8.76</v>
      </c>
      <c r="N2842" s="106">
        <v>9.74</v>
      </c>
      <c r="O2842" s="106">
        <v>11.39</v>
      </c>
    </row>
    <row r="2843" spans="1:15">
      <c r="A2843" s="106">
        <v>2010</v>
      </c>
      <c r="B2843" s="106" t="s">
        <v>300</v>
      </c>
      <c r="C2843" s="106" t="s">
        <v>630</v>
      </c>
      <c r="D2843" s="106" t="s">
        <v>353</v>
      </c>
      <c r="E2843" s="106" t="s">
        <v>628</v>
      </c>
      <c r="F2843" s="106" t="s">
        <v>301</v>
      </c>
      <c r="G2843" s="106">
        <v>2.82</v>
      </c>
      <c r="H2843" s="106">
        <v>3.93</v>
      </c>
      <c r="I2843" s="106">
        <v>4.8600000000000003</v>
      </c>
      <c r="J2843" s="106">
        <v>6.01</v>
      </c>
      <c r="K2843" s="106">
        <v>6.99</v>
      </c>
      <c r="L2843" s="106">
        <v>7.8</v>
      </c>
      <c r="M2843" s="106">
        <v>8.76</v>
      </c>
      <c r="N2843" s="106">
        <v>9.74</v>
      </c>
      <c r="O2843" s="106">
        <v>11.39</v>
      </c>
    </row>
    <row r="2844" spans="1:15">
      <c r="A2844" s="106">
        <v>2010</v>
      </c>
      <c r="B2844" s="106" t="s">
        <v>300</v>
      </c>
      <c r="C2844" s="106" t="s">
        <v>626</v>
      </c>
      <c r="D2844" s="106" t="s">
        <v>353</v>
      </c>
      <c r="E2844" s="106" t="s">
        <v>628</v>
      </c>
      <c r="F2844" s="106" t="s">
        <v>353</v>
      </c>
      <c r="G2844" s="106">
        <v>3.09</v>
      </c>
      <c r="H2844" s="106">
        <v>3.92</v>
      </c>
      <c r="I2844" s="106">
        <v>4.62</v>
      </c>
      <c r="J2844" s="106">
        <v>5.37</v>
      </c>
      <c r="K2844" s="106">
        <v>6.27</v>
      </c>
      <c r="L2844" s="106">
        <v>7.33</v>
      </c>
      <c r="M2844" s="106">
        <v>8.6199999999999992</v>
      </c>
      <c r="N2844" s="106">
        <v>10.28</v>
      </c>
      <c r="O2844" s="106">
        <v>12.14</v>
      </c>
    </row>
    <row r="2845" spans="1:15">
      <c r="A2845" s="106">
        <v>2010</v>
      </c>
      <c r="B2845" s="106" t="s">
        <v>300</v>
      </c>
      <c r="C2845" s="106" t="s">
        <v>630</v>
      </c>
      <c r="D2845" s="106" t="s">
        <v>353</v>
      </c>
      <c r="E2845" s="106" t="s">
        <v>628</v>
      </c>
      <c r="F2845" s="106" t="s">
        <v>353</v>
      </c>
      <c r="G2845" s="106">
        <v>3.09</v>
      </c>
      <c r="H2845" s="106">
        <v>3.92</v>
      </c>
      <c r="I2845" s="106">
        <v>4.62</v>
      </c>
      <c r="J2845" s="106">
        <v>5.37</v>
      </c>
      <c r="K2845" s="106">
        <v>6.27</v>
      </c>
      <c r="L2845" s="106">
        <v>7.33</v>
      </c>
      <c r="M2845" s="106">
        <v>8.6199999999999992</v>
      </c>
      <c r="N2845" s="106">
        <v>10.28</v>
      </c>
      <c r="O2845" s="106">
        <v>12.14</v>
      </c>
    </row>
    <row r="2846" spans="1:15">
      <c r="A2846" s="106">
        <v>2010</v>
      </c>
      <c r="B2846" s="106" t="s">
        <v>300</v>
      </c>
      <c r="C2846" s="106" t="s">
        <v>626</v>
      </c>
      <c r="D2846" s="106" t="s">
        <v>353</v>
      </c>
      <c r="E2846" s="106" t="s">
        <v>631</v>
      </c>
      <c r="F2846" s="106" t="s">
        <v>629</v>
      </c>
      <c r="G2846" s="106">
        <v>1.97</v>
      </c>
      <c r="H2846" s="106">
        <v>2.2400000000000002</v>
      </c>
      <c r="I2846" s="106">
        <v>2.5099999999999998</v>
      </c>
      <c r="J2846" s="106">
        <v>2.83</v>
      </c>
      <c r="K2846" s="106">
        <v>3.16</v>
      </c>
      <c r="L2846" s="106">
        <v>3.57</v>
      </c>
      <c r="M2846" s="106">
        <v>4.05</v>
      </c>
      <c r="N2846" s="106">
        <v>4.6500000000000004</v>
      </c>
      <c r="O2846" s="106">
        <v>5.66</v>
      </c>
    </row>
    <row r="2847" spans="1:15">
      <c r="A2847" s="106">
        <v>2010</v>
      </c>
      <c r="B2847" s="106" t="s">
        <v>300</v>
      </c>
      <c r="C2847" s="106" t="s">
        <v>630</v>
      </c>
      <c r="D2847" s="106" t="s">
        <v>353</v>
      </c>
      <c r="E2847" s="106" t="s">
        <v>631</v>
      </c>
      <c r="F2847" s="106" t="s">
        <v>629</v>
      </c>
      <c r="G2847" s="106">
        <v>1.97</v>
      </c>
      <c r="H2847" s="106">
        <v>2.2400000000000002</v>
      </c>
      <c r="I2847" s="106">
        <v>2.5099999999999998</v>
      </c>
      <c r="J2847" s="106">
        <v>2.83</v>
      </c>
      <c r="K2847" s="106">
        <v>3.16</v>
      </c>
      <c r="L2847" s="106">
        <v>3.57</v>
      </c>
      <c r="M2847" s="106">
        <v>4.05</v>
      </c>
      <c r="N2847" s="106">
        <v>4.6500000000000004</v>
      </c>
      <c r="O2847" s="106">
        <v>5.66</v>
      </c>
    </row>
    <row r="2848" spans="1:15">
      <c r="A2848" s="106">
        <v>2010</v>
      </c>
      <c r="B2848" s="106" t="s">
        <v>300</v>
      </c>
      <c r="C2848" s="106" t="s">
        <v>626</v>
      </c>
      <c r="D2848" s="106" t="s">
        <v>353</v>
      </c>
      <c r="E2848" s="106" t="s">
        <v>631</v>
      </c>
      <c r="F2848" s="106" t="s">
        <v>301</v>
      </c>
      <c r="G2848" s="106">
        <v>1.97</v>
      </c>
      <c r="H2848" s="106">
        <v>2.08</v>
      </c>
      <c r="I2848" s="106">
        <v>2.2400000000000002</v>
      </c>
      <c r="J2848" s="106">
        <v>2.44</v>
      </c>
      <c r="K2848" s="106">
        <v>2.66</v>
      </c>
      <c r="L2848" s="106">
        <v>2.95</v>
      </c>
      <c r="M2848" s="106">
        <v>3.35</v>
      </c>
      <c r="N2848" s="106">
        <v>3.93</v>
      </c>
      <c r="O2848" s="106">
        <v>4.87</v>
      </c>
    </row>
    <row r="2849" spans="1:15">
      <c r="A2849" s="106">
        <v>2010</v>
      </c>
      <c r="B2849" s="106" t="s">
        <v>300</v>
      </c>
      <c r="C2849" s="106" t="s">
        <v>630</v>
      </c>
      <c r="D2849" s="106" t="s">
        <v>353</v>
      </c>
      <c r="E2849" s="106" t="s">
        <v>631</v>
      </c>
      <c r="F2849" s="106" t="s">
        <v>301</v>
      </c>
      <c r="G2849" s="106">
        <v>1.97</v>
      </c>
      <c r="H2849" s="106">
        <v>2.08</v>
      </c>
      <c r="I2849" s="106">
        <v>2.2400000000000002</v>
      </c>
      <c r="J2849" s="106">
        <v>2.44</v>
      </c>
      <c r="K2849" s="106">
        <v>2.66</v>
      </c>
      <c r="L2849" s="106">
        <v>2.95</v>
      </c>
      <c r="M2849" s="106">
        <v>3.35</v>
      </c>
      <c r="N2849" s="106">
        <v>3.93</v>
      </c>
      <c r="O2849" s="106">
        <v>4.87</v>
      </c>
    </row>
    <row r="2850" spans="1:15">
      <c r="A2850" s="106">
        <v>2010</v>
      </c>
      <c r="B2850" s="106" t="s">
        <v>300</v>
      </c>
      <c r="C2850" s="106" t="s">
        <v>626</v>
      </c>
      <c r="D2850" s="106" t="s">
        <v>353</v>
      </c>
      <c r="E2850" s="106" t="s">
        <v>631</v>
      </c>
      <c r="F2850" s="106" t="s">
        <v>353</v>
      </c>
      <c r="G2850" s="106">
        <v>1.97</v>
      </c>
      <c r="H2850" s="106">
        <v>2.23</v>
      </c>
      <c r="I2850" s="106">
        <v>2.4900000000000002</v>
      </c>
      <c r="J2850" s="106">
        <v>2.79</v>
      </c>
      <c r="K2850" s="106">
        <v>3.13</v>
      </c>
      <c r="L2850" s="106">
        <v>3.53</v>
      </c>
      <c r="M2850" s="106">
        <v>4.01</v>
      </c>
      <c r="N2850" s="106">
        <v>4.6100000000000003</v>
      </c>
      <c r="O2850" s="106">
        <v>5.62</v>
      </c>
    </row>
    <row r="2851" spans="1:15">
      <c r="A2851" s="106">
        <v>2010</v>
      </c>
      <c r="B2851" s="106" t="s">
        <v>300</v>
      </c>
      <c r="C2851" s="106" t="s">
        <v>630</v>
      </c>
      <c r="D2851" s="106" t="s">
        <v>353</v>
      </c>
      <c r="E2851" s="106" t="s">
        <v>631</v>
      </c>
      <c r="F2851" s="106" t="s">
        <v>353</v>
      </c>
      <c r="G2851" s="106">
        <v>1.97</v>
      </c>
      <c r="H2851" s="106">
        <v>2.23</v>
      </c>
      <c r="I2851" s="106">
        <v>2.4900000000000002</v>
      </c>
      <c r="J2851" s="106">
        <v>2.79</v>
      </c>
      <c r="K2851" s="106">
        <v>3.13</v>
      </c>
      <c r="L2851" s="106">
        <v>3.53</v>
      </c>
      <c r="M2851" s="106">
        <v>4.01</v>
      </c>
      <c r="N2851" s="106">
        <v>4.6100000000000003</v>
      </c>
      <c r="O2851" s="106">
        <v>5.62</v>
      </c>
    </row>
    <row r="2852" spans="1:15">
      <c r="A2852" s="106">
        <v>2010</v>
      </c>
      <c r="B2852" s="106" t="s">
        <v>300</v>
      </c>
      <c r="C2852" s="106" t="s">
        <v>626</v>
      </c>
      <c r="D2852" s="106" t="s">
        <v>353</v>
      </c>
      <c r="E2852" s="106" t="s">
        <v>353</v>
      </c>
      <c r="F2852" s="106" t="s">
        <v>629</v>
      </c>
      <c r="G2852" s="106">
        <v>2.09</v>
      </c>
      <c r="H2852" s="106">
        <v>2.5299999999999998</v>
      </c>
      <c r="I2852" s="106">
        <v>2.98</v>
      </c>
      <c r="J2852" s="106">
        <v>3.47</v>
      </c>
      <c r="K2852" s="106">
        <v>4.0199999999999996</v>
      </c>
      <c r="L2852" s="106">
        <v>4.6500000000000004</v>
      </c>
      <c r="M2852" s="106">
        <v>5.52</v>
      </c>
      <c r="N2852" s="106">
        <v>6.89</v>
      </c>
      <c r="O2852" s="106">
        <v>9.65</v>
      </c>
    </row>
    <row r="2853" spans="1:15">
      <c r="A2853" s="106">
        <v>2010</v>
      </c>
      <c r="B2853" s="106" t="s">
        <v>300</v>
      </c>
      <c r="C2853" s="106" t="s">
        <v>630</v>
      </c>
      <c r="D2853" s="106" t="s">
        <v>353</v>
      </c>
      <c r="E2853" s="106" t="s">
        <v>353</v>
      </c>
      <c r="F2853" s="106" t="s">
        <v>629</v>
      </c>
      <c r="G2853" s="106">
        <v>2.09</v>
      </c>
      <c r="H2853" s="106">
        <v>2.5299999999999998</v>
      </c>
      <c r="I2853" s="106">
        <v>2.98</v>
      </c>
      <c r="J2853" s="106">
        <v>3.47</v>
      </c>
      <c r="K2853" s="106">
        <v>4.0199999999999996</v>
      </c>
      <c r="L2853" s="106">
        <v>4.6500000000000004</v>
      </c>
      <c r="M2853" s="106">
        <v>5.52</v>
      </c>
      <c r="N2853" s="106">
        <v>6.89</v>
      </c>
      <c r="O2853" s="106">
        <v>9.65</v>
      </c>
    </row>
    <row r="2854" spans="1:15">
      <c r="A2854" s="106">
        <v>2010</v>
      </c>
      <c r="B2854" s="106" t="s">
        <v>300</v>
      </c>
      <c r="C2854" s="106" t="s">
        <v>626</v>
      </c>
      <c r="D2854" s="106" t="s">
        <v>353</v>
      </c>
      <c r="E2854" s="106" t="s">
        <v>353</v>
      </c>
      <c r="F2854" s="106" t="s">
        <v>301</v>
      </c>
      <c r="G2854" s="106">
        <v>2</v>
      </c>
      <c r="H2854" s="106">
        <v>2.35</v>
      </c>
      <c r="I2854" s="106">
        <v>2.73</v>
      </c>
      <c r="J2854" s="106">
        <v>3.28</v>
      </c>
      <c r="K2854" s="106">
        <v>4.01</v>
      </c>
      <c r="L2854" s="106">
        <v>5.07</v>
      </c>
      <c r="M2854" s="106">
        <v>6.7</v>
      </c>
      <c r="N2854" s="106">
        <v>8.09</v>
      </c>
      <c r="O2854" s="106">
        <v>9.9700000000000006</v>
      </c>
    </row>
    <row r="2855" spans="1:15">
      <c r="A2855" s="106">
        <v>2010</v>
      </c>
      <c r="B2855" s="106" t="s">
        <v>300</v>
      </c>
      <c r="C2855" s="106" t="s">
        <v>630</v>
      </c>
      <c r="D2855" s="106" t="s">
        <v>353</v>
      </c>
      <c r="E2855" s="106" t="s">
        <v>353</v>
      </c>
      <c r="F2855" s="106" t="s">
        <v>301</v>
      </c>
      <c r="G2855" s="106">
        <v>2</v>
      </c>
      <c r="H2855" s="106">
        <v>2.35</v>
      </c>
      <c r="I2855" s="106">
        <v>2.73</v>
      </c>
      <c r="J2855" s="106">
        <v>3.28</v>
      </c>
      <c r="K2855" s="106">
        <v>4.01</v>
      </c>
      <c r="L2855" s="106">
        <v>5.07</v>
      </c>
      <c r="M2855" s="106">
        <v>6.7</v>
      </c>
      <c r="N2855" s="106">
        <v>8.09</v>
      </c>
      <c r="O2855" s="106">
        <v>9.9700000000000006</v>
      </c>
    </row>
    <row r="2856" spans="1:15">
      <c r="A2856" s="106">
        <v>2010</v>
      </c>
      <c r="B2856" s="106" t="s">
        <v>300</v>
      </c>
      <c r="C2856" s="106" t="s">
        <v>626</v>
      </c>
      <c r="D2856" s="106" t="s">
        <v>353</v>
      </c>
      <c r="E2856" s="106" t="s">
        <v>353</v>
      </c>
      <c r="F2856" s="106" t="s">
        <v>353</v>
      </c>
      <c r="G2856" s="106">
        <v>2.09</v>
      </c>
      <c r="H2856" s="106">
        <v>2.5099999999999998</v>
      </c>
      <c r="I2856" s="106">
        <v>2.98</v>
      </c>
      <c r="J2856" s="106">
        <v>3.46</v>
      </c>
      <c r="K2856" s="106">
        <v>4.0199999999999996</v>
      </c>
      <c r="L2856" s="106">
        <v>4.67</v>
      </c>
      <c r="M2856" s="106">
        <v>5.59</v>
      </c>
      <c r="N2856" s="106">
        <v>7</v>
      </c>
      <c r="O2856" s="106">
        <v>9.69</v>
      </c>
    </row>
    <row r="2857" spans="1:15">
      <c r="A2857" s="106">
        <v>2010</v>
      </c>
      <c r="B2857" s="106" t="s">
        <v>300</v>
      </c>
      <c r="C2857" s="106" t="s">
        <v>630</v>
      </c>
      <c r="D2857" s="106" t="s">
        <v>353</v>
      </c>
      <c r="E2857" s="106" t="s">
        <v>353</v>
      </c>
      <c r="F2857" s="106" t="s">
        <v>353</v>
      </c>
      <c r="G2857" s="106">
        <v>2.09</v>
      </c>
      <c r="H2857" s="106">
        <v>2.5099999999999998</v>
      </c>
      <c r="I2857" s="106">
        <v>2.98</v>
      </c>
      <c r="J2857" s="106">
        <v>3.46</v>
      </c>
      <c r="K2857" s="106">
        <v>4.0199999999999996</v>
      </c>
      <c r="L2857" s="106">
        <v>4.67</v>
      </c>
      <c r="M2857" s="106">
        <v>5.59</v>
      </c>
      <c r="N2857" s="106">
        <v>7</v>
      </c>
      <c r="O2857" s="106">
        <v>9.69</v>
      </c>
    </row>
    <row r="2858" spans="1:15">
      <c r="A2858" s="106">
        <v>2010</v>
      </c>
      <c r="B2858" s="106" t="s">
        <v>300</v>
      </c>
      <c r="C2858" s="106" t="s">
        <v>626</v>
      </c>
      <c r="D2858" s="106" t="s">
        <v>634</v>
      </c>
      <c r="E2858" s="106" t="s">
        <v>628</v>
      </c>
      <c r="F2858" s="106" t="s">
        <v>629</v>
      </c>
      <c r="G2858" s="106">
        <v>3.58</v>
      </c>
      <c r="H2858" s="106">
        <v>4.33</v>
      </c>
      <c r="I2858" s="106">
        <v>4.93</v>
      </c>
      <c r="J2858" s="106">
        <v>5.56</v>
      </c>
      <c r="K2858" s="106">
        <v>6.21</v>
      </c>
      <c r="L2858" s="106">
        <v>7</v>
      </c>
      <c r="M2858" s="106">
        <v>8.1199999999999992</v>
      </c>
      <c r="N2858" s="106">
        <v>9.9</v>
      </c>
      <c r="O2858" s="106">
        <v>13.68</v>
      </c>
    </row>
    <row r="2859" spans="1:15">
      <c r="A2859" s="106">
        <v>2010</v>
      </c>
      <c r="B2859" s="106" t="s">
        <v>300</v>
      </c>
      <c r="C2859" s="106" t="s">
        <v>630</v>
      </c>
      <c r="D2859" s="106" t="s">
        <v>634</v>
      </c>
      <c r="E2859" s="106" t="s">
        <v>628</v>
      </c>
      <c r="F2859" s="106" t="s">
        <v>629</v>
      </c>
      <c r="G2859" s="106">
        <v>3.58</v>
      </c>
      <c r="H2859" s="106">
        <v>4.33</v>
      </c>
      <c r="I2859" s="106">
        <v>4.93</v>
      </c>
      <c r="J2859" s="106">
        <v>5.56</v>
      </c>
      <c r="K2859" s="106">
        <v>6.21</v>
      </c>
      <c r="L2859" s="106">
        <v>7</v>
      </c>
      <c r="M2859" s="106">
        <v>8.1199999999999992</v>
      </c>
      <c r="N2859" s="106">
        <v>9.9</v>
      </c>
      <c r="O2859" s="106">
        <v>13.68</v>
      </c>
    </row>
    <row r="2860" spans="1:15">
      <c r="A2860" s="106">
        <v>2010</v>
      </c>
      <c r="B2860" s="106" t="s">
        <v>300</v>
      </c>
      <c r="C2860" s="106" t="s">
        <v>626</v>
      </c>
      <c r="D2860" s="106" t="s">
        <v>634</v>
      </c>
      <c r="E2860" s="106" t="s">
        <v>628</v>
      </c>
      <c r="F2860" s="106" t="s">
        <v>301</v>
      </c>
      <c r="G2860" s="106">
        <v>1.94</v>
      </c>
      <c r="H2860" s="106">
        <v>2.4500000000000002</v>
      </c>
      <c r="I2860" s="106">
        <v>3.53</v>
      </c>
      <c r="J2860" s="106">
        <v>4.75</v>
      </c>
      <c r="K2860" s="106">
        <v>5.87</v>
      </c>
      <c r="L2860" s="106">
        <v>7.12</v>
      </c>
      <c r="M2860" s="106">
        <v>9.2799999999999994</v>
      </c>
      <c r="N2860" s="106">
        <v>12.52</v>
      </c>
      <c r="O2860" s="106">
        <v>19.14</v>
      </c>
    </row>
    <row r="2861" spans="1:15">
      <c r="A2861" s="106">
        <v>2010</v>
      </c>
      <c r="B2861" s="106" t="s">
        <v>300</v>
      </c>
      <c r="C2861" s="106" t="s">
        <v>630</v>
      </c>
      <c r="D2861" s="106" t="s">
        <v>634</v>
      </c>
      <c r="E2861" s="106" t="s">
        <v>628</v>
      </c>
      <c r="F2861" s="106" t="s">
        <v>301</v>
      </c>
      <c r="G2861" s="106">
        <v>1.94</v>
      </c>
      <c r="H2861" s="106">
        <v>2.4500000000000002</v>
      </c>
      <c r="I2861" s="106">
        <v>3.53</v>
      </c>
      <c r="J2861" s="106">
        <v>4.75</v>
      </c>
      <c r="K2861" s="106">
        <v>5.87</v>
      </c>
      <c r="L2861" s="106">
        <v>7.12</v>
      </c>
      <c r="M2861" s="106">
        <v>9.2799999999999994</v>
      </c>
      <c r="N2861" s="106">
        <v>12.52</v>
      </c>
      <c r="O2861" s="106">
        <v>19.14</v>
      </c>
    </row>
    <row r="2862" spans="1:15">
      <c r="A2862" s="106">
        <v>2010</v>
      </c>
      <c r="B2862" s="106" t="s">
        <v>300</v>
      </c>
      <c r="C2862" s="106" t="s">
        <v>626</v>
      </c>
      <c r="D2862" s="106" t="s">
        <v>634</v>
      </c>
      <c r="E2862" s="106" t="s">
        <v>628</v>
      </c>
      <c r="F2862" s="106" t="s">
        <v>353</v>
      </c>
      <c r="G2862" s="106">
        <v>3.43</v>
      </c>
      <c r="H2862" s="106">
        <v>4.25</v>
      </c>
      <c r="I2862" s="106">
        <v>4.88</v>
      </c>
      <c r="J2862" s="106">
        <v>5.52</v>
      </c>
      <c r="K2862" s="106">
        <v>6.19</v>
      </c>
      <c r="L2862" s="106">
        <v>7.01</v>
      </c>
      <c r="M2862" s="106">
        <v>8.18</v>
      </c>
      <c r="N2862" s="106">
        <v>10.06</v>
      </c>
      <c r="O2862" s="106">
        <v>14.06</v>
      </c>
    </row>
    <row r="2863" spans="1:15">
      <c r="A2863" s="106">
        <v>2010</v>
      </c>
      <c r="B2863" s="106" t="s">
        <v>300</v>
      </c>
      <c r="C2863" s="106" t="s">
        <v>630</v>
      </c>
      <c r="D2863" s="106" t="s">
        <v>634</v>
      </c>
      <c r="E2863" s="106" t="s">
        <v>628</v>
      </c>
      <c r="F2863" s="106" t="s">
        <v>353</v>
      </c>
      <c r="G2863" s="106">
        <v>3.43</v>
      </c>
      <c r="H2863" s="106">
        <v>4.25</v>
      </c>
      <c r="I2863" s="106">
        <v>4.88</v>
      </c>
      <c r="J2863" s="106">
        <v>5.52</v>
      </c>
      <c r="K2863" s="106">
        <v>6.19</v>
      </c>
      <c r="L2863" s="106">
        <v>7.01</v>
      </c>
      <c r="M2863" s="106">
        <v>8.18</v>
      </c>
      <c r="N2863" s="106">
        <v>10.06</v>
      </c>
      <c r="O2863" s="106">
        <v>14.06</v>
      </c>
    </row>
    <row r="2864" spans="1:15">
      <c r="A2864" s="106">
        <v>2010</v>
      </c>
      <c r="B2864" s="106" t="s">
        <v>300</v>
      </c>
      <c r="C2864" s="106" t="s">
        <v>626</v>
      </c>
      <c r="D2864" s="106" t="s">
        <v>634</v>
      </c>
      <c r="E2864" s="106" t="s">
        <v>631</v>
      </c>
      <c r="F2864" s="106" t="s">
        <v>629</v>
      </c>
      <c r="G2864" s="106">
        <v>2.36</v>
      </c>
      <c r="H2864" s="106">
        <v>2.92</v>
      </c>
      <c r="I2864" s="106">
        <v>3.33</v>
      </c>
      <c r="J2864" s="106">
        <v>3.7</v>
      </c>
      <c r="K2864" s="106">
        <v>4.05</v>
      </c>
      <c r="L2864" s="106">
        <v>4.4000000000000004</v>
      </c>
      <c r="M2864" s="106">
        <v>4.8</v>
      </c>
      <c r="N2864" s="106">
        <v>5.34</v>
      </c>
      <c r="O2864" s="106">
        <v>6.18</v>
      </c>
    </row>
    <row r="2865" spans="1:15">
      <c r="A2865" s="106">
        <v>2010</v>
      </c>
      <c r="B2865" s="106" t="s">
        <v>300</v>
      </c>
      <c r="C2865" s="106" t="s">
        <v>630</v>
      </c>
      <c r="D2865" s="106" t="s">
        <v>634</v>
      </c>
      <c r="E2865" s="106" t="s">
        <v>631</v>
      </c>
      <c r="F2865" s="106" t="s">
        <v>629</v>
      </c>
      <c r="G2865" s="106">
        <v>2.36</v>
      </c>
      <c r="H2865" s="106">
        <v>2.92</v>
      </c>
      <c r="I2865" s="106">
        <v>3.33</v>
      </c>
      <c r="J2865" s="106">
        <v>3.7</v>
      </c>
      <c r="K2865" s="106">
        <v>4.05</v>
      </c>
      <c r="L2865" s="106">
        <v>4.4000000000000004</v>
      </c>
      <c r="M2865" s="106">
        <v>4.8</v>
      </c>
      <c r="N2865" s="106">
        <v>5.34</v>
      </c>
      <c r="O2865" s="106">
        <v>6.18</v>
      </c>
    </row>
    <row r="2866" spans="1:15">
      <c r="A2866" s="106">
        <v>2010</v>
      </c>
      <c r="B2866" s="106" t="s">
        <v>300</v>
      </c>
      <c r="C2866" s="106" t="s">
        <v>626</v>
      </c>
      <c r="D2866" s="106" t="s">
        <v>634</v>
      </c>
      <c r="E2866" s="106" t="s">
        <v>631</v>
      </c>
      <c r="F2866" s="106" t="s">
        <v>301</v>
      </c>
      <c r="G2866" s="106">
        <v>2.13</v>
      </c>
      <c r="H2866" s="106">
        <v>2.82</v>
      </c>
      <c r="I2866" s="106">
        <v>3.34</v>
      </c>
      <c r="J2866" s="106">
        <v>3.81</v>
      </c>
      <c r="K2866" s="106">
        <v>4.18</v>
      </c>
      <c r="L2866" s="106">
        <v>4.57</v>
      </c>
      <c r="M2866" s="106">
        <v>5.0199999999999996</v>
      </c>
      <c r="N2866" s="106">
        <v>5.6</v>
      </c>
      <c r="O2866" s="106">
        <v>6.45</v>
      </c>
    </row>
    <row r="2867" spans="1:15">
      <c r="A2867" s="106">
        <v>2010</v>
      </c>
      <c r="B2867" s="106" t="s">
        <v>300</v>
      </c>
      <c r="C2867" s="106" t="s">
        <v>630</v>
      </c>
      <c r="D2867" s="106" t="s">
        <v>634</v>
      </c>
      <c r="E2867" s="106" t="s">
        <v>631</v>
      </c>
      <c r="F2867" s="106" t="s">
        <v>301</v>
      </c>
      <c r="G2867" s="106">
        <v>2.13</v>
      </c>
      <c r="H2867" s="106">
        <v>2.82</v>
      </c>
      <c r="I2867" s="106">
        <v>3.34</v>
      </c>
      <c r="J2867" s="106">
        <v>3.81</v>
      </c>
      <c r="K2867" s="106">
        <v>4.18</v>
      </c>
      <c r="L2867" s="106">
        <v>4.57</v>
      </c>
      <c r="M2867" s="106">
        <v>5.0199999999999996</v>
      </c>
      <c r="N2867" s="106">
        <v>5.6</v>
      </c>
      <c r="O2867" s="106">
        <v>6.45</v>
      </c>
    </row>
    <row r="2868" spans="1:15">
      <c r="A2868" s="106">
        <v>2010</v>
      </c>
      <c r="B2868" s="106" t="s">
        <v>300</v>
      </c>
      <c r="C2868" s="106" t="s">
        <v>626</v>
      </c>
      <c r="D2868" s="106" t="s">
        <v>634</v>
      </c>
      <c r="E2868" s="106" t="s">
        <v>631</v>
      </c>
      <c r="F2868" s="106" t="s">
        <v>353</v>
      </c>
      <c r="G2868" s="106">
        <v>2.35</v>
      </c>
      <c r="H2868" s="106">
        <v>2.91</v>
      </c>
      <c r="I2868" s="106">
        <v>3.33</v>
      </c>
      <c r="J2868" s="106">
        <v>3.71</v>
      </c>
      <c r="K2868" s="106">
        <v>4.05</v>
      </c>
      <c r="L2868" s="106">
        <v>4.41</v>
      </c>
      <c r="M2868" s="106">
        <v>4.8099999999999996</v>
      </c>
      <c r="N2868" s="106">
        <v>5.35</v>
      </c>
      <c r="O2868" s="106">
        <v>6.19</v>
      </c>
    </row>
    <row r="2869" spans="1:15">
      <c r="A2869" s="106">
        <v>2010</v>
      </c>
      <c r="B2869" s="106" t="s">
        <v>300</v>
      </c>
      <c r="C2869" s="106" t="s">
        <v>630</v>
      </c>
      <c r="D2869" s="106" t="s">
        <v>634</v>
      </c>
      <c r="E2869" s="106" t="s">
        <v>631</v>
      </c>
      <c r="F2869" s="106" t="s">
        <v>353</v>
      </c>
      <c r="G2869" s="106">
        <v>2.35</v>
      </c>
      <c r="H2869" s="106">
        <v>2.91</v>
      </c>
      <c r="I2869" s="106">
        <v>3.33</v>
      </c>
      <c r="J2869" s="106">
        <v>3.71</v>
      </c>
      <c r="K2869" s="106">
        <v>4.05</v>
      </c>
      <c r="L2869" s="106">
        <v>4.41</v>
      </c>
      <c r="M2869" s="106">
        <v>4.8099999999999996</v>
      </c>
      <c r="N2869" s="106">
        <v>5.35</v>
      </c>
      <c r="O2869" s="106">
        <v>6.19</v>
      </c>
    </row>
    <row r="2870" spans="1:15">
      <c r="A2870" s="106">
        <v>2010</v>
      </c>
      <c r="B2870" s="106" t="s">
        <v>300</v>
      </c>
      <c r="C2870" s="106" t="s">
        <v>626</v>
      </c>
      <c r="D2870" s="106" t="s">
        <v>634</v>
      </c>
      <c r="E2870" s="106" t="s">
        <v>353</v>
      </c>
      <c r="F2870" s="106" t="s">
        <v>629</v>
      </c>
      <c r="G2870" s="106">
        <v>2.63</v>
      </c>
      <c r="H2870" s="106">
        <v>3.28</v>
      </c>
      <c r="I2870" s="106">
        <v>3.74</v>
      </c>
      <c r="J2870" s="106">
        <v>4.18</v>
      </c>
      <c r="K2870" s="106">
        <v>4.62</v>
      </c>
      <c r="L2870" s="106">
        <v>5.16</v>
      </c>
      <c r="M2870" s="106">
        <v>5.82</v>
      </c>
      <c r="N2870" s="106">
        <v>6.79</v>
      </c>
      <c r="O2870" s="106">
        <v>9.09</v>
      </c>
    </row>
    <row r="2871" spans="1:15">
      <c r="A2871" s="106">
        <v>2010</v>
      </c>
      <c r="B2871" s="106" t="s">
        <v>300</v>
      </c>
      <c r="C2871" s="106" t="s">
        <v>630</v>
      </c>
      <c r="D2871" s="106" t="s">
        <v>634</v>
      </c>
      <c r="E2871" s="106" t="s">
        <v>353</v>
      </c>
      <c r="F2871" s="106" t="s">
        <v>629</v>
      </c>
      <c r="G2871" s="106">
        <v>2.63</v>
      </c>
      <c r="H2871" s="106">
        <v>3.28</v>
      </c>
      <c r="I2871" s="106">
        <v>3.74</v>
      </c>
      <c r="J2871" s="106">
        <v>4.18</v>
      </c>
      <c r="K2871" s="106">
        <v>4.62</v>
      </c>
      <c r="L2871" s="106">
        <v>5.16</v>
      </c>
      <c r="M2871" s="106">
        <v>5.82</v>
      </c>
      <c r="N2871" s="106">
        <v>6.79</v>
      </c>
      <c r="O2871" s="106">
        <v>9.09</v>
      </c>
    </row>
    <row r="2872" spans="1:15">
      <c r="A2872" s="106">
        <v>2010</v>
      </c>
      <c r="B2872" s="106" t="s">
        <v>300</v>
      </c>
      <c r="C2872" s="106" t="s">
        <v>626</v>
      </c>
      <c r="D2872" s="106" t="s">
        <v>634</v>
      </c>
      <c r="E2872" s="106" t="s">
        <v>353</v>
      </c>
      <c r="F2872" s="106" t="s">
        <v>301</v>
      </c>
      <c r="G2872" s="106">
        <v>1.98</v>
      </c>
      <c r="H2872" s="106">
        <v>2.69</v>
      </c>
      <c r="I2872" s="106">
        <v>3.38</v>
      </c>
      <c r="J2872" s="106">
        <v>3.99</v>
      </c>
      <c r="K2872" s="106">
        <v>4.53</v>
      </c>
      <c r="L2872" s="106">
        <v>5.15</v>
      </c>
      <c r="M2872" s="106">
        <v>5.94</v>
      </c>
      <c r="N2872" s="106">
        <v>7.45</v>
      </c>
      <c r="O2872" s="106">
        <v>11.94</v>
      </c>
    </row>
    <row r="2873" spans="1:15">
      <c r="A2873" s="106">
        <v>2010</v>
      </c>
      <c r="B2873" s="106" t="s">
        <v>300</v>
      </c>
      <c r="C2873" s="106" t="s">
        <v>630</v>
      </c>
      <c r="D2873" s="106" t="s">
        <v>634</v>
      </c>
      <c r="E2873" s="106" t="s">
        <v>353</v>
      </c>
      <c r="F2873" s="106" t="s">
        <v>301</v>
      </c>
      <c r="G2873" s="106">
        <v>1.98</v>
      </c>
      <c r="H2873" s="106">
        <v>2.69</v>
      </c>
      <c r="I2873" s="106">
        <v>3.38</v>
      </c>
      <c r="J2873" s="106">
        <v>3.99</v>
      </c>
      <c r="K2873" s="106">
        <v>4.53</v>
      </c>
      <c r="L2873" s="106">
        <v>5.15</v>
      </c>
      <c r="M2873" s="106">
        <v>5.94</v>
      </c>
      <c r="N2873" s="106">
        <v>7.45</v>
      </c>
      <c r="O2873" s="106">
        <v>11.94</v>
      </c>
    </row>
    <row r="2874" spans="1:15">
      <c r="A2874" s="106">
        <v>2010</v>
      </c>
      <c r="B2874" s="106" t="s">
        <v>300</v>
      </c>
      <c r="C2874" s="106" t="s">
        <v>626</v>
      </c>
      <c r="D2874" s="106" t="s">
        <v>634</v>
      </c>
      <c r="E2874" s="106" t="s">
        <v>353</v>
      </c>
      <c r="F2874" s="106" t="s">
        <v>353</v>
      </c>
      <c r="G2874" s="106">
        <v>2.58</v>
      </c>
      <c r="H2874" s="106">
        <v>3.24</v>
      </c>
      <c r="I2874" s="106">
        <v>3.73</v>
      </c>
      <c r="J2874" s="106">
        <v>4.17</v>
      </c>
      <c r="K2874" s="106">
        <v>4.62</v>
      </c>
      <c r="L2874" s="106">
        <v>5.16</v>
      </c>
      <c r="M2874" s="106">
        <v>5.83</v>
      </c>
      <c r="N2874" s="106">
        <v>6.82</v>
      </c>
      <c r="O2874" s="106">
        <v>9.24</v>
      </c>
    </row>
    <row r="2875" spans="1:15">
      <c r="A2875" s="106">
        <v>2010</v>
      </c>
      <c r="B2875" s="106" t="s">
        <v>300</v>
      </c>
      <c r="C2875" s="106" t="s">
        <v>630</v>
      </c>
      <c r="D2875" s="106" t="s">
        <v>634</v>
      </c>
      <c r="E2875" s="106" t="s">
        <v>353</v>
      </c>
      <c r="F2875" s="106" t="s">
        <v>353</v>
      </c>
      <c r="G2875" s="106">
        <v>2.58</v>
      </c>
      <c r="H2875" s="106">
        <v>3.24</v>
      </c>
      <c r="I2875" s="106">
        <v>3.73</v>
      </c>
      <c r="J2875" s="106">
        <v>4.17</v>
      </c>
      <c r="K2875" s="106">
        <v>4.62</v>
      </c>
      <c r="L2875" s="106">
        <v>5.16</v>
      </c>
      <c r="M2875" s="106">
        <v>5.83</v>
      </c>
      <c r="N2875" s="106">
        <v>6.82</v>
      </c>
      <c r="O2875" s="106">
        <v>9.24</v>
      </c>
    </row>
    <row r="2876" spans="1:15">
      <c r="A2876" s="106">
        <v>2010</v>
      </c>
      <c r="B2876" s="106" t="s">
        <v>301</v>
      </c>
      <c r="C2876" s="106" t="s">
        <v>626</v>
      </c>
      <c r="D2876" s="106" t="s">
        <v>627</v>
      </c>
      <c r="E2876" s="106" t="s">
        <v>628</v>
      </c>
      <c r="F2876" s="106" t="s">
        <v>629</v>
      </c>
      <c r="G2876" s="106">
        <v>4.8600000000000003</v>
      </c>
      <c r="H2876" s="106">
        <v>5.95</v>
      </c>
      <c r="I2876" s="106">
        <v>7.22</v>
      </c>
      <c r="J2876" s="106">
        <v>8.5399999999999991</v>
      </c>
      <c r="K2876" s="106">
        <v>10</v>
      </c>
      <c r="L2876" s="106">
        <v>11.69</v>
      </c>
      <c r="M2876" s="106">
        <v>14.09</v>
      </c>
      <c r="N2876" s="106">
        <v>17.34</v>
      </c>
      <c r="O2876" s="106">
        <v>22.76</v>
      </c>
    </row>
    <row r="2877" spans="1:15">
      <c r="A2877" s="106">
        <v>2010</v>
      </c>
      <c r="B2877" s="106" t="s">
        <v>301</v>
      </c>
      <c r="C2877" s="106" t="s">
        <v>630</v>
      </c>
      <c r="D2877" s="106" t="s">
        <v>627</v>
      </c>
      <c r="E2877" s="106" t="s">
        <v>628</v>
      </c>
      <c r="F2877" s="106" t="s">
        <v>629</v>
      </c>
      <c r="G2877" s="106">
        <v>4.8600000000000003</v>
      </c>
      <c r="H2877" s="106">
        <v>5.95</v>
      </c>
      <c r="I2877" s="106">
        <v>7.22</v>
      </c>
      <c r="J2877" s="106">
        <v>8.5399999999999991</v>
      </c>
      <c r="K2877" s="106">
        <v>10</v>
      </c>
      <c r="L2877" s="106">
        <v>11.69</v>
      </c>
      <c r="M2877" s="106">
        <v>14.09</v>
      </c>
      <c r="N2877" s="106">
        <v>17.34</v>
      </c>
      <c r="O2877" s="106">
        <v>22.76</v>
      </c>
    </row>
    <row r="2878" spans="1:15">
      <c r="A2878" s="106">
        <v>2010</v>
      </c>
      <c r="B2878" s="106" t="s">
        <v>301</v>
      </c>
      <c r="C2878" s="106" t="s">
        <v>626</v>
      </c>
      <c r="D2878" s="106" t="s">
        <v>627</v>
      </c>
      <c r="E2878" s="106" t="s">
        <v>628</v>
      </c>
      <c r="F2878" s="106" t="s">
        <v>301</v>
      </c>
      <c r="G2878" s="106">
        <v>3.56</v>
      </c>
      <c r="H2878" s="106">
        <v>3.92</v>
      </c>
      <c r="I2878" s="106">
        <v>4.25</v>
      </c>
      <c r="J2878" s="106">
        <v>4.3899999999999997</v>
      </c>
      <c r="K2878" s="106">
        <v>5.3</v>
      </c>
      <c r="L2878" s="106">
        <v>6.46</v>
      </c>
      <c r="M2878" s="106">
        <v>8.36</v>
      </c>
      <c r="N2878" s="106">
        <v>11.44</v>
      </c>
      <c r="O2878" s="106">
        <v>16.47</v>
      </c>
    </row>
    <row r="2879" spans="1:15">
      <c r="A2879" s="106">
        <v>2010</v>
      </c>
      <c r="B2879" s="106" t="s">
        <v>301</v>
      </c>
      <c r="C2879" s="106" t="s">
        <v>630</v>
      </c>
      <c r="D2879" s="106" t="s">
        <v>627</v>
      </c>
      <c r="E2879" s="106" t="s">
        <v>628</v>
      </c>
      <c r="F2879" s="106" t="s">
        <v>301</v>
      </c>
      <c r="G2879" s="106">
        <v>3.56</v>
      </c>
      <c r="H2879" s="106">
        <v>3.92</v>
      </c>
      <c r="I2879" s="106">
        <v>4.25</v>
      </c>
      <c r="J2879" s="106">
        <v>4.3899999999999997</v>
      </c>
      <c r="K2879" s="106">
        <v>5.3</v>
      </c>
      <c r="L2879" s="106">
        <v>6.46</v>
      </c>
      <c r="M2879" s="106">
        <v>8.36</v>
      </c>
      <c r="N2879" s="106">
        <v>11.44</v>
      </c>
      <c r="O2879" s="106">
        <v>16.47</v>
      </c>
    </row>
    <row r="2880" spans="1:15">
      <c r="A2880" s="106">
        <v>2010</v>
      </c>
      <c r="B2880" s="106" t="s">
        <v>301</v>
      </c>
      <c r="C2880" s="106" t="s">
        <v>626</v>
      </c>
      <c r="D2880" s="106" t="s">
        <v>627</v>
      </c>
      <c r="E2880" s="106" t="s">
        <v>628</v>
      </c>
      <c r="F2880" s="106" t="s">
        <v>353</v>
      </c>
      <c r="G2880" s="106">
        <v>4.79</v>
      </c>
      <c r="H2880" s="106">
        <v>5.89</v>
      </c>
      <c r="I2880" s="106">
        <v>7.13</v>
      </c>
      <c r="J2880" s="106">
        <v>8.42</v>
      </c>
      <c r="K2880" s="106">
        <v>9.94</v>
      </c>
      <c r="L2880" s="106">
        <v>11.61</v>
      </c>
      <c r="M2880" s="106">
        <v>14.01</v>
      </c>
      <c r="N2880" s="106">
        <v>17.28</v>
      </c>
      <c r="O2880" s="106">
        <v>22.74</v>
      </c>
    </row>
    <row r="2881" spans="1:15">
      <c r="A2881" s="106">
        <v>2010</v>
      </c>
      <c r="B2881" s="106" t="s">
        <v>301</v>
      </c>
      <c r="C2881" s="106" t="s">
        <v>630</v>
      </c>
      <c r="D2881" s="106" t="s">
        <v>627</v>
      </c>
      <c r="E2881" s="106" t="s">
        <v>628</v>
      </c>
      <c r="F2881" s="106" t="s">
        <v>353</v>
      </c>
      <c r="G2881" s="106">
        <v>4.79</v>
      </c>
      <c r="H2881" s="106">
        <v>5.89</v>
      </c>
      <c r="I2881" s="106">
        <v>7.13</v>
      </c>
      <c r="J2881" s="106">
        <v>8.42</v>
      </c>
      <c r="K2881" s="106">
        <v>9.94</v>
      </c>
      <c r="L2881" s="106">
        <v>11.61</v>
      </c>
      <c r="M2881" s="106">
        <v>14.01</v>
      </c>
      <c r="N2881" s="106">
        <v>17.28</v>
      </c>
      <c r="O2881" s="106">
        <v>22.74</v>
      </c>
    </row>
    <row r="2882" spans="1:15">
      <c r="A2882" s="106">
        <v>2010</v>
      </c>
      <c r="B2882" s="106" t="s">
        <v>301</v>
      </c>
      <c r="C2882" s="106" t="s">
        <v>626</v>
      </c>
      <c r="D2882" s="106" t="s">
        <v>627</v>
      </c>
      <c r="E2882" s="106" t="s">
        <v>631</v>
      </c>
      <c r="F2882" s="106" t="s">
        <v>629</v>
      </c>
      <c r="G2882" s="106">
        <v>3.1</v>
      </c>
      <c r="H2882" s="106">
        <v>3.43</v>
      </c>
      <c r="I2882" s="106">
        <v>3.74</v>
      </c>
      <c r="J2882" s="106">
        <v>4.0599999999999996</v>
      </c>
      <c r="K2882" s="106">
        <v>4.42</v>
      </c>
      <c r="L2882" s="106">
        <v>4.91</v>
      </c>
      <c r="M2882" s="106">
        <v>5.64</v>
      </c>
      <c r="N2882" s="106">
        <v>7.01</v>
      </c>
      <c r="O2882" s="106">
        <v>8.5299999999999994</v>
      </c>
    </row>
    <row r="2883" spans="1:15">
      <c r="A2883" s="106">
        <v>2010</v>
      </c>
      <c r="B2883" s="106" t="s">
        <v>301</v>
      </c>
      <c r="C2883" s="106" t="s">
        <v>630</v>
      </c>
      <c r="D2883" s="106" t="s">
        <v>627</v>
      </c>
      <c r="E2883" s="106" t="s">
        <v>631</v>
      </c>
      <c r="F2883" s="106" t="s">
        <v>629</v>
      </c>
      <c r="G2883" s="106">
        <v>3.1</v>
      </c>
      <c r="H2883" s="106">
        <v>3.43</v>
      </c>
      <c r="I2883" s="106">
        <v>3.74</v>
      </c>
      <c r="J2883" s="106">
        <v>4.0599999999999996</v>
      </c>
      <c r="K2883" s="106">
        <v>4.42</v>
      </c>
      <c r="L2883" s="106">
        <v>4.91</v>
      </c>
      <c r="M2883" s="106">
        <v>5.64</v>
      </c>
      <c r="N2883" s="106">
        <v>7.01</v>
      </c>
      <c r="O2883" s="106">
        <v>8.5299999999999994</v>
      </c>
    </row>
    <row r="2884" spans="1:15">
      <c r="A2884" s="106">
        <v>2010</v>
      </c>
      <c r="B2884" s="106" t="s">
        <v>301</v>
      </c>
      <c r="C2884" s="106" t="s">
        <v>626</v>
      </c>
      <c r="D2884" s="106" t="s">
        <v>627</v>
      </c>
      <c r="E2884" s="106" t="s">
        <v>631</v>
      </c>
      <c r="F2884" s="106" t="s">
        <v>301</v>
      </c>
      <c r="G2884" s="106">
        <v>2.92</v>
      </c>
      <c r="H2884" s="106">
        <v>2.98</v>
      </c>
      <c r="I2884" s="106">
        <v>3.03</v>
      </c>
      <c r="J2884" s="106">
        <v>3.19</v>
      </c>
      <c r="K2884" s="106">
        <v>3.42</v>
      </c>
      <c r="L2884" s="106">
        <v>3.77</v>
      </c>
      <c r="M2884" s="106">
        <v>4.3600000000000003</v>
      </c>
      <c r="N2884" s="106">
        <v>5.48</v>
      </c>
      <c r="O2884" s="106">
        <v>7.95</v>
      </c>
    </row>
    <row r="2885" spans="1:15">
      <c r="A2885" s="106">
        <v>2010</v>
      </c>
      <c r="B2885" s="106" t="s">
        <v>301</v>
      </c>
      <c r="C2885" s="106" t="s">
        <v>630</v>
      </c>
      <c r="D2885" s="106" t="s">
        <v>627</v>
      </c>
      <c r="E2885" s="106" t="s">
        <v>631</v>
      </c>
      <c r="F2885" s="106" t="s">
        <v>301</v>
      </c>
      <c r="G2885" s="106">
        <v>2.92</v>
      </c>
      <c r="H2885" s="106">
        <v>2.98</v>
      </c>
      <c r="I2885" s="106">
        <v>3.03</v>
      </c>
      <c r="J2885" s="106">
        <v>3.19</v>
      </c>
      <c r="K2885" s="106">
        <v>3.42</v>
      </c>
      <c r="L2885" s="106">
        <v>3.77</v>
      </c>
      <c r="M2885" s="106">
        <v>4.3600000000000003</v>
      </c>
      <c r="N2885" s="106">
        <v>5.48</v>
      </c>
      <c r="O2885" s="106">
        <v>7.95</v>
      </c>
    </row>
    <row r="2886" spans="1:15">
      <c r="A2886" s="106">
        <v>2010</v>
      </c>
      <c r="B2886" s="106" t="s">
        <v>301</v>
      </c>
      <c r="C2886" s="106" t="s">
        <v>626</v>
      </c>
      <c r="D2886" s="106" t="s">
        <v>627</v>
      </c>
      <c r="E2886" s="106" t="s">
        <v>631</v>
      </c>
      <c r="F2886" s="106" t="s">
        <v>353</v>
      </c>
      <c r="G2886" s="106">
        <v>3</v>
      </c>
      <c r="H2886" s="106">
        <v>3.25</v>
      </c>
      <c r="I2886" s="106">
        <v>3.56</v>
      </c>
      <c r="J2886" s="106">
        <v>3.91</v>
      </c>
      <c r="K2886" s="106">
        <v>4.29</v>
      </c>
      <c r="L2886" s="106">
        <v>4.72</v>
      </c>
      <c r="M2886" s="106">
        <v>5.46</v>
      </c>
      <c r="N2886" s="106">
        <v>6.73</v>
      </c>
      <c r="O2886" s="106">
        <v>8.49</v>
      </c>
    </row>
    <row r="2887" spans="1:15">
      <c r="A2887" s="106">
        <v>2010</v>
      </c>
      <c r="B2887" s="106" t="s">
        <v>301</v>
      </c>
      <c r="C2887" s="106" t="s">
        <v>630</v>
      </c>
      <c r="D2887" s="106" t="s">
        <v>627</v>
      </c>
      <c r="E2887" s="106" t="s">
        <v>631</v>
      </c>
      <c r="F2887" s="106" t="s">
        <v>353</v>
      </c>
      <c r="G2887" s="106">
        <v>3</v>
      </c>
      <c r="H2887" s="106">
        <v>3.25</v>
      </c>
      <c r="I2887" s="106">
        <v>3.56</v>
      </c>
      <c r="J2887" s="106">
        <v>3.91</v>
      </c>
      <c r="K2887" s="106">
        <v>4.29</v>
      </c>
      <c r="L2887" s="106">
        <v>4.72</v>
      </c>
      <c r="M2887" s="106">
        <v>5.46</v>
      </c>
      <c r="N2887" s="106">
        <v>6.73</v>
      </c>
      <c r="O2887" s="106">
        <v>8.49</v>
      </c>
    </row>
    <row r="2888" spans="1:15">
      <c r="A2888" s="106">
        <v>2010</v>
      </c>
      <c r="B2888" s="106" t="s">
        <v>301</v>
      </c>
      <c r="C2888" s="106" t="s">
        <v>626</v>
      </c>
      <c r="D2888" s="106" t="s">
        <v>627</v>
      </c>
      <c r="E2888" s="106" t="s">
        <v>353</v>
      </c>
      <c r="F2888" s="106" t="s">
        <v>629</v>
      </c>
      <c r="G2888" s="106">
        <v>3.24</v>
      </c>
      <c r="H2888" s="106">
        <v>3.72</v>
      </c>
      <c r="I2888" s="106">
        <v>4.21</v>
      </c>
      <c r="J2888" s="106">
        <v>4.74</v>
      </c>
      <c r="K2888" s="106">
        <v>5.53</v>
      </c>
      <c r="L2888" s="106">
        <v>6.77</v>
      </c>
      <c r="M2888" s="106">
        <v>8.27</v>
      </c>
      <c r="N2888" s="106">
        <v>10.57</v>
      </c>
      <c r="O2888" s="106">
        <v>15.34</v>
      </c>
    </row>
    <row r="2889" spans="1:15">
      <c r="A2889" s="106">
        <v>2010</v>
      </c>
      <c r="B2889" s="106" t="s">
        <v>301</v>
      </c>
      <c r="C2889" s="106" t="s">
        <v>630</v>
      </c>
      <c r="D2889" s="106" t="s">
        <v>627</v>
      </c>
      <c r="E2889" s="106" t="s">
        <v>353</v>
      </c>
      <c r="F2889" s="106" t="s">
        <v>629</v>
      </c>
      <c r="G2889" s="106">
        <v>3.24</v>
      </c>
      <c r="H2889" s="106">
        <v>3.72</v>
      </c>
      <c r="I2889" s="106">
        <v>4.21</v>
      </c>
      <c r="J2889" s="106">
        <v>4.74</v>
      </c>
      <c r="K2889" s="106">
        <v>5.53</v>
      </c>
      <c r="L2889" s="106">
        <v>6.77</v>
      </c>
      <c r="M2889" s="106">
        <v>8.27</v>
      </c>
      <c r="N2889" s="106">
        <v>10.57</v>
      </c>
      <c r="O2889" s="106">
        <v>15.34</v>
      </c>
    </row>
    <row r="2890" spans="1:15">
      <c r="A2890" s="106">
        <v>2010</v>
      </c>
      <c r="B2890" s="106" t="s">
        <v>301</v>
      </c>
      <c r="C2890" s="106" t="s">
        <v>626</v>
      </c>
      <c r="D2890" s="106" t="s">
        <v>627</v>
      </c>
      <c r="E2890" s="106" t="s">
        <v>353</v>
      </c>
      <c r="F2890" s="106" t="s">
        <v>301</v>
      </c>
      <c r="G2890" s="106">
        <v>2.92</v>
      </c>
      <c r="H2890" s="106">
        <v>2.99</v>
      </c>
      <c r="I2890" s="106">
        <v>3.05</v>
      </c>
      <c r="J2890" s="106">
        <v>3.21</v>
      </c>
      <c r="K2890" s="106">
        <v>3.47</v>
      </c>
      <c r="L2890" s="106">
        <v>3.86</v>
      </c>
      <c r="M2890" s="106">
        <v>4.47</v>
      </c>
      <c r="N2890" s="106">
        <v>5.67</v>
      </c>
      <c r="O2890" s="106">
        <v>8.49</v>
      </c>
    </row>
    <row r="2891" spans="1:15">
      <c r="A2891" s="106">
        <v>2010</v>
      </c>
      <c r="B2891" s="106" t="s">
        <v>301</v>
      </c>
      <c r="C2891" s="106" t="s">
        <v>630</v>
      </c>
      <c r="D2891" s="106" t="s">
        <v>627</v>
      </c>
      <c r="E2891" s="106" t="s">
        <v>353</v>
      </c>
      <c r="F2891" s="106" t="s">
        <v>301</v>
      </c>
      <c r="G2891" s="106">
        <v>2.92</v>
      </c>
      <c r="H2891" s="106">
        <v>2.99</v>
      </c>
      <c r="I2891" s="106">
        <v>3.05</v>
      </c>
      <c r="J2891" s="106">
        <v>3.21</v>
      </c>
      <c r="K2891" s="106">
        <v>3.47</v>
      </c>
      <c r="L2891" s="106">
        <v>3.86</v>
      </c>
      <c r="M2891" s="106">
        <v>4.47</v>
      </c>
      <c r="N2891" s="106">
        <v>5.67</v>
      </c>
      <c r="O2891" s="106">
        <v>8.49</v>
      </c>
    </row>
    <row r="2892" spans="1:15">
      <c r="A2892" s="106">
        <v>2010</v>
      </c>
      <c r="B2892" s="106" t="s">
        <v>301</v>
      </c>
      <c r="C2892" s="106" t="s">
        <v>626</v>
      </c>
      <c r="D2892" s="106" t="s">
        <v>627</v>
      </c>
      <c r="E2892" s="106" t="s">
        <v>353</v>
      </c>
      <c r="F2892" s="106" t="s">
        <v>353</v>
      </c>
      <c r="G2892" s="106">
        <v>3.09</v>
      </c>
      <c r="H2892" s="106">
        <v>3.49</v>
      </c>
      <c r="I2892" s="106">
        <v>3.97</v>
      </c>
      <c r="J2892" s="106">
        <v>4.46</v>
      </c>
      <c r="K2892" s="106">
        <v>5.19</v>
      </c>
      <c r="L2892" s="106">
        <v>6.27</v>
      </c>
      <c r="M2892" s="106">
        <v>7.94</v>
      </c>
      <c r="N2892" s="106">
        <v>9.93</v>
      </c>
      <c r="O2892" s="106">
        <v>14.5</v>
      </c>
    </row>
    <row r="2893" spans="1:15">
      <c r="A2893" s="106">
        <v>2010</v>
      </c>
      <c r="B2893" s="106" t="s">
        <v>301</v>
      </c>
      <c r="C2893" s="106" t="s">
        <v>630</v>
      </c>
      <c r="D2893" s="106" t="s">
        <v>627</v>
      </c>
      <c r="E2893" s="106" t="s">
        <v>353</v>
      </c>
      <c r="F2893" s="106" t="s">
        <v>353</v>
      </c>
      <c r="G2893" s="106">
        <v>3.09</v>
      </c>
      <c r="H2893" s="106">
        <v>3.49</v>
      </c>
      <c r="I2893" s="106">
        <v>3.97</v>
      </c>
      <c r="J2893" s="106">
        <v>4.46</v>
      </c>
      <c r="K2893" s="106">
        <v>5.19</v>
      </c>
      <c r="L2893" s="106">
        <v>6.27</v>
      </c>
      <c r="M2893" s="106">
        <v>7.94</v>
      </c>
      <c r="N2893" s="106">
        <v>9.93</v>
      </c>
      <c r="O2893" s="106">
        <v>14.5</v>
      </c>
    </row>
    <row r="2894" spans="1:15">
      <c r="A2894" s="106">
        <v>2010</v>
      </c>
      <c r="B2894" s="106" t="s">
        <v>301</v>
      </c>
      <c r="C2894" s="106" t="s">
        <v>626</v>
      </c>
      <c r="D2894" s="106" t="s">
        <v>113</v>
      </c>
      <c r="E2894" s="106" t="s">
        <v>628</v>
      </c>
      <c r="F2894" s="106" t="s">
        <v>629</v>
      </c>
      <c r="G2894" s="106">
        <v>4.62</v>
      </c>
      <c r="H2894" s="106">
        <v>5.41</v>
      </c>
      <c r="I2894" s="106">
        <v>6.31</v>
      </c>
      <c r="J2894" s="106">
        <v>7.28</v>
      </c>
      <c r="K2894" s="106">
        <v>8.76</v>
      </c>
      <c r="L2894" s="106">
        <v>10.46</v>
      </c>
      <c r="M2894" s="106">
        <v>11.84</v>
      </c>
      <c r="N2894" s="106">
        <v>14.76</v>
      </c>
      <c r="O2894" s="106">
        <v>20.059999999999999</v>
      </c>
    </row>
    <row r="2895" spans="1:15">
      <c r="A2895" s="106">
        <v>2010</v>
      </c>
      <c r="B2895" s="106" t="s">
        <v>301</v>
      </c>
      <c r="C2895" s="106" t="s">
        <v>630</v>
      </c>
      <c r="D2895" s="106" t="s">
        <v>113</v>
      </c>
      <c r="E2895" s="106" t="s">
        <v>628</v>
      </c>
      <c r="F2895" s="106" t="s">
        <v>629</v>
      </c>
      <c r="G2895" s="106">
        <v>4.62</v>
      </c>
      <c r="H2895" s="106">
        <v>5.41</v>
      </c>
      <c r="I2895" s="106">
        <v>6.31</v>
      </c>
      <c r="J2895" s="106">
        <v>7.28</v>
      </c>
      <c r="K2895" s="106">
        <v>8.76</v>
      </c>
      <c r="L2895" s="106">
        <v>10.46</v>
      </c>
      <c r="M2895" s="106">
        <v>11.84</v>
      </c>
      <c r="N2895" s="106">
        <v>14.76</v>
      </c>
      <c r="O2895" s="106">
        <v>20.059999999999999</v>
      </c>
    </row>
    <row r="2896" spans="1:15">
      <c r="A2896" s="106">
        <v>2010</v>
      </c>
      <c r="B2896" s="106" t="s">
        <v>301</v>
      </c>
      <c r="C2896" s="106" t="s">
        <v>626</v>
      </c>
      <c r="D2896" s="106" t="s">
        <v>113</v>
      </c>
      <c r="E2896" s="106" t="s">
        <v>628</v>
      </c>
      <c r="F2896" s="106" t="s">
        <v>301</v>
      </c>
      <c r="G2896" s="106">
        <v>3.05</v>
      </c>
      <c r="H2896" s="106">
        <v>4.1399999999999997</v>
      </c>
      <c r="I2896" s="106">
        <v>4.8</v>
      </c>
      <c r="J2896" s="106">
        <v>5</v>
      </c>
      <c r="K2896" s="106">
        <v>5.45</v>
      </c>
      <c r="L2896" s="106">
        <v>5.58</v>
      </c>
      <c r="M2896" s="106">
        <v>7.01</v>
      </c>
      <c r="N2896" s="106">
        <v>7.56</v>
      </c>
      <c r="O2896" s="106">
        <v>11.2</v>
      </c>
    </row>
    <row r="2897" spans="1:15">
      <c r="A2897" s="106">
        <v>2010</v>
      </c>
      <c r="B2897" s="106" t="s">
        <v>301</v>
      </c>
      <c r="C2897" s="106" t="s">
        <v>630</v>
      </c>
      <c r="D2897" s="106" t="s">
        <v>113</v>
      </c>
      <c r="E2897" s="106" t="s">
        <v>628</v>
      </c>
      <c r="F2897" s="106" t="s">
        <v>301</v>
      </c>
      <c r="G2897" s="106">
        <v>3.05</v>
      </c>
      <c r="H2897" s="106">
        <v>4.1399999999999997</v>
      </c>
      <c r="I2897" s="106">
        <v>4.8</v>
      </c>
      <c r="J2897" s="106">
        <v>5</v>
      </c>
      <c r="K2897" s="106">
        <v>5.45</v>
      </c>
      <c r="L2897" s="106">
        <v>5.58</v>
      </c>
      <c r="M2897" s="106">
        <v>7.01</v>
      </c>
      <c r="N2897" s="106">
        <v>7.56</v>
      </c>
      <c r="O2897" s="106">
        <v>11.2</v>
      </c>
    </row>
    <row r="2898" spans="1:15">
      <c r="A2898" s="106">
        <v>2010</v>
      </c>
      <c r="B2898" s="106" t="s">
        <v>301</v>
      </c>
      <c r="C2898" s="106" t="s">
        <v>626</v>
      </c>
      <c r="D2898" s="106" t="s">
        <v>113</v>
      </c>
      <c r="E2898" s="106" t="s">
        <v>628</v>
      </c>
      <c r="F2898" s="106" t="s">
        <v>353</v>
      </c>
      <c r="G2898" s="106">
        <v>4.5599999999999996</v>
      </c>
      <c r="H2898" s="106">
        <v>5.31</v>
      </c>
      <c r="I2898" s="106">
        <v>6.13</v>
      </c>
      <c r="J2898" s="106">
        <v>7.11</v>
      </c>
      <c r="K2898" s="106">
        <v>8.5500000000000007</v>
      </c>
      <c r="L2898" s="106">
        <v>10.24</v>
      </c>
      <c r="M2898" s="106">
        <v>11.57</v>
      </c>
      <c r="N2898" s="106">
        <v>14.32</v>
      </c>
      <c r="O2898" s="106">
        <v>19.87</v>
      </c>
    </row>
    <row r="2899" spans="1:15">
      <c r="A2899" s="106">
        <v>2010</v>
      </c>
      <c r="B2899" s="106" t="s">
        <v>301</v>
      </c>
      <c r="C2899" s="106" t="s">
        <v>630</v>
      </c>
      <c r="D2899" s="106" t="s">
        <v>113</v>
      </c>
      <c r="E2899" s="106" t="s">
        <v>628</v>
      </c>
      <c r="F2899" s="106" t="s">
        <v>353</v>
      </c>
      <c r="G2899" s="106">
        <v>4.5599999999999996</v>
      </c>
      <c r="H2899" s="106">
        <v>5.31</v>
      </c>
      <c r="I2899" s="106">
        <v>6.13</v>
      </c>
      <c r="J2899" s="106">
        <v>7.11</v>
      </c>
      <c r="K2899" s="106">
        <v>8.5500000000000007</v>
      </c>
      <c r="L2899" s="106">
        <v>10.24</v>
      </c>
      <c r="M2899" s="106">
        <v>11.57</v>
      </c>
      <c r="N2899" s="106">
        <v>14.32</v>
      </c>
      <c r="O2899" s="106">
        <v>19.87</v>
      </c>
    </row>
    <row r="2900" spans="1:15">
      <c r="A2900" s="106">
        <v>2010</v>
      </c>
      <c r="B2900" s="106" t="s">
        <v>301</v>
      </c>
      <c r="C2900" s="106" t="s">
        <v>626</v>
      </c>
      <c r="D2900" s="106" t="s">
        <v>113</v>
      </c>
      <c r="E2900" s="106" t="s">
        <v>631</v>
      </c>
      <c r="F2900" s="106" t="s">
        <v>629</v>
      </c>
      <c r="G2900" s="106">
        <v>3.15</v>
      </c>
      <c r="H2900" s="106">
        <v>3.37</v>
      </c>
      <c r="I2900" s="106">
        <v>3.54</v>
      </c>
      <c r="J2900" s="106">
        <v>3.75</v>
      </c>
      <c r="K2900" s="106">
        <v>4.0199999999999996</v>
      </c>
      <c r="L2900" s="106">
        <v>4.3099999999999996</v>
      </c>
      <c r="M2900" s="106">
        <v>4.74</v>
      </c>
      <c r="N2900" s="106">
        <v>5.31</v>
      </c>
      <c r="O2900" s="106">
        <v>6.38</v>
      </c>
    </row>
    <row r="2901" spans="1:15">
      <c r="A2901" s="106">
        <v>2010</v>
      </c>
      <c r="B2901" s="106" t="s">
        <v>301</v>
      </c>
      <c r="C2901" s="106" t="s">
        <v>630</v>
      </c>
      <c r="D2901" s="106" t="s">
        <v>113</v>
      </c>
      <c r="E2901" s="106" t="s">
        <v>631</v>
      </c>
      <c r="F2901" s="106" t="s">
        <v>629</v>
      </c>
      <c r="G2901" s="106">
        <v>3.15</v>
      </c>
      <c r="H2901" s="106">
        <v>3.37</v>
      </c>
      <c r="I2901" s="106">
        <v>3.54</v>
      </c>
      <c r="J2901" s="106">
        <v>3.75</v>
      </c>
      <c r="K2901" s="106">
        <v>4.0199999999999996</v>
      </c>
      <c r="L2901" s="106">
        <v>4.3099999999999996</v>
      </c>
      <c r="M2901" s="106">
        <v>4.74</v>
      </c>
      <c r="N2901" s="106">
        <v>5.31</v>
      </c>
      <c r="O2901" s="106">
        <v>6.38</v>
      </c>
    </row>
    <row r="2902" spans="1:15">
      <c r="A2902" s="106">
        <v>2010</v>
      </c>
      <c r="B2902" s="106" t="s">
        <v>301</v>
      </c>
      <c r="C2902" s="106" t="s">
        <v>626</v>
      </c>
      <c r="D2902" s="106" t="s">
        <v>113</v>
      </c>
      <c r="E2902" s="106" t="s">
        <v>631</v>
      </c>
      <c r="F2902" s="106" t="s">
        <v>301</v>
      </c>
      <c r="G2902" s="106">
        <v>2.92</v>
      </c>
      <c r="H2902" s="106">
        <v>3.25</v>
      </c>
      <c r="I2902" s="106">
        <v>3.74</v>
      </c>
      <c r="J2902" s="106">
        <v>3.98</v>
      </c>
      <c r="K2902" s="106">
        <v>4.8899999999999997</v>
      </c>
      <c r="L2902" s="106">
        <v>5.45</v>
      </c>
      <c r="M2902" s="106">
        <v>6.29</v>
      </c>
      <c r="N2902" s="106">
        <v>6.78</v>
      </c>
      <c r="O2902" s="106">
        <v>9.09</v>
      </c>
    </row>
    <row r="2903" spans="1:15">
      <c r="A2903" s="106">
        <v>2010</v>
      </c>
      <c r="B2903" s="106" t="s">
        <v>301</v>
      </c>
      <c r="C2903" s="106" t="s">
        <v>630</v>
      </c>
      <c r="D2903" s="106" t="s">
        <v>113</v>
      </c>
      <c r="E2903" s="106" t="s">
        <v>631</v>
      </c>
      <c r="F2903" s="106" t="s">
        <v>301</v>
      </c>
      <c r="G2903" s="106">
        <v>2.92</v>
      </c>
      <c r="H2903" s="106">
        <v>3.25</v>
      </c>
      <c r="I2903" s="106">
        <v>3.74</v>
      </c>
      <c r="J2903" s="106">
        <v>3.98</v>
      </c>
      <c r="K2903" s="106">
        <v>4.8899999999999997</v>
      </c>
      <c r="L2903" s="106">
        <v>5.45</v>
      </c>
      <c r="M2903" s="106">
        <v>6.29</v>
      </c>
      <c r="N2903" s="106">
        <v>6.78</v>
      </c>
      <c r="O2903" s="106">
        <v>9.09</v>
      </c>
    </row>
    <row r="2904" spans="1:15">
      <c r="A2904" s="106">
        <v>2010</v>
      </c>
      <c r="B2904" s="106" t="s">
        <v>301</v>
      </c>
      <c r="C2904" s="106" t="s">
        <v>626</v>
      </c>
      <c r="D2904" s="106" t="s">
        <v>113</v>
      </c>
      <c r="E2904" s="106" t="s">
        <v>631</v>
      </c>
      <c r="F2904" s="106" t="s">
        <v>353</v>
      </c>
      <c r="G2904" s="106">
        <v>3.15</v>
      </c>
      <c r="H2904" s="106">
        <v>3.37</v>
      </c>
      <c r="I2904" s="106">
        <v>3.54</v>
      </c>
      <c r="J2904" s="106">
        <v>3.75</v>
      </c>
      <c r="K2904" s="106">
        <v>4.0199999999999996</v>
      </c>
      <c r="L2904" s="106">
        <v>4.3099999999999996</v>
      </c>
      <c r="M2904" s="106">
        <v>4.75</v>
      </c>
      <c r="N2904" s="106">
        <v>5.31</v>
      </c>
      <c r="O2904" s="106">
        <v>6.41</v>
      </c>
    </row>
    <row r="2905" spans="1:15">
      <c r="A2905" s="106">
        <v>2010</v>
      </c>
      <c r="B2905" s="106" t="s">
        <v>301</v>
      </c>
      <c r="C2905" s="106" t="s">
        <v>630</v>
      </c>
      <c r="D2905" s="106" t="s">
        <v>113</v>
      </c>
      <c r="E2905" s="106" t="s">
        <v>631</v>
      </c>
      <c r="F2905" s="106" t="s">
        <v>353</v>
      </c>
      <c r="G2905" s="106">
        <v>3.15</v>
      </c>
      <c r="H2905" s="106">
        <v>3.37</v>
      </c>
      <c r="I2905" s="106">
        <v>3.54</v>
      </c>
      <c r="J2905" s="106">
        <v>3.75</v>
      </c>
      <c r="K2905" s="106">
        <v>4.0199999999999996</v>
      </c>
      <c r="L2905" s="106">
        <v>4.3099999999999996</v>
      </c>
      <c r="M2905" s="106">
        <v>4.75</v>
      </c>
      <c r="N2905" s="106">
        <v>5.31</v>
      </c>
      <c r="O2905" s="106">
        <v>6.41</v>
      </c>
    </row>
    <row r="2906" spans="1:15">
      <c r="A2906" s="106">
        <v>2010</v>
      </c>
      <c r="B2906" s="106" t="s">
        <v>301</v>
      </c>
      <c r="C2906" s="106" t="s">
        <v>626</v>
      </c>
      <c r="D2906" s="106" t="s">
        <v>113</v>
      </c>
      <c r="E2906" s="106" t="s">
        <v>353</v>
      </c>
      <c r="F2906" s="106" t="s">
        <v>629</v>
      </c>
      <c r="G2906" s="106">
        <v>3.21</v>
      </c>
      <c r="H2906" s="106">
        <v>3.46</v>
      </c>
      <c r="I2906" s="106">
        <v>3.71</v>
      </c>
      <c r="J2906" s="106">
        <v>4.03</v>
      </c>
      <c r="K2906" s="106">
        <v>4.3899999999999997</v>
      </c>
      <c r="L2906" s="106">
        <v>4.91</v>
      </c>
      <c r="M2906" s="106">
        <v>5.65</v>
      </c>
      <c r="N2906" s="106">
        <v>6.95</v>
      </c>
      <c r="O2906" s="106">
        <v>10.67</v>
      </c>
    </row>
    <row r="2907" spans="1:15">
      <c r="A2907" s="106">
        <v>2010</v>
      </c>
      <c r="B2907" s="106" t="s">
        <v>301</v>
      </c>
      <c r="C2907" s="106" t="s">
        <v>630</v>
      </c>
      <c r="D2907" s="106" t="s">
        <v>113</v>
      </c>
      <c r="E2907" s="106" t="s">
        <v>353</v>
      </c>
      <c r="F2907" s="106" t="s">
        <v>629</v>
      </c>
      <c r="G2907" s="106">
        <v>3.21</v>
      </c>
      <c r="H2907" s="106">
        <v>3.46</v>
      </c>
      <c r="I2907" s="106">
        <v>3.71</v>
      </c>
      <c r="J2907" s="106">
        <v>4.03</v>
      </c>
      <c r="K2907" s="106">
        <v>4.3899999999999997</v>
      </c>
      <c r="L2907" s="106">
        <v>4.91</v>
      </c>
      <c r="M2907" s="106">
        <v>5.65</v>
      </c>
      <c r="N2907" s="106">
        <v>6.95</v>
      </c>
      <c r="O2907" s="106">
        <v>10.67</v>
      </c>
    </row>
    <row r="2908" spans="1:15">
      <c r="A2908" s="106">
        <v>2010</v>
      </c>
      <c r="B2908" s="106" t="s">
        <v>301</v>
      </c>
      <c r="C2908" s="106" t="s">
        <v>626</v>
      </c>
      <c r="D2908" s="106" t="s">
        <v>113</v>
      </c>
      <c r="E2908" s="106" t="s">
        <v>353</v>
      </c>
      <c r="F2908" s="106" t="s">
        <v>301</v>
      </c>
      <c r="G2908" s="106">
        <v>3.05</v>
      </c>
      <c r="H2908" s="106">
        <v>3.49</v>
      </c>
      <c r="I2908" s="106">
        <v>4.25</v>
      </c>
      <c r="J2908" s="106">
        <v>4.8</v>
      </c>
      <c r="K2908" s="106">
        <v>5</v>
      </c>
      <c r="L2908" s="106">
        <v>5.56</v>
      </c>
      <c r="M2908" s="106">
        <v>6.78</v>
      </c>
      <c r="N2908" s="106">
        <v>7.56</v>
      </c>
      <c r="O2908" s="106">
        <v>11.2</v>
      </c>
    </row>
    <row r="2909" spans="1:15">
      <c r="A2909" s="106">
        <v>2010</v>
      </c>
      <c r="B2909" s="106" t="s">
        <v>301</v>
      </c>
      <c r="C2909" s="106" t="s">
        <v>630</v>
      </c>
      <c r="D2909" s="106" t="s">
        <v>113</v>
      </c>
      <c r="E2909" s="106" t="s">
        <v>353</v>
      </c>
      <c r="F2909" s="106" t="s">
        <v>301</v>
      </c>
      <c r="G2909" s="106">
        <v>3.05</v>
      </c>
      <c r="H2909" s="106">
        <v>3.49</v>
      </c>
      <c r="I2909" s="106">
        <v>4.25</v>
      </c>
      <c r="J2909" s="106">
        <v>4.8</v>
      </c>
      <c r="K2909" s="106">
        <v>5</v>
      </c>
      <c r="L2909" s="106">
        <v>5.56</v>
      </c>
      <c r="M2909" s="106">
        <v>6.78</v>
      </c>
      <c r="N2909" s="106">
        <v>7.56</v>
      </c>
      <c r="O2909" s="106">
        <v>11.2</v>
      </c>
    </row>
    <row r="2910" spans="1:15">
      <c r="A2910" s="106">
        <v>2010</v>
      </c>
      <c r="B2910" s="106" t="s">
        <v>301</v>
      </c>
      <c r="C2910" s="106" t="s">
        <v>626</v>
      </c>
      <c r="D2910" s="106" t="s">
        <v>113</v>
      </c>
      <c r="E2910" s="106" t="s">
        <v>353</v>
      </c>
      <c r="F2910" s="106" t="s">
        <v>353</v>
      </c>
      <c r="G2910" s="106">
        <v>3.21</v>
      </c>
      <c r="H2910" s="106">
        <v>3.46</v>
      </c>
      <c r="I2910" s="106">
        <v>3.72</v>
      </c>
      <c r="J2910" s="106">
        <v>4.04</v>
      </c>
      <c r="K2910" s="106">
        <v>4.42</v>
      </c>
      <c r="L2910" s="106">
        <v>4.93</v>
      </c>
      <c r="M2910" s="106">
        <v>5.67</v>
      </c>
      <c r="N2910" s="106">
        <v>6.98</v>
      </c>
      <c r="O2910" s="106">
        <v>10.67</v>
      </c>
    </row>
    <row r="2911" spans="1:15">
      <c r="A2911" s="106">
        <v>2010</v>
      </c>
      <c r="B2911" s="106" t="s">
        <v>301</v>
      </c>
      <c r="C2911" s="106" t="s">
        <v>630</v>
      </c>
      <c r="D2911" s="106" t="s">
        <v>113</v>
      </c>
      <c r="E2911" s="106" t="s">
        <v>353</v>
      </c>
      <c r="F2911" s="106" t="s">
        <v>353</v>
      </c>
      <c r="G2911" s="106">
        <v>3.21</v>
      </c>
      <c r="H2911" s="106">
        <v>3.46</v>
      </c>
      <c r="I2911" s="106">
        <v>3.72</v>
      </c>
      <c r="J2911" s="106">
        <v>4.04</v>
      </c>
      <c r="K2911" s="106">
        <v>4.42</v>
      </c>
      <c r="L2911" s="106">
        <v>4.93</v>
      </c>
      <c r="M2911" s="106">
        <v>5.67</v>
      </c>
      <c r="N2911" s="106">
        <v>6.98</v>
      </c>
      <c r="O2911" s="106">
        <v>10.67</v>
      </c>
    </row>
    <row r="2912" spans="1:15">
      <c r="A2912" s="106">
        <v>2010</v>
      </c>
      <c r="B2912" s="106" t="s">
        <v>301</v>
      </c>
      <c r="C2912" s="106" t="s">
        <v>626</v>
      </c>
      <c r="D2912" s="106" t="s">
        <v>632</v>
      </c>
      <c r="E2912" s="106" t="s">
        <v>628</v>
      </c>
      <c r="F2912" s="106" t="s">
        <v>629</v>
      </c>
      <c r="G2912" s="106">
        <v>4.16</v>
      </c>
      <c r="H2912" s="106">
        <v>5.08</v>
      </c>
      <c r="I2912" s="106">
        <v>6.04</v>
      </c>
      <c r="J2912" s="106">
        <v>6.93</v>
      </c>
      <c r="K2912" s="106">
        <v>8.19</v>
      </c>
      <c r="L2912" s="106">
        <v>9.56</v>
      </c>
      <c r="M2912" s="106">
        <v>11.45</v>
      </c>
      <c r="N2912" s="106">
        <v>14.31</v>
      </c>
      <c r="O2912" s="106">
        <v>18.97</v>
      </c>
    </row>
    <row r="2913" spans="1:15">
      <c r="A2913" s="106">
        <v>2010</v>
      </c>
      <c r="B2913" s="106" t="s">
        <v>301</v>
      </c>
      <c r="C2913" s="106" t="s">
        <v>630</v>
      </c>
      <c r="D2913" s="106" t="s">
        <v>632</v>
      </c>
      <c r="E2913" s="106" t="s">
        <v>628</v>
      </c>
      <c r="F2913" s="106" t="s">
        <v>629</v>
      </c>
      <c r="G2913" s="106">
        <v>4.16</v>
      </c>
      <c r="H2913" s="106">
        <v>5.08</v>
      </c>
      <c r="I2913" s="106">
        <v>6.04</v>
      </c>
      <c r="J2913" s="106">
        <v>6.93</v>
      </c>
      <c r="K2913" s="106">
        <v>8.19</v>
      </c>
      <c r="L2913" s="106">
        <v>9.56</v>
      </c>
      <c r="M2913" s="106">
        <v>11.45</v>
      </c>
      <c r="N2913" s="106">
        <v>14.31</v>
      </c>
      <c r="O2913" s="106">
        <v>18.97</v>
      </c>
    </row>
    <row r="2914" spans="1:15">
      <c r="A2914" s="106">
        <v>2010</v>
      </c>
      <c r="B2914" s="106" t="s">
        <v>301</v>
      </c>
      <c r="C2914" s="106" t="s">
        <v>626</v>
      </c>
      <c r="D2914" s="106" t="s">
        <v>632</v>
      </c>
      <c r="E2914" s="106" t="s">
        <v>628</v>
      </c>
      <c r="F2914" s="106" t="s">
        <v>301</v>
      </c>
      <c r="G2914" s="106">
        <v>3.48</v>
      </c>
      <c r="H2914" s="106">
        <v>4.76</v>
      </c>
      <c r="I2914" s="106">
        <v>5.27</v>
      </c>
      <c r="J2914" s="106">
        <v>8.07</v>
      </c>
      <c r="K2914" s="106">
        <v>11.43</v>
      </c>
      <c r="L2914" s="106">
        <v>12.96</v>
      </c>
      <c r="M2914" s="106">
        <v>12.96</v>
      </c>
      <c r="N2914" s="106">
        <v>17.02</v>
      </c>
      <c r="O2914" s="106">
        <v>34.24</v>
      </c>
    </row>
    <row r="2915" spans="1:15">
      <c r="A2915" s="106">
        <v>2010</v>
      </c>
      <c r="B2915" s="106" t="s">
        <v>301</v>
      </c>
      <c r="C2915" s="106" t="s">
        <v>630</v>
      </c>
      <c r="D2915" s="106" t="s">
        <v>632</v>
      </c>
      <c r="E2915" s="106" t="s">
        <v>628</v>
      </c>
      <c r="F2915" s="106" t="s">
        <v>301</v>
      </c>
      <c r="G2915" s="106">
        <v>3.48</v>
      </c>
      <c r="H2915" s="106">
        <v>4.76</v>
      </c>
      <c r="I2915" s="106">
        <v>5.27</v>
      </c>
      <c r="J2915" s="106">
        <v>8.07</v>
      </c>
      <c r="K2915" s="106">
        <v>11.43</v>
      </c>
      <c r="L2915" s="106">
        <v>12.96</v>
      </c>
      <c r="M2915" s="106">
        <v>12.96</v>
      </c>
      <c r="N2915" s="106">
        <v>17.02</v>
      </c>
      <c r="O2915" s="106">
        <v>34.24</v>
      </c>
    </row>
    <row r="2916" spans="1:15">
      <c r="A2916" s="106">
        <v>2010</v>
      </c>
      <c r="B2916" s="106" t="s">
        <v>301</v>
      </c>
      <c r="C2916" s="106" t="s">
        <v>626</v>
      </c>
      <c r="D2916" s="106" t="s">
        <v>632</v>
      </c>
      <c r="E2916" s="106" t="s">
        <v>628</v>
      </c>
      <c r="F2916" s="106" t="s">
        <v>353</v>
      </c>
      <c r="G2916" s="106">
        <v>4.1399999999999997</v>
      </c>
      <c r="H2916" s="106">
        <v>5.0599999999999996</v>
      </c>
      <c r="I2916" s="106">
        <v>6.04</v>
      </c>
      <c r="J2916" s="106">
        <v>6.95</v>
      </c>
      <c r="K2916" s="106">
        <v>8.1999999999999993</v>
      </c>
      <c r="L2916" s="106">
        <v>9.59</v>
      </c>
      <c r="M2916" s="106">
        <v>11.48</v>
      </c>
      <c r="N2916" s="106">
        <v>14.34</v>
      </c>
      <c r="O2916" s="106">
        <v>19.04</v>
      </c>
    </row>
    <row r="2917" spans="1:15">
      <c r="A2917" s="106">
        <v>2010</v>
      </c>
      <c r="B2917" s="106" t="s">
        <v>301</v>
      </c>
      <c r="C2917" s="106" t="s">
        <v>630</v>
      </c>
      <c r="D2917" s="106" t="s">
        <v>632</v>
      </c>
      <c r="E2917" s="106" t="s">
        <v>628</v>
      </c>
      <c r="F2917" s="106" t="s">
        <v>353</v>
      </c>
      <c r="G2917" s="106">
        <v>4.1399999999999997</v>
      </c>
      <c r="H2917" s="106">
        <v>5.0599999999999996</v>
      </c>
      <c r="I2917" s="106">
        <v>6.04</v>
      </c>
      <c r="J2917" s="106">
        <v>6.95</v>
      </c>
      <c r="K2917" s="106">
        <v>8.1999999999999993</v>
      </c>
      <c r="L2917" s="106">
        <v>9.59</v>
      </c>
      <c r="M2917" s="106">
        <v>11.48</v>
      </c>
      <c r="N2917" s="106">
        <v>14.34</v>
      </c>
      <c r="O2917" s="106">
        <v>19.04</v>
      </c>
    </row>
    <row r="2918" spans="1:15">
      <c r="A2918" s="106">
        <v>2010</v>
      </c>
      <c r="B2918" s="106" t="s">
        <v>301</v>
      </c>
      <c r="C2918" s="106" t="s">
        <v>626</v>
      </c>
      <c r="D2918" s="106" t="s">
        <v>632</v>
      </c>
      <c r="E2918" s="106" t="s">
        <v>631</v>
      </c>
      <c r="F2918" s="106" t="s">
        <v>629</v>
      </c>
      <c r="G2918" s="106">
        <v>3.01</v>
      </c>
      <c r="H2918" s="106">
        <v>3.12</v>
      </c>
      <c r="I2918" s="106">
        <v>3.31</v>
      </c>
      <c r="J2918" s="106">
        <v>3.56</v>
      </c>
      <c r="K2918" s="106">
        <v>3.93</v>
      </c>
      <c r="L2918" s="106">
        <v>4.33</v>
      </c>
      <c r="M2918" s="106">
        <v>4.84</v>
      </c>
      <c r="N2918" s="106">
        <v>5.61</v>
      </c>
      <c r="O2918" s="106">
        <v>7.06</v>
      </c>
    </row>
    <row r="2919" spans="1:15">
      <c r="A2919" s="106">
        <v>2010</v>
      </c>
      <c r="B2919" s="106" t="s">
        <v>301</v>
      </c>
      <c r="C2919" s="106" t="s">
        <v>630</v>
      </c>
      <c r="D2919" s="106" t="s">
        <v>632</v>
      </c>
      <c r="E2919" s="106" t="s">
        <v>631</v>
      </c>
      <c r="F2919" s="106" t="s">
        <v>629</v>
      </c>
      <c r="G2919" s="106">
        <v>3.01</v>
      </c>
      <c r="H2919" s="106">
        <v>3.12</v>
      </c>
      <c r="I2919" s="106">
        <v>3.31</v>
      </c>
      <c r="J2919" s="106">
        <v>3.56</v>
      </c>
      <c r="K2919" s="106">
        <v>3.93</v>
      </c>
      <c r="L2919" s="106">
        <v>4.33</v>
      </c>
      <c r="M2919" s="106">
        <v>4.84</v>
      </c>
      <c r="N2919" s="106">
        <v>5.61</v>
      </c>
      <c r="O2919" s="106">
        <v>7.06</v>
      </c>
    </row>
    <row r="2920" spans="1:15">
      <c r="A2920" s="106">
        <v>2010</v>
      </c>
      <c r="B2920" s="106" t="s">
        <v>301</v>
      </c>
      <c r="C2920" s="106" t="s">
        <v>626</v>
      </c>
      <c r="D2920" s="106" t="s">
        <v>632</v>
      </c>
      <c r="E2920" s="106" t="s">
        <v>631</v>
      </c>
      <c r="F2920" s="106" t="s">
        <v>301</v>
      </c>
      <c r="G2920" s="106">
        <v>3.03</v>
      </c>
      <c r="H2920" s="106">
        <v>3.24</v>
      </c>
      <c r="I2920" s="106">
        <v>3.42</v>
      </c>
      <c r="J2920" s="106">
        <v>3.68</v>
      </c>
      <c r="K2920" s="106">
        <v>3.97</v>
      </c>
      <c r="L2920" s="106">
        <v>4.5</v>
      </c>
      <c r="M2920" s="106">
        <v>5</v>
      </c>
      <c r="N2920" s="106">
        <v>6.31</v>
      </c>
      <c r="O2920" s="106">
        <v>8.14</v>
      </c>
    </row>
    <row r="2921" spans="1:15">
      <c r="A2921" s="106">
        <v>2010</v>
      </c>
      <c r="B2921" s="106" t="s">
        <v>301</v>
      </c>
      <c r="C2921" s="106" t="s">
        <v>630</v>
      </c>
      <c r="D2921" s="106" t="s">
        <v>632</v>
      </c>
      <c r="E2921" s="106" t="s">
        <v>631</v>
      </c>
      <c r="F2921" s="106" t="s">
        <v>301</v>
      </c>
      <c r="G2921" s="106">
        <v>3.03</v>
      </c>
      <c r="H2921" s="106">
        <v>3.24</v>
      </c>
      <c r="I2921" s="106">
        <v>3.42</v>
      </c>
      <c r="J2921" s="106">
        <v>3.68</v>
      </c>
      <c r="K2921" s="106">
        <v>3.97</v>
      </c>
      <c r="L2921" s="106">
        <v>4.5</v>
      </c>
      <c r="M2921" s="106">
        <v>5</v>
      </c>
      <c r="N2921" s="106">
        <v>6.31</v>
      </c>
      <c r="O2921" s="106">
        <v>8.14</v>
      </c>
    </row>
    <row r="2922" spans="1:15">
      <c r="A2922" s="106">
        <v>2010</v>
      </c>
      <c r="B2922" s="106" t="s">
        <v>301</v>
      </c>
      <c r="C2922" s="106" t="s">
        <v>626</v>
      </c>
      <c r="D2922" s="106" t="s">
        <v>632</v>
      </c>
      <c r="E2922" s="106" t="s">
        <v>631</v>
      </c>
      <c r="F2922" s="106" t="s">
        <v>353</v>
      </c>
      <c r="G2922" s="106">
        <v>3.01</v>
      </c>
      <c r="H2922" s="106">
        <v>3.12</v>
      </c>
      <c r="I2922" s="106">
        <v>3.31</v>
      </c>
      <c r="J2922" s="106">
        <v>3.56</v>
      </c>
      <c r="K2922" s="106">
        <v>3.94</v>
      </c>
      <c r="L2922" s="106">
        <v>4.33</v>
      </c>
      <c r="M2922" s="106">
        <v>4.84</v>
      </c>
      <c r="N2922" s="106">
        <v>5.61</v>
      </c>
      <c r="O2922" s="106">
        <v>7.07</v>
      </c>
    </row>
    <row r="2923" spans="1:15">
      <c r="A2923" s="106">
        <v>2010</v>
      </c>
      <c r="B2923" s="106" t="s">
        <v>301</v>
      </c>
      <c r="C2923" s="106" t="s">
        <v>630</v>
      </c>
      <c r="D2923" s="106" t="s">
        <v>632</v>
      </c>
      <c r="E2923" s="106" t="s">
        <v>631</v>
      </c>
      <c r="F2923" s="106" t="s">
        <v>353</v>
      </c>
      <c r="G2923" s="106">
        <v>3.01</v>
      </c>
      <c r="H2923" s="106">
        <v>3.12</v>
      </c>
      <c r="I2923" s="106">
        <v>3.31</v>
      </c>
      <c r="J2923" s="106">
        <v>3.56</v>
      </c>
      <c r="K2923" s="106">
        <v>3.94</v>
      </c>
      <c r="L2923" s="106">
        <v>4.33</v>
      </c>
      <c r="M2923" s="106">
        <v>4.84</v>
      </c>
      <c r="N2923" s="106">
        <v>5.61</v>
      </c>
      <c r="O2923" s="106">
        <v>7.07</v>
      </c>
    </row>
    <row r="2924" spans="1:15">
      <c r="A2924" s="106">
        <v>2010</v>
      </c>
      <c r="B2924" s="106" t="s">
        <v>301</v>
      </c>
      <c r="C2924" s="106" t="s">
        <v>626</v>
      </c>
      <c r="D2924" s="106" t="s">
        <v>632</v>
      </c>
      <c r="E2924" s="106" t="s">
        <v>353</v>
      </c>
      <c r="F2924" s="106" t="s">
        <v>629</v>
      </c>
      <c r="G2924" s="106">
        <v>3.02</v>
      </c>
      <c r="H2924" s="106">
        <v>3.18</v>
      </c>
      <c r="I2924" s="106">
        <v>3.43</v>
      </c>
      <c r="J2924" s="106">
        <v>3.81</v>
      </c>
      <c r="K2924" s="106">
        <v>4.26</v>
      </c>
      <c r="L2924" s="106">
        <v>4.79</v>
      </c>
      <c r="M2924" s="106">
        <v>5.57</v>
      </c>
      <c r="N2924" s="106">
        <v>6.82</v>
      </c>
      <c r="O2924" s="106">
        <v>9.4700000000000006</v>
      </c>
    </row>
    <row r="2925" spans="1:15">
      <c r="A2925" s="106">
        <v>2010</v>
      </c>
      <c r="B2925" s="106" t="s">
        <v>301</v>
      </c>
      <c r="C2925" s="106" t="s">
        <v>630</v>
      </c>
      <c r="D2925" s="106" t="s">
        <v>632</v>
      </c>
      <c r="E2925" s="106" t="s">
        <v>353</v>
      </c>
      <c r="F2925" s="106" t="s">
        <v>629</v>
      </c>
      <c r="G2925" s="106">
        <v>3.02</v>
      </c>
      <c r="H2925" s="106">
        <v>3.18</v>
      </c>
      <c r="I2925" s="106">
        <v>3.43</v>
      </c>
      <c r="J2925" s="106">
        <v>3.81</v>
      </c>
      <c r="K2925" s="106">
        <v>4.26</v>
      </c>
      <c r="L2925" s="106">
        <v>4.79</v>
      </c>
      <c r="M2925" s="106">
        <v>5.57</v>
      </c>
      <c r="N2925" s="106">
        <v>6.82</v>
      </c>
      <c r="O2925" s="106">
        <v>9.4700000000000006</v>
      </c>
    </row>
    <row r="2926" spans="1:15">
      <c r="A2926" s="106">
        <v>2010</v>
      </c>
      <c r="B2926" s="106" t="s">
        <v>301</v>
      </c>
      <c r="C2926" s="106" t="s">
        <v>626</v>
      </c>
      <c r="D2926" s="106" t="s">
        <v>632</v>
      </c>
      <c r="E2926" s="106" t="s">
        <v>353</v>
      </c>
      <c r="F2926" s="106" t="s">
        <v>301</v>
      </c>
      <c r="G2926" s="106">
        <v>3.08</v>
      </c>
      <c r="H2926" s="106">
        <v>3.31</v>
      </c>
      <c r="I2926" s="106">
        <v>3.67</v>
      </c>
      <c r="J2926" s="106">
        <v>3.99</v>
      </c>
      <c r="K2926" s="106">
        <v>4.67</v>
      </c>
      <c r="L2926" s="106">
        <v>5.52</v>
      </c>
      <c r="M2926" s="106">
        <v>7.12</v>
      </c>
      <c r="N2926" s="106">
        <v>11.43</v>
      </c>
      <c r="O2926" s="106">
        <v>17.02</v>
      </c>
    </row>
    <row r="2927" spans="1:15">
      <c r="A2927" s="106">
        <v>2010</v>
      </c>
      <c r="B2927" s="106" t="s">
        <v>301</v>
      </c>
      <c r="C2927" s="106" t="s">
        <v>630</v>
      </c>
      <c r="D2927" s="106" t="s">
        <v>632</v>
      </c>
      <c r="E2927" s="106" t="s">
        <v>353</v>
      </c>
      <c r="F2927" s="106" t="s">
        <v>301</v>
      </c>
      <c r="G2927" s="106">
        <v>3.08</v>
      </c>
      <c r="H2927" s="106">
        <v>3.31</v>
      </c>
      <c r="I2927" s="106">
        <v>3.67</v>
      </c>
      <c r="J2927" s="106">
        <v>3.99</v>
      </c>
      <c r="K2927" s="106">
        <v>4.67</v>
      </c>
      <c r="L2927" s="106">
        <v>5.52</v>
      </c>
      <c r="M2927" s="106">
        <v>7.12</v>
      </c>
      <c r="N2927" s="106">
        <v>11.43</v>
      </c>
      <c r="O2927" s="106">
        <v>17.02</v>
      </c>
    </row>
    <row r="2928" spans="1:15">
      <c r="A2928" s="106">
        <v>2010</v>
      </c>
      <c r="B2928" s="106" t="s">
        <v>301</v>
      </c>
      <c r="C2928" s="106" t="s">
        <v>626</v>
      </c>
      <c r="D2928" s="106" t="s">
        <v>632</v>
      </c>
      <c r="E2928" s="106" t="s">
        <v>353</v>
      </c>
      <c r="F2928" s="106" t="s">
        <v>353</v>
      </c>
      <c r="G2928" s="106">
        <v>3.02</v>
      </c>
      <c r="H2928" s="106">
        <v>3.18</v>
      </c>
      <c r="I2928" s="106">
        <v>3.43</v>
      </c>
      <c r="J2928" s="106">
        <v>3.81</v>
      </c>
      <c r="K2928" s="106">
        <v>4.2699999999999996</v>
      </c>
      <c r="L2928" s="106">
        <v>4.79</v>
      </c>
      <c r="M2928" s="106">
        <v>5.57</v>
      </c>
      <c r="N2928" s="106">
        <v>6.82</v>
      </c>
      <c r="O2928" s="106">
        <v>9.48</v>
      </c>
    </row>
    <row r="2929" spans="1:15">
      <c r="A2929" s="106">
        <v>2010</v>
      </c>
      <c r="B2929" s="106" t="s">
        <v>301</v>
      </c>
      <c r="C2929" s="106" t="s">
        <v>630</v>
      </c>
      <c r="D2929" s="106" t="s">
        <v>632</v>
      </c>
      <c r="E2929" s="106" t="s">
        <v>353</v>
      </c>
      <c r="F2929" s="106" t="s">
        <v>353</v>
      </c>
      <c r="G2929" s="106">
        <v>3.02</v>
      </c>
      <c r="H2929" s="106">
        <v>3.18</v>
      </c>
      <c r="I2929" s="106">
        <v>3.43</v>
      </c>
      <c r="J2929" s="106">
        <v>3.81</v>
      </c>
      <c r="K2929" s="106">
        <v>4.2699999999999996</v>
      </c>
      <c r="L2929" s="106">
        <v>4.79</v>
      </c>
      <c r="M2929" s="106">
        <v>5.57</v>
      </c>
      <c r="N2929" s="106">
        <v>6.82</v>
      </c>
      <c r="O2929" s="106">
        <v>9.48</v>
      </c>
    </row>
    <row r="2930" spans="1:15">
      <c r="A2930" s="106">
        <v>2010</v>
      </c>
      <c r="B2930" s="106" t="s">
        <v>301</v>
      </c>
      <c r="C2930" s="106" t="s">
        <v>626</v>
      </c>
      <c r="D2930" s="106" t="s">
        <v>633</v>
      </c>
      <c r="E2930" s="106" t="s">
        <v>628</v>
      </c>
      <c r="F2930" s="106" t="s">
        <v>629</v>
      </c>
      <c r="G2930" s="106">
        <v>5.68</v>
      </c>
      <c r="H2930" s="106">
        <v>7.25</v>
      </c>
      <c r="I2930" s="106">
        <v>9.02</v>
      </c>
      <c r="J2930" s="106">
        <v>9.94</v>
      </c>
      <c r="K2930" s="106">
        <v>11.73</v>
      </c>
      <c r="L2930" s="106">
        <v>12.82</v>
      </c>
      <c r="M2930" s="106">
        <v>15.08</v>
      </c>
      <c r="N2930" s="106">
        <v>18.32</v>
      </c>
      <c r="O2930" s="106">
        <v>20.77</v>
      </c>
    </row>
    <row r="2931" spans="1:15">
      <c r="A2931" s="106">
        <v>2010</v>
      </c>
      <c r="B2931" s="106" t="s">
        <v>301</v>
      </c>
      <c r="C2931" s="106" t="s">
        <v>630</v>
      </c>
      <c r="D2931" s="106" t="s">
        <v>633</v>
      </c>
      <c r="E2931" s="106" t="s">
        <v>628</v>
      </c>
      <c r="F2931" s="106" t="s">
        <v>629</v>
      </c>
      <c r="G2931" s="106">
        <v>5.68</v>
      </c>
      <c r="H2931" s="106">
        <v>7.25</v>
      </c>
      <c r="I2931" s="106">
        <v>9.02</v>
      </c>
      <c r="J2931" s="106">
        <v>9.94</v>
      </c>
      <c r="K2931" s="106">
        <v>11.73</v>
      </c>
      <c r="L2931" s="106">
        <v>12.82</v>
      </c>
      <c r="M2931" s="106">
        <v>15.08</v>
      </c>
      <c r="N2931" s="106">
        <v>18.32</v>
      </c>
      <c r="O2931" s="106">
        <v>20.77</v>
      </c>
    </row>
    <row r="2932" spans="1:15">
      <c r="A2932" s="106">
        <v>2010</v>
      </c>
      <c r="B2932" s="106" t="s">
        <v>301</v>
      </c>
      <c r="C2932" s="106" t="s">
        <v>626</v>
      </c>
      <c r="D2932" s="106" t="s">
        <v>633</v>
      </c>
      <c r="E2932" s="106" t="s">
        <v>628</v>
      </c>
      <c r="F2932" s="106" t="s">
        <v>301</v>
      </c>
      <c r="G2932" s="106">
        <v>5.55</v>
      </c>
      <c r="H2932" s="106">
        <v>7.73</v>
      </c>
      <c r="I2932" s="106">
        <v>8.89</v>
      </c>
      <c r="J2932" s="106">
        <v>10.35</v>
      </c>
      <c r="K2932" s="106">
        <v>11.74</v>
      </c>
      <c r="L2932" s="106">
        <v>14.09</v>
      </c>
      <c r="M2932" s="106">
        <v>16.39</v>
      </c>
      <c r="N2932" s="106">
        <v>21.61</v>
      </c>
      <c r="O2932" s="106">
        <v>24.87</v>
      </c>
    </row>
    <row r="2933" spans="1:15">
      <c r="A2933" s="106">
        <v>2010</v>
      </c>
      <c r="B2933" s="106" t="s">
        <v>301</v>
      </c>
      <c r="C2933" s="106" t="s">
        <v>630</v>
      </c>
      <c r="D2933" s="106" t="s">
        <v>633</v>
      </c>
      <c r="E2933" s="106" t="s">
        <v>628</v>
      </c>
      <c r="F2933" s="106" t="s">
        <v>301</v>
      </c>
      <c r="G2933" s="106">
        <v>5.55</v>
      </c>
      <c r="H2933" s="106">
        <v>7.73</v>
      </c>
      <c r="I2933" s="106">
        <v>8.89</v>
      </c>
      <c r="J2933" s="106">
        <v>10.35</v>
      </c>
      <c r="K2933" s="106">
        <v>11.74</v>
      </c>
      <c r="L2933" s="106">
        <v>14.09</v>
      </c>
      <c r="M2933" s="106">
        <v>16.39</v>
      </c>
      <c r="N2933" s="106">
        <v>21.61</v>
      </c>
      <c r="O2933" s="106">
        <v>24.87</v>
      </c>
    </row>
    <row r="2934" spans="1:15">
      <c r="A2934" s="106">
        <v>2010</v>
      </c>
      <c r="B2934" s="106" t="s">
        <v>301</v>
      </c>
      <c r="C2934" s="106" t="s">
        <v>626</v>
      </c>
      <c r="D2934" s="106" t="s">
        <v>633</v>
      </c>
      <c r="E2934" s="106" t="s">
        <v>628</v>
      </c>
      <c r="F2934" s="106" t="s">
        <v>353</v>
      </c>
      <c r="G2934" s="106">
        <v>5.67</v>
      </c>
      <c r="H2934" s="106">
        <v>7.29</v>
      </c>
      <c r="I2934" s="106">
        <v>9</v>
      </c>
      <c r="J2934" s="106">
        <v>9.9700000000000006</v>
      </c>
      <c r="K2934" s="106">
        <v>11.73</v>
      </c>
      <c r="L2934" s="106">
        <v>12.94</v>
      </c>
      <c r="M2934" s="106">
        <v>15.11</v>
      </c>
      <c r="N2934" s="106">
        <v>18.32</v>
      </c>
      <c r="O2934" s="106">
        <v>21.18</v>
      </c>
    </row>
    <row r="2935" spans="1:15">
      <c r="A2935" s="106">
        <v>2010</v>
      </c>
      <c r="B2935" s="106" t="s">
        <v>301</v>
      </c>
      <c r="C2935" s="106" t="s">
        <v>630</v>
      </c>
      <c r="D2935" s="106" t="s">
        <v>633</v>
      </c>
      <c r="E2935" s="106" t="s">
        <v>628</v>
      </c>
      <c r="F2935" s="106" t="s">
        <v>353</v>
      </c>
      <c r="G2935" s="106">
        <v>5.67</v>
      </c>
      <c r="H2935" s="106">
        <v>7.29</v>
      </c>
      <c r="I2935" s="106">
        <v>9</v>
      </c>
      <c r="J2935" s="106">
        <v>9.9700000000000006</v>
      </c>
      <c r="K2935" s="106">
        <v>11.73</v>
      </c>
      <c r="L2935" s="106">
        <v>12.94</v>
      </c>
      <c r="M2935" s="106">
        <v>15.11</v>
      </c>
      <c r="N2935" s="106">
        <v>18.32</v>
      </c>
      <c r="O2935" s="106">
        <v>21.18</v>
      </c>
    </row>
    <row r="2936" spans="1:15">
      <c r="A2936" s="106">
        <v>2010</v>
      </c>
      <c r="B2936" s="106" t="s">
        <v>301</v>
      </c>
      <c r="C2936" s="106" t="s">
        <v>626</v>
      </c>
      <c r="D2936" s="106" t="s">
        <v>633</v>
      </c>
      <c r="E2936" s="106" t="s">
        <v>631</v>
      </c>
      <c r="F2936" s="106" t="s">
        <v>629</v>
      </c>
      <c r="G2936" s="106">
        <v>3.08</v>
      </c>
      <c r="H2936" s="106">
        <v>3.36</v>
      </c>
      <c r="I2936" s="106">
        <v>3.61</v>
      </c>
      <c r="J2936" s="106">
        <v>3.8</v>
      </c>
      <c r="K2936" s="106">
        <v>4.03</v>
      </c>
      <c r="L2936" s="106">
        <v>4.34</v>
      </c>
      <c r="M2936" s="106">
        <v>4.7300000000000004</v>
      </c>
      <c r="N2936" s="106">
        <v>5.39</v>
      </c>
      <c r="O2936" s="106">
        <v>6.56</v>
      </c>
    </row>
    <row r="2937" spans="1:15">
      <c r="A2937" s="106">
        <v>2010</v>
      </c>
      <c r="B2937" s="106" t="s">
        <v>301</v>
      </c>
      <c r="C2937" s="106" t="s">
        <v>630</v>
      </c>
      <c r="D2937" s="106" t="s">
        <v>633</v>
      </c>
      <c r="E2937" s="106" t="s">
        <v>631</v>
      </c>
      <c r="F2937" s="106" t="s">
        <v>629</v>
      </c>
      <c r="G2937" s="106">
        <v>3.08</v>
      </c>
      <c r="H2937" s="106">
        <v>3.36</v>
      </c>
      <c r="I2937" s="106">
        <v>3.61</v>
      </c>
      <c r="J2937" s="106">
        <v>3.8</v>
      </c>
      <c r="K2937" s="106">
        <v>4.03</v>
      </c>
      <c r="L2937" s="106">
        <v>4.34</v>
      </c>
      <c r="M2937" s="106">
        <v>4.7300000000000004</v>
      </c>
      <c r="N2937" s="106">
        <v>5.39</v>
      </c>
      <c r="O2937" s="106">
        <v>6.56</v>
      </c>
    </row>
    <row r="2938" spans="1:15">
      <c r="A2938" s="106">
        <v>2010</v>
      </c>
      <c r="B2938" s="106" t="s">
        <v>301</v>
      </c>
      <c r="C2938" s="106" t="s">
        <v>626</v>
      </c>
      <c r="D2938" s="106" t="s">
        <v>633</v>
      </c>
      <c r="E2938" s="106" t="s">
        <v>631</v>
      </c>
      <c r="F2938" s="106" t="s">
        <v>301</v>
      </c>
      <c r="G2938" s="106">
        <v>3.06</v>
      </c>
      <c r="H2938" s="106">
        <v>3.4</v>
      </c>
      <c r="I2938" s="106">
        <v>3.61</v>
      </c>
      <c r="J2938" s="106">
        <v>3.8</v>
      </c>
      <c r="K2938" s="106">
        <v>4</v>
      </c>
      <c r="L2938" s="106">
        <v>4.2699999999999996</v>
      </c>
      <c r="M2938" s="106">
        <v>4.5999999999999996</v>
      </c>
      <c r="N2938" s="106">
        <v>5.07</v>
      </c>
      <c r="O2938" s="106">
        <v>6.42</v>
      </c>
    </row>
    <row r="2939" spans="1:15">
      <c r="A2939" s="106">
        <v>2010</v>
      </c>
      <c r="B2939" s="106" t="s">
        <v>301</v>
      </c>
      <c r="C2939" s="106" t="s">
        <v>630</v>
      </c>
      <c r="D2939" s="106" t="s">
        <v>633</v>
      </c>
      <c r="E2939" s="106" t="s">
        <v>631</v>
      </c>
      <c r="F2939" s="106" t="s">
        <v>301</v>
      </c>
      <c r="G2939" s="106">
        <v>3.06</v>
      </c>
      <c r="H2939" s="106">
        <v>3.4</v>
      </c>
      <c r="I2939" s="106">
        <v>3.61</v>
      </c>
      <c r="J2939" s="106">
        <v>3.8</v>
      </c>
      <c r="K2939" s="106">
        <v>4</v>
      </c>
      <c r="L2939" s="106">
        <v>4.2699999999999996</v>
      </c>
      <c r="M2939" s="106">
        <v>4.5999999999999996</v>
      </c>
      <c r="N2939" s="106">
        <v>5.07</v>
      </c>
      <c r="O2939" s="106">
        <v>6.42</v>
      </c>
    </row>
    <row r="2940" spans="1:15">
      <c r="A2940" s="106">
        <v>2010</v>
      </c>
      <c r="B2940" s="106" t="s">
        <v>301</v>
      </c>
      <c r="C2940" s="106" t="s">
        <v>626</v>
      </c>
      <c r="D2940" s="106" t="s">
        <v>633</v>
      </c>
      <c r="E2940" s="106" t="s">
        <v>631</v>
      </c>
      <c r="F2940" s="106" t="s">
        <v>353</v>
      </c>
      <c r="G2940" s="106">
        <v>3.08</v>
      </c>
      <c r="H2940" s="106">
        <v>3.36</v>
      </c>
      <c r="I2940" s="106">
        <v>3.61</v>
      </c>
      <c r="J2940" s="106">
        <v>3.8</v>
      </c>
      <c r="K2940" s="106">
        <v>4.0199999999999996</v>
      </c>
      <c r="L2940" s="106">
        <v>4.33</v>
      </c>
      <c r="M2940" s="106">
        <v>4.71</v>
      </c>
      <c r="N2940" s="106">
        <v>5.36</v>
      </c>
      <c r="O2940" s="106">
        <v>6.55</v>
      </c>
    </row>
    <row r="2941" spans="1:15">
      <c r="A2941" s="106">
        <v>2010</v>
      </c>
      <c r="B2941" s="106" t="s">
        <v>301</v>
      </c>
      <c r="C2941" s="106" t="s">
        <v>630</v>
      </c>
      <c r="D2941" s="106" t="s">
        <v>633</v>
      </c>
      <c r="E2941" s="106" t="s">
        <v>631</v>
      </c>
      <c r="F2941" s="106" t="s">
        <v>353</v>
      </c>
      <c r="G2941" s="106">
        <v>3.08</v>
      </c>
      <c r="H2941" s="106">
        <v>3.36</v>
      </c>
      <c r="I2941" s="106">
        <v>3.61</v>
      </c>
      <c r="J2941" s="106">
        <v>3.8</v>
      </c>
      <c r="K2941" s="106">
        <v>4.0199999999999996</v>
      </c>
      <c r="L2941" s="106">
        <v>4.33</v>
      </c>
      <c r="M2941" s="106">
        <v>4.71</v>
      </c>
      <c r="N2941" s="106">
        <v>5.36</v>
      </c>
      <c r="O2941" s="106">
        <v>6.55</v>
      </c>
    </row>
    <row r="2942" spans="1:15">
      <c r="A2942" s="106">
        <v>2010</v>
      </c>
      <c r="B2942" s="106" t="s">
        <v>301</v>
      </c>
      <c r="C2942" s="106" t="s">
        <v>626</v>
      </c>
      <c r="D2942" s="106" t="s">
        <v>633</v>
      </c>
      <c r="E2942" s="106" t="s">
        <v>353</v>
      </c>
      <c r="F2942" s="106" t="s">
        <v>629</v>
      </c>
      <c r="G2942" s="106">
        <v>3.28</v>
      </c>
      <c r="H2942" s="106">
        <v>3.68</v>
      </c>
      <c r="I2942" s="106">
        <v>4.0199999999999996</v>
      </c>
      <c r="J2942" s="106">
        <v>4.5599999999999996</v>
      </c>
      <c r="K2942" s="106">
        <v>5.41</v>
      </c>
      <c r="L2942" s="106">
        <v>6.88</v>
      </c>
      <c r="M2942" s="106">
        <v>9.4600000000000009</v>
      </c>
      <c r="N2942" s="106">
        <v>12.2</v>
      </c>
      <c r="O2942" s="106">
        <v>16.87</v>
      </c>
    </row>
    <row r="2943" spans="1:15">
      <c r="A2943" s="106">
        <v>2010</v>
      </c>
      <c r="B2943" s="106" t="s">
        <v>301</v>
      </c>
      <c r="C2943" s="106" t="s">
        <v>630</v>
      </c>
      <c r="D2943" s="106" t="s">
        <v>633</v>
      </c>
      <c r="E2943" s="106" t="s">
        <v>353</v>
      </c>
      <c r="F2943" s="106" t="s">
        <v>629</v>
      </c>
      <c r="G2943" s="106">
        <v>3.28</v>
      </c>
      <c r="H2943" s="106">
        <v>3.68</v>
      </c>
      <c r="I2943" s="106">
        <v>4.0199999999999996</v>
      </c>
      <c r="J2943" s="106">
        <v>4.5599999999999996</v>
      </c>
      <c r="K2943" s="106">
        <v>5.41</v>
      </c>
      <c r="L2943" s="106">
        <v>6.88</v>
      </c>
      <c r="M2943" s="106">
        <v>9.4600000000000009</v>
      </c>
      <c r="N2943" s="106">
        <v>12.2</v>
      </c>
      <c r="O2943" s="106">
        <v>16.87</v>
      </c>
    </row>
    <row r="2944" spans="1:15">
      <c r="A2944" s="106">
        <v>2010</v>
      </c>
      <c r="B2944" s="106" t="s">
        <v>301</v>
      </c>
      <c r="C2944" s="106" t="s">
        <v>626</v>
      </c>
      <c r="D2944" s="106" t="s">
        <v>633</v>
      </c>
      <c r="E2944" s="106" t="s">
        <v>353</v>
      </c>
      <c r="F2944" s="106" t="s">
        <v>301</v>
      </c>
      <c r="G2944" s="106">
        <v>3.22</v>
      </c>
      <c r="H2944" s="106">
        <v>3.59</v>
      </c>
      <c r="I2944" s="106">
        <v>3.86</v>
      </c>
      <c r="J2944" s="106">
        <v>4.1900000000000004</v>
      </c>
      <c r="K2944" s="106">
        <v>4.68</v>
      </c>
      <c r="L2944" s="106">
        <v>5.8</v>
      </c>
      <c r="M2944" s="106">
        <v>7.93</v>
      </c>
      <c r="N2944" s="106">
        <v>11.08</v>
      </c>
      <c r="O2944" s="106">
        <v>17.440000000000001</v>
      </c>
    </row>
    <row r="2945" spans="1:15">
      <c r="A2945" s="106">
        <v>2010</v>
      </c>
      <c r="B2945" s="106" t="s">
        <v>301</v>
      </c>
      <c r="C2945" s="106" t="s">
        <v>630</v>
      </c>
      <c r="D2945" s="106" t="s">
        <v>633</v>
      </c>
      <c r="E2945" s="106" t="s">
        <v>353</v>
      </c>
      <c r="F2945" s="106" t="s">
        <v>301</v>
      </c>
      <c r="G2945" s="106">
        <v>3.22</v>
      </c>
      <c r="H2945" s="106">
        <v>3.59</v>
      </c>
      <c r="I2945" s="106">
        <v>3.86</v>
      </c>
      <c r="J2945" s="106">
        <v>4.1900000000000004</v>
      </c>
      <c r="K2945" s="106">
        <v>4.68</v>
      </c>
      <c r="L2945" s="106">
        <v>5.8</v>
      </c>
      <c r="M2945" s="106">
        <v>7.93</v>
      </c>
      <c r="N2945" s="106">
        <v>11.08</v>
      </c>
      <c r="O2945" s="106">
        <v>17.440000000000001</v>
      </c>
    </row>
    <row r="2946" spans="1:15">
      <c r="A2946" s="106">
        <v>2010</v>
      </c>
      <c r="B2946" s="106" t="s">
        <v>301</v>
      </c>
      <c r="C2946" s="106" t="s">
        <v>626</v>
      </c>
      <c r="D2946" s="106" t="s">
        <v>633</v>
      </c>
      <c r="E2946" s="106" t="s">
        <v>353</v>
      </c>
      <c r="F2946" s="106" t="s">
        <v>353</v>
      </c>
      <c r="G2946" s="106">
        <v>3.28</v>
      </c>
      <c r="H2946" s="106">
        <v>3.67</v>
      </c>
      <c r="I2946" s="106">
        <v>4</v>
      </c>
      <c r="J2946" s="106">
        <v>4.51</v>
      </c>
      <c r="K2946" s="106">
        <v>5.3</v>
      </c>
      <c r="L2946" s="106">
        <v>6.75</v>
      </c>
      <c r="M2946" s="106">
        <v>9.27</v>
      </c>
      <c r="N2946" s="106">
        <v>12.07</v>
      </c>
      <c r="O2946" s="106">
        <v>17.010000000000002</v>
      </c>
    </row>
    <row r="2947" spans="1:15">
      <c r="A2947" s="106">
        <v>2010</v>
      </c>
      <c r="B2947" s="106" t="s">
        <v>301</v>
      </c>
      <c r="C2947" s="106" t="s">
        <v>630</v>
      </c>
      <c r="D2947" s="106" t="s">
        <v>633</v>
      </c>
      <c r="E2947" s="106" t="s">
        <v>353</v>
      </c>
      <c r="F2947" s="106" t="s">
        <v>353</v>
      </c>
      <c r="G2947" s="106">
        <v>3.28</v>
      </c>
      <c r="H2947" s="106">
        <v>3.67</v>
      </c>
      <c r="I2947" s="106">
        <v>4</v>
      </c>
      <c r="J2947" s="106">
        <v>4.51</v>
      </c>
      <c r="K2947" s="106">
        <v>5.3</v>
      </c>
      <c r="L2947" s="106">
        <v>6.75</v>
      </c>
      <c r="M2947" s="106">
        <v>9.27</v>
      </c>
      <c r="N2947" s="106">
        <v>12.07</v>
      </c>
      <c r="O2947" s="106">
        <v>17.010000000000002</v>
      </c>
    </row>
    <row r="2948" spans="1:15">
      <c r="A2948" s="106">
        <v>2010</v>
      </c>
      <c r="B2948" s="106" t="s">
        <v>301</v>
      </c>
      <c r="C2948" s="106" t="s">
        <v>626</v>
      </c>
      <c r="D2948" s="106" t="s">
        <v>353</v>
      </c>
      <c r="E2948" s="106" t="s">
        <v>628</v>
      </c>
      <c r="F2948" s="106" t="s">
        <v>629</v>
      </c>
      <c r="G2948" s="106">
        <v>5.13</v>
      </c>
      <c r="H2948" s="106">
        <v>6.65</v>
      </c>
      <c r="I2948" s="106">
        <v>8.09</v>
      </c>
      <c r="J2948" s="106">
        <v>9.5299999999999994</v>
      </c>
      <c r="K2948" s="106">
        <v>11.18</v>
      </c>
      <c r="L2948" s="106">
        <v>12.74</v>
      </c>
      <c r="M2948" s="106">
        <v>15.09</v>
      </c>
      <c r="N2948" s="106">
        <v>18.32</v>
      </c>
      <c r="O2948" s="106">
        <v>22.02</v>
      </c>
    </row>
    <row r="2949" spans="1:15">
      <c r="A2949" s="106">
        <v>2010</v>
      </c>
      <c r="B2949" s="106" t="s">
        <v>301</v>
      </c>
      <c r="C2949" s="106" t="s">
        <v>630</v>
      </c>
      <c r="D2949" s="106" t="s">
        <v>353</v>
      </c>
      <c r="E2949" s="106" t="s">
        <v>628</v>
      </c>
      <c r="F2949" s="106" t="s">
        <v>629</v>
      </c>
      <c r="G2949" s="106">
        <v>5.13</v>
      </c>
      <c r="H2949" s="106">
        <v>6.65</v>
      </c>
      <c r="I2949" s="106">
        <v>8.09</v>
      </c>
      <c r="J2949" s="106">
        <v>9.5299999999999994</v>
      </c>
      <c r="K2949" s="106">
        <v>11.18</v>
      </c>
      <c r="L2949" s="106">
        <v>12.74</v>
      </c>
      <c r="M2949" s="106">
        <v>15.09</v>
      </c>
      <c r="N2949" s="106">
        <v>18.32</v>
      </c>
      <c r="O2949" s="106">
        <v>22.02</v>
      </c>
    </row>
    <row r="2950" spans="1:15">
      <c r="A2950" s="106">
        <v>2010</v>
      </c>
      <c r="B2950" s="106" t="s">
        <v>301</v>
      </c>
      <c r="C2950" s="106" t="s">
        <v>626</v>
      </c>
      <c r="D2950" s="106" t="s">
        <v>353</v>
      </c>
      <c r="E2950" s="106" t="s">
        <v>628</v>
      </c>
      <c r="F2950" s="106" t="s">
        <v>301</v>
      </c>
      <c r="G2950" s="106">
        <v>4.5199999999999996</v>
      </c>
      <c r="H2950" s="106">
        <v>6.46</v>
      </c>
      <c r="I2950" s="106">
        <v>7.98</v>
      </c>
      <c r="J2950" s="106">
        <v>9.35</v>
      </c>
      <c r="K2950" s="106">
        <v>11.05</v>
      </c>
      <c r="L2950" s="106">
        <v>12.97</v>
      </c>
      <c r="M2950" s="106">
        <v>15.66</v>
      </c>
      <c r="N2950" s="106">
        <v>20.61</v>
      </c>
      <c r="O2950" s="106">
        <v>24.87</v>
      </c>
    </row>
    <row r="2951" spans="1:15">
      <c r="A2951" s="106">
        <v>2010</v>
      </c>
      <c r="B2951" s="106" t="s">
        <v>301</v>
      </c>
      <c r="C2951" s="106" t="s">
        <v>630</v>
      </c>
      <c r="D2951" s="106" t="s">
        <v>353</v>
      </c>
      <c r="E2951" s="106" t="s">
        <v>628</v>
      </c>
      <c r="F2951" s="106" t="s">
        <v>301</v>
      </c>
      <c r="G2951" s="106">
        <v>4.5199999999999996</v>
      </c>
      <c r="H2951" s="106">
        <v>6.46</v>
      </c>
      <c r="I2951" s="106">
        <v>7.98</v>
      </c>
      <c r="J2951" s="106">
        <v>9.35</v>
      </c>
      <c r="K2951" s="106">
        <v>11.05</v>
      </c>
      <c r="L2951" s="106">
        <v>12.97</v>
      </c>
      <c r="M2951" s="106">
        <v>15.66</v>
      </c>
      <c r="N2951" s="106">
        <v>20.61</v>
      </c>
      <c r="O2951" s="106">
        <v>24.87</v>
      </c>
    </row>
    <row r="2952" spans="1:15">
      <c r="A2952" s="106">
        <v>2010</v>
      </c>
      <c r="B2952" s="106" t="s">
        <v>301</v>
      </c>
      <c r="C2952" s="106" t="s">
        <v>626</v>
      </c>
      <c r="D2952" s="106" t="s">
        <v>353</v>
      </c>
      <c r="E2952" s="106" t="s">
        <v>628</v>
      </c>
      <c r="F2952" s="106" t="s">
        <v>353</v>
      </c>
      <c r="G2952" s="106">
        <v>5.0999999999999996</v>
      </c>
      <c r="H2952" s="106">
        <v>6.64</v>
      </c>
      <c r="I2952" s="106">
        <v>8.07</v>
      </c>
      <c r="J2952" s="106">
        <v>9.5299999999999994</v>
      </c>
      <c r="K2952" s="106">
        <v>11.17</v>
      </c>
      <c r="L2952" s="106">
        <v>12.74</v>
      </c>
      <c r="M2952" s="106">
        <v>15.11</v>
      </c>
      <c r="N2952" s="106">
        <v>18.32</v>
      </c>
      <c r="O2952" s="106">
        <v>22.28</v>
      </c>
    </row>
    <row r="2953" spans="1:15">
      <c r="A2953" s="106">
        <v>2010</v>
      </c>
      <c r="B2953" s="106" t="s">
        <v>301</v>
      </c>
      <c r="C2953" s="106" t="s">
        <v>630</v>
      </c>
      <c r="D2953" s="106" t="s">
        <v>353</v>
      </c>
      <c r="E2953" s="106" t="s">
        <v>628</v>
      </c>
      <c r="F2953" s="106" t="s">
        <v>353</v>
      </c>
      <c r="G2953" s="106">
        <v>5.0999999999999996</v>
      </c>
      <c r="H2953" s="106">
        <v>6.64</v>
      </c>
      <c r="I2953" s="106">
        <v>8.07</v>
      </c>
      <c r="J2953" s="106">
        <v>9.5299999999999994</v>
      </c>
      <c r="K2953" s="106">
        <v>11.17</v>
      </c>
      <c r="L2953" s="106">
        <v>12.74</v>
      </c>
      <c r="M2953" s="106">
        <v>15.11</v>
      </c>
      <c r="N2953" s="106">
        <v>18.32</v>
      </c>
      <c r="O2953" s="106">
        <v>22.28</v>
      </c>
    </row>
    <row r="2954" spans="1:15">
      <c r="A2954" s="106">
        <v>2010</v>
      </c>
      <c r="B2954" s="106" t="s">
        <v>301</v>
      </c>
      <c r="C2954" s="106" t="s">
        <v>626</v>
      </c>
      <c r="D2954" s="106" t="s">
        <v>353</v>
      </c>
      <c r="E2954" s="106" t="s">
        <v>631</v>
      </c>
      <c r="F2954" s="106" t="s">
        <v>629</v>
      </c>
      <c r="G2954" s="106">
        <v>3.06</v>
      </c>
      <c r="H2954" s="106">
        <v>3.32</v>
      </c>
      <c r="I2954" s="106">
        <v>3.58</v>
      </c>
      <c r="J2954" s="106">
        <v>3.86</v>
      </c>
      <c r="K2954" s="106">
        <v>4.17</v>
      </c>
      <c r="L2954" s="106">
        <v>4.57</v>
      </c>
      <c r="M2954" s="106">
        <v>5.15</v>
      </c>
      <c r="N2954" s="106">
        <v>6.11</v>
      </c>
      <c r="O2954" s="106">
        <v>8.0399999999999991</v>
      </c>
    </row>
    <row r="2955" spans="1:15">
      <c r="A2955" s="106">
        <v>2010</v>
      </c>
      <c r="B2955" s="106" t="s">
        <v>301</v>
      </c>
      <c r="C2955" s="106" t="s">
        <v>630</v>
      </c>
      <c r="D2955" s="106" t="s">
        <v>353</v>
      </c>
      <c r="E2955" s="106" t="s">
        <v>631</v>
      </c>
      <c r="F2955" s="106" t="s">
        <v>629</v>
      </c>
      <c r="G2955" s="106">
        <v>3.06</v>
      </c>
      <c r="H2955" s="106">
        <v>3.32</v>
      </c>
      <c r="I2955" s="106">
        <v>3.58</v>
      </c>
      <c r="J2955" s="106">
        <v>3.86</v>
      </c>
      <c r="K2955" s="106">
        <v>4.17</v>
      </c>
      <c r="L2955" s="106">
        <v>4.57</v>
      </c>
      <c r="M2955" s="106">
        <v>5.15</v>
      </c>
      <c r="N2955" s="106">
        <v>6.11</v>
      </c>
      <c r="O2955" s="106">
        <v>8.0399999999999991</v>
      </c>
    </row>
    <row r="2956" spans="1:15">
      <c r="A2956" s="106">
        <v>2010</v>
      </c>
      <c r="B2956" s="106" t="s">
        <v>301</v>
      </c>
      <c r="C2956" s="106" t="s">
        <v>626</v>
      </c>
      <c r="D2956" s="106" t="s">
        <v>353</v>
      </c>
      <c r="E2956" s="106" t="s">
        <v>631</v>
      </c>
      <c r="F2956" s="106" t="s">
        <v>301</v>
      </c>
      <c r="G2956" s="106">
        <v>2.96</v>
      </c>
      <c r="H2956" s="106">
        <v>3.05</v>
      </c>
      <c r="I2956" s="106">
        <v>3.31</v>
      </c>
      <c r="J2956" s="106">
        <v>3.57</v>
      </c>
      <c r="K2956" s="106">
        <v>3.83</v>
      </c>
      <c r="L2956" s="106">
        <v>4.13</v>
      </c>
      <c r="M2956" s="106">
        <v>4.57</v>
      </c>
      <c r="N2956" s="106">
        <v>5.37</v>
      </c>
      <c r="O2956" s="106">
        <v>7.31</v>
      </c>
    </row>
    <row r="2957" spans="1:15">
      <c r="A2957" s="106">
        <v>2010</v>
      </c>
      <c r="B2957" s="106" t="s">
        <v>301</v>
      </c>
      <c r="C2957" s="106" t="s">
        <v>630</v>
      </c>
      <c r="D2957" s="106" t="s">
        <v>353</v>
      </c>
      <c r="E2957" s="106" t="s">
        <v>631</v>
      </c>
      <c r="F2957" s="106" t="s">
        <v>301</v>
      </c>
      <c r="G2957" s="106">
        <v>2.96</v>
      </c>
      <c r="H2957" s="106">
        <v>3.05</v>
      </c>
      <c r="I2957" s="106">
        <v>3.31</v>
      </c>
      <c r="J2957" s="106">
        <v>3.57</v>
      </c>
      <c r="K2957" s="106">
        <v>3.83</v>
      </c>
      <c r="L2957" s="106">
        <v>4.13</v>
      </c>
      <c r="M2957" s="106">
        <v>4.57</v>
      </c>
      <c r="N2957" s="106">
        <v>5.37</v>
      </c>
      <c r="O2957" s="106">
        <v>7.31</v>
      </c>
    </row>
    <row r="2958" spans="1:15">
      <c r="A2958" s="106">
        <v>2010</v>
      </c>
      <c r="B2958" s="106" t="s">
        <v>301</v>
      </c>
      <c r="C2958" s="106" t="s">
        <v>626</v>
      </c>
      <c r="D2958" s="106" t="s">
        <v>353</v>
      </c>
      <c r="E2958" s="106" t="s">
        <v>631</v>
      </c>
      <c r="F2958" s="106" t="s">
        <v>353</v>
      </c>
      <c r="G2958" s="106">
        <v>3.04</v>
      </c>
      <c r="H2958" s="106">
        <v>3.3</v>
      </c>
      <c r="I2958" s="106">
        <v>3.56</v>
      </c>
      <c r="J2958" s="106">
        <v>3.83</v>
      </c>
      <c r="K2958" s="106">
        <v>4.1399999999999997</v>
      </c>
      <c r="L2958" s="106">
        <v>4.53</v>
      </c>
      <c r="M2958" s="106">
        <v>5.0999999999999996</v>
      </c>
      <c r="N2958" s="106">
        <v>6.05</v>
      </c>
      <c r="O2958" s="106">
        <v>8</v>
      </c>
    </row>
    <row r="2959" spans="1:15">
      <c r="A2959" s="106">
        <v>2010</v>
      </c>
      <c r="B2959" s="106" t="s">
        <v>301</v>
      </c>
      <c r="C2959" s="106" t="s">
        <v>630</v>
      </c>
      <c r="D2959" s="106" t="s">
        <v>353</v>
      </c>
      <c r="E2959" s="106" t="s">
        <v>631</v>
      </c>
      <c r="F2959" s="106" t="s">
        <v>353</v>
      </c>
      <c r="G2959" s="106">
        <v>3.04</v>
      </c>
      <c r="H2959" s="106">
        <v>3.3</v>
      </c>
      <c r="I2959" s="106">
        <v>3.56</v>
      </c>
      <c r="J2959" s="106">
        <v>3.83</v>
      </c>
      <c r="K2959" s="106">
        <v>4.1399999999999997</v>
      </c>
      <c r="L2959" s="106">
        <v>4.53</v>
      </c>
      <c r="M2959" s="106">
        <v>5.0999999999999996</v>
      </c>
      <c r="N2959" s="106">
        <v>6.05</v>
      </c>
      <c r="O2959" s="106">
        <v>8</v>
      </c>
    </row>
    <row r="2960" spans="1:15">
      <c r="A2960" s="106">
        <v>2010</v>
      </c>
      <c r="B2960" s="106" t="s">
        <v>301</v>
      </c>
      <c r="C2960" s="106" t="s">
        <v>626</v>
      </c>
      <c r="D2960" s="106" t="s">
        <v>353</v>
      </c>
      <c r="E2960" s="106" t="s">
        <v>353</v>
      </c>
      <c r="F2960" s="106" t="s">
        <v>629</v>
      </c>
      <c r="G2960" s="106">
        <v>3.17</v>
      </c>
      <c r="H2960" s="106">
        <v>3.55</v>
      </c>
      <c r="I2960" s="106">
        <v>3.95</v>
      </c>
      <c r="J2960" s="106">
        <v>4.4400000000000004</v>
      </c>
      <c r="K2960" s="106">
        <v>5.15</v>
      </c>
      <c r="L2960" s="106">
        <v>6.28</v>
      </c>
      <c r="M2960" s="106">
        <v>8.0500000000000007</v>
      </c>
      <c r="N2960" s="106">
        <v>10.84</v>
      </c>
      <c r="O2960" s="106">
        <v>15.25</v>
      </c>
    </row>
    <row r="2961" spans="1:15">
      <c r="A2961" s="106">
        <v>2010</v>
      </c>
      <c r="B2961" s="106" t="s">
        <v>301</v>
      </c>
      <c r="C2961" s="106" t="s">
        <v>630</v>
      </c>
      <c r="D2961" s="106" t="s">
        <v>353</v>
      </c>
      <c r="E2961" s="106" t="s">
        <v>353</v>
      </c>
      <c r="F2961" s="106" t="s">
        <v>629</v>
      </c>
      <c r="G2961" s="106">
        <v>3.17</v>
      </c>
      <c r="H2961" s="106">
        <v>3.55</v>
      </c>
      <c r="I2961" s="106">
        <v>3.95</v>
      </c>
      <c r="J2961" s="106">
        <v>4.4400000000000004</v>
      </c>
      <c r="K2961" s="106">
        <v>5.15</v>
      </c>
      <c r="L2961" s="106">
        <v>6.28</v>
      </c>
      <c r="M2961" s="106">
        <v>8.0500000000000007</v>
      </c>
      <c r="N2961" s="106">
        <v>10.84</v>
      </c>
      <c r="O2961" s="106">
        <v>15.25</v>
      </c>
    </row>
    <row r="2962" spans="1:15">
      <c r="A2962" s="106">
        <v>2010</v>
      </c>
      <c r="B2962" s="106" t="s">
        <v>301</v>
      </c>
      <c r="C2962" s="106" t="s">
        <v>626</v>
      </c>
      <c r="D2962" s="106" t="s">
        <v>353</v>
      </c>
      <c r="E2962" s="106" t="s">
        <v>353</v>
      </c>
      <c r="F2962" s="106" t="s">
        <v>301</v>
      </c>
      <c r="G2962" s="106">
        <v>2.98</v>
      </c>
      <c r="H2962" s="106">
        <v>3.18</v>
      </c>
      <c r="I2962" s="106">
        <v>3.5</v>
      </c>
      <c r="J2962" s="106">
        <v>3.83</v>
      </c>
      <c r="K2962" s="106">
        <v>4.25</v>
      </c>
      <c r="L2962" s="106">
        <v>4.82</v>
      </c>
      <c r="M2962" s="106">
        <v>6.18</v>
      </c>
      <c r="N2962" s="106">
        <v>8.65</v>
      </c>
      <c r="O2962" s="106">
        <v>13.82</v>
      </c>
    </row>
    <row r="2963" spans="1:15">
      <c r="A2963" s="106">
        <v>2010</v>
      </c>
      <c r="B2963" s="106" t="s">
        <v>301</v>
      </c>
      <c r="C2963" s="106" t="s">
        <v>630</v>
      </c>
      <c r="D2963" s="106" t="s">
        <v>353</v>
      </c>
      <c r="E2963" s="106" t="s">
        <v>353</v>
      </c>
      <c r="F2963" s="106" t="s">
        <v>301</v>
      </c>
      <c r="G2963" s="106">
        <v>2.98</v>
      </c>
      <c r="H2963" s="106">
        <v>3.18</v>
      </c>
      <c r="I2963" s="106">
        <v>3.5</v>
      </c>
      <c r="J2963" s="106">
        <v>3.83</v>
      </c>
      <c r="K2963" s="106">
        <v>4.25</v>
      </c>
      <c r="L2963" s="106">
        <v>4.82</v>
      </c>
      <c r="M2963" s="106">
        <v>6.18</v>
      </c>
      <c r="N2963" s="106">
        <v>8.65</v>
      </c>
      <c r="O2963" s="106">
        <v>13.82</v>
      </c>
    </row>
    <row r="2964" spans="1:15">
      <c r="A2964" s="106">
        <v>2010</v>
      </c>
      <c r="B2964" s="106" t="s">
        <v>301</v>
      </c>
      <c r="C2964" s="106" t="s">
        <v>626</v>
      </c>
      <c r="D2964" s="106" t="s">
        <v>353</v>
      </c>
      <c r="E2964" s="106" t="s">
        <v>353</v>
      </c>
      <c r="F2964" s="106" t="s">
        <v>353</v>
      </c>
      <c r="G2964" s="106">
        <v>3.15</v>
      </c>
      <c r="H2964" s="106">
        <v>3.52</v>
      </c>
      <c r="I2964" s="106">
        <v>3.92</v>
      </c>
      <c r="J2964" s="106">
        <v>4.38</v>
      </c>
      <c r="K2964" s="106">
        <v>5.0599999999999996</v>
      </c>
      <c r="L2964" s="106">
        <v>6.18</v>
      </c>
      <c r="M2964" s="106">
        <v>7.95</v>
      </c>
      <c r="N2964" s="106">
        <v>10.67</v>
      </c>
      <c r="O2964" s="106">
        <v>15.19</v>
      </c>
    </row>
    <row r="2965" spans="1:15">
      <c r="A2965" s="106">
        <v>2010</v>
      </c>
      <c r="B2965" s="106" t="s">
        <v>301</v>
      </c>
      <c r="C2965" s="106" t="s">
        <v>630</v>
      </c>
      <c r="D2965" s="106" t="s">
        <v>353</v>
      </c>
      <c r="E2965" s="106" t="s">
        <v>353</v>
      </c>
      <c r="F2965" s="106" t="s">
        <v>353</v>
      </c>
      <c r="G2965" s="106">
        <v>3.15</v>
      </c>
      <c r="H2965" s="106">
        <v>3.52</v>
      </c>
      <c r="I2965" s="106">
        <v>3.92</v>
      </c>
      <c r="J2965" s="106">
        <v>4.38</v>
      </c>
      <c r="K2965" s="106">
        <v>5.0599999999999996</v>
      </c>
      <c r="L2965" s="106">
        <v>6.18</v>
      </c>
      <c r="M2965" s="106">
        <v>7.95</v>
      </c>
      <c r="N2965" s="106">
        <v>10.67</v>
      </c>
      <c r="O2965" s="106">
        <v>15.19</v>
      </c>
    </row>
    <row r="2966" spans="1:15">
      <c r="A2966" s="106">
        <v>2010</v>
      </c>
      <c r="B2966" s="106" t="s">
        <v>301</v>
      </c>
      <c r="C2966" s="106" t="s">
        <v>626</v>
      </c>
      <c r="D2966" s="106" t="s">
        <v>634</v>
      </c>
      <c r="E2966" s="106" t="s">
        <v>628</v>
      </c>
      <c r="F2966" s="106" t="s">
        <v>629</v>
      </c>
      <c r="G2966" s="106">
        <v>7.91</v>
      </c>
      <c r="H2966" s="106">
        <v>10.19</v>
      </c>
      <c r="I2966" s="106">
        <v>12.01</v>
      </c>
      <c r="J2966" s="106">
        <v>14.03</v>
      </c>
      <c r="K2966" s="106">
        <v>15.94</v>
      </c>
      <c r="L2966" s="106">
        <v>18</v>
      </c>
      <c r="M2966" s="106">
        <v>20.49</v>
      </c>
      <c r="N2966" s="106">
        <v>24.38</v>
      </c>
      <c r="O2966" s="106">
        <v>31.92</v>
      </c>
    </row>
    <row r="2967" spans="1:15">
      <c r="A2967" s="106">
        <v>2010</v>
      </c>
      <c r="B2967" s="106" t="s">
        <v>301</v>
      </c>
      <c r="C2967" s="106" t="s">
        <v>630</v>
      </c>
      <c r="D2967" s="106" t="s">
        <v>634</v>
      </c>
      <c r="E2967" s="106" t="s">
        <v>628</v>
      </c>
      <c r="F2967" s="106" t="s">
        <v>629</v>
      </c>
      <c r="G2967" s="106">
        <v>7.91</v>
      </c>
      <c r="H2967" s="106">
        <v>10.19</v>
      </c>
      <c r="I2967" s="106">
        <v>12.01</v>
      </c>
      <c r="J2967" s="106">
        <v>14.03</v>
      </c>
      <c r="K2967" s="106">
        <v>15.94</v>
      </c>
      <c r="L2967" s="106">
        <v>18</v>
      </c>
      <c r="M2967" s="106">
        <v>20.49</v>
      </c>
      <c r="N2967" s="106">
        <v>24.38</v>
      </c>
      <c r="O2967" s="106">
        <v>31.92</v>
      </c>
    </row>
    <row r="2968" spans="1:15">
      <c r="A2968" s="106">
        <v>2010</v>
      </c>
      <c r="B2968" s="106" t="s">
        <v>301</v>
      </c>
      <c r="C2968" s="106" t="s">
        <v>626</v>
      </c>
      <c r="D2968" s="106" t="s">
        <v>634</v>
      </c>
      <c r="E2968" s="106" t="s">
        <v>628</v>
      </c>
      <c r="F2968" s="106" t="s">
        <v>301</v>
      </c>
      <c r="G2968" s="106" t="s">
        <v>635</v>
      </c>
      <c r="H2968" s="106" t="s">
        <v>635</v>
      </c>
      <c r="I2968" s="106" t="s">
        <v>635</v>
      </c>
      <c r="J2968" s="106" t="s">
        <v>635</v>
      </c>
      <c r="K2968" s="106" t="s">
        <v>635</v>
      </c>
      <c r="L2968" s="106" t="s">
        <v>635</v>
      </c>
      <c r="M2968" s="106" t="s">
        <v>635</v>
      </c>
      <c r="N2968" s="106" t="s">
        <v>635</v>
      </c>
      <c r="O2968" s="106" t="s">
        <v>635</v>
      </c>
    </row>
    <row r="2969" spans="1:15">
      <c r="A2969" s="106">
        <v>2010</v>
      </c>
      <c r="B2969" s="106" t="s">
        <v>301</v>
      </c>
      <c r="C2969" s="106" t="s">
        <v>630</v>
      </c>
      <c r="D2969" s="106" t="s">
        <v>634</v>
      </c>
      <c r="E2969" s="106" t="s">
        <v>628</v>
      </c>
      <c r="F2969" s="106" t="s">
        <v>301</v>
      </c>
      <c r="G2969" s="106" t="s">
        <v>635</v>
      </c>
      <c r="H2969" s="106" t="s">
        <v>635</v>
      </c>
      <c r="I2969" s="106" t="s">
        <v>635</v>
      </c>
      <c r="J2969" s="106" t="s">
        <v>635</v>
      </c>
      <c r="K2969" s="106" t="s">
        <v>635</v>
      </c>
      <c r="L2969" s="106" t="s">
        <v>635</v>
      </c>
      <c r="M2969" s="106" t="s">
        <v>635</v>
      </c>
      <c r="N2969" s="106" t="s">
        <v>635</v>
      </c>
      <c r="O2969" s="106" t="s">
        <v>635</v>
      </c>
    </row>
    <row r="2970" spans="1:15">
      <c r="A2970" s="106">
        <v>2010</v>
      </c>
      <c r="B2970" s="106" t="s">
        <v>301</v>
      </c>
      <c r="C2970" s="106" t="s">
        <v>626</v>
      </c>
      <c r="D2970" s="106" t="s">
        <v>634</v>
      </c>
      <c r="E2970" s="106" t="s">
        <v>628</v>
      </c>
      <c r="F2970" s="106" t="s">
        <v>353</v>
      </c>
      <c r="G2970" s="106">
        <v>7.89</v>
      </c>
      <c r="H2970" s="106">
        <v>10.15</v>
      </c>
      <c r="I2970" s="106">
        <v>12.01</v>
      </c>
      <c r="J2970" s="106">
        <v>14.02</v>
      </c>
      <c r="K2970" s="106">
        <v>15.92</v>
      </c>
      <c r="L2970" s="106">
        <v>18</v>
      </c>
      <c r="M2970" s="106">
        <v>20.49</v>
      </c>
      <c r="N2970" s="106">
        <v>24.38</v>
      </c>
      <c r="O2970" s="106">
        <v>31.92</v>
      </c>
    </row>
    <row r="2971" spans="1:15">
      <c r="A2971" s="106">
        <v>2010</v>
      </c>
      <c r="B2971" s="106" t="s">
        <v>301</v>
      </c>
      <c r="C2971" s="106" t="s">
        <v>630</v>
      </c>
      <c r="D2971" s="106" t="s">
        <v>634</v>
      </c>
      <c r="E2971" s="106" t="s">
        <v>628</v>
      </c>
      <c r="F2971" s="106" t="s">
        <v>353</v>
      </c>
      <c r="G2971" s="106">
        <v>7.89</v>
      </c>
      <c r="H2971" s="106">
        <v>10.15</v>
      </c>
      <c r="I2971" s="106">
        <v>12.01</v>
      </c>
      <c r="J2971" s="106">
        <v>14.02</v>
      </c>
      <c r="K2971" s="106">
        <v>15.92</v>
      </c>
      <c r="L2971" s="106">
        <v>18</v>
      </c>
      <c r="M2971" s="106">
        <v>20.49</v>
      </c>
      <c r="N2971" s="106">
        <v>24.38</v>
      </c>
      <c r="O2971" s="106">
        <v>31.92</v>
      </c>
    </row>
    <row r="2972" spans="1:15">
      <c r="A2972" s="106">
        <v>2010</v>
      </c>
      <c r="B2972" s="106" t="s">
        <v>301</v>
      </c>
      <c r="C2972" s="106" t="s">
        <v>626</v>
      </c>
      <c r="D2972" s="106" t="s">
        <v>634</v>
      </c>
      <c r="E2972" s="106" t="s">
        <v>631</v>
      </c>
      <c r="F2972" s="106" t="s">
        <v>629</v>
      </c>
      <c r="G2972" s="106">
        <v>3.63</v>
      </c>
      <c r="H2972" s="106">
        <v>4.17</v>
      </c>
      <c r="I2972" s="106">
        <v>4.88</v>
      </c>
      <c r="J2972" s="106">
        <v>5.75</v>
      </c>
      <c r="K2972" s="106">
        <v>6.81</v>
      </c>
      <c r="L2972" s="106">
        <v>7.9</v>
      </c>
      <c r="M2972" s="106">
        <v>9.3000000000000007</v>
      </c>
      <c r="N2972" s="106">
        <v>11.08</v>
      </c>
      <c r="O2972" s="106">
        <v>13.67</v>
      </c>
    </row>
    <row r="2973" spans="1:15">
      <c r="A2973" s="106">
        <v>2010</v>
      </c>
      <c r="B2973" s="106" t="s">
        <v>301</v>
      </c>
      <c r="C2973" s="106" t="s">
        <v>630</v>
      </c>
      <c r="D2973" s="106" t="s">
        <v>634</v>
      </c>
      <c r="E2973" s="106" t="s">
        <v>631</v>
      </c>
      <c r="F2973" s="106" t="s">
        <v>629</v>
      </c>
      <c r="G2973" s="106">
        <v>3.63</v>
      </c>
      <c r="H2973" s="106">
        <v>4.17</v>
      </c>
      <c r="I2973" s="106">
        <v>4.88</v>
      </c>
      <c r="J2973" s="106">
        <v>5.75</v>
      </c>
      <c r="K2973" s="106">
        <v>6.81</v>
      </c>
      <c r="L2973" s="106">
        <v>7.9</v>
      </c>
      <c r="M2973" s="106">
        <v>9.3000000000000007</v>
      </c>
      <c r="N2973" s="106">
        <v>11.08</v>
      </c>
      <c r="O2973" s="106">
        <v>13.67</v>
      </c>
    </row>
    <row r="2974" spans="1:15">
      <c r="A2974" s="106">
        <v>2010</v>
      </c>
      <c r="B2974" s="106" t="s">
        <v>301</v>
      </c>
      <c r="C2974" s="106" t="s">
        <v>626</v>
      </c>
      <c r="D2974" s="106" t="s">
        <v>634</v>
      </c>
      <c r="E2974" s="106" t="s">
        <v>631</v>
      </c>
      <c r="F2974" s="106" t="s">
        <v>301</v>
      </c>
      <c r="G2974" s="106">
        <v>3.38</v>
      </c>
      <c r="H2974" s="106">
        <v>3.82</v>
      </c>
      <c r="I2974" s="106">
        <v>4.3099999999999996</v>
      </c>
      <c r="J2974" s="106">
        <v>5.0199999999999996</v>
      </c>
      <c r="K2974" s="106">
        <v>5.49</v>
      </c>
      <c r="L2974" s="106">
        <v>5.91</v>
      </c>
      <c r="M2974" s="106">
        <v>6.6</v>
      </c>
      <c r="N2974" s="106">
        <v>7.05</v>
      </c>
      <c r="O2974" s="106">
        <v>8.1</v>
      </c>
    </row>
    <row r="2975" spans="1:15">
      <c r="A2975" s="106">
        <v>2010</v>
      </c>
      <c r="B2975" s="106" t="s">
        <v>301</v>
      </c>
      <c r="C2975" s="106" t="s">
        <v>630</v>
      </c>
      <c r="D2975" s="106" t="s">
        <v>634</v>
      </c>
      <c r="E2975" s="106" t="s">
        <v>631</v>
      </c>
      <c r="F2975" s="106" t="s">
        <v>301</v>
      </c>
      <c r="G2975" s="106">
        <v>3.38</v>
      </c>
      <c r="H2975" s="106">
        <v>3.82</v>
      </c>
      <c r="I2975" s="106">
        <v>4.3099999999999996</v>
      </c>
      <c r="J2975" s="106">
        <v>5.0199999999999996</v>
      </c>
      <c r="K2975" s="106">
        <v>5.49</v>
      </c>
      <c r="L2975" s="106">
        <v>5.91</v>
      </c>
      <c r="M2975" s="106">
        <v>6.6</v>
      </c>
      <c r="N2975" s="106">
        <v>7.05</v>
      </c>
      <c r="O2975" s="106">
        <v>8.1</v>
      </c>
    </row>
    <row r="2976" spans="1:15">
      <c r="A2976" s="106">
        <v>2010</v>
      </c>
      <c r="B2976" s="106" t="s">
        <v>301</v>
      </c>
      <c r="C2976" s="106" t="s">
        <v>626</v>
      </c>
      <c r="D2976" s="106" t="s">
        <v>634</v>
      </c>
      <c r="E2976" s="106" t="s">
        <v>631</v>
      </c>
      <c r="F2976" s="106" t="s">
        <v>353</v>
      </c>
      <c r="G2976" s="106">
        <v>3.63</v>
      </c>
      <c r="H2976" s="106">
        <v>4.16</v>
      </c>
      <c r="I2976" s="106">
        <v>4.8600000000000003</v>
      </c>
      <c r="J2976" s="106">
        <v>5.72</v>
      </c>
      <c r="K2976" s="106">
        <v>6.79</v>
      </c>
      <c r="L2976" s="106">
        <v>7.85</v>
      </c>
      <c r="M2976" s="106">
        <v>9.25</v>
      </c>
      <c r="N2976" s="106">
        <v>11.03</v>
      </c>
      <c r="O2976" s="106">
        <v>13.65</v>
      </c>
    </row>
    <row r="2977" spans="1:15">
      <c r="A2977" s="106">
        <v>2010</v>
      </c>
      <c r="B2977" s="106" t="s">
        <v>301</v>
      </c>
      <c r="C2977" s="106" t="s">
        <v>630</v>
      </c>
      <c r="D2977" s="106" t="s">
        <v>634</v>
      </c>
      <c r="E2977" s="106" t="s">
        <v>631</v>
      </c>
      <c r="F2977" s="106" t="s">
        <v>353</v>
      </c>
      <c r="G2977" s="106">
        <v>3.63</v>
      </c>
      <c r="H2977" s="106">
        <v>4.16</v>
      </c>
      <c r="I2977" s="106">
        <v>4.8600000000000003</v>
      </c>
      <c r="J2977" s="106">
        <v>5.72</v>
      </c>
      <c r="K2977" s="106">
        <v>6.79</v>
      </c>
      <c r="L2977" s="106">
        <v>7.85</v>
      </c>
      <c r="M2977" s="106">
        <v>9.25</v>
      </c>
      <c r="N2977" s="106">
        <v>11.03</v>
      </c>
      <c r="O2977" s="106">
        <v>13.65</v>
      </c>
    </row>
    <row r="2978" spans="1:15">
      <c r="A2978" s="106">
        <v>2010</v>
      </c>
      <c r="B2978" s="106" t="s">
        <v>301</v>
      </c>
      <c r="C2978" s="106" t="s">
        <v>626</v>
      </c>
      <c r="D2978" s="106" t="s">
        <v>634</v>
      </c>
      <c r="E2978" s="106" t="s">
        <v>353</v>
      </c>
      <c r="F2978" s="106" t="s">
        <v>629</v>
      </c>
      <c r="G2978" s="106">
        <v>3.93</v>
      </c>
      <c r="H2978" s="106">
        <v>4.95</v>
      </c>
      <c r="I2978" s="106">
        <v>6.35</v>
      </c>
      <c r="J2978" s="106">
        <v>7.78</v>
      </c>
      <c r="K2978" s="106">
        <v>9.43</v>
      </c>
      <c r="L2978" s="106">
        <v>11.3</v>
      </c>
      <c r="M2978" s="106">
        <v>13.61</v>
      </c>
      <c r="N2978" s="106">
        <v>16.600000000000001</v>
      </c>
      <c r="O2978" s="106">
        <v>22.31</v>
      </c>
    </row>
    <row r="2979" spans="1:15">
      <c r="A2979" s="106">
        <v>2010</v>
      </c>
      <c r="B2979" s="106" t="s">
        <v>301</v>
      </c>
      <c r="C2979" s="106" t="s">
        <v>630</v>
      </c>
      <c r="D2979" s="106" t="s">
        <v>634</v>
      </c>
      <c r="E2979" s="106" t="s">
        <v>353</v>
      </c>
      <c r="F2979" s="106" t="s">
        <v>629</v>
      </c>
      <c r="G2979" s="106">
        <v>3.93</v>
      </c>
      <c r="H2979" s="106">
        <v>4.95</v>
      </c>
      <c r="I2979" s="106">
        <v>6.35</v>
      </c>
      <c r="J2979" s="106">
        <v>7.78</v>
      </c>
      <c r="K2979" s="106">
        <v>9.43</v>
      </c>
      <c r="L2979" s="106">
        <v>11.3</v>
      </c>
      <c r="M2979" s="106">
        <v>13.61</v>
      </c>
      <c r="N2979" s="106">
        <v>16.600000000000001</v>
      </c>
      <c r="O2979" s="106">
        <v>22.31</v>
      </c>
    </row>
    <row r="2980" spans="1:15">
      <c r="A2980" s="106">
        <v>2010</v>
      </c>
      <c r="B2980" s="106" t="s">
        <v>301</v>
      </c>
      <c r="C2980" s="106" t="s">
        <v>626</v>
      </c>
      <c r="D2980" s="106" t="s">
        <v>634</v>
      </c>
      <c r="E2980" s="106" t="s">
        <v>353</v>
      </c>
      <c r="F2980" s="106" t="s">
        <v>301</v>
      </c>
      <c r="G2980" s="106">
        <v>3.42</v>
      </c>
      <c r="H2980" s="106">
        <v>3.89</v>
      </c>
      <c r="I2980" s="106">
        <v>4.3899999999999997</v>
      </c>
      <c r="J2980" s="106">
        <v>5.09</v>
      </c>
      <c r="K2980" s="106">
        <v>5.62</v>
      </c>
      <c r="L2980" s="106">
        <v>6.25</v>
      </c>
      <c r="M2980" s="106">
        <v>6.75</v>
      </c>
      <c r="N2980" s="106">
        <v>7.63</v>
      </c>
      <c r="O2980" s="106">
        <v>12.5</v>
      </c>
    </row>
    <row r="2981" spans="1:15">
      <c r="A2981" s="106">
        <v>2010</v>
      </c>
      <c r="B2981" s="106" t="s">
        <v>301</v>
      </c>
      <c r="C2981" s="106" t="s">
        <v>630</v>
      </c>
      <c r="D2981" s="106" t="s">
        <v>634</v>
      </c>
      <c r="E2981" s="106" t="s">
        <v>353</v>
      </c>
      <c r="F2981" s="106" t="s">
        <v>301</v>
      </c>
      <c r="G2981" s="106">
        <v>3.42</v>
      </c>
      <c r="H2981" s="106">
        <v>3.89</v>
      </c>
      <c r="I2981" s="106">
        <v>4.3899999999999997</v>
      </c>
      <c r="J2981" s="106">
        <v>5.09</v>
      </c>
      <c r="K2981" s="106">
        <v>5.62</v>
      </c>
      <c r="L2981" s="106">
        <v>6.25</v>
      </c>
      <c r="M2981" s="106">
        <v>6.75</v>
      </c>
      <c r="N2981" s="106">
        <v>7.63</v>
      </c>
      <c r="O2981" s="106">
        <v>12.5</v>
      </c>
    </row>
    <row r="2982" spans="1:15">
      <c r="A2982" s="106">
        <v>2010</v>
      </c>
      <c r="B2982" s="106" t="s">
        <v>301</v>
      </c>
      <c r="C2982" s="106" t="s">
        <v>626</v>
      </c>
      <c r="D2982" s="106" t="s">
        <v>634</v>
      </c>
      <c r="E2982" s="106" t="s">
        <v>353</v>
      </c>
      <c r="F2982" s="106" t="s">
        <v>353</v>
      </c>
      <c r="G2982" s="106">
        <v>3.92</v>
      </c>
      <c r="H2982" s="106">
        <v>4.91</v>
      </c>
      <c r="I2982" s="106">
        <v>6.25</v>
      </c>
      <c r="J2982" s="106">
        <v>7.71</v>
      </c>
      <c r="K2982" s="106">
        <v>9.35</v>
      </c>
      <c r="L2982" s="106">
        <v>11.28</v>
      </c>
      <c r="M2982" s="106">
        <v>13.47</v>
      </c>
      <c r="N2982" s="106">
        <v>16.52</v>
      </c>
      <c r="O2982" s="106">
        <v>22.24</v>
      </c>
    </row>
    <row r="2983" spans="1:15">
      <c r="A2983" s="106">
        <v>2010</v>
      </c>
      <c r="B2983" s="106" t="s">
        <v>301</v>
      </c>
      <c r="C2983" s="106" t="s">
        <v>630</v>
      </c>
      <c r="D2983" s="106" t="s">
        <v>634</v>
      </c>
      <c r="E2983" s="106" t="s">
        <v>353</v>
      </c>
      <c r="F2983" s="106" t="s">
        <v>353</v>
      </c>
      <c r="G2983" s="106">
        <v>3.92</v>
      </c>
      <c r="H2983" s="106">
        <v>4.91</v>
      </c>
      <c r="I2983" s="106">
        <v>6.25</v>
      </c>
      <c r="J2983" s="106">
        <v>7.71</v>
      </c>
      <c r="K2983" s="106">
        <v>9.35</v>
      </c>
      <c r="L2983" s="106">
        <v>11.28</v>
      </c>
      <c r="M2983" s="106">
        <v>13.47</v>
      </c>
      <c r="N2983" s="106">
        <v>16.52</v>
      </c>
      <c r="O2983" s="106">
        <v>22.24</v>
      </c>
    </row>
    <row r="2984" spans="1:15">
      <c r="A2984" s="106">
        <v>2010</v>
      </c>
      <c r="B2984" s="106" t="s">
        <v>302</v>
      </c>
      <c r="C2984" s="106" t="s">
        <v>626</v>
      </c>
      <c r="D2984" s="106" t="s">
        <v>627</v>
      </c>
      <c r="E2984" s="106" t="s">
        <v>628</v>
      </c>
      <c r="F2984" s="106" t="s">
        <v>629</v>
      </c>
      <c r="G2984" s="106">
        <v>1.43</v>
      </c>
      <c r="H2984" s="106">
        <v>1.89</v>
      </c>
      <c r="I2984" s="106">
        <v>2.38</v>
      </c>
      <c r="J2984" s="106">
        <v>2.97</v>
      </c>
      <c r="K2984" s="106">
        <v>3.58</v>
      </c>
      <c r="L2984" s="106">
        <v>4.17</v>
      </c>
      <c r="M2984" s="106">
        <v>5.04</v>
      </c>
      <c r="N2984" s="106">
        <v>6.37</v>
      </c>
      <c r="O2984" s="106">
        <v>8.85</v>
      </c>
    </row>
    <row r="2985" spans="1:15">
      <c r="A2985" s="106">
        <v>2010</v>
      </c>
      <c r="B2985" s="106" t="s">
        <v>302</v>
      </c>
      <c r="C2985" s="106" t="s">
        <v>630</v>
      </c>
      <c r="D2985" s="106" t="s">
        <v>627</v>
      </c>
      <c r="E2985" s="106" t="s">
        <v>628</v>
      </c>
      <c r="F2985" s="106" t="s">
        <v>629</v>
      </c>
      <c r="G2985" s="106">
        <v>1.43</v>
      </c>
      <c r="H2985" s="106">
        <v>1.89</v>
      </c>
      <c r="I2985" s="106">
        <v>2.38</v>
      </c>
      <c r="J2985" s="106">
        <v>2.97</v>
      </c>
      <c r="K2985" s="106">
        <v>3.58</v>
      </c>
      <c r="L2985" s="106">
        <v>4.17</v>
      </c>
      <c r="M2985" s="106">
        <v>5.04</v>
      </c>
      <c r="N2985" s="106">
        <v>6.37</v>
      </c>
      <c r="O2985" s="106">
        <v>8.85</v>
      </c>
    </row>
    <row r="2986" spans="1:15">
      <c r="A2986" s="106">
        <v>2010</v>
      </c>
      <c r="B2986" s="106" t="s">
        <v>302</v>
      </c>
      <c r="C2986" s="106" t="s">
        <v>626</v>
      </c>
      <c r="D2986" s="106" t="s">
        <v>627</v>
      </c>
      <c r="E2986" s="106" t="s">
        <v>628</v>
      </c>
      <c r="F2986" s="106" t="s">
        <v>301</v>
      </c>
      <c r="G2986" s="106">
        <v>1.02</v>
      </c>
      <c r="H2986" s="106">
        <v>1.28</v>
      </c>
      <c r="I2986" s="106">
        <v>1.7</v>
      </c>
      <c r="J2986" s="106">
        <v>1.7</v>
      </c>
      <c r="K2986" s="106">
        <v>1.87</v>
      </c>
      <c r="L2986" s="106">
        <v>2.2599999999999998</v>
      </c>
      <c r="M2986" s="106">
        <v>2.97</v>
      </c>
      <c r="N2986" s="106">
        <v>3.68</v>
      </c>
      <c r="O2986" s="106">
        <v>5.64</v>
      </c>
    </row>
    <row r="2987" spans="1:15">
      <c r="A2987" s="106">
        <v>2010</v>
      </c>
      <c r="B2987" s="106" t="s">
        <v>302</v>
      </c>
      <c r="C2987" s="106" t="s">
        <v>630</v>
      </c>
      <c r="D2987" s="106" t="s">
        <v>627</v>
      </c>
      <c r="E2987" s="106" t="s">
        <v>628</v>
      </c>
      <c r="F2987" s="106" t="s">
        <v>301</v>
      </c>
      <c r="G2987" s="106">
        <v>1.02</v>
      </c>
      <c r="H2987" s="106">
        <v>1.28</v>
      </c>
      <c r="I2987" s="106">
        <v>1.7</v>
      </c>
      <c r="J2987" s="106">
        <v>1.7</v>
      </c>
      <c r="K2987" s="106">
        <v>1.87</v>
      </c>
      <c r="L2987" s="106">
        <v>2.2599999999999998</v>
      </c>
      <c r="M2987" s="106">
        <v>2.97</v>
      </c>
      <c r="N2987" s="106">
        <v>3.68</v>
      </c>
      <c r="O2987" s="106">
        <v>5.64</v>
      </c>
    </row>
    <row r="2988" spans="1:15">
      <c r="A2988" s="106">
        <v>2010</v>
      </c>
      <c r="B2988" s="106" t="s">
        <v>302</v>
      </c>
      <c r="C2988" s="106" t="s">
        <v>626</v>
      </c>
      <c r="D2988" s="106" t="s">
        <v>627</v>
      </c>
      <c r="E2988" s="106" t="s">
        <v>628</v>
      </c>
      <c r="F2988" s="106" t="s">
        <v>353</v>
      </c>
      <c r="G2988" s="106">
        <v>1.41</v>
      </c>
      <c r="H2988" s="106">
        <v>1.83</v>
      </c>
      <c r="I2988" s="106">
        <v>2.31</v>
      </c>
      <c r="J2988" s="106">
        <v>2.86</v>
      </c>
      <c r="K2988" s="106">
        <v>3.52</v>
      </c>
      <c r="L2988" s="106">
        <v>4.0999999999999996</v>
      </c>
      <c r="M2988" s="106">
        <v>4.95</v>
      </c>
      <c r="N2988" s="106">
        <v>6.31</v>
      </c>
      <c r="O2988" s="106">
        <v>8.76</v>
      </c>
    </row>
    <row r="2989" spans="1:15">
      <c r="A2989" s="106">
        <v>2010</v>
      </c>
      <c r="B2989" s="106" t="s">
        <v>302</v>
      </c>
      <c r="C2989" s="106" t="s">
        <v>630</v>
      </c>
      <c r="D2989" s="106" t="s">
        <v>627</v>
      </c>
      <c r="E2989" s="106" t="s">
        <v>628</v>
      </c>
      <c r="F2989" s="106" t="s">
        <v>353</v>
      </c>
      <c r="G2989" s="106">
        <v>1.41</v>
      </c>
      <c r="H2989" s="106">
        <v>1.83</v>
      </c>
      <c r="I2989" s="106">
        <v>2.31</v>
      </c>
      <c r="J2989" s="106">
        <v>2.86</v>
      </c>
      <c r="K2989" s="106">
        <v>3.52</v>
      </c>
      <c r="L2989" s="106">
        <v>4.0999999999999996</v>
      </c>
      <c r="M2989" s="106">
        <v>4.95</v>
      </c>
      <c r="N2989" s="106">
        <v>6.31</v>
      </c>
      <c r="O2989" s="106">
        <v>8.76</v>
      </c>
    </row>
    <row r="2990" spans="1:15">
      <c r="A2990" s="106">
        <v>2010</v>
      </c>
      <c r="B2990" s="106" t="s">
        <v>302</v>
      </c>
      <c r="C2990" s="106" t="s">
        <v>626</v>
      </c>
      <c r="D2990" s="106" t="s">
        <v>627</v>
      </c>
      <c r="E2990" s="106" t="s">
        <v>631</v>
      </c>
      <c r="F2990" s="106" t="s">
        <v>629</v>
      </c>
      <c r="G2990" s="106">
        <v>0.97</v>
      </c>
      <c r="H2990" s="106">
        <v>1.02</v>
      </c>
      <c r="I2990" s="106">
        <v>1.1100000000000001</v>
      </c>
      <c r="J2990" s="106">
        <v>1.21</v>
      </c>
      <c r="K2990" s="106">
        <v>1.34</v>
      </c>
      <c r="L2990" s="106">
        <v>1.55</v>
      </c>
      <c r="M2990" s="106">
        <v>1.86</v>
      </c>
      <c r="N2990" s="106">
        <v>2.31</v>
      </c>
      <c r="O2990" s="106">
        <v>3.04</v>
      </c>
    </row>
    <row r="2991" spans="1:15">
      <c r="A2991" s="106">
        <v>2010</v>
      </c>
      <c r="B2991" s="106" t="s">
        <v>302</v>
      </c>
      <c r="C2991" s="106" t="s">
        <v>630</v>
      </c>
      <c r="D2991" s="106" t="s">
        <v>627</v>
      </c>
      <c r="E2991" s="106" t="s">
        <v>631</v>
      </c>
      <c r="F2991" s="106" t="s">
        <v>629</v>
      </c>
      <c r="G2991" s="106">
        <v>0.97</v>
      </c>
      <c r="H2991" s="106">
        <v>1.02</v>
      </c>
      <c r="I2991" s="106">
        <v>1.1100000000000001</v>
      </c>
      <c r="J2991" s="106">
        <v>1.21</v>
      </c>
      <c r="K2991" s="106">
        <v>1.34</v>
      </c>
      <c r="L2991" s="106">
        <v>1.55</v>
      </c>
      <c r="M2991" s="106">
        <v>1.86</v>
      </c>
      <c r="N2991" s="106">
        <v>2.31</v>
      </c>
      <c r="O2991" s="106">
        <v>3.04</v>
      </c>
    </row>
    <row r="2992" spans="1:15">
      <c r="A2992" s="106">
        <v>2010</v>
      </c>
      <c r="B2992" s="106" t="s">
        <v>302</v>
      </c>
      <c r="C2992" s="106" t="s">
        <v>626</v>
      </c>
      <c r="D2992" s="106" t="s">
        <v>627</v>
      </c>
      <c r="E2992" s="106" t="s">
        <v>631</v>
      </c>
      <c r="F2992" s="106" t="s">
        <v>301</v>
      </c>
      <c r="G2992" s="106">
        <v>0.85</v>
      </c>
      <c r="H2992" s="106">
        <v>0.9</v>
      </c>
      <c r="I2992" s="106">
        <v>1.02</v>
      </c>
      <c r="J2992" s="106">
        <v>1.02</v>
      </c>
      <c r="K2992" s="106">
        <v>1.02</v>
      </c>
      <c r="L2992" s="106">
        <v>1.1299999999999999</v>
      </c>
      <c r="M2992" s="106">
        <v>1.24</v>
      </c>
      <c r="N2992" s="106">
        <v>1.45</v>
      </c>
      <c r="O2992" s="106">
        <v>2.0499999999999998</v>
      </c>
    </row>
    <row r="2993" spans="1:15">
      <c r="A2993" s="106">
        <v>2010</v>
      </c>
      <c r="B2993" s="106" t="s">
        <v>302</v>
      </c>
      <c r="C2993" s="106" t="s">
        <v>630</v>
      </c>
      <c r="D2993" s="106" t="s">
        <v>627</v>
      </c>
      <c r="E2993" s="106" t="s">
        <v>631</v>
      </c>
      <c r="F2993" s="106" t="s">
        <v>301</v>
      </c>
      <c r="G2993" s="106">
        <v>0.85</v>
      </c>
      <c r="H2993" s="106">
        <v>0.9</v>
      </c>
      <c r="I2993" s="106">
        <v>1.02</v>
      </c>
      <c r="J2993" s="106">
        <v>1.02</v>
      </c>
      <c r="K2993" s="106">
        <v>1.02</v>
      </c>
      <c r="L2993" s="106">
        <v>1.1299999999999999</v>
      </c>
      <c r="M2993" s="106">
        <v>1.24</v>
      </c>
      <c r="N2993" s="106">
        <v>1.45</v>
      </c>
      <c r="O2993" s="106">
        <v>2.0499999999999998</v>
      </c>
    </row>
    <row r="2994" spans="1:15">
      <c r="A2994" s="106">
        <v>2010</v>
      </c>
      <c r="B2994" s="106" t="s">
        <v>302</v>
      </c>
      <c r="C2994" s="106" t="s">
        <v>626</v>
      </c>
      <c r="D2994" s="106" t="s">
        <v>627</v>
      </c>
      <c r="E2994" s="106" t="s">
        <v>631</v>
      </c>
      <c r="F2994" s="106" t="s">
        <v>353</v>
      </c>
      <c r="G2994" s="106">
        <v>0.95</v>
      </c>
      <c r="H2994" s="106">
        <v>1.02</v>
      </c>
      <c r="I2994" s="106">
        <v>1.1000000000000001</v>
      </c>
      <c r="J2994" s="106">
        <v>1.2</v>
      </c>
      <c r="K2994" s="106">
        <v>1.33</v>
      </c>
      <c r="L2994" s="106">
        <v>1.53</v>
      </c>
      <c r="M2994" s="106">
        <v>1.84</v>
      </c>
      <c r="N2994" s="106">
        <v>2.29</v>
      </c>
      <c r="O2994" s="106">
        <v>3.02</v>
      </c>
    </row>
    <row r="2995" spans="1:15">
      <c r="A2995" s="106">
        <v>2010</v>
      </c>
      <c r="B2995" s="106" t="s">
        <v>302</v>
      </c>
      <c r="C2995" s="106" t="s">
        <v>630</v>
      </c>
      <c r="D2995" s="106" t="s">
        <v>627</v>
      </c>
      <c r="E2995" s="106" t="s">
        <v>631</v>
      </c>
      <c r="F2995" s="106" t="s">
        <v>353</v>
      </c>
      <c r="G2995" s="106">
        <v>0.95</v>
      </c>
      <c r="H2995" s="106">
        <v>1.02</v>
      </c>
      <c r="I2995" s="106">
        <v>1.1000000000000001</v>
      </c>
      <c r="J2995" s="106">
        <v>1.2</v>
      </c>
      <c r="K2995" s="106">
        <v>1.33</v>
      </c>
      <c r="L2995" s="106">
        <v>1.53</v>
      </c>
      <c r="M2995" s="106">
        <v>1.84</v>
      </c>
      <c r="N2995" s="106">
        <v>2.29</v>
      </c>
      <c r="O2995" s="106">
        <v>3.02</v>
      </c>
    </row>
    <row r="2996" spans="1:15">
      <c r="A2996" s="106">
        <v>2010</v>
      </c>
      <c r="B2996" s="106" t="s">
        <v>302</v>
      </c>
      <c r="C2996" s="106" t="s">
        <v>626</v>
      </c>
      <c r="D2996" s="106" t="s">
        <v>627</v>
      </c>
      <c r="E2996" s="106" t="s">
        <v>353</v>
      </c>
      <c r="F2996" s="106" t="s">
        <v>629</v>
      </c>
      <c r="G2996" s="106">
        <v>1.02</v>
      </c>
      <c r="H2996" s="106">
        <v>1.1299999999999999</v>
      </c>
      <c r="I2996" s="106">
        <v>1.3</v>
      </c>
      <c r="J2996" s="106">
        <v>1.59</v>
      </c>
      <c r="K2996" s="106">
        <v>1.95</v>
      </c>
      <c r="L2996" s="106">
        <v>2.44</v>
      </c>
      <c r="M2996" s="106">
        <v>3.15</v>
      </c>
      <c r="N2996" s="106">
        <v>4.07</v>
      </c>
      <c r="O2996" s="106">
        <v>6.1</v>
      </c>
    </row>
    <row r="2997" spans="1:15">
      <c r="A2997" s="106">
        <v>2010</v>
      </c>
      <c r="B2997" s="106" t="s">
        <v>302</v>
      </c>
      <c r="C2997" s="106" t="s">
        <v>630</v>
      </c>
      <c r="D2997" s="106" t="s">
        <v>627</v>
      </c>
      <c r="E2997" s="106" t="s">
        <v>353</v>
      </c>
      <c r="F2997" s="106" t="s">
        <v>629</v>
      </c>
      <c r="G2997" s="106">
        <v>1.02</v>
      </c>
      <c r="H2997" s="106">
        <v>1.1299999999999999</v>
      </c>
      <c r="I2997" s="106">
        <v>1.3</v>
      </c>
      <c r="J2997" s="106">
        <v>1.59</v>
      </c>
      <c r="K2997" s="106">
        <v>1.95</v>
      </c>
      <c r="L2997" s="106">
        <v>2.44</v>
      </c>
      <c r="M2997" s="106">
        <v>3.15</v>
      </c>
      <c r="N2997" s="106">
        <v>4.07</v>
      </c>
      <c r="O2997" s="106">
        <v>6.1</v>
      </c>
    </row>
    <row r="2998" spans="1:15">
      <c r="A2998" s="106">
        <v>2010</v>
      </c>
      <c r="B2998" s="106" t="s">
        <v>302</v>
      </c>
      <c r="C2998" s="106" t="s">
        <v>626</v>
      </c>
      <c r="D2998" s="106" t="s">
        <v>627</v>
      </c>
      <c r="E2998" s="106" t="s">
        <v>353</v>
      </c>
      <c r="F2998" s="106" t="s">
        <v>301</v>
      </c>
      <c r="G2998" s="106">
        <v>0.85</v>
      </c>
      <c r="H2998" s="106">
        <v>1.02</v>
      </c>
      <c r="I2998" s="106">
        <v>1.02</v>
      </c>
      <c r="J2998" s="106">
        <v>1.1299999999999999</v>
      </c>
      <c r="K2998" s="106">
        <v>1.37</v>
      </c>
      <c r="L2998" s="106">
        <v>1.7</v>
      </c>
      <c r="M2998" s="106">
        <v>1.87</v>
      </c>
      <c r="N2998" s="106">
        <v>2.54</v>
      </c>
      <c r="O2998" s="106">
        <v>3.86</v>
      </c>
    </row>
    <row r="2999" spans="1:15">
      <c r="A2999" s="106">
        <v>2010</v>
      </c>
      <c r="B2999" s="106" t="s">
        <v>302</v>
      </c>
      <c r="C2999" s="106" t="s">
        <v>630</v>
      </c>
      <c r="D2999" s="106" t="s">
        <v>627</v>
      </c>
      <c r="E2999" s="106" t="s">
        <v>353</v>
      </c>
      <c r="F2999" s="106" t="s">
        <v>301</v>
      </c>
      <c r="G2999" s="106">
        <v>0.85</v>
      </c>
      <c r="H2999" s="106">
        <v>1.02</v>
      </c>
      <c r="I2999" s="106">
        <v>1.02</v>
      </c>
      <c r="J2999" s="106">
        <v>1.1299999999999999</v>
      </c>
      <c r="K2999" s="106">
        <v>1.37</v>
      </c>
      <c r="L2999" s="106">
        <v>1.7</v>
      </c>
      <c r="M2999" s="106">
        <v>1.87</v>
      </c>
      <c r="N2999" s="106">
        <v>2.54</v>
      </c>
      <c r="O2999" s="106">
        <v>3.86</v>
      </c>
    </row>
    <row r="3000" spans="1:15">
      <c r="A3000" s="106">
        <v>2010</v>
      </c>
      <c r="B3000" s="106" t="s">
        <v>302</v>
      </c>
      <c r="C3000" s="106" t="s">
        <v>626</v>
      </c>
      <c r="D3000" s="106" t="s">
        <v>627</v>
      </c>
      <c r="E3000" s="106" t="s">
        <v>353</v>
      </c>
      <c r="F3000" s="106" t="s">
        <v>353</v>
      </c>
      <c r="G3000" s="106">
        <v>1.02</v>
      </c>
      <c r="H3000" s="106">
        <v>1.1200000000000001</v>
      </c>
      <c r="I3000" s="106">
        <v>1.28</v>
      </c>
      <c r="J3000" s="106">
        <v>1.57</v>
      </c>
      <c r="K3000" s="106">
        <v>1.92</v>
      </c>
      <c r="L3000" s="106">
        <v>2.4</v>
      </c>
      <c r="M3000" s="106">
        <v>3.1</v>
      </c>
      <c r="N3000" s="106">
        <v>4.03</v>
      </c>
      <c r="O3000" s="106">
        <v>6.05</v>
      </c>
    </row>
    <row r="3001" spans="1:15">
      <c r="A3001" s="106">
        <v>2010</v>
      </c>
      <c r="B3001" s="106" t="s">
        <v>302</v>
      </c>
      <c r="C3001" s="106" t="s">
        <v>630</v>
      </c>
      <c r="D3001" s="106" t="s">
        <v>627</v>
      </c>
      <c r="E3001" s="106" t="s">
        <v>353</v>
      </c>
      <c r="F3001" s="106" t="s">
        <v>353</v>
      </c>
      <c r="G3001" s="106">
        <v>1.02</v>
      </c>
      <c r="H3001" s="106">
        <v>1.1200000000000001</v>
      </c>
      <c r="I3001" s="106">
        <v>1.28</v>
      </c>
      <c r="J3001" s="106">
        <v>1.57</v>
      </c>
      <c r="K3001" s="106">
        <v>1.92</v>
      </c>
      <c r="L3001" s="106">
        <v>2.4</v>
      </c>
      <c r="M3001" s="106">
        <v>3.1</v>
      </c>
      <c r="N3001" s="106">
        <v>4.03</v>
      </c>
      <c r="O3001" s="106">
        <v>6.05</v>
      </c>
    </row>
    <row r="3002" spans="1:15">
      <c r="A3002" s="106">
        <v>2010</v>
      </c>
      <c r="B3002" s="106" t="s">
        <v>302</v>
      </c>
      <c r="C3002" s="106" t="s">
        <v>626</v>
      </c>
      <c r="D3002" s="106" t="s">
        <v>113</v>
      </c>
      <c r="E3002" s="106" t="s">
        <v>628</v>
      </c>
      <c r="F3002" s="106" t="s">
        <v>629</v>
      </c>
      <c r="G3002" s="106">
        <v>1.63</v>
      </c>
      <c r="H3002" s="106">
        <v>1.98</v>
      </c>
      <c r="I3002" s="106">
        <v>2.33</v>
      </c>
      <c r="J3002" s="106">
        <v>2.83</v>
      </c>
      <c r="K3002" s="106">
        <v>3.24</v>
      </c>
      <c r="L3002" s="106">
        <v>3.76</v>
      </c>
      <c r="M3002" s="106">
        <v>4.38</v>
      </c>
      <c r="N3002" s="106">
        <v>5.55</v>
      </c>
      <c r="O3002" s="106">
        <v>7.51</v>
      </c>
    </row>
    <row r="3003" spans="1:15">
      <c r="A3003" s="106">
        <v>2010</v>
      </c>
      <c r="B3003" s="106" t="s">
        <v>302</v>
      </c>
      <c r="C3003" s="106" t="s">
        <v>630</v>
      </c>
      <c r="D3003" s="106" t="s">
        <v>113</v>
      </c>
      <c r="E3003" s="106" t="s">
        <v>628</v>
      </c>
      <c r="F3003" s="106" t="s">
        <v>629</v>
      </c>
      <c r="G3003" s="106">
        <v>1.63</v>
      </c>
      <c r="H3003" s="106">
        <v>1.98</v>
      </c>
      <c r="I3003" s="106">
        <v>2.33</v>
      </c>
      <c r="J3003" s="106">
        <v>2.83</v>
      </c>
      <c r="K3003" s="106">
        <v>3.24</v>
      </c>
      <c r="L3003" s="106">
        <v>3.76</v>
      </c>
      <c r="M3003" s="106">
        <v>4.38</v>
      </c>
      <c r="N3003" s="106">
        <v>5.55</v>
      </c>
      <c r="O3003" s="106">
        <v>7.51</v>
      </c>
    </row>
    <row r="3004" spans="1:15">
      <c r="A3004" s="106">
        <v>2010</v>
      </c>
      <c r="B3004" s="106" t="s">
        <v>302</v>
      </c>
      <c r="C3004" s="106" t="s">
        <v>626</v>
      </c>
      <c r="D3004" s="106" t="s">
        <v>113</v>
      </c>
      <c r="E3004" s="106" t="s">
        <v>628</v>
      </c>
      <c r="F3004" s="106" t="s">
        <v>301</v>
      </c>
      <c r="G3004" s="106">
        <v>1.02</v>
      </c>
      <c r="H3004" s="106">
        <v>1.19</v>
      </c>
      <c r="I3004" s="106">
        <v>1.7</v>
      </c>
      <c r="J3004" s="106">
        <v>1.7</v>
      </c>
      <c r="K3004" s="106">
        <v>1.7</v>
      </c>
      <c r="L3004" s="106">
        <v>1.84</v>
      </c>
      <c r="M3004" s="106">
        <v>2.0299999999999998</v>
      </c>
      <c r="N3004" s="106">
        <v>2.83</v>
      </c>
      <c r="O3004" s="106">
        <v>3.73</v>
      </c>
    </row>
    <row r="3005" spans="1:15">
      <c r="A3005" s="106">
        <v>2010</v>
      </c>
      <c r="B3005" s="106" t="s">
        <v>302</v>
      </c>
      <c r="C3005" s="106" t="s">
        <v>630</v>
      </c>
      <c r="D3005" s="106" t="s">
        <v>113</v>
      </c>
      <c r="E3005" s="106" t="s">
        <v>628</v>
      </c>
      <c r="F3005" s="106" t="s">
        <v>301</v>
      </c>
      <c r="G3005" s="106">
        <v>1.02</v>
      </c>
      <c r="H3005" s="106">
        <v>1.19</v>
      </c>
      <c r="I3005" s="106">
        <v>1.7</v>
      </c>
      <c r="J3005" s="106">
        <v>1.7</v>
      </c>
      <c r="K3005" s="106">
        <v>1.7</v>
      </c>
      <c r="L3005" s="106">
        <v>1.84</v>
      </c>
      <c r="M3005" s="106">
        <v>2.0299999999999998</v>
      </c>
      <c r="N3005" s="106">
        <v>2.83</v>
      </c>
      <c r="O3005" s="106">
        <v>3.73</v>
      </c>
    </row>
    <row r="3006" spans="1:15">
      <c r="A3006" s="106">
        <v>2010</v>
      </c>
      <c r="B3006" s="106" t="s">
        <v>302</v>
      </c>
      <c r="C3006" s="106" t="s">
        <v>626</v>
      </c>
      <c r="D3006" s="106" t="s">
        <v>113</v>
      </c>
      <c r="E3006" s="106" t="s">
        <v>628</v>
      </c>
      <c r="F3006" s="106" t="s">
        <v>353</v>
      </c>
      <c r="G3006" s="106">
        <v>1.51</v>
      </c>
      <c r="H3006" s="106">
        <v>1.84</v>
      </c>
      <c r="I3006" s="106">
        <v>2.12</v>
      </c>
      <c r="J3006" s="106">
        <v>2.61</v>
      </c>
      <c r="K3006" s="106">
        <v>3.02</v>
      </c>
      <c r="L3006" s="106">
        <v>3.57</v>
      </c>
      <c r="M3006" s="106">
        <v>4.24</v>
      </c>
      <c r="N3006" s="106">
        <v>5.36</v>
      </c>
      <c r="O3006" s="106">
        <v>7.2</v>
      </c>
    </row>
    <row r="3007" spans="1:15">
      <c r="A3007" s="106">
        <v>2010</v>
      </c>
      <c r="B3007" s="106" t="s">
        <v>302</v>
      </c>
      <c r="C3007" s="106" t="s">
        <v>630</v>
      </c>
      <c r="D3007" s="106" t="s">
        <v>113</v>
      </c>
      <c r="E3007" s="106" t="s">
        <v>628</v>
      </c>
      <c r="F3007" s="106" t="s">
        <v>353</v>
      </c>
      <c r="G3007" s="106">
        <v>1.51</v>
      </c>
      <c r="H3007" s="106">
        <v>1.84</v>
      </c>
      <c r="I3007" s="106">
        <v>2.12</v>
      </c>
      <c r="J3007" s="106">
        <v>2.61</v>
      </c>
      <c r="K3007" s="106">
        <v>3.02</v>
      </c>
      <c r="L3007" s="106">
        <v>3.57</v>
      </c>
      <c r="M3007" s="106">
        <v>4.24</v>
      </c>
      <c r="N3007" s="106">
        <v>5.36</v>
      </c>
      <c r="O3007" s="106">
        <v>7.2</v>
      </c>
    </row>
    <row r="3008" spans="1:15">
      <c r="A3008" s="106">
        <v>2010</v>
      </c>
      <c r="B3008" s="106" t="s">
        <v>302</v>
      </c>
      <c r="C3008" s="106" t="s">
        <v>626</v>
      </c>
      <c r="D3008" s="106" t="s">
        <v>113</v>
      </c>
      <c r="E3008" s="106" t="s">
        <v>631</v>
      </c>
      <c r="F3008" s="106" t="s">
        <v>629</v>
      </c>
      <c r="G3008" s="106">
        <v>0.92</v>
      </c>
      <c r="H3008" s="106">
        <v>1.02</v>
      </c>
      <c r="I3008" s="106">
        <v>1.1299999999999999</v>
      </c>
      <c r="J3008" s="106">
        <v>1.34</v>
      </c>
      <c r="K3008" s="106">
        <v>1.56</v>
      </c>
      <c r="L3008" s="106">
        <v>1.82</v>
      </c>
      <c r="M3008" s="106">
        <v>2.11</v>
      </c>
      <c r="N3008" s="106">
        <v>2.4500000000000002</v>
      </c>
      <c r="O3008" s="106">
        <v>3.04</v>
      </c>
    </row>
    <row r="3009" spans="1:15">
      <c r="A3009" s="106">
        <v>2010</v>
      </c>
      <c r="B3009" s="106" t="s">
        <v>302</v>
      </c>
      <c r="C3009" s="106" t="s">
        <v>630</v>
      </c>
      <c r="D3009" s="106" t="s">
        <v>113</v>
      </c>
      <c r="E3009" s="106" t="s">
        <v>631</v>
      </c>
      <c r="F3009" s="106" t="s">
        <v>629</v>
      </c>
      <c r="G3009" s="106">
        <v>0.92</v>
      </c>
      <c r="H3009" s="106">
        <v>1.02</v>
      </c>
      <c r="I3009" s="106">
        <v>1.1299999999999999</v>
      </c>
      <c r="J3009" s="106">
        <v>1.34</v>
      </c>
      <c r="K3009" s="106">
        <v>1.56</v>
      </c>
      <c r="L3009" s="106">
        <v>1.82</v>
      </c>
      <c r="M3009" s="106">
        <v>2.11</v>
      </c>
      <c r="N3009" s="106">
        <v>2.4500000000000002</v>
      </c>
      <c r="O3009" s="106">
        <v>3.04</v>
      </c>
    </row>
    <row r="3010" spans="1:15">
      <c r="A3010" s="106">
        <v>2010</v>
      </c>
      <c r="B3010" s="106" t="s">
        <v>302</v>
      </c>
      <c r="C3010" s="106" t="s">
        <v>626</v>
      </c>
      <c r="D3010" s="106" t="s">
        <v>113</v>
      </c>
      <c r="E3010" s="106" t="s">
        <v>631</v>
      </c>
      <c r="F3010" s="106" t="s">
        <v>301</v>
      </c>
      <c r="G3010" s="106">
        <v>0.85</v>
      </c>
      <c r="H3010" s="106">
        <v>0.92</v>
      </c>
      <c r="I3010" s="106">
        <v>1.02</v>
      </c>
      <c r="J3010" s="106">
        <v>1.1299999999999999</v>
      </c>
      <c r="K3010" s="106">
        <v>1.1299999999999999</v>
      </c>
      <c r="L3010" s="106">
        <v>1.1299999999999999</v>
      </c>
      <c r="M3010" s="106">
        <v>1.41</v>
      </c>
      <c r="N3010" s="106">
        <v>1.87</v>
      </c>
      <c r="O3010" s="106">
        <v>2.71</v>
      </c>
    </row>
    <row r="3011" spans="1:15">
      <c r="A3011" s="106">
        <v>2010</v>
      </c>
      <c r="B3011" s="106" t="s">
        <v>302</v>
      </c>
      <c r="C3011" s="106" t="s">
        <v>630</v>
      </c>
      <c r="D3011" s="106" t="s">
        <v>113</v>
      </c>
      <c r="E3011" s="106" t="s">
        <v>631</v>
      </c>
      <c r="F3011" s="106" t="s">
        <v>301</v>
      </c>
      <c r="G3011" s="106">
        <v>0.85</v>
      </c>
      <c r="H3011" s="106">
        <v>0.92</v>
      </c>
      <c r="I3011" s="106">
        <v>1.02</v>
      </c>
      <c r="J3011" s="106">
        <v>1.1299999999999999</v>
      </c>
      <c r="K3011" s="106">
        <v>1.1299999999999999</v>
      </c>
      <c r="L3011" s="106">
        <v>1.1299999999999999</v>
      </c>
      <c r="M3011" s="106">
        <v>1.41</v>
      </c>
      <c r="N3011" s="106">
        <v>1.87</v>
      </c>
      <c r="O3011" s="106">
        <v>2.71</v>
      </c>
    </row>
    <row r="3012" spans="1:15">
      <c r="A3012" s="106">
        <v>2010</v>
      </c>
      <c r="B3012" s="106" t="s">
        <v>302</v>
      </c>
      <c r="C3012" s="106" t="s">
        <v>626</v>
      </c>
      <c r="D3012" s="106" t="s">
        <v>113</v>
      </c>
      <c r="E3012" s="106" t="s">
        <v>631</v>
      </c>
      <c r="F3012" s="106" t="s">
        <v>353</v>
      </c>
      <c r="G3012" s="106">
        <v>0.92</v>
      </c>
      <c r="H3012" s="106">
        <v>1.02</v>
      </c>
      <c r="I3012" s="106">
        <v>1.1299999999999999</v>
      </c>
      <c r="J3012" s="106">
        <v>1.33</v>
      </c>
      <c r="K3012" s="106">
        <v>1.54</v>
      </c>
      <c r="L3012" s="106">
        <v>1.8</v>
      </c>
      <c r="M3012" s="106">
        <v>2.1</v>
      </c>
      <c r="N3012" s="106">
        <v>2.4300000000000002</v>
      </c>
      <c r="O3012" s="106">
        <v>3.03</v>
      </c>
    </row>
    <row r="3013" spans="1:15">
      <c r="A3013" s="106">
        <v>2010</v>
      </c>
      <c r="B3013" s="106" t="s">
        <v>302</v>
      </c>
      <c r="C3013" s="106" t="s">
        <v>630</v>
      </c>
      <c r="D3013" s="106" t="s">
        <v>113</v>
      </c>
      <c r="E3013" s="106" t="s">
        <v>631</v>
      </c>
      <c r="F3013" s="106" t="s">
        <v>353</v>
      </c>
      <c r="G3013" s="106">
        <v>0.92</v>
      </c>
      <c r="H3013" s="106">
        <v>1.02</v>
      </c>
      <c r="I3013" s="106">
        <v>1.1299999999999999</v>
      </c>
      <c r="J3013" s="106">
        <v>1.33</v>
      </c>
      <c r="K3013" s="106">
        <v>1.54</v>
      </c>
      <c r="L3013" s="106">
        <v>1.8</v>
      </c>
      <c r="M3013" s="106">
        <v>2.1</v>
      </c>
      <c r="N3013" s="106">
        <v>2.4300000000000002</v>
      </c>
      <c r="O3013" s="106">
        <v>3.03</v>
      </c>
    </row>
    <row r="3014" spans="1:15">
      <c r="A3014" s="106">
        <v>2010</v>
      </c>
      <c r="B3014" s="106" t="s">
        <v>302</v>
      </c>
      <c r="C3014" s="106" t="s">
        <v>626</v>
      </c>
      <c r="D3014" s="106" t="s">
        <v>113</v>
      </c>
      <c r="E3014" s="106" t="s">
        <v>353</v>
      </c>
      <c r="F3014" s="106" t="s">
        <v>629</v>
      </c>
      <c r="G3014" s="106">
        <v>0.97</v>
      </c>
      <c r="H3014" s="106">
        <v>1.07</v>
      </c>
      <c r="I3014" s="106">
        <v>1.27</v>
      </c>
      <c r="J3014" s="106">
        <v>1.51</v>
      </c>
      <c r="K3014" s="106">
        <v>1.78</v>
      </c>
      <c r="L3014" s="106">
        <v>2.1</v>
      </c>
      <c r="M3014" s="106">
        <v>2.42</v>
      </c>
      <c r="N3014" s="106">
        <v>2.97</v>
      </c>
      <c r="O3014" s="106">
        <v>4.01</v>
      </c>
    </row>
    <row r="3015" spans="1:15">
      <c r="A3015" s="106">
        <v>2010</v>
      </c>
      <c r="B3015" s="106" t="s">
        <v>302</v>
      </c>
      <c r="C3015" s="106" t="s">
        <v>630</v>
      </c>
      <c r="D3015" s="106" t="s">
        <v>113</v>
      </c>
      <c r="E3015" s="106" t="s">
        <v>353</v>
      </c>
      <c r="F3015" s="106" t="s">
        <v>629</v>
      </c>
      <c r="G3015" s="106">
        <v>0.97</v>
      </c>
      <c r="H3015" s="106">
        <v>1.07</v>
      </c>
      <c r="I3015" s="106">
        <v>1.27</v>
      </c>
      <c r="J3015" s="106">
        <v>1.51</v>
      </c>
      <c r="K3015" s="106">
        <v>1.78</v>
      </c>
      <c r="L3015" s="106">
        <v>2.1</v>
      </c>
      <c r="M3015" s="106">
        <v>2.42</v>
      </c>
      <c r="N3015" s="106">
        <v>2.97</v>
      </c>
      <c r="O3015" s="106">
        <v>4.01</v>
      </c>
    </row>
    <row r="3016" spans="1:15">
      <c r="A3016" s="106">
        <v>2010</v>
      </c>
      <c r="B3016" s="106" t="s">
        <v>302</v>
      </c>
      <c r="C3016" s="106" t="s">
        <v>626</v>
      </c>
      <c r="D3016" s="106" t="s">
        <v>113</v>
      </c>
      <c r="E3016" s="106" t="s">
        <v>353</v>
      </c>
      <c r="F3016" s="106" t="s">
        <v>301</v>
      </c>
      <c r="G3016" s="106">
        <v>0.9</v>
      </c>
      <c r="H3016" s="106">
        <v>1.02</v>
      </c>
      <c r="I3016" s="106">
        <v>1.1299999999999999</v>
      </c>
      <c r="J3016" s="106">
        <v>1.19</v>
      </c>
      <c r="K3016" s="106">
        <v>1.7</v>
      </c>
      <c r="L3016" s="106">
        <v>1.7</v>
      </c>
      <c r="M3016" s="106">
        <v>1.84</v>
      </c>
      <c r="N3016" s="106">
        <v>2.4</v>
      </c>
      <c r="O3016" s="106">
        <v>2.98</v>
      </c>
    </row>
    <row r="3017" spans="1:15">
      <c r="A3017" s="106">
        <v>2010</v>
      </c>
      <c r="B3017" s="106" t="s">
        <v>302</v>
      </c>
      <c r="C3017" s="106" t="s">
        <v>630</v>
      </c>
      <c r="D3017" s="106" t="s">
        <v>113</v>
      </c>
      <c r="E3017" s="106" t="s">
        <v>353</v>
      </c>
      <c r="F3017" s="106" t="s">
        <v>301</v>
      </c>
      <c r="G3017" s="106">
        <v>0.9</v>
      </c>
      <c r="H3017" s="106">
        <v>1.02</v>
      </c>
      <c r="I3017" s="106">
        <v>1.1299999999999999</v>
      </c>
      <c r="J3017" s="106">
        <v>1.19</v>
      </c>
      <c r="K3017" s="106">
        <v>1.7</v>
      </c>
      <c r="L3017" s="106">
        <v>1.7</v>
      </c>
      <c r="M3017" s="106">
        <v>1.84</v>
      </c>
      <c r="N3017" s="106">
        <v>2.4</v>
      </c>
      <c r="O3017" s="106">
        <v>2.98</v>
      </c>
    </row>
    <row r="3018" spans="1:15">
      <c r="A3018" s="106">
        <v>2010</v>
      </c>
      <c r="B3018" s="106" t="s">
        <v>302</v>
      </c>
      <c r="C3018" s="106" t="s">
        <v>626</v>
      </c>
      <c r="D3018" s="106" t="s">
        <v>113</v>
      </c>
      <c r="E3018" s="106" t="s">
        <v>353</v>
      </c>
      <c r="F3018" s="106" t="s">
        <v>353</v>
      </c>
      <c r="G3018" s="106">
        <v>0.97</v>
      </c>
      <c r="H3018" s="106">
        <v>1.07</v>
      </c>
      <c r="I3018" s="106">
        <v>1.27</v>
      </c>
      <c r="J3018" s="106">
        <v>1.5</v>
      </c>
      <c r="K3018" s="106">
        <v>1.77</v>
      </c>
      <c r="L3018" s="106">
        <v>2.0699999999999998</v>
      </c>
      <c r="M3018" s="106">
        <v>2.4</v>
      </c>
      <c r="N3018" s="106">
        <v>2.95</v>
      </c>
      <c r="O3018" s="106">
        <v>3.99</v>
      </c>
    </row>
    <row r="3019" spans="1:15">
      <c r="A3019" s="106">
        <v>2010</v>
      </c>
      <c r="B3019" s="106" t="s">
        <v>302</v>
      </c>
      <c r="C3019" s="106" t="s">
        <v>630</v>
      </c>
      <c r="D3019" s="106" t="s">
        <v>113</v>
      </c>
      <c r="E3019" s="106" t="s">
        <v>353</v>
      </c>
      <c r="F3019" s="106" t="s">
        <v>353</v>
      </c>
      <c r="G3019" s="106">
        <v>0.97</v>
      </c>
      <c r="H3019" s="106">
        <v>1.07</v>
      </c>
      <c r="I3019" s="106">
        <v>1.27</v>
      </c>
      <c r="J3019" s="106">
        <v>1.5</v>
      </c>
      <c r="K3019" s="106">
        <v>1.77</v>
      </c>
      <c r="L3019" s="106">
        <v>2.0699999999999998</v>
      </c>
      <c r="M3019" s="106">
        <v>2.4</v>
      </c>
      <c r="N3019" s="106">
        <v>2.95</v>
      </c>
      <c r="O3019" s="106">
        <v>3.99</v>
      </c>
    </row>
    <row r="3020" spans="1:15">
      <c r="A3020" s="106">
        <v>2010</v>
      </c>
      <c r="B3020" s="106" t="s">
        <v>302</v>
      </c>
      <c r="C3020" s="106" t="s">
        <v>626</v>
      </c>
      <c r="D3020" s="106" t="s">
        <v>632</v>
      </c>
      <c r="E3020" s="106" t="s">
        <v>628</v>
      </c>
      <c r="F3020" s="106" t="s">
        <v>629</v>
      </c>
      <c r="G3020" s="106">
        <v>1.7</v>
      </c>
      <c r="H3020" s="106">
        <v>2.12</v>
      </c>
      <c r="I3020" s="106">
        <v>2.58</v>
      </c>
      <c r="J3020" s="106">
        <v>3.05</v>
      </c>
      <c r="K3020" s="106">
        <v>3.53</v>
      </c>
      <c r="L3020" s="106">
        <v>4.07</v>
      </c>
      <c r="M3020" s="106">
        <v>4.78</v>
      </c>
      <c r="N3020" s="106">
        <v>5.89</v>
      </c>
      <c r="O3020" s="106">
        <v>7.89</v>
      </c>
    </row>
    <row r="3021" spans="1:15">
      <c r="A3021" s="106">
        <v>2010</v>
      </c>
      <c r="B3021" s="106" t="s">
        <v>302</v>
      </c>
      <c r="C3021" s="106" t="s">
        <v>630</v>
      </c>
      <c r="D3021" s="106" t="s">
        <v>632</v>
      </c>
      <c r="E3021" s="106" t="s">
        <v>628</v>
      </c>
      <c r="F3021" s="106" t="s">
        <v>629</v>
      </c>
      <c r="G3021" s="106">
        <v>1.7</v>
      </c>
      <c r="H3021" s="106">
        <v>2.12</v>
      </c>
      <c r="I3021" s="106">
        <v>2.58</v>
      </c>
      <c r="J3021" s="106">
        <v>3.05</v>
      </c>
      <c r="K3021" s="106">
        <v>3.53</v>
      </c>
      <c r="L3021" s="106">
        <v>4.07</v>
      </c>
      <c r="M3021" s="106">
        <v>4.78</v>
      </c>
      <c r="N3021" s="106">
        <v>5.89</v>
      </c>
      <c r="O3021" s="106">
        <v>7.89</v>
      </c>
    </row>
    <row r="3022" spans="1:15">
      <c r="A3022" s="106">
        <v>2010</v>
      </c>
      <c r="B3022" s="106" t="s">
        <v>302</v>
      </c>
      <c r="C3022" s="106" t="s">
        <v>626</v>
      </c>
      <c r="D3022" s="106" t="s">
        <v>632</v>
      </c>
      <c r="E3022" s="106" t="s">
        <v>628</v>
      </c>
      <c r="F3022" s="106" t="s">
        <v>301</v>
      </c>
      <c r="G3022" s="106">
        <v>1.02</v>
      </c>
      <c r="H3022" s="106">
        <v>1.1299999999999999</v>
      </c>
      <c r="I3022" s="106">
        <v>1.41</v>
      </c>
      <c r="J3022" s="106">
        <v>1.7</v>
      </c>
      <c r="K3022" s="106">
        <v>1.7</v>
      </c>
      <c r="L3022" s="106">
        <v>1.95</v>
      </c>
      <c r="M3022" s="106">
        <v>2.31</v>
      </c>
      <c r="N3022" s="106">
        <v>2.97</v>
      </c>
      <c r="O3022" s="106">
        <v>4.24</v>
      </c>
    </row>
    <row r="3023" spans="1:15">
      <c r="A3023" s="106">
        <v>2010</v>
      </c>
      <c r="B3023" s="106" t="s">
        <v>302</v>
      </c>
      <c r="C3023" s="106" t="s">
        <v>630</v>
      </c>
      <c r="D3023" s="106" t="s">
        <v>632</v>
      </c>
      <c r="E3023" s="106" t="s">
        <v>628</v>
      </c>
      <c r="F3023" s="106" t="s">
        <v>301</v>
      </c>
      <c r="G3023" s="106">
        <v>1.02</v>
      </c>
      <c r="H3023" s="106">
        <v>1.1299999999999999</v>
      </c>
      <c r="I3023" s="106">
        <v>1.41</v>
      </c>
      <c r="J3023" s="106">
        <v>1.7</v>
      </c>
      <c r="K3023" s="106">
        <v>1.7</v>
      </c>
      <c r="L3023" s="106">
        <v>1.95</v>
      </c>
      <c r="M3023" s="106">
        <v>2.31</v>
      </c>
      <c r="N3023" s="106">
        <v>2.97</v>
      </c>
      <c r="O3023" s="106">
        <v>4.24</v>
      </c>
    </row>
    <row r="3024" spans="1:15">
      <c r="A3024" s="106">
        <v>2010</v>
      </c>
      <c r="B3024" s="106" t="s">
        <v>302</v>
      </c>
      <c r="C3024" s="106" t="s">
        <v>626</v>
      </c>
      <c r="D3024" s="106" t="s">
        <v>632</v>
      </c>
      <c r="E3024" s="106" t="s">
        <v>628</v>
      </c>
      <c r="F3024" s="106" t="s">
        <v>353</v>
      </c>
      <c r="G3024" s="106">
        <v>1.7</v>
      </c>
      <c r="H3024" s="106">
        <v>2.0699999999999998</v>
      </c>
      <c r="I3024" s="106">
        <v>2.54</v>
      </c>
      <c r="J3024" s="106">
        <v>2.99</v>
      </c>
      <c r="K3024" s="106">
        <v>3.49</v>
      </c>
      <c r="L3024" s="106">
        <v>4.03</v>
      </c>
      <c r="M3024" s="106">
        <v>4.74</v>
      </c>
      <c r="N3024" s="106">
        <v>5.84</v>
      </c>
      <c r="O3024" s="106">
        <v>7.81</v>
      </c>
    </row>
    <row r="3025" spans="1:15">
      <c r="A3025" s="106">
        <v>2010</v>
      </c>
      <c r="B3025" s="106" t="s">
        <v>302</v>
      </c>
      <c r="C3025" s="106" t="s">
        <v>630</v>
      </c>
      <c r="D3025" s="106" t="s">
        <v>632</v>
      </c>
      <c r="E3025" s="106" t="s">
        <v>628</v>
      </c>
      <c r="F3025" s="106" t="s">
        <v>353</v>
      </c>
      <c r="G3025" s="106">
        <v>1.7</v>
      </c>
      <c r="H3025" s="106">
        <v>2.0699999999999998</v>
      </c>
      <c r="I3025" s="106">
        <v>2.54</v>
      </c>
      <c r="J3025" s="106">
        <v>2.99</v>
      </c>
      <c r="K3025" s="106">
        <v>3.49</v>
      </c>
      <c r="L3025" s="106">
        <v>4.03</v>
      </c>
      <c r="M3025" s="106">
        <v>4.74</v>
      </c>
      <c r="N3025" s="106">
        <v>5.84</v>
      </c>
      <c r="O3025" s="106">
        <v>7.81</v>
      </c>
    </row>
    <row r="3026" spans="1:15">
      <c r="A3026" s="106">
        <v>2010</v>
      </c>
      <c r="B3026" s="106" t="s">
        <v>302</v>
      </c>
      <c r="C3026" s="106" t="s">
        <v>626</v>
      </c>
      <c r="D3026" s="106" t="s">
        <v>632</v>
      </c>
      <c r="E3026" s="106" t="s">
        <v>631</v>
      </c>
      <c r="F3026" s="106" t="s">
        <v>629</v>
      </c>
      <c r="G3026" s="106">
        <v>1.02</v>
      </c>
      <c r="H3026" s="106">
        <v>1.1399999999999999</v>
      </c>
      <c r="I3026" s="106">
        <v>1.32</v>
      </c>
      <c r="J3026" s="106">
        <v>1.5</v>
      </c>
      <c r="K3026" s="106">
        <v>1.68</v>
      </c>
      <c r="L3026" s="106">
        <v>1.89</v>
      </c>
      <c r="M3026" s="106">
        <v>2.16</v>
      </c>
      <c r="N3026" s="106">
        <v>2.54</v>
      </c>
      <c r="O3026" s="106">
        <v>3.28</v>
      </c>
    </row>
    <row r="3027" spans="1:15">
      <c r="A3027" s="106">
        <v>2010</v>
      </c>
      <c r="B3027" s="106" t="s">
        <v>302</v>
      </c>
      <c r="C3027" s="106" t="s">
        <v>630</v>
      </c>
      <c r="D3027" s="106" t="s">
        <v>632</v>
      </c>
      <c r="E3027" s="106" t="s">
        <v>631</v>
      </c>
      <c r="F3027" s="106" t="s">
        <v>629</v>
      </c>
      <c r="G3027" s="106">
        <v>1.02</v>
      </c>
      <c r="H3027" s="106">
        <v>1.1399999999999999</v>
      </c>
      <c r="I3027" s="106">
        <v>1.32</v>
      </c>
      <c r="J3027" s="106">
        <v>1.5</v>
      </c>
      <c r="K3027" s="106">
        <v>1.68</v>
      </c>
      <c r="L3027" s="106">
        <v>1.89</v>
      </c>
      <c r="M3027" s="106">
        <v>2.16</v>
      </c>
      <c r="N3027" s="106">
        <v>2.54</v>
      </c>
      <c r="O3027" s="106">
        <v>3.28</v>
      </c>
    </row>
    <row r="3028" spans="1:15">
      <c r="A3028" s="106">
        <v>2010</v>
      </c>
      <c r="B3028" s="106" t="s">
        <v>302</v>
      </c>
      <c r="C3028" s="106" t="s">
        <v>626</v>
      </c>
      <c r="D3028" s="106" t="s">
        <v>632</v>
      </c>
      <c r="E3028" s="106" t="s">
        <v>631</v>
      </c>
      <c r="F3028" s="106" t="s">
        <v>301</v>
      </c>
      <c r="G3028" s="106">
        <v>0.85</v>
      </c>
      <c r="H3028" s="106">
        <v>0.92</v>
      </c>
      <c r="I3028" s="106">
        <v>1.02</v>
      </c>
      <c r="J3028" s="106">
        <v>1.07</v>
      </c>
      <c r="K3028" s="106">
        <v>1.2</v>
      </c>
      <c r="L3028" s="106">
        <v>1.41</v>
      </c>
      <c r="M3028" s="106">
        <v>1.68</v>
      </c>
      <c r="N3028" s="106">
        <v>2.04</v>
      </c>
      <c r="O3028" s="106">
        <v>2.87</v>
      </c>
    </row>
    <row r="3029" spans="1:15">
      <c r="A3029" s="106">
        <v>2010</v>
      </c>
      <c r="B3029" s="106" t="s">
        <v>302</v>
      </c>
      <c r="C3029" s="106" t="s">
        <v>630</v>
      </c>
      <c r="D3029" s="106" t="s">
        <v>632</v>
      </c>
      <c r="E3029" s="106" t="s">
        <v>631</v>
      </c>
      <c r="F3029" s="106" t="s">
        <v>301</v>
      </c>
      <c r="G3029" s="106">
        <v>0.85</v>
      </c>
      <c r="H3029" s="106">
        <v>0.92</v>
      </c>
      <c r="I3029" s="106">
        <v>1.02</v>
      </c>
      <c r="J3029" s="106">
        <v>1.07</v>
      </c>
      <c r="K3029" s="106">
        <v>1.2</v>
      </c>
      <c r="L3029" s="106">
        <v>1.41</v>
      </c>
      <c r="M3029" s="106">
        <v>1.68</v>
      </c>
      <c r="N3029" s="106">
        <v>2.04</v>
      </c>
      <c r="O3029" s="106">
        <v>2.87</v>
      </c>
    </row>
    <row r="3030" spans="1:15">
      <c r="A3030" s="106">
        <v>2010</v>
      </c>
      <c r="B3030" s="106" t="s">
        <v>302</v>
      </c>
      <c r="C3030" s="106" t="s">
        <v>626</v>
      </c>
      <c r="D3030" s="106" t="s">
        <v>632</v>
      </c>
      <c r="E3030" s="106" t="s">
        <v>631</v>
      </c>
      <c r="F3030" s="106" t="s">
        <v>353</v>
      </c>
      <c r="G3030" s="106">
        <v>1.02</v>
      </c>
      <c r="H3030" s="106">
        <v>1.1399999999999999</v>
      </c>
      <c r="I3030" s="106">
        <v>1.32</v>
      </c>
      <c r="J3030" s="106">
        <v>1.5</v>
      </c>
      <c r="K3030" s="106">
        <v>1.68</v>
      </c>
      <c r="L3030" s="106">
        <v>1.88</v>
      </c>
      <c r="M3030" s="106">
        <v>2.16</v>
      </c>
      <c r="N3030" s="106">
        <v>2.54</v>
      </c>
      <c r="O3030" s="106">
        <v>3.28</v>
      </c>
    </row>
    <row r="3031" spans="1:15">
      <c r="A3031" s="106">
        <v>2010</v>
      </c>
      <c r="B3031" s="106" t="s">
        <v>302</v>
      </c>
      <c r="C3031" s="106" t="s">
        <v>630</v>
      </c>
      <c r="D3031" s="106" t="s">
        <v>632</v>
      </c>
      <c r="E3031" s="106" t="s">
        <v>631</v>
      </c>
      <c r="F3031" s="106" t="s">
        <v>353</v>
      </c>
      <c r="G3031" s="106">
        <v>1.02</v>
      </c>
      <c r="H3031" s="106">
        <v>1.1399999999999999</v>
      </c>
      <c r="I3031" s="106">
        <v>1.32</v>
      </c>
      <c r="J3031" s="106">
        <v>1.5</v>
      </c>
      <c r="K3031" s="106">
        <v>1.68</v>
      </c>
      <c r="L3031" s="106">
        <v>1.88</v>
      </c>
      <c r="M3031" s="106">
        <v>2.16</v>
      </c>
      <c r="N3031" s="106">
        <v>2.54</v>
      </c>
      <c r="O3031" s="106">
        <v>3.28</v>
      </c>
    </row>
    <row r="3032" spans="1:15">
      <c r="A3032" s="106">
        <v>2010</v>
      </c>
      <c r="B3032" s="106" t="s">
        <v>302</v>
      </c>
      <c r="C3032" s="106" t="s">
        <v>626</v>
      </c>
      <c r="D3032" s="106" t="s">
        <v>632</v>
      </c>
      <c r="E3032" s="106" t="s">
        <v>353</v>
      </c>
      <c r="F3032" s="106" t="s">
        <v>629</v>
      </c>
      <c r="G3032" s="106">
        <v>1.02</v>
      </c>
      <c r="H3032" s="106">
        <v>1.21</v>
      </c>
      <c r="I3032" s="106">
        <v>1.41</v>
      </c>
      <c r="J3032" s="106">
        <v>1.62</v>
      </c>
      <c r="K3032" s="106">
        <v>1.82</v>
      </c>
      <c r="L3032" s="106">
        <v>2.11</v>
      </c>
      <c r="M3032" s="106">
        <v>2.4700000000000002</v>
      </c>
      <c r="N3032" s="106">
        <v>3.08</v>
      </c>
      <c r="O3032" s="106">
        <v>4.17</v>
      </c>
    </row>
    <row r="3033" spans="1:15">
      <c r="A3033" s="106">
        <v>2010</v>
      </c>
      <c r="B3033" s="106" t="s">
        <v>302</v>
      </c>
      <c r="C3033" s="106" t="s">
        <v>630</v>
      </c>
      <c r="D3033" s="106" t="s">
        <v>632</v>
      </c>
      <c r="E3033" s="106" t="s">
        <v>353</v>
      </c>
      <c r="F3033" s="106" t="s">
        <v>629</v>
      </c>
      <c r="G3033" s="106">
        <v>1.02</v>
      </c>
      <c r="H3033" s="106">
        <v>1.21</v>
      </c>
      <c r="I3033" s="106">
        <v>1.41</v>
      </c>
      <c r="J3033" s="106">
        <v>1.62</v>
      </c>
      <c r="K3033" s="106">
        <v>1.82</v>
      </c>
      <c r="L3033" s="106">
        <v>2.11</v>
      </c>
      <c r="M3033" s="106">
        <v>2.4700000000000002</v>
      </c>
      <c r="N3033" s="106">
        <v>3.08</v>
      </c>
      <c r="O3033" s="106">
        <v>4.17</v>
      </c>
    </row>
    <row r="3034" spans="1:15">
      <c r="A3034" s="106">
        <v>2010</v>
      </c>
      <c r="B3034" s="106" t="s">
        <v>302</v>
      </c>
      <c r="C3034" s="106" t="s">
        <v>626</v>
      </c>
      <c r="D3034" s="106" t="s">
        <v>632</v>
      </c>
      <c r="E3034" s="106" t="s">
        <v>353</v>
      </c>
      <c r="F3034" s="106" t="s">
        <v>301</v>
      </c>
      <c r="G3034" s="106">
        <v>0.85</v>
      </c>
      <c r="H3034" s="106">
        <v>1.02</v>
      </c>
      <c r="I3034" s="106">
        <v>1.02</v>
      </c>
      <c r="J3034" s="106">
        <v>1.17</v>
      </c>
      <c r="K3034" s="106">
        <v>1.41</v>
      </c>
      <c r="L3034" s="106">
        <v>1.7</v>
      </c>
      <c r="M3034" s="106">
        <v>1.8</v>
      </c>
      <c r="N3034" s="106">
        <v>2.3199999999999998</v>
      </c>
      <c r="O3034" s="106">
        <v>3.67</v>
      </c>
    </row>
    <row r="3035" spans="1:15">
      <c r="A3035" s="106">
        <v>2010</v>
      </c>
      <c r="B3035" s="106" t="s">
        <v>302</v>
      </c>
      <c r="C3035" s="106" t="s">
        <v>630</v>
      </c>
      <c r="D3035" s="106" t="s">
        <v>632</v>
      </c>
      <c r="E3035" s="106" t="s">
        <v>353</v>
      </c>
      <c r="F3035" s="106" t="s">
        <v>301</v>
      </c>
      <c r="G3035" s="106">
        <v>0.85</v>
      </c>
      <c r="H3035" s="106">
        <v>1.02</v>
      </c>
      <c r="I3035" s="106">
        <v>1.02</v>
      </c>
      <c r="J3035" s="106">
        <v>1.17</v>
      </c>
      <c r="K3035" s="106">
        <v>1.41</v>
      </c>
      <c r="L3035" s="106">
        <v>1.7</v>
      </c>
      <c r="M3035" s="106">
        <v>1.8</v>
      </c>
      <c r="N3035" s="106">
        <v>2.3199999999999998</v>
      </c>
      <c r="O3035" s="106">
        <v>3.67</v>
      </c>
    </row>
    <row r="3036" spans="1:15">
      <c r="A3036" s="106">
        <v>2010</v>
      </c>
      <c r="B3036" s="106" t="s">
        <v>302</v>
      </c>
      <c r="C3036" s="106" t="s">
        <v>626</v>
      </c>
      <c r="D3036" s="106" t="s">
        <v>632</v>
      </c>
      <c r="E3036" s="106" t="s">
        <v>353</v>
      </c>
      <c r="F3036" s="106" t="s">
        <v>353</v>
      </c>
      <c r="G3036" s="106">
        <v>1.02</v>
      </c>
      <c r="H3036" s="106">
        <v>1.2</v>
      </c>
      <c r="I3036" s="106">
        <v>1.41</v>
      </c>
      <c r="J3036" s="106">
        <v>1.61</v>
      </c>
      <c r="K3036" s="106">
        <v>1.81</v>
      </c>
      <c r="L3036" s="106">
        <v>2.1</v>
      </c>
      <c r="M3036" s="106">
        <v>2.46</v>
      </c>
      <c r="N3036" s="106">
        <v>3.08</v>
      </c>
      <c r="O3036" s="106">
        <v>4.17</v>
      </c>
    </row>
    <row r="3037" spans="1:15">
      <c r="A3037" s="106">
        <v>2010</v>
      </c>
      <c r="B3037" s="106" t="s">
        <v>302</v>
      </c>
      <c r="C3037" s="106" t="s">
        <v>630</v>
      </c>
      <c r="D3037" s="106" t="s">
        <v>632</v>
      </c>
      <c r="E3037" s="106" t="s">
        <v>353</v>
      </c>
      <c r="F3037" s="106" t="s">
        <v>353</v>
      </c>
      <c r="G3037" s="106">
        <v>1.02</v>
      </c>
      <c r="H3037" s="106">
        <v>1.2</v>
      </c>
      <c r="I3037" s="106">
        <v>1.41</v>
      </c>
      <c r="J3037" s="106">
        <v>1.61</v>
      </c>
      <c r="K3037" s="106">
        <v>1.81</v>
      </c>
      <c r="L3037" s="106">
        <v>2.1</v>
      </c>
      <c r="M3037" s="106">
        <v>2.46</v>
      </c>
      <c r="N3037" s="106">
        <v>3.08</v>
      </c>
      <c r="O3037" s="106">
        <v>4.17</v>
      </c>
    </row>
    <row r="3038" spans="1:15">
      <c r="A3038" s="106">
        <v>2010</v>
      </c>
      <c r="B3038" s="106" t="s">
        <v>302</v>
      </c>
      <c r="C3038" s="106" t="s">
        <v>626</v>
      </c>
      <c r="D3038" s="106" t="s">
        <v>633</v>
      </c>
      <c r="E3038" s="106" t="s">
        <v>628</v>
      </c>
      <c r="F3038" s="106" t="s">
        <v>629</v>
      </c>
      <c r="G3038" s="106">
        <v>1.41</v>
      </c>
      <c r="H3038" s="106">
        <v>1.71</v>
      </c>
      <c r="I3038" s="106">
        <v>1.98</v>
      </c>
      <c r="J3038" s="106">
        <v>2.2799999999999998</v>
      </c>
      <c r="K3038" s="106">
        <v>2.56</v>
      </c>
      <c r="L3038" s="106">
        <v>2.88</v>
      </c>
      <c r="M3038" s="106">
        <v>3.23</v>
      </c>
      <c r="N3038" s="106">
        <v>3.73</v>
      </c>
      <c r="O3038" s="106">
        <v>4.72</v>
      </c>
    </row>
    <row r="3039" spans="1:15">
      <c r="A3039" s="106">
        <v>2010</v>
      </c>
      <c r="B3039" s="106" t="s">
        <v>302</v>
      </c>
      <c r="C3039" s="106" t="s">
        <v>630</v>
      </c>
      <c r="D3039" s="106" t="s">
        <v>633</v>
      </c>
      <c r="E3039" s="106" t="s">
        <v>628</v>
      </c>
      <c r="F3039" s="106" t="s">
        <v>629</v>
      </c>
      <c r="G3039" s="106">
        <v>1.41</v>
      </c>
      <c r="H3039" s="106">
        <v>1.71</v>
      </c>
      <c r="I3039" s="106">
        <v>1.98</v>
      </c>
      <c r="J3039" s="106">
        <v>2.2799999999999998</v>
      </c>
      <c r="K3039" s="106">
        <v>2.56</v>
      </c>
      <c r="L3039" s="106">
        <v>2.88</v>
      </c>
      <c r="M3039" s="106">
        <v>3.23</v>
      </c>
      <c r="N3039" s="106">
        <v>3.73</v>
      </c>
      <c r="O3039" s="106">
        <v>4.72</v>
      </c>
    </row>
    <row r="3040" spans="1:15">
      <c r="A3040" s="106">
        <v>2010</v>
      </c>
      <c r="B3040" s="106" t="s">
        <v>302</v>
      </c>
      <c r="C3040" s="106" t="s">
        <v>626</v>
      </c>
      <c r="D3040" s="106" t="s">
        <v>633</v>
      </c>
      <c r="E3040" s="106" t="s">
        <v>628</v>
      </c>
      <c r="F3040" s="106" t="s">
        <v>301</v>
      </c>
      <c r="G3040" s="106">
        <v>1.02</v>
      </c>
      <c r="H3040" s="106">
        <v>1.25</v>
      </c>
      <c r="I3040" s="106">
        <v>1.44</v>
      </c>
      <c r="J3040" s="106">
        <v>1.7</v>
      </c>
      <c r="K3040" s="106">
        <v>1.7</v>
      </c>
      <c r="L3040" s="106">
        <v>1.94</v>
      </c>
      <c r="M3040" s="106">
        <v>2.2599999999999998</v>
      </c>
      <c r="N3040" s="106">
        <v>2.71</v>
      </c>
      <c r="O3040" s="106">
        <v>3.66</v>
      </c>
    </row>
    <row r="3041" spans="1:15">
      <c r="A3041" s="106">
        <v>2010</v>
      </c>
      <c r="B3041" s="106" t="s">
        <v>302</v>
      </c>
      <c r="C3041" s="106" t="s">
        <v>630</v>
      </c>
      <c r="D3041" s="106" t="s">
        <v>633</v>
      </c>
      <c r="E3041" s="106" t="s">
        <v>628</v>
      </c>
      <c r="F3041" s="106" t="s">
        <v>301</v>
      </c>
      <c r="G3041" s="106">
        <v>1.02</v>
      </c>
      <c r="H3041" s="106">
        <v>1.25</v>
      </c>
      <c r="I3041" s="106">
        <v>1.44</v>
      </c>
      <c r="J3041" s="106">
        <v>1.7</v>
      </c>
      <c r="K3041" s="106">
        <v>1.7</v>
      </c>
      <c r="L3041" s="106">
        <v>1.94</v>
      </c>
      <c r="M3041" s="106">
        <v>2.2599999999999998</v>
      </c>
      <c r="N3041" s="106">
        <v>2.71</v>
      </c>
      <c r="O3041" s="106">
        <v>3.66</v>
      </c>
    </row>
    <row r="3042" spans="1:15">
      <c r="A3042" s="106">
        <v>2010</v>
      </c>
      <c r="B3042" s="106" t="s">
        <v>302</v>
      </c>
      <c r="C3042" s="106" t="s">
        <v>626</v>
      </c>
      <c r="D3042" s="106" t="s">
        <v>633</v>
      </c>
      <c r="E3042" s="106" t="s">
        <v>628</v>
      </c>
      <c r="F3042" s="106" t="s">
        <v>353</v>
      </c>
      <c r="G3042" s="106">
        <v>1.39</v>
      </c>
      <c r="H3042" s="106">
        <v>1.7</v>
      </c>
      <c r="I3042" s="106">
        <v>1.95</v>
      </c>
      <c r="J3042" s="106">
        <v>2.25</v>
      </c>
      <c r="K3042" s="106">
        <v>2.52</v>
      </c>
      <c r="L3042" s="106">
        <v>2.85</v>
      </c>
      <c r="M3042" s="106">
        <v>3.2</v>
      </c>
      <c r="N3042" s="106">
        <v>3.7</v>
      </c>
      <c r="O3042" s="106">
        <v>4.68</v>
      </c>
    </row>
    <row r="3043" spans="1:15">
      <c r="A3043" s="106">
        <v>2010</v>
      </c>
      <c r="B3043" s="106" t="s">
        <v>302</v>
      </c>
      <c r="C3043" s="106" t="s">
        <v>630</v>
      </c>
      <c r="D3043" s="106" t="s">
        <v>633</v>
      </c>
      <c r="E3043" s="106" t="s">
        <v>628</v>
      </c>
      <c r="F3043" s="106" t="s">
        <v>353</v>
      </c>
      <c r="G3043" s="106">
        <v>1.39</v>
      </c>
      <c r="H3043" s="106">
        <v>1.7</v>
      </c>
      <c r="I3043" s="106">
        <v>1.95</v>
      </c>
      <c r="J3043" s="106">
        <v>2.25</v>
      </c>
      <c r="K3043" s="106">
        <v>2.52</v>
      </c>
      <c r="L3043" s="106">
        <v>2.85</v>
      </c>
      <c r="M3043" s="106">
        <v>3.2</v>
      </c>
      <c r="N3043" s="106">
        <v>3.7</v>
      </c>
      <c r="O3043" s="106">
        <v>4.68</v>
      </c>
    </row>
    <row r="3044" spans="1:15">
      <c r="A3044" s="106">
        <v>2010</v>
      </c>
      <c r="B3044" s="106" t="s">
        <v>302</v>
      </c>
      <c r="C3044" s="106" t="s">
        <v>626</v>
      </c>
      <c r="D3044" s="106" t="s">
        <v>633</v>
      </c>
      <c r="E3044" s="106" t="s">
        <v>631</v>
      </c>
      <c r="F3044" s="106" t="s">
        <v>629</v>
      </c>
      <c r="G3044" s="106">
        <v>0.87</v>
      </c>
      <c r="H3044" s="106">
        <v>1.02</v>
      </c>
      <c r="I3044" s="106">
        <v>1.05</v>
      </c>
      <c r="J3044" s="106">
        <v>1.1499999999999999</v>
      </c>
      <c r="K3044" s="106">
        <v>1.29</v>
      </c>
      <c r="L3044" s="106">
        <v>1.46</v>
      </c>
      <c r="M3044" s="106">
        <v>1.67</v>
      </c>
      <c r="N3044" s="106">
        <v>1.92</v>
      </c>
      <c r="O3044" s="106">
        <v>2.39</v>
      </c>
    </row>
    <row r="3045" spans="1:15">
      <c r="A3045" s="106">
        <v>2010</v>
      </c>
      <c r="B3045" s="106" t="s">
        <v>302</v>
      </c>
      <c r="C3045" s="106" t="s">
        <v>630</v>
      </c>
      <c r="D3045" s="106" t="s">
        <v>633</v>
      </c>
      <c r="E3045" s="106" t="s">
        <v>631</v>
      </c>
      <c r="F3045" s="106" t="s">
        <v>629</v>
      </c>
      <c r="G3045" s="106">
        <v>0.87</v>
      </c>
      <c r="H3045" s="106">
        <v>1.02</v>
      </c>
      <c r="I3045" s="106">
        <v>1.05</v>
      </c>
      <c r="J3045" s="106">
        <v>1.1499999999999999</v>
      </c>
      <c r="K3045" s="106">
        <v>1.29</v>
      </c>
      <c r="L3045" s="106">
        <v>1.46</v>
      </c>
      <c r="M3045" s="106">
        <v>1.67</v>
      </c>
      <c r="N3045" s="106">
        <v>1.92</v>
      </c>
      <c r="O3045" s="106">
        <v>2.39</v>
      </c>
    </row>
    <row r="3046" spans="1:15">
      <c r="A3046" s="106">
        <v>2010</v>
      </c>
      <c r="B3046" s="106" t="s">
        <v>302</v>
      </c>
      <c r="C3046" s="106" t="s">
        <v>626</v>
      </c>
      <c r="D3046" s="106" t="s">
        <v>633</v>
      </c>
      <c r="E3046" s="106" t="s">
        <v>631</v>
      </c>
      <c r="F3046" s="106" t="s">
        <v>301</v>
      </c>
      <c r="G3046" s="106">
        <v>0.85</v>
      </c>
      <c r="H3046" s="106">
        <v>0.9</v>
      </c>
      <c r="I3046" s="106">
        <v>1.02</v>
      </c>
      <c r="J3046" s="106">
        <v>1.02</v>
      </c>
      <c r="K3046" s="106">
        <v>1.02</v>
      </c>
      <c r="L3046" s="106">
        <v>1.0900000000000001</v>
      </c>
      <c r="M3046" s="106">
        <v>1.27</v>
      </c>
      <c r="N3046" s="106">
        <v>1.7</v>
      </c>
      <c r="O3046" s="106">
        <v>2.2799999999999998</v>
      </c>
    </row>
    <row r="3047" spans="1:15">
      <c r="A3047" s="106">
        <v>2010</v>
      </c>
      <c r="B3047" s="106" t="s">
        <v>302</v>
      </c>
      <c r="C3047" s="106" t="s">
        <v>630</v>
      </c>
      <c r="D3047" s="106" t="s">
        <v>633</v>
      </c>
      <c r="E3047" s="106" t="s">
        <v>631</v>
      </c>
      <c r="F3047" s="106" t="s">
        <v>301</v>
      </c>
      <c r="G3047" s="106">
        <v>0.85</v>
      </c>
      <c r="H3047" s="106">
        <v>0.9</v>
      </c>
      <c r="I3047" s="106">
        <v>1.02</v>
      </c>
      <c r="J3047" s="106">
        <v>1.02</v>
      </c>
      <c r="K3047" s="106">
        <v>1.02</v>
      </c>
      <c r="L3047" s="106">
        <v>1.0900000000000001</v>
      </c>
      <c r="M3047" s="106">
        <v>1.27</v>
      </c>
      <c r="N3047" s="106">
        <v>1.7</v>
      </c>
      <c r="O3047" s="106">
        <v>2.2799999999999998</v>
      </c>
    </row>
    <row r="3048" spans="1:15">
      <c r="A3048" s="106">
        <v>2010</v>
      </c>
      <c r="B3048" s="106" t="s">
        <v>302</v>
      </c>
      <c r="C3048" s="106" t="s">
        <v>626</v>
      </c>
      <c r="D3048" s="106" t="s">
        <v>633</v>
      </c>
      <c r="E3048" s="106" t="s">
        <v>631</v>
      </c>
      <c r="F3048" s="106" t="s">
        <v>353</v>
      </c>
      <c r="G3048" s="106">
        <v>0.87</v>
      </c>
      <c r="H3048" s="106">
        <v>1.02</v>
      </c>
      <c r="I3048" s="106">
        <v>1.03</v>
      </c>
      <c r="J3048" s="106">
        <v>1.1299999999999999</v>
      </c>
      <c r="K3048" s="106">
        <v>1.28</v>
      </c>
      <c r="L3048" s="106">
        <v>1.45</v>
      </c>
      <c r="M3048" s="106">
        <v>1.66</v>
      </c>
      <c r="N3048" s="106">
        <v>1.92</v>
      </c>
      <c r="O3048" s="106">
        <v>2.38</v>
      </c>
    </row>
    <row r="3049" spans="1:15">
      <c r="A3049" s="106">
        <v>2010</v>
      </c>
      <c r="B3049" s="106" t="s">
        <v>302</v>
      </c>
      <c r="C3049" s="106" t="s">
        <v>630</v>
      </c>
      <c r="D3049" s="106" t="s">
        <v>633</v>
      </c>
      <c r="E3049" s="106" t="s">
        <v>631</v>
      </c>
      <c r="F3049" s="106" t="s">
        <v>353</v>
      </c>
      <c r="G3049" s="106">
        <v>0.87</v>
      </c>
      <c r="H3049" s="106">
        <v>1.02</v>
      </c>
      <c r="I3049" s="106">
        <v>1.03</v>
      </c>
      <c r="J3049" s="106">
        <v>1.1299999999999999</v>
      </c>
      <c r="K3049" s="106">
        <v>1.28</v>
      </c>
      <c r="L3049" s="106">
        <v>1.45</v>
      </c>
      <c r="M3049" s="106">
        <v>1.66</v>
      </c>
      <c r="N3049" s="106">
        <v>1.92</v>
      </c>
      <c r="O3049" s="106">
        <v>2.38</v>
      </c>
    </row>
    <row r="3050" spans="1:15">
      <c r="A3050" s="106">
        <v>2010</v>
      </c>
      <c r="B3050" s="106" t="s">
        <v>302</v>
      </c>
      <c r="C3050" s="106" t="s">
        <v>626</v>
      </c>
      <c r="D3050" s="106" t="s">
        <v>633</v>
      </c>
      <c r="E3050" s="106" t="s">
        <v>353</v>
      </c>
      <c r="F3050" s="106" t="s">
        <v>629</v>
      </c>
      <c r="G3050" s="106">
        <v>1.01</v>
      </c>
      <c r="H3050" s="106">
        <v>1.1299999999999999</v>
      </c>
      <c r="I3050" s="106">
        <v>1.37</v>
      </c>
      <c r="J3050" s="106">
        <v>1.6</v>
      </c>
      <c r="K3050" s="106">
        <v>1.87</v>
      </c>
      <c r="L3050" s="106">
        <v>2.1800000000000002</v>
      </c>
      <c r="M3050" s="106">
        <v>2.57</v>
      </c>
      <c r="N3050" s="106">
        <v>3.08</v>
      </c>
      <c r="O3050" s="106">
        <v>3.89</v>
      </c>
    </row>
    <row r="3051" spans="1:15">
      <c r="A3051" s="106">
        <v>2010</v>
      </c>
      <c r="B3051" s="106" t="s">
        <v>302</v>
      </c>
      <c r="C3051" s="106" t="s">
        <v>630</v>
      </c>
      <c r="D3051" s="106" t="s">
        <v>633</v>
      </c>
      <c r="E3051" s="106" t="s">
        <v>353</v>
      </c>
      <c r="F3051" s="106" t="s">
        <v>629</v>
      </c>
      <c r="G3051" s="106">
        <v>1.01</v>
      </c>
      <c r="H3051" s="106">
        <v>1.1299999999999999</v>
      </c>
      <c r="I3051" s="106">
        <v>1.37</v>
      </c>
      <c r="J3051" s="106">
        <v>1.6</v>
      </c>
      <c r="K3051" s="106">
        <v>1.87</v>
      </c>
      <c r="L3051" s="106">
        <v>2.1800000000000002</v>
      </c>
      <c r="M3051" s="106">
        <v>2.57</v>
      </c>
      <c r="N3051" s="106">
        <v>3.08</v>
      </c>
      <c r="O3051" s="106">
        <v>3.89</v>
      </c>
    </row>
    <row r="3052" spans="1:15">
      <c r="A3052" s="106">
        <v>2010</v>
      </c>
      <c r="B3052" s="106" t="s">
        <v>302</v>
      </c>
      <c r="C3052" s="106" t="s">
        <v>626</v>
      </c>
      <c r="D3052" s="106" t="s">
        <v>633</v>
      </c>
      <c r="E3052" s="106" t="s">
        <v>353</v>
      </c>
      <c r="F3052" s="106" t="s">
        <v>301</v>
      </c>
      <c r="G3052" s="106">
        <v>0.89</v>
      </c>
      <c r="H3052" s="106">
        <v>1.02</v>
      </c>
      <c r="I3052" s="106">
        <v>1.02</v>
      </c>
      <c r="J3052" s="106">
        <v>1.19</v>
      </c>
      <c r="K3052" s="106">
        <v>1.46</v>
      </c>
      <c r="L3052" s="106">
        <v>1.7</v>
      </c>
      <c r="M3052" s="106">
        <v>1.89</v>
      </c>
      <c r="N3052" s="106">
        <v>2.31</v>
      </c>
      <c r="O3052" s="106">
        <v>2.88</v>
      </c>
    </row>
    <row r="3053" spans="1:15">
      <c r="A3053" s="106">
        <v>2010</v>
      </c>
      <c r="B3053" s="106" t="s">
        <v>302</v>
      </c>
      <c r="C3053" s="106" t="s">
        <v>630</v>
      </c>
      <c r="D3053" s="106" t="s">
        <v>633</v>
      </c>
      <c r="E3053" s="106" t="s">
        <v>353</v>
      </c>
      <c r="F3053" s="106" t="s">
        <v>301</v>
      </c>
      <c r="G3053" s="106">
        <v>0.89</v>
      </c>
      <c r="H3053" s="106">
        <v>1.02</v>
      </c>
      <c r="I3053" s="106">
        <v>1.02</v>
      </c>
      <c r="J3053" s="106">
        <v>1.19</v>
      </c>
      <c r="K3053" s="106">
        <v>1.46</v>
      </c>
      <c r="L3053" s="106">
        <v>1.7</v>
      </c>
      <c r="M3053" s="106">
        <v>1.89</v>
      </c>
      <c r="N3053" s="106">
        <v>2.31</v>
      </c>
      <c r="O3053" s="106">
        <v>2.88</v>
      </c>
    </row>
    <row r="3054" spans="1:15">
      <c r="A3054" s="106">
        <v>2010</v>
      </c>
      <c r="B3054" s="106" t="s">
        <v>302</v>
      </c>
      <c r="C3054" s="106" t="s">
        <v>626</v>
      </c>
      <c r="D3054" s="106" t="s">
        <v>633</v>
      </c>
      <c r="E3054" s="106" t="s">
        <v>353</v>
      </c>
      <c r="F3054" s="106" t="s">
        <v>353</v>
      </c>
      <c r="G3054" s="106">
        <v>1</v>
      </c>
      <c r="H3054" s="106">
        <v>1.1299999999999999</v>
      </c>
      <c r="I3054" s="106">
        <v>1.35</v>
      </c>
      <c r="J3054" s="106">
        <v>1.59</v>
      </c>
      <c r="K3054" s="106">
        <v>1.84</v>
      </c>
      <c r="L3054" s="106">
        <v>2.16</v>
      </c>
      <c r="M3054" s="106">
        <v>2.5499999999999998</v>
      </c>
      <c r="N3054" s="106">
        <v>3.05</v>
      </c>
      <c r="O3054" s="106">
        <v>3.87</v>
      </c>
    </row>
    <row r="3055" spans="1:15">
      <c r="A3055" s="106">
        <v>2010</v>
      </c>
      <c r="B3055" s="106" t="s">
        <v>302</v>
      </c>
      <c r="C3055" s="106" t="s">
        <v>630</v>
      </c>
      <c r="D3055" s="106" t="s">
        <v>633</v>
      </c>
      <c r="E3055" s="106" t="s">
        <v>353</v>
      </c>
      <c r="F3055" s="106" t="s">
        <v>353</v>
      </c>
      <c r="G3055" s="106">
        <v>1</v>
      </c>
      <c r="H3055" s="106">
        <v>1.1299999999999999</v>
      </c>
      <c r="I3055" s="106">
        <v>1.35</v>
      </c>
      <c r="J3055" s="106">
        <v>1.59</v>
      </c>
      <c r="K3055" s="106">
        <v>1.84</v>
      </c>
      <c r="L3055" s="106">
        <v>2.16</v>
      </c>
      <c r="M3055" s="106">
        <v>2.5499999999999998</v>
      </c>
      <c r="N3055" s="106">
        <v>3.05</v>
      </c>
      <c r="O3055" s="106">
        <v>3.87</v>
      </c>
    </row>
    <row r="3056" spans="1:15">
      <c r="A3056" s="106">
        <v>2010</v>
      </c>
      <c r="B3056" s="106" t="s">
        <v>302</v>
      </c>
      <c r="C3056" s="106" t="s">
        <v>626</v>
      </c>
      <c r="D3056" s="106" t="s">
        <v>353</v>
      </c>
      <c r="E3056" s="106" t="s">
        <v>628</v>
      </c>
      <c r="F3056" s="106" t="s">
        <v>629</v>
      </c>
      <c r="G3056" s="106">
        <v>1.49</v>
      </c>
      <c r="H3056" s="106">
        <v>1.87</v>
      </c>
      <c r="I3056" s="106">
        <v>2.25</v>
      </c>
      <c r="J3056" s="106">
        <v>2.63</v>
      </c>
      <c r="K3056" s="106">
        <v>3.05</v>
      </c>
      <c r="L3056" s="106">
        <v>3.53</v>
      </c>
      <c r="M3056" s="106">
        <v>4.1399999999999997</v>
      </c>
      <c r="N3056" s="106">
        <v>5.2</v>
      </c>
      <c r="O3056" s="106">
        <v>7.31</v>
      </c>
    </row>
    <row r="3057" spans="1:15">
      <c r="A3057" s="106">
        <v>2010</v>
      </c>
      <c r="B3057" s="106" t="s">
        <v>302</v>
      </c>
      <c r="C3057" s="106" t="s">
        <v>630</v>
      </c>
      <c r="D3057" s="106" t="s">
        <v>353</v>
      </c>
      <c r="E3057" s="106" t="s">
        <v>628</v>
      </c>
      <c r="F3057" s="106" t="s">
        <v>629</v>
      </c>
      <c r="G3057" s="106">
        <v>1.49</v>
      </c>
      <c r="H3057" s="106">
        <v>1.87</v>
      </c>
      <c r="I3057" s="106">
        <v>2.25</v>
      </c>
      <c r="J3057" s="106">
        <v>2.63</v>
      </c>
      <c r="K3057" s="106">
        <v>3.05</v>
      </c>
      <c r="L3057" s="106">
        <v>3.53</v>
      </c>
      <c r="M3057" s="106">
        <v>4.1399999999999997</v>
      </c>
      <c r="N3057" s="106">
        <v>5.2</v>
      </c>
      <c r="O3057" s="106">
        <v>7.31</v>
      </c>
    </row>
    <row r="3058" spans="1:15">
      <c r="A3058" s="106">
        <v>2010</v>
      </c>
      <c r="B3058" s="106" t="s">
        <v>302</v>
      </c>
      <c r="C3058" s="106" t="s">
        <v>626</v>
      </c>
      <c r="D3058" s="106" t="s">
        <v>353</v>
      </c>
      <c r="E3058" s="106" t="s">
        <v>628</v>
      </c>
      <c r="F3058" s="106" t="s">
        <v>301</v>
      </c>
      <c r="G3058" s="106">
        <v>1.02</v>
      </c>
      <c r="H3058" s="106">
        <v>1.23</v>
      </c>
      <c r="I3058" s="106">
        <v>1.52</v>
      </c>
      <c r="J3058" s="106">
        <v>1.7</v>
      </c>
      <c r="K3058" s="106">
        <v>1.7</v>
      </c>
      <c r="L3058" s="106">
        <v>1.98</v>
      </c>
      <c r="M3058" s="106">
        <v>2.4</v>
      </c>
      <c r="N3058" s="106">
        <v>2.98</v>
      </c>
      <c r="O3058" s="106">
        <v>4.22</v>
      </c>
    </row>
    <row r="3059" spans="1:15">
      <c r="A3059" s="106">
        <v>2010</v>
      </c>
      <c r="B3059" s="106" t="s">
        <v>302</v>
      </c>
      <c r="C3059" s="106" t="s">
        <v>630</v>
      </c>
      <c r="D3059" s="106" t="s">
        <v>353</v>
      </c>
      <c r="E3059" s="106" t="s">
        <v>628</v>
      </c>
      <c r="F3059" s="106" t="s">
        <v>301</v>
      </c>
      <c r="G3059" s="106">
        <v>1.02</v>
      </c>
      <c r="H3059" s="106">
        <v>1.23</v>
      </c>
      <c r="I3059" s="106">
        <v>1.52</v>
      </c>
      <c r="J3059" s="106">
        <v>1.7</v>
      </c>
      <c r="K3059" s="106">
        <v>1.7</v>
      </c>
      <c r="L3059" s="106">
        <v>1.98</v>
      </c>
      <c r="M3059" s="106">
        <v>2.4</v>
      </c>
      <c r="N3059" s="106">
        <v>2.98</v>
      </c>
      <c r="O3059" s="106">
        <v>4.22</v>
      </c>
    </row>
    <row r="3060" spans="1:15">
      <c r="A3060" s="106">
        <v>2010</v>
      </c>
      <c r="B3060" s="106" t="s">
        <v>302</v>
      </c>
      <c r="C3060" s="106" t="s">
        <v>626</v>
      </c>
      <c r="D3060" s="106" t="s">
        <v>353</v>
      </c>
      <c r="E3060" s="106" t="s">
        <v>628</v>
      </c>
      <c r="F3060" s="106" t="s">
        <v>353</v>
      </c>
      <c r="G3060" s="106">
        <v>1.45</v>
      </c>
      <c r="H3060" s="106">
        <v>1.82</v>
      </c>
      <c r="I3060" s="106">
        <v>2.1800000000000002</v>
      </c>
      <c r="J3060" s="106">
        <v>2.57</v>
      </c>
      <c r="K3060" s="106">
        <v>3</v>
      </c>
      <c r="L3060" s="106">
        <v>3.48</v>
      </c>
      <c r="M3060" s="106">
        <v>4.08</v>
      </c>
      <c r="N3060" s="106">
        <v>5.12</v>
      </c>
      <c r="O3060" s="106">
        <v>7.23</v>
      </c>
    </row>
    <row r="3061" spans="1:15">
      <c r="A3061" s="106">
        <v>2010</v>
      </c>
      <c r="B3061" s="106" t="s">
        <v>302</v>
      </c>
      <c r="C3061" s="106" t="s">
        <v>630</v>
      </c>
      <c r="D3061" s="106" t="s">
        <v>353</v>
      </c>
      <c r="E3061" s="106" t="s">
        <v>628</v>
      </c>
      <c r="F3061" s="106" t="s">
        <v>353</v>
      </c>
      <c r="G3061" s="106">
        <v>1.45</v>
      </c>
      <c r="H3061" s="106">
        <v>1.82</v>
      </c>
      <c r="I3061" s="106">
        <v>2.1800000000000002</v>
      </c>
      <c r="J3061" s="106">
        <v>2.57</v>
      </c>
      <c r="K3061" s="106">
        <v>3</v>
      </c>
      <c r="L3061" s="106">
        <v>3.48</v>
      </c>
      <c r="M3061" s="106">
        <v>4.08</v>
      </c>
      <c r="N3061" s="106">
        <v>5.12</v>
      </c>
      <c r="O3061" s="106">
        <v>7.23</v>
      </c>
    </row>
    <row r="3062" spans="1:15">
      <c r="A3062" s="106">
        <v>2010</v>
      </c>
      <c r="B3062" s="106" t="s">
        <v>302</v>
      </c>
      <c r="C3062" s="106" t="s">
        <v>626</v>
      </c>
      <c r="D3062" s="106" t="s">
        <v>353</v>
      </c>
      <c r="E3062" s="106" t="s">
        <v>631</v>
      </c>
      <c r="F3062" s="106" t="s">
        <v>629</v>
      </c>
      <c r="G3062" s="106">
        <v>0.99</v>
      </c>
      <c r="H3062" s="106">
        <v>1.06</v>
      </c>
      <c r="I3062" s="106">
        <v>1.2</v>
      </c>
      <c r="J3062" s="106">
        <v>1.38</v>
      </c>
      <c r="K3062" s="106">
        <v>1.58</v>
      </c>
      <c r="L3062" s="106">
        <v>1.81</v>
      </c>
      <c r="M3062" s="106">
        <v>2.11</v>
      </c>
      <c r="N3062" s="106">
        <v>2.54</v>
      </c>
      <c r="O3062" s="106">
        <v>3.29</v>
      </c>
    </row>
    <row r="3063" spans="1:15">
      <c r="A3063" s="106">
        <v>2010</v>
      </c>
      <c r="B3063" s="106" t="s">
        <v>302</v>
      </c>
      <c r="C3063" s="106" t="s">
        <v>630</v>
      </c>
      <c r="D3063" s="106" t="s">
        <v>353</v>
      </c>
      <c r="E3063" s="106" t="s">
        <v>631</v>
      </c>
      <c r="F3063" s="106" t="s">
        <v>629</v>
      </c>
      <c r="G3063" s="106">
        <v>0.99</v>
      </c>
      <c r="H3063" s="106">
        <v>1.06</v>
      </c>
      <c r="I3063" s="106">
        <v>1.2</v>
      </c>
      <c r="J3063" s="106">
        <v>1.38</v>
      </c>
      <c r="K3063" s="106">
        <v>1.58</v>
      </c>
      <c r="L3063" s="106">
        <v>1.81</v>
      </c>
      <c r="M3063" s="106">
        <v>2.11</v>
      </c>
      <c r="N3063" s="106">
        <v>2.54</v>
      </c>
      <c r="O3063" s="106">
        <v>3.29</v>
      </c>
    </row>
    <row r="3064" spans="1:15">
      <c r="A3064" s="106">
        <v>2010</v>
      </c>
      <c r="B3064" s="106" t="s">
        <v>302</v>
      </c>
      <c r="C3064" s="106" t="s">
        <v>626</v>
      </c>
      <c r="D3064" s="106" t="s">
        <v>353</v>
      </c>
      <c r="E3064" s="106" t="s">
        <v>631</v>
      </c>
      <c r="F3064" s="106" t="s">
        <v>301</v>
      </c>
      <c r="G3064" s="106">
        <v>0.85</v>
      </c>
      <c r="H3064" s="106">
        <v>0.97</v>
      </c>
      <c r="I3064" s="106">
        <v>1.02</v>
      </c>
      <c r="J3064" s="106">
        <v>1.02</v>
      </c>
      <c r="K3064" s="106">
        <v>1.06</v>
      </c>
      <c r="L3064" s="106">
        <v>1.1399999999999999</v>
      </c>
      <c r="M3064" s="106">
        <v>1.41</v>
      </c>
      <c r="N3064" s="106">
        <v>1.76</v>
      </c>
      <c r="O3064" s="106">
        <v>2.41</v>
      </c>
    </row>
    <row r="3065" spans="1:15">
      <c r="A3065" s="106">
        <v>2010</v>
      </c>
      <c r="B3065" s="106" t="s">
        <v>302</v>
      </c>
      <c r="C3065" s="106" t="s">
        <v>630</v>
      </c>
      <c r="D3065" s="106" t="s">
        <v>353</v>
      </c>
      <c r="E3065" s="106" t="s">
        <v>631</v>
      </c>
      <c r="F3065" s="106" t="s">
        <v>301</v>
      </c>
      <c r="G3065" s="106">
        <v>0.85</v>
      </c>
      <c r="H3065" s="106">
        <v>0.97</v>
      </c>
      <c r="I3065" s="106">
        <v>1.02</v>
      </c>
      <c r="J3065" s="106">
        <v>1.02</v>
      </c>
      <c r="K3065" s="106">
        <v>1.06</v>
      </c>
      <c r="L3065" s="106">
        <v>1.1399999999999999</v>
      </c>
      <c r="M3065" s="106">
        <v>1.41</v>
      </c>
      <c r="N3065" s="106">
        <v>1.76</v>
      </c>
      <c r="O3065" s="106">
        <v>2.41</v>
      </c>
    </row>
    <row r="3066" spans="1:15">
      <c r="A3066" s="106">
        <v>2010</v>
      </c>
      <c r="B3066" s="106" t="s">
        <v>302</v>
      </c>
      <c r="C3066" s="106" t="s">
        <v>626</v>
      </c>
      <c r="D3066" s="106" t="s">
        <v>353</v>
      </c>
      <c r="E3066" s="106" t="s">
        <v>631</v>
      </c>
      <c r="F3066" s="106" t="s">
        <v>353</v>
      </c>
      <c r="G3066" s="106">
        <v>0.98</v>
      </c>
      <c r="H3066" s="106">
        <v>1.05</v>
      </c>
      <c r="I3066" s="106">
        <v>1.19</v>
      </c>
      <c r="J3066" s="106">
        <v>1.37</v>
      </c>
      <c r="K3066" s="106">
        <v>1.57</v>
      </c>
      <c r="L3066" s="106">
        <v>1.8</v>
      </c>
      <c r="M3066" s="106">
        <v>2.1</v>
      </c>
      <c r="N3066" s="106">
        <v>2.52</v>
      </c>
      <c r="O3066" s="106">
        <v>3.28</v>
      </c>
    </row>
    <row r="3067" spans="1:15">
      <c r="A3067" s="106">
        <v>2010</v>
      </c>
      <c r="B3067" s="106" t="s">
        <v>302</v>
      </c>
      <c r="C3067" s="106" t="s">
        <v>630</v>
      </c>
      <c r="D3067" s="106" t="s">
        <v>353</v>
      </c>
      <c r="E3067" s="106" t="s">
        <v>631</v>
      </c>
      <c r="F3067" s="106" t="s">
        <v>353</v>
      </c>
      <c r="G3067" s="106">
        <v>0.98</v>
      </c>
      <c r="H3067" s="106">
        <v>1.05</v>
      </c>
      <c r="I3067" s="106">
        <v>1.19</v>
      </c>
      <c r="J3067" s="106">
        <v>1.37</v>
      </c>
      <c r="K3067" s="106">
        <v>1.57</v>
      </c>
      <c r="L3067" s="106">
        <v>1.8</v>
      </c>
      <c r="M3067" s="106">
        <v>2.1</v>
      </c>
      <c r="N3067" s="106">
        <v>2.52</v>
      </c>
      <c r="O3067" s="106">
        <v>3.28</v>
      </c>
    </row>
    <row r="3068" spans="1:15">
      <c r="A3068" s="106">
        <v>2010</v>
      </c>
      <c r="B3068" s="106" t="s">
        <v>302</v>
      </c>
      <c r="C3068" s="106" t="s">
        <v>626</v>
      </c>
      <c r="D3068" s="106" t="s">
        <v>353</v>
      </c>
      <c r="E3068" s="106" t="s">
        <v>353</v>
      </c>
      <c r="F3068" s="106" t="s">
        <v>629</v>
      </c>
      <c r="G3068" s="106">
        <v>1.02</v>
      </c>
      <c r="H3068" s="106">
        <v>1.18</v>
      </c>
      <c r="I3068" s="106">
        <v>1.41</v>
      </c>
      <c r="J3068" s="106">
        <v>1.68</v>
      </c>
      <c r="K3068" s="106">
        <v>1.95</v>
      </c>
      <c r="L3068" s="106">
        <v>2.31</v>
      </c>
      <c r="M3068" s="106">
        <v>2.79</v>
      </c>
      <c r="N3068" s="106">
        <v>3.47</v>
      </c>
      <c r="O3068" s="106">
        <v>4.74</v>
      </c>
    </row>
    <row r="3069" spans="1:15">
      <c r="A3069" s="106">
        <v>2010</v>
      </c>
      <c r="B3069" s="106" t="s">
        <v>302</v>
      </c>
      <c r="C3069" s="106" t="s">
        <v>630</v>
      </c>
      <c r="D3069" s="106" t="s">
        <v>353</v>
      </c>
      <c r="E3069" s="106" t="s">
        <v>353</v>
      </c>
      <c r="F3069" s="106" t="s">
        <v>629</v>
      </c>
      <c r="G3069" s="106">
        <v>1.02</v>
      </c>
      <c r="H3069" s="106">
        <v>1.18</v>
      </c>
      <c r="I3069" s="106">
        <v>1.41</v>
      </c>
      <c r="J3069" s="106">
        <v>1.68</v>
      </c>
      <c r="K3069" s="106">
        <v>1.95</v>
      </c>
      <c r="L3069" s="106">
        <v>2.31</v>
      </c>
      <c r="M3069" s="106">
        <v>2.79</v>
      </c>
      <c r="N3069" s="106">
        <v>3.47</v>
      </c>
      <c r="O3069" s="106">
        <v>4.74</v>
      </c>
    </row>
    <row r="3070" spans="1:15">
      <c r="A3070" s="106">
        <v>2010</v>
      </c>
      <c r="B3070" s="106" t="s">
        <v>302</v>
      </c>
      <c r="C3070" s="106" t="s">
        <v>626</v>
      </c>
      <c r="D3070" s="106" t="s">
        <v>353</v>
      </c>
      <c r="E3070" s="106" t="s">
        <v>353</v>
      </c>
      <c r="F3070" s="106" t="s">
        <v>301</v>
      </c>
      <c r="G3070" s="106">
        <v>0.89</v>
      </c>
      <c r="H3070" s="106">
        <v>1.02</v>
      </c>
      <c r="I3070" s="106">
        <v>1.02</v>
      </c>
      <c r="J3070" s="106">
        <v>1.1599999999999999</v>
      </c>
      <c r="K3070" s="106">
        <v>1.41</v>
      </c>
      <c r="L3070" s="106">
        <v>1.7</v>
      </c>
      <c r="M3070" s="106">
        <v>1.88</v>
      </c>
      <c r="N3070" s="106">
        <v>2.39</v>
      </c>
      <c r="O3070" s="106">
        <v>3.39</v>
      </c>
    </row>
    <row r="3071" spans="1:15">
      <c r="A3071" s="106">
        <v>2010</v>
      </c>
      <c r="B3071" s="106" t="s">
        <v>302</v>
      </c>
      <c r="C3071" s="106" t="s">
        <v>630</v>
      </c>
      <c r="D3071" s="106" t="s">
        <v>353</v>
      </c>
      <c r="E3071" s="106" t="s">
        <v>353</v>
      </c>
      <c r="F3071" s="106" t="s">
        <v>301</v>
      </c>
      <c r="G3071" s="106">
        <v>0.89</v>
      </c>
      <c r="H3071" s="106">
        <v>1.02</v>
      </c>
      <c r="I3071" s="106">
        <v>1.02</v>
      </c>
      <c r="J3071" s="106">
        <v>1.1599999999999999</v>
      </c>
      <c r="K3071" s="106">
        <v>1.41</v>
      </c>
      <c r="L3071" s="106">
        <v>1.7</v>
      </c>
      <c r="M3071" s="106">
        <v>1.88</v>
      </c>
      <c r="N3071" s="106">
        <v>2.39</v>
      </c>
      <c r="O3071" s="106">
        <v>3.39</v>
      </c>
    </row>
    <row r="3072" spans="1:15">
      <c r="A3072" s="106">
        <v>2010</v>
      </c>
      <c r="B3072" s="106" t="s">
        <v>302</v>
      </c>
      <c r="C3072" s="106" t="s">
        <v>626</v>
      </c>
      <c r="D3072" s="106" t="s">
        <v>353</v>
      </c>
      <c r="E3072" s="106" t="s">
        <v>353</v>
      </c>
      <c r="F3072" s="106" t="s">
        <v>353</v>
      </c>
      <c r="G3072" s="106">
        <v>1.02</v>
      </c>
      <c r="H3072" s="106">
        <v>1.1599999999999999</v>
      </c>
      <c r="I3072" s="106">
        <v>1.41</v>
      </c>
      <c r="J3072" s="106">
        <v>1.67</v>
      </c>
      <c r="K3072" s="106">
        <v>1.94</v>
      </c>
      <c r="L3072" s="106">
        <v>2.29</v>
      </c>
      <c r="M3072" s="106">
        <v>2.77</v>
      </c>
      <c r="N3072" s="106">
        <v>3.44</v>
      </c>
      <c r="O3072" s="106">
        <v>4.7</v>
      </c>
    </row>
    <row r="3073" spans="1:15">
      <c r="A3073" s="106">
        <v>2010</v>
      </c>
      <c r="B3073" s="106" t="s">
        <v>302</v>
      </c>
      <c r="C3073" s="106" t="s">
        <v>630</v>
      </c>
      <c r="D3073" s="106" t="s">
        <v>353</v>
      </c>
      <c r="E3073" s="106" t="s">
        <v>353</v>
      </c>
      <c r="F3073" s="106" t="s">
        <v>353</v>
      </c>
      <c r="G3073" s="106">
        <v>1.02</v>
      </c>
      <c r="H3073" s="106">
        <v>1.1599999999999999</v>
      </c>
      <c r="I3073" s="106">
        <v>1.41</v>
      </c>
      <c r="J3073" s="106">
        <v>1.67</v>
      </c>
      <c r="K3073" s="106">
        <v>1.94</v>
      </c>
      <c r="L3073" s="106">
        <v>2.29</v>
      </c>
      <c r="M3073" s="106">
        <v>2.77</v>
      </c>
      <c r="N3073" s="106">
        <v>3.44</v>
      </c>
      <c r="O3073" s="106">
        <v>4.7</v>
      </c>
    </row>
    <row r="3074" spans="1:15">
      <c r="A3074" s="106">
        <v>2010</v>
      </c>
      <c r="B3074" s="106" t="s">
        <v>302</v>
      </c>
      <c r="C3074" s="106" t="s">
        <v>626</v>
      </c>
      <c r="D3074" s="106" t="s">
        <v>634</v>
      </c>
      <c r="E3074" s="106" t="s">
        <v>628</v>
      </c>
      <c r="F3074" s="106" t="s">
        <v>629</v>
      </c>
      <c r="G3074" s="106">
        <v>2.19</v>
      </c>
      <c r="H3074" s="106">
        <v>2.89</v>
      </c>
      <c r="I3074" s="106">
        <v>3.44</v>
      </c>
      <c r="J3074" s="106">
        <v>4.03</v>
      </c>
      <c r="K3074" s="106">
        <v>4.6900000000000004</v>
      </c>
      <c r="L3074" s="106">
        <v>5.37</v>
      </c>
      <c r="M3074" s="106">
        <v>6.36</v>
      </c>
      <c r="N3074" s="106">
        <v>7.82</v>
      </c>
      <c r="O3074" s="106">
        <v>10.76</v>
      </c>
    </row>
    <row r="3075" spans="1:15">
      <c r="A3075" s="106">
        <v>2010</v>
      </c>
      <c r="B3075" s="106" t="s">
        <v>302</v>
      </c>
      <c r="C3075" s="106" t="s">
        <v>630</v>
      </c>
      <c r="D3075" s="106" t="s">
        <v>634</v>
      </c>
      <c r="E3075" s="106" t="s">
        <v>628</v>
      </c>
      <c r="F3075" s="106" t="s">
        <v>629</v>
      </c>
      <c r="G3075" s="106">
        <v>2.19</v>
      </c>
      <c r="H3075" s="106">
        <v>2.89</v>
      </c>
      <c r="I3075" s="106">
        <v>3.44</v>
      </c>
      <c r="J3075" s="106">
        <v>4.03</v>
      </c>
      <c r="K3075" s="106">
        <v>4.6900000000000004</v>
      </c>
      <c r="L3075" s="106">
        <v>5.37</v>
      </c>
      <c r="M3075" s="106">
        <v>6.36</v>
      </c>
      <c r="N3075" s="106">
        <v>7.82</v>
      </c>
      <c r="O3075" s="106">
        <v>10.76</v>
      </c>
    </row>
    <row r="3076" spans="1:15">
      <c r="A3076" s="106">
        <v>2010</v>
      </c>
      <c r="B3076" s="106" t="s">
        <v>302</v>
      </c>
      <c r="C3076" s="106" t="s">
        <v>626</v>
      </c>
      <c r="D3076" s="106" t="s">
        <v>634</v>
      </c>
      <c r="E3076" s="106" t="s">
        <v>628</v>
      </c>
      <c r="F3076" s="106" t="s">
        <v>301</v>
      </c>
      <c r="G3076" s="106">
        <v>1.02</v>
      </c>
      <c r="H3076" s="106">
        <v>1.1399999999999999</v>
      </c>
      <c r="I3076" s="106">
        <v>1.47</v>
      </c>
      <c r="J3076" s="106">
        <v>1.7</v>
      </c>
      <c r="K3076" s="106">
        <v>1.81</v>
      </c>
      <c r="L3076" s="106">
        <v>2.4900000000000002</v>
      </c>
      <c r="M3076" s="106">
        <v>3.35</v>
      </c>
      <c r="N3076" s="106">
        <v>4.07</v>
      </c>
      <c r="O3076" s="106">
        <v>9.25</v>
      </c>
    </row>
    <row r="3077" spans="1:15">
      <c r="A3077" s="106">
        <v>2010</v>
      </c>
      <c r="B3077" s="106" t="s">
        <v>302</v>
      </c>
      <c r="C3077" s="106" t="s">
        <v>630</v>
      </c>
      <c r="D3077" s="106" t="s">
        <v>634</v>
      </c>
      <c r="E3077" s="106" t="s">
        <v>628</v>
      </c>
      <c r="F3077" s="106" t="s">
        <v>301</v>
      </c>
      <c r="G3077" s="106">
        <v>1.02</v>
      </c>
      <c r="H3077" s="106">
        <v>1.1399999999999999</v>
      </c>
      <c r="I3077" s="106">
        <v>1.47</v>
      </c>
      <c r="J3077" s="106">
        <v>1.7</v>
      </c>
      <c r="K3077" s="106">
        <v>1.81</v>
      </c>
      <c r="L3077" s="106">
        <v>2.4900000000000002</v>
      </c>
      <c r="M3077" s="106">
        <v>3.35</v>
      </c>
      <c r="N3077" s="106">
        <v>4.07</v>
      </c>
      <c r="O3077" s="106">
        <v>9.25</v>
      </c>
    </row>
    <row r="3078" spans="1:15">
      <c r="A3078" s="106">
        <v>2010</v>
      </c>
      <c r="B3078" s="106" t="s">
        <v>302</v>
      </c>
      <c r="C3078" s="106" t="s">
        <v>626</v>
      </c>
      <c r="D3078" s="106" t="s">
        <v>634</v>
      </c>
      <c r="E3078" s="106" t="s">
        <v>628</v>
      </c>
      <c r="F3078" s="106" t="s">
        <v>353</v>
      </c>
      <c r="G3078" s="106">
        <v>2.12</v>
      </c>
      <c r="H3078" s="106">
        <v>2.84</v>
      </c>
      <c r="I3078" s="106">
        <v>3.4</v>
      </c>
      <c r="J3078" s="106">
        <v>3.99</v>
      </c>
      <c r="K3078" s="106">
        <v>4.6500000000000004</v>
      </c>
      <c r="L3078" s="106">
        <v>5.35</v>
      </c>
      <c r="M3078" s="106">
        <v>6.32</v>
      </c>
      <c r="N3078" s="106">
        <v>7.77</v>
      </c>
      <c r="O3078" s="106">
        <v>10.72</v>
      </c>
    </row>
    <row r="3079" spans="1:15">
      <c r="A3079" s="106">
        <v>2010</v>
      </c>
      <c r="B3079" s="106" t="s">
        <v>302</v>
      </c>
      <c r="C3079" s="106" t="s">
        <v>630</v>
      </c>
      <c r="D3079" s="106" t="s">
        <v>634</v>
      </c>
      <c r="E3079" s="106" t="s">
        <v>628</v>
      </c>
      <c r="F3079" s="106" t="s">
        <v>353</v>
      </c>
      <c r="G3079" s="106">
        <v>2.12</v>
      </c>
      <c r="H3079" s="106">
        <v>2.84</v>
      </c>
      <c r="I3079" s="106">
        <v>3.4</v>
      </c>
      <c r="J3079" s="106">
        <v>3.99</v>
      </c>
      <c r="K3079" s="106">
        <v>4.6500000000000004</v>
      </c>
      <c r="L3079" s="106">
        <v>5.35</v>
      </c>
      <c r="M3079" s="106">
        <v>6.32</v>
      </c>
      <c r="N3079" s="106">
        <v>7.77</v>
      </c>
      <c r="O3079" s="106">
        <v>10.72</v>
      </c>
    </row>
    <row r="3080" spans="1:15">
      <c r="A3080" s="106">
        <v>2010</v>
      </c>
      <c r="B3080" s="106" t="s">
        <v>302</v>
      </c>
      <c r="C3080" s="106" t="s">
        <v>626</v>
      </c>
      <c r="D3080" s="106" t="s">
        <v>634</v>
      </c>
      <c r="E3080" s="106" t="s">
        <v>631</v>
      </c>
      <c r="F3080" s="106" t="s">
        <v>629</v>
      </c>
      <c r="G3080" s="106">
        <v>1.07</v>
      </c>
      <c r="H3080" s="106">
        <v>1.39</v>
      </c>
      <c r="I3080" s="106">
        <v>1.72</v>
      </c>
      <c r="J3080" s="106">
        <v>2.02</v>
      </c>
      <c r="K3080" s="106">
        <v>2.33</v>
      </c>
      <c r="L3080" s="106">
        <v>2.66</v>
      </c>
      <c r="M3080" s="106">
        <v>3.06</v>
      </c>
      <c r="N3080" s="106">
        <v>3.65</v>
      </c>
      <c r="O3080" s="106">
        <v>4.57</v>
      </c>
    </row>
    <row r="3081" spans="1:15">
      <c r="A3081" s="106">
        <v>2010</v>
      </c>
      <c r="B3081" s="106" t="s">
        <v>302</v>
      </c>
      <c r="C3081" s="106" t="s">
        <v>630</v>
      </c>
      <c r="D3081" s="106" t="s">
        <v>634</v>
      </c>
      <c r="E3081" s="106" t="s">
        <v>631</v>
      </c>
      <c r="F3081" s="106" t="s">
        <v>629</v>
      </c>
      <c r="G3081" s="106">
        <v>1.07</v>
      </c>
      <c r="H3081" s="106">
        <v>1.39</v>
      </c>
      <c r="I3081" s="106">
        <v>1.72</v>
      </c>
      <c r="J3081" s="106">
        <v>2.02</v>
      </c>
      <c r="K3081" s="106">
        <v>2.33</v>
      </c>
      <c r="L3081" s="106">
        <v>2.66</v>
      </c>
      <c r="M3081" s="106">
        <v>3.06</v>
      </c>
      <c r="N3081" s="106">
        <v>3.65</v>
      </c>
      <c r="O3081" s="106">
        <v>4.57</v>
      </c>
    </row>
    <row r="3082" spans="1:15">
      <c r="A3082" s="106">
        <v>2010</v>
      </c>
      <c r="B3082" s="106" t="s">
        <v>302</v>
      </c>
      <c r="C3082" s="106" t="s">
        <v>626</v>
      </c>
      <c r="D3082" s="106" t="s">
        <v>634</v>
      </c>
      <c r="E3082" s="106" t="s">
        <v>631</v>
      </c>
      <c r="F3082" s="106" t="s">
        <v>301</v>
      </c>
      <c r="G3082" s="106">
        <v>0.97</v>
      </c>
      <c r="H3082" s="106">
        <v>0.99</v>
      </c>
      <c r="I3082" s="106">
        <v>1.02</v>
      </c>
      <c r="J3082" s="106">
        <v>1.02</v>
      </c>
      <c r="K3082" s="106">
        <v>1.19</v>
      </c>
      <c r="L3082" s="106">
        <v>1.41</v>
      </c>
      <c r="M3082" s="106">
        <v>2.0099999999999998</v>
      </c>
      <c r="N3082" s="106">
        <v>2.2999999999999998</v>
      </c>
      <c r="O3082" s="106">
        <v>3.39</v>
      </c>
    </row>
    <row r="3083" spans="1:15">
      <c r="A3083" s="106">
        <v>2010</v>
      </c>
      <c r="B3083" s="106" t="s">
        <v>302</v>
      </c>
      <c r="C3083" s="106" t="s">
        <v>630</v>
      </c>
      <c r="D3083" s="106" t="s">
        <v>634</v>
      </c>
      <c r="E3083" s="106" t="s">
        <v>631</v>
      </c>
      <c r="F3083" s="106" t="s">
        <v>301</v>
      </c>
      <c r="G3083" s="106">
        <v>0.97</v>
      </c>
      <c r="H3083" s="106">
        <v>0.99</v>
      </c>
      <c r="I3083" s="106">
        <v>1.02</v>
      </c>
      <c r="J3083" s="106">
        <v>1.02</v>
      </c>
      <c r="K3083" s="106">
        <v>1.19</v>
      </c>
      <c r="L3083" s="106">
        <v>1.41</v>
      </c>
      <c r="M3083" s="106">
        <v>2.0099999999999998</v>
      </c>
      <c r="N3083" s="106">
        <v>2.2999999999999998</v>
      </c>
      <c r="O3083" s="106">
        <v>3.39</v>
      </c>
    </row>
    <row r="3084" spans="1:15">
      <c r="A3084" s="106">
        <v>2010</v>
      </c>
      <c r="B3084" s="106" t="s">
        <v>302</v>
      </c>
      <c r="C3084" s="106" t="s">
        <v>626</v>
      </c>
      <c r="D3084" s="106" t="s">
        <v>634</v>
      </c>
      <c r="E3084" s="106" t="s">
        <v>631</v>
      </c>
      <c r="F3084" s="106" t="s">
        <v>353</v>
      </c>
      <c r="G3084" s="106">
        <v>1.03</v>
      </c>
      <c r="H3084" s="106">
        <v>1.36</v>
      </c>
      <c r="I3084" s="106">
        <v>1.69</v>
      </c>
      <c r="J3084" s="106">
        <v>1.99</v>
      </c>
      <c r="K3084" s="106">
        <v>2.31</v>
      </c>
      <c r="L3084" s="106">
        <v>2.64</v>
      </c>
      <c r="M3084" s="106">
        <v>3.04</v>
      </c>
      <c r="N3084" s="106">
        <v>3.63</v>
      </c>
      <c r="O3084" s="106">
        <v>4.5599999999999996</v>
      </c>
    </row>
    <row r="3085" spans="1:15">
      <c r="A3085" s="106">
        <v>2010</v>
      </c>
      <c r="B3085" s="106" t="s">
        <v>302</v>
      </c>
      <c r="C3085" s="106" t="s">
        <v>630</v>
      </c>
      <c r="D3085" s="106" t="s">
        <v>634</v>
      </c>
      <c r="E3085" s="106" t="s">
        <v>631</v>
      </c>
      <c r="F3085" s="106" t="s">
        <v>353</v>
      </c>
      <c r="G3085" s="106">
        <v>1.03</v>
      </c>
      <c r="H3085" s="106">
        <v>1.36</v>
      </c>
      <c r="I3085" s="106">
        <v>1.69</v>
      </c>
      <c r="J3085" s="106">
        <v>1.99</v>
      </c>
      <c r="K3085" s="106">
        <v>2.31</v>
      </c>
      <c r="L3085" s="106">
        <v>2.64</v>
      </c>
      <c r="M3085" s="106">
        <v>3.04</v>
      </c>
      <c r="N3085" s="106">
        <v>3.63</v>
      </c>
      <c r="O3085" s="106">
        <v>4.5599999999999996</v>
      </c>
    </row>
    <row r="3086" spans="1:15">
      <c r="A3086" s="106">
        <v>2010</v>
      </c>
      <c r="B3086" s="106" t="s">
        <v>302</v>
      </c>
      <c r="C3086" s="106" t="s">
        <v>626</v>
      </c>
      <c r="D3086" s="106" t="s">
        <v>634</v>
      </c>
      <c r="E3086" s="106" t="s">
        <v>353</v>
      </c>
      <c r="F3086" s="106" t="s">
        <v>629</v>
      </c>
      <c r="G3086" s="106">
        <v>1.17</v>
      </c>
      <c r="H3086" s="106">
        <v>1.63</v>
      </c>
      <c r="I3086" s="106">
        <v>2.0299999999999998</v>
      </c>
      <c r="J3086" s="106">
        <v>2.44</v>
      </c>
      <c r="K3086" s="106">
        <v>2.84</v>
      </c>
      <c r="L3086" s="106">
        <v>3.35</v>
      </c>
      <c r="M3086" s="106">
        <v>4.03</v>
      </c>
      <c r="N3086" s="106">
        <v>4.95</v>
      </c>
      <c r="O3086" s="106">
        <v>6.63</v>
      </c>
    </row>
    <row r="3087" spans="1:15">
      <c r="A3087" s="106">
        <v>2010</v>
      </c>
      <c r="B3087" s="106" t="s">
        <v>302</v>
      </c>
      <c r="C3087" s="106" t="s">
        <v>630</v>
      </c>
      <c r="D3087" s="106" t="s">
        <v>634</v>
      </c>
      <c r="E3087" s="106" t="s">
        <v>353</v>
      </c>
      <c r="F3087" s="106" t="s">
        <v>629</v>
      </c>
      <c r="G3087" s="106">
        <v>1.17</v>
      </c>
      <c r="H3087" s="106">
        <v>1.63</v>
      </c>
      <c r="I3087" s="106">
        <v>2.0299999999999998</v>
      </c>
      <c r="J3087" s="106">
        <v>2.44</v>
      </c>
      <c r="K3087" s="106">
        <v>2.84</v>
      </c>
      <c r="L3087" s="106">
        <v>3.35</v>
      </c>
      <c r="M3087" s="106">
        <v>4.03</v>
      </c>
      <c r="N3087" s="106">
        <v>4.95</v>
      </c>
      <c r="O3087" s="106">
        <v>6.63</v>
      </c>
    </row>
    <row r="3088" spans="1:15">
      <c r="A3088" s="106">
        <v>2010</v>
      </c>
      <c r="B3088" s="106" t="s">
        <v>302</v>
      </c>
      <c r="C3088" s="106" t="s">
        <v>626</v>
      </c>
      <c r="D3088" s="106" t="s">
        <v>634</v>
      </c>
      <c r="E3088" s="106" t="s">
        <v>353</v>
      </c>
      <c r="F3088" s="106" t="s">
        <v>301</v>
      </c>
      <c r="G3088" s="106">
        <v>0.97</v>
      </c>
      <c r="H3088" s="106">
        <v>1.02</v>
      </c>
      <c r="I3088" s="106">
        <v>1.02</v>
      </c>
      <c r="J3088" s="106">
        <v>1.1399999999999999</v>
      </c>
      <c r="K3088" s="106">
        <v>1.41</v>
      </c>
      <c r="L3088" s="106">
        <v>1.7</v>
      </c>
      <c r="M3088" s="106">
        <v>2.1</v>
      </c>
      <c r="N3088" s="106">
        <v>2.82</v>
      </c>
      <c r="O3088" s="106">
        <v>3.98</v>
      </c>
    </row>
    <row r="3089" spans="1:15">
      <c r="A3089" s="106">
        <v>2010</v>
      </c>
      <c r="B3089" s="106" t="s">
        <v>302</v>
      </c>
      <c r="C3089" s="106" t="s">
        <v>630</v>
      </c>
      <c r="D3089" s="106" t="s">
        <v>634</v>
      </c>
      <c r="E3089" s="106" t="s">
        <v>353</v>
      </c>
      <c r="F3089" s="106" t="s">
        <v>301</v>
      </c>
      <c r="G3089" s="106">
        <v>0.97</v>
      </c>
      <c r="H3089" s="106">
        <v>1.02</v>
      </c>
      <c r="I3089" s="106">
        <v>1.02</v>
      </c>
      <c r="J3089" s="106">
        <v>1.1399999999999999</v>
      </c>
      <c r="K3089" s="106">
        <v>1.41</v>
      </c>
      <c r="L3089" s="106">
        <v>1.7</v>
      </c>
      <c r="M3089" s="106">
        <v>2.1</v>
      </c>
      <c r="N3089" s="106">
        <v>2.82</v>
      </c>
      <c r="O3089" s="106">
        <v>3.98</v>
      </c>
    </row>
    <row r="3090" spans="1:15">
      <c r="A3090" s="106">
        <v>2010</v>
      </c>
      <c r="B3090" s="106" t="s">
        <v>302</v>
      </c>
      <c r="C3090" s="106" t="s">
        <v>626</v>
      </c>
      <c r="D3090" s="106" t="s">
        <v>634</v>
      </c>
      <c r="E3090" s="106" t="s">
        <v>353</v>
      </c>
      <c r="F3090" s="106" t="s">
        <v>353</v>
      </c>
      <c r="G3090" s="106">
        <v>1.1299999999999999</v>
      </c>
      <c r="H3090" s="106">
        <v>1.59</v>
      </c>
      <c r="I3090" s="106">
        <v>1.99</v>
      </c>
      <c r="J3090" s="106">
        <v>2.41</v>
      </c>
      <c r="K3090" s="106">
        <v>2.82</v>
      </c>
      <c r="L3090" s="106">
        <v>3.33</v>
      </c>
      <c r="M3090" s="106">
        <v>4</v>
      </c>
      <c r="N3090" s="106">
        <v>4.92</v>
      </c>
      <c r="O3090" s="106">
        <v>6.59</v>
      </c>
    </row>
    <row r="3091" spans="1:15">
      <c r="A3091" s="106">
        <v>2010</v>
      </c>
      <c r="B3091" s="106" t="s">
        <v>302</v>
      </c>
      <c r="C3091" s="106" t="s">
        <v>630</v>
      </c>
      <c r="D3091" s="106" t="s">
        <v>634</v>
      </c>
      <c r="E3091" s="106" t="s">
        <v>353</v>
      </c>
      <c r="F3091" s="106" t="s">
        <v>353</v>
      </c>
      <c r="G3091" s="106">
        <v>1.1299999999999999</v>
      </c>
      <c r="H3091" s="106">
        <v>1.59</v>
      </c>
      <c r="I3091" s="106">
        <v>1.99</v>
      </c>
      <c r="J3091" s="106">
        <v>2.41</v>
      </c>
      <c r="K3091" s="106">
        <v>2.82</v>
      </c>
      <c r="L3091" s="106">
        <v>3.33</v>
      </c>
      <c r="M3091" s="106">
        <v>4</v>
      </c>
      <c r="N3091" s="106">
        <v>4.92</v>
      </c>
      <c r="O3091" s="106">
        <v>6.59</v>
      </c>
    </row>
    <row r="3092" spans="1:15">
      <c r="A3092" s="106">
        <v>2010</v>
      </c>
      <c r="B3092" s="106" t="s">
        <v>306</v>
      </c>
      <c r="C3092" s="106" t="s">
        <v>626</v>
      </c>
      <c r="D3092" s="106" t="s">
        <v>627</v>
      </c>
      <c r="E3092" s="106" t="s">
        <v>628</v>
      </c>
      <c r="F3092" s="106" t="s">
        <v>629</v>
      </c>
      <c r="G3092" s="106">
        <v>14.89</v>
      </c>
      <c r="H3092" s="106">
        <v>16.46</v>
      </c>
      <c r="I3092" s="106">
        <v>18.03</v>
      </c>
      <c r="J3092" s="106">
        <v>19.399999999999999</v>
      </c>
      <c r="K3092" s="106">
        <v>21.08</v>
      </c>
      <c r="L3092" s="106">
        <v>23.07</v>
      </c>
      <c r="M3092" s="106">
        <v>25.27</v>
      </c>
      <c r="N3092" s="106">
        <v>28.62</v>
      </c>
      <c r="O3092" s="106">
        <v>34.6</v>
      </c>
    </row>
    <row r="3093" spans="1:15">
      <c r="A3093" s="106">
        <v>2010</v>
      </c>
      <c r="B3093" s="106" t="s">
        <v>306</v>
      </c>
      <c r="C3093" s="106" t="s">
        <v>630</v>
      </c>
      <c r="D3093" s="106" t="s">
        <v>627</v>
      </c>
      <c r="E3093" s="106" t="s">
        <v>628</v>
      </c>
      <c r="F3093" s="106" t="s">
        <v>629</v>
      </c>
      <c r="G3093" s="106">
        <v>14.89</v>
      </c>
      <c r="H3093" s="106">
        <v>16.46</v>
      </c>
      <c r="I3093" s="106">
        <v>18.03</v>
      </c>
      <c r="J3093" s="106">
        <v>19.399999999999999</v>
      </c>
      <c r="K3093" s="106">
        <v>21.08</v>
      </c>
      <c r="L3093" s="106">
        <v>23.07</v>
      </c>
      <c r="M3093" s="106">
        <v>25.27</v>
      </c>
      <c r="N3093" s="106">
        <v>28.62</v>
      </c>
      <c r="O3093" s="106">
        <v>34.6</v>
      </c>
    </row>
    <row r="3094" spans="1:15">
      <c r="A3094" s="106">
        <v>2010</v>
      </c>
      <c r="B3094" s="106" t="s">
        <v>306</v>
      </c>
      <c r="C3094" s="106" t="s">
        <v>626</v>
      </c>
      <c r="D3094" s="106" t="s">
        <v>627</v>
      </c>
      <c r="E3094" s="106" t="s">
        <v>628</v>
      </c>
      <c r="F3094" s="106" t="s">
        <v>301</v>
      </c>
      <c r="G3094" s="106">
        <v>13.21</v>
      </c>
      <c r="H3094" s="106">
        <v>14.99</v>
      </c>
      <c r="I3094" s="106">
        <v>16.149999999999999</v>
      </c>
      <c r="J3094" s="106">
        <v>17.41</v>
      </c>
      <c r="K3094" s="106">
        <v>18.87</v>
      </c>
      <c r="L3094" s="106">
        <v>20.45</v>
      </c>
      <c r="M3094" s="106">
        <v>22.54</v>
      </c>
      <c r="N3094" s="106">
        <v>24.74</v>
      </c>
      <c r="O3094" s="106">
        <v>29.25</v>
      </c>
    </row>
    <row r="3095" spans="1:15">
      <c r="A3095" s="106">
        <v>2010</v>
      </c>
      <c r="B3095" s="106" t="s">
        <v>306</v>
      </c>
      <c r="C3095" s="106" t="s">
        <v>630</v>
      </c>
      <c r="D3095" s="106" t="s">
        <v>627</v>
      </c>
      <c r="E3095" s="106" t="s">
        <v>628</v>
      </c>
      <c r="F3095" s="106" t="s">
        <v>301</v>
      </c>
      <c r="G3095" s="106">
        <v>13.21</v>
      </c>
      <c r="H3095" s="106">
        <v>14.99</v>
      </c>
      <c r="I3095" s="106">
        <v>16.149999999999999</v>
      </c>
      <c r="J3095" s="106">
        <v>17.41</v>
      </c>
      <c r="K3095" s="106">
        <v>18.87</v>
      </c>
      <c r="L3095" s="106">
        <v>20.45</v>
      </c>
      <c r="M3095" s="106">
        <v>22.54</v>
      </c>
      <c r="N3095" s="106">
        <v>24.74</v>
      </c>
      <c r="O3095" s="106">
        <v>29.25</v>
      </c>
    </row>
    <row r="3096" spans="1:15">
      <c r="A3096" s="106">
        <v>2010</v>
      </c>
      <c r="B3096" s="106" t="s">
        <v>306</v>
      </c>
      <c r="C3096" s="106" t="s">
        <v>626</v>
      </c>
      <c r="D3096" s="106" t="s">
        <v>627</v>
      </c>
      <c r="E3096" s="106" t="s">
        <v>628</v>
      </c>
      <c r="F3096" s="106" t="s">
        <v>353</v>
      </c>
      <c r="G3096" s="106">
        <v>14.68</v>
      </c>
      <c r="H3096" s="106">
        <v>16.36</v>
      </c>
      <c r="I3096" s="106">
        <v>17.72</v>
      </c>
      <c r="J3096" s="106">
        <v>19.190000000000001</v>
      </c>
      <c r="K3096" s="106">
        <v>20.97</v>
      </c>
      <c r="L3096" s="106">
        <v>22.86</v>
      </c>
      <c r="M3096" s="106">
        <v>25.06</v>
      </c>
      <c r="N3096" s="106">
        <v>28.31</v>
      </c>
      <c r="O3096" s="106">
        <v>34.18</v>
      </c>
    </row>
    <row r="3097" spans="1:15">
      <c r="A3097" s="106">
        <v>2010</v>
      </c>
      <c r="B3097" s="106" t="s">
        <v>306</v>
      </c>
      <c r="C3097" s="106" t="s">
        <v>630</v>
      </c>
      <c r="D3097" s="106" t="s">
        <v>627</v>
      </c>
      <c r="E3097" s="106" t="s">
        <v>628</v>
      </c>
      <c r="F3097" s="106" t="s">
        <v>353</v>
      </c>
      <c r="G3097" s="106">
        <v>14.68</v>
      </c>
      <c r="H3097" s="106">
        <v>16.36</v>
      </c>
      <c r="I3097" s="106">
        <v>17.72</v>
      </c>
      <c r="J3097" s="106">
        <v>19.190000000000001</v>
      </c>
      <c r="K3097" s="106">
        <v>20.97</v>
      </c>
      <c r="L3097" s="106">
        <v>22.86</v>
      </c>
      <c r="M3097" s="106">
        <v>25.06</v>
      </c>
      <c r="N3097" s="106">
        <v>28.31</v>
      </c>
      <c r="O3097" s="106">
        <v>34.18</v>
      </c>
    </row>
    <row r="3098" spans="1:15">
      <c r="A3098" s="106">
        <v>2010</v>
      </c>
      <c r="B3098" s="106" t="s">
        <v>306</v>
      </c>
      <c r="C3098" s="106" t="s">
        <v>626</v>
      </c>
      <c r="D3098" s="106" t="s">
        <v>627</v>
      </c>
      <c r="E3098" s="106" t="s">
        <v>631</v>
      </c>
      <c r="F3098" s="106" t="s">
        <v>629</v>
      </c>
      <c r="G3098" s="106">
        <v>11.11</v>
      </c>
      <c r="H3098" s="106">
        <v>12.06</v>
      </c>
      <c r="I3098" s="106">
        <v>12.69</v>
      </c>
      <c r="J3098" s="106">
        <v>13.53</v>
      </c>
      <c r="K3098" s="106">
        <v>14.26</v>
      </c>
      <c r="L3098" s="106">
        <v>14.99</v>
      </c>
      <c r="M3098" s="106">
        <v>15.83</v>
      </c>
      <c r="N3098" s="106">
        <v>16.88</v>
      </c>
      <c r="O3098" s="106">
        <v>18.77</v>
      </c>
    </row>
    <row r="3099" spans="1:15">
      <c r="A3099" s="106">
        <v>2010</v>
      </c>
      <c r="B3099" s="106" t="s">
        <v>306</v>
      </c>
      <c r="C3099" s="106" t="s">
        <v>630</v>
      </c>
      <c r="D3099" s="106" t="s">
        <v>627</v>
      </c>
      <c r="E3099" s="106" t="s">
        <v>631</v>
      </c>
      <c r="F3099" s="106" t="s">
        <v>629</v>
      </c>
      <c r="G3099" s="106">
        <v>11.11</v>
      </c>
      <c r="H3099" s="106">
        <v>12.06</v>
      </c>
      <c r="I3099" s="106">
        <v>12.69</v>
      </c>
      <c r="J3099" s="106">
        <v>13.53</v>
      </c>
      <c r="K3099" s="106">
        <v>14.26</v>
      </c>
      <c r="L3099" s="106">
        <v>14.99</v>
      </c>
      <c r="M3099" s="106">
        <v>15.83</v>
      </c>
      <c r="N3099" s="106">
        <v>16.88</v>
      </c>
      <c r="O3099" s="106">
        <v>18.77</v>
      </c>
    </row>
    <row r="3100" spans="1:15">
      <c r="A3100" s="106">
        <v>2010</v>
      </c>
      <c r="B3100" s="106" t="s">
        <v>306</v>
      </c>
      <c r="C3100" s="106" t="s">
        <v>626</v>
      </c>
      <c r="D3100" s="106" t="s">
        <v>627</v>
      </c>
      <c r="E3100" s="106" t="s">
        <v>631</v>
      </c>
      <c r="F3100" s="106" t="s">
        <v>301</v>
      </c>
      <c r="G3100" s="106">
        <v>11.11</v>
      </c>
      <c r="H3100" s="106">
        <v>11.53</v>
      </c>
      <c r="I3100" s="106">
        <v>11.95</v>
      </c>
      <c r="J3100" s="106">
        <v>12.27</v>
      </c>
      <c r="K3100" s="106">
        <v>12.69</v>
      </c>
      <c r="L3100" s="106">
        <v>13.53</v>
      </c>
      <c r="M3100" s="106">
        <v>14.47</v>
      </c>
      <c r="N3100" s="106">
        <v>15.62</v>
      </c>
      <c r="O3100" s="106">
        <v>17.510000000000002</v>
      </c>
    </row>
    <row r="3101" spans="1:15">
      <c r="A3101" s="106">
        <v>2010</v>
      </c>
      <c r="B3101" s="106" t="s">
        <v>306</v>
      </c>
      <c r="C3101" s="106" t="s">
        <v>630</v>
      </c>
      <c r="D3101" s="106" t="s">
        <v>627</v>
      </c>
      <c r="E3101" s="106" t="s">
        <v>631</v>
      </c>
      <c r="F3101" s="106" t="s">
        <v>301</v>
      </c>
      <c r="G3101" s="106">
        <v>11.11</v>
      </c>
      <c r="H3101" s="106">
        <v>11.53</v>
      </c>
      <c r="I3101" s="106">
        <v>11.95</v>
      </c>
      <c r="J3101" s="106">
        <v>12.27</v>
      </c>
      <c r="K3101" s="106">
        <v>12.69</v>
      </c>
      <c r="L3101" s="106">
        <v>13.53</v>
      </c>
      <c r="M3101" s="106">
        <v>14.47</v>
      </c>
      <c r="N3101" s="106">
        <v>15.62</v>
      </c>
      <c r="O3101" s="106">
        <v>17.510000000000002</v>
      </c>
    </row>
    <row r="3102" spans="1:15">
      <c r="A3102" s="106">
        <v>2010</v>
      </c>
      <c r="B3102" s="106" t="s">
        <v>306</v>
      </c>
      <c r="C3102" s="106" t="s">
        <v>626</v>
      </c>
      <c r="D3102" s="106" t="s">
        <v>627</v>
      </c>
      <c r="E3102" s="106" t="s">
        <v>631</v>
      </c>
      <c r="F3102" s="106" t="s">
        <v>353</v>
      </c>
      <c r="G3102" s="106">
        <v>11.11</v>
      </c>
      <c r="H3102" s="106">
        <v>11.85</v>
      </c>
      <c r="I3102" s="106">
        <v>12.48</v>
      </c>
      <c r="J3102" s="106">
        <v>13.11</v>
      </c>
      <c r="K3102" s="106">
        <v>13.95</v>
      </c>
      <c r="L3102" s="106">
        <v>14.68</v>
      </c>
      <c r="M3102" s="106">
        <v>15.52</v>
      </c>
      <c r="N3102" s="106">
        <v>16.670000000000002</v>
      </c>
      <c r="O3102" s="106">
        <v>18.559999999999999</v>
      </c>
    </row>
    <row r="3103" spans="1:15">
      <c r="A3103" s="106">
        <v>2010</v>
      </c>
      <c r="B3103" s="106" t="s">
        <v>306</v>
      </c>
      <c r="C3103" s="106" t="s">
        <v>630</v>
      </c>
      <c r="D3103" s="106" t="s">
        <v>627</v>
      </c>
      <c r="E3103" s="106" t="s">
        <v>631</v>
      </c>
      <c r="F3103" s="106" t="s">
        <v>353</v>
      </c>
      <c r="G3103" s="106">
        <v>11.11</v>
      </c>
      <c r="H3103" s="106">
        <v>11.85</v>
      </c>
      <c r="I3103" s="106">
        <v>12.48</v>
      </c>
      <c r="J3103" s="106">
        <v>13.11</v>
      </c>
      <c r="K3103" s="106">
        <v>13.95</v>
      </c>
      <c r="L3103" s="106">
        <v>14.68</v>
      </c>
      <c r="M3103" s="106">
        <v>15.52</v>
      </c>
      <c r="N3103" s="106">
        <v>16.670000000000002</v>
      </c>
      <c r="O3103" s="106">
        <v>18.559999999999999</v>
      </c>
    </row>
    <row r="3104" spans="1:15">
      <c r="A3104" s="106">
        <v>2010</v>
      </c>
      <c r="B3104" s="106" t="s">
        <v>306</v>
      </c>
      <c r="C3104" s="106" t="s">
        <v>626</v>
      </c>
      <c r="D3104" s="106" t="s">
        <v>627</v>
      </c>
      <c r="E3104" s="106" t="s">
        <v>353</v>
      </c>
      <c r="F3104" s="106" t="s">
        <v>629</v>
      </c>
      <c r="G3104" s="106">
        <v>12.16</v>
      </c>
      <c r="H3104" s="106">
        <v>13.74</v>
      </c>
      <c r="I3104" s="106">
        <v>14.99</v>
      </c>
      <c r="J3104" s="106">
        <v>16.25</v>
      </c>
      <c r="K3104" s="106">
        <v>17.62</v>
      </c>
      <c r="L3104" s="106">
        <v>19.399999999999999</v>
      </c>
      <c r="M3104" s="106">
        <v>21.7</v>
      </c>
      <c r="N3104" s="106">
        <v>24.85</v>
      </c>
      <c r="O3104" s="106">
        <v>30.2</v>
      </c>
    </row>
    <row r="3105" spans="1:15">
      <c r="A3105" s="106">
        <v>2010</v>
      </c>
      <c r="B3105" s="106" t="s">
        <v>306</v>
      </c>
      <c r="C3105" s="106" t="s">
        <v>630</v>
      </c>
      <c r="D3105" s="106" t="s">
        <v>627</v>
      </c>
      <c r="E3105" s="106" t="s">
        <v>353</v>
      </c>
      <c r="F3105" s="106" t="s">
        <v>629</v>
      </c>
      <c r="G3105" s="106">
        <v>12.16</v>
      </c>
      <c r="H3105" s="106">
        <v>13.74</v>
      </c>
      <c r="I3105" s="106">
        <v>14.99</v>
      </c>
      <c r="J3105" s="106">
        <v>16.25</v>
      </c>
      <c r="K3105" s="106">
        <v>17.62</v>
      </c>
      <c r="L3105" s="106">
        <v>19.399999999999999</v>
      </c>
      <c r="M3105" s="106">
        <v>21.7</v>
      </c>
      <c r="N3105" s="106">
        <v>24.85</v>
      </c>
      <c r="O3105" s="106">
        <v>30.2</v>
      </c>
    </row>
    <row r="3106" spans="1:15">
      <c r="A3106" s="106">
        <v>2010</v>
      </c>
      <c r="B3106" s="106" t="s">
        <v>306</v>
      </c>
      <c r="C3106" s="106" t="s">
        <v>626</v>
      </c>
      <c r="D3106" s="106" t="s">
        <v>627</v>
      </c>
      <c r="E3106" s="106" t="s">
        <v>353</v>
      </c>
      <c r="F3106" s="106" t="s">
        <v>301</v>
      </c>
      <c r="G3106" s="106">
        <v>11.32</v>
      </c>
      <c r="H3106" s="106">
        <v>11.85</v>
      </c>
      <c r="I3106" s="106">
        <v>12.37</v>
      </c>
      <c r="J3106" s="106">
        <v>13.21</v>
      </c>
      <c r="K3106" s="106">
        <v>14.36</v>
      </c>
      <c r="L3106" s="106">
        <v>15.62</v>
      </c>
      <c r="M3106" s="106">
        <v>17.2</v>
      </c>
      <c r="N3106" s="106">
        <v>19.61</v>
      </c>
      <c r="O3106" s="106">
        <v>23.49</v>
      </c>
    </row>
    <row r="3107" spans="1:15">
      <c r="A3107" s="106">
        <v>2010</v>
      </c>
      <c r="B3107" s="106" t="s">
        <v>306</v>
      </c>
      <c r="C3107" s="106" t="s">
        <v>630</v>
      </c>
      <c r="D3107" s="106" t="s">
        <v>627</v>
      </c>
      <c r="E3107" s="106" t="s">
        <v>353</v>
      </c>
      <c r="F3107" s="106" t="s">
        <v>301</v>
      </c>
      <c r="G3107" s="106">
        <v>11.32</v>
      </c>
      <c r="H3107" s="106">
        <v>11.85</v>
      </c>
      <c r="I3107" s="106">
        <v>12.37</v>
      </c>
      <c r="J3107" s="106">
        <v>13.21</v>
      </c>
      <c r="K3107" s="106">
        <v>14.36</v>
      </c>
      <c r="L3107" s="106">
        <v>15.62</v>
      </c>
      <c r="M3107" s="106">
        <v>17.2</v>
      </c>
      <c r="N3107" s="106">
        <v>19.61</v>
      </c>
      <c r="O3107" s="106">
        <v>23.49</v>
      </c>
    </row>
    <row r="3108" spans="1:15">
      <c r="A3108" s="106">
        <v>2010</v>
      </c>
      <c r="B3108" s="106" t="s">
        <v>306</v>
      </c>
      <c r="C3108" s="106" t="s">
        <v>626</v>
      </c>
      <c r="D3108" s="106" t="s">
        <v>627</v>
      </c>
      <c r="E3108" s="106" t="s">
        <v>353</v>
      </c>
      <c r="F3108" s="106" t="s">
        <v>353</v>
      </c>
      <c r="G3108" s="106">
        <v>11.95</v>
      </c>
      <c r="H3108" s="106">
        <v>13.21</v>
      </c>
      <c r="I3108" s="106">
        <v>14.57</v>
      </c>
      <c r="J3108" s="106">
        <v>15.83</v>
      </c>
      <c r="K3108" s="106">
        <v>17.2</v>
      </c>
      <c r="L3108" s="106">
        <v>18.87</v>
      </c>
      <c r="M3108" s="106">
        <v>21.08</v>
      </c>
      <c r="N3108" s="106">
        <v>24.12</v>
      </c>
      <c r="O3108" s="106">
        <v>29.57</v>
      </c>
    </row>
    <row r="3109" spans="1:15">
      <c r="A3109" s="106">
        <v>2010</v>
      </c>
      <c r="B3109" s="106" t="s">
        <v>306</v>
      </c>
      <c r="C3109" s="106" t="s">
        <v>630</v>
      </c>
      <c r="D3109" s="106" t="s">
        <v>627</v>
      </c>
      <c r="E3109" s="106" t="s">
        <v>353</v>
      </c>
      <c r="F3109" s="106" t="s">
        <v>353</v>
      </c>
      <c r="G3109" s="106">
        <v>11.95</v>
      </c>
      <c r="H3109" s="106">
        <v>13.21</v>
      </c>
      <c r="I3109" s="106">
        <v>14.57</v>
      </c>
      <c r="J3109" s="106">
        <v>15.83</v>
      </c>
      <c r="K3109" s="106">
        <v>17.2</v>
      </c>
      <c r="L3109" s="106">
        <v>18.87</v>
      </c>
      <c r="M3109" s="106">
        <v>21.08</v>
      </c>
      <c r="N3109" s="106">
        <v>24.12</v>
      </c>
      <c r="O3109" s="106">
        <v>29.57</v>
      </c>
    </row>
    <row r="3110" spans="1:15">
      <c r="A3110" s="106">
        <v>2010</v>
      </c>
      <c r="B3110" s="106" t="s">
        <v>306</v>
      </c>
      <c r="C3110" s="106" t="s">
        <v>626</v>
      </c>
      <c r="D3110" s="106" t="s">
        <v>113</v>
      </c>
      <c r="E3110" s="106" t="s">
        <v>628</v>
      </c>
      <c r="F3110" s="106" t="s">
        <v>629</v>
      </c>
      <c r="G3110" s="106">
        <v>16.149999999999999</v>
      </c>
      <c r="H3110" s="106">
        <v>17.41</v>
      </c>
      <c r="I3110" s="106">
        <v>18.559999999999999</v>
      </c>
      <c r="J3110" s="106">
        <v>19.71</v>
      </c>
      <c r="K3110" s="106">
        <v>21.08</v>
      </c>
      <c r="L3110" s="106">
        <v>22.33</v>
      </c>
      <c r="M3110" s="106">
        <v>24.01</v>
      </c>
      <c r="N3110" s="106">
        <v>27.16</v>
      </c>
      <c r="O3110" s="106">
        <v>32.5</v>
      </c>
    </row>
    <row r="3111" spans="1:15">
      <c r="A3111" s="106">
        <v>2010</v>
      </c>
      <c r="B3111" s="106" t="s">
        <v>306</v>
      </c>
      <c r="C3111" s="106" t="s">
        <v>630</v>
      </c>
      <c r="D3111" s="106" t="s">
        <v>113</v>
      </c>
      <c r="E3111" s="106" t="s">
        <v>628</v>
      </c>
      <c r="F3111" s="106" t="s">
        <v>629</v>
      </c>
      <c r="G3111" s="106">
        <v>16.149999999999999</v>
      </c>
      <c r="H3111" s="106">
        <v>17.41</v>
      </c>
      <c r="I3111" s="106">
        <v>18.559999999999999</v>
      </c>
      <c r="J3111" s="106">
        <v>19.71</v>
      </c>
      <c r="K3111" s="106">
        <v>21.08</v>
      </c>
      <c r="L3111" s="106">
        <v>22.33</v>
      </c>
      <c r="M3111" s="106">
        <v>24.01</v>
      </c>
      <c r="N3111" s="106">
        <v>27.16</v>
      </c>
      <c r="O3111" s="106">
        <v>32.5</v>
      </c>
    </row>
    <row r="3112" spans="1:15">
      <c r="A3112" s="106">
        <v>2010</v>
      </c>
      <c r="B3112" s="106" t="s">
        <v>306</v>
      </c>
      <c r="C3112" s="106" t="s">
        <v>626</v>
      </c>
      <c r="D3112" s="106" t="s">
        <v>113</v>
      </c>
      <c r="E3112" s="106" t="s">
        <v>628</v>
      </c>
      <c r="F3112" s="106" t="s">
        <v>301</v>
      </c>
      <c r="G3112" s="106">
        <v>14.89</v>
      </c>
      <c r="H3112" s="106">
        <v>15.2</v>
      </c>
      <c r="I3112" s="106">
        <v>15.94</v>
      </c>
      <c r="J3112" s="106">
        <v>16.78</v>
      </c>
      <c r="K3112" s="106">
        <v>18.03</v>
      </c>
      <c r="L3112" s="106">
        <v>19.61</v>
      </c>
      <c r="M3112" s="106">
        <v>21.7</v>
      </c>
      <c r="N3112" s="106">
        <v>25.48</v>
      </c>
      <c r="O3112" s="106">
        <v>42.15</v>
      </c>
    </row>
    <row r="3113" spans="1:15">
      <c r="A3113" s="106">
        <v>2010</v>
      </c>
      <c r="B3113" s="106" t="s">
        <v>306</v>
      </c>
      <c r="C3113" s="106" t="s">
        <v>630</v>
      </c>
      <c r="D3113" s="106" t="s">
        <v>113</v>
      </c>
      <c r="E3113" s="106" t="s">
        <v>628</v>
      </c>
      <c r="F3113" s="106" t="s">
        <v>301</v>
      </c>
      <c r="G3113" s="106">
        <v>14.89</v>
      </c>
      <c r="H3113" s="106">
        <v>15.2</v>
      </c>
      <c r="I3113" s="106">
        <v>15.94</v>
      </c>
      <c r="J3113" s="106">
        <v>16.78</v>
      </c>
      <c r="K3113" s="106">
        <v>18.03</v>
      </c>
      <c r="L3113" s="106">
        <v>19.61</v>
      </c>
      <c r="M3113" s="106">
        <v>21.7</v>
      </c>
      <c r="N3113" s="106">
        <v>25.48</v>
      </c>
      <c r="O3113" s="106">
        <v>42.15</v>
      </c>
    </row>
    <row r="3114" spans="1:15">
      <c r="A3114" s="106">
        <v>2010</v>
      </c>
      <c r="B3114" s="106" t="s">
        <v>306</v>
      </c>
      <c r="C3114" s="106" t="s">
        <v>626</v>
      </c>
      <c r="D3114" s="106" t="s">
        <v>113</v>
      </c>
      <c r="E3114" s="106" t="s">
        <v>628</v>
      </c>
      <c r="F3114" s="106" t="s">
        <v>353</v>
      </c>
      <c r="G3114" s="106">
        <v>15.94</v>
      </c>
      <c r="H3114" s="106">
        <v>17.41</v>
      </c>
      <c r="I3114" s="106">
        <v>18.45</v>
      </c>
      <c r="J3114" s="106">
        <v>19.5</v>
      </c>
      <c r="K3114" s="106">
        <v>20.97</v>
      </c>
      <c r="L3114" s="106">
        <v>22.23</v>
      </c>
      <c r="M3114" s="106">
        <v>24.01</v>
      </c>
      <c r="N3114" s="106">
        <v>27.05</v>
      </c>
      <c r="O3114" s="106">
        <v>32.5</v>
      </c>
    </row>
    <row r="3115" spans="1:15">
      <c r="A3115" s="106">
        <v>2010</v>
      </c>
      <c r="B3115" s="106" t="s">
        <v>306</v>
      </c>
      <c r="C3115" s="106" t="s">
        <v>630</v>
      </c>
      <c r="D3115" s="106" t="s">
        <v>113</v>
      </c>
      <c r="E3115" s="106" t="s">
        <v>628</v>
      </c>
      <c r="F3115" s="106" t="s">
        <v>353</v>
      </c>
      <c r="G3115" s="106">
        <v>15.94</v>
      </c>
      <c r="H3115" s="106">
        <v>17.41</v>
      </c>
      <c r="I3115" s="106">
        <v>18.45</v>
      </c>
      <c r="J3115" s="106">
        <v>19.5</v>
      </c>
      <c r="K3115" s="106">
        <v>20.97</v>
      </c>
      <c r="L3115" s="106">
        <v>22.23</v>
      </c>
      <c r="M3115" s="106">
        <v>24.01</v>
      </c>
      <c r="N3115" s="106">
        <v>27.05</v>
      </c>
      <c r="O3115" s="106">
        <v>32.5</v>
      </c>
    </row>
    <row r="3116" spans="1:15">
      <c r="A3116" s="106">
        <v>2010</v>
      </c>
      <c r="B3116" s="106" t="s">
        <v>306</v>
      </c>
      <c r="C3116" s="106" t="s">
        <v>626</v>
      </c>
      <c r="D3116" s="106" t="s">
        <v>113</v>
      </c>
      <c r="E3116" s="106" t="s">
        <v>631</v>
      </c>
      <c r="F3116" s="106" t="s">
        <v>629</v>
      </c>
      <c r="G3116" s="106">
        <v>13.74</v>
      </c>
      <c r="H3116" s="106">
        <v>15.2</v>
      </c>
      <c r="I3116" s="106">
        <v>15.94</v>
      </c>
      <c r="J3116" s="106">
        <v>16.57</v>
      </c>
      <c r="K3116" s="106">
        <v>17.09</v>
      </c>
      <c r="L3116" s="106">
        <v>17.510000000000002</v>
      </c>
      <c r="M3116" s="106">
        <v>18.14</v>
      </c>
      <c r="N3116" s="106">
        <v>18.98</v>
      </c>
      <c r="O3116" s="106">
        <v>20.45</v>
      </c>
    </row>
    <row r="3117" spans="1:15">
      <c r="A3117" s="106">
        <v>2010</v>
      </c>
      <c r="B3117" s="106" t="s">
        <v>306</v>
      </c>
      <c r="C3117" s="106" t="s">
        <v>630</v>
      </c>
      <c r="D3117" s="106" t="s">
        <v>113</v>
      </c>
      <c r="E3117" s="106" t="s">
        <v>631</v>
      </c>
      <c r="F3117" s="106" t="s">
        <v>629</v>
      </c>
      <c r="G3117" s="106">
        <v>13.74</v>
      </c>
      <c r="H3117" s="106">
        <v>15.2</v>
      </c>
      <c r="I3117" s="106">
        <v>15.94</v>
      </c>
      <c r="J3117" s="106">
        <v>16.57</v>
      </c>
      <c r="K3117" s="106">
        <v>17.09</v>
      </c>
      <c r="L3117" s="106">
        <v>17.510000000000002</v>
      </c>
      <c r="M3117" s="106">
        <v>18.14</v>
      </c>
      <c r="N3117" s="106">
        <v>18.98</v>
      </c>
      <c r="O3117" s="106">
        <v>20.45</v>
      </c>
    </row>
    <row r="3118" spans="1:15">
      <c r="A3118" s="106">
        <v>2010</v>
      </c>
      <c r="B3118" s="106" t="s">
        <v>306</v>
      </c>
      <c r="C3118" s="106" t="s">
        <v>626</v>
      </c>
      <c r="D3118" s="106" t="s">
        <v>113</v>
      </c>
      <c r="E3118" s="106" t="s">
        <v>631</v>
      </c>
      <c r="F3118" s="106" t="s">
        <v>301</v>
      </c>
      <c r="G3118" s="106">
        <v>11.43</v>
      </c>
      <c r="H3118" s="106">
        <v>12.37</v>
      </c>
      <c r="I3118" s="106">
        <v>13.74</v>
      </c>
      <c r="J3118" s="106">
        <v>14.68</v>
      </c>
      <c r="K3118" s="106">
        <v>15.2</v>
      </c>
      <c r="L3118" s="106">
        <v>16.25</v>
      </c>
      <c r="M3118" s="106">
        <v>17.09</v>
      </c>
      <c r="N3118" s="106">
        <v>18.45</v>
      </c>
      <c r="O3118" s="106">
        <v>19.61</v>
      </c>
    </row>
    <row r="3119" spans="1:15">
      <c r="A3119" s="106">
        <v>2010</v>
      </c>
      <c r="B3119" s="106" t="s">
        <v>306</v>
      </c>
      <c r="C3119" s="106" t="s">
        <v>630</v>
      </c>
      <c r="D3119" s="106" t="s">
        <v>113</v>
      </c>
      <c r="E3119" s="106" t="s">
        <v>631</v>
      </c>
      <c r="F3119" s="106" t="s">
        <v>301</v>
      </c>
      <c r="G3119" s="106">
        <v>11.43</v>
      </c>
      <c r="H3119" s="106">
        <v>12.37</v>
      </c>
      <c r="I3119" s="106">
        <v>13.74</v>
      </c>
      <c r="J3119" s="106">
        <v>14.68</v>
      </c>
      <c r="K3119" s="106">
        <v>15.2</v>
      </c>
      <c r="L3119" s="106">
        <v>16.25</v>
      </c>
      <c r="M3119" s="106">
        <v>17.09</v>
      </c>
      <c r="N3119" s="106">
        <v>18.45</v>
      </c>
      <c r="O3119" s="106">
        <v>19.61</v>
      </c>
    </row>
    <row r="3120" spans="1:15">
      <c r="A3120" s="106">
        <v>2010</v>
      </c>
      <c r="B3120" s="106" t="s">
        <v>306</v>
      </c>
      <c r="C3120" s="106" t="s">
        <v>626</v>
      </c>
      <c r="D3120" s="106" t="s">
        <v>113</v>
      </c>
      <c r="E3120" s="106" t="s">
        <v>631</v>
      </c>
      <c r="F3120" s="106" t="s">
        <v>353</v>
      </c>
      <c r="G3120" s="106">
        <v>13.63</v>
      </c>
      <c r="H3120" s="106">
        <v>15.1</v>
      </c>
      <c r="I3120" s="106">
        <v>15.83</v>
      </c>
      <c r="J3120" s="106">
        <v>16.57</v>
      </c>
      <c r="K3120" s="106">
        <v>16.989999999999998</v>
      </c>
      <c r="L3120" s="106">
        <v>17.510000000000002</v>
      </c>
      <c r="M3120" s="106">
        <v>18.14</v>
      </c>
      <c r="N3120" s="106">
        <v>18.87</v>
      </c>
      <c r="O3120" s="106">
        <v>20.45</v>
      </c>
    </row>
    <row r="3121" spans="1:15">
      <c r="A3121" s="106">
        <v>2010</v>
      </c>
      <c r="B3121" s="106" t="s">
        <v>306</v>
      </c>
      <c r="C3121" s="106" t="s">
        <v>630</v>
      </c>
      <c r="D3121" s="106" t="s">
        <v>113</v>
      </c>
      <c r="E3121" s="106" t="s">
        <v>631</v>
      </c>
      <c r="F3121" s="106" t="s">
        <v>353</v>
      </c>
      <c r="G3121" s="106">
        <v>13.63</v>
      </c>
      <c r="H3121" s="106">
        <v>15.1</v>
      </c>
      <c r="I3121" s="106">
        <v>15.83</v>
      </c>
      <c r="J3121" s="106">
        <v>16.57</v>
      </c>
      <c r="K3121" s="106">
        <v>16.989999999999998</v>
      </c>
      <c r="L3121" s="106">
        <v>17.510000000000002</v>
      </c>
      <c r="M3121" s="106">
        <v>18.14</v>
      </c>
      <c r="N3121" s="106">
        <v>18.87</v>
      </c>
      <c r="O3121" s="106">
        <v>20.45</v>
      </c>
    </row>
    <row r="3122" spans="1:15">
      <c r="A3122" s="106">
        <v>2010</v>
      </c>
      <c r="B3122" s="106" t="s">
        <v>306</v>
      </c>
      <c r="C3122" s="106" t="s">
        <v>626</v>
      </c>
      <c r="D3122" s="106" t="s">
        <v>113</v>
      </c>
      <c r="E3122" s="106" t="s">
        <v>353</v>
      </c>
      <c r="F3122" s="106" t="s">
        <v>629</v>
      </c>
      <c r="G3122" s="106">
        <v>14.15</v>
      </c>
      <c r="H3122" s="106">
        <v>15.52</v>
      </c>
      <c r="I3122" s="106">
        <v>16.36</v>
      </c>
      <c r="J3122" s="106">
        <v>16.88</v>
      </c>
      <c r="K3122" s="106">
        <v>17.41</v>
      </c>
      <c r="L3122" s="106">
        <v>18.14</v>
      </c>
      <c r="M3122" s="106">
        <v>18.98</v>
      </c>
      <c r="N3122" s="106">
        <v>20.34</v>
      </c>
      <c r="O3122" s="106">
        <v>23.07</v>
      </c>
    </row>
    <row r="3123" spans="1:15">
      <c r="A3123" s="106">
        <v>2010</v>
      </c>
      <c r="B3123" s="106" t="s">
        <v>306</v>
      </c>
      <c r="C3123" s="106" t="s">
        <v>630</v>
      </c>
      <c r="D3123" s="106" t="s">
        <v>113</v>
      </c>
      <c r="E3123" s="106" t="s">
        <v>353</v>
      </c>
      <c r="F3123" s="106" t="s">
        <v>629</v>
      </c>
      <c r="G3123" s="106">
        <v>14.15</v>
      </c>
      <c r="H3123" s="106">
        <v>15.52</v>
      </c>
      <c r="I3123" s="106">
        <v>16.36</v>
      </c>
      <c r="J3123" s="106">
        <v>16.88</v>
      </c>
      <c r="K3123" s="106">
        <v>17.41</v>
      </c>
      <c r="L3123" s="106">
        <v>18.14</v>
      </c>
      <c r="M3123" s="106">
        <v>18.98</v>
      </c>
      <c r="N3123" s="106">
        <v>20.34</v>
      </c>
      <c r="O3123" s="106">
        <v>23.07</v>
      </c>
    </row>
    <row r="3124" spans="1:15">
      <c r="A3124" s="106">
        <v>2010</v>
      </c>
      <c r="B3124" s="106" t="s">
        <v>306</v>
      </c>
      <c r="C3124" s="106" t="s">
        <v>626</v>
      </c>
      <c r="D3124" s="106" t="s">
        <v>113</v>
      </c>
      <c r="E3124" s="106" t="s">
        <v>353</v>
      </c>
      <c r="F3124" s="106" t="s">
        <v>301</v>
      </c>
      <c r="G3124" s="106">
        <v>11.74</v>
      </c>
      <c r="H3124" s="106">
        <v>13.21</v>
      </c>
      <c r="I3124" s="106">
        <v>14.26</v>
      </c>
      <c r="J3124" s="106">
        <v>15.1</v>
      </c>
      <c r="K3124" s="106">
        <v>15.94</v>
      </c>
      <c r="L3124" s="106">
        <v>16.88</v>
      </c>
      <c r="M3124" s="106">
        <v>18.03</v>
      </c>
      <c r="N3124" s="106">
        <v>19.61</v>
      </c>
      <c r="O3124" s="106">
        <v>21.7</v>
      </c>
    </row>
    <row r="3125" spans="1:15">
      <c r="A3125" s="106">
        <v>2010</v>
      </c>
      <c r="B3125" s="106" t="s">
        <v>306</v>
      </c>
      <c r="C3125" s="106" t="s">
        <v>630</v>
      </c>
      <c r="D3125" s="106" t="s">
        <v>113</v>
      </c>
      <c r="E3125" s="106" t="s">
        <v>353</v>
      </c>
      <c r="F3125" s="106" t="s">
        <v>301</v>
      </c>
      <c r="G3125" s="106">
        <v>11.74</v>
      </c>
      <c r="H3125" s="106">
        <v>13.21</v>
      </c>
      <c r="I3125" s="106">
        <v>14.26</v>
      </c>
      <c r="J3125" s="106">
        <v>15.1</v>
      </c>
      <c r="K3125" s="106">
        <v>15.94</v>
      </c>
      <c r="L3125" s="106">
        <v>16.88</v>
      </c>
      <c r="M3125" s="106">
        <v>18.03</v>
      </c>
      <c r="N3125" s="106">
        <v>19.61</v>
      </c>
      <c r="O3125" s="106">
        <v>21.7</v>
      </c>
    </row>
    <row r="3126" spans="1:15">
      <c r="A3126" s="106">
        <v>2010</v>
      </c>
      <c r="B3126" s="106" t="s">
        <v>306</v>
      </c>
      <c r="C3126" s="106" t="s">
        <v>626</v>
      </c>
      <c r="D3126" s="106" t="s">
        <v>113</v>
      </c>
      <c r="E3126" s="106" t="s">
        <v>353</v>
      </c>
      <c r="F3126" s="106" t="s">
        <v>353</v>
      </c>
      <c r="G3126" s="106">
        <v>14.05</v>
      </c>
      <c r="H3126" s="106">
        <v>15.41</v>
      </c>
      <c r="I3126" s="106">
        <v>16.25</v>
      </c>
      <c r="J3126" s="106">
        <v>16.88</v>
      </c>
      <c r="K3126" s="106">
        <v>17.41</v>
      </c>
      <c r="L3126" s="106">
        <v>18.14</v>
      </c>
      <c r="M3126" s="106">
        <v>18.87</v>
      </c>
      <c r="N3126" s="106">
        <v>20.34</v>
      </c>
      <c r="O3126" s="106">
        <v>23.07</v>
      </c>
    </row>
    <row r="3127" spans="1:15">
      <c r="A3127" s="106">
        <v>2010</v>
      </c>
      <c r="B3127" s="106" t="s">
        <v>306</v>
      </c>
      <c r="C3127" s="106" t="s">
        <v>630</v>
      </c>
      <c r="D3127" s="106" t="s">
        <v>113</v>
      </c>
      <c r="E3127" s="106" t="s">
        <v>353</v>
      </c>
      <c r="F3127" s="106" t="s">
        <v>353</v>
      </c>
      <c r="G3127" s="106">
        <v>14.05</v>
      </c>
      <c r="H3127" s="106">
        <v>15.41</v>
      </c>
      <c r="I3127" s="106">
        <v>16.25</v>
      </c>
      <c r="J3127" s="106">
        <v>16.88</v>
      </c>
      <c r="K3127" s="106">
        <v>17.41</v>
      </c>
      <c r="L3127" s="106">
        <v>18.14</v>
      </c>
      <c r="M3127" s="106">
        <v>18.87</v>
      </c>
      <c r="N3127" s="106">
        <v>20.34</v>
      </c>
      <c r="O3127" s="106">
        <v>23.07</v>
      </c>
    </row>
    <row r="3128" spans="1:15">
      <c r="A3128" s="106">
        <v>2010</v>
      </c>
      <c r="B3128" s="106" t="s">
        <v>306</v>
      </c>
      <c r="C3128" s="106" t="s">
        <v>626</v>
      </c>
      <c r="D3128" s="106" t="s">
        <v>632</v>
      </c>
      <c r="E3128" s="106" t="s">
        <v>628</v>
      </c>
      <c r="F3128" s="106" t="s">
        <v>629</v>
      </c>
      <c r="G3128" s="106">
        <v>15.83</v>
      </c>
      <c r="H3128" s="106">
        <v>17.2</v>
      </c>
      <c r="I3128" s="106">
        <v>18.559999999999999</v>
      </c>
      <c r="J3128" s="106">
        <v>19.920000000000002</v>
      </c>
      <c r="K3128" s="106">
        <v>21.6</v>
      </c>
      <c r="L3128" s="106">
        <v>23.49</v>
      </c>
      <c r="M3128" s="106">
        <v>26</v>
      </c>
      <c r="N3128" s="106">
        <v>29.46</v>
      </c>
      <c r="O3128" s="106">
        <v>35.020000000000003</v>
      </c>
    </row>
    <row r="3129" spans="1:15">
      <c r="A3129" s="106">
        <v>2010</v>
      </c>
      <c r="B3129" s="106" t="s">
        <v>306</v>
      </c>
      <c r="C3129" s="106" t="s">
        <v>630</v>
      </c>
      <c r="D3129" s="106" t="s">
        <v>632</v>
      </c>
      <c r="E3129" s="106" t="s">
        <v>628</v>
      </c>
      <c r="F3129" s="106" t="s">
        <v>629</v>
      </c>
      <c r="G3129" s="106">
        <v>15.83</v>
      </c>
      <c r="H3129" s="106">
        <v>17.2</v>
      </c>
      <c r="I3129" s="106">
        <v>18.559999999999999</v>
      </c>
      <c r="J3129" s="106">
        <v>19.920000000000002</v>
      </c>
      <c r="K3129" s="106">
        <v>21.6</v>
      </c>
      <c r="L3129" s="106">
        <v>23.49</v>
      </c>
      <c r="M3129" s="106">
        <v>26</v>
      </c>
      <c r="N3129" s="106">
        <v>29.46</v>
      </c>
      <c r="O3129" s="106">
        <v>35.020000000000003</v>
      </c>
    </row>
    <row r="3130" spans="1:15">
      <c r="A3130" s="106">
        <v>2010</v>
      </c>
      <c r="B3130" s="106" t="s">
        <v>306</v>
      </c>
      <c r="C3130" s="106" t="s">
        <v>626</v>
      </c>
      <c r="D3130" s="106" t="s">
        <v>632</v>
      </c>
      <c r="E3130" s="106" t="s">
        <v>628</v>
      </c>
      <c r="F3130" s="106" t="s">
        <v>301</v>
      </c>
      <c r="G3130" s="106">
        <v>14.26</v>
      </c>
      <c r="H3130" s="106">
        <v>15.41</v>
      </c>
      <c r="I3130" s="106">
        <v>16.670000000000002</v>
      </c>
      <c r="J3130" s="106">
        <v>18.03</v>
      </c>
      <c r="K3130" s="106">
        <v>19.5</v>
      </c>
      <c r="L3130" s="106">
        <v>21.28</v>
      </c>
      <c r="M3130" s="106">
        <v>22.75</v>
      </c>
      <c r="N3130" s="106">
        <v>25.16</v>
      </c>
      <c r="O3130" s="106">
        <v>28.73</v>
      </c>
    </row>
    <row r="3131" spans="1:15">
      <c r="A3131" s="106">
        <v>2010</v>
      </c>
      <c r="B3131" s="106" t="s">
        <v>306</v>
      </c>
      <c r="C3131" s="106" t="s">
        <v>630</v>
      </c>
      <c r="D3131" s="106" t="s">
        <v>632</v>
      </c>
      <c r="E3131" s="106" t="s">
        <v>628</v>
      </c>
      <c r="F3131" s="106" t="s">
        <v>301</v>
      </c>
      <c r="G3131" s="106">
        <v>14.26</v>
      </c>
      <c r="H3131" s="106">
        <v>15.41</v>
      </c>
      <c r="I3131" s="106">
        <v>16.670000000000002</v>
      </c>
      <c r="J3131" s="106">
        <v>18.03</v>
      </c>
      <c r="K3131" s="106">
        <v>19.5</v>
      </c>
      <c r="L3131" s="106">
        <v>21.28</v>
      </c>
      <c r="M3131" s="106">
        <v>22.75</v>
      </c>
      <c r="N3131" s="106">
        <v>25.16</v>
      </c>
      <c r="O3131" s="106">
        <v>28.73</v>
      </c>
    </row>
    <row r="3132" spans="1:15">
      <c r="A3132" s="106">
        <v>2010</v>
      </c>
      <c r="B3132" s="106" t="s">
        <v>306</v>
      </c>
      <c r="C3132" s="106" t="s">
        <v>626</v>
      </c>
      <c r="D3132" s="106" t="s">
        <v>632</v>
      </c>
      <c r="E3132" s="106" t="s">
        <v>628</v>
      </c>
      <c r="F3132" s="106" t="s">
        <v>353</v>
      </c>
      <c r="G3132" s="106">
        <v>15.73</v>
      </c>
      <c r="H3132" s="106">
        <v>17.09</v>
      </c>
      <c r="I3132" s="106">
        <v>18.45</v>
      </c>
      <c r="J3132" s="106">
        <v>19.82</v>
      </c>
      <c r="K3132" s="106">
        <v>21.49</v>
      </c>
      <c r="L3132" s="106">
        <v>23.38</v>
      </c>
      <c r="M3132" s="106">
        <v>25.79</v>
      </c>
      <c r="N3132" s="106">
        <v>29.15</v>
      </c>
      <c r="O3132" s="106">
        <v>34.71</v>
      </c>
    </row>
    <row r="3133" spans="1:15">
      <c r="A3133" s="106">
        <v>2010</v>
      </c>
      <c r="B3133" s="106" t="s">
        <v>306</v>
      </c>
      <c r="C3133" s="106" t="s">
        <v>630</v>
      </c>
      <c r="D3133" s="106" t="s">
        <v>632</v>
      </c>
      <c r="E3133" s="106" t="s">
        <v>628</v>
      </c>
      <c r="F3133" s="106" t="s">
        <v>353</v>
      </c>
      <c r="G3133" s="106">
        <v>15.73</v>
      </c>
      <c r="H3133" s="106">
        <v>17.09</v>
      </c>
      <c r="I3133" s="106">
        <v>18.45</v>
      </c>
      <c r="J3133" s="106">
        <v>19.82</v>
      </c>
      <c r="K3133" s="106">
        <v>21.49</v>
      </c>
      <c r="L3133" s="106">
        <v>23.38</v>
      </c>
      <c r="M3133" s="106">
        <v>25.79</v>
      </c>
      <c r="N3133" s="106">
        <v>29.15</v>
      </c>
      <c r="O3133" s="106">
        <v>34.71</v>
      </c>
    </row>
    <row r="3134" spans="1:15">
      <c r="A3134" s="106">
        <v>2010</v>
      </c>
      <c r="B3134" s="106" t="s">
        <v>306</v>
      </c>
      <c r="C3134" s="106" t="s">
        <v>626</v>
      </c>
      <c r="D3134" s="106" t="s">
        <v>632</v>
      </c>
      <c r="E3134" s="106" t="s">
        <v>631</v>
      </c>
      <c r="F3134" s="106" t="s">
        <v>629</v>
      </c>
      <c r="G3134" s="106">
        <v>13</v>
      </c>
      <c r="H3134" s="106">
        <v>13.95</v>
      </c>
      <c r="I3134" s="106">
        <v>14.57</v>
      </c>
      <c r="J3134" s="106">
        <v>15.2</v>
      </c>
      <c r="K3134" s="106">
        <v>15.83</v>
      </c>
      <c r="L3134" s="106">
        <v>16.46</v>
      </c>
      <c r="M3134" s="106">
        <v>17.3</v>
      </c>
      <c r="N3134" s="106">
        <v>18.559999999999999</v>
      </c>
      <c r="O3134" s="106">
        <v>20.55</v>
      </c>
    </row>
    <row r="3135" spans="1:15">
      <c r="A3135" s="106">
        <v>2010</v>
      </c>
      <c r="B3135" s="106" t="s">
        <v>306</v>
      </c>
      <c r="C3135" s="106" t="s">
        <v>630</v>
      </c>
      <c r="D3135" s="106" t="s">
        <v>632</v>
      </c>
      <c r="E3135" s="106" t="s">
        <v>631</v>
      </c>
      <c r="F3135" s="106" t="s">
        <v>629</v>
      </c>
      <c r="G3135" s="106">
        <v>13</v>
      </c>
      <c r="H3135" s="106">
        <v>13.95</v>
      </c>
      <c r="I3135" s="106">
        <v>14.57</v>
      </c>
      <c r="J3135" s="106">
        <v>15.2</v>
      </c>
      <c r="K3135" s="106">
        <v>15.83</v>
      </c>
      <c r="L3135" s="106">
        <v>16.46</v>
      </c>
      <c r="M3135" s="106">
        <v>17.3</v>
      </c>
      <c r="N3135" s="106">
        <v>18.559999999999999</v>
      </c>
      <c r="O3135" s="106">
        <v>20.55</v>
      </c>
    </row>
    <row r="3136" spans="1:15">
      <c r="A3136" s="106">
        <v>2010</v>
      </c>
      <c r="B3136" s="106" t="s">
        <v>306</v>
      </c>
      <c r="C3136" s="106" t="s">
        <v>626</v>
      </c>
      <c r="D3136" s="106" t="s">
        <v>632</v>
      </c>
      <c r="E3136" s="106" t="s">
        <v>631</v>
      </c>
      <c r="F3136" s="106" t="s">
        <v>301</v>
      </c>
      <c r="G3136" s="106">
        <v>12.16</v>
      </c>
      <c r="H3136" s="106">
        <v>12.58</v>
      </c>
      <c r="I3136" s="106">
        <v>13.32</v>
      </c>
      <c r="J3136" s="106">
        <v>13.95</v>
      </c>
      <c r="K3136" s="106">
        <v>14.57</v>
      </c>
      <c r="L3136" s="106">
        <v>15.2</v>
      </c>
      <c r="M3136" s="106">
        <v>16.25</v>
      </c>
      <c r="N3136" s="106">
        <v>17.82</v>
      </c>
      <c r="O3136" s="106">
        <v>20.55</v>
      </c>
    </row>
    <row r="3137" spans="1:15">
      <c r="A3137" s="106">
        <v>2010</v>
      </c>
      <c r="B3137" s="106" t="s">
        <v>306</v>
      </c>
      <c r="C3137" s="106" t="s">
        <v>630</v>
      </c>
      <c r="D3137" s="106" t="s">
        <v>632</v>
      </c>
      <c r="E3137" s="106" t="s">
        <v>631</v>
      </c>
      <c r="F3137" s="106" t="s">
        <v>301</v>
      </c>
      <c r="G3137" s="106">
        <v>12.16</v>
      </c>
      <c r="H3137" s="106">
        <v>12.58</v>
      </c>
      <c r="I3137" s="106">
        <v>13.32</v>
      </c>
      <c r="J3137" s="106">
        <v>13.95</v>
      </c>
      <c r="K3137" s="106">
        <v>14.57</v>
      </c>
      <c r="L3137" s="106">
        <v>15.2</v>
      </c>
      <c r="M3137" s="106">
        <v>16.25</v>
      </c>
      <c r="N3137" s="106">
        <v>17.82</v>
      </c>
      <c r="O3137" s="106">
        <v>20.55</v>
      </c>
    </row>
    <row r="3138" spans="1:15">
      <c r="A3138" s="106">
        <v>2010</v>
      </c>
      <c r="B3138" s="106" t="s">
        <v>306</v>
      </c>
      <c r="C3138" s="106" t="s">
        <v>626</v>
      </c>
      <c r="D3138" s="106" t="s">
        <v>632</v>
      </c>
      <c r="E3138" s="106" t="s">
        <v>631</v>
      </c>
      <c r="F3138" s="106" t="s">
        <v>353</v>
      </c>
      <c r="G3138" s="106">
        <v>12.9</v>
      </c>
      <c r="H3138" s="106">
        <v>13.84</v>
      </c>
      <c r="I3138" s="106">
        <v>14.47</v>
      </c>
      <c r="J3138" s="106">
        <v>15.1</v>
      </c>
      <c r="K3138" s="106">
        <v>15.73</v>
      </c>
      <c r="L3138" s="106">
        <v>16.36</v>
      </c>
      <c r="M3138" s="106">
        <v>17.2</v>
      </c>
      <c r="N3138" s="106">
        <v>18.559999999999999</v>
      </c>
      <c r="O3138" s="106">
        <v>20.55</v>
      </c>
    </row>
    <row r="3139" spans="1:15">
      <c r="A3139" s="106">
        <v>2010</v>
      </c>
      <c r="B3139" s="106" t="s">
        <v>306</v>
      </c>
      <c r="C3139" s="106" t="s">
        <v>630</v>
      </c>
      <c r="D3139" s="106" t="s">
        <v>632</v>
      </c>
      <c r="E3139" s="106" t="s">
        <v>631</v>
      </c>
      <c r="F3139" s="106" t="s">
        <v>353</v>
      </c>
      <c r="G3139" s="106">
        <v>12.9</v>
      </c>
      <c r="H3139" s="106">
        <v>13.84</v>
      </c>
      <c r="I3139" s="106">
        <v>14.47</v>
      </c>
      <c r="J3139" s="106">
        <v>15.1</v>
      </c>
      <c r="K3139" s="106">
        <v>15.73</v>
      </c>
      <c r="L3139" s="106">
        <v>16.36</v>
      </c>
      <c r="M3139" s="106">
        <v>17.2</v>
      </c>
      <c r="N3139" s="106">
        <v>18.559999999999999</v>
      </c>
      <c r="O3139" s="106">
        <v>20.55</v>
      </c>
    </row>
    <row r="3140" spans="1:15">
      <c r="A3140" s="106">
        <v>2010</v>
      </c>
      <c r="B3140" s="106" t="s">
        <v>306</v>
      </c>
      <c r="C3140" s="106" t="s">
        <v>626</v>
      </c>
      <c r="D3140" s="106" t="s">
        <v>632</v>
      </c>
      <c r="E3140" s="106" t="s">
        <v>353</v>
      </c>
      <c r="F3140" s="106" t="s">
        <v>629</v>
      </c>
      <c r="G3140" s="106">
        <v>13.53</v>
      </c>
      <c r="H3140" s="106">
        <v>14.57</v>
      </c>
      <c r="I3140" s="106">
        <v>15.41</v>
      </c>
      <c r="J3140" s="106">
        <v>16.149999999999999</v>
      </c>
      <c r="K3140" s="106">
        <v>17.09</v>
      </c>
      <c r="L3140" s="106">
        <v>18.239999999999998</v>
      </c>
      <c r="M3140" s="106">
        <v>19.920000000000002</v>
      </c>
      <c r="N3140" s="106">
        <v>22.23</v>
      </c>
      <c r="O3140" s="106">
        <v>26.95</v>
      </c>
    </row>
    <row r="3141" spans="1:15">
      <c r="A3141" s="106">
        <v>2010</v>
      </c>
      <c r="B3141" s="106" t="s">
        <v>306</v>
      </c>
      <c r="C3141" s="106" t="s">
        <v>630</v>
      </c>
      <c r="D3141" s="106" t="s">
        <v>632</v>
      </c>
      <c r="E3141" s="106" t="s">
        <v>353</v>
      </c>
      <c r="F3141" s="106" t="s">
        <v>629</v>
      </c>
      <c r="G3141" s="106">
        <v>13.53</v>
      </c>
      <c r="H3141" s="106">
        <v>14.57</v>
      </c>
      <c r="I3141" s="106">
        <v>15.41</v>
      </c>
      <c r="J3141" s="106">
        <v>16.149999999999999</v>
      </c>
      <c r="K3141" s="106">
        <v>17.09</v>
      </c>
      <c r="L3141" s="106">
        <v>18.239999999999998</v>
      </c>
      <c r="M3141" s="106">
        <v>19.920000000000002</v>
      </c>
      <c r="N3141" s="106">
        <v>22.23</v>
      </c>
      <c r="O3141" s="106">
        <v>26.95</v>
      </c>
    </row>
    <row r="3142" spans="1:15">
      <c r="A3142" s="106">
        <v>2010</v>
      </c>
      <c r="B3142" s="106" t="s">
        <v>306</v>
      </c>
      <c r="C3142" s="106" t="s">
        <v>626</v>
      </c>
      <c r="D3142" s="106" t="s">
        <v>632</v>
      </c>
      <c r="E3142" s="106" t="s">
        <v>353</v>
      </c>
      <c r="F3142" s="106" t="s">
        <v>301</v>
      </c>
      <c r="G3142" s="106">
        <v>12.37</v>
      </c>
      <c r="H3142" s="106">
        <v>13.11</v>
      </c>
      <c r="I3142" s="106">
        <v>13.84</v>
      </c>
      <c r="J3142" s="106">
        <v>14.57</v>
      </c>
      <c r="K3142" s="106">
        <v>15.31</v>
      </c>
      <c r="L3142" s="106">
        <v>16.36</v>
      </c>
      <c r="M3142" s="106">
        <v>18.03</v>
      </c>
      <c r="N3142" s="106">
        <v>20.34</v>
      </c>
      <c r="O3142" s="106">
        <v>23.7</v>
      </c>
    </row>
    <row r="3143" spans="1:15">
      <c r="A3143" s="106">
        <v>2010</v>
      </c>
      <c r="B3143" s="106" t="s">
        <v>306</v>
      </c>
      <c r="C3143" s="106" t="s">
        <v>630</v>
      </c>
      <c r="D3143" s="106" t="s">
        <v>632</v>
      </c>
      <c r="E3143" s="106" t="s">
        <v>353</v>
      </c>
      <c r="F3143" s="106" t="s">
        <v>301</v>
      </c>
      <c r="G3143" s="106">
        <v>12.37</v>
      </c>
      <c r="H3143" s="106">
        <v>13.11</v>
      </c>
      <c r="I3143" s="106">
        <v>13.84</v>
      </c>
      <c r="J3143" s="106">
        <v>14.57</v>
      </c>
      <c r="K3143" s="106">
        <v>15.31</v>
      </c>
      <c r="L3143" s="106">
        <v>16.36</v>
      </c>
      <c r="M3143" s="106">
        <v>18.03</v>
      </c>
      <c r="N3143" s="106">
        <v>20.34</v>
      </c>
      <c r="O3143" s="106">
        <v>23.7</v>
      </c>
    </row>
    <row r="3144" spans="1:15">
      <c r="A3144" s="106">
        <v>2010</v>
      </c>
      <c r="B3144" s="106" t="s">
        <v>306</v>
      </c>
      <c r="C3144" s="106" t="s">
        <v>626</v>
      </c>
      <c r="D3144" s="106" t="s">
        <v>632</v>
      </c>
      <c r="E3144" s="106" t="s">
        <v>353</v>
      </c>
      <c r="F3144" s="106" t="s">
        <v>353</v>
      </c>
      <c r="G3144" s="106">
        <v>13.42</v>
      </c>
      <c r="H3144" s="106">
        <v>14.36</v>
      </c>
      <c r="I3144" s="106">
        <v>15.31</v>
      </c>
      <c r="J3144" s="106">
        <v>16.04</v>
      </c>
      <c r="K3144" s="106">
        <v>16.989999999999998</v>
      </c>
      <c r="L3144" s="106">
        <v>18.14</v>
      </c>
      <c r="M3144" s="106">
        <v>19.82</v>
      </c>
      <c r="N3144" s="106">
        <v>22.02</v>
      </c>
      <c r="O3144" s="106">
        <v>26.63</v>
      </c>
    </row>
    <row r="3145" spans="1:15">
      <c r="A3145" s="106">
        <v>2010</v>
      </c>
      <c r="B3145" s="106" t="s">
        <v>306</v>
      </c>
      <c r="C3145" s="106" t="s">
        <v>630</v>
      </c>
      <c r="D3145" s="106" t="s">
        <v>632</v>
      </c>
      <c r="E3145" s="106" t="s">
        <v>353</v>
      </c>
      <c r="F3145" s="106" t="s">
        <v>353</v>
      </c>
      <c r="G3145" s="106">
        <v>13.42</v>
      </c>
      <c r="H3145" s="106">
        <v>14.36</v>
      </c>
      <c r="I3145" s="106">
        <v>15.31</v>
      </c>
      <c r="J3145" s="106">
        <v>16.04</v>
      </c>
      <c r="K3145" s="106">
        <v>16.989999999999998</v>
      </c>
      <c r="L3145" s="106">
        <v>18.14</v>
      </c>
      <c r="M3145" s="106">
        <v>19.82</v>
      </c>
      <c r="N3145" s="106">
        <v>22.02</v>
      </c>
      <c r="O3145" s="106">
        <v>26.63</v>
      </c>
    </row>
    <row r="3146" spans="1:15">
      <c r="A3146" s="106">
        <v>2010</v>
      </c>
      <c r="B3146" s="106" t="s">
        <v>306</v>
      </c>
      <c r="C3146" s="106" t="s">
        <v>626</v>
      </c>
      <c r="D3146" s="106" t="s">
        <v>633</v>
      </c>
      <c r="E3146" s="106" t="s">
        <v>628</v>
      </c>
      <c r="F3146" s="106" t="s">
        <v>629</v>
      </c>
      <c r="G3146" s="106">
        <v>13.84</v>
      </c>
      <c r="H3146" s="106">
        <v>14.78</v>
      </c>
      <c r="I3146" s="106">
        <v>15.62</v>
      </c>
      <c r="J3146" s="106">
        <v>16.36</v>
      </c>
      <c r="K3146" s="106">
        <v>17.2</v>
      </c>
      <c r="L3146" s="106">
        <v>18.239999999999998</v>
      </c>
      <c r="M3146" s="106">
        <v>19.61</v>
      </c>
      <c r="N3146" s="106">
        <v>21.81</v>
      </c>
      <c r="O3146" s="106">
        <v>26.11</v>
      </c>
    </row>
    <row r="3147" spans="1:15">
      <c r="A3147" s="106">
        <v>2010</v>
      </c>
      <c r="B3147" s="106" t="s">
        <v>306</v>
      </c>
      <c r="C3147" s="106" t="s">
        <v>630</v>
      </c>
      <c r="D3147" s="106" t="s">
        <v>633</v>
      </c>
      <c r="E3147" s="106" t="s">
        <v>628</v>
      </c>
      <c r="F3147" s="106" t="s">
        <v>629</v>
      </c>
      <c r="G3147" s="106">
        <v>13.84</v>
      </c>
      <c r="H3147" s="106">
        <v>14.78</v>
      </c>
      <c r="I3147" s="106">
        <v>15.62</v>
      </c>
      <c r="J3147" s="106">
        <v>16.36</v>
      </c>
      <c r="K3147" s="106">
        <v>17.2</v>
      </c>
      <c r="L3147" s="106">
        <v>18.239999999999998</v>
      </c>
      <c r="M3147" s="106">
        <v>19.61</v>
      </c>
      <c r="N3147" s="106">
        <v>21.81</v>
      </c>
      <c r="O3147" s="106">
        <v>26.11</v>
      </c>
    </row>
    <row r="3148" spans="1:15">
      <c r="A3148" s="106">
        <v>2010</v>
      </c>
      <c r="B3148" s="106" t="s">
        <v>306</v>
      </c>
      <c r="C3148" s="106" t="s">
        <v>626</v>
      </c>
      <c r="D3148" s="106" t="s">
        <v>633</v>
      </c>
      <c r="E3148" s="106" t="s">
        <v>628</v>
      </c>
      <c r="F3148" s="106" t="s">
        <v>301</v>
      </c>
      <c r="G3148" s="106">
        <v>12.9</v>
      </c>
      <c r="H3148" s="106">
        <v>14.05</v>
      </c>
      <c r="I3148" s="106">
        <v>14.78</v>
      </c>
      <c r="J3148" s="106">
        <v>15.52</v>
      </c>
      <c r="K3148" s="106">
        <v>16.25</v>
      </c>
      <c r="L3148" s="106">
        <v>16.989999999999998</v>
      </c>
      <c r="M3148" s="106">
        <v>17.93</v>
      </c>
      <c r="N3148" s="106">
        <v>19.399999999999999</v>
      </c>
      <c r="O3148" s="106">
        <v>22.33</v>
      </c>
    </row>
    <row r="3149" spans="1:15">
      <c r="A3149" s="106">
        <v>2010</v>
      </c>
      <c r="B3149" s="106" t="s">
        <v>306</v>
      </c>
      <c r="C3149" s="106" t="s">
        <v>630</v>
      </c>
      <c r="D3149" s="106" t="s">
        <v>633</v>
      </c>
      <c r="E3149" s="106" t="s">
        <v>628</v>
      </c>
      <c r="F3149" s="106" t="s">
        <v>301</v>
      </c>
      <c r="G3149" s="106">
        <v>12.9</v>
      </c>
      <c r="H3149" s="106">
        <v>14.05</v>
      </c>
      <c r="I3149" s="106">
        <v>14.78</v>
      </c>
      <c r="J3149" s="106">
        <v>15.52</v>
      </c>
      <c r="K3149" s="106">
        <v>16.25</v>
      </c>
      <c r="L3149" s="106">
        <v>16.989999999999998</v>
      </c>
      <c r="M3149" s="106">
        <v>17.93</v>
      </c>
      <c r="N3149" s="106">
        <v>19.399999999999999</v>
      </c>
      <c r="O3149" s="106">
        <v>22.33</v>
      </c>
    </row>
    <row r="3150" spans="1:15">
      <c r="A3150" s="106">
        <v>2010</v>
      </c>
      <c r="B3150" s="106" t="s">
        <v>306</v>
      </c>
      <c r="C3150" s="106" t="s">
        <v>626</v>
      </c>
      <c r="D3150" s="106" t="s">
        <v>633</v>
      </c>
      <c r="E3150" s="106" t="s">
        <v>628</v>
      </c>
      <c r="F3150" s="106" t="s">
        <v>353</v>
      </c>
      <c r="G3150" s="106">
        <v>13.53</v>
      </c>
      <c r="H3150" s="106">
        <v>14.57</v>
      </c>
      <c r="I3150" s="106">
        <v>15.31</v>
      </c>
      <c r="J3150" s="106">
        <v>16.149999999999999</v>
      </c>
      <c r="K3150" s="106">
        <v>16.88</v>
      </c>
      <c r="L3150" s="106">
        <v>17.82</v>
      </c>
      <c r="M3150" s="106">
        <v>19.079999999999998</v>
      </c>
      <c r="N3150" s="106">
        <v>21.08</v>
      </c>
      <c r="O3150" s="106">
        <v>24.85</v>
      </c>
    </row>
    <row r="3151" spans="1:15">
      <c r="A3151" s="106">
        <v>2010</v>
      </c>
      <c r="B3151" s="106" t="s">
        <v>306</v>
      </c>
      <c r="C3151" s="106" t="s">
        <v>630</v>
      </c>
      <c r="D3151" s="106" t="s">
        <v>633</v>
      </c>
      <c r="E3151" s="106" t="s">
        <v>628</v>
      </c>
      <c r="F3151" s="106" t="s">
        <v>353</v>
      </c>
      <c r="G3151" s="106">
        <v>13.53</v>
      </c>
      <c r="H3151" s="106">
        <v>14.57</v>
      </c>
      <c r="I3151" s="106">
        <v>15.31</v>
      </c>
      <c r="J3151" s="106">
        <v>16.149999999999999</v>
      </c>
      <c r="K3151" s="106">
        <v>16.88</v>
      </c>
      <c r="L3151" s="106">
        <v>17.82</v>
      </c>
      <c r="M3151" s="106">
        <v>19.079999999999998</v>
      </c>
      <c r="N3151" s="106">
        <v>21.08</v>
      </c>
      <c r="O3151" s="106">
        <v>24.85</v>
      </c>
    </row>
    <row r="3152" spans="1:15">
      <c r="A3152" s="106">
        <v>2010</v>
      </c>
      <c r="B3152" s="106" t="s">
        <v>306</v>
      </c>
      <c r="C3152" s="106" t="s">
        <v>626</v>
      </c>
      <c r="D3152" s="106" t="s">
        <v>633</v>
      </c>
      <c r="E3152" s="106" t="s">
        <v>631</v>
      </c>
      <c r="F3152" s="106" t="s">
        <v>629</v>
      </c>
      <c r="G3152" s="106">
        <v>11.74</v>
      </c>
      <c r="H3152" s="106">
        <v>12.48</v>
      </c>
      <c r="I3152" s="106">
        <v>13</v>
      </c>
      <c r="J3152" s="106">
        <v>13.42</v>
      </c>
      <c r="K3152" s="106">
        <v>13.95</v>
      </c>
      <c r="L3152" s="106">
        <v>14.57</v>
      </c>
      <c r="M3152" s="106">
        <v>15.2</v>
      </c>
      <c r="N3152" s="106">
        <v>15.83</v>
      </c>
      <c r="O3152" s="106">
        <v>16.989999999999998</v>
      </c>
    </row>
    <row r="3153" spans="1:15">
      <c r="A3153" s="106">
        <v>2010</v>
      </c>
      <c r="B3153" s="106" t="s">
        <v>306</v>
      </c>
      <c r="C3153" s="106" t="s">
        <v>630</v>
      </c>
      <c r="D3153" s="106" t="s">
        <v>633</v>
      </c>
      <c r="E3153" s="106" t="s">
        <v>631</v>
      </c>
      <c r="F3153" s="106" t="s">
        <v>629</v>
      </c>
      <c r="G3153" s="106">
        <v>11.74</v>
      </c>
      <c r="H3153" s="106">
        <v>12.48</v>
      </c>
      <c r="I3153" s="106">
        <v>13</v>
      </c>
      <c r="J3153" s="106">
        <v>13.42</v>
      </c>
      <c r="K3153" s="106">
        <v>13.95</v>
      </c>
      <c r="L3153" s="106">
        <v>14.57</v>
      </c>
      <c r="M3153" s="106">
        <v>15.2</v>
      </c>
      <c r="N3153" s="106">
        <v>15.83</v>
      </c>
      <c r="O3153" s="106">
        <v>16.989999999999998</v>
      </c>
    </row>
    <row r="3154" spans="1:15">
      <c r="A3154" s="106">
        <v>2010</v>
      </c>
      <c r="B3154" s="106" t="s">
        <v>306</v>
      </c>
      <c r="C3154" s="106" t="s">
        <v>626</v>
      </c>
      <c r="D3154" s="106" t="s">
        <v>633</v>
      </c>
      <c r="E3154" s="106" t="s">
        <v>631</v>
      </c>
      <c r="F3154" s="106" t="s">
        <v>301</v>
      </c>
      <c r="G3154" s="106">
        <v>11.11</v>
      </c>
      <c r="H3154" s="106">
        <v>12.06</v>
      </c>
      <c r="I3154" s="106">
        <v>12.69</v>
      </c>
      <c r="J3154" s="106">
        <v>13.21</v>
      </c>
      <c r="K3154" s="106">
        <v>13.84</v>
      </c>
      <c r="L3154" s="106">
        <v>14.47</v>
      </c>
      <c r="M3154" s="106">
        <v>15.2</v>
      </c>
      <c r="N3154" s="106">
        <v>16.04</v>
      </c>
      <c r="O3154" s="106">
        <v>17.62</v>
      </c>
    </row>
    <row r="3155" spans="1:15">
      <c r="A3155" s="106">
        <v>2010</v>
      </c>
      <c r="B3155" s="106" t="s">
        <v>306</v>
      </c>
      <c r="C3155" s="106" t="s">
        <v>630</v>
      </c>
      <c r="D3155" s="106" t="s">
        <v>633</v>
      </c>
      <c r="E3155" s="106" t="s">
        <v>631</v>
      </c>
      <c r="F3155" s="106" t="s">
        <v>301</v>
      </c>
      <c r="G3155" s="106">
        <v>11.11</v>
      </c>
      <c r="H3155" s="106">
        <v>12.06</v>
      </c>
      <c r="I3155" s="106">
        <v>12.69</v>
      </c>
      <c r="J3155" s="106">
        <v>13.21</v>
      </c>
      <c r="K3155" s="106">
        <v>13.84</v>
      </c>
      <c r="L3155" s="106">
        <v>14.47</v>
      </c>
      <c r="M3155" s="106">
        <v>15.2</v>
      </c>
      <c r="N3155" s="106">
        <v>16.04</v>
      </c>
      <c r="O3155" s="106">
        <v>17.62</v>
      </c>
    </row>
    <row r="3156" spans="1:15">
      <c r="A3156" s="106">
        <v>2010</v>
      </c>
      <c r="B3156" s="106" t="s">
        <v>306</v>
      </c>
      <c r="C3156" s="106" t="s">
        <v>626</v>
      </c>
      <c r="D3156" s="106" t="s">
        <v>633</v>
      </c>
      <c r="E3156" s="106" t="s">
        <v>631</v>
      </c>
      <c r="F3156" s="106" t="s">
        <v>353</v>
      </c>
      <c r="G3156" s="106">
        <v>11.32</v>
      </c>
      <c r="H3156" s="106">
        <v>12.27</v>
      </c>
      <c r="I3156" s="106">
        <v>12.79</v>
      </c>
      <c r="J3156" s="106">
        <v>13.32</v>
      </c>
      <c r="K3156" s="106">
        <v>13.95</v>
      </c>
      <c r="L3156" s="106">
        <v>14.57</v>
      </c>
      <c r="M3156" s="106">
        <v>15.2</v>
      </c>
      <c r="N3156" s="106">
        <v>15.94</v>
      </c>
      <c r="O3156" s="106">
        <v>17.3</v>
      </c>
    </row>
    <row r="3157" spans="1:15">
      <c r="A3157" s="106">
        <v>2010</v>
      </c>
      <c r="B3157" s="106" t="s">
        <v>306</v>
      </c>
      <c r="C3157" s="106" t="s">
        <v>630</v>
      </c>
      <c r="D3157" s="106" t="s">
        <v>633</v>
      </c>
      <c r="E3157" s="106" t="s">
        <v>631</v>
      </c>
      <c r="F3157" s="106" t="s">
        <v>353</v>
      </c>
      <c r="G3157" s="106">
        <v>11.32</v>
      </c>
      <c r="H3157" s="106">
        <v>12.27</v>
      </c>
      <c r="I3157" s="106">
        <v>12.79</v>
      </c>
      <c r="J3157" s="106">
        <v>13.32</v>
      </c>
      <c r="K3157" s="106">
        <v>13.95</v>
      </c>
      <c r="L3157" s="106">
        <v>14.57</v>
      </c>
      <c r="M3157" s="106">
        <v>15.2</v>
      </c>
      <c r="N3157" s="106">
        <v>15.94</v>
      </c>
      <c r="O3157" s="106">
        <v>17.3</v>
      </c>
    </row>
    <row r="3158" spans="1:15">
      <c r="A3158" s="106">
        <v>2010</v>
      </c>
      <c r="B3158" s="106" t="s">
        <v>306</v>
      </c>
      <c r="C3158" s="106" t="s">
        <v>626</v>
      </c>
      <c r="D3158" s="106" t="s">
        <v>633</v>
      </c>
      <c r="E3158" s="106" t="s">
        <v>353</v>
      </c>
      <c r="F3158" s="106" t="s">
        <v>629</v>
      </c>
      <c r="G3158" s="106">
        <v>12.48</v>
      </c>
      <c r="H3158" s="106">
        <v>13.32</v>
      </c>
      <c r="I3158" s="106">
        <v>14.15</v>
      </c>
      <c r="J3158" s="106">
        <v>14.78</v>
      </c>
      <c r="K3158" s="106">
        <v>15.52</v>
      </c>
      <c r="L3158" s="106">
        <v>16.36</v>
      </c>
      <c r="M3158" s="106">
        <v>17.41</v>
      </c>
      <c r="N3158" s="106">
        <v>19.079999999999998</v>
      </c>
      <c r="O3158" s="106">
        <v>22.54</v>
      </c>
    </row>
    <row r="3159" spans="1:15">
      <c r="A3159" s="106">
        <v>2010</v>
      </c>
      <c r="B3159" s="106" t="s">
        <v>306</v>
      </c>
      <c r="C3159" s="106" t="s">
        <v>630</v>
      </c>
      <c r="D3159" s="106" t="s">
        <v>633</v>
      </c>
      <c r="E3159" s="106" t="s">
        <v>353</v>
      </c>
      <c r="F3159" s="106" t="s">
        <v>629</v>
      </c>
      <c r="G3159" s="106">
        <v>12.48</v>
      </c>
      <c r="H3159" s="106">
        <v>13.32</v>
      </c>
      <c r="I3159" s="106">
        <v>14.15</v>
      </c>
      <c r="J3159" s="106">
        <v>14.78</v>
      </c>
      <c r="K3159" s="106">
        <v>15.52</v>
      </c>
      <c r="L3159" s="106">
        <v>16.36</v>
      </c>
      <c r="M3159" s="106">
        <v>17.41</v>
      </c>
      <c r="N3159" s="106">
        <v>19.079999999999998</v>
      </c>
      <c r="O3159" s="106">
        <v>22.54</v>
      </c>
    </row>
    <row r="3160" spans="1:15">
      <c r="A3160" s="106">
        <v>2010</v>
      </c>
      <c r="B3160" s="106" t="s">
        <v>306</v>
      </c>
      <c r="C3160" s="106" t="s">
        <v>626</v>
      </c>
      <c r="D3160" s="106" t="s">
        <v>633</v>
      </c>
      <c r="E3160" s="106" t="s">
        <v>353</v>
      </c>
      <c r="F3160" s="106" t="s">
        <v>301</v>
      </c>
      <c r="G3160" s="106">
        <v>11.43</v>
      </c>
      <c r="H3160" s="106">
        <v>12.48</v>
      </c>
      <c r="I3160" s="106">
        <v>13.11</v>
      </c>
      <c r="J3160" s="106">
        <v>13.84</v>
      </c>
      <c r="K3160" s="106">
        <v>14.57</v>
      </c>
      <c r="L3160" s="106">
        <v>15.2</v>
      </c>
      <c r="M3160" s="106">
        <v>16.04</v>
      </c>
      <c r="N3160" s="106">
        <v>17.2</v>
      </c>
      <c r="O3160" s="106">
        <v>19.190000000000001</v>
      </c>
    </row>
    <row r="3161" spans="1:15">
      <c r="A3161" s="106">
        <v>2010</v>
      </c>
      <c r="B3161" s="106" t="s">
        <v>306</v>
      </c>
      <c r="C3161" s="106" t="s">
        <v>630</v>
      </c>
      <c r="D3161" s="106" t="s">
        <v>633</v>
      </c>
      <c r="E3161" s="106" t="s">
        <v>353</v>
      </c>
      <c r="F3161" s="106" t="s">
        <v>301</v>
      </c>
      <c r="G3161" s="106">
        <v>11.43</v>
      </c>
      <c r="H3161" s="106">
        <v>12.48</v>
      </c>
      <c r="I3161" s="106">
        <v>13.11</v>
      </c>
      <c r="J3161" s="106">
        <v>13.84</v>
      </c>
      <c r="K3161" s="106">
        <v>14.57</v>
      </c>
      <c r="L3161" s="106">
        <v>15.2</v>
      </c>
      <c r="M3161" s="106">
        <v>16.04</v>
      </c>
      <c r="N3161" s="106">
        <v>17.2</v>
      </c>
      <c r="O3161" s="106">
        <v>19.190000000000001</v>
      </c>
    </row>
    <row r="3162" spans="1:15">
      <c r="A3162" s="106">
        <v>2010</v>
      </c>
      <c r="B3162" s="106" t="s">
        <v>306</v>
      </c>
      <c r="C3162" s="106" t="s">
        <v>626</v>
      </c>
      <c r="D3162" s="106" t="s">
        <v>633</v>
      </c>
      <c r="E3162" s="106" t="s">
        <v>353</v>
      </c>
      <c r="F3162" s="106" t="s">
        <v>353</v>
      </c>
      <c r="G3162" s="106">
        <v>11.95</v>
      </c>
      <c r="H3162" s="106">
        <v>12.9</v>
      </c>
      <c r="I3162" s="106">
        <v>13.74</v>
      </c>
      <c r="J3162" s="106">
        <v>14.36</v>
      </c>
      <c r="K3162" s="106">
        <v>15.1</v>
      </c>
      <c r="L3162" s="106">
        <v>15.83</v>
      </c>
      <c r="M3162" s="106">
        <v>16.78</v>
      </c>
      <c r="N3162" s="106">
        <v>18.239999999999998</v>
      </c>
      <c r="O3162" s="106">
        <v>21.08</v>
      </c>
    </row>
    <row r="3163" spans="1:15">
      <c r="A3163" s="106">
        <v>2010</v>
      </c>
      <c r="B3163" s="106" t="s">
        <v>306</v>
      </c>
      <c r="C3163" s="106" t="s">
        <v>630</v>
      </c>
      <c r="D3163" s="106" t="s">
        <v>633</v>
      </c>
      <c r="E3163" s="106" t="s">
        <v>353</v>
      </c>
      <c r="F3163" s="106" t="s">
        <v>353</v>
      </c>
      <c r="G3163" s="106">
        <v>11.95</v>
      </c>
      <c r="H3163" s="106">
        <v>12.9</v>
      </c>
      <c r="I3163" s="106">
        <v>13.74</v>
      </c>
      <c r="J3163" s="106">
        <v>14.36</v>
      </c>
      <c r="K3163" s="106">
        <v>15.1</v>
      </c>
      <c r="L3163" s="106">
        <v>15.83</v>
      </c>
      <c r="M3163" s="106">
        <v>16.78</v>
      </c>
      <c r="N3163" s="106">
        <v>18.239999999999998</v>
      </c>
      <c r="O3163" s="106">
        <v>21.08</v>
      </c>
    </row>
    <row r="3164" spans="1:15">
      <c r="A3164" s="106">
        <v>2010</v>
      </c>
      <c r="B3164" s="106" t="s">
        <v>306</v>
      </c>
      <c r="C3164" s="106" t="s">
        <v>626</v>
      </c>
      <c r="D3164" s="106" t="s">
        <v>353</v>
      </c>
      <c r="E3164" s="106" t="s">
        <v>628</v>
      </c>
      <c r="F3164" s="106" t="s">
        <v>629</v>
      </c>
      <c r="G3164" s="106">
        <v>14.36</v>
      </c>
      <c r="H3164" s="106">
        <v>15.62</v>
      </c>
      <c r="I3164" s="106">
        <v>16.670000000000002</v>
      </c>
      <c r="J3164" s="106">
        <v>17.82</v>
      </c>
      <c r="K3164" s="106">
        <v>19.190000000000001</v>
      </c>
      <c r="L3164" s="106">
        <v>20.76</v>
      </c>
      <c r="M3164" s="106">
        <v>23.07</v>
      </c>
      <c r="N3164" s="106">
        <v>26.21</v>
      </c>
      <c r="O3164" s="106">
        <v>32.4</v>
      </c>
    </row>
    <row r="3165" spans="1:15">
      <c r="A3165" s="106">
        <v>2010</v>
      </c>
      <c r="B3165" s="106" t="s">
        <v>306</v>
      </c>
      <c r="C3165" s="106" t="s">
        <v>630</v>
      </c>
      <c r="D3165" s="106" t="s">
        <v>353</v>
      </c>
      <c r="E3165" s="106" t="s">
        <v>628</v>
      </c>
      <c r="F3165" s="106" t="s">
        <v>629</v>
      </c>
      <c r="G3165" s="106">
        <v>14.36</v>
      </c>
      <c r="H3165" s="106">
        <v>15.62</v>
      </c>
      <c r="I3165" s="106">
        <v>16.670000000000002</v>
      </c>
      <c r="J3165" s="106">
        <v>17.82</v>
      </c>
      <c r="K3165" s="106">
        <v>19.190000000000001</v>
      </c>
      <c r="L3165" s="106">
        <v>20.76</v>
      </c>
      <c r="M3165" s="106">
        <v>23.07</v>
      </c>
      <c r="N3165" s="106">
        <v>26.21</v>
      </c>
      <c r="O3165" s="106">
        <v>32.4</v>
      </c>
    </row>
    <row r="3166" spans="1:15">
      <c r="A3166" s="106">
        <v>2010</v>
      </c>
      <c r="B3166" s="106" t="s">
        <v>306</v>
      </c>
      <c r="C3166" s="106" t="s">
        <v>626</v>
      </c>
      <c r="D3166" s="106" t="s">
        <v>353</v>
      </c>
      <c r="E3166" s="106" t="s">
        <v>628</v>
      </c>
      <c r="F3166" s="106" t="s">
        <v>301</v>
      </c>
      <c r="G3166" s="106">
        <v>13</v>
      </c>
      <c r="H3166" s="106">
        <v>14.15</v>
      </c>
      <c r="I3166" s="106">
        <v>14.99</v>
      </c>
      <c r="J3166" s="106">
        <v>15.73</v>
      </c>
      <c r="K3166" s="106">
        <v>16.57</v>
      </c>
      <c r="L3166" s="106">
        <v>17.510000000000002</v>
      </c>
      <c r="M3166" s="106">
        <v>18.66</v>
      </c>
      <c r="N3166" s="106">
        <v>20.66</v>
      </c>
      <c r="O3166" s="106">
        <v>24.22</v>
      </c>
    </row>
    <row r="3167" spans="1:15">
      <c r="A3167" s="106">
        <v>2010</v>
      </c>
      <c r="B3167" s="106" t="s">
        <v>306</v>
      </c>
      <c r="C3167" s="106" t="s">
        <v>630</v>
      </c>
      <c r="D3167" s="106" t="s">
        <v>353</v>
      </c>
      <c r="E3167" s="106" t="s">
        <v>628</v>
      </c>
      <c r="F3167" s="106" t="s">
        <v>301</v>
      </c>
      <c r="G3167" s="106">
        <v>13</v>
      </c>
      <c r="H3167" s="106">
        <v>14.15</v>
      </c>
      <c r="I3167" s="106">
        <v>14.99</v>
      </c>
      <c r="J3167" s="106">
        <v>15.73</v>
      </c>
      <c r="K3167" s="106">
        <v>16.57</v>
      </c>
      <c r="L3167" s="106">
        <v>17.510000000000002</v>
      </c>
      <c r="M3167" s="106">
        <v>18.66</v>
      </c>
      <c r="N3167" s="106">
        <v>20.66</v>
      </c>
      <c r="O3167" s="106">
        <v>24.22</v>
      </c>
    </row>
    <row r="3168" spans="1:15">
      <c r="A3168" s="106">
        <v>2010</v>
      </c>
      <c r="B3168" s="106" t="s">
        <v>306</v>
      </c>
      <c r="C3168" s="106" t="s">
        <v>626</v>
      </c>
      <c r="D3168" s="106" t="s">
        <v>353</v>
      </c>
      <c r="E3168" s="106" t="s">
        <v>628</v>
      </c>
      <c r="F3168" s="106" t="s">
        <v>353</v>
      </c>
      <c r="G3168" s="106">
        <v>14.05</v>
      </c>
      <c r="H3168" s="106">
        <v>15.2</v>
      </c>
      <c r="I3168" s="106">
        <v>16.25</v>
      </c>
      <c r="J3168" s="106">
        <v>17.3</v>
      </c>
      <c r="K3168" s="106">
        <v>18.559999999999999</v>
      </c>
      <c r="L3168" s="106">
        <v>20.03</v>
      </c>
      <c r="M3168" s="106">
        <v>22.12</v>
      </c>
      <c r="N3168" s="106">
        <v>25.16</v>
      </c>
      <c r="O3168" s="106">
        <v>31.14</v>
      </c>
    </row>
    <row r="3169" spans="1:15">
      <c r="A3169" s="106">
        <v>2010</v>
      </c>
      <c r="B3169" s="106" t="s">
        <v>306</v>
      </c>
      <c r="C3169" s="106" t="s">
        <v>630</v>
      </c>
      <c r="D3169" s="106" t="s">
        <v>353</v>
      </c>
      <c r="E3169" s="106" t="s">
        <v>628</v>
      </c>
      <c r="F3169" s="106" t="s">
        <v>353</v>
      </c>
      <c r="G3169" s="106">
        <v>14.05</v>
      </c>
      <c r="H3169" s="106">
        <v>15.2</v>
      </c>
      <c r="I3169" s="106">
        <v>16.25</v>
      </c>
      <c r="J3169" s="106">
        <v>17.3</v>
      </c>
      <c r="K3169" s="106">
        <v>18.559999999999999</v>
      </c>
      <c r="L3169" s="106">
        <v>20.03</v>
      </c>
      <c r="M3169" s="106">
        <v>22.12</v>
      </c>
      <c r="N3169" s="106">
        <v>25.16</v>
      </c>
      <c r="O3169" s="106">
        <v>31.14</v>
      </c>
    </row>
    <row r="3170" spans="1:15">
      <c r="A3170" s="106">
        <v>2010</v>
      </c>
      <c r="B3170" s="106" t="s">
        <v>306</v>
      </c>
      <c r="C3170" s="106" t="s">
        <v>626</v>
      </c>
      <c r="D3170" s="106" t="s">
        <v>353</v>
      </c>
      <c r="E3170" s="106" t="s">
        <v>631</v>
      </c>
      <c r="F3170" s="106" t="s">
        <v>629</v>
      </c>
      <c r="G3170" s="106">
        <v>11.95</v>
      </c>
      <c r="H3170" s="106">
        <v>12.9</v>
      </c>
      <c r="I3170" s="106">
        <v>13.63</v>
      </c>
      <c r="J3170" s="106">
        <v>14.26</v>
      </c>
      <c r="K3170" s="106">
        <v>14.99</v>
      </c>
      <c r="L3170" s="106">
        <v>15.62</v>
      </c>
      <c r="M3170" s="106">
        <v>16.36</v>
      </c>
      <c r="N3170" s="106">
        <v>17.3</v>
      </c>
      <c r="O3170" s="106">
        <v>19.079999999999998</v>
      </c>
    </row>
    <row r="3171" spans="1:15">
      <c r="A3171" s="106">
        <v>2010</v>
      </c>
      <c r="B3171" s="106" t="s">
        <v>306</v>
      </c>
      <c r="C3171" s="106" t="s">
        <v>630</v>
      </c>
      <c r="D3171" s="106" t="s">
        <v>353</v>
      </c>
      <c r="E3171" s="106" t="s">
        <v>631</v>
      </c>
      <c r="F3171" s="106" t="s">
        <v>629</v>
      </c>
      <c r="G3171" s="106">
        <v>11.95</v>
      </c>
      <c r="H3171" s="106">
        <v>12.9</v>
      </c>
      <c r="I3171" s="106">
        <v>13.63</v>
      </c>
      <c r="J3171" s="106">
        <v>14.26</v>
      </c>
      <c r="K3171" s="106">
        <v>14.99</v>
      </c>
      <c r="L3171" s="106">
        <v>15.62</v>
      </c>
      <c r="M3171" s="106">
        <v>16.36</v>
      </c>
      <c r="N3171" s="106">
        <v>17.3</v>
      </c>
      <c r="O3171" s="106">
        <v>19.079999999999998</v>
      </c>
    </row>
    <row r="3172" spans="1:15">
      <c r="A3172" s="106">
        <v>2010</v>
      </c>
      <c r="B3172" s="106" t="s">
        <v>306</v>
      </c>
      <c r="C3172" s="106" t="s">
        <v>626</v>
      </c>
      <c r="D3172" s="106" t="s">
        <v>353</v>
      </c>
      <c r="E3172" s="106" t="s">
        <v>631</v>
      </c>
      <c r="F3172" s="106" t="s">
        <v>301</v>
      </c>
      <c r="G3172" s="106">
        <v>11.11</v>
      </c>
      <c r="H3172" s="106">
        <v>11.95</v>
      </c>
      <c r="I3172" s="106">
        <v>12.58</v>
      </c>
      <c r="J3172" s="106">
        <v>13.21</v>
      </c>
      <c r="K3172" s="106">
        <v>13.84</v>
      </c>
      <c r="L3172" s="106">
        <v>14.47</v>
      </c>
      <c r="M3172" s="106">
        <v>15.2</v>
      </c>
      <c r="N3172" s="106">
        <v>16.149999999999999</v>
      </c>
      <c r="O3172" s="106">
        <v>17.82</v>
      </c>
    </row>
    <row r="3173" spans="1:15">
      <c r="A3173" s="106">
        <v>2010</v>
      </c>
      <c r="B3173" s="106" t="s">
        <v>306</v>
      </c>
      <c r="C3173" s="106" t="s">
        <v>630</v>
      </c>
      <c r="D3173" s="106" t="s">
        <v>353</v>
      </c>
      <c r="E3173" s="106" t="s">
        <v>631</v>
      </c>
      <c r="F3173" s="106" t="s">
        <v>301</v>
      </c>
      <c r="G3173" s="106">
        <v>11.11</v>
      </c>
      <c r="H3173" s="106">
        <v>11.95</v>
      </c>
      <c r="I3173" s="106">
        <v>12.58</v>
      </c>
      <c r="J3173" s="106">
        <v>13.21</v>
      </c>
      <c r="K3173" s="106">
        <v>13.84</v>
      </c>
      <c r="L3173" s="106">
        <v>14.47</v>
      </c>
      <c r="M3173" s="106">
        <v>15.2</v>
      </c>
      <c r="N3173" s="106">
        <v>16.149999999999999</v>
      </c>
      <c r="O3173" s="106">
        <v>17.82</v>
      </c>
    </row>
    <row r="3174" spans="1:15">
      <c r="A3174" s="106">
        <v>2010</v>
      </c>
      <c r="B3174" s="106" t="s">
        <v>306</v>
      </c>
      <c r="C3174" s="106" t="s">
        <v>626</v>
      </c>
      <c r="D3174" s="106" t="s">
        <v>353</v>
      </c>
      <c r="E3174" s="106" t="s">
        <v>631</v>
      </c>
      <c r="F3174" s="106" t="s">
        <v>353</v>
      </c>
      <c r="G3174" s="106">
        <v>11.64</v>
      </c>
      <c r="H3174" s="106">
        <v>12.58</v>
      </c>
      <c r="I3174" s="106">
        <v>13.21</v>
      </c>
      <c r="J3174" s="106">
        <v>13.95</v>
      </c>
      <c r="K3174" s="106">
        <v>14.57</v>
      </c>
      <c r="L3174" s="106">
        <v>15.2</v>
      </c>
      <c r="M3174" s="106">
        <v>15.94</v>
      </c>
      <c r="N3174" s="106">
        <v>16.989999999999998</v>
      </c>
      <c r="O3174" s="106">
        <v>18.66</v>
      </c>
    </row>
    <row r="3175" spans="1:15">
      <c r="A3175" s="106">
        <v>2010</v>
      </c>
      <c r="B3175" s="106" t="s">
        <v>306</v>
      </c>
      <c r="C3175" s="106" t="s">
        <v>630</v>
      </c>
      <c r="D3175" s="106" t="s">
        <v>353</v>
      </c>
      <c r="E3175" s="106" t="s">
        <v>631</v>
      </c>
      <c r="F3175" s="106" t="s">
        <v>353</v>
      </c>
      <c r="G3175" s="106">
        <v>11.64</v>
      </c>
      <c r="H3175" s="106">
        <v>12.58</v>
      </c>
      <c r="I3175" s="106">
        <v>13.21</v>
      </c>
      <c r="J3175" s="106">
        <v>13.95</v>
      </c>
      <c r="K3175" s="106">
        <v>14.57</v>
      </c>
      <c r="L3175" s="106">
        <v>15.2</v>
      </c>
      <c r="M3175" s="106">
        <v>15.94</v>
      </c>
      <c r="N3175" s="106">
        <v>16.989999999999998</v>
      </c>
      <c r="O3175" s="106">
        <v>18.66</v>
      </c>
    </row>
    <row r="3176" spans="1:15">
      <c r="A3176" s="106">
        <v>2010</v>
      </c>
      <c r="B3176" s="106" t="s">
        <v>306</v>
      </c>
      <c r="C3176" s="106" t="s">
        <v>626</v>
      </c>
      <c r="D3176" s="106" t="s">
        <v>353</v>
      </c>
      <c r="E3176" s="106" t="s">
        <v>353</v>
      </c>
      <c r="F3176" s="106" t="s">
        <v>629</v>
      </c>
      <c r="G3176" s="106">
        <v>12.69</v>
      </c>
      <c r="H3176" s="106">
        <v>13.84</v>
      </c>
      <c r="I3176" s="106">
        <v>14.68</v>
      </c>
      <c r="J3176" s="106">
        <v>15.62</v>
      </c>
      <c r="K3176" s="106">
        <v>16.46</v>
      </c>
      <c r="L3176" s="106">
        <v>17.510000000000002</v>
      </c>
      <c r="M3176" s="106">
        <v>19.079999999999998</v>
      </c>
      <c r="N3176" s="106">
        <v>21.49</v>
      </c>
      <c r="O3176" s="106">
        <v>26.42</v>
      </c>
    </row>
    <row r="3177" spans="1:15">
      <c r="A3177" s="106">
        <v>2010</v>
      </c>
      <c r="B3177" s="106" t="s">
        <v>306</v>
      </c>
      <c r="C3177" s="106" t="s">
        <v>630</v>
      </c>
      <c r="D3177" s="106" t="s">
        <v>353</v>
      </c>
      <c r="E3177" s="106" t="s">
        <v>353</v>
      </c>
      <c r="F3177" s="106" t="s">
        <v>629</v>
      </c>
      <c r="G3177" s="106">
        <v>12.69</v>
      </c>
      <c r="H3177" s="106">
        <v>13.84</v>
      </c>
      <c r="I3177" s="106">
        <v>14.68</v>
      </c>
      <c r="J3177" s="106">
        <v>15.62</v>
      </c>
      <c r="K3177" s="106">
        <v>16.46</v>
      </c>
      <c r="L3177" s="106">
        <v>17.510000000000002</v>
      </c>
      <c r="M3177" s="106">
        <v>19.079999999999998</v>
      </c>
      <c r="N3177" s="106">
        <v>21.49</v>
      </c>
      <c r="O3177" s="106">
        <v>26.42</v>
      </c>
    </row>
    <row r="3178" spans="1:15">
      <c r="A3178" s="106">
        <v>2010</v>
      </c>
      <c r="B3178" s="106" t="s">
        <v>306</v>
      </c>
      <c r="C3178" s="106" t="s">
        <v>626</v>
      </c>
      <c r="D3178" s="106" t="s">
        <v>353</v>
      </c>
      <c r="E3178" s="106" t="s">
        <v>353</v>
      </c>
      <c r="F3178" s="106" t="s">
        <v>301</v>
      </c>
      <c r="G3178" s="106">
        <v>11.43</v>
      </c>
      <c r="H3178" s="106">
        <v>12.37</v>
      </c>
      <c r="I3178" s="106">
        <v>13.11</v>
      </c>
      <c r="J3178" s="106">
        <v>13.84</v>
      </c>
      <c r="K3178" s="106">
        <v>14.57</v>
      </c>
      <c r="L3178" s="106">
        <v>15.31</v>
      </c>
      <c r="M3178" s="106">
        <v>16.25</v>
      </c>
      <c r="N3178" s="106">
        <v>17.510000000000002</v>
      </c>
      <c r="O3178" s="106">
        <v>20.03</v>
      </c>
    </row>
    <row r="3179" spans="1:15">
      <c r="A3179" s="106">
        <v>2010</v>
      </c>
      <c r="B3179" s="106" t="s">
        <v>306</v>
      </c>
      <c r="C3179" s="106" t="s">
        <v>630</v>
      </c>
      <c r="D3179" s="106" t="s">
        <v>353</v>
      </c>
      <c r="E3179" s="106" t="s">
        <v>353</v>
      </c>
      <c r="F3179" s="106" t="s">
        <v>301</v>
      </c>
      <c r="G3179" s="106">
        <v>11.43</v>
      </c>
      <c r="H3179" s="106">
        <v>12.37</v>
      </c>
      <c r="I3179" s="106">
        <v>13.11</v>
      </c>
      <c r="J3179" s="106">
        <v>13.84</v>
      </c>
      <c r="K3179" s="106">
        <v>14.57</v>
      </c>
      <c r="L3179" s="106">
        <v>15.31</v>
      </c>
      <c r="M3179" s="106">
        <v>16.25</v>
      </c>
      <c r="N3179" s="106">
        <v>17.510000000000002</v>
      </c>
      <c r="O3179" s="106">
        <v>20.03</v>
      </c>
    </row>
    <row r="3180" spans="1:15">
      <c r="A3180" s="106">
        <v>2010</v>
      </c>
      <c r="B3180" s="106" t="s">
        <v>306</v>
      </c>
      <c r="C3180" s="106" t="s">
        <v>626</v>
      </c>
      <c r="D3180" s="106" t="s">
        <v>353</v>
      </c>
      <c r="E3180" s="106" t="s">
        <v>353</v>
      </c>
      <c r="F3180" s="106" t="s">
        <v>353</v>
      </c>
      <c r="G3180" s="106">
        <v>12.27</v>
      </c>
      <c r="H3180" s="106">
        <v>13.32</v>
      </c>
      <c r="I3180" s="106">
        <v>14.26</v>
      </c>
      <c r="J3180" s="106">
        <v>15.1</v>
      </c>
      <c r="K3180" s="106">
        <v>15.94</v>
      </c>
      <c r="L3180" s="106">
        <v>16.88</v>
      </c>
      <c r="M3180" s="106">
        <v>18.239999999999998</v>
      </c>
      <c r="N3180" s="106">
        <v>20.34</v>
      </c>
      <c r="O3180" s="106">
        <v>24.64</v>
      </c>
    </row>
    <row r="3181" spans="1:15">
      <c r="A3181" s="106">
        <v>2010</v>
      </c>
      <c r="B3181" s="106" t="s">
        <v>306</v>
      </c>
      <c r="C3181" s="106" t="s">
        <v>630</v>
      </c>
      <c r="D3181" s="106" t="s">
        <v>353</v>
      </c>
      <c r="E3181" s="106" t="s">
        <v>353</v>
      </c>
      <c r="F3181" s="106" t="s">
        <v>353</v>
      </c>
      <c r="G3181" s="106">
        <v>12.27</v>
      </c>
      <c r="H3181" s="106">
        <v>13.32</v>
      </c>
      <c r="I3181" s="106">
        <v>14.26</v>
      </c>
      <c r="J3181" s="106">
        <v>15.1</v>
      </c>
      <c r="K3181" s="106">
        <v>15.94</v>
      </c>
      <c r="L3181" s="106">
        <v>16.88</v>
      </c>
      <c r="M3181" s="106">
        <v>18.239999999999998</v>
      </c>
      <c r="N3181" s="106">
        <v>20.34</v>
      </c>
      <c r="O3181" s="106">
        <v>24.64</v>
      </c>
    </row>
    <row r="3182" spans="1:15">
      <c r="A3182" s="106">
        <v>2010</v>
      </c>
      <c r="B3182" s="106" t="s">
        <v>306</v>
      </c>
      <c r="C3182" s="106" t="s">
        <v>626</v>
      </c>
      <c r="D3182" s="106" t="s">
        <v>634</v>
      </c>
      <c r="E3182" s="106" t="s">
        <v>628</v>
      </c>
      <c r="F3182" s="106" t="s">
        <v>629</v>
      </c>
      <c r="G3182" s="106">
        <v>15.31</v>
      </c>
      <c r="H3182" s="106">
        <v>16.88</v>
      </c>
      <c r="I3182" s="106">
        <v>18.350000000000001</v>
      </c>
      <c r="J3182" s="106">
        <v>19.82</v>
      </c>
      <c r="K3182" s="106">
        <v>21.7</v>
      </c>
      <c r="L3182" s="106">
        <v>24.01</v>
      </c>
      <c r="M3182" s="106">
        <v>27.05</v>
      </c>
      <c r="N3182" s="106">
        <v>31.46</v>
      </c>
      <c r="O3182" s="106">
        <v>40.89</v>
      </c>
    </row>
    <row r="3183" spans="1:15">
      <c r="A3183" s="106">
        <v>2010</v>
      </c>
      <c r="B3183" s="106" t="s">
        <v>306</v>
      </c>
      <c r="C3183" s="106" t="s">
        <v>630</v>
      </c>
      <c r="D3183" s="106" t="s">
        <v>634</v>
      </c>
      <c r="E3183" s="106" t="s">
        <v>628</v>
      </c>
      <c r="F3183" s="106" t="s">
        <v>629</v>
      </c>
      <c r="G3183" s="106">
        <v>15.31</v>
      </c>
      <c r="H3183" s="106">
        <v>16.88</v>
      </c>
      <c r="I3183" s="106">
        <v>18.350000000000001</v>
      </c>
      <c r="J3183" s="106">
        <v>19.82</v>
      </c>
      <c r="K3183" s="106">
        <v>21.7</v>
      </c>
      <c r="L3183" s="106">
        <v>24.01</v>
      </c>
      <c r="M3183" s="106">
        <v>27.05</v>
      </c>
      <c r="N3183" s="106">
        <v>31.46</v>
      </c>
      <c r="O3183" s="106">
        <v>40.89</v>
      </c>
    </row>
    <row r="3184" spans="1:15">
      <c r="A3184" s="106">
        <v>2010</v>
      </c>
      <c r="B3184" s="106" t="s">
        <v>306</v>
      </c>
      <c r="C3184" s="106" t="s">
        <v>626</v>
      </c>
      <c r="D3184" s="106" t="s">
        <v>634</v>
      </c>
      <c r="E3184" s="106" t="s">
        <v>628</v>
      </c>
      <c r="F3184" s="106" t="s">
        <v>301</v>
      </c>
      <c r="G3184" s="106">
        <v>13.63</v>
      </c>
      <c r="H3184" s="106">
        <v>15.2</v>
      </c>
      <c r="I3184" s="106">
        <v>16.46</v>
      </c>
      <c r="J3184" s="106">
        <v>17.72</v>
      </c>
      <c r="K3184" s="106">
        <v>18.98</v>
      </c>
      <c r="L3184" s="106">
        <v>20.55</v>
      </c>
      <c r="M3184" s="106">
        <v>22.33</v>
      </c>
      <c r="N3184" s="106">
        <v>25.27</v>
      </c>
      <c r="O3184" s="106">
        <v>30.93</v>
      </c>
    </row>
    <row r="3185" spans="1:15">
      <c r="A3185" s="106">
        <v>2010</v>
      </c>
      <c r="B3185" s="106" t="s">
        <v>306</v>
      </c>
      <c r="C3185" s="106" t="s">
        <v>630</v>
      </c>
      <c r="D3185" s="106" t="s">
        <v>634</v>
      </c>
      <c r="E3185" s="106" t="s">
        <v>628</v>
      </c>
      <c r="F3185" s="106" t="s">
        <v>301</v>
      </c>
      <c r="G3185" s="106">
        <v>13.63</v>
      </c>
      <c r="H3185" s="106">
        <v>15.2</v>
      </c>
      <c r="I3185" s="106">
        <v>16.46</v>
      </c>
      <c r="J3185" s="106">
        <v>17.72</v>
      </c>
      <c r="K3185" s="106">
        <v>18.98</v>
      </c>
      <c r="L3185" s="106">
        <v>20.55</v>
      </c>
      <c r="M3185" s="106">
        <v>22.33</v>
      </c>
      <c r="N3185" s="106">
        <v>25.27</v>
      </c>
      <c r="O3185" s="106">
        <v>30.93</v>
      </c>
    </row>
    <row r="3186" spans="1:15">
      <c r="A3186" s="106">
        <v>2010</v>
      </c>
      <c r="B3186" s="106" t="s">
        <v>306</v>
      </c>
      <c r="C3186" s="106" t="s">
        <v>626</v>
      </c>
      <c r="D3186" s="106" t="s">
        <v>634</v>
      </c>
      <c r="E3186" s="106" t="s">
        <v>628</v>
      </c>
      <c r="F3186" s="106" t="s">
        <v>353</v>
      </c>
      <c r="G3186" s="106">
        <v>14.99</v>
      </c>
      <c r="H3186" s="106">
        <v>16.670000000000002</v>
      </c>
      <c r="I3186" s="106">
        <v>18.03</v>
      </c>
      <c r="J3186" s="106">
        <v>19.5</v>
      </c>
      <c r="K3186" s="106">
        <v>21.18</v>
      </c>
      <c r="L3186" s="106">
        <v>23.59</v>
      </c>
      <c r="M3186" s="106">
        <v>26.42</v>
      </c>
      <c r="N3186" s="106">
        <v>30.72</v>
      </c>
      <c r="O3186" s="106">
        <v>39.53</v>
      </c>
    </row>
    <row r="3187" spans="1:15">
      <c r="A3187" s="106">
        <v>2010</v>
      </c>
      <c r="B3187" s="106" t="s">
        <v>306</v>
      </c>
      <c r="C3187" s="106" t="s">
        <v>630</v>
      </c>
      <c r="D3187" s="106" t="s">
        <v>634</v>
      </c>
      <c r="E3187" s="106" t="s">
        <v>628</v>
      </c>
      <c r="F3187" s="106" t="s">
        <v>353</v>
      </c>
      <c r="G3187" s="106">
        <v>14.99</v>
      </c>
      <c r="H3187" s="106">
        <v>16.670000000000002</v>
      </c>
      <c r="I3187" s="106">
        <v>18.03</v>
      </c>
      <c r="J3187" s="106">
        <v>19.5</v>
      </c>
      <c r="K3187" s="106">
        <v>21.18</v>
      </c>
      <c r="L3187" s="106">
        <v>23.59</v>
      </c>
      <c r="M3187" s="106">
        <v>26.42</v>
      </c>
      <c r="N3187" s="106">
        <v>30.72</v>
      </c>
      <c r="O3187" s="106">
        <v>39.53</v>
      </c>
    </row>
    <row r="3188" spans="1:15">
      <c r="A3188" s="106">
        <v>2010</v>
      </c>
      <c r="B3188" s="106" t="s">
        <v>306</v>
      </c>
      <c r="C3188" s="106" t="s">
        <v>626</v>
      </c>
      <c r="D3188" s="106" t="s">
        <v>634</v>
      </c>
      <c r="E3188" s="106" t="s">
        <v>631</v>
      </c>
      <c r="F3188" s="106" t="s">
        <v>629</v>
      </c>
      <c r="G3188" s="106">
        <v>12.58</v>
      </c>
      <c r="H3188" s="106">
        <v>13.63</v>
      </c>
      <c r="I3188" s="106">
        <v>14.05</v>
      </c>
      <c r="J3188" s="106">
        <v>14.57</v>
      </c>
      <c r="K3188" s="106">
        <v>14.99</v>
      </c>
      <c r="L3188" s="106">
        <v>15.52</v>
      </c>
      <c r="M3188" s="106">
        <v>16.04</v>
      </c>
      <c r="N3188" s="106">
        <v>16.88</v>
      </c>
      <c r="O3188" s="106">
        <v>18.45</v>
      </c>
    </row>
    <row r="3189" spans="1:15">
      <c r="A3189" s="106">
        <v>2010</v>
      </c>
      <c r="B3189" s="106" t="s">
        <v>306</v>
      </c>
      <c r="C3189" s="106" t="s">
        <v>630</v>
      </c>
      <c r="D3189" s="106" t="s">
        <v>634</v>
      </c>
      <c r="E3189" s="106" t="s">
        <v>631</v>
      </c>
      <c r="F3189" s="106" t="s">
        <v>629</v>
      </c>
      <c r="G3189" s="106">
        <v>12.58</v>
      </c>
      <c r="H3189" s="106">
        <v>13.63</v>
      </c>
      <c r="I3189" s="106">
        <v>14.05</v>
      </c>
      <c r="J3189" s="106">
        <v>14.57</v>
      </c>
      <c r="K3189" s="106">
        <v>14.99</v>
      </c>
      <c r="L3189" s="106">
        <v>15.52</v>
      </c>
      <c r="M3189" s="106">
        <v>16.04</v>
      </c>
      <c r="N3189" s="106">
        <v>16.88</v>
      </c>
      <c r="O3189" s="106">
        <v>18.45</v>
      </c>
    </row>
    <row r="3190" spans="1:15">
      <c r="A3190" s="106">
        <v>2010</v>
      </c>
      <c r="B3190" s="106" t="s">
        <v>306</v>
      </c>
      <c r="C3190" s="106" t="s">
        <v>626</v>
      </c>
      <c r="D3190" s="106" t="s">
        <v>634</v>
      </c>
      <c r="E3190" s="106" t="s">
        <v>631</v>
      </c>
      <c r="F3190" s="106" t="s">
        <v>301</v>
      </c>
      <c r="G3190" s="106">
        <v>11.43</v>
      </c>
      <c r="H3190" s="106">
        <v>12.37</v>
      </c>
      <c r="I3190" s="106">
        <v>13.11</v>
      </c>
      <c r="J3190" s="106">
        <v>13.74</v>
      </c>
      <c r="K3190" s="106">
        <v>14.26</v>
      </c>
      <c r="L3190" s="106">
        <v>14.99</v>
      </c>
      <c r="M3190" s="106">
        <v>15.62</v>
      </c>
      <c r="N3190" s="106">
        <v>16.46</v>
      </c>
      <c r="O3190" s="106">
        <v>17.93</v>
      </c>
    </row>
    <row r="3191" spans="1:15">
      <c r="A3191" s="106">
        <v>2010</v>
      </c>
      <c r="B3191" s="106" t="s">
        <v>306</v>
      </c>
      <c r="C3191" s="106" t="s">
        <v>630</v>
      </c>
      <c r="D3191" s="106" t="s">
        <v>634</v>
      </c>
      <c r="E3191" s="106" t="s">
        <v>631</v>
      </c>
      <c r="F3191" s="106" t="s">
        <v>301</v>
      </c>
      <c r="G3191" s="106">
        <v>11.43</v>
      </c>
      <c r="H3191" s="106">
        <v>12.37</v>
      </c>
      <c r="I3191" s="106">
        <v>13.11</v>
      </c>
      <c r="J3191" s="106">
        <v>13.74</v>
      </c>
      <c r="K3191" s="106">
        <v>14.26</v>
      </c>
      <c r="L3191" s="106">
        <v>14.99</v>
      </c>
      <c r="M3191" s="106">
        <v>15.62</v>
      </c>
      <c r="N3191" s="106">
        <v>16.46</v>
      </c>
      <c r="O3191" s="106">
        <v>17.93</v>
      </c>
    </row>
    <row r="3192" spans="1:15">
      <c r="A3192" s="106">
        <v>2010</v>
      </c>
      <c r="B3192" s="106" t="s">
        <v>306</v>
      </c>
      <c r="C3192" s="106" t="s">
        <v>626</v>
      </c>
      <c r="D3192" s="106" t="s">
        <v>634</v>
      </c>
      <c r="E3192" s="106" t="s">
        <v>631</v>
      </c>
      <c r="F3192" s="106" t="s">
        <v>353</v>
      </c>
      <c r="G3192" s="106">
        <v>12.37</v>
      </c>
      <c r="H3192" s="106">
        <v>13.42</v>
      </c>
      <c r="I3192" s="106">
        <v>13.95</v>
      </c>
      <c r="J3192" s="106">
        <v>14.47</v>
      </c>
      <c r="K3192" s="106">
        <v>14.89</v>
      </c>
      <c r="L3192" s="106">
        <v>15.41</v>
      </c>
      <c r="M3192" s="106">
        <v>16.04</v>
      </c>
      <c r="N3192" s="106">
        <v>16.78</v>
      </c>
      <c r="O3192" s="106">
        <v>18.350000000000001</v>
      </c>
    </row>
    <row r="3193" spans="1:15">
      <c r="A3193" s="106">
        <v>2010</v>
      </c>
      <c r="B3193" s="106" t="s">
        <v>306</v>
      </c>
      <c r="C3193" s="106" t="s">
        <v>630</v>
      </c>
      <c r="D3193" s="106" t="s">
        <v>634</v>
      </c>
      <c r="E3193" s="106" t="s">
        <v>631</v>
      </c>
      <c r="F3193" s="106" t="s">
        <v>353</v>
      </c>
      <c r="G3193" s="106">
        <v>12.37</v>
      </c>
      <c r="H3193" s="106">
        <v>13.42</v>
      </c>
      <c r="I3193" s="106">
        <v>13.95</v>
      </c>
      <c r="J3193" s="106">
        <v>14.47</v>
      </c>
      <c r="K3193" s="106">
        <v>14.89</v>
      </c>
      <c r="L3193" s="106">
        <v>15.41</v>
      </c>
      <c r="M3193" s="106">
        <v>16.04</v>
      </c>
      <c r="N3193" s="106">
        <v>16.78</v>
      </c>
      <c r="O3193" s="106">
        <v>18.350000000000001</v>
      </c>
    </row>
    <row r="3194" spans="1:15">
      <c r="A3194" s="106">
        <v>2010</v>
      </c>
      <c r="B3194" s="106" t="s">
        <v>306</v>
      </c>
      <c r="C3194" s="106" t="s">
        <v>626</v>
      </c>
      <c r="D3194" s="106" t="s">
        <v>634</v>
      </c>
      <c r="E3194" s="106" t="s">
        <v>353</v>
      </c>
      <c r="F3194" s="106" t="s">
        <v>629</v>
      </c>
      <c r="G3194" s="106">
        <v>13.32</v>
      </c>
      <c r="H3194" s="106">
        <v>14.15</v>
      </c>
      <c r="I3194" s="106">
        <v>14.89</v>
      </c>
      <c r="J3194" s="106">
        <v>15.62</v>
      </c>
      <c r="K3194" s="106">
        <v>16.57</v>
      </c>
      <c r="L3194" s="106">
        <v>17.82</v>
      </c>
      <c r="M3194" s="106">
        <v>19.920000000000002</v>
      </c>
      <c r="N3194" s="106">
        <v>23.49</v>
      </c>
      <c r="O3194" s="106">
        <v>30.3</v>
      </c>
    </row>
    <row r="3195" spans="1:15">
      <c r="A3195" s="106">
        <v>2010</v>
      </c>
      <c r="B3195" s="106" t="s">
        <v>306</v>
      </c>
      <c r="C3195" s="106" t="s">
        <v>630</v>
      </c>
      <c r="D3195" s="106" t="s">
        <v>634</v>
      </c>
      <c r="E3195" s="106" t="s">
        <v>353</v>
      </c>
      <c r="F3195" s="106" t="s">
        <v>629</v>
      </c>
      <c r="G3195" s="106">
        <v>13.32</v>
      </c>
      <c r="H3195" s="106">
        <v>14.15</v>
      </c>
      <c r="I3195" s="106">
        <v>14.89</v>
      </c>
      <c r="J3195" s="106">
        <v>15.62</v>
      </c>
      <c r="K3195" s="106">
        <v>16.57</v>
      </c>
      <c r="L3195" s="106">
        <v>17.82</v>
      </c>
      <c r="M3195" s="106">
        <v>19.920000000000002</v>
      </c>
      <c r="N3195" s="106">
        <v>23.49</v>
      </c>
      <c r="O3195" s="106">
        <v>30.3</v>
      </c>
    </row>
    <row r="3196" spans="1:15">
      <c r="A3196" s="106">
        <v>2010</v>
      </c>
      <c r="B3196" s="106" t="s">
        <v>306</v>
      </c>
      <c r="C3196" s="106" t="s">
        <v>626</v>
      </c>
      <c r="D3196" s="106" t="s">
        <v>634</v>
      </c>
      <c r="E3196" s="106" t="s">
        <v>353</v>
      </c>
      <c r="F3196" s="106" t="s">
        <v>301</v>
      </c>
      <c r="G3196" s="106">
        <v>11.74</v>
      </c>
      <c r="H3196" s="106">
        <v>13</v>
      </c>
      <c r="I3196" s="106">
        <v>13.84</v>
      </c>
      <c r="J3196" s="106">
        <v>14.68</v>
      </c>
      <c r="K3196" s="106">
        <v>15.41</v>
      </c>
      <c r="L3196" s="106">
        <v>16.36</v>
      </c>
      <c r="M3196" s="106">
        <v>17.72</v>
      </c>
      <c r="N3196" s="106">
        <v>19.71</v>
      </c>
      <c r="O3196" s="106">
        <v>24.01</v>
      </c>
    </row>
    <row r="3197" spans="1:15">
      <c r="A3197" s="106">
        <v>2010</v>
      </c>
      <c r="B3197" s="106" t="s">
        <v>306</v>
      </c>
      <c r="C3197" s="106" t="s">
        <v>630</v>
      </c>
      <c r="D3197" s="106" t="s">
        <v>634</v>
      </c>
      <c r="E3197" s="106" t="s">
        <v>353</v>
      </c>
      <c r="F3197" s="106" t="s">
        <v>301</v>
      </c>
      <c r="G3197" s="106">
        <v>11.74</v>
      </c>
      <c r="H3197" s="106">
        <v>13</v>
      </c>
      <c r="I3197" s="106">
        <v>13.84</v>
      </c>
      <c r="J3197" s="106">
        <v>14.68</v>
      </c>
      <c r="K3197" s="106">
        <v>15.41</v>
      </c>
      <c r="L3197" s="106">
        <v>16.36</v>
      </c>
      <c r="M3197" s="106">
        <v>17.72</v>
      </c>
      <c r="N3197" s="106">
        <v>19.71</v>
      </c>
      <c r="O3197" s="106">
        <v>24.01</v>
      </c>
    </row>
    <row r="3198" spans="1:15">
      <c r="A3198" s="106">
        <v>2010</v>
      </c>
      <c r="B3198" s="106" t="s">
        <v>306</v>
      </c>
      <c r="C3198" s="106" t="s">
        <v>626</v>
      </c>
      <c r="D3198" s="106" t="s">
        <v>634</v>
      </c>
      <c r="E3198" s="106" t="s">
        <v>353</v>
      </c>
      <c r="F3198" s="106" t="s">
        <v>353</v>
      </c>
      <c r="G3198" s="106">
        <v>13</v>
      </c>
      <c r="H3198" s="106">
        <v>14.05</v>
      </c>
      <c r="I3198" s="106">
        <v>14.78</v>
      </c>
      <c r="J3198" s="106">
        <v>15.52</v>
      </c>
      <c r="K3198" s="106">
        <v>16.36</v>
      </c>
      <c r="L3198" s="106">
        <v>17.510000000000002</v>
      </c>
      <c r="M3198" s="106">
        <v>19.61</v>
      </c>
      <c r="N3198" s="106">
        <v>22.75</v>
      </c>
      <c r="O3198" s="106">
        <v>29.57</v>
      </c>
    </row>
    <row r="3199" spans="1:15">
      <c r="A3199" s="106">
        <v>2010</v>
      </c>
      <c r="B3199" s="106" t="s">
        <v>306</v>
      </c>
      <c r="C3199" s="106" t="s">
        <v>630</v>
      </c>
      <c r="D3199" s="106" t="s">
        <v>634</v>
      </c>
      <c r="E3199" s="106" t="s">
        <v>353</v>
      </c>
      <c r="F3199" s="106" t="s">
        <v>353</v>
      </c>
      <c r="G3199" s="106">
        <v>13</v>
      </c>
      <c r="H3199" s="106">
        <v>14.05</v>
      </c>
      <c r="I3199" s="106">
        <v>14.78</v>
      </c>
      <c r="J3199" s="106">
        <v>15.52</v>
      </c>
      <c r="K3199" s="106">
        <v>16.36</v>
      </c>
      <c r="L3199" s="106">
        <v>17.510000000000002</v>
      </c>
      <c r="M3199" s="106">
        <v>19.61</v>
      </c>
      <c r="N3199" s="106">
        <v>22.75</v>
      </c>
      <c r="O3199" s="106">
        <v>29.57</v>
      </c>
    </row>
    <row r="3200" spans="1:15">
      <c r="A3200" s="106">
        <v>2010</v>
      </c>
      <c r="B3200" s="106" t="s">
        <v>304</v>
      </c>
      <c r="C3200" s="106" t="s">
        <v>626</v>
      </c>
      <c r="D3200" s="106" t="s">
        <v>627</v>
      </c>
      <c r="E3200" s="106" t="s">
        <v>641</v>
      </c>
      <c r="F3200" s="106" t="s">
        <v>629</v>
      </c>
      <c r="G3200" s="106" t="s">
        <v>635</v>
      </c>
      <c r="H3200" s="106" t="s">
        <v>635</v>
      </c>
      <c r="I3200" s="106" t="s">
        <v>635</v>
      </c>
      <c r="J3200" s="106" t="s">
        <v>635</v>
      </c>
      <c r="K3200" s="106" t="s">
        <v>635</v>
      </c>
      <c r="L3200" s="106" t="s">
        <v>635</v>
      </c>
      <c r="M3200" s="106" t="s">
        <v>635</v>
      </c>
      <c r="N3200" s="106" t="s">
        <v>635</v>
      </c>
      <c r="O3200" s="106" t="s">
        <v>635</v>
      </c>
    </row>
    <row r="3201" spans="1:15">
      <c r="A3201" s="106">
        <v>2010</v>
      </c>
      <c r="B3201" s="106" t="s">
        <v>304</v>
      </c>
      <c r="C3201" s="106" t="s">
        <v>630</v>
      </c>
      <c r="D3201" s="106" t="s">
        <v>627</v>
      </c>
      <c r="E3201" s="106" t="s">
        <v>641</v>
      </c>
      <c r="F3201" s="106" t="s">
        <v>629</v>
      </c>
      <c r="G3201" s="106" t="s">
        <v>635</v>
      </c>
      <c r="H3201" s="106" t="s">
        <v>635</v>
      </c>
      <c r="I3201" s="106" t="s">
        <v>635</v>
      </c>
      <c r="J3201" s="106" t="s">
        <v>635</v>
      </c>
      <c r="K3201" s="106" t="s">
        <v>635</v>
      </c>
      <c r="L3201" s="106" t="s">
        <v>635</v>
      </c>
      <c r="M3201" s="106" t="s">
        <v>635</v>
      </c>
      <c r="N3201" s="106" t="s">
        <v>635</v>
      </c>
      <c r="O3201" s="106" t="s">
        <v>635</v>
      </c>
    </row>
    <row r="3202" spans="1:15">
      <c r="A3202" s="106">
        <v>2010</v>
      </c>
      <c r="B3202" s="106" t="s">
        <v>304</v>
      </c>
      <c r="C3202" s="106" t="s">
        <v>626</v>
      </c>
      <c r="D3202" s="106" t="s">
        <v>627</v>
      </c>
      <c r="E3202" s="106" t="s">
        <v>641</v>
      </c>
      <c r="F3202" s="106" t="s">
        <v>353</v>
      </c>
      <c r="G3202" s="106" t="s">
        <v>635</v>
      </c>
      <c r="H3202" s="106" t="s">
        <v>635</v>
      </c>
      <c r="I3202" s="106" t="s">
        <v>635</v>
      </c>
      <c r="J3202" s="106" t="s">
        <v>635</v>
      </c>
      <c r="K3202" s="106" t="s">
        <v>635</v>
      </c>
      <c r="L3202" s="106" t="s">
        <v>635</v>
      </c>
      <c r="M3202" s="106" t="s">
        <v>635</v>
      </c>
      <c r="N3202" s="106" t="s">
        <v>635</v>
      </c>
      <c r="O3202" s="106" t="s">
        <v>635</v>
      </c>
    </row>
    <row r="3203" spans="1:15">
      <c r="A3203" s="106">
        <v>2010</v>
      </c>
      <c r="B3203" s="106" t="s">
        <v>304</v>
      </c>
      <c r="C3203" s="106" t="s">
        <v>630</v>
      </c>
      <c r="D3203" s="106" t="s">
        <v>627</v>
      </c>
      <c r="E3203" s="106" t="s">
        <v>641</v>
      </c>
      <c r="F3203" s="106" t="s">
        <v>353</v>
      </c>
      <c r="G3203" s="106" t="s">
        <v>635</v>
      </c>
      <c r="H3203" s="106" t="s">
        <v>635</v>
      </c>
      <c r="I3203" s="106" t="s">
        <v>635</v>
      </c>
      <c r="J3203" s="106" t="s">
        <v>635</v>
      </c>
      <c r="K3203" s="106" t="s">
        <v>635</v>
      </c>
      <c r="L3203" s="106" t="s">
        <v>635</v>
      </c>
      <c r="M3203" s="106" t="s">
        <v>635</v>
      </c>
      <c r="N3203" s="106" t="s">
        <v>635</v>
      </c>
      <c r="O3203" s="106" t="s">
        <v>635</v>
      </c>
    </row>
    <row r="3204" spans="1:15">
      <c r="A3204" s="106">
        <v>2010</v>
      </c>
      <c r="B3204" s="106" t="s">
        <v>304</v>
      </c>
      <c r="C3204" s="106" t="s">
        <v>626</v>
      </c>
      <c r="D3204" s="106" t="s">
        <v>627</v>
      </c>
      <c r="E3204" s="106" t="s">
        <v>628</v>
      </c>
      <c r="F3204" s="106" t="s">
        <v>629</v>
      </c>
      <c r="G3204" s="106">
        <v>6.3</v>
      </c>
      <c r="H3204" s="106">
        <v>7.63</v>
      </c>
      <c r="I3204" s="106">
        <v>8.69</v>
      </c>
      <c r="J3204" s="106">
        <v>9.74</v>
      </c>
      <c r="K3204" s="106">
        <v>11.01</v>
      </c>
      <c r="L3204" s="106">
        <v>12.45</v>
      </c>
      <c r="M3204" s="106">
        <v>14.34</v>
      </c>
      <c r="N3204" s="106">
        <v>16.91</v>
      </c>
      <c r="O3204" s="106">
        <v>22.28</v>
      </c>
    </row>
    <row r="3205" spans="1:15">
      <c r="A3205" s="106">
        <v>2010</v>
      </c>
      <c r="B3205" s="106" t="s">
        <v>304</v>
      </c>
      <c r="C3205" s="106" t="s">
        <v>630</v>
      </c>
      <c r="D3205" s="106" t="s">
        <v>627</v>
      </c>
      <c r="E3205" s="106" t="s">
        <v>628</v>
      </c>
      <c r="F3205" s="106" t="s">
        <v>629</v>
      </c>
      <c r="G3205" s="106">
        <v>6.3</v>
      </c>
      <c r="H3205" s="106">
        <v>7.63</v>
      </c>
      <c r="I3205" s="106">
        <v>8.69</v>
      </c>
      <c r="J3205" s="106">
        <v>9.74</v>
      </c>
      <c r="K3205" s="106">
        <v>11.01</v>
      </c>
      <c r="L3205" s="106">
        <v>12.45</v>
      </c>
      <c r="M3205" s="106">
        <v>14.34</v>
      </c>
      <c r="N3205" s="106">
        <v>16.91</v>
      </c>
      <c r="O3205" s="106">
        <v>22.28</v>
      </c>
    </row>
    <row r="3206" spans="1:15">
      <c r="A3206" s="106">
        <v>2010</v>
      </c>
      <c r="B3206" s="106" t="s">
        <v>304</v>
      </c>
      <c r="C3206" s="106" t="s">
        <v>626</v>
      </c>
      <c r="D3206" s="106" t="s">
        <v>627</v>
      </c>
      <c r="E3206" s="106" t="s">
        <v>628</v>
      </c>
      <c r="F3206" s="106" t="s">
        <v>301</v>
      </c>
      <c r="G3206" s="106">
        <v>7.87</v>
      </c>
      <c r="H3206" s="106">
        <v>8.33</v>
      </c>
      <c r="I3206" s="106">
        <v>9.82</v>
      </c>
      <c r="J3206" s="106">
        <v>11.02</v>
      </c>
      <c r="K3206" s="106">
        <v>12.07</v>
      </c>
      <c r="L3206" s="106">
        <v>15.69</v>
      </c>
      <c r="M3206" s="106">
        <v>20.56</v>
      </c>
      <c r="N3206" s="106">
        <v>23.38</v>
      </c>
      <c r="O3206" s="106">
        <v>26.55</v>
      </c>
    </row>
    <row r="3207" spans="1:15">
      <c r="A3207" s="106">
        <v>2010</v>
      </c>
      <c r="B3207" s="106" t="s">
        <v>304</v>
      </c>
      <c r="C3207" s="106" t="s">
        <v>630</v>
      </c>
      <c r="D3207" s="106" t="s">
        <v>627</v>
      </c>
      <c r="E3207" s="106" t="s">
        <v>628</v>
      </c>
      <c r="F3207" s="106" t="s">
        <v>301</v>
      </c>
      <c r="G3207" s="106">
        <v>7.87</v>
      </c>
      <c r="H3207" s="106">
        <v>8.33</v>
      </c>
      <c r="I3207" s="106">
        <v>9.82</v>
      </c>
      <c r="J3207" s="106">
        <v>11.02</v>
      </c>
      <c r="K3207" s="106">
        <v>12.07</v>
      </c>
      <c r="L3207" s="106">
        <v>15.69</v>
      </c>
      <c r="M3207" s="106">
        <v>20.56</v>
      </c>
      <c r="N3207" s="106">
        <v>23.38</v>
      </c>
      <c r="O3207" s="106">
        <v>26.55</v>
      </c>
    </row>
    <row r="3208" spans="1:15">
      <c r="A3208" s="106">
        <v>2010</v>
      </c>
      <c r="B3208" s="106" t="s">
        <v>304</v>
      </c>
      <c r="C3208" s="106" t="s">
        <v>626</v>
      </c>
      <c r="D3208" s="106" t="s">
        <v>627</v>
      </c>
      <c r="E3208" s="106" t="s">
        <v>628</v>
      </c>
      <c r="F3208" s="106" t="s">
        <v>353</v>
      </c>
      <c r="G3208" s="106">
        <v>6.31</v>
      </c>
      <c r="H3208" s="106">
        <v>7.65</v>
      </c>
      <c r="I3208" s="106">
        <v>8.6999999999999993</v>
      </c>
      <c r="J3208" s="106">
        <v>9.75</v>
      </c>
      <c r="K3208" s="106">
        <v>11.02</v>
      </c>
      <c r="L3208" s="106">
        <v>12.46</v>
      </c>
      <c r="M3208" s="106">
        <v>14.36</v>
      </c>
      <c r="N3208" s="106">
        <v>16.96</v>
      </c>
      <c r="O3208" s="106">
        <v>22.39</v>
      </c>
    </row>
    <row r="3209" spans="1:15">
      <c r="A3209" s="106">
        <v>2010</v>
      </c>
      <c r="B3209" s="106" t="s">
        <v>304</v>
      </c>
      <c r="C3209" s="106" t="s">
        <v>630</v>
      </c>
      <c r="D3209" s="106" t="s">
        <v>627</v>
      </c>
      <c r="E3209" s="106" t="s">
        <v>628</v>
      </c>
      <c r="F3209" s="106" t="s">
        <v>353</v>
      </c>
      <c r="G3209" s="106">
        <v>6.31</v>
      </c>
      <c r="H3209" s="106">
        <v>7.65</v>
      </c>
      <c r="I3209" s="106">
        <v>8.6999999999999993</v>
      </c>
      <c r="J3209" s="106">
        <v>9.75</v>
      </c>
      <c r="K3209" s="106">
        <v>11.02</v>
      </c>
      <c r="L3209" s="106">
        <v>12.46</v>
      </c>
      <c r="M3209" s="106">
        <v>14.36</v>
      </c>
      <c r="N3209" s="106">
        <v>16.96</v>
      </c>
      <c r="O3209" s="106">
        <v>22.39</v>
      </c>
    </row>
    <row r="3210" spans="1:15">
      <c r="A3210" s="106">
        <v>2010</v>
      </c>
      <c r="B3210" s="106" t="s">
        <v>304</v>
      </c>
      <c r="C3210" s="106" t="s">
        <v>626</v>
      </c>
      <c r="D3210" s="106" t="s">
        <v>627</v>
      </c>
      <c r="E3210" s="106" t="s">
        <v>631</v>
      </c>
      <c r="F3210" s="106" t="s">
        <v>629</v>
      </c>
      <c r="G3210" s="106">
        <v>3.9</v>
      </c>
      <c r="H3210" s="106">
        <v>4.37</v>
      </c>
      <c r="I3210" s="106">
        <v>4.5999999999999996</v>
      </c>
      <c r="J3210" s="106">
        <v>5.0199999999999996</v>
      </c>
      <c r="K3210" s="106">
        <v>5.57</v>
      </c>
      <c r="L3210" s="106">
        <v>6.23</v>
      </c>
      <c r="M3210" s="106">
        <v>7.09</v>
      </c>
      <c r="N3210" s="106">
        <v>8.17</v>
      </c>
      <c r="O3210" s="106">
        <v>9.93</v>
      </c>
    </row>
    <row r="3211" spans="1:15">
      <c r="A3211" s="106">
        <v>2010</v>
      </c>
      <c r="B3211" s="106" t="s">
        <v>304</v>
      </c>
      <c r="C3211" s="106" t="s">
        <v>630</v>
      </c>
      <c r="D3211" s="106" t="s">
        <v>627</v>
      </c>
      <c r="E3211" s="106" t="s">
        <v>631</v>
      </c>
      <c r="F3211" s="106" t="s">
        <v>629</v>
      </c>
      <c r="G3211" s="106">
        <v>3.9</v>
      </c>
      <c r="H3211" s="106">
        <v>4.37</v>
      </c>
      <c r="I3211" s="106">
        <v>4.5999999999999996</v>
      </c>
      <c r="J3211" s="106">
        <v>5.0199999999999996</v>
      </c>
      <c r="K3211" s="106">
        <v>5.57</v>
      </c>
      <c r="L3211" s="106">
        <v>6.23</v>
      </c>
      <c r="M3211" s="106">
        <v>7.09</v>
      </c>
      <c r="N3211" s="106">
        <v>8.17</v>
      </c>
      <c r="O3211" s="106">
        <v>9.93</v>
      </c>
    </row>
    <row r="3212" spans="1:15">
      <c r="A3212" s="106">
        <v>2010</v>
      </c>
      <c r="B3212" s="106" t="s">
        <v>304</v>
      </c>
      <c r="C3212" s="106" t="s">
        <v>626</v>
      </c>
      <c r="D3212" s="106" t="s">
        <v>627</v>
      </c>
      <c r="E3212" s="106" t="s">
        <v>631</v>
      </c>
      <c r="F3212" s="106" t="s">
        <v>301</v>
      </c>
      <c r="G3212" s="106">
        <v>3.88</v>
      </c>
      <c r="H3212" s="106">
        <v>3.89</v>
      </c>
      <c r="I3212" s="106">
        <v>3.89</v>
      </c>
      <c r="J3212" s="106">
        <v>3.9</v>
      </c>
      <c r="K3212" s="106">
        <v>3.91</v>
      </c>
      <c r="L3212" s="106">
        <v>4.42</v>
      </c>
      <c r="M3212" s="106">
        <v>4.62</v>
      </c>
      <c r="N3212" s="106">
        <v>4.75</v>
      </c>
      <c r="O3212" s="106">
        <v>6.42</v>
      </c>
    </row>
    <row r="3213" spans="1:15">
      <c r="A3213" s="106">
        <v>2010</v>
      </c>
      <c r="B3213" s="106" t="s">
        <v>304</v>
      </c>
      <c r="C3213" s="106" t="s">
        <v>630</v>
      </c>
      <c r="D3213" s="106" t="s">
        <v>627</v>
      </c>
      <c r="E3213" s="106" t="s">
        <v>631</v>
      </c>
      <c r="F3213" s="106" t="s">
        <v>301</v>
      </c>
      <c r="G3213" s="106">
        <v>3.88</v>
      </c>
      <c r="H3213" s="106">
        <v>3.89</v>
      </c>
      <c r="I3213" s="106">
        <v>3.89</v>
      </c>
      <c r="J3213" s="106">
        <v>3.9</v>
      </c>
      <c r="K3213" s="106">
        <v>3.91</v>
      </c>
      <c r="L3213" s="106">
        <v>4.42</v>
      </c>
      <c r="M3213" s="106">
        <v>4.62</v>
      </c>
      <c r="N3213" s="106">
        <v>4.75</v>
      </c>
      <c r="O3213" s="106">
        <v>6.42</v>
      </c>
    </row>
    <row r="3214" spans="1:15">
      <c r="A3214" s="106">
        <v>2010</v>
      </c>
      <c r="B3214" s="106" t="s">
        <v>304</v>
      </c>
      <c r="C3214" s="106" t="s">
        <v>626</v>
      </c>
      <c r="D3214" s="106" t="s">
        <v>627</v>
      </c>
      <c r="E3214" s="106" t="s">
        <v>631</v>
      </c>
      <c r="F3214" s="106" t="s">
        <v>353</v>
      </c>
      <c r="G3214" s="106">
        <v>3.9</v>
      </c>
      <c r="H3214" s="106">
        <v>4.37</v>
      </c>
      <c r="I3214" s="106">
        <v>4.58</v>
      </c>
      <c r="J3214" s="106">
        <v>4.96</v>
      </c>
      <c r="K3214" s="106">
        <v>5.52</v>
      </c>
      <c r="L3214" s="106">
        <v>6.19</v>
      </c>
      <c r="M3214" s="106">
        <v>7.03</v>
      </c>
      <c r="N3214" s="106">
        <v>8.1300000000000008</v>
      </c>
      <c r="O3214" s="106">
        <v>9.8699999999999992</v>
      </c>
    </row>
    <row r="3215" spans="1:15">
      <c r="A3215" s="106">
        <v>2010</v>
      </c>
      <c r="B3215" s="106" t="s">
        <v>304</v>
      </c>
      <c r="C3215" s="106" t="s">
        <v>630</v>
      </c>
      <c r="D3215" s="106" t="s">
        <v>627</v>
      </c>
      <c r="E3215" s="106" t="s">
        <v>631</v>
      </c>
      <c r="F3215" s="106" t="s">
        <v>353</v>
      </c>
      <c r="G3215" s="106">
        <v>3.9</v>
      </c>
      <c r="H3215" s="106">
        <v>4.37</v>
      </c>
      <c r="I3215" s="106">
        <v>4.58</v>
      </c>
      <c r="J3215" s="106">
        <v>4.96</v>
      </c>
      <c r="K3215" s="106">
        <v>5.52</v>
      </c>
      <c r="L3215" s="106">
        <v>6.19</v>
      </c>
      <c r="M3215" s="106">
        <v>7.03</v>
      </c>
      <c r="N3215" s="106">
        <v>8.1300000000000008</v>
      </c>
      <c r="O3215" s="106">
        <v>9.8699999999999992</v>
      </c>
    </row>
    <row r="3216" spans="1:15">
      <c r="A3216" s="106">
        <v>2010</v>
      </c>
      <c r="B3216" s="106" t="s">
        <v>304</v>
      </c>
      <c r="C3216" s="106" t="s">
        <v>626</v>
      </c>
      <c r="D3216" s="106" t="s">
        <v>627</v>
      </c>
      <c r="E3216" s="106" t="s">
        <v>353</v>
      </c>
      <c r="F3216" s="106" t="s">
        <v>629</v>
      </c>
      <c r="G3216" s="106">
        <v>4.37</v>
      </c>
      <c r="H3216" s="106">
        <v>4.88</v>
      </c>
      <c r="I3216" s="106">
        <v>5.74</v>
      </c>
      <c r="J3216" s="106">
        <v>6.75</v>
      </c>
      <c r="K3216" s="106">
        <v>7.86</v>
      </c>
      <c r="L3216" s="106">
        <v>9.0299999999999994</v>
      </c>
      <c r="M3216" s="106">
        <v>10.66</v>
      </c>
      <c r="N3216" s="106">
        <v>13.08</v>
      </c>
      <c r="O3216" s="106">
        <v>17.28</v>
      </c>
    </row>
    <row r="3217" spans="1:15">
      <c r="A3217" s="106">
        <v>2010</v>
      </c>
      <c r="B3217" s="106" t="s">
        <v>304</v>
      </c>
      <c r="C3217" s="106" t="s">
        <v>630</v>
      </c>
      <c r="D3217" s="106" t="s">
        <v>627</v>
      </c>
      <c r="E3217" s="106" t="s">
        <v>353</v>
      </c>
      <c r="F3217" s="106" t="s">
        <v>629</v>
      </c>
      <c r="G3217" s="106">
        <v>4.37</v>
      </c>
      <c r="H3217" s="106">
        <v>4.88</v>
      </c>
      <c r="I3217" s="106">
        <v>5.74</v>
      </c>
      <c r="J3217" s="106">
        <v>6.75</v>
      </c>
      <c r="K3217" s="106">
        <v>7.86</v>
      </c>
      <c r="L3217" s="106">
        <v>9.0299999999999994</v>
      </c>
      <c r="M3217" s="106">
        <v>10.66</v>
      </c>
      <c r="N3217" s="106">
        <v>13.08</v>
      </c>
      <c r="O3217" s="106">
        <v>17.28</v>
      </c>
    </row>
    <row r="3218" spans="1:15">
      <c r="A3218" s="106">
        <v>2010</v>
      </c>
      <c r="B3218" s="106" t="s">
        <v>304</v>
      </c>
      <c r="C3218" s="106" t="s">
        <v>626</v>
      </c>
      <c r="D3218" s="106" t="s">
        <v>627</v>
      </c>
      <c r="E3218" s="106" t="s">
        <v>353</v>
      </c>
      <c r="F3218" s="106" t="s">
        <v>301</v>
      </c>
      <c r="G3218" s="106">
        <v>3.89</v>
      </c>
      <c r="H3218" s="106">
        <v>3.89</v>
      </c>
      <c r="I3218" s="106">
        <v>3.9</v>
      </c>
      <c r="J3218" s="106">
        <v>4.17</v>
      </c>
      <c r="K3218" s="106">
        <v>4.62</v>
      </c>
      <c r="L3218" s="106">
        <v>4.76</v>
      </c>
      <c r="M3218" s="106">
        <v>7.39</v>
      </c>
      <c r="N3218" s="106">
        <v>9.82</v>
      </c>
      <c r="O3218" s="106">
        <v>16.61</v>
      </c>
    </row>
    <row r="3219" spans="1:15">
      <c r="A3219" s="106">
        <v>2010</v>
      </c>
      <c r="B3219" s="106" t="s">
        <v>304</v>
      </c>
      <c r="C3219" s="106" t="s">
        <v>630</v>
      </c>
      <c r="D3219" s="106" t="s">
        <v>627</v>
      </c>
      <c r="E3219" s="106" t="s">
        <v>353</v>
      </c>
      <c r="F3219" s="106" t="s">
        <v>301</v>
      </c>
      <c r="G3219" s="106">
        <v>3.89</v>
      </c>
      <c r="H3219" s="106">
        <v>3.89</v>
      </c>
      <c r="I3219" s="106">
        <v>3.9</v>
      </c>
      <c r="J3219" s="106">
        <v>4.17</v>
      </c>
      <c r="K3219" s="106">
        <v>4.62</v>
      </c>
      <c r="L3219" s="106">
        <v>4.76</v>
      </c>
      <c r="M3219" s="106">
        <v>7.39</v>
      </c>
      <c r="N3219" s="106">
        <v>9.82</v>
      </c>
      <c r="O3219" s="106">
        <v>16.61</v>
      </c>
    </row>
    <row r="3220" spans="1:15">
      <c r="A3220" s="106">
        <v>2010</v>
      </c>
      <c r="B3220" s="106" t="s">
        <v>304</v>
      </c>
      <c r="C3220" s="106" t="s">
        <v>626</v>
      </c>
      <c r="D3220" s="106" t="s">
        <v>627</v>
      </c>
      <c r="E3220" s="106" t="s">
        <v>353</v>
      </c>
      <c r="F3220" s="106" t="s">
        <v>353</v>
      </c>
      <c r="G3220" s="106">
        <v>4.37</v>
      </c>
      <c r="H3220" s="106">
        <v>4.83</v>
      </c>
      <c r="I3220" s="106">
        <v>5.66</v>
      </c>
      <c r="J3220" s="106">
        <v>6.7</v>
      </c>
      <c r="K3220" s="106">
        <v>7.81</v>
      </c>
      <c r="L3220" s="106">
        <v>8.99</v>
      </c>
      <c r="M3220" s="106">
        <v>10.63</v>
      </c>
      <c r="N3220" s="106">
        <v>13.05</v>
      </c>
      <c r="O3220" s="106">
        <v>17.28</v>
      </c>
    </row>
    <row r="3221" spans="1:15">
      <c r="A3221" s="106">
        <v>2010</v>
      </c>
      <c r="B3221" s="106" t="s">
        <v>304</v>
      </c>
      <c r="C3221" s="106" t="s">
        <v>630</v>
      </c>
      <c r="D3221" s="106" t="s">
        <v>627</v>
      </c>
      <c r="E3221" s="106" t="s">
        <v>353</v>
      </c>
      <c r="F3221" s="106" t="s">
        <v>353</v>
      </c>
      <c r="G3221" s="106">
        <v>4.37</v>
      </c>
      <c r="H3221" s="106">
        <v>4.83</v>
      </c>
      <c r="I3221" s="106">
        <v>5.66</v>
      </c>
      <c r="J3221" s="106">
        <v>6.7</v>
      </c>
      <c r="K3221" s="106">
        <v>7.81</v>
      </c>
      <c r="L3221" s="106">
        <v>8.99</v>
      </c>
      <c r="M3221" s="106">
        <v>10.63</v>
      </c>
      <c r="N3221" s="106">
        <v>13.05</v>
      </c>
      <c r="O3221" s="106">
        <v>17.28</v>
      </c>
    </row>
    <row r="3222" spans="1:15">
      <c r="A3222" s="106">
        <v>2010</v>
      </c>
      <c r="B3222" s="106" t="s">
        <v>304</v>
      </c>
      <c r="C3222" s="106" t="s">
        <v>626</v>
      </c>
      <c r="D3222" s="106" t="s">
        <v>113</v>
      </c>
      <c r="E3222" s="106" t="s">
        <v>628</v>
      </c>
      <c r="F3222" s="106" t="s">
        <v>629</v>
      </c>
      <c r="G3222" s="106">
        <v>6.07</v>
      </c>
      <c r="H3222" s="106">
        <v>7.22</v>
      </c>
      <c r="I3222" s="106">
        <v>8.1300000000000008</v>
      </c>
      <c r="J3222" s="106">
        <v>9.08</v>
      </c>
      <c r="K3222" s="106">
        <v>9.92</v>
      </c>
      <c r="L3222" s="106">
        <v>10.93</v>
      </c>
      <c r="M3222" s="106">
        <v>12.51</v>
      </c>
      <c r="N3222" s="106">
        <v>15.22</v>
      </c>
      <c r="O3222" s="106">
        <v>21.2</v>
      </c>
    </row>
    <row r="3223" spans="1:15">
      <c r="A3223" s="106">
        <v>2010</v>
      </c>
      <c r="B3223" s="106" t="s">
        <v>304</v>
      </c>
      <c r="C3223" s="106" t="s">
        <v>630</v>
      </c>
      <c r="D3223" s="106" t="s">
        <v>113</v>
      </c>
      <c r="E3223" s="106" t="s">
        <v>628</v>
      </c>
      <c r="F3223" s="106" t="s">
        <v>629</v>
      </c>
      <c r="G3223" s="106">
        <v>6.07</v>
      </c>
      <c r="H3223" s="106">
        <v>7.22</v>
      </c>
      <c r="I3223" s="106">
        <v>8.1300000000000008</v>
      </c>
      <c r="J3223" s="106">
        <v>9.08</v>
      </c>
      <c r="K3223" s="106">
        <v>9.92</v>
      </c>
      <c r="L3223" s="106">
        <v>10.93</v>
      </c>
      <c r="M3223" s="106">
        <v>12.51</v>
      </c>
      <c r="N3223" s="106">
        <v>15.22</v>
      </c>
      <c r="O3223" s="106">
        <v>21.2</v>
      </c>
    </row>
    <row r="3224" spans="1:15">
      <c r="A3224" s="106">
        <v>2010</v>
      </c>
      <c r="B3224" s="106" t="s">
        <v>304</v>
      </c>
      <c r="C3224" s="106" t="s">
        <v>626</v>
      </c>
      <c r="D3224" s="106" t="s">
        <v>113</v>
      </c>
      <c r="E3224" s="106" t="s">
        <v>628</v>
      </c>
      <c r="F3224" s="106" t="s">
        <v>301</v>
      </c>
      <c r="G3224" s="106" t="s">
        <v>635</v>
      </c>
      <c r="H3224" s="106" t="s">
        <v>635</v>
      </c>
      <c r="I3224" s="106" t="s">
        <v>635</v>
      </c>
      <c r="J3224" s="106" t="s">
        <v>635</v>
      </c>
      <c r="K3224" s="106" t="s">
        <v>635</v>
      </c>
      <c r="L3224" s="106" t="s">
        <v>635</v>
      </c>
      <c r="M3224" s="106" t="s">
        <v>635</v>
      </c>
      <c r="N3224" s="106" t="s">
        <v>635</v>
      </c>
      <c r="O3224" s="106" t="s">
        <v>635</v>
      </c>
    </row>
    <row r="3225" spans="1:15">
      <c r="A3225" s="106">
        <v>2010</v>
      </c>
      <c r="B3225" s="106" t="s">
        <v>304</v>
      </c>
      <c r="C3225" s="106" t="s">
        <v>630</v>
      </c>
      <c r="D3225" s="106" t="s">
        <v>113</v>
      </c>
      <c r="E3225" s="106" t="s">
        <v>628</v>
      </c>
      <c r="F3225" s="106" t="s">
        <v>301</v>
      </c>
      <c r="G3225" s="106" t="s">
        <v>635</v>
      </c>
      <c r="H3225" s="106" t="s">
        <v>635</v>
      </c>
      <c r="I3225" s="106" t="s">
        <v>635</v>
      </c>
      <c r="J3225" s="106" t="s">
        <v>635</v>
      </c>
      <c r="K3225" s="106" t="s">
        <v>635</v>
      </c>
      <c r="L3225" s="106" t="s">
        <v>635</v>
      </c>
      <c r="M3225" s="106" t="s">
        <v>635</v>
      </c>
      <c r="N3225" s="106" t="s">
        <v>635</v>
      </c>
      <c r="O3225" s="106" t="s">
        <v>635</v>
      </c>
    </row>
    <row r="3226" spans="1:15">
      <c r="A3226" s="106">
        <v>2010</v>
      </c>
      <c r="B3226" s="106" t="s">
        <v>304</v>
      </c>
      <c r="C3226" s="106" t="s">
        <v>626</v>
      </c>
      <c r="D3226" s="106" t="s">
        <v>113</v>
      </c>
      <c r="E3226" s="106" t="s">
        <v>628</v>
      </c>
      <c r="F3226" s="106" t="s">
        <v>353</v>
      </c>
      <c r="G3226" s="106">
        <v>5.92</v>
      </c>
      <c r="H3226" s="106">
        <v>7.14</v>
      </c>
      <c r="I3226" s="106">
        <v>8.1</v>
      </c>
      <c r="J3226" s="106">
        <v>9.01</v>
      </c>
      <c r="K3226" s="106">
        <v>9.92</v>
      </c>
      <c r="L3226" s="106">
        <v>10.93</v>
      </c>
      <c r="M3226" s="106">
        <v>12.51</v>
      </c>
      <c r="N3226" s="106">
        <v>15.22</v>
      </c>
      <c r="O3226" s="106">
        <v>21.25</v>
      </c>
    </row>
    <row r="3227" spans="1:15">
      <c r="A3227" s="106">
        <v>2010</v>
      </c>
      <c r="B3227" s="106" t="s">
        <v>304</v>
      </c>
      <c r="C3227" s="106" t="s">
        <v>630</v>
      </c>
      <c r="D3227" s="106" t="s">
        <v>113</v>
      </c>
      <c r="E3227" s="106" t="s">
        <v>628</v>
      </c>
      <c r="F3227" s="106" t="s">
        <v>353</v>
      </c>
      <c r="G3227" s="106">
        <v>5.92</v>
      </c>
      <c r="H3227" s="106">
        <v>7.14</v>
      </c>
      <c r="I3227" s="106">
        <v>8.1</v>
      </c>
      <c r="J3227" s="106">
        <v>9.01</v>
      </c>
      <c r="K3227" s="106">
        <v>9.92</v>
      </c>
      <c r="L3227" s="106">
        <v>10.93</v>
      </c>
      <c r="M3227" s="106">
        <v>12.51</v>
      </c>
      <c r="N3227" s="106">
        <v>15.22</v>
      </c>
      <c r="O3227" s="106">
        <v>21.25</v>
      </c>
    </row>
    <row r="3228" spans="1:15">
      <c r="A3228" s="106">
        <v>2010</v>
      </c>
      <c r="B3228" s="106" t="s">
        <v>304</v>
      </c>
      <c r="C3228" s="106" t="s">
        <v>626</v>
      </c>
      <c r="D3228" s="106" t="s">
        <v>113</v>
      </c>
      <c r="E3228" s="106" t="s">
        <v>631</v>
      </c>
      <c r="F3228" s="106" t="s">
        <v>629</v>
      </c>
      <c r="G3228" s="106">
        <v>4.22</v>
      </c>
      <c r="H3228" s="106">
        <v>4.37</v>
      </c>
      <c r="I3228" s="106">
        <v>4.4800000000000004</v>
      </c>
      <c r="J3228" s="106">
        <v>4.93</v>
      </c>
      <c r="K3228" s="106">
        <v>5.51</v>
      </c>
      <c r="L3228" s="106">
        <v>6.05</v>
      </c>
      <c r="M3228" s="106">
        <v>6.75</v>
      </c>
      <c r="N3228" s="106">
        <v>7.54</v>
      </c>
      <c r="O3228" s="106">
        <v>8.86</v>
      </c>
    </row>
    <row r="3229" spans="1:15">
      <c r="A3229" s="106">
        <v>2010</v>
      </c>
      <c r="B3229" s="106" t="s">
        <v>304</v>
      </c>
      <c r="C3229" s="106" t="s">
        <v>630</v>
      </c>
      <c r="D3229" s="106" t="s">
        <v>113</v>
      </c>
      <c r="E3229" s="106" t="s">
        <v>631</v>
      </c>
      <c r="F3229" s="106" t="s">
        <v>629</v>
      </c>
      <c r="G3229" s="106">
        <v>4.22</v>
      </c>
      <c r="H3229" s="106">
        <v>4.37</v>
      </c>
      <c r="I3229" s="106">
        <v>4.4800000000000004</v>
      </c>
      <c r="J3229" s="106">
        <v>4.93</v>
      </c>
      <c r="K3229" s="106">
        <v>5.51</v>
      </c>
      <c r="L3229" s="106">
        <v>6.05</v>
      </c>
      <c r="M3229" s="106">
        <v>6.75</v>
      </c>
      <c r="N3229" s="106">
        <v>7.54</v>
      </c>
      <c r="O3229" s="106">
        <v>8.86</v>
      </c>
    </row>
    <row r="3230" spans="1:15">
      <c r="A3230" s="106">
        <v>2010</v>
      </c>
      <c r="B3230" s="106" t="s">
        <v>304</v>
      </c>
      <c r="C3230" s="106" t="s">
        <v>626</v>
      </c>
      <c r="D3230" s="106" t="s">
        <v>113</v>
      </c>
      <c r="E3230" s="106" t="s">
        <v>631</v>
      </c>
      <c r="F3230" s="106" t="s">
        <v>301</v>
      </c>
      <c r="G3230" s="106" t="s">
        <v>635</v>
      </c>
      <c r="H3230" s="106" t="s">
        <v>635</v>
      </c>
      <c r="I3230" s="106" t="s">
        <v>635</v>
      </c>
      <c r="J3230" s="106" t="s">
        <v>635</v>
      </c>
      <c r="K3230" s="106" t="s">
        <v>635</v>
      </c>
      <c r="L3230" s="106" t="s">
        <v>635</v>
      </c>
      <c r="M3230" s="106" t="s">
        <v>635</v>
      </c>
      <c r="N3230" s="106" t="s">
        <v>635</v>
      </c>
      <c r="O3230" s="106" t="s">
        <v>635</v>
      </c>
    </row>
    <row r="3231" spans="1:15">
      <c r="A3231" s="106">
        <v>2010</v>
      </c>
      <c r="B3231" s="106" t="s">
        <v>304</v>
      </c>
      <c r="C3231" s="106" t="s">
        <v>630</v>
      </c>
      <c r="D3231" s="106" t="s">
        <v>113</v>
      </c>
      <c r="E3231" s="106" t="s">
        <v>631</v>
      </c>
      <c r="F3231" s="106" t="s">
        <v>301</v>
      </c>
      <c r="G3231" s="106" t="s">
        <v>635</v>
      </c>
      <c r="H3231" s="106" t="s">
        <v>635</v>
      </c>
      <c r="I3231" s="106" t="s">
        <v>635</v>
      </c>
      <c r="J3231" s="106" t="s">
        <v>635</v>
      </c>
      <c r="K3231" s="106" t="s">
        <v>635</v>
      </c>
      <c r="L3231" s="106" t="s">
        <v>635</v>
      </c>
      <c r="M3231" s="106" t="s">
        <v>635</v>
      </c>
      <c r="N3231" s="106" t="s">
        <v>635</v>
      </c>
      <c r="O3231" s="106" t="s">
        <v>635</v>
      </c>
    </row>
    <row r="3232" spans="1:15">
      <c r="A3232" s="106">
        <v>2010</v>
      </c>
      <c r="B3232" s="106" t="s">
        <v>304</v>
      </c>
      <c r="C3232" s="106" t="s">
        <v>626</v>
      </c>
      <c r="D3232" s="106" t="s">
        <v>113</v>
      </c>
      <c r="E3232" s="106" t="s">
        <v>631</v>
      </c>
      <c r="F3232" s="106" t="s">
        <v>353</v>
      </c>
      <c r="G3232" s="106">
        <v>4.22</v>
      </c>
      <c r="H3232" s="106">
        <v>4.37</v>
      </c>
      <c r="I3232" s="106">
        <v>4.47</v>
      </c>
      <c r="J3232" s="106">
        <v>4.9000000000000004</v>
      </c>
      <c r="K3232" s="106">
        <v>5.47</v>
      </c>
      <c r="L3232" s="106">
        <v>6.03</v>
      </c>
      <c r="M3232" s="106">
        <v>6.73</v>
      </c>
      <c r="N3232" s="106">
        <v>7.53</v>
      </c>
      <c r="O3232" s="106">
        <v>8.84</v>
      </c>
    </row>
    <row r="3233" spans="1:15">
      <c r="A3233" s="106">
        <v>2010</v>
      </c>
      <c r="B3233" s="106" t="s">
        <v>304</v>
      </c>
      <c r="C3233" s="106" t="s">
        <v>630</v>
      </c>
      <c r="D3233" s="106" t="s">
        <v>113</v>
      </c>
      <c r="E3233" s="106" t="s">
        <v>631</v>
      </c>
      <c r="F3233" s="106" t="s">
        <v>353</v>
      </c>
      <c r="G3233" s="106">
        <v>4.22</v>
      </c>
      <c r="H3233" s="106">
        <v>4.37</v>
      </c>
      <c r="I3233" s="106">
        <v>4.47</v>
      </c>
      <c r="J3233" s="106">
        <v>4.9000000000000004</v>
      </c>
      <c r="K3233" s="106">
        <v>5.47</v>
      </c>
      <c r="L3233" s="106">
        <v>6.03</v>
      </c>
      <c r="M3233" s="106">
        <v>6.73</v>
      </c>
      <c r="N3233" s="106">
        <v>7.53</v>
      </c>
      <c r="O3233" s="106">
        <v>8.84</v>
      </c>
    </row>
    <row r="3234" spans="1:15">
      <c r="A3234" s="106">
        <v>2010</v>
      </c>
      <c r="B3234" s="106" t="s">
        <v>304</v>
      </c>
      <c r="C3234" s="106" t="s">
        <v>626</v>
      </c>
      <c r="D3234" s="106" t="s">
        <v>113</v>
      </c>
      <c r="E3234" s="106" t="s">
        <v>353</v>
      </c>
      <c r="F3234" s="106" t="s">
        <v>629</v>
      </c>
      <c r="G3234" s="106">
        <v>4.25</v>
      </c>
      <c r="H3234" s="106">
        <v>4.3899999999999997</v>
      </c>
      <c r="I3234" s="106">
        <v>4.83</v>
      </c>
      <c r="J3234" s="106">
        <v>5.52</v>
      </c>
      <c r="K3234" s="106">
        <v>6.21</v>
      </c>
      <c r="L3234" s="106">
        <v>6.98</v>
      </c>
      <c r="M3234" s="106">
        <v>7.9</v>
      </c>
      <c r="N3234" s="106">
        <v>9.2200000000000006</v>
      </c>
      <c r="O3234" s="106">
        <v>11.85</v>
      </c>
    </row>
    <row r="3235" spans="1:15">
      <c r="A3235" s="106">
        <v>2010</v>
      </c>
      <c r="B3235" s="106" t="s">
        <v>304</v>
      </c>
      <c r="C3235" s="106" t="s">
        <v>630</v>
      </c>
      <c r="D3235" s="106" t="s">
        <v>113</v>
      </c>
      <c r="E3235" s="106" t="s">
        <v>353</v>
      </c>
      <c r="F3235" s="106" t="s">
        <v>629</v>
      </c>
      <c r="G3235" s="106">
        <v>4.25</v>
      </c>
      <c r="H3235" s="106">
        <v>4.3899999999999997</v>
      </c>
      <c r="I3235" s="106">
        <v>4.83</v>
      </c>
      <c r="J3235" s="106">
        <v>5.52</v>
      </c>
      <c r="K3235" s="106">
        <v>6.21</v>
      </c>
      <c r="L3235" s="106">
        <v>6.98</v>
      </c>
      <c r="M3235" s="106">
        <v>7.9</v>
      </c>
      <c r="N3235" s="106">
        <v>9.2200000000000006</v>
      </c>
      <c r="O3235" s="106">
        <v>11.85</v>
      </c>
    </row>
    <row r="3236" spans="1:15">
      <c r="A3236" s="106">
        <v>2010</v>
      </c>
      <c r="B3236" s="106" t="s">
        <v>304</v>
      </c>
      <c r="C3236" s="106" t="s">
        <v>626</v>
      </c>
      <c r="D3236" s="106" t="s">
        <v>113</v>
      </c>
      <c r="E3236" s="106" t="s">
        <v>353</v>
      </c>
      <c r="F3236" s="106" t="s">
        <v>301</v>
      </c>
      <c r="G3236" s="106" t="s">
        <v>635</v>
      </c>
      <c r="H3236" s="106" t="s">
        <v>635</v>
      </c>
      <c r="I3236" s="106" t="s">
        <v>635</v>
      </c>
      <c r="J3236" s="106" t="s">
        <v>635</v>
      </c>
      <c r="K3236" s="106" t="s">
        <v>635</v>
      </c>
      <c r="L3236" s="106" t="s">
        <v>635</v>
      </c>
      <c r="M3236" s="106" t="s">
        <v>635</v>
      </c>
      <c r="N3236" s="106" t="s">
        <v>635</v>
      </c>
      <c r="O3236" s="106" t="s">
        <v>635</v>
      </c>
    </row>
    <row r="3237" spans="1:15">
      <c r="A3237" s="106">
        <v>2010</v>
      </c>
      <c r="B3237" s="106" t="s">
        <v>304</v>
      </c>
      <c r="C3237" s="106" t="s">
        <v>630</v>
      </c>
      <c r="D3237" s="106" t="s">
        <v>113</v>
      </c>
      <c r="E3237" s="106" t="s">
        <v>353</v>
      </c>
      <c r="F3237" s="106" t="s">
        <v>301</v>
      </c>
      <c r="G3237" s="106" t="s">
        <v>635</v>
      </c>
      <c r="H3237" s="106" t="s">
        <v>635</v>
      </c>
      <c r="I3237" s="106" t="s">
        <v>635</v>
      </c>
      <c r="J3237" s="106" t="s">
        <v>635</v>
      </c>
      <c r="K3237" s="106" t="s">
        <v>635</v>
      </c>
      <c r="L3237" s="106" t="s">
        <v>635</v>
      </c>
      <c r="M3237" s="106" t="s">
        <v>635</v>
      </c>
      <c r="N3237" s="106" t="s">
        <v>635</v>
      </c>
      <c r="O3237" s="106" t="s">
        <v>635</v>
      </c>
    </row>
    <row r="3238" spans="1:15">
      <c r="A3238" s="106">
        <v>2010</v>
      </c>
      <c r="B3238" s="106" t="s">
        <v>304</v>
      </c>
      <c r="C3238" s="106" t="s">
        <v>626</v>
      </c>
      <c r="D3238" s="106" t="s">
        <v>113</v>
      </c>
      <c r="E3238" s="106" t="s">
        <v>353</v>
      </c>
      <c r="F3238" s="106" t="s">
        <v>353</v>
      </c>
      <c r="G3238" s="106">
        <v>4.25</v>
      </c>
      <c r="H3238" s="106">
        <v>4.38</v>
      </c>
      <c r="I3238" s="106">
        <v>4.82</v>
      </c>
      <c r="J3238" s="106">
        <v>5.47</v>
      </c>
      <c r="K3238" s="106">
        <v>6.17</v>
      </c>
      <c r="L3238" s="106">
        <v>6.95</v>
      </c>
      <c r="M3238" s="106">
        <v>7.88</v>
      </c>
      <c r="N3238" s="106">
        <v>9.1999999999999993</v>
      </c>
      <c r="O3238" s="106">
        <v>11.86</v>
      </c>
    </row>
    <row r="3239" spans="1:15">
      <c r="A3239" s="106">
        <v>2010</v>
      </c>
      <c r="B3239" s="106" t="s">
        <v>304</v>
      </c>
      <c r="C3239" s="106" t="s">
        <v>630</v>
      </c>
      <c r="D3239" s="106" t="s">
        <v>113</v>
      </c>
      <c r="E3239" s="106" t="s">
        <v>353</v>
      </c>
      <c r="F3239" s="106" t="s">
        <v>353</v>
      </c>
      <c r="G3239" s="106">
        <v>4.25</v>
      </c>
      <c r="H3239" s="106">
        <v>4.38</v>
      </c>
      <c r="I3239" s="106">
        <v>4.82</v>
      </c>
      <c r="J3239" s="106">
        <v>5.47</v>
      </c>
      <c r="K3239" s="106">
        <v>6.17</v>
      </c>
      <c r="L3239" s="106">
        <v>6.95</v>
      </c>
      <c r="M3239" s="106">
        <v>7.88</v>
      </c>
      <c r="N3239" s="106">
        <v>9.1999999999999993</v>
      </c>
      <c r="O3239" s="106">
        <v>11.86</v>
      </c>
    </row>
    <row r="3240" spans="1:15">
      <c r="A3240" s="106">
        <v>2010</v>
      </c>
      <c r="B3240" s="106" t="s">
        <v>304</v>
      </c>
      <c r="C3240" s="106" t="s">
        <v>626</v>
      </c>
      <c r="D3240" s="106" t="s">
        <v>632</v>
      </c>
      <c r="E3240" s="106" t="s">
        <v>641</v>
      </c>
      <c r="F3240" s="106" t="s">
        <v>629</v>
      </c>
      <c r="G3240" s="106" t="s">
        <v>635</v>
      </c>
      <c r="H3240" s="106" t="s">
        <v>635</v>
      </c>
      <c r="I3240" s="106" t="s">
        <v>635</v>
      </c>
      <c r="J3240" s="106" t="s">
        <v>635</v>
      </c>
      <c r="K3240" s="106" t="s">
        <v>635</v>
      </c>
      <c r="L3240" s="106" t="s">
        <v>635</v>
      </c>
      <c r="M3240" s="106" t="s">
        <v>635</v>
      </c>
      <c r="N3240" s="106" t="s">
        <v>635</v>
      </c>
      <c r="O3240" s="106" t="s">
        <v>635</v>
      </c>
    </row>
    <row r="3241" spans="1:15">
      <c r="A3241" s="106">
        <v>2010</v>
      </c>
      <c r="B3241" s="106" t="s">
        <v>304</v>
      </c>
      <c r="C3241" s="106" t="s">
        <v>630</v>
      </c>
      <c r="D3241" s="106" t="s">
        <v>632</v>
      </c>
      <c r="E3241" s="106" t="s">
        <v>641</v>
      </c>
      <c r="F3241" s="106" t="s">
        <v>629</v>
      </c>
      <c r="G3241" s="106" t="s">
        <v>635</v>
      </c>
      <c r="H3241" s="106" t="s">
        <v>635</v>
      </c>
      <c r="I3241" s="106" t="s">
        <v>635</v>
      </c>
      <c r="J3241" s="106" t="s">
        <v>635</v>
      </c>
      <c r="K3241" s="106" t="s">
        <v>635</v>
      </c>
      <c r="L3241" s="106" t="s">
        <v>635</v>
      </c>
      <c r="M3241" s="106" t="s">
        <v>635</v>
      </c>
      <c r="N3241" s="106" t="s">
        <v>635</v>
      </c>
      <c r="O3241" s="106" t="s">
        <v>635</v>
      </c>
    </row>
    <row r="3242" spans="1:15">
      <c r="A3242" s="106">
        <v>2010</v>
      </c>
      <c r="B3242" s="106" t="s">
        <v>304</v>
      </c>
      <c r="C3242" s="106" t="s">
        <v>626</v>
      </c>
      <c r="D3242" s="106" t="s">
        <v>632</v>
      </c>
      <c r="E3242" s="106" t="s">
        <v>641</v>
      </c>
      <c r="F3242" s="106" t="s">
        <v>353</v>
      </c>
      <c r="G3242" s="106" t="s">
        <v>635</v>
      </c>
      <c r="H3242" s="106" t="s">
        <v>635</v>
      </c>
      <c r="I3242" s="106" t="s">
        <v>635</v>
      </c>
      <c r="J3242" s="106" t="s">
        <v>635</v>
      </c>
      <c r="K3242" s="106" t="s">
        <v>635</v>
      </c>
      <c r="L3242" s="106" t="s">
        <v>635</v>
      </c>
      <c r="M3242" s="106" t="s">
        <v>635</v>
      </c>
      <c r="N3242" s="106" t="s">
        <v>635</v>
      </c>
      <c r="O3242" s="106" t="s">
        <v>635</v>
      </c>
    </row>
    <row r="3243" spans="1:15">
      <c r="A3243" s="106">
        <v>2010</v>
      </c>
      <c r="B3243" s="106" t="s">
        <v>304</v>
      </c>
      <c r="C3243" s="106" t="s">
        <v>630</v>
      </c>
      <c r="D3243" s="106" t="s">
        <v>632</v>
      </c>
      <c r="E3243" s="106" t="s">
        <v>641</v>
      </c>
      <c r="F3243" s="106" t="s">
        <v>353</v>
      </c>
      <c r="G3243" s="106" t="s">
        <v>635</v>
      </c>
      <c r="H3243" s="106" t="s">
        <v>635</v>
      </c>
      <c r="I3243" s="106" t="s">
        <v>635</v>
      </c>
      <c r="J3243" s="106" t="s">
        <v>635</v>
      </c>
      <c r="K3243" s="106" t="s">
        <v>635</v>
      </c>
      <c r="L3243" s="106" t="s">
        <v>635</v>
      </c>
      <c r="M3243" s="106" t="s">
        <v>635</v>
      </c>
      <c r="N3243" s="106" t="s">
        <v>635</v>
      </c>
      <c r="O3243" s="106" t="s">
        <v>635</v>
      </c>
    </row>
    <row r="3244" spans="1:15">
      <c r="A3244" s="106">
        <v>2010</v>
      </c>
      <c r="B3244" s="106" t="s">
        <v>304</v>
      </c>
      <c r="C3244" s="106" t="s">
        <v>626</v>
      </c>
      <c r="D3244" s="106" t="s">
        <v>632</v>
      </c>
      <c r="E3244" s="106" t="s">
        <v>628</v>
      </c>
      <c r="F3244" s="106" t="s">
        <v>629</v>
      </c>
      <c r="G3244" s="106">
        <v>6.13</v>
      </c>
      <c r="H3244" s="106">
        <v>7.12</v>
      </c>
      <c r="I3244" s="106">
        <v>7.96</v>
      </c>
      <c r="J3244" s="106">
        <v>8.8000000000000007</v>
      </c>
      <c r="K3244" s="106">
        <v>9.83</v>
      </c>
      <c r="L3244" s="106">
        <v>11.13</v>
      </c>
      <c r="M3244" s="106">
        <v>12.85</v>
      </c>
      <c r="N3244" s="106">
        <v>15.4</v>
      </c>
      <c r="O3244" s="106">
        <v>20.68</v>
      </c>
    </row>
    <row r="3245" spans="1:15">
      <c r="A3245" s="106">
        <v>2010</v>
      </c>
      <c r="B3245" s="106" t="s">
        <v>304</v>
      </c>
      <c r="C3245" s="106" t="s">
        <v>630</v>
      </c>
      <c r="D3245" s="106" t="s">
        <v>632</v>
      </c>
      <c r="E3245" s="106" t="s">
        <v>628</v>
      </c>
      <c r="F3245" s="106" t="s">
        <v>629</v>
      </c>
      <c r="G3245" s="106">
        <v>6.13</v>
      </c>
      <c r="H3245" s="106">
        <v>7.12</v>
      </c>
      <c r="I3245" s="106">
        <v>7.96</v>
      </c>
      <c r="J3245" s="106">
        <v>8.8000000000000007</v>
      </c>
      <c r="K3245" s="106">
        <v>9.83</v>
      </c>
      <c r="L3245" s="106">
        <v>11.13</v>
      </c>
      <c r="M3245" s="106">
        <v>12.85</v>
      </c>
      <c r="N3245" s="106">
        <v>15.4</v>
      </c>
      <c r="O3245" s="106">
        <v>20.68</v>
      </c>
    </row>
    <row r="3246" spans="1:15">
      <c r="A3246" s="106">
        <v>2010</v>
      </c>
      <c r="B3246" s="106" t="s">
        <v>304</v>
      </c>
      <c r="C3246" s="106" t="s">
        <v>626</v>
      </c>
      <c r="D3246" s="106" t="s">
        <v>632</v>
      </c>
      <c r="E3246" s="106" t="s">
        <v>628</v>
      </c>
      <c r="F3246" s="106" t="s">
        <v>301</v>
      </c>
      <c r="G3246" s="106">
        <v>4.38</v>
      </c>
      <c r="H3246" s="106">
        <v>4.88</v>
      </c>
      <c r="I3246" s="106">
        <v>5.81</v>
      </c>
      <c r="J3246" s="106">
        <v>7.13</v>
      </c>
      <c r="K3246" s="106">
        <v>7.73</v>
      </c>
      <c r="L3246" s="106">
        <v>8.73</v>
      </c>
      <c r="M3246" s="106">
        <v>11.1</v>
      </c>
      <c r="N3246" s="106">
        <v>13.54</v>
      </c>
      <c r="O3246" s="106">
        <v>17.86</v>
      </c>
    </row>
    <row r="3247" spans="1:15">
      <c r="A3247" s="106">
        <v>2010</v>
      </c>
      <c r="B3247" s="106" t="s">
        <v>304</v>
      </c>
      <c r="C3247" s="106" t="s">
        <v>630</v>
      </c>
      <c r="D3247" s="106" t="s">
        <v>632</v>
      </c>
      <c r="E3247" s="106" t="s">
        <v>628</v>
      </c>
      <c r="F3247" s="106" t="s">
        <v>301</v>
      </c>
      <c r="G3247" s="106">
        <v>4.38</v>
      </c>
      <c r="H3247" s="106">
        <v>4.88</v>
      </c>
      <c r="I3247" s="106">
        <v>5.81</v>
      </c>
      <c r="J3247" s="106">
        <v>7.13</v>
      </c>
      <c r="K3247" s="106">
        <v>7.73</v>
      </c>
      <c r="L3247" s="106">
        <v>8.73</v>
      </c>
      <c r="M3247" s="106">
        <v>11.1</v>
      </c>
      <c r="N3247" s="106">
        <v>13.54</v>
      </c>
      <c r="O3247" s="106">
        <v>17.86</v>
      </c>
    </row>
    <row r="3248" spans="1:15">
      <c r="A3248" s="106">
        <v>2010</v>
      </c>
      <c r="B3248" s="106" t="s">
        <v>304</v>
      </c>
      <c r="C3248" s="106" t="s">
        <v>626</v>
      </c>
      <c r="D3248" s="106" t="s">
        <v>632</v>
      </c>
      <c r="E3248" s="106" t="s">
        <v>628</v>
      </c>
      <c r="F3248" s="106" t="s">
        <v>353</v>
      </c>
      <c r="G3248" s="106">
        <v>6.12</v>
      </c>
      <c r="H3248" s="106">
        <v>7.12</v>
      </c>
      <c r="I3248" s="106">
        <v>7.95</v>
      </c>
      <c r="J3248" s="106">
        <v>8.7899999999999991</v>
      </c>
      <c r="K3248" s="106">
        <v>9.81</v>
      </c>
      <c r="L3248" s="106">
        <v>11.13</v>
      </c>
      <c r="M3248" s="106">
        <v>12.83</v>
      </c>
      <c r="N3248" s="106">
        <v>15.39</v>
      </c>
      <c r="O3248" s="106">
        <v>20.64</v>
      </c>
    </row>
    <row r="3249" spans="1:15">
      <c r="A3249" s="106">
        <v>2010</v>
      </c>
      <c r="B3249" s="106" t="s">
        <v>304</v>
      </c>
      <c r="C3249" s="106" t="s">
        <v>630</v>
      </c>
      <c r="D3249" s="106" t="s">
        <v>632</v>
      </c>
      <c r="E3249" s="106" t="s">
        <v>628</v>
      </c>
      <c r="F3249" s="106" t="s">
        <v>353</v>
      </c>
      <c r="G3249" s="106">
        <v>6.12</v>
      </c>
      <c r="H3249" s="106">
        <v>7.12</v>
      </c>
      <c r="I3249" s="106">
        <v>7.95</v>
      </c>
      <c r="J3249" s="106">
        <v>8.7899999999999991</v>
      </c>
      <c r="K3249" s="106">
        <v>9.81</v>
      </c>
      <c r="L3249" s="106">
        <v>11.13</v>
      </c>
      <c r="M3249" s="106">
        <v>12.83</v>
      </c>
      <c r="N3249" s="106">
        <v>15.39</v>
      </c>
      <c r="O3249" s="106">
        <v>20.64</v>
      </c>
    </row>
    <row r="3250" spans="1:15">
      <c r="A3250" s="106">
        <v>2010</v>
      </c>
      <c r="B3250" s="106" t="s">
        <v>304</v>
      </c>
      <c r="C3250" s="106" t="s">
        <v>626</v>
      </c>
      <c r="D3250" s="106" t="s">
        <v>632</v>
      </c>
      <c r="E3250" s="106" t="s">
        <v>631</v>
      </c>
      <c r="F3250" s="106" t="s">
        <v>629</v>
      </c>
      <c r="G3250" s="106">
        <v>4.3499999999999996</v>
      </c>
      <c r="H3250" s="106">
        <v>4.57</v>
      </c>
      <c r="I3250" s="106">
        <v>4.96</v>
      </c>
      <c r="J3250" s="106">
        <v>5.4</v>
      </c>
      <c r="K3250" s="106">
        <v>5.87</v>
      </c>
      <c r="L3250" s="106">
        <v>6.37</v>
      </c>
      <c r="M3250" s="106">
        <v>6.92</v>
      </c>
      <c r="N3250" s="106">
        <v>7.69</v>
      </c>
      <c r="O3250" s="106">
        <v>9.11</v>
      </c>
    </row>
    <row r="3251" spans="1:15">
      <c r="A3251" s="106">
        <v>2010</v>
      </c>
      <c r="B3251" s="106" t="s">
        <v>304</v>
      </c>
      <c r="C3251" s="106" t="s">
        <v>630</v>
      </c>
      <c r="D3251" s="106" t="s">
        <v>632</v>
      </c>
      <c r="E3251" s="106" t="s">
        <v>631</v>
      </c>
      <c r="F3251" s="106" t="s">
        <v>629</v>
      </c>
      <c r="G3251" s="106">
        <v>4.3499999999999996</v>
      </c>
      <c r="H3251" s="106">
        <v>4.57</v>
      </c>
      <c r="I3251" s="106">
        <v>4.96</v>
      </c>
      <c r="J3251" s="106">
        <v>5.4</v>
      </c>
      <c r="K3251" s="106">
        <v>5.87</v>
      </c>
      <c r="L3251" s="106">
        <v>6.37</v>
      </c>
      <c r="M3251" s="106">
        <v>6.92</v>
      </c>
      <c r="N3251" s="106">
        <v>7.69</v>
      </c>
      <c r="O3251" s="106">
        <v>9.11</v>
      </c>
    </row>
    <row r="3252" spans="1:15">
      <c r="A3252" s="106">
        <v>2010</v>
      </c>
      <c r="B3252" s="106" t="s">
        <v>304</v>
      </c>
      <c r="C3252" s="106" t="s">
        <v>626</v>
      </c>
      <c r="D3252" s="106" t="s">
        <v>632</v>
      </c>
      <c r="E3252" s="106" t="s">
        <v>631</v>
      </c>
      <c r="F3252" s="106" t="s">
        <v>301</v>
      </c>
      <c r="G3252" s="106">
        <v>4.2300000000000004</v>
      </c>
      <c r="H3252" s="106">
        <v>4.37</v>
      </c>
      <c r="I3252" s="106">
        <v>4.42</v>
      </c>
      <c r="J3252" s="106">
        <v>4.57</v>
      </c>
      <c r="K3252" s="106">
        <v>4.76</v>
      </c>
      <c r="L3252" s="106">
        <v>4.95</v>
      </c>
      <c r="M3252" s="106">
        <v>5.33</v>
      </c>
      <c r="N3252" s="106">
        <v>5.65</v>
      </c>
      <c r="O3252" s="106">
        <v>6.91</v>
      </c>
    </row>
    <row r="3253" spans="1:15">
      <c r="A3253" s="106">
        <v>2010</v>
      </c>
      <c r="B3253" s="106" t="s">
        <v>304</v>
      </c>
      <c r="C3253" s="106" t="s">
        <v>630</v>
      </c>
      <c r="D3253" s="106" t="s">
        <v>632</v>
      </c>
      <c r="E3253" s="106" t="s">
        <v>631</v>
      </c>
      <c r="F3253" s="106" t="s">
        <v>301</v>
      </c>
      <c r="G3253" s="106">
        <v>4.2300000000000004</v>
      </c>
      <c r="H3253" s="106">
        <v>4.37</v>
      </c>
      <c r="I3253" s="106">
        <v>4.42</v>
      </c>
      <c r="J3253" s="106">
        <v>4.57</v>
      </c>
      <c r="K3253" s="106">
        <v>4.76</v>
      </c>
      <c r="L3253" s="106">
        <v>4.95</v>
      </c>
      <c r="M3253" s="106">
        <v>5.33</v>
      </c>
      <c r="N3253" s="106">
        <v>5.65</v>
      </c>
      <c r="O3253" s="106">
        <v>6.91</v>
      </c>
    </row>
    <row r="3254" spans="1:15">
      <c r="A3254" s="106">
        <v>2010</v>
      </c>
      <c r="B3254" s="106" t="s">
        <v>304</v>
      </c>
      <c r="C3254" s="106" t="s">
        <v>626</v>
      </c>
      <c r="D3254" s="106" t="s">
        <v>632</v>
      </c>
      <c r="E3254" s="106" t="s">
        <v>631</v>
      </c>
      <c r="F3254" s="106" t="s">
        <v>353</v>
      </c>
      <c r="G3254" s="106">
        <v>4.3499999999999996</v>
      </c>
      <c r="H3254" s="106">
        <v>4.57</v>
      </c>
      <c r="I3254" s="106">
        <v>4.96</v>
      </c>
      <c r="J3254" s="106">
        <v>5.4</v>
      </c>
      <c r="K3254" s="106">
        <v>5.86</v>
      </c>
      <c r="L3254" s="106">
        <v>6.36</v>
      </c>
      <c r="M3254" s="106">
        <v>6.91</v>
      </c>
      <c r="N3254" s="106">
        <v>7.68</v>
      </c>
      <c r="O3254" s="106">
        <v>9.1</v>
      </c>
    </row>
    <row r="3255" spans="1:15">
      <c r="A3255" s="106">
        <v>2010</v>
      </c>
      <c r="B3255" s="106" t="s">
        <v>304</v>
      </c>
      <c r="C3255" s="106" t="s">
        <v>630</v>
      </c>
      <c r="D3255" s="106" t="s">
        <v>632</v>
      </c>
      <c r="E3255" s="106" t="s">
        <v>631</v>
      </c>
      <c r="F3255" s="106" t="s">
        <v>353</v>
      </c>
      <c r="G3255" s="106">
        <v>4.3499999999999996</v>
      </c>
      <c r="H3255" s="106">
        <v>4.57</v>
      </c>
      <c r="I3255" s="106">
        <v>4.96</v>
      </c>
      <c r="J3255" s="106">
        <v>5.4</v>
      </c>
      <c r="K3255" s="106">
        <v>5.86</v>
      </c>
      <c r="L3255" s="106">
        <v>6.36</v>
      </c>
      <c r="M3255" s="106">
        <v>6.91</v>
      </c>
      <c r="N3255" s="106">
        <v>7.68</v>
      </c>
      <c r="O3255" s="106">
        <v>9.1</v>
      </c>
    </row>
    <row r="3256" spans="1:15">
      <c r="A3256" s="106">
        <v>2010</v>
      </c>
      <c r="B3256" s="106" t="s">
        <v>304</v>
      </c>
      <c r="C3256" s="106" t="s">
        <v>626</v>
      </c>
      <c r="D3256" s="106" t="s">
        <v>632</v>
      </c>
      <c r="E3256" s="106" t="s">
        <v>353</v>
      </c>
      <c r="F3256" s="106" t="s">
        <v>629</v>
      </c>
      <c r="G3256" s="106">
        <v>4.37</v>
      </c>
      <c r="H3256" s="106">
        <v>4.79</v>
      </c>
      <c r="I3256" s="106">
        <v>5.35</v>
      </c>
      <c r="J3256" s="106">
        <v>5.92</v>
      </c>
      <c r="K3256" s="106">
        <v>6.51</v>
      </c>
      <c r="L3256" s="106">
        <v>7.16</v>
      </c>
      <c r="M3256" s="106">
        <v>8.0500000000000007</v>
      </c>
      <c r="N3256" s="106">
        <v>9.48</v>
      </c>
      <c r="O3256" s="106">
        <v>12.71</v>
      </c>
    </row>
    <row r="3257" spans="1:15">
      <c r="A3257" s="106">
        <v>2010</v>
      </c>
      <c r="B3257" s="106" t="s">
        <v>304</v>
      </c>
      <c r="C3257" s="106" t="s">
        <v>630</v>
      </c>
      <c r="D3257" s="106" t="s">
        <v>632</v>
      </c>
      <c r="E3257" s="106" t="s">
        <v>353</v>
      </c>
      <c r="F3257" s="106" t="s">
        <v>629</v>
      </c>
      <c r="G3257" s="106">
        <v>4.37</v>
      </c>
      <c r="H3257" s="106">
        <v>4.79</v>
      </c>
      <c r="I3257" s="106">
        <v>5.35</v>
      </c>
      <c r="J3257" s="106">
        <v>5.92</v>
      </c>
      <c r="K3257" s="106">
        <v>6.51</v>
      </c>
      <c r="L3257" s="106">
        <v>7.16</v>
      </c>
      <c r="M3257" s="106">
        <v>8.0500000000000007</v>
      </c>
      <c r="N3257" s="106">
        <v>9.48</v>
      </c>
      <c r="O3257" s="106">
        <v>12.71</v>
      </c>
    </row>
    <row r="3258" spans="1:15">
      <c r="A3258" s="106">
        <v>2010</v>
      </c>
      <c r="B3258" s="106" t="s">
        <v>304</v>
      </c>
      <c r="C3258" s="106" t="s">
        <v>626</v>
      </c>
      <c r="D3258" s="106" t="s">
        <v>632</v>
      </c>
      <c r="E3258" s="106" t="s">
        <v>353</v>
      </c>
      <c r="F3258" s="106" t="s">
        <v>301</v>
      </c>
      <c r="G3258" s="106">
        <v>4.3099999999999996</v>
      </c>
      <c r="H3258" s="106">
        <v>4.38</v>
      </c>
      <c r="I3258" s="106">
        <v>4.54</v>
      </c>
      <c r="J3258" s="106">
        <v>4.75</v>
      </c>
      <c r="K3258" s="106">
        <v>4.99</v>
      </c>
      <c r="L3258" s="106">
        <v>5.47</v>
      </c>
      <c r="M3258" s="106">
        <v>6.29</v>
      </c>
      <c r="N3258" s="106">
        <v>7.73</v>
      </c>
      <c r="O3258" s="106">
        <v>11.52</v>
      </c>
    </row>
    <row r="3259" spans="1:15">
      <c r="A3259" s="106">
        <v>2010</v>
      </c>
      <c r="B3259" s="106" t="s">
        <v>304</v>
      </c>
      <c r="C3259" s="106" t="s">
        <v>630</v>
      </c>
      <c r="D3259" s="106" t="s">
        <v>632</v>
      </c>
      <c r="E3259" s="106" t="s">
        <v>353</v>
      </c>
      <c r="F3259" s="106" t="s">
        <v>301</v>
      </c>
      <c r="G3259" s="106">
        <v>4.3099999999999996</v>
      </c>
      <c r="H3259" s="106">
        <v>4.38</v>
      </c>
      <c r="I3259" s="106">
        <v>4.54</v>
      </c>
      <c r="J3259" s="106">
        <v>4.75</v>
      </c>
      <c r="K3259" s="106">
        <v>4.99</v>
      </c>
      <c r="L3259" s="106">
        <v>5.47</v>
      </c>
      <c r="M3259" s="106">
        <v>6.29</v>
      </c>
      <c r="N3259" s="106">
        <v>7.73</v>
      </c>
      <c r="O3259" s="106">
        <v>11.52</v>
      </c>
    </row>
    <row r="3260" spans="1:15">
      <c r="A3260" s="106">
        <v>2010</v>
      </c>
      <c r="B3260" s="106" t="s">
        <v>304</v>
      </c>
      <c r="C3260" s="106" t="s">
        <v>626</v>
      </c>
      <c r="D3260" s="106" t="s">
        <v>632</v>
      </c>
      <c r="E3260" s="106" t="s">
        <v>353</v>
      </c>
      <c r="F3260" s="106" t="s">
        <v>353</v>
      </c>
      <c r="G3260" s="106">
        <v>4.37</v>
      </c>
      <c r="H3260" s="106">
        <v>4.79</v>
      </c>
      <c r="I3260" s="106">
        <v>5.34</v>
      </c>
      <c r="J3260" s="106">
        <v>5.91</v>
      </c>
      <c r="K3260" s="106">
        <v>6.51</v>
      </c>
      <c r="L3260" s="106">
        <v>7.16</v>
      </c>
      <c r="M3260" s="106">
        <v>8.0399999999999991</v>
      </c>
      <c r="N3260" s="106">
        <v>9.4600000000000009</v>
      </c>
      <c r="O3260" s="106">
        <v>12.7</v>
      </c>
    </row>
    <row r="3261" spans="1:15">
      <c r="A3261" s="106">
        <v>2010</v>
      </c>
      <c r="B3261" s="106" t="s">
        <v>304</v>
      </c>
      <c r="C3261" s="106" t="s">
        <v>630</v>
      </c>
      <c r="D3261" s="106" t="s">
        <v>632</v>
      </c>
      <c r="E3261" s="106" t="s">
        <v>353</v>
      </c>
      <c r="F3261" s="106" t="s">
        <v>353</v>
      </c>
      <c r="G3261" s="106">
        <v>4.37</v>
      </c>
      <c r="H3261" s="106">
        <v>4.79</v>
      </c>
      <c r="I3261" s="106">
        <v>5.34</v>
      </c>
      <c r="J3261" s="106">
        <v>5.91</v>
      </c>
      <c r="K3261" s="106">
        <v>6.51</v>
      </c>
      <c r="L3261" s="106">
        <v>7.16</v>
      </c>
      <c r="M3261" s="106">
        <v>8.0399999999999991</v>
      </c>
      <c r="N3261" s="106">
        <v>9.4600000000000009</v>
      </c>
      <c r="O3261" s="106">
        <v>12.7</v>
      </c>
    </row>
    <row r="3262" spans="1:15">
      <c r="A3262" s="106">
        <v>2010</v>
      </c>
      <c r="B3262" s="106" t="s">
        <v>304</v>
      </c>
      <c r="C3262" s="106" t="s">
        <v>626</v>
      </c>
      <c r="D3262" s="106" t="s">
        <v>633</v>
      </c>
      <c r="E3262" s="106" t="s">
        <v>628</v>
      </c>
      <c r="F3262" s="106" t="s">
        <v>629</v>
      </c>
      <c r="G3262" s="106">
        <v>6.45</v>
      </c>
      <c r="H3262" s="106">
        <v>7.95</v>
      </c>
      <c r="I3262" s="106">
        <v>8.93</v>
      </c>
      <c r="J3262" s="106">
        <v>9.94</v>
      </c>
      <c r="K3262" s="106">
        <v>11.24</v>
      </c>
      <c r="L3262" s="106">
        <v>12.38</v>
      </c>
      <c r="M3262" s="106">
        <v>13.35</v>
      </c>
      <c r="N3262" s="106">
        <v>14.72</v>
      </c>
      <c r="O3262" s="106">
        <v>18.8</v>
      </c>
    </row>
    <row r="3263" spans="1:15">
      <c r="A3263" s="106">
        <v>2010</v>
      </c>
      <c r="B3263" s="106" t="s">
        <v>304</v>
      </c>
      <c r="C3263" s="106" t="s">
        <v>630</v>
      </c>
      <c r="D3263" s="106" t="s">
        <v>633</v>
      </c>
      <c r="E3263" s="106" t="s">
        <v>628</v>
      </c>
      <c r="F3263" s="106" t="s">
        <v>629</v>
      </c>
      <c r="G3263" s="106">
        <v>6.45</v>
      </c>
      <c r="H3263" s="106">
        <v>7.95</v>
      </c>
      <c r="I3263" s="106">
        <v>8.93</v>
      </c>
      <c r="J3263" s="106">
        <v>9.94</v>
      </c>
      <c r="K3263" s="106">
        <v>11.24</v>
      </c>
      <c r="L3263" s="106">
        <v>12.38</v>
      </c>
      <c r="M3263" s="106">
        <v>13.35</v>
      </c>
      <c r="N3263" s="106">
        <v>14.72</v>
      </c>
      <c r="O3263" s="106">
        <v>18.8</v>
      </c>
    </row>
    <row r="3264" spans="1:15">
      <c r="A3264" s="106">
        <v>2010</v>
      </c>
      <c r="B3264" s="106" t="s">
        <v>304</v>
      </c>
      <c r="C3264" s="106" t="s">
        <v>626</v>
      </c>
      <c r="D3264" s="106" t="s">
        <v>633</v>
      </c>
      <c r="E3264" s="106" t="s">
        <v>628</v>
      </c>
      <c r="F3264" s="106" t="s">
        <v>301</v>
      </c>
      <c r="G3264" s="106">
        <v>6.42</v>
      </c>
      <c r="H3264" s="106">
        <v>7.71</v>
      </c>
      <c r="I3264" s="106">
        <v>8.59</v>
      </c>
      <c r="J3264" s="106">
        <v>8.8699999999999992</v>
      </c>
      <c r="K3264" s="106">
        <v>9.2799999999999994</v>
      </c>
      <c r="L3264" s="106">
        <v>9.8000000000000007</v>
      </c>
      <c r="M3264" s="106">
        <v>10.63</v>
      </c>
      <c r="N3264" s="106">
        <v>11.95</v>
      </c>
      <c r="O3264" s="106">
        <v>13.8</v>
      </c>
    </row>
    <row r="3265" spans="1:15">
      <c r="A3265" s="106">
        <v>2010</v>
      </c>
      <c r="B3265" s="106" t="s">
        <v>304</v>
      </c>
      <c r="C3265" s="106" t="s">
        <v>630</v>
      </c>
      <c r="D3265" s="106" t="s">
        <v>633</v>
      </c>
      <c r="E3265" s="106" t="s">
        <v>628</v>
      </c>
      <c r="F3265" s="106" t="s">
        <v>301</v>
      </c>
      <c r="G3265" s="106">
        <v>6.42</v>
      </c>
      <c r="H3265" s="106">
        <v>7.71</v>
      </c>
      <c r="I3265" s="106">
        <v>8.59</v>
      </c>
      <c r="J3265" s="106">
        <v>8.8699999999999992</v>
      </c>
      <c r="K3265" s="106">
        <v>9.2799999999999994</v>
      </c>
      <c r="L3265" s="106">
        <v>9.8000000000000007</v>
      </c>
      <c r="M3265" s="106">
        <v>10.63</v>
      </c>
      <c r="N3265" s="106">
        <v>11.95</v>
      </c>
      <c r="O3265" s="106">
        <v>13.8</v>
      </c>
    </row>
    <row r="3266" spans="1:15">
      <c r="A3266" s="106">
        <v>2010</v>
      </c>
      <c r="B3266" s="106" t="s">
        <v>304</v>
      </c>
      <c r="C3266" s="106" t="s">
        <v>626</v>
      </c>
      <c r="D3266" s="106" t="s">
        <v>633</v>
      </c>
      <c r="E3266" s="106" t="s">
        <v>628</v>
      </c>
      <c r="F3266" s="106" t="s">
        <v>353</v>
      </c>
      <c r="G3266" s="106">
        <v>6.45</v>
      </c>
      <c r="H3266" s="106">
        <v>7.94</v>
      </c>
      <c r="I3266" s="106">
        <v>8.91</v>
      </c>
      <c r="J3266" s="106">
        <v>9.89</v>
      </c>
      <c r="K3266" s="106">
        <v>11.16</v>
      </c>
      <c r="L3266" s="106">
        <v>12.33</v>
      </c>
      <c r="M3266" s="106">
        <v>13.3</v>
      </c>
      <c r="N3266" s="106">
        <v>14.65</v>
      </c>
      <c r="O3266" s="106">
        <v>18.64</v>
      </c>
    </row>
    <row r="3267" spans="1:15">
      <c r="A3267" s="106">
        <v>2010</v>
      </c>
      <c r="B3267" s="106" t="s">
        <v>304</v>
      </c>
      <c r="C3267" s="106" t="s">
        <v>630</v>
      </c>
      <c r="D3267" s="106" t="s">
        <v>633</v>
      </c>
      <c r="E3267" s="106" t="s">
        <v>628</v>
      </c>
      <c r="F3267" s="106" t="s">
        <v>353</v>
      </c>
      <c r="G3267" s="106">
        <v>6.45</v>
      </c>
      <c r="H3267" s="106">
        <v>7.94</v>
      </c>
      <c r="I3267" s="106">
        <v>8.91</v>
      </c>
      <c r="J3267" s="106">
        <v>9.89</v>
      </c>
      <c r="K3267" s="106">
        <v>11.16</v>
      </c>
      <c r="L3267" s="106">
        <v>12.33</v>
      </c>
      <c r="M3267" s="106">
        <v>13.3</v>
      </c>
      <c r="N3267" s="106">
        <v>14.65</v>
      </c>
      <c r="O3267" s="106">
        <v>18.64</v>
      </c>
    </row>
    <row r="3268" spans="1:15">
      <c r="A3268" s="106">
        <v>2010</v>
      </c>
      <c r="B3268" s="106" t="s">
        <v>304</v>
      </c>
      <c r="C3268" s="106" t="s">
        <v>626</v>
      </c>
      <c r="D3268" s="106" t="s">
        <v>633</v>
      </c>
      <c r="E3268" s="106" t="s">
        <v>631</v>
      </c>
      <c r="F3268" s="106" t="s">
        <v>629</v>
      </c>
      <c r="G3268" s="106">
        <v>4.34</v>
      </c>
      <c r="H3268" s="106">
        <v>4.55</v>
      </c>
      <c r="I3268" s="106">
        <v>4.88</v>
      </c>
      <c r="J3268" s="106">
        <v>5.21</v>
      </c>
      <c r="K3268" s="106">
        <v>5.52</v>
      </c>
      <c r="L3268" s="106">
        <v>5.99</v>
      </c>
      <c r="M3268" s="106">
        <v>6.59</v>
      </c>
      <c r="N3268" s="106">
        <v>7.47</v>
      </c>
      <c r="O3268" s="106">
        <v>8.92</v>
      </c>
    </row>
    <row r="3269" spans="1:15">
      <c r="A3269" s="106">
        <v>2010</v>
      </c>
      <c r="B3269" s="106" t="s">
        <v>304</v>
      </c>
      <c r="C3269" s="106" t="s">
        <v>630</v>
      </c>
      <c r="D3269" s="106" t="s">
        <v>633</v>
      </c>
      <c r="E3269" s="106" t="s">
        <v>631</v>
      </c>
      <c r="F3269" s="106" t="s">
        <v>629</v>
      </c>
      <c r="G3269" s="106">
        <v>4.34</v>
      </c>
      <c r="H3269" s="106">
        <v>4.55</v>
      </c>
      <c r="I3269" s="106">
        <v>4.88</v>
      </c>
      <c r="J3269" s="106">
        <v>5.21</v>
      </c>
      <c r="K3269" s="106">
        <v>5.52</v>
      </c>
      <c r="L3269" s="106">
        <v>5.99</v>
      </c>
      <c r="M3269" s="106">
        <v>6.59</v>
      </c>
      <c r="N3269" s="106">
        <v>7.47</v>
      </c>
      <c r="O3269" s="106">
        <v>8.92</v>
      </c>
    </row>
    <row r="3270" spans="1:15">
      <c r="A3270" s="106">
        <v>2010</v>
      </c>
      <c r="B3270" s="106" t="s">
        <v>304</v>
      </c>
      <c r="C3270" s="106" t="s">
        <v>626</v>
      </c>
      <c r="D3270" s="106" t="s">
        <v>633</v>
      </c>
      <c r="E3270" s="106" t="s">
        <v>631</v>
      </c>
      <c r="F3270" s="106" t="s">
        <v>301</v>
      </c>
      <c r="G3270" s="106">
        <v>4.22</v>
      </c>
      <c r="H3270" s="106">
        <v>4.37</v>
      </c>
      <c r="I3270" s="106">
        <v>4.5999999999999996</v>
      </c>
      <c r="J3270" s="106">
        <v>4.8600000000000003</v>
      </c>
      <c r="K3270" s="106">
        <v>5.2</v>
      </c>
      <c r="L3270" s="106">
        <v>5.83</v>
      </c>
      <c r="M3270" s="106">
        <v>6.87</v>
      </c>
      <c r="N3270" s="106">
        <v>7.87</v>
      </c>
      <c r="O3270" s="106">
        <v>10.28</v>
      </c>
    </row>
    <row r="3271" spans="1:15">
      <c r="A3271" s="106">
        <v>2010</v>
      </c>
      <c r="B3271" s="106" t="s">
        <v>304</v>
      </c>
      <c r="C3271" s="106" t="s">
        <v>630</v>
      </c>
      <c r="D3271" s="106" t="s">
        <v>633</v>
      </c>
      <c r="E3271" s="106" t="s">
        <v>631</v>
      </c>
      <c r="F3271" s="106" t="s">
        <v>301</v>
      </c>
      <c r="G3271" s="106">
        <v>4.22</v>
      </c>
      <c r="H3271" s="106">
        <v>4.37</v>
      </c>
      <c r="I3271" s="106">
        <v>4.5999999999999996</v>
      </c>
      <c r="J3271" s="106">
        <v>4.8600000000000003</v>
      </c>
      <c r="K3271" s="106">
        <v>5.2</v>
      </c>
      <c r="L3271" s="106">
        <v>5.83</v>
      </c>
      <c r="M3271" s="106">
        <v>6.87</v>
      </c>
      <c r="N3271" s="106">
        <v>7.87</v>
      </c>
      <c r="O3271" s="106">
        <v>10.28</v>
      </c>
    </row>
    <row r="3272" spans="1:15">
      <c r="A3272" s="106">
        <v>2010</v>
      </c>
      <c r="B3272" s="106" t="s">
        <v>304</v>
      </c>
      <c r="C3272" s="106" t="s">
        <v>626</v>
      </c>
      <c r="D3272" s="106" t="s">
        <v>633</v>
      </c>
      <c r="E3272" s="106" t="s">
        <v>631</v>
      </c>
      <c r="F3272" s="106" t="s">
        <v>353</v>
      </c>
      <c r="G3272" s="106">
        <v>4.34</v>
      </c>
      <c r="H3272" s="106">
        <v>4.55</v>
      </c>
      <c r="I3272" s="106">
        <v>4.87</v>
      </c>
      <c r="J3272" s="106">
        <v>5.2</v>
      </c>
      <c r="K3272" s="106">
        <v>5.52</v>
      </c>
      <c r="L3272" s="106">
        <v>5.99</v>
      </c>
      <c r="M3272" s="106">
        <v>6.59</v>
      </c>
      <c r="N3272" s="106">
        <v>7.48</v>
      </c>
      <c r="O3272" s="106">
        <v>8.92</v>
      </c>
    </row>
    <row r="3273" spans="1:15">
      <c r="A3273" s="106">
        <v>2010</v>
      </c>
      <c r="B3273" s="106" t="s">
        <v>304</v>
      </c>
      <c r="C3273" s="106" t="s">
        <v>630</v>
      </c>
      <c r="D3273" s="106" t="s">
        <v>633</v>
      </c>
      <c r="E3273" s="106" t="s">
        <v>631</v>
      </c>
      <c r="F3273" s="106" t="s">
        <v>353</v>
      </c>
      <c r="G3273" s="106">
        <v>4.34</v>
      </c>
      <c r="H3273" s="106">
        <v>4.55</v>
      </c>
      <c r="I3273" s="106">
        <v>4.87</v>
      </c>
      <c r="J3273" s="106">
        <v>5.2</v>
      </c>
      <c r="K3273" s="106">
        <v>5.52</v>
      </c>
      <c r="L3273" s="106">
        <v>5.99</v>
      </c>
      <c r="M3273" s="106">
        <v>6.59</v>
      </c>
      <c r="N3273" s="106">
        <v>7.48</v>
      </c>
      <c r="O3273" s="106">
        <v>8.92</v>
      </c>
    </row>
    <row r="3274" spans="1:15">
      <c r="A3274" s="106">
        <v>2010</v>
      </c>
      <c r="B3274" s="106" t="s">
        <v>304</v>
      </c>
      <c r="C3274" s="106" t="s">
        <v>626</v>
      </c>
      <c r="D3274" s="106" t="s">
        <v>633</v>
      </c>
      <c r="E3274" s="106" t="s">
        <v>353</v>
      </c>
      <c r="F3274" s="106" t="s">
        <v>629</v>
      </c>
      <c r="G3274" s="106">
        <v>4.5199999999999996</v>
      </c>
      <c r="H3274" s="106">
        <v>5.13</v>
      </c>
      <c r="I3274" s="106">
        <v>5.76</v>
      </c>
      <c r="J3274" s="106">
        <v>6.55</v>
      </c>
      <c r="K3274" s="106">
        <v>7.71</v>
      </c>
      <c r="L3274" s="106">
        <v>8.93</v>
      </c>
      <c r="M3274" s="106">
        <v>10.7</v>
      </c>
      <c r="N3274" s="106">
        <v>12.7</v>
      </c>
      <c r="O3274" s="106">
        <v>15.29</v>
      </c>
    </row>
    <row r="3275" spans="1:15">
      <c r="A3275" s="106">
        <v>2010</v>
      </c>
      <c r="B3275" s="106" t="s">
        <v>304</v>
      </c>
      <c r="C3275" s="106" t="s">
        <v>630</v>
      </c>
      <c r="D3275" s="106" t="s">
        <v>633</v>
      </c>
      <c r="E3275" s="106" t="s">
        <v>353</v>
      </c>
      <c r="F3275" s="106" t="s">
        <v>629</v>
      </c>
      <c r="G3275" s="106">
        <v>4.5199999999999996</v>
      </c>
      <c r="H3275" s="106">
        <v>5.13</v>
      </c>
      <c r="I3275" s="106">
        <v>5.76</v>
      </c>
      <c r="J3275" s="106">
        <v>6.55</v>
      </c>
      <c r="K3275" s="106">
        <v>7.71</v>
      </c>
      <c r="L3275" s="106">
        <v>8.93</v>
      </c>
      <c r="M3275" s="106">
        <v>10.7</v>
      </c>
      <c r="N3275" s="106">
        <v>12.7</v>
      </c>
      <c r="O3275" s="106">
        <v>15.29</v>
      </c>
    </row>
    <row r="3276" spans="1:15">
      <c r="A3276" s="106">
        <v>2010</v>
      </c>
      <c r="B3276" s="106" t="s">
        <v>304</v>
      </c>
      <c r="C3276" s="106" t="s">
        <v>626</v>
      </c>
      <c r="D3276" s="106" t="s">
        <v>633</v>
      </c>
      <c r="E3276" s="106" t="s">
        <v>353</v>
      </c>
      <c r="F3276" s="106" t="s">
        <v>301</v>
      </c>
      <c r="G3276" s="106">
        <v>4.37</v>
      </c>
      <c r="H3276" s="106">
        <v>5.1100000000000003</v>
      </c>
      <c r="I3276" s="106">
        <v>6.2</v>
      </c>
      <c r="J3276" s="106">
        <v>7.11</v>
      </c>
      <c r="K3276" s="106">
        <v>8.4700000000000006</v>
      </c>
      <c r="L3276" s="106">
        <v>8.93</v>
      </c>
      <c r="M3276" s="106">
        <v>9.64</v>
      </c>
      <c r="N3276" s="106">
        <v>11.03</v>
      </c>
      <c r="O3276" s="106">
        <v>13.21</v>
      </c>
    </row>
    <row r="3277" spans="1:15">
      <c r="A3277" s="106">
        <v>2010</v>
      </c>
      <c r="B3277" s="106" t="s">
        <v>304</v>
      </c>
      <c r="C3277" s="106" t="s">
        <v>630</v>
      </c>
      <c r="D3277" s="106" t="s">
        <v>633</v>
      </c>
      <c r="E3277" s="106" t="s">
        <v>353</v>
      </c>
      <c r="F3277" s="106" t="s">
        <v>301</v>
      </c>
      <c r="G3277" s="106">
        <v>4.37</v>
      </c>
      <c r="H3277" s="106">
        <v>5.1100000000000003</v>
      </c>
      <c r="I3277" s="106">
        <v>6.2</v>
      </c>
      <c r="J3277" s="106">
        <v>7.11</v>
      </c>
      <c r="K3277" s="106">
        <v>8.4700000000000006</v>
      </c>
      <c r="L3277" s="106">
        <v>8.93</v>
      </c>
      <c r="M3277" s="106">
        <v>9.64</v>
      </c>
      <c r="N3277" s="106">
        <v>11.03</v>
      </c>
      <c r="O3277" s="106">
        <v>13.21</v>
      </c>
    </row>
    <row r="3278" spans="1:15">
      <c r="A3278" s="106">
        <v>2010</v>
      </c>
      <c r="B3278" s="106" t="s">
        <v>304</v>
      </c>
      <c r="C3278" s="106" t="s">
        <v>626</v>
      </c>
      <c r="D3278" s="106" t="s">
        <v>633</v>
      </c>
      <c r="E3278" s="106" t="s">
        <v>353</v>
      </c>
      <c r="F3278" s="106" t="s">
        <v>353</v>
      </c>
      <c r="G3278" s="106">
        <v>4.51</v>
      </c>
      <c r="H3278" s="106">
        <v>5.13</v>
      </c>
      <c r="I3278" s="106">
        <v>5.76</v>
      </c>
      <c r="J3278" s="106">
        <v>6.56</v>
      </c>
      <c r="K3278" s="106">
        <v>7.73</v>
      </c>
      <c r="L3278" s="106">
        <v>8.93</v>
      </c>
      <c r="M3278" s="106">
        <v>10.66</v>
      </c>
      <c r="N3278" s="106">
        <v>12.67</v>
      </c>
      <c r="O3278" s="106">
        <v>15.24</v>
      </c>
    </row>
    <row r="3279" spans="1:15">
      <c r="A3279" s="106">
        <v>2010</v>
      </c>
      <c r="B3279" s="106" t="s">
        <v>304</v>
      </c>
      <c r="C3279" s="106" t="s">
        <v>630</v>
      </c>
      <c r="D3279" s="106" t="s">
        <v>633</v>
      </c>
      <c r="E3279" s="106" t="s">
        <v>353</v>
      </c>
      <c r="F3279" s="106" t="s">
        <v>353</v>
      </c>
      <c r="G3279" s="106">
        <v>4.51</v>
      </c>
      <c r="H3279" s="106">
        <v>5.13</v>
      </c>
      <c r="I3279" s="106">
        <v>5.76</v>
      </c>
      <c r="J3279" s="106">
        <v>6.56</v>
      </c>
      <c r="K3279" s="106">
        <v>7.73</v>
      </c>
      <c r="L3279" s="106">
        <v>8.93</v>
      </c>
      <c r="M3279" s="106">
        <v>10.66</v>
      </c>
      <c r="N3279" s="106">
        <v>12.67</v>
      </c>
      <c r="O3279" s="106">
        <v>15.24</v>
      </c>
    </row>
    <row r="3280" spans="1:15">
      <c r="A3280" s="106">
        <v>2010</v>
      </c>
      <c r="B3280" s="106" t="s">
        <v>304</v>
      </c>
      <c r="C3280" s="106" t="s">
        <v>626</v>
      </c>
      <c r="D3280" s="106" t="s">
        <v>353</v>
      </c>
      <c r="E3280" s="106" t="s">
        <v>641</v>
      </c>
      <c r="F3280" s="106" t="s">
        <v>629</v>
      </c>
      <c r="G3280" s="106" t="s">
        <v>635</v>
      </c>
      <c r="H3280" s="106" t="s">
        <v>635</v>
      </c>
      <c r="I3280" s="106" t="s">
        <v>635</v>
      </c>
      <c r="J3280" s="106" t="s">
        <v>635</v>
      </c>
      <c r="K3280" s="106" t="s">
        <v>635</v>
      </c>
      <c r="L3280" s="106" t="s">
        <v>635</v>
      </c>
      <c r="M3280" s="106" t="s">
        <v>635</v>
      </c>
      <c r="N3280" s="106" t="s">
        <v>635</v>
      </c>
      <c r="O3280" s="106" t="s">
        <v>635</v>
      </c>
    </row>
    <row r="3281" spans="1:15">
      <c r="A3281" s="106">
        <v>2010</v>
      </c>
      <c r="B3281" s="106" t="s">
        <v>304</v>
      </c>
      <c r="C3281" s="106" t="s">
        <v>630</v>
      </c>
      <c r="D3281" s="106" t="s">
        <v>353</v>
      </c>
      <c r="E3281" s="106" t="s">
        <v>641</v>
      </c>
      <c r="F3281" s="106" t="s">
        <v>629</v>
      </c>
      <c r="G3281" s="106" t="s">
        <v>635</v>
      </c>
      <c r="H3281" s="106" t="s">
        <v>635</v>
      </c>
      <c r="I3281" s="106" t="s">
        <v>635</v>
      </c>
      <c r="J3281" s="106" t="s">
        <v>635</v>
      </c>
      <c r="K3281" s="106" t="s">
        <v>635</v>
      </c>
      <c r="L3281" s="106" t="s">
        <v>635</v>
      </c>
      <c r="M3281" s="106" t="s">
        <v>635</v>
      </c>
      <c r="N3281" s="106" t="s">
        <v>635</v>
      </c>
      <c r="O3281" s="106" t="s">
        <v>635</v>
      </c>
    </row>
    <row r="3282" spans="1:15">
      <c r="A3282" s="106">
        <v>2010</v>
      </c>
      <c r="B3282" s="106" t="s">
        <v>304</v>
      </c>
      <c r="C3282" s="106" t="s">
        <v>626</v>
      </c>
      <c r="D3282" s="106" t="s">
        <v>353</v>
      </c>
      <c r="E3282" s="106" t="s">
        <v>641</v>
      </c>
      <c r="F3282" s="106" t="s">
        <v>353</v>
      </c>
      <c r="G3282" s="106" t="s">
        <v>635</v>
      </c>
      <c r="H3282" s="106" t="s">
        <v>635</v>
      </c>
      <c r="I3282" s="106" t="s">
        <v>635</v>
      </c>
      <c r="J3282" s="106" t="s">
        <v>635</v>
      </c>
      <c r="K3282" s="106" t="s">
        <v>635</v>
      </c>
      <c r="L3282" s="106" t="s">
        <v>635</v>
      </c>
      <c r="M3282" s="106" t="s">
        <v>635</v>
      </c>
      <c r="N3282" s="106" t="s">
        <v>635</v>
      </c>
      <c r="O3282" s="106" t="s">
        <v>635</v>
      </c>
    </row>
    <row r="3283" spans="1:15">
      <c r="A3283" s="106">
        <v>2010</v>
      </c>
      <c r="B3283" s="106" t="s">
        <v>304</v>
      </c>
      <c r="C3283" s="106" t="s">
        <v>630</v>
      </c>
      <c r="D3283" s="106" t="s">
        <v>353</v>
      </c>
      <c r="E3283" s="106" t="s">
        <v>641</v>
      </c>
      <c r="F3283" s="106" t="s">
        <v>353</v>
      </c>
      <c r="G3283" s="106" t="s">
        <v>635</v>
      </c>
      <c r="H3283" s="106" t="s">
        <v>635</v>
      </c>
      <c r="I3283" s="106" t="s">
        <v>635</v>
      </c>
      <c r="J3283" s="106" t="s">
        <v>635</v>
      </c>
      <c r="K3283" s="106" t="s">
        <v>635</v>
      </c>
      <c r="L3283" s="106" t="s">
        <v>635</v>
      </c>
      <c r="M3283" s="106" t="s">
        <v>635</v>
      </c>
      <c r="N3283" s="106" t="s">
        <v>635</v>
      </c>
      <c r="O3283" s="106" t="s">
        <v>635</v>
      </c>
    </row>
    <row r="3284" spans="1:15">
      <c r="A3284" s="106">
        <v>2010</v>
      </c>
      <c r="B3284" s="106" t="s">
        <v>304</v>
      </c>
      <c r="C3284" s="106" t="s">
        <v>626</v>
      </c>
      <c r="D3284" s="106" t="s">
        <v>353</v>
      </c>
      <c r="E3284" s="106" t="s">
        <v>628</v>
      </c>
      <c r="F3284" s="106" t="s">
        <v>629</v>
      </c>
      <c r="G3284" s="106">
        <v>6.38</v>
      </c>
      <c r="H3284" s="106">
        <v>7.7</v>
      </c>
      <c r="I3284" s="106">
        <v>8.7100000000000009</v>
      </c>
      <c r="J3284" s="106">
        <v>9.68</v>
      </c>
      <c r="K3284" s="106">
        <v>10.88</v>
      </c>
      <c r="L3284" s="106">
        <v>12.21</v>
      </c>
      <c r="M3284" s="106">
        <v>13.54</v>
      </c>
      <c r="N3284" s="106">
        <v>15.57</v>
      </c>
      <c r="O3284" s="106">
        <v>20.83</v>
      </c>
    </row>
    <row r="3285" spans="1:15">
      <c r="A3285" s="106">
        <v>2010</v>
      </c>
      <c r="B3285" s="106" t="s">
        <v>304</v>
      </c>
      <c r="C3285" s="106" t="s">
        <v>630</v>
      </c>
      <c r="D3285" s="106" t="s">
        <v>353</v>
      </c>
      <c r="E3285" s="106" t="s">
        <v>628</v>
      </c>
      <c r="F3285" s="106" t="s">
        <v>629</v>
      </c>
      <c r="G3285" s="106">
        <v>6.38</v>
      </c>
      <c r="H3285" s="106">
        <v>7.7</v>
      </c>
      <c r="I3285" s="106">
        <v>8.7100000000000009</v>
      </c>
      <c r="J3285" s="106">
        <v>9.68</v>
      </c>
      <c r="K3285" s="106">
        <v>10.88</v>
      </c>
      <c r="L3285" s="106">
        <v>12.21</v>
      </c>
      <c r="M3285" s="106">
        <v>13.54</v>
      </c>
      <c r="N3285" s="106">
        <v>15.57</v>
      </c>
      <c r="O3285" s="106">
        <v>20.83</v>
      </c>
    </row>
    <row r="3286" spans="1:15">
      <c r="A3286" s="106">
        <v>2010</v>
      </c>
      <c r="B3286" s="106" t="s">
        <v>304</v>
      </c>
      <c r="C3286" s="106" t="s">
        <v>626</v>
      </c>
      <c r="D3286" s="106" t="s">
        <v>353</v>
      </c>
      <c r="E3286" s="106" t="s">
        <v>628</v>
      </c>
      <c r="F3286" s="106" t="s">
        <v>301</v>
      </c>
      <c r="G3286" s="106">
        <v>6.06</v>
      </c>
      <c r="H3286" s="106">
        <v>7.35</v>
      </c>
      <c r="I3286" s="106">
        <v>8.4700000000000006</v>
      </c>
      <c r="J3286" s="106">
        <v>8.84</v>
      </c>
      <c r="K3286" s="106">
        <v>9.31</v>
      </c>
      <c r="L3286" s="106">
        <v>9.99</v>
      </c>
      <c r="M3286" s="106">
        <v>11.21</v>
      </c>
      <c r="N3286" s="106">
        <v>12.91</v>
      </c>
      <c r="O3286" s="106">
        <v>16.02</v>
      </c>
    </row>
    <row r="3287" spans="1:15">
      <c r="A3287" s="106">
        <v>2010</v>
      </c>
      <c r="B3287" s="106" t="s">
        <v>304</v>
      </c>
      <c r="C3287" s="106" t="s">
        <v>630</v>
      </c>
      <c r="D3287" s="106" t="s">
        <v>353</v>
      </c>
      <c r="E3287" s="106" t="s">
        <v>628</v>
      </c>
      <c r="F3287" s="106" t="s">
        <v>301</v>
      </c>
      <c r="G3287" s="106">
        <v>6.06</v>
      </c>
      <c r="H3287" s="106">
        <v>7.35</v>
      </c>
      <c r="I3287" s="106">
        <v>8.4700000000000006</v>
      </c>
      <c r="J3287" s="106">
        <v>8.84</v>
      </c>
      <c r="K3287" s="106">
        <v>9.31</v>
      </c>
      <c r="L3287" s="106">
        <v>9.99</v>
      </c>
      <c r="M3287" s="106">
        <v>11.21</v>
      </c>
      <c r="N3287" s="106">
        <v>12.91</v>
      </c>
      <c r="O3287" s="106">
        <v>16.02</v>
      </c>
    </row>
    <row r="3288" spans="1:15">
      <c r="A3288" s="106">
        <v>2010</v>
      </c>
      <c r="B3288" s="106" t="s">
        <v>304</v>
      </c>
      <c r="C3288" s="106" t="s">
        <v>626</v>
      </c>
      <c r="D3288" s="106" t="s">
        <v>353</v>
      </c>
      <c r="E3288" s="106" t="s">
        <v>628</v>
      </c>
      <c r="F3288" s="106" t="s">
        <v>353</v>
      </c>
      <c r="G3288" s="106">
        <v>6.37</v>
      </c>
      <c r="H3288" s="106">
        <v>7.7</v>
      </c>
      <c r="I3288" s="106">
        <v>8.6999999999999993</v>
      </c>
      <c r="J3288" s="106">
        <v>9.65</v>
      </c>
      <c r="K3288" s="106">
        <v>10.84</v>
      </c>
      <c r="L3288" s="106">
        <v>12.18</v>
      </c>
      <c r="M3288" s="106">
        <v>13.51</v>
      </c>
      <c r="N3288" s="106">
        <v>15.54</v>
      </c>
      <c r="O3288" s="106">
        <v>20.81</v>
      </c>
    </row>
    <row r="3289" spans="1:15">
      <c r="A3289" s="106">
        <v>2010</v>
      </c>
      <c r="B3289" s="106" t="s">
        <v>304</v>
      </c>
      <c r="C3289" s="106" t="s">
        <v>630</v>
      </c>
      <c r="D3289" s="106" t="s">
        <v>353</v>
      </c>
      <c r="E3289" s="106" t="s">
        <v>628</v>
      </c>
      <c r="F3289" s="106" t="s">
        <v>353</v>
      </c>
      <c r="G3289" s="106">
        <v>6.37</v>
      </c>
      <c r="H3289" s="106">
        <v>7.7</v>
      </c>
      <c r="I3289" s="106">
        <v>8.6999999999999993</v>
      </c>
      <c r="J3289" s="106">
        <v>9.65</v>
      </c>
      <c r="K3289" s="106">
        <v>10.84</v>
      </c>
      <c r="L3289" s="106">
        <v>12.18</v>
      </c>
      <c r="M3289" s="106">
        <v>13.51</v>
      </c>
      <c r="N3289" s="106">
        <v>15.54</v>
      </c>
      <c r="O3289" s="106">
        <v>20.81</v>
      </c>
    </row>
    <row r="3290" spans="1:15">
      <c r="A3290" s="106">
        <v>2010</v>
      </c>
      <c r="B3290" s="106" t="s">
        <v>304</v>
      </c>
      <c r="C3290" s="106" t="s">
        <v>626</v>
      </c>
      <c r="D3290" s="106" t="s">
        <v>353</v>
      </c>
      <c r="E3290" s="106" t="s">
        <v>631</v>
      </c>
      <c r="F3290" s="106" t="s">
        <v>629</v>
      </c>
      <c r="G3290" s="106">
        <v>4.33</v>
      </c>
      <c r="H3290" s="106">
        <v>4.54</v>
      </c>
      <c r="I3290" s="106">
        <v>4.93</v>
      </c>
      <c r="J3290" s="106">
        <v>5.38</v>
      </c>
      <c r="K3290" s="106">
        <v>5.87</v>
      </c>
      <c r="L3290" s="106">
        <v>6.42</v>
      </c>
      <c r="M3290" s="106">
        <v>7.06</v>
      </c>
      <c r="N3290" s="106">
        <v>7.88</v>
      </c>
      <c r="O3290" s="106">
        <v>9.2899999999999991</v>
      </c>
    </row>
    <row r="3291" spans="1:15">
      <c r="A3291" s="106">
        <v>2010</v>
      </c>
      <c r="B3291" s="106" t="s">
        <v>304</v>
      </c>
      <c r="C3291" s="106" t="s">
        <v>630</v>
      </c>
      <c r="D3291" s="106" t="s">
        <v>353</v>
      </c>
      <c r="E3291" s="106" t="s">
        <v>631</v>
      </c>
      <c r="F3291" s="106" t="s">
        <v>629</v>
      </c>
      <c r="G3291" s="106">
        <v>4.33</v>
      </c>
      <c r="H3291" s="106">
        <v>4.54</v>
      </c>
      <c r="I3291" s="106">
        <v>4.93</v>
      </c>
      <c r="J3291" s="106">
        <v>5.38</v>
      </c>
      <c r="K3291" s="106">
        <v>5.87</v>
      </c>
      <c r="L3291" s="106">
        <v>6.42</v>
      </c>
      <c r="M3291" s="106">
        <v>7.06</v>
      </c>
      <c r="N3291" s="106">
        <v>7.88</v>
      </c>
      <c r="O3291" s="106">
        <v>9.2899999999999991</v>
      </c>
    </row>
    <row r="3292" spans="1:15">
      <c r="A3292" s="106">
        <v>2010</v>
      </c>
      <c r="B3292" s="106" t="s">
        <v>304</v>
      </c>
      <c r="C3292" s="106" t="s">
        <v>626</v>
      </c>
      <c r="D3292" s="106" t="s">
        <v>353</v>
      </c>
      <c r="E3292" s="106" t="s">
        <v>631</v>
      </c>
      <c r="F3292" s="106" t="s">
        <v>301</v>
      </c>
      <c r="G3292" s="106">
        <v>3.9</v>
      </c>
      <c r="H3292" s="106">
        <v>4.22</v>
      </c>
      <c r="I3292" s="106">
        <v>4.37</v>
      </c>
      <c r="J3292" s="106">
        <v>4.42</v>
      </c>
      <c r="K3292" s="106">
        <v>4.67</v>
      </c>
      <c r="L3292" s="106">
        <v>4.9400000000000004</v>
      </c>
      <c r="M3292" s="106">
        <v>5.65</v>
      </c>
      <c r="N3292" s="106">
        <v>6.85</v>
      </c>
      <c r="O3292" s="106">
        <v>8.19</v>
      </c>
    </row>
    <row r="3293" spans="1:15">
      <c r="A3293" s="106">
        <v>2010</v>
      </c>
      <c r="B3293" s="106" t="s">
        <v>304</v>
      </c>
      <c r="C3293" s="106" t="s">
        <v>630</v>
      </c>
      <c r="D3293" s="106" t="s">
        <v>353</v>
      </c>
      <c r="E3293" s="106" t="s">
        <v>631</v>
      </c>
      <c r="F3293" s="106" t="s">
        <v>301</v>
      </c>
      <c r="G3293" s="106">
        <v>3.9</v>
      </c>
      <c r="H3293" s="106">
        <v>4.22</v>
      </c>
      <c r="I3293" s="106">
        <v>4.37</v>
      </c>
      <c r="J3293" s="106">
        <v>4.42</v>
      </c>
      <c r="K3293" s="106">
        <v>4.67</v>
      </c>
      <c r="L3293" s="106">
        <v>4.9400000000000004</v>
      </c>
      <c r="M3293" s="106">
        <v>5.65</v>
      </c>
      <c r="N3293" s="106">
        <v>6.85</v>
      </c>
      <c r="O3293" s="106">
        <v>8.19</v>
      </c>
    </row>
    <row r="3294" spans="1:15">
      <c r="A3294" s="106">
        <v>2010</v>
      </c>
      <c r="B3294" s="106" t="s">
        <v>304</v>
      </c>
      <c r="C3294" s="106" t="s">
        <v>626</v>
      </c>
      <c r="D3294" s="106" t="s">
        <v>353</v>
      </c>
      <c r="E3294" s="106" t="s">
        <v>631</v>
      </c>
      <c r="F3294" s="106" t="s">
        <v>353</v>
      </c>
      <c r="G3294" s="106">
        <v>4.33</v>
      </c>
      <c r="H3294" s="106">
        <v>4.53</v>
      </c>
      <c r="I3294" s="106">
        <v>4.92</v>
      </c>
      <c r="J3294" s="106">
        <v>5.36</v>
      </c>
      <c r="K3294" s="106">
        <v>5.85</v>
      </c>
      <c r="L3294" s="106">
        <v>6.41</v>
      </c>
      <c r="M3294" s="106">
        <v>7.05</v>
      </c>
      <c r="N3294" s="106">
        <v>7.88</v>
      </c>
      <c r="O3294" s="106">
        <v>9.2799999999999994</v>
      </c>
    </row>
    <row r="3295" spans="1:15">
      <c r="A3295" s="106">
        <v>2010</v>
      </c>
      <c r="B3295" s="106" t="s">
        <v>304</v>
      </c>
      <c r="C3295" s="106" t="s">
        <v>630</v>
      </c>
      <c r="D3295" s="106" t="s">
        <v>353</v>
      </c>
      <c r="E3295" s="106" t="s">
        <v>631</v>
      </c>
      <c r="F3295" s="106" t="s">
        <v>353</v>
      </c>
      <c r="G3295" s="106">
        <v>4.33</v>
      </c>
      <c r="H3295" s="106">
        <v>4.53</v>
      </c>
      <c r="I3295" s="106">
        <v>4.92</v>
      </c>
      <c r="J3295" s="106">
        <v>5.36</v>
      </c>
      <c r="K3295" s="106">
        <v>5.85</v>
      </c>
      <c r="L3295" s="106">
        <v>6.41</v>
      </c>
      <c r="M3295" s="106">
        <v>7.05</v>
      </c>
      <c r="N3295" s="106">
        <v>7.88</v>
      </c>
      <c r="O3295" s="106">
        <v>9.2799999999999994</v>
      </c>
    </row>
    <row r="3296" spans="1:15">
      <c r="A3296" s="106">
        <v>2010</v>
      </c>
      <c r="B3296" s="106" t="s">
        <v>304</v>
      </c>
      <c r="C3296" s="106" t="s">
        <v>626</v>
      </c>
      <c r="D3296" s="106" t="s">
        <v>353</v>
      </c>
      <c r="E3296" s="106" t="s">
        <v>353</v>
      </c>
      <c r="F3296" s="106" t="s">
        <v>629</v>
      </c>
      <c r="G3296" s="106">
        <v>4.3899999999999997</v>
      </c>
      <c r="H3296" s="106">
        <v>4.99</v>
      </c>
      <c r="I3296" s="106">
        <v>5.67</v>
      </c>
      <c r="J3296" s="106">
        <v>6.39</v>
      </c>
      <c r="K3296" s="106">
        <v>7.21</v>
      </c>
      <c r="L3296" s="106">
        <v>8.1999999999999993</v>
      </c>
      <c r="M3296" s="106">
        <v>9.48</v>
      </c>
      <c r="N3296" s="106">
        <v>11.67</v>
      </c>
      <c r="O3296" s="106">
        <v>14.99</v>
      </c>
    </row>
    <row r="3297" spans="1:15">
      <c r="A3297" s="106">
        <v>2010</v>
      </c>
      <c r="B3297" s="106" t="s">
        <v>304</v>
      </c>
      <c r="C3297" s="106" t="s">
        <v>630</v>
      </c>
      <c r="D3297" s="106" t="s">
        <v>353</v>
      </c>
      <c r="E3297" s="106" t="s">
        <v>353</v>
      </c>
      <c r="F3297" s="106" t="s">
        <v>629</v>
      </c>
      <c r="G3297" s="106">
        <v>4.3899999999999997</v>
      </c>
      <c r="H3297" s="106">
        <v>4.99</v>
      </c>
      <c r="I3297" s="106">
        <v>5.67</v>
      </c>
      <c r="J3297" s="106">
        <v>6.39</v>
      </c>
      <c r="K3297" s="106">
        <v>7.21</v>
      </c>
      <c r="L3297" s="106">
        <v>8.1999999999999993</v>
      </c>
      <c r="M3297" s="106">
        <v>9.48</v>
      </c>
      <c r="N3297" s="106">
        <v>11.67</v>
      </c>
      <c r="O3297" s="106">
        <v>14.99</v>
      </c>
    </row>
    <row r="3298" spans="1:15">
      <c r="A3298" s="106">
        <v>2010</v>
      </c>
      <c r="B3298" s="106" t="s">
        <v>304</v>
      </c>
      <c r="C3298" s="106" t="s">
        <v>626</v>
      </c>
      <c r="D3298" s="106" t="s">
        <v>353</v>
      </c>
      <c r="E3298" s="106" t="s">
        <v>353</v>
      </c>
      <c r="F3298" s="106" t="s">
        <v>301</v>
      </c>
      <c r="G3298" s="106">
        <v>4.13</v>
      </c>
      <c r="H3298" s="106">
        <v>4.37</v>
      </c>
      <c r="I3298" s="106">
        <v>4.7699999999999996</v>
      </c>
      <c r="J3298" s="106">
        <v>5.62</v>
      </c>
      <c r="K3298" s="106">
        <v>6.87</v>
      </c>
      <c r="L3298" s="106">
        <v>8.2100000000000009</v>
      </c>
      <c r="M3298" s="106">
        <v>9.01</v>
      </c>
      <c r="N3298" s="106">
        <v>10.24</v>
      </c>
      <c r="O3298" s="106">
        <v>13.26</v>
      </c>
    </row>
    <row r="3299" spans="1:15">
      <c r="A3299" s="106">
        <v>2010</v>
      </c>
      <c r="B3299" s="106" t="s">
        <v>304</v>
      </c>
      <c r="C3299" s="106" t="s">
        <v>630</v>
      </c>
      <c r="D3299" s="106" t="s">
        <v>353</v>
      </c>
      <c r="E3299" s="106" t="s">
        <v>353</v>
      </c>
      <c r="F3299" s="106" t="s">
        <v>301</v>
      </c>
      <c r="G3299" s="106">
        <v>4.13</v>
      </c>
      <c r="H3299" s="106">
        <v>4.37</v>
      </c>
      <c r="I3299" s="106">
        <v>4.7699999999999996</v>
      </c>
      <c r="J3299" s="106">
        <v>5.62</v>
      </c>
      <c r="K3299" s="106">
        <v>6.87</v>
      </c>
      <c r="L3299" s="106">
        <v>8.2100000000000009</v>
      </c>
      <c r="M3299" s="106">
        <v>9.01</v>
      </c>
      <c r="N3299" s="106">
        <v>10.24</v>
      </c>
      <c r="O3299" s="106">
        <v>13.26</v>
      </c>
    </row>
    <row r="3300" spans="1:15">
      <c r="A3300" s="106">
        <v>2010</v>
      </c>
      <c r="B3300" s="106" t="s">
        <v>304</v>
      </c>
      <c r="C3300" s="106" t="s">
        <v>626</v>
      </c>
      <c r="D3300" s="106" t="s">
        <v>353</v>
      </c>
      <c r="E3300" s="106" t="s">
        <v>353</v>
      </c>
      <c r="F3300" s="106" t="s">
        <v>353</v>
      </c>
      <c r="G3300" s="106">
        <v>4.38</v>
      </c>
      <c r="H3300" s="106">
        <v>4.9800000000000004</v>
      </c>
      <c r="I3300" s="106">
        <v>5.66</v>
      </c>
      <c r="J3300" s="106">
        <v>6.38</v>
      </c>
      <c r="K3300" s="106">
        <v>7.2</v>
      </c>
      <c r="L3300" s="106">
        <v>8.1999999999999993</v>
      </c>
      <c r="M3300" s="106">
        <v>9.4700000000000006</v>
      </c>
      <c r="N3300" s="106">
        <v>11.64</v>
      </c>
      <c r="O3300" s="106">
        <v>14.96</v>
      </c>
    </row>
    <row r="3301" spans="1:15">
      <c r="A3301" s="106">
        <v>2010</v>
      </c>
      <c r="B3301" s="106" t="s">
        <v>304</v>
      </c>
      <c r="C3301" s="106" t="s">
        <v>630</v>
      </c>
      <c r="D3301" s="106" t="s">
        <v>353</v>
      </c>
      <c r="E3301" s="106" t="s">
        <v>353</v>
      </c>
      <c r="F3301" s="106" t="s">
        <v>353</v>
      </c>
      <c r="G3301" s="106">
        <v>4.38</v>
      </c>
      <c r="H3301" s="106">
        <v>4.9800000000000004</v>
      </c>
      <c r="I3301" s="106">
        <v>5.66</v>
      </c>
      <c r="J3301" s="106">
        <v>6.38</v>
      </c>
      <c r="K3301" s="106">
        <v>7.2</v>
      </c>
      <c r="L3301" s="106">
        <v>8.1999999999999993</v>
      </c>
      <c r="M3301" s="106">
        <v>9.4700000000000006</v>
      </c>
      <c r="N3301" s="106">
        <v>11.64</v>
      </c>
      <c r="O3301" s="106">
        <v>14.96</v>
      </c>
    </row>
    <row r="3302" spans="1:15">
      <c r="A3302" s="106">
        <v>2010</v>
      </c>
      <c r="B3302" s="106" t="s">
        <v>304</v>
      </c>
      <c r="C3302" s="106" t="s">
        <v>626</v>
      </c>
      <c r="D3302" s="106" t="s">
        <v>634</v>
      </c>
      <c r="E3302" s="106" t="s">
        <v>628</v>
      </c>
      <c r="F3302" s="106" t="s">
        <v>629</v>
      </c>
      <c r="G3302" s="106">
        <v>7.04</v>
      </c>
      <c r="H3302" s="106">
        <v>8.2200000000000006</v>
      </c>
      <c r="I3302" s="106">
        <v>9.3800000000000008</v>
      </c>
      <c r="J3302" s="106">
        <v>10.37</v>
      </c>
      <c r="K3302" s="106">
        <v>11.51</v>
      </c>
      <c r="L3302" s="106">
        <v>12.94</v>
      </c>
      <c r="M3302" s="106">
        <v>14.77</v>
      </c>
      <c r="N3302" s="106">
        <v>17.68</v>
      </c>
      <c r="O3302" s="106">
        <v>23.76</v>
      </c>
    </row>
    <row r="3303" spans="1:15">
      <c r="A3303" s="106">
        <v>2010</v>
      </c>
      <c r="B3303" s="106" t="s">
        <v>304</v>
      </c>
      <c r="C3303" s="106" t="s">
        <v>630</v>
      </c>
      <c r="D3303" s="106" t="s">
        <v>634</v>
      </c>
      <c r="E3303" s="106" t="s">
        <v>628</v>
      </c>
      <c r="F3303" s="106" t="s">
        <v>629</v>
      </c>
      <c r="G3303" s="106">
        <v>7.04</v>
      </c>
      <c r="H3303" s="106">
        <v>8.2200000000000006</v>
      </c>
      <c r="I3303" s="106">
        <v>9.3800000000000008</v>
      </c>
      <c r="J3303" s="106">
        <v>10.37</v>
      </c>
      <c r="K3303" s="106">
        <v>11.51</v>
      </c>
      <c r="L3303" s="106">
        <v>12.94</v>
      </c>
      <c r="M3303" s="106">
        <v>14.77</v>
      </c>
      <c r="N3303" s="106">
        <v>17.68</v>
      </c>
      <c r="O3303" s="106">
        <v>23.76</v>
      </c>
    </row>
    <row r="3304" spans="1:15">
      <c r="A3304" s="106">
        <v>2010</v>
      </c>
      <c r="B3304" s="106" t="s">
        <v>304</v>
      </c>
      <c r="C3304" s="106" t="s">
        <v>626</v>
      </c>
      <c r="D3304" s="106" t="s">
        <v>634</v>
      </c>
      <c r="E3304" s="106" t="s">
        <v>628</v>
      </c>
      <c r="F3304" s="106" t="s">
        <v>301</v>
      </c>
      <c r="G3304" s="106">
        <v>6.31</v>
      </c>
      <c r="H3304" s="106">
        <v>8.4600000000000009</v>
      </c>
      <c r="I3304" s="106">
        <v>8.8800000000000008</v>
      </c>
      <c r="J3304" s="106">
        <v>10.130000000000001</v>
      </c>
      <c r="K3304" s="106">
        <v>10.68</v>
      </c>
      <c r="L3304" s="106">
        <v>11.67</v>
      </c>
      <c r="M3304" s="106">
        <v>16.739999999999998</v>
      </c>
      <c r="N3304" s="106">
        <v>19.09</v>
      </c>
      <c r="O3304" s="106">
        <v>22.54</v>
      </c>
    </row>
    <row r="3305" spans="1:15">
      <c r="A3305" s="106">
        <v>2010</v>
      </c>
      <c r="B3305" s="106" t="s">
        <v>304</v>
      </c>
      <c r="C3305" s="106" t="s">
        <v>630</v>
      </c>
      <c r="D3305" s="106" t="s">
        <v>634</v>
      </c>
      <c r="E3305" s="106" t="s">
        <v>628</v>
      </c>
      <c r="F3305" s="106" t="s">
        <v>301</v>
      </c>
      <c r="G3305" s="106">
        <v>6.31</v>
      </c>
      <c r="H3305" s="106">
        <v>8.4600000000000009</v>
      </c>
      <c r="I3305" s="106">
        <v>8.8800000000000008</v>
      </c>
      <c r="J3305" s="106">
        <v>10.130000000000001</v>
      </c>
      <c r="K3305" s="106">
        <v>10.68</v>
      </c>
      <c r="L3305" s="106">
        <v>11.67</v>
      </c>
      <c r="M3305" s="106">
        <v>16.739999999999998</v>
      </c>
      <c r="N3305" s="106">
        <v>19.09</v>
      </c>
      <c r="O3305" s="106">
        <v>22.54</v>
      </c>
    </row>
    <row r="3306" spans="1:15">
      <c r="A3306" s="106">
        <v>2010</v>
      </c>
      <c r="B3306" s="106" t="s">
        <v>304</v>
      </c>
      <c r="C3306" s="106" t="s">
        <v>626</v>
      </c>
      <c r="D3306" s="106" t="s">
        <v>634</v>
      </c>
      <c r="E3306" s="106" t="s">
        <v>628</v>
      </c>
      <c r="F3306" s="106" t="s">
        <v>353</v>
      </c>
      <c r="G3306" s="106">
        <v>7.04</v>
      </c>
      <c r="H3306" s="106">
        <v>8.2200000000000006</v>
      </c>
      <c r="I3306" s="106">
        <v>9.3800000000000008</v>
      </c>
      <c r="J3306" s="106">
        <v>10.36</v>
      </c>
      <c r="K3306" s="106">
        <v>11.51</v>
      </c>
      <c r="L3306" s="106">
        <v>12.94</v>
      </c>
      <c r="M3306" s="106">
        <v>14.77</v>
      </c>
      <c r="N3306" s="106">
        <v>17.68</v>
      </c>
      <c r="O3306" s="106">
        <v>23.75</v>
      </c>
    </row>
    <row r="3307" spans="1:15">
      <c r="A3307" s="106">
        <v>2010</v>
      </c>
      <c r="B3307" s="106" t="s">
        <v>304</v>
      </c>
      <c r="C3307" s="106" t="s">
        <v>630</v>
      </c>
      <c r="D3307" s="106" t="s">
        <v>634</v>
      </c>
      <c r="E3307" s="106" t="s">
        <v>628</v>
      </c>
      <c r="F3307" s="106" t="s">
        <v>353</v>
      </c>
      <c r="G3307" s="106">
        <v>7.04</v>
      </c>
      <c r="H3307" s="106">
        <v>8.2200000000000006</v>
      </c>
      <c r="I3307" s="106">
        <v>9.3800000000000008</v>
      </c>
      <c r="J3307" s="106">
        <v>10.36</v>
      </c>
      <c r="K3307" s="106">
        <v>11.51</v>
      </c>
      <c r="L3307" s="106">
        <v>12.94</v>
      </c>
      <c r="M3307" s="106">
        <v>14.77</v>
      </c>
      <c r="N3307" s="106">
        <v>17.68</v>
      </c>
      <c r="O3307" s="106">
        <v>23.75</v>
      </c>
    </row>
    <row r="3308" spans="1:15">
      <c r="A3308" s="106">
        <v>2010</v>
      </c>
      <c r="B3308" s="106" t="s">
        <v>304</v>
      </c>
      <c r="C3308" s="106" t="s">
        <v>626</v>
      </c>
      <c r="D3308" s="106" t="s">
        <v>634</v>
      </c>
      <c r="E3308" s="106" t="s">
        <v>631</v>
      </c>
      <c r="F3308" s="106" t="s">
        <v>629</v>
      </c>
      <c r="G3308" s="106">
        <v>4.8899999999999997</v>
      </c>
      <c r="H3308" s="106">
        <v>5.66</v>
      </c>
      <c r="I3308" s="106">
        <v>6.3</v>
      </c>
      <c r="J3308" s="106">
        <v>6.71</v>
      </c>
      <c r="K3308" s="106">
        <v>7.17</v>
      </c>
      <c r="L3308" s="106">
        <v>7.63</v>
      </c>
      <c r="M3308" s="106">
        <v>8.1300000000000008</v>
      </c>
      <c r="N3308" s="106">
        <v>8.8000000000000007</v>
      </c>
      <c r="O3308" s="106">
        <v>10.06</v>
      </c>
    </row>
    <row r="3309" spans="1:15">
      <c r="A3309" s="106">
        <v>2010</v>
      </c>
      <c r="B3309" s="106" t="s">
        <v>304</v>
      </c>
      <c r="C3309" s="106" t="s">
        <v>630</v>
      </c>
      <c r="D3309" s="106" t="s">
        <v>634</v>
      </c>
      <c r="E3309" s="106" t="s">
        <v>631</v>
      </c>
      <c r="F3309" s="106" t="s">
        <v>629</v>
      </c>
      <c r="G3309" s="106">
        <v>4.8899999999999997</v>
      </c>
      <c r="H3309" s="106">
        <v>5.66</v>
      </c>
      <c r="I3309" s="106">
        <v>6.3</v>
      </c>
      <c r="J3309" s="106">
        <v>6.71</v>
      </c>
      <c r="K3309" s="106">
        <v>7.17</v>
      </c>
      <c r="L3309" s="106">
        <v>7.63</v>
      </c>
      <c r="M3309" s="106">
        <v>8.1300000000000008</v>
      </c>
      <c r="N3309" s="106">
        <v>8.8000000000000007</v>
      </c>
      <c r="O3309" s="106">
        <v>10.06</v>
      </c>
    </row>
    <row r="3310" spans="1:15">
      <c r="A3310" s="106">
        <v>2010</v>
      </c>
      <c r="B3310" s="106" t="s">
        <v>304</v>
      </c>
      <c r="C3310" s="106" t="s">
        <v>626</v>
      </c>
      <c r="D3310" s="106" t="s">
        <v>634</v>
      </c>
      <c r="E3310" s="106" t="s">
        <v>631</v>
      </c>
      <c r="F3310" s="106" t="s">
        <v>301</v>
      </c>
      <c r="G3310" s="106" t="s">
        <v>635</v>
      </c>
      <c r="H3310" s="106" t="s">
        <v>635</v>
      </c>
      <c r="I3310" s="106" t="s">
        <v>635</v>
      </c>
      <c r="J3310" s="106" t="s">
        <v>635</v>
      </c>
      <c r="K3310" s="106" t="s">
        <v>635</v>
      </c>
      <c r="L3310" s="106" t="s">
        <v>635</v>
      </c>
      <c r="M3310" s="106" t="s">
        <v>635</v>
      </c>
      <c r="N3310" s="106" t="s">
        <v>635</v>
      </c>
      <c r="O3310" s="106" t="s">
        <v>635</v>
      </c>
    </row>
    <row r="3311" spans="1:15">
      <c r="A3311" s="106">
        <v>2010</v>
      </c>
      <c r="B3311" s="106" t="s">
        <v>304</v>
      </c>
      <c r="C3311" s="106" t="s">
        <v>630</v>
      </c>
      <c r="D3311" s="106" t="s">
        <v>634</v>
      </c>
      <c r="E3311" s="106" t="s">
        <v>631</v>
      </c>
      <c r="F3311" s="106" t="s">
        <v>301</v>
      </c>
      <c r="G3311" s="106" t="s">
        <v>635</v>
      </c>
      <c r="H3311" s="106" t="s">
        <v>635</v>
      </c>
      <c r="I3311" s="106" t="s">
        <v>635</v>
      </c>
      <c r="J3311" s="106" t="s">
        <v>635</v>
      </c>
      <c r="K3311" s="106" t="s">
        <v>635</v>
      </c>
      <c r="L3311" s="106" t="s">
        <v>635</v>
      </c>
      <c r="M3311" s="106" t="s">
        <v>635</v>
      </c>
      <c r="N3311" s="106" t="s">
        <v>635</v>
      </c>
      <c r="O3311" s="106" t="s">
        <v>635</v>
      </c>
    </row>
    <row r="3312" spans="1:15">
      <c r="A3312" s="106">
        <v>2010</v>
      </c>
      <c r="B3312" s="106" t="s">
        <v>304</v>
      </c>
      <c r="C3312" s="106" t="s">
        <v>626</v>
      </c>
      <c r="D3312" s="106" t="s">
        <v>634</v>
      </c>
      <c r="E3312" s="106" t="s">
        <v>631</v>
      </c>
      <c r="F3312" s="106" t="s">
        <v>353</v>
      </c>
      <c r="G3312" s="106">
        <v>4.88</v>
      </c>
      <c r="H3312" s="106">
        <v>5.66</v>
      </c>
      <c r="I3312" s="106">
        <v>6.29</v>
      </c>
      <c r="J3312" s="106">
        <v>6.7</v>
      </c>
      <c r="K3312" s="106">
        <v>7.17</v>
      </c>
      <c r="L3312" s="106">
        <v>7.63</v>
      </c>
      <c r="M3312" s="106">
        <v>8.1199999999999992</v>
      </c>
      <c r="N3312" s="106">
        <v>8.8000000000000007</v>
      </c>
      <c r="O3312" s="106">
        <v>10.050000000000001</v>
      </c>
    </row>
    <row r="3313" spans="1:15">
      <c r="A3313" s="106">
        <v>2010</v>
      </c>
      <c r="B3313" s="106" t="s">
        <v>304</v>
      </c>
      <c r="C3313" s="106" t="s">
        <v>630</v>
      </c>
      <c r="D3313" s="106" t="s">
        <v>634</v>
      </c>
      <c r="E3313" s="106" t="s">
        <v>631</v>
      </c>
      <c r="F3313" s="106" t="s">
        <v>353</v>
      </c>
      <c r="G3313" s="106">
        <v>4.88</v>
      </c>
      <c r="H3313" s="106">
        <v>5.66</v>
      </c>
      <c r="I3313" s="106">
        <v>6.29</v>
      </c>
      <c r="J3313" s="106">
        <v>6.7</v>
      </c>
      <c r="K3313" s="106">
        <v>7.17</v>
      </c>
      <c r="L3313" s="106">
        <v>7.63</v>
      </c>
      <c r="M3313" s="106">
        <v>8.1199999999999992</v>
      </c>
      <c r="N3313" s="106">
        <v>8.8000000000000007</v>
      </c>
      <c r="O3313" s="106">
        <v>10.050000000000001</v>
      </c>
    </row>
    <row r="3314" spans="1:15">
      <c r="A3314" s="106">
        <v>2010</v>
      </c>
      <c r="B3314" s="106" t="s">
        <v>304</v>
      </c>
      <c r="C3314" s="106" t="s">
        <v>626</v>
      </c>
      <c r="D3314" s="106" t="s">
        <v>634</v>
      </c>
      <c r="E3314" s="106" t="s">
        <v>353</v>
      </c>
      <c r="F3314" s="106" t="s">
        <v>629</v>
      </c>
      <c r="G3314" s="106">
        <v>5.33</v>
      </c>
      <c r="H3314" s="106">
        <v>6.27</v>
      </c>
      <c r="I3314" s="106">
        <v>6.91</v>
      </c>
      <c r="J3314" s="106">
        <v>7.54</v>
      </c>
      <c r="K3314" s="106">
        <v>8.17</v>
      </c>
      <c r="L3314" s="106">
        <v>9.0299999999999994</v>
      </c>
      <c r="M3314" s="106">
        <v>10.29</v>
      </c>
      <c r="N3314" s="106">
        <v>12.38</v>
      </c>
      <c r="O3314" s="106">
        <v>16.98</v>
      </c>
    </row>
    <row r="3315" spans="1:15">
      <c r="A3315" s="106">
        <v>2010</v>
      </c>
      <c r="B3315" s="106" t="s">
        <v>304</v>
      </c>
      <c r="C3315" s="106" t="s">
        <v>630</v>
      </c>
      <c r="D3315" s="106" t="s">
        <v>634</v>
      </c>
      <c r="E3315" s="106" t="s">
        <v>353</v>
      </c>
      <c r="F3315" s="106" t="s">
        <v>629</v>
      </c>
      <c r="G3315" s="106">
        <v>5.33</v>
      </c>
      <c r="H3315" s="106">
        <v>6.27</v>
      </c>
      <c r="I3315" s="106">
        <v>6.91</v>
      </c>
      <c r="J3315" s="106">
        <v>7.54</v>
      </c>
      <c r="K3315" s="106">
        <v>8.17</v>
      </c>
      <c r="L3315" s="106">
        <v>9.0299999999999994</v>
      </c>
      <c r="M3315" s="106">
        <v>10.29</v>
      </c>
      <c r="N3315" s="106">
        <v>12.38</v>
      </c>
      <c r="O3315" s="106">
        <v>16.98</v>
      </c>
    </row>
    <row r="3316" spans="1:15">
      <c r="A3316" s="106">
        <v>2010</v>
      </c>
      <c r="B3316" s="106" t="s">
        <v>304</v>
      </c>
      <c r="C3316" s="106" t="s">
        <v>626</v>
      </c>
      <c r="D3316" s="106" t="s">
        <v>634</v>
      </c>
      <c r="E3316" s="106" t="s">
        <v>353</v>
      </c>
      <c r="F3316" s="106" t="s">
        <v>301</v>
      </c>
      <c r="G3316" s="106">
        <v>4.37</v>
      </c>
      <c r="H3316" s="106">
        <v>4.37</v>
      </c>
      <c r="I3316" s="106">
        <v>6.11</v>
      </c>
      <c r="J3316" s="106">
        <v>6.37</v>
      </c>
      <c r="K3316" s="106">
        <v>7.38</v>
      </c>
      <c r="L3316" s="106">
        <v>8.19</v>
      </c>
      <c r="M3316" s="106">
        <v>9.14</v>
      </c>
      <c r="N3316" s="106">
        <v>10.130000000000001</v>
      </c>
      <c r="O3316" s="106">
        <v>16.739999999999998</v>
      </c>
    </row>
    <row r="3317" spans="1:15">
      <c r="A3317" s="106">
        <v>2010</v>
      </c>
      <c r="B3317" s="106" t="s">
        <v>304</v>
      </c>
      <c r="C3317" s="106" t="s">
        <v>630</v>
      </c>
      <c r="D3317" s="106" t="s">
        <v>634</v>
      </c>
      <c r="E3317" s="106" t="s">
        <v>353</v>
      </c>
      <c r="F3317" s="106" t="s">
        <v>301</v>
      </c>
      <c r="G3317" s="106">
        <v>4.37</v>
      </c>
      <c r="H3317" s="106">
        <v>4.37</v>
      </c>
      <c r="I3317" s="106">
        <v>6.11</v>
      </c>
      <c r="J3317" s="106">
        <v>6.37</v>
      </c>
      <c r="K3317" s="106">
        <v>7.38</v>
      </c>
      <c r="L3317" s="106">
        <v>8.19</v>
      </c>
      <c r="M3317" s="106">
        <v>9.14</v>
      </c>
      <c r="N3317" s="106">
        <v>10.130000000000001</v>
      </c>
      <c r="O3317" s="106">
        <v>16.739999999999998</v>
      </c>
    </row>
    <row r="3318" spans="1:15">
      <c r="A3318" s="106">
        <v>2010</v>
      </c>
      <c r="B3318" s="106" t="s">
        <v>304</v>
      </c>
      <c r="C3318" s="106" t="s">
        <v>626</v>
      </c>
      <c r="D3318" s="106" t="s">
        <v>634</v>
      </c>
      <c r="E3318" s="106" t="s">
        <v>353</v>
      </c>
      <c r="F3318" s="106" t="s">
        <v>353</v>
      </c>
      <c r="G3318" s="106">
        <v>5.32</v>
      </c>
      <c r="H3318" s="106">
        <v>6.26</v>
      </c>
      <c r="I3318" s="106">
        <v>6.9</v>
      </c>
      <c r="J3318" s="106">
        <v>7.54</v>
      </c>
      <c r="K3318" s="106">
        <v>8.17</v>
      </c>
      <c r="L3318" s="106">
        <v>9.02</v>
      </c>
      <c r="M3318" s="106">
        <v>10.28</v>
      </c>
      <c r="N3318" s="106">
        <v>12.37</v>
      </c>
      <c r="O3318" s="106">
        <v>16.97</v>
      </c>
    </row>
    <row r="3319" spans="1:15">
      <c r="A3319" s="106">
        <v>2010</v>
      </c>
      <c r="B3319" s="106" t="s">
        <v>304</v>
      </c>
      <c r="C3319" s="106" t="s">
        <v>630</v>
      </c>
      <c r="D3319" s="106" t="s">
        <v>634</v>
      </c>
      <c r="E3319" s="106" t="s">
        <v>353</v>
      </c>
      <c r="F3319" s="106" t="s">
        <v>353</v>
      </c>
      <c r="G3319" s="106">
        <v>5.32</v>
      </c>
      <c r="H3319" s="106">
        <v>6.26</v>
      </c>
      <c r="I3319" s="106">
        <v>6.9</v>
      </c>
      <c r="J3319" s="106">
        <v>7.54</v>
      </c>
      <c r="K3319" s="106">
        <v>8.17</v>
      </c>
      <c r="L3319" s="106">
        <v>9.02</v>
      </c>
      <c r="M3319" s="106">
        <v>10.28</v>
      </c>
      <c r="N3319" s="106">
        <v>12.37</v>
      </c>
      <c r="O3319" s="106">
        <v>16.97</v>
      </c>
    </row>
    <row r="3320" spans="1:15">
      <c r="A3320" s="106">
        <v>2010</v>
      </c>
      <c r="B3320" s="106" t="s">
        <v>303</v>
      </c>
      <c r="C3320" s="106" t="s">
        <v>626</v>
      </c>
      <c r="D3320" s="106" t="s">
        <v>627</v>
      </c>
      <c r="E3320" s="106" t="s">
        <v>628</v>
      </c>
      <c r="F3320" s="106" t="s">
        <v>629</v>
      </c>
      <c r="G3320" s="106">
        <v>3.37</v>
      </c>
      <c r="H3320" s="106">
        <v>4.17</v>
      </c>
      <c r="I3320" s="106">
        <v>4.76</v>
      </c>
      <c r="J3320" s="106">
        <v>5.37</v>
      </c>
      <c r="K3320" s="106">
        <v>6.02</v>
      </c>
      <c r="L3320" s="106">
        <v>6.89</v>
      </c>
      <c r="M3320" s="106">
        <v>8.07</v>
      </c>
      <c r="N3320" s="106">
        <v>9.8800000000000008</v>
      </c>
      <c r="O3320" s="106">
        <v>13.8</v>
      </c>
    </row>
    <row r="3321" spans="1:15">
      <c r="A3321" s="106">
        <v>2010</v>
      </c>
      <c r="B3321" s="106" t="s">
        <v>303</v>
      </c>
      <c r="C3321" s="106" t="s">
        <v>630</v>
      </c>
      <c r="D3321" s="106" t="s">
        <v>627</v>
      </c>
      <c r="E3321" s="106" t="s">
        <v>628</v>
      </c>
      <c r="F3321" s="106" t="s">
        <v>629</v>
      </c>
      <c r="G3321" s="106">
        <v>3.37</v>
      </c>
      <c r="H3321" s="106">
        <v>4.17</v>
      </c>
      <c r="I3321" s="106">
        <v>4.76</v>
      </c>
      <c r="J3321" s="106">
        <v>5.37</v>
      </c>
      <c r="K3321" s="106">
        <v>6.02</v>
      </c>
      <c r="L3321" s="106">
        <v>6.89</v>
      </c>
      <c r="M3321" s="106">
        <v>8.07</v>
      </c>
      <c r="N3321" s="106">
        <v>9.8800000000000008</v>
      </c>
      <c r="O3321" s="106">
        <v>13.8</v>
      </c>
    </row>
    <row r="3322" spans="1:15">
      <c r="A3322" s="106">
        <v>2010</v>
      </c>
      <c r="B3322" s="106" t="s">
        <v>303</v>
      </c>
      <c r="C3322" s="106" t="s">
        <v>626</v>
      </c>
      <c r="D3322" s="106" t="s">
        <v>627</v>
      </c>
      <c r="E3322" s="106" t="s">
        <v>628</v>
      </c>
      <c r="F3322" s="106" t="s">
        <v>301</v>
      </c>
      <c r="G3322" s="106">
        <v>2.27</v>
      </c>
      <c r="H3322" s="106">
        <v>2.81</v>
      </c>
      <c r="I3322" s="106">
        <v>3.31</v>
      </c>
      <c r="J3322" s="106">
        <v>3.94</v>
      </c>
      <c r="K3322" s="106">
        <v>4.8499999999999996</v>
      </c>
      <c r="L3322" s="106">
        <v>5.66</v>
      </c>
      <c r="M3322" s="106">
        <v>6.56</v>
      </c>
      <c r="N3322" s="106">
        <v>7.95</v>
      </c>
      <c r="O3322" s="106">
        <v>11.65</v>
      </c>
    </row>
    <row r="3323" spans="1:15">
      <c r="A3323" s="106">
        <v>2010</v>
      </c>
      <c r="B3323" s="106" t="s">
        <v>303</v>
      </c>
      <c r="C3323" s="106" t="s">
        <v>630</v>
      </c>
      <c r="D3323" s="106" t="s">
        <v>627</v>
      </c>
      <c r="E3323" s="106" t="s">
        <v>628</v>
      </c>
      <c r="F3323" s="106" t="s">
        <v>301</v>
      </c>
      <c r="G3323" s="106">
        <v>2.27</v>
      </c>
      <c r="H3323" s="106">
        <v>2.81</v>
      </c>
      <c r="I3323" s="106">
        <v>3.31</v>
      </c>
      <c r="J3323" s="106">
        <v>3.94</v>
      </c>
      <c r="K3323" s="106">
        <v>4.8499999999999996</v>
      </c>
      <c r="L3323" s="106">
        <v>5.66</v>
      </c>
      <c r="M3323" s="106">
        <v>6.56</v>
      </c>
      <c r="N3323" s="106">
        <v>7.95</v>
      </c>
      <c r="O3323" s="106">
        <v>11.65</v>
      </c>
    </row>
    <row r="3324" spans="1:15">
      <c r="A3324" s="106">
        <v>2010</v>
      </c>
      <c r="B3324" s="106" t="s">
        <v>303</v>
      </c>
      <c r="C3324" s="106" t="s">
        <v>626</v>
      </c>
      <c r="D3324" s="106" t="s">
        <v>627</v>
      </c>
      <c r="E3324" s="106" t="s">
        <v>628</v>
      </c>
      <c r="F3324" s="106" t="s">
        <v>353</v>
      </c>
      <c r="G3324" s="106">
        <v>3.31</v>
      </c>
      <c r="H3324" s="106">
        <v>4.13</v>
      </c>
      <c r="I3324" s="106">
        <v>4.72</v>
      </c>
      <c r="J3324" s="106">
        <v>5.35</v>
      </c>
      <c r="K3324" s="106">
        <v>5.98</v>
      </c>
      <c r="L3324" s="106">
        <v>6.85</v>
      </c>
      <c r="M3324" s="106">
        <v>8.02</v>
      </c>
      <c r="N3324" s="106">
        <v>9.8800000000000008</v>
      </c>
      <c r="O3324" s="106">
        <v>13.72</v>
      </c>
    </row>
    <row r="3325" spans="1:15">
      <c r="A3325" s="106">
        <v>2010</v>
      </c>
      <c r="B3325" s="106" t="s">
        <v>303</v>
      </c>
      <c r="C3325" s="106" t="s">
        <v>630</v>
      </c>
      <c r="D3325" s="106" t="s">
        <v>627</v>
      </c>
      <c r="E3325" s="106" t="s">
        <v>628</v>
      </c>
      <c r="F3325" s="106" t="s">
        <v>353</v>
      </c>
      <c r="G3325" s="106">
        <v>3.31</v>
      </c>
      <c r="H3325" s="106">
        <v>4.13</v>
      </c>
      <c r="I3325" s="106">
        <v>4.72</v>
      </c>
      <c r="J3325" s="106">
        <v>5.35</v>
      </c>
      <c r="K3325" s="106">
        <v>5.98</v>
      </c>
      <c r="L3325" s="106">
        <v>6.85</v>
      </c>
      <c r="M3325" s="106">
        <v>8.02</v>
      </c>
      <c r="N3325" s="106">
        <v>9.8800000000000008</v>
      </c>
      <c r="O3325" s="106">
        <v>13.72</v>
      </c>
    </row>
    <row r="3326" spans="1:15">
      <c r="A3326" s="106">
        <v>2010</v>
      </c>
      <c r="B3326" s="106" t="s">
        <v>303</v>
      </c>
      <c r="C3326" s="106" t="s">
        <v>626</v>
      </c>
      <c r="D3326" s="106" t="s">
        <v>627</v>
      </c>
      <c r="E3326" s="106" t="s">
        <v>631</v>
      </c>
      <c r="F3326" s="106" t="s">
        <v>629</v>
      </c>
      <c r="G3326" s="106">
        <v>1.97</v>
      </c>
      <c r="H3326" s="106">
        <v>2.23</v>
      </c>
      <c r="I3326" s="106">
        <v>2.54</v>
      </c>
      <c r="J3326" s="106">
        <v>2.92</v>
      </c>
      <c r="K3326" s="106">
        <v>3.27</v>
      </c>
      <c r="L3326" s="106">
        <v>3.64</v>
      </c>
      <c r="M3326" s="106">
        <v>4.0199999999999996</v>
      </c>
      <c r="N3326" s="106">
        <v>4.51</v>
      </c>
      <c r="O3326" s="106">
        <v>5.4</v>
      </c>
    </row>
    <row r="3327" spans="1:15">
      <c r="A3327" s="106">
        <v>2010</v>
      </c>
      <c r="B3327" s="106" t="s">
        <v>303</v>
      </c>
      <c r="C3327" s="106" t="s">
        <v>630</v>
      </c>
      <c r="D3327" s="106" t="s">
        <v>627</v>
      </c>
      <c r="E3327" s="106" t="s">
        <v>631</v>
      </c>
      <c r="F3327" s="106" t="s">
        <v>629</v>
      </c>
      <c r="G3327" s="106">
        <v>1.97</v>
      </c>
      <c r="H3327" s="106">
        <v>2.23</v>
      </c>
      <c r="I3327" s="106">
        <v>2.54</v>
      </c>
      <c r="J3327" s="106">
        <v>2.92</v>
      </c>
      <c r="K3327" s="106">
        <v>3.27</v>
      </c>
      <c r="L3327" s="106">
        <v>3.64</v>
      </c>
      <c r="M3327" s="106">
        <v>4.0199999999999996</v>
      </c>
      <c r="N3327" s="106">
        <v>4.51</v>
      </c>
      <c r="O3327" s="106">
        <v>5.4</v>
      </c>
    </row>
    <row r="3328" spans="1:15">
      <c r="A3328" s="106">
        <v>2010</v>
      </c>
      <c r="B3328" s="106" t="s">
        <v>303</v>
      </c>
      <c r="C3328" s="106" t="s">
        <v>626</v>
      </c>
      <c r="D3328" s="106" t="s">
        <v>627</v>
      </c>
      <c r="E3328" s="106" t="s">
        <v>631</v>
      </c>
      <c r="F3328" s="106" t="s">
        <v>301</v>
      </c>
      <c r="G3328" s="106">
        <v>1.83</v>
      </c>
      <c r="H3328" s="106">
        <v>2</v>
      </c>
      <c r="I3328" s="106">
        <v>2.15</v>
      </c>
      <c r="J3328" s="106">
        <v>2.29</v>
      </c>
      <c r="K3328" s="106">
        <v>2.4500000000000002</v>
      </c>
      <c r="L3328" s="106">
        <v>2.76</v>
      </c>
      <c r="M3328" s="106">
        <v>3.16</v>
      </c>
      <c r="N3328" s="106">
        <v>3.68</v>
      </c>
      <c r="O3328" s="106">
        <v>5.0199999999999996</v>
      </c>
    </row>
    <row r="3329" spans="1:15">
      <c r="A3329" s="106">
        <v>2010</v>
      </c>
      <c r="B3329" s="106" t="s">
        <v>303</v>
      </c>
      <c r="C3329" s="106" t="s">
        <v>630</v>
      </c>
      <c r="D3329" s="106" t="s">
        <v>627</v>
      </c>
      <c r="E3329" s="106" t="s">
        <v>631</v>
      </c>
      <c r="F3329" s="106" t="s">
        <v>301</v>
      </c>
      <c r="G3329" s="106">
        <v>1.83</v>
      </c>
      <c r="H3329" s="106">
        <v>2</v>
      </c>
      <c r="I3329" s="106">
        <v>2.15</v>
      </c>
      <c r="J3329" s="106">
        <v>2.29</v>
      </c>
      <c r="K3329" s="106">
        <v>2.4500000000000002</v>
      </c>
      <c r="L3329" s="106">
        <v>2.76</v>
      </c>
      <c r="M3329" s="106">
        <v>3.16</v>
      </c>
      <c r="N3329" s="106">
        <v>3.68</v>
      </c>
      <c r="O3329" s="106">
        <v>5.0199999999999996</v>
      </c>
    </row>
    <row r="3330" spans="1:15">
      <c r="A3330" s="106">
        <v>2010</v>
      </c>
      <c r="B3330" s="106" t="s">
        <v>303</v>
      </c>
      <c r="C3330" s="106" t="s">
        <v>626</v>
      </c>
      <c r="D3330" s="106" t="s">
        <v>627</v>
      </c>
      <c r="E3330" s="106" t="s">
        <v>631</v>
      </c>
      <c r="F3330" s="106" t="s">
        <v>353</v>
      </c>
      <c r="G3330" s="106">
        <v>1.96</v>
      </c>
      <c r="H3330" s="106">
        <v>2.2000000000000002</v>
      </c>
      <c r="I3330" s="106">
        <v>2.4700000000000002</v>
      </c>
      <c r="J3330" s="106">
        <v>2.84</v>
      </c>
      <c r="K3330" s="106">
        <v>3.2</v>
      </c>
      <c r="L3330" s="106">
        <v>3.57</v>
      </c>
      <c r="M3330" s="106">
        <v>3.97</v>
      </c>
      <c r="N3330" s="106">
        <v>4.46</v>
      </c>
      <c r="O3330" s="106">
        <v>5.34</v>
      </c>
    </row>
    <row r="3331" spans="1:15">
      <c r="A3331" s="106">
        <v>2010</v>
      </c>
      <c r="B3331" s="106" t="s">
        <v>303</v>
      </c>
      <c r="C3331" s="106" t="s">
        <v>630</v>
      </c>
      <c r="D3331" s="106" t="s">
        <v>627</v>
      </c>
      <c r="E3331" s="106" t="s">
        <v>631</v>
      </c>
      <c r="F3331" s="106" t="s">
        <v>353</v>
      </c>
      <c r="G3331" s="106">
        <v>1.96</v>
      </c>
      <c r="H3331" s="106">
        <v>2.2000000000000002</v>
      </c>
      <c r="I3331" s="106">
        <v>2.4700000000000002</v>
      </c>
      <c r="J3331" s="106">
        <v>2.84</v>
      </c>
      <c r="K3331" s="106">
        <v>3.2</v>
      </c>
      <c r="L3331" s="106">
        <v>3.57</v>
      </c>
      <c r="M3331" s="106">
        <v>3.97</v>
      </c>
      <c r="N3331" s="106">
        <v>4.46</v>
      </c>
      <c r="O3331" s="106">
        <v>5.34</v>
      </c>
    </row>
    <row r="3332" spans="1:15">
      <c r="A3332" s="106">
        <v>2010</v>
      </c>
      <c r="B3332" s="106" t="s">
        <v>303</v>
      </c>
      <c r="C3332" s="106" t="s">
        <v>626</v>
      </c>
      <c r="D3332" s="106" t="s">
        <v>627</v>
      </c>
      <c r="E3332" s="106" t="s">
        <v>353</v>
      </c>
      <c r="F3332" s="106" t="s">
        <v>629</v>
      </c>
      <c r="G3332" s="106">
        <v>2.2000000000000002</v>
      </c>
      <c r="H3332" s="106">
        <v>2.73</v>
      </c>
      <c r="I3332" s="106">
        <v>3.28</v>
      </c>
      <c r="J3332" s="106">
        <v>3.8</v>
      </c>
      <c r="K3332" s="106">
        <v>4.3099999999999996</v>
      </c>
      <c r="L3332" s="106">
        <v>4.9400000000000004</v>
      </c>
      <c r="M3332" s="106">
        <v>5.81</v>
      </c>
      <c r="N3332" s="106">
        <v>7.17</v>
      </c>
      <c r="O3332" s="106">
        <v>10.029999999999999</v>
      </c>
    </row>
    <row r="3333" spans="1:15">
      <c r="A3333" s="106">
        <v>2010</v>
      </c>
      <c r="B3333" s="106" t="s">
        <v>303</v>
      </c>
      <c r="C3333" s="106" t="s">
        <v>630</v>
      </c>
      <c r="D3333" s="106" t="s">
        <v>627</v>
      </c>
      <c r="E3333" s="106" t="s">
        <v>353</v>
      </c>
      <c r="F3333" s="106" t="s">
        <v>629</v>
      </c>
      <c r="G3333" s="106">
        <v>2.2000000000000002</v>
      </c>
      <c r="H3333" s="106">
        <v>2.73</v>
      </c>
      <c r="I3333" s="106">
        <v>3.28</v>
      </c>
      <c r="J3333" s="106">
        <v>3.8</v>
      </c>
      <c r="K3333" s="106">
        <v>4.3099999999999996</v>
      </c>
      <c r="L3333" s="106">
        <v>4.9400000000000004</v>
      </c>
      <c r="M3333" s="106">
        <v>5.81</v>
      </c>
      <c r="N3333" s="106">
        <v>7.17</v>
      </c>
      <c r="O3333" s="106">
        <v>10.029999999999999</v>
      </c>
    </row>
    <row r="3334" spans="1:15">
      <c r="A3334" s="106">
        <v>2010</v>
      </c>
      <c r="B3334" s="106" t="s">
        <v>303</v>
      </c>
      <c r="C3334" s="106" t="s">
        <v>626</v>
      </c>
      <c r="D3334" s="106" t="s">
        <v>627</v>
      </c>
      <c r="E3334" s="106" t="s">
        <v>353</v>
      </c>
      <c r="F3334" s="106" t="s">
        <v>301</v>
      </c>
      <c r="G3334" s="106">
        <v>1.85</v>
      </c>
      <c r="H3334" s="106">
        <v>2.09</v>
      </c>
      <c r="I3334" s="106">
        <v>2.2599999999999998</v>
      </c>
      <c r="J3334" s="106">
        <v>2.46</v>
      </c>
      <c r="K3334" s="106">
        <v>2.82</v>
      </c>
      <c r="L3334" s="106">
        <v>3.3</v>
      </c>
      <c r="M3334" s="106">
        <v>3.93</v>
      </c>
      <c r="N3334" s="106">
        <v>5.0999999999999996</v>
      </c>
      <c r="O3334" s="106">
        <v>6.71</v>
      </c>
    </row>
    <row r="3335" spans="1:15">
      <c r="A3335" s="106">
        <v>2010</v>
      </c>
      <c r="B3335" s="106" t="s">
        <v>303</v>
      </c>
      <c r="C3335" s="106" t="s">
        <v>630</v>
      </c>
      <c r="D3335" s="106" t="s">
        <v>627</v>
      </c>
      <c r="E3335" s="106" t="s">
        <v>353</v>
      </c>
      <c r="F3335" s="106" t="s">
        <v>301</v>
      </c>
      <c r="G3335" s="106">
        <v>1.85</v>
      </c>
      <c r="H3335" s="106">
        <v>2.09</v>
      </c>
      <c r="I3335" s="106">
        <v>2.2599999999999998</v>
      </c>
      <c r="J3335" s="106">
        <v>2.46</v>
      </c>
      <c r="K3335" s="106">
        <v>2.82</v>
      </c>
      <c r="L3335" s="106">
        <v>3.3</v>
      </c>
      <c r="M3335" s="106">
        <v>3.93</v>
      </c>
      <c r="N3335" s="106">
        <v>5.0999999999999996</v>
      </c>
      <c r="O3335" s="106">
        <v>6.71</v>
      </c>
    </row>
    <row r="3336" spans="1:15">
      <c r="A3336" s="106">
        <v>2010</v>
      </c>
      <c r="B3336" s="106" t="s">
        <v>303</v>
      </c>
      <c r="C3336" s="106" t="s">
        <v>626</v>
      </c>
      <c r="D3336" s="106" t="s">
        <v>627</v>
      </c>
      <c r="E3336" s="106" t="s">
        <v>353</v>
      </c>
      <c r="F3336" s="106" t="s">
        <v>353</v>
      </c>
      <c r="G3336" s="106">
        <v>2.16</v>
      </c>
      <c r="H3336" s="106">
        <v>2.62</v>
      </c>
      <c r="I3336" s="106">
        <v>3.17</v>
      </c>
      <c r="J3336" s="106">
        <v>3.71</v>
      </c>
      <c r="K3336" s="106">
        <v>4.2300000000000004</v>
      </c>
      <c r="L3336" s="106">
        <v>4.8499999999999996</v>
      </c>
      <c r="M3336" s="106">
        <v>5.69</v>
      </c>
      <c r="N3336" s="106">
        <v>7.05</v>
      </c>
      <c r="O3336" s="106">
        <v>9.8800000000000008</v>
      </c>
    </row>
    <row r="3337" spans="1:15">
      <c r="A3337" s="106">
        <v>2010</v>
      </c>
      <c r="B3337" s="106" t="s">
        <v>303</v>
      </c>
      <c r="C3337" s="106" t="s">
        <v>630</v>
      </c>
      <c r="D3337" s="106" t="s">
        <v>627</v>
      </c>
      <c r="E3337" s="106" t="s">
        <v>353</v>
      </c>
      <c r="F3337" s="106" t="s">
        <v>353</v>
      </c>
      <c r="G3337" s="106">
        <v>2.16</v>
      </c>
      <c r="H3337" s="106">
        <v>2.62</v>
      </c>
      <c r="I3337" s="106">
        <v>3.17</v>
      </c>
      <c r="J3337" s="106">
        <v>3.71</v>
      </c>
      <c r="K3337" s="106">
        <v>4.2300000000000004</v>
      </c>
      <c r="L3337" s="106">
        <v>4.8499999999999996</v>
      </c>
      <c r="M3337" s="106">
        <v>5.69</v>
      </c>
      <c r="N3337" s="106">
        <v>7.05</v>
      </c>
      <c r="O3337" s="106">
        <v>9.8800000000000008</v>
      </c>
    </row>
    <row r="3338" spans="1:15">
      <c r="A3338" s="106">
        <v>2010</v>
      </c>
      <c r="B3338" s="106" t="s">
        <v>303</v>
      </c>
      <c r="C3338" s="106" t="s">
        <v>626</v>
      </c>
      <c r="D3338" s="106" t="s">
        <v>113</v>
      </c>
      <c r="E3338" s="106" t="s">
        <v>628</v>
      </c>
      <c r="F3338" s="106" t="s">
        <v>629</v>
      </c>
      <c r="G3338" s="106">
        <v>2.94</v>
      </c>
      <c r="H3338" s="106">
        <v>3.57</v>
      </c>
      <c r="I3338" s="106">
        <v>4.05</v>
      </c>
      <c r="J3338" s="106">
        <v>4.6500000000000004</v>
      </c>
      <c r="K3338" s="106">
        <v>5.14</v>
      </c>
      <c r="L3338" s="106">
        <v>5.88</v>
      </c>
      <c r="M3338" s="106">
        <v>6.79</v>
      </c>
      <c r="N3338" s="106">
        <v>7.8</v>
      </c>
      <c r="O3338" s="106">
        <v>9.8800000000000008</v>
      </c>
    </row>
    <row r="3339" spans="1:15">
      <c r="A3339" s="106">
        <v>2010</v>
      </c>
      <c r="B3339" s="106" t="s">
        <v>303</v>
      </c>
      <c r="C3339" s="106" t="s">
        <v>630</v>
      </c>
      <c r="D3339" s="106" t="s">
        <v>113</v>
      </c>
      <c r="E3339" s="106" t="s">
        <v>628</v>
      </c>
      <c r="F3339" s="106" t="s">
        <v>629</v>
      </c>
      <c r="G3339" s="106">
        <v>2.94</v>
      </c>
      <c r="H3339" s="106">
        <v>3.57</v>
      </c>
      <c r="I3339" s="106">
        <v>4.05</v>
      </c>
      <c r="J3339" s="106">
        <v>4.6500000000000004</v>
      </c>
      <c r="K3339" s="106">
        <v>5.14</v>
      </c>
      <c r="L3339" s="106">
        <v>5.88</v>
      </c>
      <c r="M3339" s="106">
        <v>6.79</v>
      </c>
      <c r="N3339" s="106">
        <v>7.8</v>
      </c>
      <c r="O3339" s="106">
        <v>9.8800000000000008</v>
      </c>
    </row>
    <row r="3340" spans="1:15">
      <c r="A3340" s="106">
        <v>2010</v>
      </c>
      <c r="B3340" s="106" t="s">
        <v>303</v>
      </c>
      <c r="C3340" s="106" t="s">
        <v>626</v>
      </c>
      <c r="D3340" s="106" t="s">
        <v>113</v>
      </c>
      <c r="E3340" s="106" t="s">
        <v>628</v>
      </c>
      <c r="F3340" s="106" t="s">
        <v>301</v>
      </c>
      <c r="G3340" s="106">
        <v>2.12</v>
      </c>
      <c r="H3340" s="106">
        <v>2.56</v>
      </c>
      <c r="I3340" s="106">
        <v>3.08</v>
      </c>
      <c r="J3340" s="106">
        <v>3.21</v>
      </c>
      <c r="K3340" s="106">
        <v>3.51</v>
      </c>
      <c r="L3340" s="106">
        <v>5</v>
      </c>
      <c r="M3340" s="106">
        <v>5.5</v>
      </c>
      <c r="N3340" s="106">
        <v>7.18</v>
      </c>
      <c r="O3340" s="106">
        <v>11.86</v>
      </c>
    </row>
    <row r="3341" spans="1:15">
      <c r="A3341" s="106">
        <v>2010</v>
      </c>
      <c r="B3341" s="106" t="s">
        <v>303</v>
      </c>
      <c r="C3341" s="106" t="s">
        <v>630</v>
      </c>
      <c r="D3341" s="106" t="s">
        <v>113</v>
      </c>
      <c r="E3341" s="106" t="s">
        <v>628</v>
      </c>
      <c r="F3341" s="106" t="s">
        <v>301</v>
      </c>
      <c r="G3341" s="106">
        <v>2.12</v>
      </c>
      <c r="H3341" s="106">
        <v>2.56</v>
      </c>
      <c r="I3341" s="106">
        <v>3.08</v>
      </c>
      <c r="J3341" s="106">
        <v>3.21</v>
      </c>
      <c r="K3341" s="106">
        <v>3.51</v>
      </c>
      <c r="L3341" s="106">
        <v>5</v>
      </c>
      <c r="M3341" s="106">
        <v>5.5</v>
      </c>
      <c r="N3341" s="106">
        <v>7.18</v>
      </c>
      <c r="O3341" s="106">
        <v>11.86</v>
      </c>
    </row>
    <row r="3342" spans="1:15">
      <c r="A3342" s="106">
        <v>2010</v>
      </c>
      <c r="B3342" s="106" t="s">
        <v>303</v>
      </c>
      <c r="C3342" s="106" t="s">
        <v>626</v>
      </c>
      <c r="D3342" s="106" t="s">
        <v>113</v>
      </c>
      <c r="E3342" s="106" t="s">
        <v>628</v>
      </c>
      <c r="F3342" s="106" t="s">
        <v>353</v>
      </c>
      <c r="G3342" s="106">
        <v>2.91</v>
      </c>
      <c r="H3342" s="106">
        <v>3.56</v>
      </c>
      <c r="I3342" s="106">
        <v>3.99</v>
      </c>
      <c r="J3342" s="106">
        <v>4.59</v>
      </c>
      <c r="K3342" s="106">
        <v>5.12</v>
      </c>
      <c r="L3342" s="106">
        <v>5.83</v>
      </c>
      <c r="M3342" s="106">
        <v>6.73</v>
      </c>
      <c r="N3342" s="106">
        <v>7.79</v>
      </c>
      <c r="O3342" s="106">
        <v>9.8800000000000008</v>
      </c>
    </row>
    <row r="3343" spans="1:15">
      <c r="A3343" s="106">
        <v>2010</v>
      </c>
      <c r="B3343" s="106" t="s">
        <v>303</v>
      </c>
      <c r="C3343" s="106" t="s">
        <v>630</v>
      </c>
      <c r="D3343" s="106" t="s">
        <v>113</v>
      </c>
      <c r="E3343" s="106" t="s">
        <v>628</v>
      </c>
      <c r="F3343" s="106" t="s">
        <v>353</v>
      </c>
      <c r="G3343" s="106">
        <v>2.91</v>
      </c>
      <c r="H3343" s="106">
        <v>3.56</v>
      </c>
      <c r="I3343" s="106">
        <v>3.99</v>
      </c>
      <c r="J3343" s="106">
        <v>4.59</v>
      </c>
      <c r="K3343" s="106">
        <v>5.12</v>
      </c>
      <c r="L3343" s="106">
        <v>5.83</v>
      </c>
      <c r="M3343" s="106">
        <v>6.73</v>
      </c>
      <c r="N3343" s="106">
        <v>7.79</v>
      </c>
      <c r="O3343" s="106">
        <v>9.8800000000000008</v>
      </c>
    </row>
    <row r="3344" spans="1:15">
      <c r="A3344" s="106">
        <v>2010</v>
      </c>
      <c r="B3344" s="106" t="s">
        <v>303</v>
      </c>
      <c r="C3344" s="106" t="s">
        <v>626</v>
      </c>
      <c r="D3344" s="106" t="s">
        <v>113</v>
      </c>
      <c r="E3344" s="106" t="s">
        <v>631</v>
      </c>
      <c r="F3344" s="106" t="s">
        <v>629</v>
      </c>
      <c r="G3344" s="106">
        <v>2.08</v>
      </c>
      <c r="H3344" s="106">
        <v>2.5</v>
      </c>
      <c r="I3344" s="106">
        <v>2.93</v>
      </c>
      <c r="J3344" s="106">
        <v>3.27</v>
      </c>
      <c r="K3344" s="106">
        <v>3.6</v>
      </c>
      <c r="L3344" s="106">
        <v>3.9</v>
      </c>
      <c r="M3344" s="106">
        <v>4.1900000000000004</v>
      </c>
      <c r="N3344" s="106">
        <v>4.62</v>
      </c>
      <c r="O3344" s="106">
        <v>5.45</v>
      </c>
    </row>
    <row r="3345" spans="1:15">
      <c r="A3345" s="106">
        <v>2010</v>
      </c>
      <c r="B3345" s="106" t="s">
        <v>303</v>
      </c>
      <c r="C3345" s="106" t="s">
        <v>630</v>
      </c>
      <c r="D3345" s="106" t="s">
        <v>113</v>
      </c>
      <c r="E3345" s="106" t="s">
        <v>631</v>
      </c>
      <c r="F3345" s="106" t="s">
        <v>629</v>
      </c>
      <c r="G3345" s="106">
        <v>2.08</v>
      </c>
      <c r="H3345" s="106">
        <v>2.5</v>
      </c>
      <c r="I3345" s="106">
        <v>2.93</v>
      </c>
      <c r="J3345" s="106">
        <v>3.27</v>
      </c>
      <c r="K3345" s="106">
        <v>3.6</v>
      </c>
      <c r="L3345" s="106">
        <v>3.9</v>
      </c>
      <c r="M3345" s="106">
        <v>4.1900000000000004</v>
      </c>
      <c r="N3345" s="106">
        <v>4.62</v>
      </c>
      <c r="O3345" s="106">
        <v>5.45</v>
      </c>
    </row>
    <row r="3346" spans="1:15">
      <c r="A3346" s="106">
        <v>2010</v>
      </c>
      <c r="B3346" s="106" t="s">
        <v>303</v>
      </c>
      <c r="C3346" s="106" t="s">
        <v>626</v>
      </c>
      <c r="D3346" s="106" t="s">
        <v>113</v>
      </c>
      <c r="E3346" s="106" t="s">
        <v>631</v>
      </c>
      <c r="F3346" s="106" t="s">
        <v>301</v>
      </c>
      <c r="G3346" s="106">
        <v>1.82</v>
      </c>
      <c r="H3346" s="106">
        <v>1.85</v>
      </c>
      <c r="I3346" s="106">
        <v>2.08</v>
      </c>
      <c r="J3346" s="106">
        <v>2.27</v>
      </c>
      <c r="K3346" s="106">
        <v>2.65</v>
      </c>
      <c r="L3346" s="106">
        <v>2.75</v>
      </c>
      <c r="M3346" s="106">
        <v>3.19</v>
      </c>
      <c r="N3346" s="106">
        <v>3.99</v>
      </c>
      <c r="O3346" s="106">
        <v>4.18</v>
      </c>
    </row>
    <row r="3347" spans="1:15">
      <c r="A3347" s="106">
        <v>2010</v>
      </c>
      <c r="B3347" s="106" t="s">
        <v>303</v>
      </c>
      <c r="C3347" s="106" t="s">
        <v>630</v>
      </c>
      <c r="D3347" s="106" t="s">
        <v>113</v>
      </c>
      <c r="E3347" s="106" t="s">
        <v>631</v>
      </c>
      <c r="F3347" s="106" t="s">
        <v>301</v>
      </c>
      <c r="G3347" s="106">
        <v>1.82</v>
      </c>
      <c r="H3347" s="106">
        <v>1.85</v>
      </c>
      <c r="I3347" s="106">
        <v>2.08</v>
      </c>
      <c r="J3347" s="106">
        <v>2.27</v>
      </c>
      <c r="K3347" s="106">
        <v>2.65</v>
      </c>
      <c r="L3347" s="106">
        <v>2.75</v>
      </c>
      <c r="M3347" s="106">
        <v>3.19</v>
      </c>
      <c r="N3347" s="106">
        <v>3.99</v>
      </c>
      <c r="O3347" s="106">
        <v>4.18</v>
      </c>
    </row>
    <row r="3348" spans="1:15">
      <c r="A3348" s="106">
        <v>2010</v>
      </c>
      <c r="B3348" s="106" t="s">
        <v>303</v>
      </c>
      <c r="C3348" s="106" t="s">
        <v>626</v>
      </c>
      <c r="D3348" s="106" t="s">
        <v>113</v>
      </c>
      <c r="E3348" s="106" t="s">
        <v>631</v>
      </c>
      <c r="F3348" s="106" t="s">
        <v>353</v>
      </c>
      <c r="G3348" s="106">
        <v>2.08</v>
      </c>
      <c r="H3348" s="106">
        <v>2.4900000000000002</v>
      </c>
      <c r="I3348" s="106">
        <v>2.88</v>
      </c>
      <c r="J3348" s="106">
        <v>3.24</v>
      </c>
      <c r="K3348" s="106">
        <v>3.58</v>
      </c>
      <c r="L3348" s="106">
        <v>3.9</v>
      </c>
      <c r="M3348" s="106">
        <v>4.18</v>
      </c>
      <c r="N3348" s="106">
        <v>4.6100000000000003</v>
      </c>
      <c r="O3348" s="106">
        <v>5.44</v>
      </c>
    </row>
    <row r="3349" spans="1:15">
      <c r="A3349" s="106">
        <v>2010</v>
      </c>
      <c r="B3349" s="106" t="s">
        <v>303</v>
      </c>
      <c r="C3349" s="106" t="s">
        <v>630</v>
      </c>
      <c r="D3349" s="106" t="s">
        <v>113</v>
      </c>
      <c r="E3349" s="106" t="s">
        <v>631</v>
      </c>
      <c r="F3349" s="106" t="s">
        <v>353</v>
      </c>
      <c r="G3349" s="106">
        <v>2.08</v>
      </c>
      <c r="H3349" s="106">
        <v>2.4900000000000002</v>
      </c>
      <c r="I3349" s="106">
        <v>2.88</v>
      </c>
      <c r="J3349" s="106">
        <v>3.24</v>
      </c>
      <c r="K3349" s="106">
        <v>3.58</v>
      </c>
      <c r="L3349" s="106">
        <v>3.9</v>
      </c>
      <c r="M3349" s="106">
        <v>4.18</v>
      </c>
      <c r="N3349" s="106">
        <v>4.6100000000000003</v>
      </c>
      <c r="O3349" s="106">
        <v>5.44</v>
      </c>
    </row>
    <row r="3350" spans="1:15">
      <c r="A3350" s="106">
        <v>2010</v>
      </c>
      <c r="B3350" s="106" t="s">
        <v>303</v>
      </c>
      <c r="C3350" s="106" t="s">
        <v>626</v>
      </c>
      <c r="D3350" s="106" t="s">
        <v>113</v>
      </c>
      <c r="E3350" s="106" t="s">
        <v>353</v>
      </c>
      <c r="F3350" s="106" t="s">
        <v>629</v>
      </c>
      <c r="G3350" s="106">
        <v>2.2000000000000002</v>
      </c>
      <c r="H3350" s="106">
        <v>2.7</v>
      </c>
      <c r="I3350" s="106">
        <v>3.16</v>
      </c>
      <c r="J3350" s="106">
        <v>3.57</v>
      </c>
      <c r="K3350" s="106">
        <v>3.9</v>
      </c>
      <c r="L3350" s="106">
        <v>4.22</v>
      </c>
      <c r="M3350" s="106">
        <v>4.7300000000000004</v>
      </c>
      <c r="N3350" s="106">
        <v>5.48</v>
      </c>
      <c r="O3350" s="106">
        <v>7.14</v>
      </c>
    </row>
    <row r="3351" spans="1:15">
      <c r="A3351" s="106">
        <v>2010</v>
      </c>
      <c r="B3351" s="106" t="s">
        <v>303</v>
      </c>
      <c r="C3351" s="106" t="s">
        <v>630</v>
      </c>
      <c r="D3351" s="106" t="s">
        <v>113</v>
      </c>
      <c r="E3351" s="106" t="s">
        <v>353</v>
      </c>
      <c r="F3351" s="106" t="s">
        <v>629</v>
      </c>
      <c r="G3351" s="106">
        <v>2.2000000000000002</v>
      </c>
      <c r="H3351" s="106">
        <v>2.7</v>
      </c>
      <c r="I3351" s="106">
        <v>3.16</v>
      </c>
      <c r="J3351" s="106">
        <v>3.57</v>
      </c>
      <c r="K3351" s="106">
        <v>3.9</v>
      </c>
      <c r="L3351" s="106">
        <v>4.22</v>
      </c>
      <c r="M3351" s="106">
        <v>4.7300000000000004</v>
      </c>
      <c r="N3351" s="106">
        <v>5.48</v>
      </c>
      <c r="O3351" s="106">
        <v>7.14</v>
      </c>
    </row>
    <row r="3352" spans="1:15">
      <c r="A3352" s="106">
        <v>2010</v>
      </c>
      <c r="B3352" s="106" t="s">
        <v>303</v>
      </c>
      <c r="C3352" s="106" t="s">
        <v>626</v>
      </c>
      <c r="D3352" s="106" t="s">
        <v>113</v>
      </c>
      <c r="E3352" s="106" t="s">
        <v>353</v>
      </c>
      <c r="F3352" s="106" t="s">
        <v>301</v>
      </c>
      <c r="G3352" s="106">
        <v>1.84</v>
      </c>
      <c r="H3352" s="106">
        <v>2.12</v>
      </c>
      <c r="I3352" s="106">
        <v>2.23</v>
      </c>
      <c r="J3352" s="106">
        <v>2.62</v>
      </c>
      <c r="K3352" s="106">
        <v>2.82</v>
      </c>
      <c r="L3352" s="106">
        <v>3.21</v>
      </c>
      <c r="M3352" s="106">
        <v>3.99</v>
      </c>
      <c r="N3352" s="106">
        <v>5</v>
      </c>
      <c r="O3352" s="106">
        <v>6.44</v>
      </c>
    </row>
    <row r="3353" spans="1:15">
      <c r="A3353" s="106">
        <v>2010</v>
      </c>
      <c r="B3353" s="106" t="s">
        <v>303</v>
      </c>
      <c r="C3353" s="106" t="s">
        <v>630</v>
      </c>
      <c r="D3353" s="106" t="s">
        <v>113</v>
      </c>
      <c r="E3353" s="106" t="s">
        <v>353</v>
      </c>
      <c r="F3353" s="106" t="s">
        <v>301</v>
      </c>
      <c r="G3353" s="106">
        <v>1.84</v>
      </c>
      <c r="H3353" s="106">
        <v>2.12</v>
      </c>
      <c r="I3353" s="106">
        <v>2.23</v>
      </c>
      <c r="J3353" s="106">
        <v>2.62</v>
      </c>
      <c r="K3353" s="106">
        <v>2.82</v>
      </c>
      <c r="L3353" s="106">
        <v>3.21</v>
      </c>
      <c r="M3353" s="106">
        <v>3.99</v>
      </c>
      <c r="N3353" s="106">
        <v>5</v>
      </c>
      <c r="O3353" s="106">
        <v>6.44</v>
      </c>
    </row>
    <row r="3354" spans="1:15">
      <c r="A3354" s="106">
        <v>2010</v>
      </c>
      <c r="B3354" s="106" t="s">
        <v>303</v>
      </c>
      <c r="C3354" s="106" t="s">
        <v>626</v>
      </c>
      <c r="D3354" s="106" t="s">
        <v>113</v>
      </c>
      <c r="E3354" s="106" t="s">
        <v>353</v>
      </c>
      <c r="F3354" s="106" t="s">
        <v>353</v>
      </c>
      <c r="G3354" s="106">
        <v>2.2000000000000002</v>
      </c>
      <c r="H3354" s="106">
        <v>2.68</v>
      </c>
      <c r="I3354" s="106">
        <v>3.15</v>
      </c>
      <c r="J3354" s="106">
        <v>3.54</v>
      </c>
      <c r="K3354" s="106">
        <v>3.89</v>
      </c>
      <c r="L3354" s="106">
        <v>4.2</v>
      </c>
      <c r="M3354" s="106">
        <v>4.71</v>
      </c>
      <c r="N3354" s="106">
        <v>5.47</v>
      </c>
      <c r="O3354" s="106">
        <v>7.14</v>
      </c>
    </row>
    <row r="3355" spans="1:15">
      <c r="A3355" s="106">
        <v>2010</v>
      </c>
      <c r="B3355" s="106" t="s">
        <v>303</v>
      </c>
      <c r="C3355" s="106" t="s">
        <v>630</v>
      </c>
      <c r="D3355" s="106" t="s">
        <v>113</v>
      </c>
      <c r="E3355" s="106" t="s">
        <v>353</v>
      </c>
      <c r="F3355" s="106" t="s">
        <v>353</v>
      </c>
      <c r="G3355" s="106">
        <v>2.2000000000000002</v>
      </c>
      <c r="H3355" s="106">
        <v>2.68</v>
      </c>
      <c r="I3355" s="106">
        <v>3.15</v>
      </c>
      <c r="J3355" s="106">
        <v>3.54</v>
      </c>
      <c r="K3355" s="106">
        <v>3.89</v>
      </c>
      <c r="L3355" s="106">
        <v>4.2</v>
      </c>
      <c r="M3355" s="106">
        <v>4.71</v>
      </c>
      <c r="N3355" s="106">
        <v>5.47</v>
      </c>
      <c r="O3355" s="106">
        <v>7.14</v>
      </c>
    </row>
    <row r="3356" spans="1:15">
      <c r="A3356" s="106">
        <v>2010</v>
      </c>
      <c r="B3356" s="106" t="s">
        <v>303</v>
      </c>
      <c r="C3356" s="106" t="s">
        <v>626</v>
      </c>
      <c r="D3356" s="106" t="s">
        <v>632</v>
      </c>
      <c r="E3356" s="106" t="s">
        <v>628</v>
      </c>
      <c r="F3356" s="106" t="s">
        <v>629</v>
      </c>
      <c r="G3356" s="106">
        <v>3.26</v>
      </c>
      <c r="H3356" s="106">
        <v>3.89</v>
      </c>
      <c r="I3356" s="106">
        <v>4.42</v>
      </c>
      <c r="J3356" s="106">
        <v>4.97</v>
      </c>
      <c r="K3356" s="106">
        <v>5.56</v>
      </c>
      <c r="L3356" s="106">
        <v>6.27</v>
      </c>
      <c r="M3356" s="106">
        <v>7.16</v>
      </c>
      <c r="N3356" s="106">
        <v>8.57</v>
      </c>
      <c r="O3356" s="106">
        <v>11.61</v>
      </c>
    </row>
    <row r="3357" spans="1:15">
      <c r="A3357" s="106">
        <v>2010</v>
      </c>
      <c r="B3357" s="106" t="s">
        <v>303</v>
      </c>
      <c r="C3357" s="106" t="s">
        <v>630</v>
      </c>
      <c r="D3357" s="106" t="s">
        <v>632</v>
      </c>
      <c r="E3357" s="106" t="s">
        <v>628</v>
      </c>
      <c r="F3357" s="106" t="s">
        <v>629</v>
      </c>
      <c r="G3357" s="106">
        <v>3.26</v>
      </c>
      <c r="H3357" s="106">
        <v>3.89</v>
      </c>
      <c r="I3357" s="106">
        <v>4.42</v>
      </c>
      <c r="J3357" s="106">
        <v>4.97</v>
      </c>
      <c r="K3357" s="106">
        <v>5.56</v>
      </c>
      <c r="L3357" s="106">
        <v>6.27</v>
      </c>
      <c r="M3357" s="106">
        <v>7.16</v>
      </c>
      <c r="N3357" s="106">
        <v>8.57</v>
      </c>
      <c r="O3357" s="106">
        <v>11.61</v>
      </c>
    </row>
    <row r="3358" spans="1:15">
      <c r="A3358" s="106">
        <v>2010</v>
      </c>
      <c r="B3358" s="106" t="s">
        <v>303</v>
      </c>
      <c r="C3358" s="106" t="s">
        <v>626</v>
      </c>
      <c r="D3358" s="106" t="s">
        <v>632</v>
      </c>
      <c r="E3358" s="106" t="s">
        <v>628</v>
      </c>
      <c r="F3358" s="106" t="s">
        <v>301</v>
      </c>
      <c r="G3358" s="106">
        <v>2.57</v>
      </c>
      <c r="H3358" s="106">
        <v>3.17</v>
      </c>
      <c r="I3358" s="106">
        <v>3.8</v>
      </c>
      <c r="J3358" s="106">
        <v>4.1100000000000003</v>
      </c>
      <c r="K3358" s="106">
        <v>4.8499999999999996</v>
      </c>
      <c r="L3358" s="106">
        <v>5.53</v>
      </c>
      <c r="M3358" s="106">
        <v>6.43</v>
      </c>
      <c r="N3358" s="106">
        <v>7.94</v>
      </c>
      <c r="O3358" s="106">
        <v>12.65</v>
      </c>
    </row>
    <row r="3359" spans="1:15">
      <c r="A3359" s="106">
        <v>2010</v>
      </c>
      <c r="B3359" s="106" t="s">
        <v>303</v>
      </c>
      <c r="C3359" s="106" t="s">
        <v>630</v>
      </c>
      <c r="D3359" s="106" t="s">
        <v>632</v>
      </c>
      <c r="E3359" s="106" t="s">
        <v>628</v>
      </c>
      <c r="F3359" s="106" t="s">
        <v>301</v>
      </c>
      <c r="G3359" s="106">
        <v>2.57</v>
      </c>
      <c r="H3359" s="106">
        <v>3.17</v>
      </c>
      <c r="I3359" s="106">
        <v>3.8</v>
      </c>
      <c r="J3359" s="106">
        <v>4.1100000000000003</v>
      </c>
      <c r="K3359" s="106">
        <v>4.8499999999999996</v>
      </c>
      <c r="L3359" s="106">
        <v>5.53</v>
      </c>
      <c r="M3359" s="106">
        <v>6.43</v>
      </c>
      <c r="N3359" s="106">
        <v>7.94</v>
      </c>
      <c r="O3359" s="106">
        <v>12.65</v>
      </c>
    </row>
    <row r="3360" spans="1:15">
      <c r="A3360" s="106">
        <v>2010</v>
      </c>
      <c r="B3360" s="106" t="s">
        <v>303</v>
      </c>
      <c r="C3360" s="106" t="s">
        <v>626</v>
      </c>
      <c r="D3360" s="106" t="s">
        <v>632</v>
      </c>
      <c r="E3360" s="106" t="s">
        <v>628</v>
      </c>
      <c r="F3360" s="106" t="s">
        <v>353</v>
      </c>
      <c r="G3360" s="106">
        <v>3.22</v>
      </c>
      <c r="H3360" s="106">
        <v>3.87</v>
      </c>
      <c r="I3360" s="106">
        <v>4.3899999999999997</v>
      </c>
      <c r="J3360" s="106">
        <v>4.95</v>
      </c>
      <c r="K3360" s="106">
        <v>5.54</v>
      </c>
      <c r="L3360" s="106">
        <v>6.25</v>
      </c>
      <c r="M3360" s="106">
        <v>7.15</v>
      </c>
      <c r="N3360" s="106">
        <v>8.5500000000000007</v>
      </c>
      <c r="O3360" s="106">
        <v>11.64</v>
      </c>
    </row>
    <row r="3361" spans="1:15">
      <c r="A3361" s="106">
        <v>2010</v>
      </c>
      <c r="B3361" s="106" t="s">
        <v>303</v>
      </c>
      <c r="C3361" s="106" t="s">
        <v>630</v>
      </c>
      <c r="D3361" s="106" t="s">
        <v>632</v>
      </c>
      <c r="E3361" s="106" t="s">
        <v>628</v>
      </c>
      <c r="F3361" s="106" t="s">
        <v>353</v>
      </c>
      <c r="G3361" s="106">
        <v>3.22</v>
      </c>
      <c r="H3361" s="106">
        <v>3.87</v>
      </c>
      <c r="I3361" s="106">
        <v>4.3899999999999997</v>
      </c>
      <c r="J3361" s="106">
        <v>4.95</v>
      </c>
      <c r="K3361" s="106">
        <v>5.54</v>
      </c>
      <c r="L3361" s="106">
        <v>6.25</v>
      </c>
      <c r="M3361" s="106">
        <v>7.15</v>
      </c>
      <c r="N3361" s="106">
        <v>8.5500000000000007</v>
      </c>
      <c r="O3361" s="106">
        <v>11.64</v>
      </c>
    </row>
    <row r="3362" spans="1:15">
      <c r="A3362" s="106">
        <v>2010</v>
      </c>
      <c r="B3362" s="106" t="s">
        <v>303</v>
      </c>
      <c r="C3362" s="106" t="s">
        <v>626</v>
      </c>
      <c r="D3362" s="106" t="s">
        <v>632</v>
      </c>
      <c r="E3362" s="106" t="s">
        <v>631</v>
      </c>
      <c r="F3362" s="106" t="s">
        <v>629</v>
      </c>
      <c r="G3362" s="106">
        <v>2.29</v>
      </c>
      <c r="H3362" s="106">
        <v>2.65</v>
      </c>
      <c r="I3362" s="106">
        <v>2.97</v>
      </c>
      <c r="J3362" s="106">
        <v>3.28</v>
      </c>
      <c r="K3362" s="106">
        <v>3.6</v>
      </c>
      <c r="L3362" s="106">
        <v>3.95</v>
      </c>
      <c r="M3362" s="106">
        <v>4.3499999999999996</v>
      </c>
      <c r="N3362" s="106">
        <v>4.91</v>
      </c>
      <c r="O3362" s="106">
        <v>5.88</v>
      </c>
    </row>
    <row r="3363" spans="1:15">
      <c r="A3363" s="106">
        <v>2010</v>
      </c>
      <c r="B3363" s="106" t="s">
        <v>303</v>
      </c>
      <c r="C3363" s="106" t="s">
        <v>630</v>
      </c>
      <c r="D3363" s="106" t="s">
        <v>632</v>
      </c>
      <c r="E3363" s="106" t="s">
        <v>631</v>
      </c>
      <c r="F3363" s="106" t="s">
        <v>629</v>
      </c>
      <c r="G3363" s="106">
        <v>2.29</v>
      </c>
      <c r="H3363" s="106">
        <v>2.65</v>
      </c>
      <c r="I3363" s="106">
        <v>2.97</v>
      </c>
      <c r="J3363" s="106">
        <v>3.28</v>
      </c>
      <c r="K3363" s="106">
        <v>3.6</v>
      </c>
      <c r="L3363" s="106">
        <v>3.95</v>
      </c>
      <c r="M3363" s="106">
        <v>4.3499999999999996</v>
      </c>
      <c r="N3363" s="106">
        <v>4.91</v>
      </c>
      <c r="O3363" s="106">
        <v>5.88</v>
      </c>
    </row>
    <row r="3364" spans="1:15">
      <c r="A3364" s="106">
        <v>2010</v>
      </c>
      <c r="B3364" s="106" t="s">
        <v>303</v>
      </c>
      <c r="C3364" s="106" t="s">
        <v>626</v>
      </c>
      <c r="D3364" s="106" t="s">
        <v>632</v>
      </c>
      <c r="E3364" s="106" t="s">
        <v>631</v>
      </c>
      <c r="F3364" s="106" t="s">
        <v>301</v>
      </c>
      <c r="G3364" s="106">
        <v>1.86</v>
      </c>
      <c r="H3364" s="106">
        <v>2.12</v>
      </c>
      <c r="I3364" s="106">
        <v>2.38</v>
      </c>
      <c r="J3364" s="106">
        <v>2.66</v>
      </c>
      <c r="K3364" s="106">
        <v>3</v>
      </c>
      <c r="L3364" s="106">
        <v>3.23</v>
      </c>
      <c r="M3364" s="106">
        <v>3.67</v>
      </c>
      <c r="N3364" s="106">
        <v>4.3899999999999997</v>
      </c>
      <c r="O3364" s="106">
        <v>5.27</v>
      </c>
    </row>
    <row r="3365" spans="1:15">
      <c r="A3365" s="106">
        <v>2010</v>
      </c>
      <c r="B3365" s="106" t="s">
        <v>303</v>
      </c>
      <c r="C3365" s="106" t="s">
        <v>630</v>
      </c>
      <c r="D3365" s="106" t="s">
        <v>632</v>
      </c>
      <c r="E3365" s="106" t="s">
        <v>631</v>
      </c>
      <c r="F3365" s="106" t="s">
        <v>301</v>
      </c>
      <c r="G3365" s="106">
        <v>1.86</v>
      </c>
      <c r="H3365" s="106">
        <v>2.12</v>
      </c>
      <c r="I3365" s="106">
        <v>2.38</v>
      </c>
      <c r="J3365" s="106">
        <v>2.66</v>
      </c>
      <c r="K3365" s="106">
        <v>3</v>
      </c>
      <c r="L3365" s="106">
        <v>3.23</v>
      </c>
      <c r="M3365" s="106">
        <v>3.67</v>
      </c>
      <c r="N3365" s="106">
        <v>4.3899999999999997</v>
      </c>
      <c r="O3365" s="106">
        <v>5.27</v>
      </c>
    </row>
    <row r="3366" spans="1:15">
      <c r="A3366" s="106">
        <v>2010</v>
      </c>
      <c r="B3366" s="106" t="s">
        <v>303</v>
      </c>
      <c r="C3366" s="106" t="s">
        <v>626</v>
      </c>
      <c r="D3366" s="106" t="s">
        <v>632</v>
      </c>
      <c r="E3366" s="106" t="s">
        <v>631</v>
      </c>
      <c r="F3366" s="106" t="s">
        <v>353</v>
      </c>
      <c r="G3366" s="106">
        <v>2.27</v>
      </c>
      <c r="H3366" s="106">
        <v>2.63</v>
      </c>
      <c r="I3366" s="106">
        <v>2.95</v>
      </c>
      <c r="J3366" s="106">
        <v>3.26</v>
      </c>
      <c r="K3366" s="106">
        <v>3.58</v>
      </c>
      <c r="L3366" s="106">
        <v>3.93</v>
      </c>
      <c r="M3366" s="106">
        <v>4.34</v>
      </c>
      <c r="N3366" s="106">
        <v>4.9000000000000004</v>
      </c>
      <c r="O3366" s="106">
        <v>5.87</v>
      </c>
    </row>
    <row r="3367" spans="1:15">
      <c r="A3367" s="106">
        <v>2010</v>
      </c>
      <c r="B3367" s="106" t="s">
        <v>303</v>
      </c>
      <c r="C3367" s="106" t="s">
        <v>630</v>
      </c>
      <c r="D3367" s="106" t="s">
        <v>632</v>
      </c>
      <c r="E3367" s="106" t="s">
        <v>631</v>
      </c>
      <c r="F3367" s="106" t="s">
        <v>353</v>
      </c>
      <c r="G3367" s="106">
        <v>2.27</v>
      </c>
      <c r="H3367" s="106">
        <v>2.63</v>
      </c>
      <c r="I3367" s="106">
        <v>2.95</v>
      </c>
      <c r="J3367" s="106">
        <v>3.26</v>
      </c>
      <c r="K3367" s="106">
        <v>3.58</v>
      </c>
      <c r="L3367" s="106">
        <v>3.93</v>
      </c>
      <c r="M3367" s="106">
        <v>4.34</v>
      </c>
      <c r="N3367" s="106">
        <v>4.9000000000000004</v>
      </c>
      <c r="O3367" s="106">
        <v>5.87</v>
      </c>
    </row>
    <row r="3368" spans="1:15">
      <c r="A3368" s="106">
        <v>2010</v>
      </c>
      <c r="B3368" s="106" t="s">
        <v>303</v>
      </c>
      <c r="C3368" s="106" t="s">
        <v>626</v>
      </c>
      <c r="D3368" s="106" t="s">
        <v>632</v>
      </c>
      <c r="E3368" s="106" t="s">
        <v>353</v>
      </c>
      <c r="F3368" s="106" t="s">
        <v>629</v>
      </c>
      <c r="G3368" s="106">
        <v>2.38</v>
      </c>
      <c r="H3368" s="106">
        <v>2.78</v>
      </c>
      <c r="I3368" s="106">
        <v>3.14</v>
      </c>
      <c r="J3368" s="106">
        <v>3.5</v>
      </c>
      <c r="K3368" s="106">
        <v>3.88</v>
      </c>
      <c r="L3368" s="106">
        <v>4.29</v>
      </c>
      <c r="M3368" s="106">
        <v>4.83</v>
      </c>
      <c r="N3368" s="106">
        <v>5.61</v>
      </c>
      <c r="O3368" s="106">
        <v>7.06</v>
      </c>
    </row>
    <row r="3369" spans="1:15">
      <c r="A3369" s="106">
        <v>2010</v>
      </c>
      <c r="B3369" s="106" t="s">
        <v>303</v>
      </c>
      <c r="C3369" s="106" t="s">
        <v>630</v>
      </c>
      <c r="D3369" s="106" t="s">
        <v>632</v>
      </c>
      <c r="E3369" s="106" t="s">
        <v>353</v>
      </c>
      <c r="F3369" s="106" t="s">
        <v>629</v>
      </c>
      <c r="G3369" s="106">
        <v>2.38</v>
      </c>
      <c r="H3369" s="106">
        <v>2.78</v>
      </c>
      <c r="I3369" s="106">
        <v>3.14</v>
      </c>
      <c r="J3369" s="106">
        <v>3.5</v>
      </c>
      <c r="K3369" s="106">
        <v>3.88</v>
      </c>
      <c r="L3369" s="106">
        <v>4.29</v>
      </c>
      <c r="M3369" s="106">
        <v>4.83</v>
      </c>
      <c r="N3369" s="106">
        <v>5.61</v>
      </c>
      <c r="O3369" s="106">
        <v>7.06</v>
      </c>
    </row>
    <row r="3370" spans="1:15">
      <c r="A3370" s="106">
        <v>2010</v>
      </c>
      <c r="B3370" s="106" t="s">
        <v>303</v>
      </c>
      <c r="C3370" s="106" t="s">
        <v>626</v>
      </c>
      <c r="D3370" s="106" t="s">
        <v>632</v>
      </c>
      <c r="E3370" s="106" t="s">
        <v>353</v>
      </c>
      <c r="F3370" s="106" t="s">
        <v>301</v>
      </c>
      <c r="G3370" s="106">
        <v>1.93</v>
      </c>
      <c r="H3370" s="106">
        <v>2.2200000000000002</v>
      </c>
      <c r="I3370" s="106">
        <v>2.54</v>
      </c>
      <c r="J3370" s="106">
        <v>2.89</v>
      </c>
      <c r="K3370" s="106">
        <v>3.19</v>
      </c>
      <c r="L3370" s="106">
        <v>3.66</v>
      </c>
      <c r="M3370" s="106">
        <v>4.1900000000000004</v>
      </c>
      <c r="N3370" s="106">
        <v>4.97</v>
      </c>
      <c r="O3370" s="106">
        <v>6.51</v>
      </c>
    </row>
    <row r="3371" spans="1:15">
      <c r="A3371" s="106">
        <v>2010</v>
      </c>
      <c r="B3371" s="106" t="s">
        <v>303</v>
      </c>
      <c r="C3371" s="106" t="s">
        <v>630</v>
      </c>
      <c r="D3371" s="106" t="s">
        <v>632</v>
      </c>
      <c r="E3371" s="106" t="s">
        <v>353</v>
      </c>
      <c r="F3371" s="106" t="s">
        <v>301</v>
      </c>
      <c r="G3371" s="106">
        <v>1.93</v>
      </c>
      <c r="H3371" s="106">
        <v>2.2200000000000002</v>
      </c>
      <c r="I3371" s="106">
        <v>2.54</v>
      </c>
      <c r="J3371" s="106">
        <v>2.89</v>
      </c>
      <c r="K3371" s="106">
        <v>3.19</v>
      </c>
      <c r="L3371" s="106">
        <v>3.66</v>
      </c>
      <c r="M3371" s="106">
        <v>4.1900000000000004</v>
      </c>
      <c r="N3371" s="106">
        <v>4.97</v>
      </c>
      <c r="O3371" s="106">
        <v>6.51</v>
      </c>
    </row>
    <row r="3372" spans="1:15">
      <c r="A3372" s="106">
        <v>2010</v>
      </c>
      <c r="B3372" s="106" t="s">
        <v>303</v>
      </c>
      <c r="C3372" s="106" t="s">
        <v>626</v>
      </c>
      <c r="D3372" s="106" t="s">
        <v>632</v>
      </c>
      <c r="E3372" s="106" t="s">
        <v>353</v>
      </c>
      <c r="F3372" s="106" t="s">
        <v>353</v>
      </c>
      <c r="G3372" s="106">
        <v>2.36</v>
      </c>
      <c r="H3372" s="106">
        <v>2.76</v>
      </c>
      <c r="I3372" s="106">
        <v>3.12</v>
      </c>
      <c r="J3372" s="106">
        <v>3.48</v>
      </c>
      <c r="K3372" s="106">
        <v>3.86</v>
      </c>
      <c r="L3372" s="106">
        <v>4.28</v>
      </c>
      <c r="M3372" s="106">
        <v>4.8099999999999996</v>
      </c>
      <c r="N3372" s="106">
        <v>5.59</v>
      </c>
      <c r="O3372" s="106">
        <v>7.05</v>
      </c>
    </row>
    <row r="3373" spans="1:15">
      <c r="A3373" s="106">
        <v>2010</v>
      </c>
      <c r="B3373" s="106" t="s">
        <v>303</v>
      </c>
      <c r="C3373" s="106" t="s">
        <v>630</v>
      </c>
      <c r="D3373" s="106" t="s">
        <v>632</v>
      </c>
      <c r="E3373" s="106" t="s">
        <v>353</v>
      </c>
      <c r="F3373" s="106" t="s">
        <v>353</v>
      </c>
      <c r="G3373" s="106">
        <v>2.36</v>
      </c>
      <c r="H3373" s="106">
        <v>2.76</v>
      </c>
      <c r="I3373" s="106">
        <v>3.12</v>
      </c>
      <c r="J3373" s="106">
        <v>3.48</v>
      </c>
      <c r="K3373" s="106">
        <v>3.86</v>
      </c>
      <c r="L3373" s="106">
        <v>4.28</v>
      </c>
      <c r="M3373" s="106">
        <v>4.8099999999999996</v>
      </c>
      <c r="N3373" s="106">
        <v>5.59</v>
      </c>
      <c r="O3373" s="106">
        <v>7.05</v>
      </c>
    </row>
    <row r="3374" spans="1:15">
      <c r="A3374" s="106">
        <v>2010</v>
      </c>
      <c r="B3374" s="106" t="s">
        <v>303</v>
      </c>
      <c r="C3374" s="106" t="s">
        <v>626</v>
      </c>
      <c r="D3374" s="106" t="s">
        <v>633</v>
      </c>
      <c r="E3374" s="106" t="s">
        <v>628</v>
      </c>
      <c r="F3374" s="106" t="s">
        <v>629</v>
      </c>
      <c r="G3374" s="106">
        <v>3.16</v>
      </c>
      <c r="H3374" s="106">
        <v>3.62</v>
      </c>
      <c r="I3374" s="106">
        <v>3.95</v>
      </c>
      <c r="J3374" s="106">
        <v>4.28</v>
      </c>
      <c r="K3374" s="106">
        <v>4.63</v>
      </c>
      <c r="L3374" s="106">
        <v>4.97</v>
      </c>
      <c r="M3374" s="106">
        <v>5.4</v>
      </c>
      <c r="N3374" s="106">
        <v>6.08</v>
      </c>
      <c r="O3374" s="106">
        <v>7.52</v>
      </c>
    </row>
    <row r="3375" spans="1:15">
      <c r="A3375" s="106">
        <v>2010</v>
      </c>
      <c r="B3375" s="106" t="s">
        <v>303</v>
      </c>
      <c r="C3375" s="106" t="s">
        <v>630</v>
      </c>
      <c r="D3375" s="106" t="s">
        <v>633</v>
      </c>
      <c r="E3375" s="106" t="s">
        <v>628</v>
      </c>
      <c r="F3375" s="106" t="s">
        <v>629</v>
      </c>
      <c r="G3375" s="106">
        <v>3.16</v>
      </c>
      <c r="H3375" s="106">
        <v>3.62</v>
      </c>
      <c r="I3375" s="106">
        <v>3.95</v>
      </c>
      <c r="J3375" s="106">
        <v>4.28</v>
      </c>
      <c r="K3375" s="106">
        <v>4.63</v>
      </c>
      <c r="L3375" s="106">
        <v>4.97</v>
      </c>
      <c r="M3375" s="106">
        <v>5.4</v>
      </c>
      <c r="N3375" s="106">
        <v>6.08</v>
      </c>
      <c r="O3375" s="106">
        <v>7.52</v>
      </c>
    </row>
    <row r="3376" spans="1:15">
      <c r="A3376" s="106">
        <v>2010</v>
      </c>
      <c r="B3376" s="106" t="s">
        <v>303</v>
      </c>
      <c r="C3376" s="106" t="s">
        <v>626</v>
      </c>
      <c r="D3376" s="106" t="s">
        <v>633</v>
      </c>
      <c r="E3376" s="106" t="s">
        <v>628</v>
      </c>
      <c r="F3376" s="106" t="s">
        <v>301</v>
      </c>
      <c r="G3376" s="106">
        <v>2.96</v>
      </c>
      <c r="H3376" s="106">
        <v>3.37</v>
      </c>
      <c r="I3376" s="106">
        <v>3.67</v>
      </c>
      <c r="J3376" s="106">
        <v>3.94</v>
      </c>
      <c r="K3376" s="106">
        <v>4.2699999999999996</v>
      </c>
      <c r="L3376" s="106">
        <v>4.59</v>
      </c>
      <c r="M3376" s="106">
        <v>5</v>
      </c>
      <c r="N3376" s="106">
        <v>5.86</v>
      </c>
      <c r="O3376" s="106">
        <v>7.77</v>
      </c>
    </row>
    <row r="3377" spans="1:15">
      <c r="A3377" s="106">
        <v>2010</v>
      </c>
      <c r="B3377" s="106" t="s">
        <v>303</v>
      </c>
      <c r="C3377" s="106" t="s">
        <v>630</v>
      </c>
      <c r="D3377" s="106" t="s">
        <v>633</v>
      </c>
      <c r="E3377" s="106" t="s">
        <v>628</v>
      </c>
      <c r="F3377" s="106" t="s">
        <v>301</v>
      </c>
      <c r="G3377" s="106">
        <v>2.96</v>
      </c>
      <c r="H3377" s="106">
        <v>3.37</v>
      </c>
      <c r="I3377" s="106">
        <v>3.67</v>
      </c>
      <c r="J3377" s="106">
        <v>3.94</v>
      </c>
      <c r="K3377" s="106">
        <v>4.2699999999999996</v>
      </c>
      <c r="L3377" s="106">
        <v>4.59</v>
      </c>
      <c r="M3377" s="106">
        <v>5</v>
      </c>
      <c r="N3377" s="106">
        <v>5.86</v>
      </c>
      <c r="O3377" s="106">
        <v>7.77</v>
      </c>
    </row>
    <row r="3378" spans="1:15">
      <c r="A3378" s="106">
        <v>2010</v>
      </c>
      <c r="B3378" s="106" t="s">
        <v>303</v>
      </c>
      <c r="C3378" s="106" t="s">
        <v>626</v>
      </c>
      <c r="D3378" s="106" t="s">
        <v>633</v>
      </c>
      <c r="E3378" s="106" t="s">
        <v>628</v>
      </c>
      <c r="F3378" s="106" t="s">
        <v>353</v>
      </c>
      <c r="G3378" s="106">
        <v>3.13</v>
      </c>
      <c r="H3378" s="106">
        <v>3.59</v>
      </c>
      <c r="I3378" s="106">
        <v>3.92</v>
      </c>
      <c r="J3378" s="106">
        <v>4.24</v>
      </c>
      <c r="K3378" s="106">
        <v>4.59</v>
      </c>
      <c r="L3378" s="106">
        <v>4.93</v>
      </c>
      <c r="M3378" s="106">
        <v>5.36</v>
      </c>
      <c r="N3378" s="106">
        <v>6.06</v>
      </c>
      <c r="O3378" s="106">
        <v>7.55</v>
      </c>
    </row>
    <row r="3379" spans="1:15">
      <c r="A3379" s="106">
        <v>2010</v>
      </c>
      <c r="B3379" s="106" t="s">
        <v>303</v>
      </c>
      <c r="C3379" s="106" t="s">
        <v>630</v>
      </c>
      <c r="D3379" s="106" t="s">
        <v>633</v>
      </c>
      <c r="E3379" s="106" t="s">
        <v>628</v>
      </c>
      <c r="F3379" s="106" t="s">
        <v>353</v>
      </c>
      <c r="G3379" s="106">
        <v>3.13</v>
      </c>
      <c r="H3379" s="106">
        <v>3.59</v>
      </c>
      <c r="I3379" s="106">
        <v>3.92</v>
      </c>
      <c r="J3379" s="106">
        <v>4.24</v>
      </c>
      <c r="K3379" s="106">
        <v>4.59</v>
      </c>
      <c r="L3379" s="106">
        <v>4.93</v>
      </c>
      <c r="M3379" s="106">
        <v>5.36</v>
      </c>
      <c r="N3379" s="106">
        <v>6.06</v>
      </c>
      <c r="O3379" s="106">
        <v>7.55</v>
      </c>
    </row>
    <row r="3380" spans="1:15">
      <c r="A3380" s="106">
        <v>2010</v>
      </c>
      <c r="B3380" s="106" t="s">
        <v>303</v>
      </c>
      <c r="C3380" s="106" t="s">
        <v>626</v>
      </c>
      <c r="D3380" s="106" t="s">
        <v>633</v>
      </c>
      <c r="E3380" s="106" t="s">
        <v>631</v>
      </c>
      <c r="F3380" s="106" t="s">
        <v>629</v>
      </c>
      <c r="G3380" s="106">
        <v>2.11</v>
      </c>
      <c r="H3380" s="106">
        <v>2.27</v>
      </c>
      <c r="I3380" s="106">
        <v>2.38</v>
      </c>
      <c r="J3380" s="106">
        <v>2.56</v>
      </c>
      <c r="K3380" s="106">
        <v>2.78</v>
      </c>
      <c r="L3380" s="106">
        <v>3.04</v>
      </c>
      <c r="M3380" s="106">
        <v>3.36</v>
      </c>
      <c r="N3380" s="106">
        <v>3.79</v>
      </c>
      <c r="O3380" s="106">
        <v>4.5</v>
      </c>
    </row>
    <row r="3381" spans="1:15">
      <c r="A3381" s="106">
        <v>2010</v>
      </c>
      <c r="B3381" s="106" t="s">
        <v>303</v>
      </c>
      <c r="C3381" s="106" t="s">
        <v>630</v>
      </c>
      <c r="D3381" s="106" t="s">
        <v>633</v>
      </c>
      <c r="E3381" s="106" t="s">
        <v>631</v>
      </c>
      <c r="F3381" s="106" t="s">
        <v>629</v>
      </c>
      <c r="G3381" s="106">
        <v>2.11</v>
      </c>
      <c r="H3381" s="106">
        <v>2.27</v>
      </c>
      <c r="I3381" s="106">
        <v>2.38</v>
      </c>
      <c r="J3381" s="106">
        <v>2.56</v>
      </c>
      <c r="K3381" s="106">
        <v>2.78</v>
      </c>
      <c r="L3381" s="106">
        <v>3.04</v>
      </c>
      <c r="M3381" s="106">
        <v>3.36</v>
      </c>
      <c r="N3381" s="106">
        <v>3.79</v>
      </c>
      <c r="O3381" s="106">
        <v>4.5</v>
      </c>
    </row>
    <row r="3382" spans="1:15">
      <c r="A3382" s="106">
        <v>2010</v>
      </c>
      <c r="B3382" s="106" t="s">
        <v>303</v>
      </c>
      <c r="C3382" s="106" t="s">
        <v>626</v>
      </c>
      <c r="D3382" s="106" t="s">
        <v>633</v>
      </c>
      <c r="E3382" s="106" t="s">
        <v>631</v>
      </c>
      <c r="F3382" s="106" t="s">
        <v>301</v>
      </c>
      <c r="G3382" s="106">
        <v>2.0499999999999998</v>
      </c>
      <c r="H3382" s="106">
        <v>2.21</v>
      </c>
      <c r="I3382" s="106">
        <v>2.2999999999999998</v>
      </c>
      <c r="J3382" s="106">
        <v>2.41</v>
      </c>
      <c r="K3382" s="106">
        <v>2.58</v>
      </c>
      <c r="L3382" s="106">
        <v>2.77</v>
      </c>
      <c r="M3382" s="106">
        <v>3</v>
      </c>
      <c r="N3382" s="106">
        <v>3.32</v>
      </c>
      <c r="O3382" s="106">
        <v>3.78</v>
      </c>
    </row>
    <row r="3383" spans="1:15">
      <c r="A3383" s="106">
        <v>2010</v>
      </c>
      <c r="B3383" s="106" t="s">
        <v>303</v>
      </c>
      <c r="C3383" s="106" t="s">
        <v>630</v>
      </c>
      <c r="D3383" s="106" t="s">
        <v>633</v>
      </c>
      <c r="E3383" s="106" t="s">
        <v>631</v>
      </c>
      <c r="F3383" s="106" t="s">
        <v>301</v>
      </c>
      <c r="G3383" s="106">
        <v>2.0499999999999998</v>
      </c>
      <c r="H3383" s="106">
        <v>2.21</v>
      </c>
      <c r="I3383" s="106">
        <v>2.2999999999999998</v>
      </c>
      <c r="J3383" s="106">
        <v>2.41</v>
      </c>
      <c r="K3383" s="106">
        <v>2.58</v>
      </c>
      <c r="L3383" s="106">
        <v>2.77</v>
      </c>
      <c r="M3383" s="106">
        <v>3</v>
      </c>
      <c r="N3383" s="106">
        <v>3.32</v>
      </c>
      <c r="O3383" s="106">
        <v>3.78</v>
      </c>
    </row>
    <row r="3384" spans="1:15">
      <c r="A3384" s="106">
        <v>2010</v>
      </c>
      <c r="B3384" s="106" t="s">
        <v>303</v>
      </c>
      <c r="C3384" s="106" t="s">
        <v>626</v>
      </c>
      <c r="D3384" s="106" t="s">
        <v>633</v>
      </c>
      <c r="E3384" s="106" t="s">
        <v>631</v>
      </c>
      <c r="F3384" s="106" t="s">
        <v>353</v>
      </c>
      <c r="G3384" s="106">
        <v>2.1</v>
      </c>
      <c r="H3384" s="106">
        <v>2.2599999999999998</v>
      </c>
      <c r="I3384" s="106">
        <v>2.37</v>
      </c>
      <c r="J3384" s="106">
        <v>2.54</v>
      </c>
      <c r="K3384" s="106">
        <v>2.75</v>
      </c>
      <c r="L3384" s="106">
        <v>3</v>
      </c>
      <c r="M3384" s="106">
        <v>3.31</v>
      </c>
      <c r="N3384" s="106">
        <v>3.73</v>
      </c>
      <c r="O3384" s="106">
        <v>4.42</v>
      </c>
    </row>
    <row r="3385" spans="1:15">
      <c r="A3385" s="106">
        <v>2010</v>
      </c>
      <c r="B3385" s="106" t="s">
        <v>303</v>
      </c>
      <c r="C3385" s="106" t="s">
        <v>630</v>
      </c>
      <c r="D3385" s="106" t="s">
        <v>633</v>
      </c>
      <c r="E3385" s="106" t="s">
        <v>631</v>
      </c>
      <c r="F3385" s="106" t="s">
        <v>353</v>
      </c>
      <c r="G3385" s="106">
        <v>2.1</v>
      </c>
      <c r="H3385" s="106">
        <v>2.2599999999999998</v>
      </c>
      <c r="I3385" s="106">
        <v>2.37</v>
      </c>
      <c r="J3385" s="106">
        <v>2.54</v>
      </c>
      <c r="K3385" s="106">
        <v>2.75</v>
      </c>
      <c r="L3385" s="106">
        <v>3</v>
      </c>
      <c r="M3385" s="106">
        <v>3.31</v>
      </c>
      <c r="N3385" s="106">
        <v>3.73</v>
      </c>
      <c r="O3385" s="106">
        <v>4.42</v>
      </c>
    </row>
    <row r="3386" spans="1:15">
      <c r="A3386" s="106">
        <v>2010</v>
      </c>
      <c r="B3386" s="106" t="s">
        <v>303</v>
      </c>
      <c r="C3386" s="106" t="s">
        <v>626</v>
      </c>
      <c r="D3386" s="106" t="s">
        <v>633</v>
      </c>
      <c r="E3386" s="106" t="s">
        <v>353</v>
      </c>
      <c r="F3386" s="106" t="s">
        <v>629</v>
      </c>
      <c r="G3386" s="106">
        <v>2.27</v>
      </c>
      <c r="H3386" s="106">
        <v>2.54</v>
      </c>
      <c r="I3386" s="106">
        <v>2.94</v>
      </c>
      <c r="J3386" s="106">
        <v>3.35</v>
      </c>
      <c r="K3386" s="106">
        <v>3.76</v>
      </c>
      <c r="L3386" s="106">
        <v>4.16</v>
      </c>
      <c r="M3386" s="106">
        <v>4.66</v>
      </c>
      <c r="N3386" s="106">
        <v>5.25</v>
      </c>
      <c r="O3386" s="106">
        <v>6.35</v>
      </c>
    </row>
    <row r="3387" spans="1:15">
      <c r="A3387" s="106">
        <v>2010</v>
      </c>
      <c r="B3387" s="106" t="s">
        <v>303</v>
      </c>
      <c r="C3387" s="106" t="s">
        <v>630</v>
      </c>
      <c r="D3387" s="106" t="s">
        <v>633</v>
      </c>
      <c r="E3387" s="106" t="s">
        <v>353</v>
      </c>
      <c r="F3387" s="106" t="s">
        <v>629</v>
      </c>
      <c r="G3387" s="106">
        <v>2.27</v>
      </c>
      <c r="H3387" s="106">
        <v>2.54</v>
      </c>
      <c r="I3387" s="106">
        <v>2.94</v>
      </c>
      <c r="J3387" s="106">
        <v>3.35</v>
      </c>
      <c r="K3387" s="106">
        <v>3.76</v>
      </c>
      <c r="L3387" s="106">
        <v>4.16</v>
      </c>
      <c r="M3387" s="106">
        <v>4.66</v>
      </c>
      <c r="N3387" s="106">
        <v>5.25</v>
      </c>
      <c r="O3387" s="106">
        <v>6.35</v>
      </c>
    </row>
    <row r="3388" spans="1:15">
      <c r="A3388" s="106">
        <v>2010</v>
      </c>
      <c r="B3388" s="106" t="s">
        <v>303</v>
      </c>
      <c r="C3388" s="106" t="s">
        <v>626</v>
      </c>
      <c r="D3388" s="106" t="s">
        <v>633</v>
      </c>
      <c r="E3388" s="106" t="s">
        <v>353</v>
      </c>
      <c r="F3388" s="106" t="s">
        <v>301</v>
      </c>
      <c r="G3388" s="106">
        <v>2.19</v>
      </c>
      <c r="H3388" s="106">
        <v>2.37</v>
      </c>
      <c r="I3388" s="106">
        <v>2.66</v>
      </c>
      <c r="J3388" s="106">
        <v>3</v>
      </c>
      <c r="K3388" s="106">
        <v>3.35</v>
      </c>
      <c r="L3388" s="106">
        <v>3.71</v>
      </c>
      <c r="M3388" s="106">
        <v>4.1500000000000004</v>
      </c>
      <c r="N3388" s="106">
        <v>4.7</v>
      </c>
      <c r="O3388" s="106">
        <v>5.99</v>
      </c>
    </row>
    <row r="3389" spans="1:15">
      <c r="A3389" s="106">
        <v>2010</v>
      </c>
      <c r="B3389" s="106" t="s">
        <v>303</v>
      </c>
      <c r="C3389" s="106" t="s">
        <v>630</v>
      </c>
      <c r="D3389" s="106" t="s">
        <v>633</v>
      </c>
      <c r="E3389" s="106" t="s">
        <v>353</v>
      </c>
      <c r="F3389" s="106" t="s">
        <v>301</v>
      </c>
      <c r="G3389" s="106">
        <v>2.19</v>
      </c>
      <c r="H3389" s="106">
        <v>2.37</v>
      </c>
      <c r="I3389" s="106">
        <v>2.66</v>
      </c>
      <c r="J3389" s="106">
        <v>3</v>
      </c>
      <c r="K3389" s="106">
        <v>3.35</v>
      </c>
      <c r="L3389" s="106">
        <v>3.71</v>
      </c>
      <c r="M3389" s="106">
        <v>4.1500000000000004</v>
      </c>
      <c r="N3389" s="106">
        <v>4.7</v>
      </c>
      <c r="O3389" s="106">
        <v>5.99</v>
      </c>
    </row>
    <row r="3390" spans="1:15">
      <c r="A3390" s="106">
        <v>2010</v>
      </c>
      <c r="B3390" s="106" t="s">
        <v>303</v>
      </c>
      <c r="C3390" s="106" t="s">
        <v>626</v>
      </c>
      <c r="D3390" s="106" t="s">
        <v>633</v>
      </c>
      <c r="E3390" s="106" t="s">
        <v>353</v>
      </c>
      <c r="F3390" s="106" t="s">
        <v>353</v>
      </c>
      <c r="G3390" s="106">
        <v>2.2599999999999998</v>
      </c>
      <c r="H3390" s="106">
        <v>2.52</v>
      </c>
      <c r="I3390" s="106">
        <v>2.9</v>
      </c>
      <c r="J3390" s="106">
        <v>3.3</v>
      </c>
      <c r="K3390" s="106">
        <v>3.71</v>
      </c>
      <c r="L3390" s="106">
        <v>4.1100000000000003</v>
      </c>
      <c r="M3390" s="106">
        <v>4.5999999999999996</v>
      </c>
      <c r="N3390" s="106">
        <v>5.19</v>
      </c>
      <c r="O3390" s="106">
        <v>6.32</v>
      </c>
    </row>
    <row r="3391" spans="1:15">
      <c r="A3391" s="106">
        <v>2010</v>
      </c>
      <c r="B3391" s="106" t="s">
        <v>303</v>
      </c>
      <c r="C3391" s="106" t="s">
        <v>630</v>
      </c>
      <c r="D3391" s="106" t="s">
        <v>633</v>
      </c>
      <c r="E3391" s="106" t="s">
        <v>353</v>
      </c>
      <c r="F3391" s="106" t="s">
        <v>353</v>
      </c>
      <c r="G3391" s="106">
        <v>2.2599999999999998</v>
      </c>
      <c r="H3391" s="106">
        <v>2.52</v>
      </c>
      <c r="I3391" s="106">
        <v>2.9</v>
      </c>
      <c r="J3391" s="106">
        <v>3.3</v>
      </c>
      <c r="K3391" s="106">
        <v>3.71</v>
      </c>
      <c r="L3391" s="106">
        <v>4.1100000000000003</v>
      </c>
      <c r="M3391" s="106">
        <v>4.5999999999999996</v>
      </c>
      <c r="N3391" s="106">
        <v>5.19</v>
      </c>
      <c r="O3391" s="106">
        <v>6.32</v>
      </c>
    </row>
    <row r="3392" spans="1:15">
      <c r="A3392" s="106">
        <v>2010</v>
      </c>
      <c r="B3392" s="106" t="s">
        <v>303</v>
      </c>
      <c r="C3392" s="106" t="s">
        <v>626</v>
      </c>
      <c r="D3392" s="106" t="s">
        <v>353</v>
      </c>
      <c r="E3392" s="106" t="s">
        <v>628</v>
      </c>
      <c r="F3392" s="106" t="s">
        <v>629</v>
      </c>
      <c r="G3392" s="106">
        <v>3.24</v>
      </c>
      <c r="H3392" s="106">
        <v>3.81</v>
      </c>
      <c r="I3392" s="106">
        <v>4.25</v>
      </c>
      <c r="J3392" s="106">
        <v>4.7</v>
      </c>
      <c r="K3392" s="106">
        <v>5.17</v>
      </c>
      <c r="L3392" s="106">
        <v>5.75</v>
      </c>
      <c r="M3392" s="106">
        <v>6.59</v>
      </c>
      <c r="N3392" s="106">
        <v>7.92</v>
      </c>
      <c r="O3392" s="106">
        <v>10.65</v>
      </c>
    </row>
    <row r="3393" spans="1:15">
      <c r="A3393" s="106">
        <v>2010</v>
      </c>
      <c r="B3393" s="106" t="s">
        <v>303</v>
      </c>
      <c r="C3393" s="106" t="s">
        <v>630</v>
      </c>
      <c r="D3393" s="106" t="s">
        <v>353</v>
      </c>
      <c r="E3393" s="106" t="s">
        <v>628</v>
      </c>
      <c r="F3393" s="106" t="s">
        <v>629</v>
      </c>
      <c r="G3393" s="106">
        <v>3.24</v>
      </c>
      <c r="H3393" s="106">
        <v>3.81</v>
      </c>
      <c r="I3393" s="106">
        <v>4.25</v>
      </c>
      <c r="J3393" s="106">
        <v>4.7</v>
      </c>
      <c r="K3393" s="106">
        <v>5.17</v>
      </c>
      <c r="L3393" s="106">
        <v>5.75</v>
      </c>
      <c r="M3393" s="106">
        <v>6.59</v>
      </c>
      <c r="N3393" s="106">
        <v>7.92</v>
      </c>
      <c r="O3393" s="106">
        <v>10.65</v>
      </c>
    </row>
    <row r="3394" spans="1:15">
      <c r="A3394" s="106">
        <v>2010</v>
      </c>
      <c r="B3394" s="106" t="s">
        <v>303</v>
      </c>
      <c r="C3394" s="106" t="s">
        <v>626</v>
      </c>
      <c r="D3394" s="106" t="s">
        <v>353</v>
      </c>
      <c r="E3394" s="106" t="s">
        <v>628</v>
      </c>
      <c r="F3394" s="106" t="s">
        <v>301</v>
      </c>
      <c r="G3394" s="106">
        <v>2.8</v>
      </c>
      <c r="H3394" s="106">
        <v>3.3</v>
      </c>
      <c r="I3394" s="106">
        <v>3.66</v>
      </c>
      <c r="J3394" s="106">
        <v>3.96</v>
      </c>
      <c r="K3394" s="106">
        <v>4.3499999999999996</v>
      </c>
      <c r="L3394" s="106">
        <v>4.75</v>
      </c>
      <c r="M3394" s="106">
        <v>5.33</v>
      </c>
      <c r="N3394" s="106">
        <v>6.47</v>
      </c>
      <c r="O3394" s="106">
        <v>9.07</v>
      </c>
    </row>
    <row r="3395" spans="1:15">
      <c r="A3395" s="106">
        <v>2010</v>
      </c>
      <c r="B3395" s="106" t="s">
        <v>303</v>
      </c>
      <c r="C3395" s="106" t="s">
        <v>630</v>
      </c>
      <c r="D3395" s="106" t="s">
        <v>353</v>
      </c>
      <c r="E3395" s="106" t="s">
        <v>628</v>
      </c>
      <c r="F3395" s="106" t="s">
        <v>301</v>
      </c>
      <c r="G3395" s="106">
        <v>2.8</v>
      </c>
      <c r="H3395" s="106">
        <v>3.3</v>
      </c>
      <c r="I3395" s="106">
        <v>3.66</v>
      </c>
      <c r="J3395" s="106">
        <v>3.96</v>
      </c>
      <c r="K3395" s="106">
        <v>4.3499999999999996</v>
      </c>
      <c r="L3395" s="106">
        <v>4.75</v>
      </c>
      <c r="M3395" s="106">
        <v>5.33</v>
      </c>
      <c r="N3395" s="106">
        <v>6.47</v>
      </c>
      <c r="O3395" s="106">
        <v>9.07</v>
      </c>
    </row>
    <row r="3396" spans="1:15">
      <c r="A3396" s="106">
        <v>2010</v>
      </c>
      <c r="B3396" s="106" t="s">
        <v>303</v>
      </c>
      <c r="C3396" s="106" t="s">
        <v>626</v>
      </c>
      <c r="D3396" s="106" t="s">
        <v>353</v>
      </c>
      <c r="E3396" s="106" t="s">
        <v>628</v>
      </c>
      <c r="F3396" s="106" t="s">
        <v>353</v>
      </c>
      <c r="G3396" s="106">
        <v>3.19</v>
      </c>
      <c r="H3396" s="106">
        <v>3.77</v>
      </c>
      <c r="I3396" s="106">
        <v>4.1900000000000004</v>
      </c>
      <c r="J3396" s="106">
        <v>4.6399999999999997</v>
      </c>
      <c r="K3396" s="106">
        <v>5.0999999999999996</v>
      </c>
      <c r="L3396" s="106">
        <v>5.68</v>
      </c>
      <c r="M3396" s="106">
        <v>6.52</v>
      </c>
      <c r="N3396" s="106">
        <v>7.85</v>
      </c>
      <c r="O3396" s="106">
        <v>10.54</v>
      </c>
    </row>
    <row r="3397" spans="1:15">
      <c r="A3397" s="106">
        <v>2010</v>
      </c>
      <c r="B3397" s="106" t="s">
        <v>303</v>
      </c>
      <c r="C3397" s="106" t="s">
        <v>630</v>
      </c>
      <c r="D3397" s="106" t="s">
        <v>353</v>
      </c>
      <c r="E3397" s="106" t="s">
        <v>628</v>
      </c>
      <c r="F3397" s="106" t="s">
        <v>353</v>
      </c>
      <c r="G3397" s="106">
        <v>3.19</v>
      </c>
      <c r="H3397" s="106">
        <v>3.77</v>
      </c>
      <c r="I3397" s="106">
        <v>4.1900000000000004</v>
      </c>
      <c r="J3397" s="106">
        <v>4.6399999999999997</v>
      </c>
      <c r="K3397" s="106">
        <v>5.0999999999999996</v>
      </c>
      <c r="L3397" s="106">
        <v>5.68</v>
      </c>
      <c r="M3397" s="106">
        <v>6.52</v>
      </c>
      <c r="N3397" s="106">
        <v>7.85</v>
      </c>
      <c r="O3397" s="106">
        <v>10.54</v>
      </c>
    </row>
    <row r="3398" spans="1:15">
      <c r="A3398" s="106">
        <v>2010</v>
      </c>
      <c r="B3398" s="106" t="s">
        <v>303</v>
      </c>
      <c r="C3398" s="106" t="s">
        <v>626</v>
      </c>
      <c r="D3398" s="106" t="s">
        <v>353</v>
      </c>
      <c r="E3398" s="106" t="s">
        <v>631</v>
      </c>
      <c r="F3398" s="106" t="s">
        <v>629</v>
      </c>
      <c r="G3398" s="106">
        <v>2.17</v>
      </c>
      <c r="H3398" s="106">
        <v>2.41</v>
      </c>
      <c r="I3398" s="106">
        <v>2.71</v>
      </c>
      <c r="J3398" s="106">
        <v>3.02</v>
      </c>
      <c r="K3398" s="106">
        <v>3.35</v>
      </c>
      <c r="L3398" s="106">
        <v>3.7</v>
      </c>
      <c r="M3398" s="106">
        <v>4.09</v>
      </c>
      <c r="N3398" s="106">
        <v>4.6100000000000003</v>
      </c>
      <c r="O3398" s="106">
        <v>5.54</v>
      </c>
    </row>
    <row r="3399" spans="1:15">
      <c r="A3399" s="106">
        <v>2010</v>
      </c>
      <c r="B3399" s="106" t="s">
        <v>303</v>
      </c>
      <c r="C3399" s="106" t="s">
        <v>630</v>
      </c>
      <c r="D3399" s="106" t="s">
        <v>353</v>
      </c>
      <c r="E3399" s="106" t="s">
        <v>631</v>
      </c>
      <c r="F3399" s="106" t="s">
        <v>629</v>
      </c>
      <c r="G3399" s="106">
        <v>2.17</v>
      </c>
      <c r="H3399" s="106">
        <v>2.41</v>
      </c>
      <c r="I3399" s="106">
        <v>2.71</v>
      </c>
      <c r="J3399" s="106">
        <v>3.02</v>
      </c>
      <c r="K3399" s="106">
        <v>3.35</v>
      </c>
      <c r="L3399" s="106">
        <v>3.7</v>
      </c>
      <c r="M3399" s="106">
        <v>4.09</v>
      </c>
      <c r="N3399" s="106">
        <v>4.6100000000000003</v>
      </c>
      <c r="O3399" s="106">
        <v>5.54</v>
      </c>
    </row>
    <row r="3400" spans="1:15">
      <c r="A3400" s="106">
        <v>2010</v>
      </c>
      <c r="B3400" s="106" t="s">
        <v>303</v>
      </c>
      <c r="C3400" s="106" t="s">
        <v>626</v>
      </c>
      <c r="D3400" s="106" t="s">
        <v>353</v>
      </c>
      <c r="E3400" s="106" t="s">
        <v>631</v>
      </c>
      <c r="F3400" s="106" t="s">
        <v>301</v>
      </c>
      <c r="G3400" s="106">
        <v>1.95</v>
      </c>
      <c r="H3400" s="106">
        <v>2.17</v>
      </c>
      <c r="I3400" s="106">
        <v>2.31</v>
      </c>
      <c r="J3400" s="106">
        <v>2.4700000000000002</v>
      </c>
      <c r="K3400" s="106">
        <v>2.7</v>
      </c>
      <c r="L3400" s="106">
        <v>2.96</v>
      </c>
      <c r="M3400" s="106">
        <v>3.23</v>
      </c>
      <c r="N3400" s="106">
        <v>3.6</v>
      </c>
      <c r="O3400" s="106">
        <v>4.42</v>
      </c>
    </row>
    <row r="3401" spans="1:15">
      <c r="A3401" s="106">
        <v>2010</v>
      </c>
      <c r="B3401" s="106" t="s">
        <v>303</v>
      </c>
      <c r="C3401" s="106" t="s">
        <v>630</v>
      </c>
      <c r="D3401" s="106" t="s">
        <v>353</v>
      </c>
      <c r="E3401" s="106" t="s">
        <v>631</v>
      </c>
      <c r="F3401" s="106" t="s">
        <v>301</v>
      </c>
      <c r="G3401" s="106">
        <v>1.95</v>
      </c>
      <c r="H3401" s="106">
        <v>2.17</v>
      </c>
      <c r="I3401" s="106">
        <v>2.31</v>
      </c>
      <c r="J3401" s="106">
        <v>2.4700000000000002</v>
      </c>
      <c r="K3401" s="106">
        <v>2.7</v>
      </c>
      <c r="L3401" s="106">
        <v>2.96</v>
      </c>
      <c r="M3401" s="106">
        <v>3.23</v>
      </c>
      <c r="N3401" s="106">
        <v>3.6</v>
      </c>
      <c r="O3401" s="106">
        <v>4.42</v>
      </c>
    </row>
    <row r="3402" spans="1:15">
      <c r="A3402" s="106">
        <v>2010</v>
      </c>
      <c r="B3402" s="106" t="s">
        <v>303</v>
      </c>
      <c r="C3402" s="106" t="s">
        <v>626</v>
      </c>
      <c r="D3402" s="106" t="s">
        <v>353</v>
      </c>
      <c r="E3402" s="106" t="s">
        <v>631</v>
      </c>
      <c r="F3402" s="106" t="s">
        <v>353</v>
      </c>
      <c r="G3402" s="106">
        <v>2.14</v>
      </c>
      <c r="H3402" s="106">
        <v>2.38</v>
      </c>
      <c r="I3402" s="106">
        <v>2.66</v>
      </c>
      <c r="J3402" s="106">
        <v>2.98</v>
      </c>
      <c r="K3402" s="106">
        <v>3.29</v>
      </c>
      <c r="L3402" s="106">
        <v>3.65</v>
      </c>
      <c r="M3402" s="106">
        <v>4.04</v>
      </c>
      <c r="N3402" s="106">
        <v>4.5599999999999996</v>
      </c>
      <c r="O3402" s="106">
        <v>5.48</v>
      </c>
    </row>
    <row r="3403" spans="1:15">
      <c r="A3403" s="106">
        <v>2010</v>
      </c>
      <c r="B3403" s="106" t="s">
        <v>303</v>
      </c>
      <c r="C3403" s="106" t="s">
        <v>630</v>
      </c>
      <c r="D3403" s="106" t="s">
        <v>353</v>
      </c>
      <c r="E3403" s="106" t="s">
        <v>631</v>
      </c>
      <c r="F3403" s="106" t="s">
        <v>353</v>
      </c>
      <c r="G3403" s="106">
        <v>2.14</v>
      </c>
      <c r="H3403" s="106">
        <v>2.38</v>
      </c>
      <c r="I3403" s="106">
        <v>2.66</v>
      </c>
      <c r="J3403" s="106">
        <v>2.98</v>
      </c>
      <c r="K3403" s="106">
        <v>3.29</v>
      </c>
      <c r="L3403" s="106">
        <v>3.65</v>
      </c>
      <c r="M3403" s="106">
        <v>4.04</v>
      </c>
      <c r="N3403" s="106">
        <v>4.5599999999999996</v>
      </c>
      <c r="O3403" s="106">
        <v>5.48</v>
      </c>
    </row>
    <row r="3404" spans="1:15">
      <c r="A3404" s="106">
        <v>2010</v>
      </c>
      <c r="B3404" s="106" t="s">
        <v>303</v>
      </c>
      <c r="C3404" s="106" t="s">
        <v>626</v>
      </c>
      <c r="D3404" s="106" t="s">
        <v>353</v>
      </c>
      <c r="E3404" s="106" t="s">
        <v>353</v>
      </c>
      <c r="F3404" s="106" t="s">
        <v>629</v>
      </c>
      <c r="G3404" s="106">
        <v>2.2999999999999998</v>
      </c>
      <c r="H3404" s="106">
        <v>2.71</v>
      </c>
      <c r="I3404" s="106">
        <v>3.15</v>
      </c>
      <c r="J3404" s="106">
        <v>3.57</v>
      </c>
      <c r="K3404" s="106">
        <v>3.97</v>
      </c>
      <c r="L3404" s="106">
        <v>4.4400000000000004</v>
      </c>
      <c r="M3404" s="106">
        <v>5</v>
      </c>
      <c r="N3404" s="106">
        <v>5.87</v>
      </c>
      <c r="O3404" s="106">
        <v>7.63</v>
      </c>
    </row>
    <row r="3405" spans="1:15">
      <c r="A3405" s="106">
        <v>2010</v>
      </c>
      <c r="B3405" s="106" t="s">
        <v>303</v>
      </c>
      <c r="C3405" s="106" t="s">
        <v>630</v>
      </c>
      <c r="D3405" s="106" t="s">
        <v>353</v>
      </c>
      <c r="E3405" s="106" t="s">
        <v>353</v>
      </c>
      <c r="F3405" s="106" t="s">
        <v>629</v>
      </c>
      <c r="G3405" s="106">
        <v>2.2999999999999998</v>
      </c>
      <c r="H3405" s="106">
        <v>2.71</v>
      </c>
      <c r="I3405" s="106">
        <v>3.15</v>
      </c>
      <c r="J3405" s="106">
        <v>3.57</v>
      </c>
      <c r="K3405" s="106">
        <v>3.97</v>
      </c>
      <c r="L3405" s="106">
        <v>4.4400000000000004</v>
      </c>
      <c r="M3405" s="106">
        <v>5</v>
      </c>
      <c r="N3405" s="106">
        <v>5.87</v>
      </c>
      <c r="O3405" s="106">
        <v>7.63</v>
      </c>
    </row>
    <row r="3406" spans="1:15">
      <c r="A3406" s="106">
        <v>2010</v>
      </c>
      <c r="B3406" s="106" t="s">
        <v>303</v>
      </c>
      <c r="C3406" s="106" t="s">
        <v>626</v>
      </c>
      <c r="D3406" s="106" t="s">
        <v>353</v>
      </c>
      <c r="E3406" s="106" t="s">
        <v>353</v>
      </c>
      <c r="F3406" s="106" t="s">
        <v>301</v>
      </c>
      <c r="G3406" s="106">
        <v>2.0699999999999998</v>
      </c>
      <c r="H3406" s="106">
        <v>2.3199999999999998</v>
      </c>
      <c r="I3406" s="106">
        <v>2.58</v>
      </c>
      <c r="J3406" s="106">
        <v>2.92</v>
      </c>
      <c r="K3406" s="106">
        <v>3.24</v>
      </c>
      <c r="L3406" s="106">
        <v>3.63</v>
      </c>
      <c r="M3406" s="106">
        <v>4.12</v>
      </c>
      <c r="N3406" s="106">
        <v>4.8</v>
      </c>
      <c r="O3406" s="106">
        <v>6.35</v>
      </c>
    </row>
    <row r="3407" spans="1:15">
      <c r="A3407" s="106">
        <v>2010</v>
      </c>
      <c r="B3407" s="106" t="s">
        <v>303</v>
      </c>
      <c r="C3407" s="106" t="s">
        <v>630</v>
      </c>
      <c r="D3407" s="106" t="s">
        <v>353</v>
      </c>
      <c r="E3407" s="106" t="s">
        <v>353</v>
      </c>
      <c r="F3407" s="106" t="s">
        <v>301</v>
      </c>
      <c r="G3407" s="106">
        <v>2.0699999999999998</v>
      </c>
      <c r="H3407" s="106">
        <v>2.3199999999999998</v>
      </c>
      <c r="I3407" s="106">
        <v>2.58</v>
      </c>
      <c r="J3407" s="106">
        <v>2.92</v>
      </c>
      <c r="K3407" s="106">
        <v>3.24</v>
      </c>
      <c r="L3407" s="106">
        <v>3.63</v>
      </c>
      <c r="M3407" s="106">
        <v>4.12</v>
      </c>
      <c r="N3407" s="106">
        <v>4.8</v>
      </c>
      <c r="O3407" s="106">
        <v>6.35</v>
      </c>
    </row>
    <row r="3408" spans="1:15">
      <c r="A3408" s="106">
        <v>2010</v>
      </c>
      <c r="B3408" s="106" t="s">
        <v>303</v>
      </c>
      <c r="C3408" s="106" t="s">
        <v>626</v>
      </c>
      <c r="D3408" s="106" t="s">
        <v>353</v>
      </c>
      <c r="E3408" s="106" t="s">
        <v>353</v>
      </c>
      <c r="F3408" s="106" t="s">
        <v>353</v>
      </c>
      <c r="G3408" s="106">
        <v>2.27</v>
      </c>
      <c r="H3408" s="106">
        <v>2.67</v>
      </c>
      <c r="I3408" s="106">
        <v>3.1</v>
      </c>
      <c r="J3408" s="106">
        <v>3.51</v>
      </c>
      <c r="K3408" s="106">
        <v>3.93</v>
      </c>
      <c r="L3408" s="106">
        <v>4.38</v>
      </c>
      <c r="M3408" s="106">
        <v>4.9400000000000004</v>
      </c>
      <c r="N3408" s="106">
        <v>5.8</v>
      </c>
      <c r="O3408" s="106">
        <v>7.57</v>
      </c>
    </row>
    <row r="3409" spans="1:15">
      <c r="A3409" s="106">
        <v>2010</v>
      </c>
      <c r="B3409" s="106" t="s">
        <v>303</v>
      </c>
      <c r="C3409" s="106" t="s">
        <v>630</v>
      </c>
      <c r="D3409" s="106" t="s">
        <v>353</v>
      </c>
      <c r="E3409" s="106" t="s">
        <v>353</v>
      </c>
      <c r="F3409" s="106" t="s">
        <v>353</v>
      </c>
      <c r="G3409" s="106">
        <v>2.27</v>
      </c>
      <c r="H3409" s="106">
        <v>2.67</v>
      </c>
      <c r="I3409" s="106">
        <v>3.1</v>
      </c>
      <c r="J3409" s="106">
        <v>3.51</v>
      </c>
      <c r="K3409" s="106">
        <v>3.93</v>
      </c>
      <c r="L3409" s="106">
        <v>4.38</v>
      </c>
      <c r="M3409" s="106">
        <v>4.9400000000000004</v>
      </c>
      <c r="N3409" s="106">
        <v>5.8</v>
      </c>
      <c r="O3409" s="106">
        <v>7.57</v>
      </c>
    </row>
    <row r="3410" spans="1:15">
      <c r="A3410" s="106">
        <v>2010</v>
      </c>
      <c r="B3410" s="106" t="s">
        <v>303</v>
      </c>
      <c r="C3410" s="106" t="s">
        <v>626</v>
      </c>
      <c r="D3410" s="106" t="s">
        <v>634</v>
      </c>
      <c r="E3410" s="106" t="s">
        <v>628</v>
      </c>
      <c r="F3410" s="106" t="s">
        <v>629</v>
      </c>
      <c r="G3410" s="106">
        <v>3.62</v>
      </c>
      <c r="H3410" s="106">
        <v>4.3</v>
      </c>
      <c r="I3410" s="106">
        <v>4.8899999999999997</v>
      </c>
      <c r="J3410" s="106">
        <v>5.49</v>
      </c>
      <c r="K3410" s="106">
        <v>6.18</v>
      </c>
      <c r="L3410" s="106">
        <v>7.07</v>
      </c>
      <c r="M3410" s="106">
        <v>8.14</v>
      </c>
      <c r="N3410" s="106">
        <v>9.7100000000000009</v>
      </c>
      <c r="O3410" s="106">
        <v>13.07</v>
      </c>
    </row>
    <row r="3411" spans="1:15">
      <c r="A3411" s="106">
        <v>2010</v>
      </c>
      <c r="B3411" s="106" t="s">
        <v>303</v>
      </c>
      <c r="C3411" s="106" t="s">
        <v>630</v>
      </c>
      <c r="D3411" s="106" t="s">
        <v>634</v>
      </c>
      <c r="E3411" s="106" t="s">
        <v>628</v>
      </c>
      <c r="F3411" s="106" t="s">
        <v>629</v>
      </c>
      <c r="G3411" s="106">
        <v>3.62</v>
      </c>
      <c r="H3411" s="106">
        <v>4.3</v>
      </c>
      <c r="I3411" s="106">
        <v>4.8899999999999997</v>
      </c>
      <c r="J3411" s="106">
        <v>5.49</v>
      </c>
      <c r="K3411" s="106">
        <v>6.18</v>
      </c>
      <c r="L3411" s="106">
        <v>7.07</v>
      </c>
      <c r="M3411" s="106">
        <v>8.14</v>
      </c>
      <c r="N3411" s="106">
        <v>9.7100000000000009</v>
      </c>
      <c r="O3411" s="106">
        <v>13.07</v>
      </c>
    </row>
    <row r="3412" spans="1:15">
      <c r="A3412" s="106">
        <v>2010</v>
      </c>
      <c r="B3412" s="106" t="s">
        <v>303</v>
      </c>
      <c r="C3412" s="106" t="s">
        <v>626</v>
      </c>
      <c r="D3412" s="106" t="s">
        <v>634</v>
      </c>
      <c r="E3412" s="106" t="s">
        <v>628</v>
      </c>
      <c r="F3412" s="106" t="s">
        <v>301</v>
      </c>
      <c r="G3412" s="106">
        <v>2.81</v>
      </c>
      <c r="H3412" s="106">
        <v>3.54</v>
      </c>
      <c r="I3412" s="106">
        <v>4.1100000000000003</v>
      </c>
      <c r="J3412" s="106">
        <v>4.49</v>
      </c>
      <c r="K3412" s="106">
        <v>4.9400000000000004</v>
      </c>
      <c r="L3412" s="106">
        <v>5.98</v>
      </c>
      <c r="M3412" s="106">
        <v>7.19</v>
      </c>
      <c r="N3412" s="106">
        <v>9.26</v>
      </c>
      <c r="O3412" s="106">
        <v>13.3</v>
      </c>
    </row>
    <row r="3413" spans="1:15">
      <c r="A3413" s="106">
        <v>2010</v>
      </c>
      <c r="B3413" s="106" t="s">
        <v>303</v>
      </c>
      <c r="C3413" s="106" t="s">
        <v>630</v>
      </c>
      <c r="D3413" s="106" t="s">
        <v>634</v>
      </c>
      <c r="E3413" s="106" t="s">
        <v>628</v>
      </c>
      <c r="F3413" s="106" t="s">
        <v>301</v>
      </c>
      <c r="G3413" s="106">
        <v>2.81</v>
      </c>
      <c r="H3413" s="106">
        <v>3.54</v>
      </c>
      <c r="I3413" s="106">
        <v>4.1100000000000003</v>
      </c>
      <c r="J3413" s="106">
        <v>4.49</v>
      </c>
      <c r="K3413" s="106">
        <v>4.9400000000000004</v>
      </c>
      <c r="L3413" s="106">
        <v>5.98</v>
      </c>
      <c r="M3413" s="106">
        <v>7.19</v>
      </c>
      <c r="N3413" s="106">
        <v>9.26</v>
      </c>
      <c r="O3413" s="106">
        <v>13.3</v>
      </c>
    </row>
    <row r="3414" spans="1:15">
      <c r="A3414" s="106">
        <v>2010</v>
      </c>
      <c r="B3414" s="106" t="s">
        <v>303</v>
      </c>
      <c r="C3414" s="106" t="s">
        <v>626</v>
      </c>
      <c r="D3414" s="106" t="s">
        <v>634</v>
      </c>
      <c r="E3414" s="106" t="s">
        <v>628</v>
      </c>
      <c r="F3414" s="106" t="s">
        <v>353</v>
      </c>
      <c r="G3414" s="106">
        <v>3.59</v>
      </c>
      <c r="H3414" s="106">
        <v>4.28</v>
      </c>
      <c r="I3414" s="106">
        <v>4.84</v>
      </c>
      <c r="J3414" s="106">
        <v>5.45</v>
      </c>
      <c r="K3414" s="106">
        <v>6.15</v>
      </c>
      <c r="L3414" s="106">
        <v>7.03</v>
      </c>
      <c r="M3414" s="106">
        <v>8.1199999999999992</v>
      </c>
      <c r="N3414" s="106">
        <v>9.6999999999999993</v>
      </c>
      <c r="O3414" s="106">
        <v>13.08</v>
      </c>
    </row>
    <row r="3415" spans="1:15">
      <c r="A3415" s="106">
        <v>2010</v>
      </c>
      <c r="B3415" s="106" t="s">
        <v>303</v>
      </c>
      <c r="C3415" s="106" t="s">
        <v>630</v>
      </c>
      <c r="D3415" s="106" t="s">
        <v>634</v>
      </c>
      <c r="E3415" s="106" t="s">
        <v>628</v>
      </c>
      <c r="F3415" s="106" t="s">
        <v>353</v>
      </c>
      <c r="G3415" s="106">
        <v>3.59</v>
      </c>
      <c r="H3415" s="106">
        <v>4.28</v>
      </c>
      <c r="I3415" s="106">
        <v>4.84</v>
      </c>
      <c r="J3415" s="106">
        <v>5.45</v>
      </c>
      <c r="K3415" s="106">
        <v>6.15</v>
      </c>
      <c r="L3415" s="106">
        <v>7.03</v>
      </c>
      <c r="M3415" s="106">
        <v>8.1199999999999992</v>
      </c>
      <c r="N3415" s="106">
        <v>9.6999999999999993</v>
      </c>
      <c r="O3415" s="106">
        <v>13.08</v>
      </c>
    </row>
    <row r="3416" spans="1:15">
      <c r="A3416" s="106">
        <v>2010</v>
      </c>
      <c r="B3416" s="106" t="s">
        <v>303</v>
      </c>
      <c r="C3416" s="106" t="s">
        <v>626</v>
      </c>
      <c r="D3416" s="106" t="s">
        <v>634</v>
      </c>
      <c r="E3416" s="106" t="s">
        <v>631</v>
      </c>
      <c r="F3416" s="106" t="s">
        <v>629</v>
      </c>
      <c r="G3416" s="106">
        <v>2.33</v>
      </c>
      <c r="H3416" s="106">
        <v>2.72</v>
      </c>
      <c r="I3416" s="106">
        <v>3.1</v>
      </c>
      <c r="J3416" s="106">
        <v>3.44</v>
      </c>
      <c r="K3416" s="106">
        <v>3.78</v>
      </c>
      <c r="L3416" s="106">
        <v>4.13</v>
      </c>
      <c r="M3416" s="106">
        <v>4.5199999999999996</v>
      </c>
      <c r="N3416" s="106">
        <v>5.1100000000000003</v>
      </c>
      <c r="O3416" s="106">
        <v>6.14</v>
      </c>
    </row>
    <row r="3417" spans="1:15">
      <c r="A3417" s="106">
        <v>2010</v>
      </c>
      <c r="B3417" s="106" t="s">
        <v>303</v>
      </c>
      <c r="C3417" s="106" t="s">
        <v>630</v>
      </c>
      <c r="D3417" s="106" t="s">
        <v>634</v>
      </c>
      <c r="E3417" s="106" t="s">
        <v>631</v>
      </c>
      <c r="F3417" s="106" t="s">
        <v>629</v>
      </c>
      <c r="G3417" s="106">
        <v>2.33</v>
      </c>
      <c r="H3417" s="106">
        <v>2.72</v>
      </c>
      <c r="I3417" s="106">
        <v>3.1</v>
      </c>
      <c r="J3417" s="106">
        <v>3.44</v>
      </c>
      <c r="K3417" s="106">
        <v>3.78</v>
      </c>
      <c r="L3417" s="106">
        <v>4.13</v>
      </c>
      <c r="M3417" s="106">
        <v>4.5199999999999996</v>
      </c>
      <c r="N3417" s="106">
        <v>5.1100000000000003</v>
      </c>
      <c r="O3417" s="106">
        <v>6.14</v>
      </c>
    </row>
    <row r="3418" spans="1:15">
      <c r="A3418" s="106">
        <v>2010</v>
      </c>
      <c r="B3418" s="106" t="s">
        <v>303</v>
      </c>
      <c r="C3418" s="106" t="s">
        <v>626</v>
      </c>
      <c r="D3418" s="106" t="s">
        <v>634</v>
      </c>
      <c r="E3418" s="106" t="s">
        <v>631</v>
      </c>
      <c r="F3418" s="106" t="s">
        <v>301</v>
      </c>
      <c r="G3418" s="106">
        <v>2.17</v>
      </c>
      <c r="H3418" s="106">
        <v>2.54</v>
      </c>
      <c r="I3418" s="106">
        <v>2.8</v>
      </c>
      <c r="J3418" s="106">
        <v>2.99</v>
      </c>
      <c r="K3418" s="106">
        <v>3.15</v>
      </c>
      <c r="L3418" s="106">
        <v>3.29</v>
      </c>
      <c r="M3418" s="106">
        <v>3.57</v>
      </c>
      <c r="N3418" s="106">
        <v>4.03</v>
      </c>
      <c r="O3418" s="106">
        <v>5.18</v>
      </c>
    </row>
    <row r="3419" spans="1:15">
      <c r="A3419" s="106">
        <v>2010</v>
      </c>
      <c r="B3419" s="106" t="s">
        <v>303</v>
      </c>
      <c r="C3419" s="106" t="s">
        <v>630</v>
      </c>
      <c r="D3419" s="106" t="s">
        <v>634</v>
      </c>
      <c r="E3419" s="106" t="s">
        <v>631</v>
      </c>
      <c r="F3419" s="106" t="s">
        <v>301</v>
      </c>
      <c r="G3419" s="106">
        <v>2.17</v>
      </c>
      <c r="H3419" s="106">
        <v>2.54</v>
      </c>
      <c r="I3419" s="106">
        <v>2.8</v>
      </c>
      <c r="J3419" s="106">
        <v>2.99</v>
      </c>
      <c r="K3419" s="106">
        <v>3.15</v>
      </c>
      <c r="L3419" s="106">
        <v>3.29</v>
      </c>
      <c r="M3419" s="106">
        <v>3.57</v>
      </c>
      <c r="N3419" s="106">
        <v>4.03</v>
      </c>
      <c r="O3419" s="106">
        <v>5.18</v>
      </c>
    </row>
    <row r="3420" spans="1:15">
      <c r="A3420" s="106">
        <v>2010</v>
      </c>
      <c r="B3420" s="106" t="s">
        <v>303</v>
      </c>
      <c r="C3420" s="106" t="s">
        <v>626</v>
      </c>
      <c r="D3420" s="106" t="s">
        <v>634</v>
      </c>
      <c r="E3420" s="106" t="s">
        <v>631</v>
      </c>
      <c r="F3420" s="106" t="s">
        <v>353</v>
      </c>
      <c r="G3420" s="106">
        <v>2.31</v>
      </c>
      <c r="H3420" s="106">
        <v>2.71</v>
      </c>
      <c r="I3420" s="106">
        <v>3.06</v>
      </c>
      <c r="J3420" s="106">
        <v>3.38</v>
      </c>
      <c r="K3420" s="106">
        <v>3.71</v>
      </c>
      <c r="L3420" s="106">
        <v>4.0599999999999996</v>
      </c>
      <c r="M3420" s="106">
        <v>4.47</v>
      </c>
      <c r="N3420" s="106">
        <v>5.0599999999999996</v>
      </c>
      <c r="O3420" s="106">
        <v>6.13</v>
      </c>
    </row>
    <row r="3421" spans="1:15">
      <c r="A3421" s="106">
        <v>2010</v>
      </c>
      <c r="B3421" s="106" t="s">
        <v>303</v>
      </c>
      <c r="C3421" s="106" t="s">
        <v>630</v>
      </c>
      <c r="D3421" s="106" t="s">
        <v>634</v>
      </c>
      <c r="E3421" s="106" t="s">
        <v>631</v>
      </c>
      <c r="F3421" s="106" t="s">
        <v>353</v>
      </c>
      <c r="G3421" s="106">
        <v>2.31</v>
      </c>
      <c r="H3421" s="106">
        <v>2.71</v>
      </c>
      <c r="I3421" s="106">
        <v>3.06</v>
      </c>
      <c r="J3421" s="106">
        <v>3.38</v>
      </c>
      <c r="K3421" s="106">
        <v>3.71</v>
      </c>
      <c r="L3421" s="106">
        <v>4.0599999999999996</v>
      </c>
      <c r="M3421" s="106">
        <v>4.47</v>
      </c>
      <c r="N3421" s="106">
        <v>5.0599999999999996</v>
      </c>
      <c r="O3421" s="106">
        <v>6.13</v>
      </c>
    </row>
    <row r="3422" spans="1:15">
      <c r="A3422" s="106">
        <v>2010</v>
      </c>
      <c r="B3422" s="106" t="s">
        <v>303</v>
      </c>
      <c r="C3422" s="106" t="s">
        <v>626</v>
      </c>
      <c r="D3422" s="106" t="s">
        <v>634</v>
      </c>
      <c r="E3422" s="106" t="s">
        <v>353</v>
      </c>
      <c r="F3422" s="106" t="s">
        <v>629</v>
      </c>
      <c r="G3422" s="106">
        <v>2.54</v>
      </c>
      <c r="H3422" s="106">
        <v>3.09</v>
      </c>
      <c r="I3422" s="106">
        <v>3.55</v>
      </c>
      <c r="J3422" s="106">
        <v>3.98</v>
      </c>
      <c r="K3422" s="106">
        <v>4.4400000000000004</v>
      </c>
      <c r="L3422" s="106">
        <v>4.9800000000000004</v>
      </c>
      <c r="M3422" s="106">
        <v>5.72</v>
      </c>
      <c r="N3422" s="106">
        <v>6.9</v>
      </c>
      <c r="O3422" s="106">
        <v>9.11</v>
      </c>
    </row>
    <row r="3423" spans="1:15">
      <c r="A3423" s="106">
        <v>2010</v>
      </c>
      <c r="B3423" s="106" t="s">
        <v>303</v>
      </c>
      <c r="C3423" s="106" t="s">
        <v>630</v>
      </c>
      <c r="D3423" s="106" t="s">
        <v>634</v>
      </c>
      <c r="E3423" s="106" t="s">
        <v>353</v>
      </c>
      <c r="F3423" s="106" t="s">
        <v>629</v>
      </c>
      <c r="G3423" s="106">
        <v>2.54</v>
      </c>
      <c r="H3423" s="106">
        <v>3.09</v>
      </c>
      <c r="I3423" s="106">
        <v>3.55</v>
      </c>
      <c r="J3423" s="106">
        <v>3.98</v>
      </c>
      <c r="K3423" s="106">
        <v>4.4400000000000004</v>
      </c>
      <c r="L3423" s="106">
        <v>4.9800000000000004</v>
      </c>
      <c r="M3423" s="106">
        <v>5.72</v>
      </c>
      <c r="N3423" s="106">
        <v>6.9</v>
      </c>
      <c r="O3423" s="106">
        <v>9.11</v>
      </c>
    </row>
    <row r="3424" spans="1:15">
      <c r="A3424" s="106">
        <v>2010</v>
      </c>
      <c r="B3424" s="106" t="s">
        <v>303</v>
      </c>
      <c r="C3424" s="106" t="s">
        <v>626</v>
      </c>
      <c r="D3424" s="106" t="s">
        <v>634</v>
      </c>
      <c r="E3424" s="106" t="s">
        <v>353</v>
      </c>
      <c r="F3424" s="106" t="s">
        <v>301</v>
      </c>
      <c r="G3424" s="106">
        <v>2.19</v>
      </c>
      <c r="H3424" s="106">
        <v>2.65</v>
      </c>
      <c r="I3424" s="106">
        <v>2.92</v>
      </c>
      <c r="J3424" s="106">
        <v>3.13</v>
      </c>
      <c r="K3424" s="106">
        <v>3.3</v>
      </c>
      <c r="L3424" s="106">
        <v>3.62</v>
      </c>
      <c r="M3424" s="106">
        <v>4.13</v>
      </c>
      <c r="N3424" s="106">
        <v>4.95</v>
      </c>
      <c r="O3424" s="106">
        <v>8.15</v>
      </c>
    </row>
    <row r="3425" spans="1:15">
      <c r="A3425" s="106">
        <v>2010</v>
      </c>
      <c r="B3425" s="106" t="s">
        <v>303</v>
      </c>
      <c r="C3425" s="106" t="s">
        <v>630</v>
      </c>
      <c r="D3425" s="106" t="s">
        <v>634</v>
      </c>
      <c r="E3425" s="106" t="s">
        <v>353</v>
      </c>
      <c r="F3425" s="106" t="s">
        <v>301</v>
      </c>
      <c r="G3425" s="106">
        <v>2.19</v>
      </c>
      <c r="H3425" s="106">
        <v>2.65</v>
      </c>
      <c r="I3425" s="106">
        <v>2.92</v>
      </c>
      <c r="J3425" s="106">
        <v>3.13</v>
      </c>
      <c r="K3425" s="106">
        <v>3.3</v>
      </c>
      <c r="L3425" s="106">
        <v>3.62</v>
      </c>
      <c r="M3425" s="106">
        <v>4.13</v>
      </c>
      <c r="N3425" s="106">
        <v>4.95</v>
      </c>
      <c r="O3425" s="106">
        <v>8.15</v>
      </c>
    </row>
    <row r="3426" spans="1:15">
      <c r="A3426" s="106">
        <v>2010</v>
      </c>
      <c r="B3426" s="106" t="s">
        <v>303</v>
      </c>
      <c r="C3426" s="106" t="s">
        <v>626</v>
      </c>
      <c r="D3426" s="106" t="s">
        <v>634</v>
      </c>
      <c r="E3426" s="106" t="s">
        <v>353</v>
      </c>
      <c r="F3426" s="106" t="s">
        <v>353</v>
      </c>
      <c r="G3426" s="106">
        <v>2.5</v>
      </c>
      <c r="H3426" s="106">
        <v>3.04</v>
      </c>
      <c r="I3426" s="106">
        <v>3.48</v>
      </c>
      <c r="J3426" s="106">
        <v>3.91</v>
      </c>
      <c r="K3426" s="106">
        <v>4.37</v>
      </c>
      <c r="L3426" s="106">
        <v>4.91</v>
      </c>
      <c r="M3426" s="106">
        <v>5.65</v>
      </c>
      <c r="N3426" s="106">
        <v>6.83</v>
      </c>
      <c r="O3426" s="106">
        <v>8.99</v>
      </c>
    </row>
    <row r="3427" spans="1:15">
      <c r="A3427" s="106">
        <v>2010</v>
      </c>
      <c r="B3427" s="106" t="s">
        <v>303</v>
      </c>
      <c r="C3427" s="106" t="s">
        <v>630</v>
      </c>
      <c r="D3427" s="106" t="s">
        <v>634</v>
      </c>
      <c r="E3427" s="106" t="s">
        <v>353</v>
      </c>
      <c r="F3427" s="106" t="s">
        <v>353</v>
      </c>
      <c r="G3427" s="106">
        <v>2.5</v>
      </c>
      <c r="H3427" s="106">
        <v>3.04</v>
      </c>
      <c r="I3427" s="106">
        <v>3.48</v>
      </c>
      <c r="J3427" s="106">
        <v>3.91</v>
      </c>
      <c r="K3427" s="106">
        <v>4.37</v>
      </c>
      <c r="L3427" s="106">
        <v>4.91</v>
      </c>
      <c r="M3427" s="106">
        <v>5.65</v>
      </c>
      <c r="N3427" s="106">
        <v>6.83</v>
      </c>
      <c r="O3427" s="106">
        <v>8.99</v>
      </c>
    </row>
    <row r="3428" spans="1:15">
      <c r="A3428" s="106">
        <v>2010</v>
      </c>
      <c r="B3428" s="106" t="s">
        <v>647</v>
      </c>
      <c r="C3428" s="106" t="s">
        <v>626</v>
      </c>
      <c r="D3428" s="106" t="s">
        <v>627</v>
      </c>
      <c r="E3428" s="106" t="s">
        <v>628</v>
      </c>
      <c r="F3428" s="106" t="s">
        <v>629</v>
      </c>
      <c r="G3428" s="106">
        <v>1.94</v>
      </c>
      <c r="H3428" s="106">
        <v>2.04</v>
      </c>
      <c r="I3428" s="106">
        <v>2.59</v>
      </c>
      <c r="J3428" s="106">
        <v>3.56</v>
      </c>
      <c r="K3428" s="106">
        <v>4.8499999999999996</v>
      </c>
      <c r="L3428" s="106">
        <v>6.27</v>
      </c>
      <c r="M3428" s="106">
        <v>8.35</v>
      </c>
      <c r="N3428" s="106">
        <v>11.5</v>
      </c>
      <c r="O3428" s="106">
        <v>17.399999999999999</v>
      </c>
    </row>
    <row r="3429" spans="1:15">
      <c r="A3429" s="106">
        <v>2010</v>
      </c>
      <c r="B3429" s="106" t="s">
        <v>647</v>
      </c>
      <c r="C3429" s="106" t="s">
        <v>630</v>
      </c>
      <c r="D3429" s="106" t="s">
        <v>627</v>
      </c>
      <c r="E3429" s="106" t="s">
        <v>628</v>
      </c>
      <c r="F3429" s="106" t="s">
        <v>629</v>
      </c>
      <c r="G3429" s="106">
        <v>1.94</v>
      </c>
      <c r="H3429" s="106">
        <v>2.04</v>
      </c>
      <c r="I3429" s="106">
        <v>2.58</v>
      </c>
      <c r="J3429" s="106">
        <v>3.56</v>
      </c>
      <c r="K3429" s="106">
        <v>4.8499999999999996</v>
      </c>
      <c r="L3429" s="106">
        <v>6.27</v>
      </c>
      <c r="M3429" s="106">
        <v>8.35</v>
      </c>
      <c r="N3429" s="106">
        <v>11.5</v>
      </c>
      <c r="O3429" s="106">
        <v>17.399999999999999</v>
      </c>
    </row>
    <row r="3430" spans="1:15">
      <c r="A3430" s="106">
        <v>2010</v>
      </c>
      <c r="B3430" s="106" t="s">
        <v>647</v>
      </c>
      <c r="C3430" s="106" t="s">
        <v>626</v>
      </c>
      <c r="D3430" s="106" t="s">
        <v>627</v>
      </c>
      <c r="E3430" s="106" t="s">
        <v>628</v>
      </c>
      <c r="F3430" s="106" t="s">
        <v>301</v>
      </c>
      <c r="G3430" s="106">
        <v>3.1</v>
      </c>
      <c r="H3430" s="106">
        <v>4.7699999999999996</v>
      </c>
      <c r="I3430" s="106">
        <v>4.8899999999999997</v>
      </c>
      <c r="J3430" s="106">
        <v>10.85</v>
      </c>
      <c r="K3430" s="106">
        <v>12.72</v>
      </c>
      <c r="L3430" s="106">
        <v>15.03</v>
      </c>
      <c r="M3430" s="106">
        <v>16.100000000000001</v>
      </c>
      <c r="N3430" s="106">
        <v>25.04</v>
      </c>
      <c r="O3430" s="106">
        <v>38.04</v>
      </c>
    </row>
    <row r="3431" spans="1:15">
      <c r="A3431" s="106">
        <v>2010</v>
      </c>
      <c r="B3431" s="106" t="s">
        <v>647</v>
      </c>
      <c r="C3431" s="106" t="s">
        <v>630</v>
      </c>
      <c r="D3431" s="106" t="s">
        <v>627</v>
      </c>
      <c r="E3431" s="106" t="s">
        <v>628</v>
      </c>
      <c r="F3431" s="106" t="s">
        <v>301</v>
      </c>
      <c r="G3431" s="106">
        <v>3.1</v>
      </c>
      <c r="H3431" s="106">
        <v>4.43</v>
      </c>
      <c r="I3431" s="106">
        <v>4.8899999999999997</v>
      </c>
      <c r="J3431" s="106">
        <v>10.85</v>
      </c>
      <c r="K3431" s="106">
        <v>12.72</v>
      </c>
      <c r="L3431" s="106">
        <v>15.03</v>
      </c>
      <c r="M3431" s="106">
        <v>16.100000000000001</v>
      </c>
      <c r="N3431" s="106">
        <v>26.41</v>
      </c>
      <c r="O3431" s="106">
        <v>38.18</v>
      </c>
    </row>
    <row r="3432" spans="1:15">
      <c r="A3432" s="106">
        <v>2010</v>
      </c>
      <c r="B3432" s="106" t="s">
        <v>647</v>
      </c>
      <c r="C3432" s="106" t="s">
        <v>626</v>
      </c>
      <c r="D3432" s="106" t="s">
        <v>627</v>
      </c>
      <c r="E3432" s="106" t="s">
        <v>628</v>
      </c>
      <c r="F3432" s="106" t="s">
        <v>353</v>
      </c>
      <c r="G3432" s="106">
        <v>1.94</v>
      </c>
      <c r="H3432" s="106">
        <v>2.0499999999999998</v>
      </c>
      <c r="I3432" s="106">
        <v>2.63</v>
      </c>
      <c r="J3432" s="106">
        <v>3.57</v>
      </c>
      <c r="K3432" s="106">
        <v>4.8899999999999997</v>
      </c>
      <c r="L3432" s="106">
        <v>6.36</v>
      </c>
      <c r="M3432" s="106">
        <v>8.52</v>
      </c>
      <c r="N3432" s="106">
        <v>11.7</v>
      </c>
      <c r="O3432" s="106">
        <v>17.62</v>
      </c>
    </row>
    <row r="3433" spans="1:15">
      <c r="A3433" s="106">
        <v>2010</v>
      </c>
      <c r="B3433" s="106" t="s">
        <v>647</v>
      </c>
      <c r="C3433" s="106" t="s">
        <v>630</v>
      </c>
      <c r="D3433" s="106" t="s">
        <v>627</v>
      </c>
      <c r="E3433" s="106" t="s">
        <v>628</v>
      </c>
      <c r="F3433" s="106" t="s">
        <v>353</v>
      </c>
      <c r="G3433" s="106">
        <v>1.94</v>
      </c>
      <c r="H3433" s="106">
        <v>2.0499999999999998</v>
      </c>
      <c r="I3433" s="106">
        <v>2.63</v>
      </c>
      <c r="J3433" s="106">
        <v>3.57</v>
      </c>
      <c r="K3433" s="106">
        <v>4.8899999999999997</v>
      </c>
      <c r="L3433" s="106">
        <v>6.36</v>
      </c>
      <c r="M3433" s="106">
        <v>8.52</v>
      </c>
      <c r="N3433" s="106">
        <v>11.7</v>
      </c>
      <c r="O3433" s="106">
        <v>17.64</v>
      </c>
    </row>
    <row r="3434" spans="1:15">
      <c r="A3434" s="106">
        <v>2010</v>
      </c>
      <c r="B3434" s="106" t="s">
        <v>647</v>
      </c>
      <c r="C3434" s="106" t="s">
        <v>626</v>
      </c>
      <c r="D3434" s="106" t="s">
        <v>627</v>
      </c>
      <c r="E3434" s="106" t="s">
        <v>631</v>
      </c>
      <c r="F3434" s="106" t="s">
        <v>629</v>
      </c>
      <c r="G3434" s="106">
        <v>1.94</v>
      </c>
      <c r="H3434" s="106">
        <v>1.94</v>
      </c>
      <c r="I3434" s="106">
        <v>1.94</v>
      </c>
      <c r="J3434" s="106">
        <v>2.0099999999999998</v>
      </c>
      <c r="K3434" s="106">
        <v>2.19</v>
      </c>
      <c r="L3434" s="106">
        <v>2.33</v>
      </c>
      <c r="M3434" s="106">
        <v>2.76</v>
      </c>
      <c r="N3434" s="106">
        <v>3.43</v>
      </c>
      <c r="O3434" s="106">
        <v>5.12</v>
      </c>
    </row>
    <row r="3435" spans="1:15">
      <c r="A3435" s="106">
        <v>2010</v>
      </c>
      <c r="B3435" s="106" t="s">
        <v>647</v>
      </c>
      <c r="C3435" s="106" t="s">
        <v>630</v>
      </c>
      <c r="D3435" s="106" t="s">
        <v>627</v>
      </c>
      <c r="E3435" s="106" t="s">
        <v>631</v>
      </c>
      <c r="F3435" s="106" t="s">
        <v>629</v>
      </c>
      <c r="G3435" s="106">
        <v>1.94</v>
      </c>
      <c r="H3435" s="106">
        <v>1.94</v>
      </c>
      <c r="I3435" s="106">
        <v>1.94</v>
      </c>
      <c r="J3435" s="106">
        <v>2.0099999999999998</v>
      </c>
      <c r="K3435" s="106">
        <v>2.19</v>
      </c>
      <c r="L3435" s="106">
        <v>2.3199999999999998</v>
      </c>
      <c r="M3435" s="106">
        <v>2.76</v>
      </c>
      <c r="N3435" s="106">
        <v>3.43</v>
      </c>
      <c r="O3435" s="106">
        <v>5.12</v>
      </c>
    </row>
    <row r="3436" spans="1:15">
      <c r="A3436" s="106">
        <v>2010</v>
      </c>
      <c r="B3436" s="106" t="s">
        <v>647</v>
      </c>
      <c r="C3436" s="106" t="s">
        <v>626</v>
      </c>
      <c r="D3436" s="106" t="s">
        <v>627</v>
      </c>
      <c r="E3436" s="106" t="s">
        <v>631</v>
      </c>
      <c r="F3436" s="106" t="s">
        <v>301</v>
      </c>
      <c r="G3436" s="106">
        <v>3.02</v>
      </c>
      <c r="H3436" s="106">
        <v>3.02</v>
      </c>
      <c r="I3436" s="106">
        <v>3.03</v>
      </c>
      <c r="J3436" s="106">
        <v>3.16</v>
      </c>
      <c r="K3436" s="106">
        <v>3.64</v>
      </c>
      <c r="L3436" s="106">
        <v>4.8099999999999996</v>
      </c>
      <c r="M3436" s="106">
        <v>6.28</v>
      </c>
      <c r="N3436" s="106">
        <v>10.73</v>
      </c>
      <c r="O3436" s="106">
        <v>12.77</v>
      </c>
    </row>
    <row r="3437" spans="1:15">
      <c r="A3437" s="106">
        <v>2010</v>
      </c>
      <c r="B3437" s="106" t="s">
        <v>647</v>
      </c>
      <c r="C3437" s="106" t="s">
        <v>630</v>
      </c>
      <c r="D3437" s="106" t="s">
        <v>627</v>
      </c>
      <c r="E3437" s="106" t="s">
        <v>631</v>
      </c>
      <c r="F3437" s="106" t="s">
        <v>301</v>
      </c>
      <c r="G3437" s="106">
        <v>3.02</v>
      </c>
      <c r="H3437" s="106">
        <v>3.02</v>
      </c>
      <c r="I3437" s="106">
        <v>3.03</v>
      </c>
      <c r="J3437" s="106">
        <v>3.16</v>
      </c>
      <c r="K3437" s="106">
        <v>3.62</v>
      </c>
      <c r="L3437" s="106">
        <v>4.58</v>
      </c>
      <c r="M3437" s="106">
        <v>6.28</v>
      </c>
      <c r="N3437" s="106">
        <v>10.73</v>
      </c>
      <c r="O3437" s="106">
        <v>12.77</v>
      </c>
    </row>
    <row r="3438" spans="1:15">
      <c r="A3438" s="106">
        <v>2010</v>
      </c>
      <c r="B3438" s="106" t="s">
        <v>647</v>
      </c>
      <c r="C3438" s="106" t="s">
        <v>626</v>
      </c>
      <c r="D3438" s="106" t="s">
        <v>627</v>
      </c>
      <c r="E3438" s="106" t="s">
        <v>631</v>
      </c>
      <c r="F3438" s="106" t="s">
        <v>353</v>
      </c>
      <c r="G3438" s="106">
        <v>1.94</v>
      </c>
      <c r="H3438" s="106">
        <v>1.94</v>
      </c>
      <c r="I3438" s="106">
        <v>1.94</v>
      </c>
      <c r="J3438" s="106">
        <v>2.0099999999999998</v>
      </c>
      <c r="K3438" s="106">
        <v>2.2000000000000002</v>
      </c>
      <c r="L3438" s="106">
        <v>2.34</v>
      </c>
      <c r="M3438" s="106">
        <v>2.8</v>
      </c>
      <c r="N3438" s="106">
        <v>3.48</v>
      </c>
      <c r="O3438" s="106">
        <v>5.22</v>
      </c>
    </row>
    <row r="3439" spans="1:15">
      <c r="A3439" s="106">
        <v>2010</v>
      </c>
      <c r="B3439" s="106" t="s">
        <v>647</v>
      </c>
      <c r="C3439" s="106" t="s">
        <v>630</v>
      </c>
      <c r="D3439" s="106" t="s">
        <v>627</v>
      </c>
      <c r="E3439" s="106" t="s">
        <v>631</v>
      </c>
      <c r="F3439" s="106" t="s">
        <v>353</v>
      </c>
      <c r="G3439" s="106">
        <v>1.94</v>
      </c>
      <c r="H3439" s="106">
        <v>1.94</v>
      </c>
      <c r="I3439" s="106">
        <v>1.94</v>
      </c>
      <c r="J3439" s="106">
        <v>2.0099999999999998</v>
      </c>
      <c r="K3439" s="106">
        <v>2.2000000000000002</v>
      </c>
      <c r="L3439" s="106">
        <v>2.34</v>
      </c>
      <c r="M3439" s="106">
        <v>2.8</v>
      </c>
      <c r="N3439" s="106">
        <v>3.48</v>
      </c>
      <c r="O3439" s="106">
        <v>5.22</v>
      </c>
    </row>
    <row r="3440" spans="1:15">
      <c r="A3440" s="106">
        <v>2010</v>
      </c>
      <c r="B3440" s="106" t="s">
        <v>647</v>
      </c>
      <c r="C3440" s="106" t="s">
        <v>626</v>
      </c>
      <c r="D3440" s="106" t="s">
        <v>627</v>
      </c>
      <c r="E3440" s="106" t="s">
        <v>353</v>
      </c>
      <c r="F3440" s="106" t="s">
        <v>629</v>
      </c>
      <c r="G3440" s="106">
        <v>1.94</v>
      </c>
      <c r="H3440" s="106">
        <v>1.94</v>
      </c>
      <c r="I3440" s="106">
        <v>1.96</v>
      </c>
      <c r="J3440" s="106">
        <v>2.16</v>
      </c>
      <c r="K3440" s="106">
        <v>2.3199999999999998</v>
      </c>
      <c r="L3440" s="106">
        <v>2.84</v>
      </c>
      <c r="M3440" s="106">
        <v>3.64</v>
      </c>
      <c r="N3440" s="106">
        <v>5.36</v>
      </c>
      <c r="O3440" s="106">
        <v>9.4600000000000009</v>
      </c>
    </row>
    <row r="3441" spans="1:15">
      <c r="A3441" s="106">
        <v>2010</v>
      </c>
      <c r="B3441" s="106" t="s">
        <v>647</v>
      </c>
      <c r="C3441" s="106" t="s">
        <v>630</v>
      </c>
      <c r="D3441" s="106" t="s">
        <v>627</v>
      </c>
      <c r="E3441" s="106" t="s">
        <v>353</v>
      </c>
      <c r="F3441" s="106" t="s">
        <v>629</v>
      </c>
      <c r="G3441" s="106">
        <v>1.94</v>
      </c>
      <c r="H3441" s="106">
        <v>1.94</v>
      </c>
      <c r="I3441" s="106">
        <v>1.96</v>
      </c>
      <c r="J3441" s="106">
        <v>2.16</v>
      </c>
      <c r="K3441" s="106">
        <v>2.3199999999999998</v>
      </c>
      <c r="L3441" s="106">
        <v>2.84</v>
      </c>
      <c r="M3441" s="106">
        <v>3.64</v>
      </c>
      <c r="N3441" s="106">
        <v>5.36</v>
      </c>
      <c r="O3441" s="106">
        <v>9.4600000000000009</v>
      </c>
    </row>
    <row r="3442" spans="1:15">
      <c r="A3442" s="106">
        <v>2010</v>
      </c>
      <c r="B3442" s="106" t="s">
        <v>647</v>
      </c>
      <c r="C3442" s="106" t="s">
        <v>626</v>
      </c>
      <c r="D3442" s="106" t="s">
        <v>627</v>
      </c>
      <c r="E3442" s="106" t="s">
        <v>353</v>
      </c>
      <c r="F3442" s="106" t="s">
        <v>301</v>
      </c>
      <c r="G3442" s="106">
        <v>3.02</v>
      </c>
      <c r="H3442" s="106">
        <v>3.03</v>
      </c>
      <c r="I3442" s="106">
        <v>3.5</v>
      </c>
      <c r="J3442" s="106">
        <v>4.38</v>
      </c>
      <c r="K3442" s="106">
        <v>5.01</v>
      </c>
      <c r="L3442" s="106">
        <v>9.77</v>
      </c>
      <c r="M3442" s="106">
        <v>12.71</v>
      </c>
      <c r="N3442" s="106">
        <v>15.03</v>
      </c>
      <c r="O3442" s="106">
        <v>27.98</v>
      </c>
    </row>
    <row r="3443" spans="1:15">
      <c r="A3443" s="106">
        <v>2010</v>
      </c>
      <c r="B3443" s="106" t="s">
        <v>647</v>
      </c>
      <c r="C3443" s="106" t="s">
        <v>630</v>
      </c>
      <c r="D3443" s="106" t="s">
        <v>627</v>
      </c>
      <c r="E3443" s="106" t="s">
        <v>353</v>
      </c>
      <c r="F3443" s="106" t="s">
        <v>301</v>
      </c>
      <c r="G3443" s="106">
        <v>3.02</v>
      </c>
      <c r="H3443" s="106">
        <v>3.03</v>
      </c>
      <c r="I3443" s="106">
        <v>3.49</v>
      </c>
      <c r="J3443" s="106">
        <v>4.38</v>
      </c>
      <c r="K3443" s="106">
        <v>5.01</v>
      </c>
      <c r="L3443" s="106">
        <v>9.48</v>
      </c>
      <c r="M3443" s="106">
        <v>12.71</v>
      </c>
      <c r="N3443" s="106">
        <v>15.03</v>
      </c>
      <c r="O3443" s="106">
        <v>29.32</v>
      </c>
    </row>
    <row r="3444" spans="1:15">
      <c r="A3444" s="106">
        <v>2010</v>
      </c>
      <c r="B3444" s="106" t="s">
        <v>647</v>
      </c>
      <c r="C3444" s="106" t="s">
        <v>626</v>
      </c>
      <c r="D3444" s="106" t="s">
        <v>627</v>
      </c>
      <c r="E3444" s="106" t="s">
        <v>353</v>
      </c>
      <c r="F3444" s="106" t="s">
        <v>353</v>
      </c>
      <c r="G3444" s="106">
        <v>1.94</v>
      </c>
      <c r="H3444" s="106">
        <v>1.94</v>
      </c>
      <c r="I3444" s="106">
        <v>1.96</v>
      </c>
      <c r="J3444" s="106">
        <v>2.17</v>
      </c>
      <c r="K3444" s="106">
        <v>2.33</v>
      </c>
      <c r="L3444" s="106">
        <v>2.88</v>
      </c>
      <c r="M3444" s="106">
        <v>3.69</v>
      </c>
      <c r="N3444" s="106">
        <v>5.44</v>
      </c>
      <c r="O3444" s="106">
        <v>9.5299999999999994</v>
      </c>
    </row>
    <row r="3445" spans="1:15">
      <c r="A3445" s="106">
        <v>2010</v>
      </c>
      <c r="B3445" s="106" t="s">
        <v>647</v>
      </c>
      <c r="C3445" s="106" t="s">
        <v>630</v>
      </c>
      <c r="D3445" s="106" t="s">
        <v>627</v>
      </c>
      <c r="E3445" s="106" t="s">
        <v>353</v>
      </c>
      <c r="F3445" s="106" t="s">
        <v>353</v>
      </c>
      <c r="G3445" s="106">
        <v>1.94</v>
      </c>
      <c r="H3445" s="106">
        <v>1.94</v>
      </c>
      <c r="I3445" s="106">
        <v>1.96</v>
      </c>
      <c r="J3445" s="106">
        <v>2.17</v>
      </c>
      <c r="K3445" s="106">
        <v>2.33</v>
      </c>
      <c r="L3445" s="106">
        <v>2.88</v>
      </c>
      <c r="M3445" s="106">
        <v>3.69</v>
      </c>
      <c r="N3445" s="106">
        <v>5.44</v>
      </c>
      <c r="O3445" s="106">
        <v>9.5299999999999994</v>
      </c>
    </row>
    <row r="3446" spans="1:15">
      <c r="A3446" s="106">
        <v>2010</v>
      </c>
      <c r="B3446" s="106" t="s">
        <v>647</v>
      </c>
      <c r="C3446" s="106" t="s">
        <v>626</v>
      </c>
      <c r="D3446" s="106" t="s">
        <v>113</v>
      </c>
      <c r="E3446" s="106" t="s">
        <v>628</v>
      </c>
      <c r="F3446" s="106" t="s">
        <v>629</v>
      </c>
      <c r="G3446" s="106">
        <v>1.94</v>
      </c>
      <c r="H3446" s="106">
        <v>1.94</v>
      </c>
      <c r="I3446" s="106">
        <v>2.0499999999999998</v>
      </c>
      <c r="J3446" s="106">
        <v>2.4300000000000002</v>
      </c>
      <c r="K3446" s="106">
        <v>3.11</v>
      </c>
      <c r="L3446" s="106">
        <v>4.04</v>
      </c>
      <c r="M3446" s="106">
        <v>5.36</v>
      </c>
      <c r="N3446" s="106">
        <v>7.54</v>
      </c>
      <c r="O3446" s="106">
        <v>12.49</v>
      </c>
    </row>
    <row r="3447" spans="1:15">
      <c r="A3447" s="106">
        <v>2010</v>
      </c>
      <c r="B3447" s="106" t="s">
        <v>647</v>
      </c>
      <c r="C3447" s="106" t="s">
        <v>630</v>
      </c>
      <c r="D3447" s="106" t="s">
        <v>113</v>
      </c>
      <c r="E3447" s="106" t="s">
        <v>628</v>
      </c>
      <c r="F3447" s="106" t="s">
        <v>629</v>
      </c>
      <c r="G3447" s="106">
        <v>1.94</v>
      </c>
      <c r="H3447" s="106">
        <v>1.94</v>
      </c>
      <c r="I3447" s="106">
        <v>2.0499999999999998</v>
      </c>
      <c r="J3447" s="106">
        <v>2.4300000000000002</v>
      </c>
      <c r="K3447" s="106">
        <v>3.11</v>
      </c>
      <c r="L3447" s="106">
        <v>4.04</v>
      </c>
      <c r="M3447" s="106">
        <v>5.36</v>
      </c>
      <c r="N3447" s="106">
        <v>7.54</v>
      </c>
      <c r="O3447" s="106">
        <v>12.49</v>
      </c>
    </row>
    <row r="3448" spans="1:15">
      <c r="A3448" s="106">
        <v>2010</v>
      </c>
      <c r="B3448" s="106" t="s">
        <v>647</v>
      </c>
      <c r="C3448" s="106" t="s">
        <v>626</v>
      </c>
      <c r="D3448" s="106" t="s">
        <v>113</v>
      </c>
      <c r="E3448" s="106" t="s">
        <v>628</v>
      </c>
      <c r="F3448" s="106" t="s">
        <v>301</v>
      </c>
      <c r="G3448" s="106" t="s">
        <v>635</v>
      </c>
      <c r="H3448" s="106" t="s">
        <v>635</v>
      </c>
      <c r="I3448" s="106" t="s">
        <v>635</v>
      </c>
      <c r="J3448" s="106" t="s">
        <v>635</v>
      </c>
      <c r="K3448" s="106" t="s">
        <v>635</v>
      </c>
      <c r="L3448" s="106" t="s">
        <v>635</v>
      </c>
      <c r="M3448" s="106" t="s">
        <v>635</v>
      </c>
      <c r="N3448" s="106" t="s">
        <v>635</v>
      </c>
      <c r="O3448" s="106" t="s">
        <v>635</v>
      </c>
    </row>
    <row r="3449" spans="1:15">
      <c r="A3449" s="106">
        <v>2010</v>
      </c>
      <c r="B3449" s="106" t="s">
        <v>647</v>
      </c>
      <c r="C3449" s="106" t="s">
        <v>630</v>
      </c>
      <c r="D3449" s="106" t="s">
        <v>113</v>
      </c>
      <c r="E3449" s="106" t="s">
        <v>628</v>
      </c>
      <c r="F3449" s="106" t="s">
        <v>301</v>
      </c>
      <c r="G3449" s="106" t="s">
        <v>635</v>
      </c>
      <c r="H3449" s="106" t="s">
        <v>635</v>
      </c>
      <c r="I3449" s="106" t="s">
        <v>635</v>
      </c>
      <c r="J3449" s="106" t="s">
        <v>635</v>
      </c>
      <c r="K3449" s="106" t="s">
        <v>635</v>
      </c>
      <c r="L3449" s="106" t="s">
        <v>635</v>
      </c>
      <c r="M3449" s="106" t="s">
        <v>635</v>
      </c>
      <c r="N3449" s="106" t="s">
        <v>635</v>
      </c>
      <c r="O3449" s="106" t="s">
        <v>635</v>
      </c>
    </row>
    <row r="3450" spans="1:15">
      <c r="A3450" s="106">
        <v>2010</v>
      </c>
      <c r="B3450" s="106" t="s">
        <v>647</v>
      </c>
      <c r="C3450" s="106" t="s">
        <v>626</v>
      </c>
      <c r="D3450" s="106" t="s">
        <v>113</v>
      </c>
      <c r="E3450" s="106" t="s">
        <v>628</v>
      </c>
      <c r="F3450" s="106" t="s">
        <v>353</v>
      </c>
      <c r="G3450" s="106">
        <v>1.94</v>
      </c>
      <c r="H3450" s="106">
        <v>1.94</v>
      </c>
      <c r="I3450" s="106">
        <v>2.0699999999999998</v>
      </c>
      <c r="J3450" s="106">
        <v>2.48</v>
      </c>
      <c r="K3450" s="106">
        <v>3.11</v>
      </c>
      <c r="L3450" s="106">
        <v>4.0999999999999996</v>
      </c>
      <c r="M3450" s="106">
        <v>5.36</v>
      </c>
      <c r="N3450" s="106">
        <v>7.59</v>
      </c>
      <c r="O3450" s="106">
        <v>12.49</v>
      </c>
    </row>
    <row r="3451" spans="1:15">
      <c r="A3451" s="106">
        <v>2010</v>
      </c>
      <c r="B3451" s="106" t="s">
        <v>647</v>
      </c>
      <c r="C3451" s="106" t="s">
        <v>630</v>
      </c>
      <c r="D3451" s="106" t="s">
        <v>113</v>
      </c>
      <c r="E3451" s="106" t="s">
        <v>628</v>
      </c>
      <c r="F3451" s="106" t="s">
        <v>353</v>
      </c>
      <c r="G3451" s="106">
        <v>1.94</v>
      </c>
      <c r="H3451" s="106">
        <v>1.94</v>
      </c>
      <c r="I3451" s="106">
        <v>2.0699999999999998</v>
      </c>
      <c r="J3451" s="106">
        <v>2.48</v>
      </c>
      <c r="K3451" s="106">
        <v>3.11</v>
      </c>
      <c r="L3451" s="106">
        <v>4.0999999999999996</v>
      </c>
      <c r="M3451" s="106">
        <v>5.36</v>
      </c>
      <c r="N3451" s="106">
        <v>7.59</v>
      </c>
      <c r="O3451" s="106">
        <v>12.49</v>
      </c>
    </row>
    <row r="3452" spans="1:15">
      <c r="A3452" s="106">
        <v>2010</v>
      </c>
      <c r="B3452" s="106" t="s">
        <v>647</v>
      </c>
      <c r="C3452" s="106" t="s">
        <v>626</v>
      </c>
      <c r="D3452" s="106" t="s">
        <v>113</v>
      </c>
      <c r="E3452" s="106" t="s">
        <v>631</v>
      </c>
      <c r="F3452" s="106" t="s">
        <v>629</v>
      </c>
      <c r="G3452" s="106">
        <v>1.94</v>
      </c>
      <c r="H3452" s="106">
        <v>1.94</v>
      </c>
      <c r="I3452" s="106">
        <v>1.94</v>
      </c>
      <c r="J3452" s="106">
        <v>1.94</v>
      </c>
      <c r="K3452" s="106">
        <v>1.94</v>
      </c>
      <c r="L3452" s="106">
        <v>1.96</v>
      </c>
      <c r="M3452" s="106">
        <v>2.0499999999999998</v>
      </c>
      <c r="N3452" s="106">
        <v>2.2400000000000002</v>
      </c>
      <c r="O3452" s="106">
        <v>3.17</v>
      </c>
    </row>
    <row r="3453" spans="1:15">
      <c r="A3453" s="106">
        <v>2010</v>
      </c>
      <c r="B3453" s="106" t="s">
        <v>647</v>
      </c>
      <c r="C3453" s="106" t="s">
        <v>630</v>
      </c>
      <c r="D3453" s="106" t="s">
        <v>113</v>
      </c>
      <c r="E3453" s="106" t="s">
        <v>631</v>
      </c>
      <c r="F3453" s="106" t="s">
        <v>629</v>
      </c>
      <c r="G3453" s="106">
        <v>1.94</v>
      </c>
      <c r="H3453" s="106">
        <v>1.94</v>
      </c>
      <c r="I3453" s="106">
        <v>1.94</v>
      </c>
      <c r="J3453" s="106">
        <v>1.94</v>
      </c>
      <c r="K3453" s="106">
        <v>1.94</v>
      </c>
      <c r="L3453" s="106">
        <v>1.96</v>
      </c>
      <c r="M3453" s="106">
        <v>2.0499999999999998</v>
      </c>
      <c r="N3453" s="106">
        <v>2.2400000000000002</v>
      </c>
      <c r="O3453" s="106">
        <v>3.17</v>
      </c>
    </row>
    <row r="3454" spans="1:15">
      <c r="A3454" s="106">
        <v>2010</v>
      </c>
      <c r="B3454" s="106" t="s">
        <v>647</v>
      </c>
      <c r="C3454" s="106" t="s">
        <v>626</v>
      </c>
      <c r="D3454" s="106" t="s">
        <v>113</v>
      </c>
      <c r="E3454" s="106" t="s">
        <v>631</v>
      </c>
      <c r="F3454" s="106" t="s">
        <v>301</v>
      </c>
      <c r="G3454" s="106">
        <v>3.02</v>
      </c>
      <c r="H3454" s="106">
        <v>3.03</v>
      </c>
      <c r="I3454" s="106">
        <v>3.03</v>
      </c>
      <c r="J3454" s="106">
        <v>3.1</v>
      </c>
      <c r="K3454" s="106">
        <v>3.13</v>
      </c>
      <c r="L3454" s="106">
        <v>3.58</v>
      </c>
      <c r="M3454" s="106">
        <v>4.0599999999999996</v>
      </c>
      <c r="N3454" s="106">
        <v>4.38</v>
      </c>
      <c r="O3454" s="106">
        <v>10.87</v>
      </c>
    </row>
    <row r="3455" spans="1:15">
      <c r="A3455" s="106">
        <v>2010</v>
      </c>
      <c r="B3455" s="106" t="s">
        <v>647</v>
      </c>
      <c r="C3455" s="106" t="s">
        <v>630</v>
      </c>
      <c r="D3455" s="106" t="s">
        <v>113</v>
      </c>
      <c r="E3455" s="106" t="s">
        <v>631</v>
      </c>
      <c r="F3455" s="106" t="s">
        <v>301</v>
      </c>
      <c r="G3455" s="106">
        <v>3.02</v>
      </c>
      <c r="H3455" s="106">
        <v>3.03</v>
      </c>
      <c r="I3455" s="106">
        <v>3.03</v>
      </c>
      <c r="J3455" s="106">
        <v>3.1</v>
      </c>
      <c r="K3455" s="106">
        <v>3.13</v>
      </c>
      <c r="L3455" s="106">
        <v>3.58</v>
      </c>
      <c r="M3455" s="106">
        <v>3.97</v>
      </c>
      <c r="N3455" s="106">
        <v>4.38</v>
      </c>
      <c r="O3455" s="106">
        <v>10.87</v>
      </c>
    </row>
    <row r="3456" spans="1:15">
      <c r="A3456" s="106">
        <v>2010</v>
      </c>
      <c r="B3456" s="106" t="s">
        <v>647</v>
      </c>
      <c r="C3456" s="106" t="s">
        <v>626</v>
      </c>
      <c r="D3456" s="106" t="s">
        <v>113</v>
      </c>
      <c r="E3456" s="106" t="s">
        <v>631</v>
      </c>
      <c r="F3456" s="106" t="s">
        <v>353</v>
      </c>
      <c r="G3456" s="106">
        <v>1.94</v>
      </c>
      <c r="H3456" s="106">
        <v>1.94</v>
      </c>
      <c r="I3456" s="106">
        <v>1.94</v>
      </c>
      <c r="J3456" s="106">
        <v>1.94</v>
      </c>
      <c r="K3456" s="106">
        <v>1.94</v>
      </c>
      <c r="L3456" s="106">
        <v>1.96</v>
      </c>
      <c r="M3456" s="106">
        <v>2.09</v>
      </c>
      <c r="N3456" s="106">
        <v>2.2999999999999998</v>
      </c>
      <c r="O3456" s="106">
        <v>3.3</v>
      </c>
    </row>
    <row r="3457" spans="1:15">
      <c r="A3457" s="106">
        <v>2010</v>
      </c>
      <c r="B3457" s="106" t="s">
        <v>647</v>
      </c>
      <c r="C3457" s="106" t="s">
        <v>630</v>
      </c>
      <c r="D3457" s="106" t="s">
        <v>113</v>
      </c>
      <c r="E3457" s="106" t="s">
        <v>631</v>
      </c>
      <c r="F3457" s="106" t="s">
        <v>353</v>
      </c>
      <c r="G3457" s="106">
        <v>1.94</v>
      </c>
      <c r="H3457" s="106">
        <v>1.94</v>
      </c>
      <c r="I3457" s="106">
        <v>1.94</v>
      </c>
      <c r="J3457" s="106">
        <v>1.94</v>
      </c>
      <c r="K3457" s="106">
        <v>1.94</v>
      </c>
      <c r="L3457" s="106">
        <v>1.96</v>
      </c>
      <c r="M3457" s="106">
        <v>2.09</v>
      </c>
      <c r="N3457" s="106">
        <v>2.2999999999999998</v>
      </c>
      <c r="O3457" s="106">
        <v>3.3</v>
      </c>
    </row>
    <row r="3458" spans="1:15">
      <c r="A3458" s="106">
        <v>2010</v>
      </c>
      <c r="B3458" s="106" t="s">
        <v>647</v>
      </c>
      <c r="C3458" s="106" t="s">
        <v>626</v>
      </c>
      <c r="D3458" s="106" t="s">
        <v>113</v>
      </c>
      <c r="E3458" s="106" t="s">
        <v>353</v>
      </c>
      <c r="F3458" s="106" t="s">
        <v>629</v>
      </c>
      <c r="G3458" s="106">
        <v>1.94</v>
      </c>
      <c r="H3458" s="106">
        <v>1.94</v>
      </c>
      <c r="I3458" s="106">
        <v>1.94</v>
      </c>
      <c r="J3458" s="106">
        <v>1.94</v>
      </c>
      <c r="K3458" s="106">
        <v>1.94</v>
      </c>
      <c r="L3458" s="106">
        <v>2.04</v>
      </c>
      <c r="M3458" s="106">
        <v>2.21</v>
      </c>
      <c r="N3458" s="106">
        <v>2.88</v>
      </c>
      <c r="O3458" s="106">
        <v>5.0199999999999996</v>
      </c>
    </row>
    <row r="3459" spans="1:15">
      <c r="A3459" s="106">
        <v>2010</v>
      </c>
      <c r="B3459" s="106" t="s">
        <v>647</v>
      </c>
      <c r="C3459" s="106" t="s">
        <v>630</v>
      </c>
      <c r="D3459" s="106" t="s">
        <v>113</v>
      </c>
      <c r="E3459" s="106" t="s">
        <v>353</v>
      </c>
      <c r="F3459" s="106" t="s">
        <v>629</v>
      </c>
      <c r="G3459" s="106">
        <v>1.94</v>
      </c>
      <c r="H3459" s="106">
        <v>1.94</v>
      </c>
      <c r="I3459" s="106">
        <v>1.94</v>
      </c>
      <c r="J3459" s="106">
        <v>1.94</v>
      </c>
      <c r="K3459" s="106">
        <v>1.94</v>
      </c>
      <c r="L3459" s="106">
        <v>2.04</v>
      </c>
      <c r="M3459" s="106">
        <v>2.21</v>
      </c>
      <c r="N3459" s="106">
        <v>2.88</v>
      </c>
      <c r="O3459" s="106">
        <v>5.0199999999999996</v>
      </c>
    </row>
    <row r="3460" spans="1:15">
      <c r="A3460" s="106">
        <v>2010</v>
      </c>
      <c r="B3460" s="106" t="s">
        <v>647</v>
      </c>
      <c r="C3460" s="106" t="s">
        <v>626</v>
      </c>
      <c r="D3460" s="106" t="s">
        <v>113</v>
      </c>
      <c r="E3460" s="106" t="s">
        <v>353</v>
      </c>
      <c r="F3460" s="106" t="s">
        <v>301</v>
      </c>
      <c r="G3460" s="106">
        <v>3.02</v>
      </c>
      <c r="H3460" s="106">
        <v>3.03</v>
      </c>
      <c r="I3460" s="106">
        <v>3.03</v>
      </c>
      <c r="J3460" s="106">
        <v>3.1</v>
      </c>
      <c r="K3460" s="106">
        <v>3.58</v>
      </c>
      <c r="L3460" s="106">
        <v>3.67</v>
      </c>
      <c r="M3460" s="106">
        <v>4.38</v>
      </c>
      <c r="N3460" s="106">
        <v>6.94</v>
      </c>
      <c r="O3460" s="106">
        <v>10.87</v>
      </c>
    </row>
    <row r="3461" spans="1:15">
      <c r="A3461" s="106">
        <v>2010</v>
      </c>
      <c r="B3461" s="106" t="s">
        <v>647</v>
      </c>
      <c r="C3461" s="106" t="s">
        <v>630</v>
      </c>
      <c r="D3461" s="106" t="s">
        <v>113</v>
      </c>
      <c r="E3461" s="106" t="s">
        <v>353</v>
      </c>
      <c r="F3461" s="106" t="s">
        <v>301</v>
      </c>
      <c r="G3461" s="106">
        <v>3.02</v>
      </c>
      <c r="H3461" s="106">
        <v>3.03</v>
      </c>
      <c r="I3461" s="106">
        <v>3.03</v>
      </c>
      <c r="J3461" s="106">
        <v>3.1</v>
      </c>
      <c r="K3461" s="106">
        <v>3.58</v>
      </c>
      <c r="L3461" s="106">
        <v>3.67</v>
      </c>
      <c r="M3461" s="106">
        <v>4.38</v>
      </c>
      <c r="N3461" s="106">
        <v>6.94</v>
      </c>
      <c r="O3461" s="106">
        <v>10.87</v>
      </c>
    </row>
    <row r="3462" spans="1:15">
      <c r="A3462" s="106">
        <v>2010</v>
      </c>
      <c r="B3462" s="106" t="s">
        <v>647</v>
      </c>
      <c r="C3462" s="106" t="s">
        <v>626</v>
      </c>
      <c r="D3462" s="106" t="s">
        <v>113</v>
      </c>
      <c r="E3462" s="106" t="s">
        <v>353</v>
      </c>
      <c r="F3462" s="106" t="s">
        <v>353</v>
      </c>
      <c r="G3462" s="106">
        <v>1.94</v>
      </c>
      <c r="H3462" s="106">
        <v>1.94</v>
      </c>
      <c r="I3462" s="106">
        <v>1.94</v>
      </c>
      <c r="J3462" s="106">
        <v>1.94</v>
      </c>
      <c r="K3462" s="106">
        <v>1.95</v>
      </c>
      <c r="L3462" s="106">
        <v>2.04</v>
      </c>
      <c r="M3462" s="106">
        <v>2.2400000000000002</v>
      </c>
      <c r="N3462" s="106">
        <v>3.03</v>
      </c>
      <c r="O3462" s="106">
        <v>5.1100000000000003</v>
      </c>
    </row>
    <row r="3463" spans="1:15">
      <c r="A3463" s="106">
        <v>2010</v>
      </c>
      <c r="B3463" s="106" t="s">
        <v>647</v>
      </c>
      <c r="C3463" s="106" t="s">
        <v>630</v>
      </c>
      <c r="D3463" s="106" t="s">
        <v>113</v>
      </c>
      <c r="E3463" s="106" t="s">
        <v>353</v>
      </c>
      <c r="F3463" s="106" t="s">
        <v>353</v>
      </c>
      <c r="G3463" s="106">
        <v>1.94</v>
      </c>
      <c r="H3463" s="106">
        <v>1.94</v>
      </c>
      <c r="I3463" s="106">
        <v>1.94</v>
      </c>
      <c r="J3463" s="106">
        <v>1.94</v>
      </c>
      <c r="K3463" s="106">
        <v>1.95</v>
      </c>
      <c r="L3463" s="106">
        <v>2.04</v>
      </c>
      <c r="M3463" s="106">
        <v>2.2400000000000002</v>
      </c>
      <c r="N3463" s="106">
        <v>3.03</v>
      </c>
      <c r="O3463" s="106">
        <v>5.1100000000000003</v>
      </c>
    </row>
    <row r="3464" spans="1:15">
      <c r="A3464" s="106">
        <v>2010</v>
      </c>
      <c r="B3464" s="106" t="s">
        <v>647</v>
      </c>
      <c r="C3464" s="106" t="s">
        <v>626</v>
      </c>
      <c r="D3464" s="106" t="s">
        <v>632</v>
      </c>
      <c r="E3464" s="106" t="s">
        <v>628</v>
      </c>
      <c r="F3464" s="106" t="s">
        <v>629</v>
      </c>
      <c r="G3464" s="106">
        <v>1.94</v>
      </c>
      <c r="H3464" s="106">
        <v>1.99</v>
      </c>
      <c r="I3464" s="106">
        <v>2.2999999999999998</v>
      </c>
      <c r="J3464" s="106">
        <v>2.88</v>
      </c>
      <c r="K3464" s="106">
        <v>3.71</v>
      </c>
      <c r="L3464" s="106">
        <v>4.79</v>
      </c>
      <c r="M3464" s="106">
        <v>6.25</v>
      </c>
      <c r="N3464" s="106">
        <v>8.3800000000000008</v>
      </c>
      <c r="O3464" s="106">
        <v>12.63</v>
      </c>
    </row>
    <row r="3465" spans="1:15">
      <c r="A3465" s="106">
        <v>2010</v>
      </c>
      <c r="B3465" s="106" t="s">
        <v>647</v>
      </c>
      <c r="C3465" s="106" t="s">
        <v>630</v>
      </c>
      <c r="D3465" s="106" t="s">
        <v>632</v>
      </c>
      <c r="E3465" s="106" t="s">
        <v>628</v>
      </c>
      <c r="F3465" s="106" t="s">
        <v>629</v>
      </c>
      <c r="G3465" s="106">
        <v>1.94</v>
      </c>
      <c r="H3465" s="106">
        <v>1.99</v>
      </c>
      <c r="I3465" s="106">
        <v>2.2999999999999998</v>
      </c>
      <c r="J3465" s="106">
        <v>2.88</v>
      </c>
      <c r="K3465" s="106">
        <v>3.71</v>
      </c>
      <c r="L3465" s="106">
        <v>4.79</v>
      </c>
      <c r="M3465" s="106">
        <v>6.25</v>
      </c>
      <c r="N3465" s="106">
        <v>8.3800000000000008</v>
      </c>
      <c r="O3465" s="106">
        <v>12.63</v>
      </c>
    </row>
    <row r="3466" spans="1:15">
      <c r="A3466" s="106">
        <v>2010</v>
      </c>
      <c r="B3466" s="106" t="s">
        <v>647</v>
      </c>
      <c r="C3466" s="106" t="s">
        <v>626</v>
      </c>
      <c r="D3466" s="106" t="s">
        <v>632</v>
      </c>
      <c r="E3466" s="106" t="s">
        <v>628</v>
      </c>
      <c r="F3466" s="106" t="s">
        <v>301</v>
      </c>
      <c r="G3466" s="106">
        <v>3.83</v>
      </c>
      <c r="H3466" s="106">
        <v>5.25</v>
      </c>
      <c r="I3466" s="106">
        <v>6.23</v>
      </c>
      <c r="J3466" s="106">
        <v>8.98</v>
      </c>
      <c r="K3466" s="106">
        <v>9.77</v>
      </c>
      <c r="L3466" s="106">
        <v>9.77</v>
      </c>
      <c r="M3466" s="106">
        <v>12.33</v>
      </c>
      <c r="N3466" s="106">
        <v>19</v>
      </c>
      <c r="O3466" s="106">
        <v>56.64</v>
      </c>
    </row>
    <row r="3467" spans="1:15">
      <c r="A3467" s="106">
        <v>2010</v>
      </c>
      <c r="B3467" s="106" t="s">
        <v>647</v>
      </c>
      <c r="C3467" s="106" t="s">
        <v>630</v>
      </c>
      <c r="D3467" s="106" t="s">
        <v>632</v>
      </c>
      <c r="E3467" s="106" t="s">
        <v>628</v>
      </c>
      <c r="F3467" s="106" t="s">
        <v>301</v>
      </c>
      <c r="G3467" s="106">
        <v>3.02</v>
      </c>
      <c r="H3467" s="106">
        <v>3.49</v>
      </c>
      <c r="I3467" s="106">
        <v>5.25</v>
      </c>
      <c r="J3467" s="106">
        <v>6.28</v>
      </c>
      <c r="K3467" s="106">
        <v>9.74</v>
      </c>
      <c r="L3467" s="106">
        <v>9.77</v>
      </c>
      <c r="M3467" s="106">
        <v>10.85</v>
      </c>
      <c r="N3467" s="106">
        <v>17.100000000000001</v>
      </c>
      <c r="O3467" s="106">
        <v>41.43</v>
      </c>
    </row>
    <row r="3468" spans="1:15">
      <c r="A3468" s="106">
        <v>2010</v>
      </c>
      <c r="B3468" s="106" t="s">
        <v>647</v>
      </c>
      <c r="C3468" s="106" t="s">
        <v>626</v>
      </c>
      <c r="D3468" s="106" t="s">
        <v>632</v>
      </c>
      <c r="E3468" s="106" t="s">
        <v>628</v>
      </c>
      <c r="F3468" s="106" t="s">
        <v>353</v>
      </c>
      <c r="G3468" s="106">
        <v>1.94</v>
      </c>
      <c r="H3468" s="106">
        <v>1.99</v>
      </c>
      <c r="I3468" s="106">
        <v>2.2999999999999998</v>
      </c>
      <c r="J3468" s="106">
        <v>2.89</v>
      </c>
      <c r="K3468" s="106">
        <v>3.75</v>
      </c>
      <c r="L3468" s="106">
        <v>4.83</v>
      </c>
      <c r="M3468" s="106">
        <v>6.28</v>
      </c>
      <c r="N3468" s="106">
        <v>8.4499999999999993</v>
      </c>
      <c r="O3468" s="106">
        <v>12.63</v>
      </c>
    </row>
    <row r="3469" spans="1:15">
      <c r="A3469" s="106">
        <v>2010</v>
      </c>
      <c r="B3469" s="106" t="s">
        <v>647</v>
      </c>
      <c r="C3469" s="106" t="s">
        <v>630</v>
      </c>
      <c r="D3469" s="106" t="s">
        <v>632</v>
      </c>
      <c r="E3469" s="106" t="s">
        <v>628</v>
      </c>
      <c r="F3469" s="106" t="s">
        <v>353</v>
      </c>
      <c r="G3469" s="106">
        <v>1.94</v>
      </c>
      <c r="H3469" s="106">
        <v>1.99</v>
      </c>
      <c r="I3469" s="106">
        <v>2.2999999999999998</v>
      </c>
      <c r="J3469" s="106">
        <v>2.89</v>
      </c>
      <c r="K3469" s="106">
        <v>3.75</v>
      </c>
      <c r="L3469" s="106">
        <v>4.83</v>
      </c>
      <c r="M3469" s="106">
        <v>6.28</v>
      </c>
      <c r="N3469" s="106">
        <v>8.4499999999999993</v>
      </c>
      <c r="O3469" s="106">
        <v>12.63</v>
      </c>
    </row>
    <row r="3470" spans="1:15">
      <c r="A3470" s="106">
        <v>2010</v>
      </c>
      <c r="B3470" s="106" t="s">
        <v>647</v>
      </c>
      <c r="C3470" s="106" t="s">
        <v>626</v>
      </c>
      <c r="D3470" s="106" t="s">
        <v>632</v>
      </c>
      <c r="E3470" s="106" t="s">
        <v>631</v>
      </c>
      <c r="F3470" s="106" t="s">
        <v>629</v>
      </c>
      <c r="G3470" s="106">
        <v>1.94</v>
      </c>
      <c r="H3470" s="106">
        <v>1.94</v>
      </c>
      <c r="I3470" s="106">
        <v>1.94</v>
      </c>
      <c r="J3470" s="106">
        <v>1.97</v>
      </c>
      <c r="K3470" s="106">
        <v>2.09</v>
      </c>
      <c r="L3470" s="106">
        <v>2.31</v>
      </c>
      <c r="M3470" s="106">
        <v>2.77</v>
      </c>
      <c r="N3470" s="106">
        <v>3.45</v>
      </c>
      <c r="O3470" s="106">
        <v>4.7300000000000004</v>
      </c>
    </row>
    <row r="3471" spans="1:15">
      <c r="A3471" s="106">
        <v>2010</v>
      </c>
      <c r="B3471" s="106" t="s">
        <v>647</v>
      </c>
      <c r="C3471" s="106" t="s">
        <v>630</v>
      </c>
      <c r="D3471" s="106" t="s">
        <v>632</v>
      </c>
      <c r="E3471" s="106" t="s">
        <v>631</v>
      </c>
      <c r="F3471" s="106" t="s">
        <v>629</v>
      </c>
      <c r="G3471" s="106">
        <v>1.94</v>
      </c>
      <c r="H3471" s="106">
        <v>1.94</v>
      </c>
      <c r="I3471" s="106">
        <v>1.94</v>
      </c>
      <c r="J3471" s="106">
        <v>1.97</v>
      </c>
      <c r="K3471" s="106">
        <v>2.09</v>
      </c>
      <c r="L3471" s="106">
        <v>2.31</v>
      </c>
      <c r="M3471" s="106">
        <v>2.76</v>
      </c>
      <c r="N3471" s="106">
        <v>3.45</v>
      </c>
      <c r="O3471" s="106">
        <v>4.7300000000000004</v>
      </c>
    </row>
    <row r="3472" spans="1:15">
      <c r="A3472" s="106">
        <v>2010</v>
      </c>
      <c r="B3472" s="106" t="s">
        <v>647</v>
      </c>
      <c r="C3472" s="106" t="s">
        <v>626</v>
      </c>
      <c r="D3472" s="106" t="s">
        <v>632</v>
      </c>
      <c r="E3472" s="106" t="s">
        <v>631</v>
      </c>
      <c r="F3472" s="106" t="s">
        <v>301</v>
      </c>
      <c r="G3472" s="106">
        <v>3.02</v>
      </c>
      <c r="H3472" s="106">
        <v>3.03</v>
      </c>
      <c r="I3472" s="106">
        <v>3.18</v>
      </c>
      <c r="J3472" s="106">
        <v>3.85</v>
      </c>
      <c r="K3472" s="106">
        <v>4.07</v>
      </c>
      <c r="L3472" s="106">
        <v>4.38</v>
      </c>
      <c r="M3472" s="106">
        <v>5.43</v>
      </c>
      <c r="N3472" s="106">
        <v>5.85</v>
      </c>
      <c r="O3472" s="106">
        <v>6.68</v>
      </c>
    </row>
    <row r="3473" spans="1:15">
      <c r="A3473" s="106">
        <v>2010</v>
      </c>
      <c r="B3473" s="106" t="s">
        <v>647</v>
      </c>
      <c r="C3473" s="106" t="s">
        <v>630</v>
      </c>
      <c r="D3473" s="106" t="s">
        <v>632</v>
      </c>
      <c r="E3473" s="106" t="s">
        <v>631</v>
      </c>
      <c r="F3473" s="106" t="s">
        <v>301</v>
      </c>
      <c r="G3473" s="106">
        <v>0.99</v>
      </c>
      <c r="H3473" s="106">
        <v>2.44</v>
      </c>
      <c r="I3473" s="106">
        <v>3.02</v>
      </c>
      <c r="J3473" s="106">
        <v>3.03</v>
      </c>
      <c r="K3473" s="106">
        <v>3.38</v>
      </c>
      <c r="L3473" s="106">
        <v>3.97</v>
      </c>
      <c r="M3473" s="106">
        <v>4.38</v>
      </c>
      <c r="N3473" s="106">
        <v>5.43</v>
      </c>
      <c r="O3473" s="106">
        <v>5.88</v>
      </c>
    </row>
    <row r="3474" spans="1:15">
      <c r="A3474" s="106">
        <v>2010</v>
      </c>
      <c r="B3474" s="106" t="s">
        <v>647</v>
      </c>
      <c r="C3474" s="106" t="s">
        <v>626</v>
      </c>
      <c r="D3474" s="106" t="s">
        <v>632</v>
      </c>
      <c r="E3474" s="106" t="s">
        <v>631</v>
      </c>
      <c r="F3474" s="106" t="s">
        <v>353</v>
      </c>
      <c r="G3474" s="106">
        <v>1.94</v>
      </c>
      <c r="H3474" s="106">
        <v>1.94</v>
      </c>
      <c r="I3474" s="106">
        <v>1.94</v>
      </c>
      <c r="J3474" s="106">
        <v>1.97</v>
      </c>
      <c r="K3474" s="106">
        <v>2.09</v>
      </c>
      <c r="L3474" s="106">
        <v>2.3199999999999998</v>
      </c>
      <c r="M3474" s="106">
        <v>2.78</v>
      </c>
      <c r="N3474" s="106">
        <v>3.46</v>
      </c>
      <c r="O3474" s="106">
        <v>4.76</v>
      </c>
    </row>
    <row r="3475" spans="1:15">
      <c r="A3475" s="106">
        <v>2010</v>
      </c>
      <c r="B3475" s="106" t="s">
        <v>647</v>
      </c>
      <c r="C3475" s="106" t="s">
        <v>630</v>
      </c>
      <c r="D3475" s="106" t="s">
        <v>632</v>
      </c>
      <c r="E3475" s="106" t="s">
        <v>631</v>
      </c>
      <c r="F3475" s="106" t="s">
        <v>353</v>
      </c>
      <c r="G3475" s="106">
        <v>1.94</v>
      </c>
      <c r="H3475" s="106">
        <v>1.94</v>
      </c>
      <c r="I3475" s="106">
        <v>1.94</v>
      </c>
      <c r="J3475" s="106">
        <v>1.97</v>
      </c>
      <c r="K3475" s="106">
        <v>2.09</v>
      </c>
      <c r="L3475" s="106">
        <v>2.3199999999999998</v>
      </c>
      <c r="M3475" s="106">
        <v>2.78</v>
      </c>
      <c r="N3475" s="106">
        <v>3.46</v>
      </c>
      <c r="O3475" s="106">
        <v>4.75</v>
      </c>
    </row>
    <row r="3476" spans="1:15">
      <c r="A3476" s="106">
        <v>2010</v>
      </c>
      <c r="B3476" s="106" t="s">
        <v>647</v>
      </c>
      <c r="C3476" s="106" t="s">
        <v>626</v>
      </c>
      <c r="D3476" s="106" t="s">
        <v>632</v>
      </c>
      <c r="E3476" s="106" t="s">
        <v>353</v>
      </c>
      <c r="F3476" s="106" t="s">
        <v>629</v>
      </c>
      <c r="G3476" s="106">
        <v>1.94</v>
      </c>
      <c r="H3476" s="106">
        <v>1.94</v>
      </c>
      <c r="I3476" s="106">
        <v>1.94</v>
      </c>
      <c r="J3476" s="106">
        <v>1.99</v>
      </c>
      <c r="K3476" s="106">
        <v>2.16</v>
      </c>
      <c r="L3476" s="106">
        <v>2.4900000000000002</v>
      </c>
      <c r="M3476" s="106">
        <v>3.06</v>
      </c>
      <c r="N3476" s="106">
        <v>3.86</v>
      </c>
      <c r="O3476" s="106">
        <v>5.91</v>
      </c>
    </row>
    <row r="3477" spans="1:15">
      <c r="A3477" s="106">
        <v>2010</v>
      </c>
      <c r="B3477" s="106" t="s">
        <v>647</v>
      </c>
      <c r="C3477" s="106" t="s">
        <v>630</v>
      </c>
      <c r="D3477" s="106" t="s">
        <v>632</v>
      </c>
      <c r="E3477" s="106" t="s">
        <v>353</v>
      </c>
      <c r="F3477" s="106" t="s">
        <v>629</v>
      </c>
      <c r="G3477" s="106">
        <v>1.94</v>
      </c>
      <c r="H3477" s="106">
        <v>1.94</v>
      </c>
      <c r="I3477" s="106">
        <v>1.94</v>
      </c>
      <c r="J3477" s="106">
        <v>1.99</v>
      </c>
      <c r="K3477" s="106">
        <v>2.15</v>
      </c>
      <c r="L3477" s="106">
        <v>2.4900000000000002</v>
      </c>
      <c r="M3477" s="106">
        <v>3.06</v>
      </c>
      <c r="N3477" s="106">
        <v>3.85</v>
      </c>
      <c r="O3477" s="106">
        <v>5.9</v>
      </c>
    </row>
    <row r="3478" spans="1:15">
      <c r="A3478" s="106">
        <v>2010</v>
      </c>
      <c r="B3478" s="106" t="s">
        <v>647</v>
      </c>
      <c r="C3478" s="106" t="s">
        <v>626</v>
      </c>
      <c r="D3478" s="106" t="s">
        <v>632</v>
      </c>
      <c r="E3478" s="106" t="s">
        <v>353</v>
      </c>
      <c r="F3478" s="106" t="s">
        <v>301</v>
      </c>
      <c r="G3478" s="106">
        <v>3.02</v>
      </c>
      <c r="H3478" s="106">
        <v>3.03</v>
      </c>
      <c r="I3478" s="106">
        <v>3.5</v>
      </c>
      <c r="J3478" s="106">
        <v>3.97</v>
      </c>
      <c r="K3478" s="106">
        <v>4.38</v>
      </c>
      <c r="L3478" s="106">
        <v>5.43</v>
      </c>
      <c r="M3478" s="106">
        <v>5.87</v>
      </c>
      <c r="N3478" s="106">
        <v>7.02</v>
      </c>
      <c r="O3478" s="106">
        <v>9.77</v>
      </c>
    </row>
    <row r="3479" spans="1:15">
      <c r="A3479" s="106">
        <v>2010</v>
      </c>
      <c r="B3479" s="106" t="s">
        <v>647</v>
      </c>
      <c r="C3479" s="106" t="s">
        <v>630</v>
      </c>
      <c r="D3479" s="106" t="s">
        <v>632</v>
      </c>
      <c r="E3479" s="106" t="s">
        <v>353</v>
      </c>
      <c r="F3479" s="106" t="s">
        <v>301</v>
      </c>
      <c r="G3479" s="106">
        <v>1.1000000000000001</v>
      </c>
      <c r="H3479" s="106">
        <v>2.46</v>
      </c>
      <c r="I3479" s="106">
        <v>3.02</v>
      </c>
      <c r="J3479" s="106">
        <v>3.03</v>
      </c>
      <c r="K3479" s="106">
        <v>3.8</v>
      </c>
      <c r="L3479" s="106">
        <v>4.37</v>
      </c>
      <c r="M3479" s="106">
        <v>5.43</v>
      </c>
      <c r="N3479" s="106">
        <v>5.87</v>
      </c>
      <c r="O3479" s="106">
        <v>9.74</v>
      </c>
    </row>
    <row r="3480" spans="1:15">
      <c r="A3480" s="106">
        <v>2010</v>
      </c>
      <c r="B3480" s="106" t="s">
        <v>647</v>
      </c>
      <c r="C3480" s="106" t="s">
        <v>626</v>
      </c>
      <c r="D3480" s="106" t="s">
        <v>632</v>
      </c>
      <c r="E3480" s="106" t="s">
        <v>353</v>
      </c>
      <c r="F3480" s="106" t="s">
        <v>353</v>
      </c>
      <c r="G3480" s="106">
        <v>1.94</v>
      </c>
      <c r="H3480" s="106">
        <v>1.94</v>
      </c>
      <c r="I3480" s="106">
        <v>1.94</v>
      </c>
      <c r="J3480" s="106">
        <v>1.99</v>
      </c>
      <c r="K3480" s="106">
        <v>2.16</v>
      </c>
      <c r="L3480" s="106">
        <v>2.4900000000000002</v>
      </c>
      <c r="M3480" s="106">
        <v>3.07</v>
      </c>
      <c r="N3480" s="106">
        <v>3.89</v>
      </c>
      <c r="O3480" s="106">
        <v>5.92</v>
      </c>
    </row>
    <row r="3481" spans="1:15">
      <c r="A3481" s="106">
        <v>2010</v>
      </c>
      <c r="B3481" s="106" t="s">
        <v>647</v>
      </c>
      <c r="C3481" s="106" t="s">
        <v>630</v>
      </c>
      <c r="D3481" s="106" t="s">
        <v>632</v>
      </c>
      <c r="E3481" s="106" t="s">
        <v>353</v>
      </c>
      <c r="F3481" s="106" t="s">
        <v>353</v>
      </c>
      <c r="G3481" s="106">
        <v>1.94</v>
      </c>
      <c r="H3481" s="106">
        <v>1.94</v>
      </c>
      <c r="I3481" s="106">
        <v>1.94</v>
      </c>
      <c r="J3481" s="106">
        <v>1.99</v>
      </c>
      <c r="K3481" s="106">
        <v>2.16</v>
      </c>
      <c r="L3481" s="106">
        <v>2.4900000000000002</v>
      </c>
      <c r="M3481" s="106">
        <v>3.07</v>
      </c>
      <c r="N3481" s="106">
        <v>3.88</v>
      </c>
      <c r="O3481" s="106">
        <v>5.92</v>
      </c>
    </row>
    <row r="3482" spans="1:15">
      <c r="A3482" s="106">
        <v>2010</v>
      </c>
      <c r="B3482" s="106" t="s">
        <v>647</v>
      </c>
      <c r="C3482" s="106" t="s">
        <v>626</v>
      </c>
      <c r="D3482" s="106" t="s">
        <v>633</v>
      </c>
      <c r="E3482" s="106" t="s">
        <v>628</v>
      </c>
      <c r="F3482" s="106" t="s">
        <v>629</v>
      </c>
      <c r="G3482" s="106">
        <v>1.94</v>
      </c>
      <c r="H3482" s="106">
        <v>1.94</v>
      </c>
      <c r="I3482" s="106">
        <v>2.19</v>
      </c>
      <c r="J3482" s="106">
        <v>2.68</v>
      </c>
      <c r="K3482" s="106">
        <v>3.57</v>
      </c>
      <c r="L3482" s="106">
        <v>4.59</v>
      </c>
      <c r="M3482" s="106">
        <v>5.75</v>
      </c>
      <c r="N3482" s="106">
        <v>8.0399999999999991</v>
      </c>
      <c r="O3482" s="106">
        <v>12.63</v>
      </c>
    </row>
    <row r="3483" spans="1:15">
      <c r="A3483" s="106">
        <v>2010</v>
      </c>
      <c r="B3483" s="106" t="s">
        <v>647</v>
      </c>
      <c r="C3483" s="106" t="s">
        <v>630</v>
      </c>
      <c r="D3483" s="106" t="s">
        <v>633</v>
      </c>
      <c r="E3483" s="106" t="s">
        <v>628</v>
      </c>
      <c r="F3483" s="106" t="s">
        <v>629</v>
      </c>
      <c r="G3483" s="106">
        <v>1.94</v>
      </c>
      <c r="H3483" s="106">
        <v>1.94</v>
      </c>
      <c r="I3483" s="106">
        <v>2.19</v>
      </c>
      <c r="J3483" s="106">
        <v>2.68</v>
      </c>
      <c r="K3483" s="106">
        <v>3.57</v>
      </c>
      <c r="L3483" s="106">
        <v>4.59</v>
      </c>
      <c r="M3483" s="106">
        <v>5.75</v>
      </c>
      <c r="N3483" s="106">
        <v>8.0399999999999991</v>
      </c>
      <c r="O3483" s="106">
        <v>12.63</v>
      </c>
    </row>
    <row r="3484" spans="1:15">
      <c r="A3484" s="106">
        <v>2010</v>
      </c>
      <c r="B3484" s="106" t="s">
        <v>647</v>
      </c>
      <c r="C3484" s="106" t="s">
        <v>626</v>
      </c>
      <c r="D3484" s="106" t="s">
        <v>633</v>
      </c>
      <c r="E3484" s="106" t="s">
        <v>628</v>
      </c>
      <c r="F3484" s="106" t="s">
        <v>301</v>
      </c>
      <c r="G3484" s="106">
        <v>3.97</v>
      </c>
      <c r="H3484" s="106">
        <v>5.75</v>
      </c>
      <c r="I3484" s="106">
        <v>6.05</v>
      </c>
      <c r="J3484" s="106">
        <v>6.72</v>
      </c>
      <c r="K3484" s="106">
        <v>9.77</v>
      </c>
      <c r="L3484" s="106">
        <v>16.399999999999999</v>
      </c>
      <c r="M3484" s="106">
        <v>30.48</v>
      </c>
      <c r="N3484" s="106">
        <v>91.23</v>
      </c>
      <c r="O3484" s="106">
        <v>684.85</v>
      </c>
    </row>
    <row r="3485" spans="1:15">
      <c r="A3485" s="106">
        <v>2010</v>
      </c>
      <c r="B3485" s="106" t="s">
        <v>647</v>
      </c>
      <c r="C3485" s="106" t="s">
        <v>630</v>
      </c>
      <c r="D3485" s="106" t="s">
        <v>633</v>
      </c>
      <c r="E3485" s="106" t="s">
        <v>628</v>
      </c>
      <c r="F3485" s="106" t="s">
        <v>301</v>
      </c>
      <c r="G3485" s="106">
        <v>3.9</v>
      </c>
      <c r="H3485" s="106">
        <v>5.53</v>
      </c>
      <c r="I3485" s="106">
        <v>6.05</v>
      </c>
      <c r="J3485" s="106">
        <v>6.39</v>
      </c>
      <c r="K3485" s="106">
        <v>9.35</v>
      </c>
      <c r="L3485" s="106">
        <v>16.190000000000001</v>
      </c>
      <c r="M3485" s="106">
        <v>30.48</v>
      </c>
      <c r="N3485" s="106">
        <v>83.68</v>
      </c>
      <c r="O3485" s="106">
        <v>684.85</v>
      </c>
    </row>
    <row r="3486" spans="1:15">
      <c r="A3486" s="106">
        <v>2010</v>
      </c>
      <c r="B3486" s="106" t="s">
        <v>647</v>
      </c>
      <c r="C3486" s="106" t="s">
        <v>626</v>
      </c>
      <c r="D3486" s="106" t="s">
        <v>633</v>
      </c>
      <c r="E3486" s="106" t="s">
        <v>628</v>
      </c>
      <c r="F3486" s="106" t="s">
        <v>353</v>
      </c>
      <c r="G3486" s="106">
        <v>1.94</v>
      </c>
      <c r="H3486" s="106">
        <v>1.95</v>
      </c>
      <c r="I3486" s="106">
        <v>2.25</v>
      </c>
      <c r="J3486" s="106">
        <v>2.85</v>
      </c>
      <c r="K3486" s="106">
        <v>3.8</v>
      </c>
      <c r="L3486" s="106">
        <v>4.82</v>
      </c>
      <c r="M3486" s="106">
        <v>6.11</v>
      </c>
      <c r="N3486" s="106">
        <v>8.64</v>
      </c>
      <c r="O3486" s="106">
        <v>13.69</v>
      </c>
    </row>
    <row r="3487" spans="1:15">
      <c r="A3487" s="106">
        <v>2010</v>
      </c>
      <c r="B3487" s="106" t="s">
        <v>647</v>
      </c>
      <c r="C3487" s="106" t="s">
        <v>630</v>
      </c>
      <c r="D3487" s="106" t="s">
        <v>633</v>
      </c>
      <c r="E3487" s="106" t="s">
        <v>628</v>
      </c>
      <c r="F3487" s="106" t="s">
        <v>353</v>
      </c>
      <c r="G3487" s="106">
        <v>1.94</v>
      </c>
      <c r="H3487" s="106">
        <v>1.95</v>
      </c>
      <c r="I3487" s="106">
        <v>2.25</v>
      </c>
      <c r="J3487" s="106">
        <v>2.85</v>
      </c>
      <c r="K3487" s="106">
        <v>3.8</v>
      </c>
      <c r="L3487" s="106">
        <v>4.82</v>
      </c>
      <c r="M3487" s="106">
        <v>6.1</v>
      </c>
      <c r="N3487" s="106">
        <v>8.64</v>
      </c>
      <c r="O3487" s="106">
        <v>13.69</v>
      </c>
    </row>
    <row r="3488" spans="1:15">
      <c r="A3488" s="106">
        <v>2010</v>
      </c>
      <c r="B3488" s="106" t="s">
        <v>647</v>
      </c>
      <c r="C3488" s="106" t="s">
        <v>626</v>
      </c>
      <c r="D3488" s="106" t="s">
        <v>633</v>
      </c>
      <c r="E3488" s="106" t="s">
        <v>631</v>
      </c>
      <c r="F3488" s="106" t="s">
        <v>629</v>
      </c>
      <c r="G3488" s="106">
        <v>1.94</v>
      </c>
      <c r="H3488" s="106">
        <v>1.94</v>
      </c>
      <c r="I3488" s="106">
        <v>1.94</v>
      </c>
      <c r="J3488" s="106">
        <v>1.94</v>
      </c>
      <c r="K3488" s="106">
        <v>2.0099999999999998</v>
      </c>
      <c r="L3488" s="106">
        <v>2.17</v>
      </c>
      <c r="M3488" s="106">
        <v>2.4900000000000002</v>
      </c>
      <c r="N3488" s="106">
        <v>3.04</v>
      </c>
      <c r="O3488" s="106">
        <v>4.16</v>
      </c>
    </row>
    <row r="3489" spans="1:15">
      <c r="A3489" s="106">
        <v>2010</v>
      </c>
      <c r="B3489" s="106" t="s">
        <v>647</v>
      </c>
      <c r="C3489" s="106" t="s">
        <v>630</v>
      </c>
      <c r="D3489" s="106" t="s">
        <v>633</v>
      </c>
      <c r="E3489" s="106" t="s">
        <v>631</v>
      </c>
      <c r="F3489" s="106" t="s">
        <v>629</v>
      </c>
      <c r="G3489" s="106">
        <v>1.93</v>
      </c>
      <c r="H3489" s="106">
        <v>1.94</v>
      </c>
      <c r="I3489" s="106">
        <v>1.94</v>
      </c>
      <c r="J3489" s="106">
        <v>1.94</v>
      </c>
      <c r="K3489" s="106">
        <v>2.0099999999999998</v>
      </c>
      <c r="L3489" s="106">
        <v>2.17</v>
      </c>
      <c r="M3489" s="106">
        <v>2.4900000000000002</v>
      </c>
      <c r="N3489" s="106">
        <v>3.04</v>
      </c>
      <c r="O3489" s="106">
        <v>4.16</v>
      </c>
    </row>
    <row r="3490" spans="1:15">
      <c r="A3490" s="106">
        <v>2010</v>
      </c>
      <c r="B3490" s="106" t="s">
        <v>647</v>
      </c>
      <c r="C3490" s="106" t="s">
        <v>626</v>
      </c>
      <c r="D3490" s="106" t="s">
        <v>633</v>
      </c>
      <c r="E3490" s="106" t="s">
        <v>631</v>
      </c>
      <c r="F3490" s="106" t="s">
        <v>301</v>
      </c>
      <c r="G3490" s="106">
        <v>2.9</v>
      </c>
      <c r="H3490" s="106">
        <v>3.12</v>
      </c>
      <c r="I3490" s="106">
        <v>3.69</v>
      </c>
      <c r="J3490" s="106">
        <v>3.97</v>
      </c>
      <c r="K3490" s="106">
        <v>5.32</v>
      </c>
      <c r="L3490" s="106">
        <v>5.82</v>
      </c>
      <c r="M3490" s="106">
        <v>6.62</v>
      </c>
      <c r="N3490" s="106">
        <v>9.33</v>
      </c>
      <c r="O3490" s="106">
        <v>19.77</v>
      </c>
    </row>
    <row r="3491" spans="1:15">
      <c r="A3491" s="106">
        <v>2010</v>
      </c>
      <c r="B3491" s="106" t="s">
        <v>647</v>
      </c>
      <c r="C3491" s="106" t="s">
        <v>630</v>
      </c>
      <c r="D3491" s="106" t="s">
        <v>633</v>
      </c>
      <c r="E3491" s="106" t="s">
        <v>631</v>
      </c>
      <c r="F3491" s="106" t="s">
        <v>301</v>
      </c>
      <c r="G3491" s="106">
        <v>2.89</v>
      </c>
      <c r="H3491" s="106">
        <v>3.08</v>
      </c>
      <c r="I3491" s="106">
        <v>3.69</v>
      </c>
      <c r="J3491" s="106">
        <v>3.97</v>
      </c>
      <c r="K3491" s="106">
        <v>5.3</v>
      </c>
      <c r="L3491" s="106">
        <v>5.8</v>
      </c>
      <c r="M3491" s="106">
        <v>6.58</v>
      </c>
      <c r="N3491" s="106">
        <v>9.1999999999999993</v>
      </c>
      <c r="O3491" s="106">
        <v>19.77</v>
      </c>
    </row>
    <row r="3492" spans="1:15">
      <c r="A3492" s="106">
        <v>2010</v>
      </c>
      <c r="B3492" s="106" t="s">
        <v>647</v>
      </c>
      <c r="C3492" s="106" t="s">
        <v>626</v>
      </c>
      <c r="D3492" s="106" t="s">
        <v>633</v>
      </c>
      <c r="E3492" s="106" t="s">
        <v>631</v>
      </c>
      <c r="F3492" s="106" t="s">
        <v>353</v>
      </c>
      <c r="G3492" s="106">
        <v>1.94</v>
      </c>
      <c r="H3492" s="106">
        <v>1.94</v>
      </c>
      <c r="I3492" s="106">
        <v>1.94</v>
      </c>
      <c r="J3492" s="106">
        <v>1.95</v>
      </c>
      <c r="K3492" s="106">
        <v>2.02</v>
      </c>
      <c r="L3492" s="106">
        <v>2.19</v>
      </c>
      <c r="M3492" s="106">
        <v>2.5499999999999998</v>
      </c>
      <c r="N3492" s="106">
        <v>3.14</v>
      </c>
      <c r="O3492" s="106">
        <v>4.34</v>
      </c>
    </row>
    <row r="3493" spans="1:15">
      <c r="A3493" s="106">
        <v>2010</v>
      </c>
      <c r="B3493" s="106" t="s">
        <v>647</v>
      </c>
      <c r="C3493" s="106" t="s">
        <v>630</v>
      </c>
      <c r="D3493" s="106" t="s">
        <v>633</v>
      </c>
      <c r="E3493" s="106" t="s">
        <v>631</v>
      </c>
      <c r="F3493" s="106" t="s">
        <v>353</v>
      </c>
      <c r="G3493" s="106">
        <v>1.94</v>
      </c>
      <c r="H3493" s="106">
        <v>1.94</v>
      </c>
      <c r="I3493" s="106">
        <v>1.94</v>
      </c>
      <c r="J3493" s="106">
        <v>1.95</v>
      </c>
      <c r="K3493" s="106">
        <v>2.02</v>
      </c>
      <c r="L3493" s="106">
        <v>2.19</v>
      </c>
      <c r="M3493" s="106">
        <v>2.5499999999999998</v>
      </c>
      <c r="N3493" s="106">
        <v>3.14</v>
      </c>
      <c r="O3493" s="106">
        <v>4.34</v>
      </c>
    </row>
    <row r="3494" spans="1:15">
      <c r="A3494" s="106">
        <v>2010</v>
      </c>
      <c r="B3494" s="106" t="s">
        <v>647</v>
      </c>
      <c r="C3494" s="106" t="s">
        <v>626</v>
      </c>
      <c r="D3494" s="106" t="s">
        <v>633</v>
      </c>
      <c r="E3494" s="106" t="s">
        <v>353</v>
      </c>
      <c r="F3494" s="106" t="s">
        <v>629</v>
      </c>
      <c r="G3494" s="106">
        <v>1.94</v>
      </c>
      <c r="H3494" s="106">
        <v>1.94</v>
      </c>
      <c r="I3494" s="106">
        <v>1.94</v>
      </c>
      <c r="J3494" s="106">
        <v>1.98</v>
      </c>
      <c r="K3494" s="106">
        <v>2.17</v>
      </c>
      <c r="L3494" s="106">
        <v>2.5</v>
      </c>
      <c r="M3494" s="106">
        <v>3.13</v>
      </c>
      <c r="N3494" s="106">
        <v>4.26</v>
      </c>
      <c r="O3494" s="106">
        <v>6.44</v>
      </c>
    </row>
    <row r="3495" spans="1:15">
      <c r="A3495" s="106">
        <v>2010</v>
      </c>
      <c r="B3495" s="106" t="s">
        <v>647</v>
      </c>
      <c r="C3495" s="106" t="s">
        <v>630</v>
      </c>
      <c r="D3495" s="106" t="s">
        <v>633</v>
      </c>
      <c r="E3495" s="106" t="s">
        <v>353</v>
      </c>
      <c r="F3495" s="106" t="s">
        <v>629</v>
      </c>
      <c r="G3495" s="106">
        <v>1.94</v>
      </c>
      <c r="H3495" s="106">
        <v>1.94</v>
      </c>
      <c r="I3495" s="106">
        <v>1.94</v>
      </c>
      <c r="J3495" s="106">
        <v>1.98</v>
      </c>
      <c r="K3495" s="106">
        <v>2.17</v>
      </c>
      <c r="L3495" s="106">
        <v>2.5</v>
      </c>
      <c r="M3495" s="106">
        <v>3.13</v>
      </c>
      <c r="N3495" s="106">
        <v>4.26</v>
      </c>
      <c r="O3495" s="106">
        <v>6.44</v>
      </c>
    </row>
    <row r="3496" spans="1:15">
      <c r="A3496" s="106">
        <v>2010</v>
      </c>
      <c r="B3496" s="106" t="s">
        <v>647</v>
      </c>
      <c r="C3496" s="106" t="s">
        <v>626</v>
      </c>
      <c r="D3496" s="106" t="s">
        <v>633</v>
      </c>
      <c r="E3496" s="106" t="s">
        <v>353</v>
      </c>
      <c r="F3496" s="106" t="s">
        <v>301</v>
      </c>
      <c r="G3496" s="106">
        <v>3.03</v>
      </c>
      <c r="H3496" s="106">
        <v>3.81</v>
      </c>
      <c r="I3496" s="106">
        <v>4.3899999999999997</v>
      </c>
      <c r="J3496" s="106">
        <v>5.83</v>
      </c>
      <c r="K3496" s="106">
        <v>6.17</v>
      </c>
      <c r="L3496" s="106">
        <v>7.93</v>
      </c>
      <c r="M3496" s="106">
        <v>13.64</v>
      </c>
      <c r="N3496" s="106">
        <v>30.48</v>
      </c>
      <c r="O3496" s="106">
        <v>118.92</v>
      </c>
    </row>
    <row r="3497" spans="1:15">
      <c r="A3497" s="106">
        <v>2010</v>
      </c>
      <c r="B3497" s="106" t="s">
        <v>647</v>
      </c>
      <c r="C3497" s="106" t="s">
        <v>630</v>
      </c>
      <c r="D3497" s="106" t="s">
        <v>633</v>
      </c>
      <c r="E3497" s="106" t="s">
        <v>353</v>
      </c>
      <c r="F3497" s="106" t="s">
        <v>301</v>
      </c>
      <c r="G3497" s="106">
        <v>3.02</v>
      </c>
      <c r="H3497" s="106">
        <v>3.8</v>
      </c>
      <c r="I3497" s="106">
        <v>4.38</v>
      </c>
      <c r="J3497" s="106">
        <v>5.8</v>
      </c>
      <c r="K3497" s="106">
        <v>6.17</v>
      </c>
      <c r="L3497" s="106">
        <v>7.66</v>
      </c>
      <c r="M3497" s="106">
        <v>12.79</v>
      </c>
      <c r="N3497" s="106">
        <v>30.48</v>
      </c>
      <c r="O3497" s="106">
        <v>118.92</v>
      </c>
    </row>
    <row r="3498" spans="1:15">
      <c r="A3498" s="106">
        <v>2010</v>
      </c>
      <c r="B3498" s="106" t="s">
        <v>647</v>
      </c>
      <c r="C3498" s="106" t="s">
        <v>626</v>
      </c>
      <c r="D3498" s="106" t="s">
        <v>633</v>
      </c>
      <c r="E3498" s="106" t="s">
        <v>353</v>
      </c>
      <c r="F3498" s="106" t="s">
        <v>353</v>
      </c>
      <c r="G3498" s="106">
        <v>1.94</v>
      </c>
      <c r="H3498" s="106">
        <v>1.94</v>
      </c>
      <c r="I3498" s="106">
        <v>1.94</v>
      </c>
      <c r="J3498" s="106">
        <v>2</v>
      </c>
      <c r="K3498" s="106">
        <v>2.19</v>
      </c>
      <c r="L3498" s="106">
        <v>2.59</v>
      </c>
      <c r="M3498" s="106">
        <v>3.27</v>
      </c>
      <c r="N3498" s="106">
        <v>4.5</v>
      </c>
      <c r="O3498" s="106">
        <v>6.95</v>
      </c>
    </row>
    <row r="3499" spans="1:15">
      <c r="A3499" s="106">
        <v>2010</v>
      </c>
      <c r="B3499" s="106" t="s">
        <v>647</v>
      </c>
      <c r="C3499" s="106" t="s">
        <v>630</v>
      </c>
      <c r="D3499" s="106" t="s">
        <v>633</v>
      </c>
      <c r="E3499" s="106" t="s">
        <v>353</v>
      </c>
      <c r="F3499" s="106" t="s">
        <v>353</v>
      </c>
      <c r="G3499" s="106">
        <v>1.94</v>
      </c>
      <c r="H3499" s="106">
        <v>1.94</v>
      </c>
      <c r="I3499" s="106">
        <v>1.94</v>
      </c>
      <c r="J3499" s="106">
        <v>2</v>
      </c>
      <c r="K3499" s="106">
        <v>2.19</v>
      </c>
      <c r="L3499" s="106">
        <v>2.59</v>
      </c>
      <c r="M3499" s="106">
        <v>3.27</v>
      </c>
      <c r="N3499" s="106">
        <v>4.5</v>
      </c>
      <c r="O3499" s="106">
        <v>6.94</v>
      </c>
    </row>
    <row r="3500" spans="1:15">
      <c r="A3500" s="106">
        <v>2010</v>
      </c>
      <c r="B3500" s="106" t="s">
        <v>647</v>
      </c>
      <c r="C3500" s="106" t="s">
        <v>626</v>
      </c>
      <c r="D3500" s="106" t="s">
        <v>353</v>
      </c>
      <c r="E3500" s="106" t="s">
        <v>628</v>
      </c>
      <c r="F3500" s="106" t="s">
        <v>629</v>
      </c>
      <c r="G3500" s="106">
        <v>1.94</v>
      </c>
      <c r="H3500" s="106">
        <v>1.99</v>
      </c>
      <c r="I3500" s="106">
        <v>2.4</v>
      </c>
      <c r="J3500" s="106">
        <v>3.14</v>
      </c>
      <c r="K3500" s="106">
        <v>4.18</v>
      </c>
      <c r="L3500" s="106">
        <v>5.42</v>
      </c>
      <c r="M3500" s="106">
        <v>7.02</v>
      </c>
      <c r="N3500" s="106">
        <v>9.4700000000000006</v>
      </c>
      <c r="O3500" s="106">
        <v>14.11</v>
      </c>
    </row>
    <row r="3501" spans="1:15">
      <c r="A3501" s="106">
        <v>2010</v>
      </c>
      <c r="B3501" s="106" t="s">
        <v>647</v>
      </c>
      <c r="C3501" s="106" t="s">
        <v>630</v>
      </c>
      <c r="D3501" s="106" t="s">
        <v>353</v>
      </c>
      <c r="E3501" s="106" t="s">
        <v>628</v>
      </c>
      <c r="F3501" s="106" t="s">
        <v>629</v>
      </c>
      <c r="G3501" s="106">
        <v>1.94</v>
      </c>
      <c r="H3501" s="106">
        <v>1.99</v>
      </c>
      <c r="I3501" s="106">
        <v>2.4</v>
      </c>
      <c r="J3501" s="106">
        <v>3.14</v>
      </c>
      <c r="K3501" s="106">
        <v>4.18</v>
      </c>
      <c r="L3501" s="106">
        <v>5.42</v>
      </c>
      <c r="M3501" s="106">
        <v>7.02</v>
      </c>
      <c r="N3501" s="106">
        <v>9.4700000000000006</v>
      </c>
      <c r="O3501" s="106">
        <v>14.11</v>
      </c>
    </row>
    <row r="3502" spans="1:15">
      <c r="A3502" s="106">
        <v>2010</v>
      </c>
      <c r="B3502" s="106" t="s">
        <v>647</v>
      </c>
      <c r="C3502" s="106" t="s">
        <v>626</v>
      </c>
      <c r="D3502" s="106" t="s">
        <v>353</v>
      </c>
      <c r="E3502" s="106" t="s">
        <v>628</v>
      </c>
      <c r="F3502" s="106" t="s">
        <v>301</v>
      </c>
      <c r="G3502" s="106">
        <v>3.69</v>
      </c>
      <c r="H3502" s="106">
        <v>4.8099999999999996</v>
      </c>
      <c r="I3502" s="106">
        <v>5.96</v>
      </c>
      <c r="J3502" s="106">
        <v>7.09</v>
      </c>
      <c r="K3502" s="106">
        <v>10.62</v>
      </c>
      <c r="L3502" s="106">
        <v>15.03</v>
      </c>
      <c r="M3502" s="106">
        <v>24.2</v>
      </c>
      <c r="N3502" s="106">
        <v>47.28</v>
      </c>
      <c r="O3502" s="106">
        <v>546.04999999999995</v>
      </c>
    </row>
    <row r="3503" spans="1:15">
      <c r="A3503" s="106">
        <v>2010</v>
      </c>
      <c r="B3503" s="106" t="s">
        <v>647</v>
      </c>
      <c r="C3503" s="106" t="s">
        <v>630</v>
      </c>
      <c r="D3503" s="106" t="s">
        <v>353</v>
      </c>
      <c r="E3503" s="106" t="s">
        <v>628</v>
      </c>
      <c r="F3503" s="106" t="s">
        <v>301</v>
      </c>
      <c r="G3503" s="106">
        <v>3.5</v>
      </c>
      <c r="H3503" s="106">
        <v>4.7699999999999996</v>
      </c>
      <c r="I3503" s="106">
        <v>5.87</v>
      </c>
      <c r="J3503" s="106">
        <v>6.43</v>
      </c>
      <c r="K3503" s="106">
        <v>9.8699999999999992</v>
      </c>
      <c r="L3503" s="106">
        <v>14.74</v>
      </c>
      <c r="M3503" s="106">
        <v>22.85</v>
      </c>
      <c r="N3503" s="106">
        <v>45.08</v>
      </c>
      <c r="O3503" s="106">
        <v>546.04999999999995</v>
      </c>
    </row>
    <row r="3504" spans="1:15">
      <c r="A3504" s="106">
        <v>2010</v>
      </c>
      <c r="B3504" s="106" t="s">
        <v>647</v>
      </c>
      <c r="C3504" s="106" t="s">
        <v>626</v>
      </c>
      <c r="D3504" s="106" t="s">
        <v>353</v>
      </c>
      <c r="E3504" s="106" t="s">
        <v>628</v>
      </c>
      <c r="F3504" s="106" t="s">
        <v>353</v>
      </c>
      <c r="G3504" s="106">
        <v>1.94</v>
      </c>
      <c r="H3504" s="106">
        <v>2.0099999999999998</v>
      </c>
      <c r="I3504" s="106">
        <v>2.4300000000000002</v>
      </c>
      <c r="J3504" s="106">
        <v>3.21</v>
      </c>
      <c r="K3504" s="106">
        <v>4.28</v>
      </c>
      <c r="L3504" s="106">
        <v>5.55</v>
      </c>
      <c r="M3504" s="106">
        <v>7.15</v>
      </c>
      <c r="N3504" s="106">
        <v>9.69</v>
      </c>
      <c r="O3504" s="106">
        <v>14.65</v>
      </c>
    </row>
    <row r="3505" spans="1:15">
      <c r="A3505" s="106">
        <v>2010</v>
      </c>
      <c r="B3505" s="106" t="s">
        <v>647</v>
      </c>
      <c r="C3505" s="106" t="s">
        <v>630</v>
      </c>
      <c r="D3505" s="106" t="s">
        <v>353</v>
      </c>
      <c r="E3505" s="106" t="s">
        <v>628</v>
      </c>
      <c r="F3505" s="106" t="s">
        <v>353</v>
      </c>
      <c r="G3505" s="106">
        <v>1.94</v>
      </c>
      <c r="H3505" s="106">
        <v>2.0099999999999998</v>
      </c>
      <c r="I3505" s="106">
        <v>2.4300000000000002</v>
      </c>
      <c r="J3505" s="106">
        <v>3.21</v>
      </c>
      <c r="K3505" s="106">
        <v>4.28</v>
      </c>
      <c r="L3505" s="106">
        <v>5.55</v>
      </c>
      <c r="M3505" s="106">
        <v>7.15</v>
      </c>
      <c r="N3505" s="106">
        <v>9.68</v>
      </c>
      <c r="O3505" s="106">
        <v>14.65</v>
      </c>
    </row>
    <row r="3506" spans="1:15">
      <c r="A3506" s="106">
        <v>2010</v>
      </c>
      <c r="B3506" s="106" t="s">
        <v>647</v>
      </c>
      <c r="C3506" s="106" t="s">
        <v>626</v>
      </c>
      <c r="D3506" s="106" t="s">
        <v>353</v>
      </c>
      <c r="E3506" s="106" t="s">
        <v>631</v>
      </c>
      <c r="F3506" s="106" t="s">
        <v>629</v>
      </c>
      <c r="G3506" s="106">
        <v>1.94</v>
      </c>
      <c r="H3506" s="106">
        <v>1.94</v>
      </c>
      <c r="I3506" s="106">
        <v>1.94</v>
      </c>
      <c r="J3506" s="106">
        <v>1.96</v>
      </c>
      <c r="K3506" s="106">
        <v>2.1</v>
      </c>
      <c r="L3506" s="106">
        <v>2.3199999999999998</v>
      </c>
      <c r="M3506" s="106">
        <v>2.81</v>
      </c>
      <c r="N3506" s="106">
        <v>3.6</v>
      </c>
      <c r="O3506" s="106">
        <v>5.32</v>
      </c>
    </row>
    <row r="3507" spans="1:15">
      <c r="A3507" s="106">
        <v>2010</v>
      </c>
      <c r="B3507" s="106" t="s">
        <v>647</v>
      </c>
      <c r="C3507" s="106" t="s">
        <v>630</v>
      </c>
      <c r="D3507" s="106" t="s">
        <v>353</v>
      </c>
      <c r="E3507" s="106" t="s">
        <v>631</v>
      </c>
      <c r="F3507" s="106" t="s">
        <v>629</v>
      </c>
      <c r="G3507" s="106">
        <v>1.94</v>
      </c>
      <c r="H3507" s="106">
        <v>1.94</v>
      </c>
      <c r="I3507" s="106">
        <v>1.94</v>
      </c>
      <c r="J3507" s="106">
        <v>1.96</v>
      </c>
      <c r="K3507" s="106">
        <v>2.1</v>
      </c>
      <c r="L3507" s="106">
        <v>2.3199999999999998</v>
      </c>
      <c r="M3507" s="106">
        <v>2.81</v>
      </c>
      <c r="N3507" s="106">
        <v>3.6</v>
      </c>
      <c r="O3507" s="106">
        <v>5.32</v>
      </c>
    </row>
    <row r="3508" spans="1:15">
      <c r="A3508" s="106">
        <v>2010</v>
      </c>
      <c r="B3508" s="106" t="s">
        <v>647</v>
      </c>
      <c r="C3508" s="106" t="s">
        <v>626</v>
      </c>
      <c r="D3508" s="106" t="s">
        <v>353</v>
      </c>
      <c r="E3508" s="106" t="s">
        <v>631</v>
      </c>
      <c r="F3508" s="106" t="s">
        <v>301</v>
      </c>
      <c r="G3508" s="106">
        <v>3.02</v>
      </c>
      <c r="H3508" s="106">
        <v>3.03</v>
      </c>
      <c r="I3508" s="106">
        <v>3.31</v>
      </c>
      <c r="J3508" s="106">
        <v>3.81</v>
      </c>
      <c r="K3508" s="106">
        <v>4.37</v>
      </c>
      <c r="L3508" s="106">
        <v>5.43</v>
      </c>
      <c r="M3508" s="106">
        <v>5.87</v>
      </c>
      <c r="N3508" s="106">
        <v>7.93</v>
      </c>
      <c r="O3508" s="106">
        <v>11.65</v>
      </c>
    </row>
    <row r="3509" spans="1:15">
      <c r="A3509" s="106">
        <v>2010</v>
      </c>
      <c r="B3509" s="106" t="s">
        <v>647</v>
      </c>
      <c r="C3509" s="106" t="s">
        <v>630</v>
      </c>
      <c r="D3509" s="106" t="s">
        <v>353</v>
      </c>
      <c r="E3509" s="106" t="s">
        <v>631</v>
      </c>
      <c r="F3509" s="106" t="s">
        <v>301</v>
      </c>
      <c r="G3509" s="106">
        <v>2.64</v>
      </c>
      <c r="H3509" s="106">
        <v>3.02</v>
      </c>
      <c r="I3509" s="106">
        <v>3.08</v>
      </c>
      <c r="J3509" s="106">
        <v>3.56</v>
      </c>
      <c r="K3509" s="106">
        <v>3.97</v>
      </c>
      <c r="L3509" s="106">
        <v>4.9400000000000004</v>
      </c>
      <c r="M3509" s="106">
        <v>5.83</v>
      </c>
      <c r="N3509" s="106">
        <v>7.31</v>
      </c>
      <c r="O3509" s="106">
        <v>10.89</v>
      </c>
    </row>
    <row r="3510" spans="1:15">
      <c r="A3510" s="106">
        <v>2010</v>
      </c>
      <c r="B3510" s="106" t="s">
        <v>647</v>
      </c>
      <c r="C3510" s="106" t="s">
        <v>626</v>
      </c>
      <c r="D3510" s="106" t="s">
        <v>353</v>
      </c>
      <c r="E3510" s="106" t="s">
        <v>631</v>
      </c>
      <c r="F3510" s="106" t="s">
        <v>353</v>
      </c>
      <c r="G3510" s="106">
        <v>1.94</v>
      </c>
      <c r="H3510" s="106">
        <v>1.94</v>
      </c>
      <c r="I3510" s="106">
        <v>1.94</v>
      </c>
      <c r="J3510" s="106">
        <v>1.97</v>
      </c>
      <c r="K3510" s="106">
        <v>2.11</v>
      </c>
      <c r="L3510" s="106">
        <v>2.3199999999999998</v>
      </c>
      <c r="M3510" s="106">
        <v>2.85</v>
      </c>
      <c r="N3510" s="106">
        <v>3.64</v>
      </c>
      <c r="O3510" s="106">
        <v>5.39</v>
      </c>
    </row>
    <row r="3511" spans="1:15">
      <c r="A3511" s="106">
        <v>2010</v>
      </c>
      <c r="B3511" s="106" t="s">
        <v>647</v>
      </c>
      <c r="C3511" s="106" t="s">
        <v>630</v>
      </c>
      <c r="D3511" s="106" t="s">
        <v>353</v>
      </c>
      <c r="E3511" s="106" t="s">
        <v>631</v>
      </c>
      <c r="F3511" s="106" t="s">
        <v>353</v>
      </c>
      <c r="G3511" s="106">
        <v>1.94</v>
      </c>
      <c r="H3511" s="106">
        <v>1.94</v>
      </c>
      <c r="I3511" s="106">
        <v>1.94</v>
      </c>
      <c r="J3511" s="106">
        <v>1.97</v>
      </c>
      <c r="K3511" s="106">
        <v>2.11</v>
      </c>
      <c r="L3511" s="106">
        <v>2.3199999999999998</v>
      </c>
      <c r="M3511" s="106">
        <v>2.85</v>
      </c>
      <c r="N3511" s="106">
        <v>3.64</v>
      </c>
      <c r="O3511" s="106">
        <v>5.38</v>
      </c>
    </row>
    <row r="3512" spans="1:15">
      <c r="A3512" s="106">
        <v>2010</v>
      </c>
      <c r="B3512" s="106" t="s">
        <v>647</v>
      </c>
      <c r="C3512" s="106" t="s">
        <v>626</v>
      </c>
      <c r="D3512" s="106" t="s">
        <v>353</v>
      </c>
      <c r="E3512" s="106" t="s">
        <v>353</v>
      </c>
      <c r="F3512" s="106" t="s">
        <v>629</v>
      </c>
      <c r="G3512" s="106">
        <v>1.94</v>
      </c>
      <c r="H3512" s="106">
        <v>1.94</v>
      </c>
      <c r="I3512" s="106">
        <v>1.94</v>
      </c>
      <c r="J3512" s="106">
        <v>2.02</v>
      </c>
      <c r="K3512" s="106">
        <v>2.2200000000000002</v>
      </c>
      <c r="L3512" s="106">
        <v>2.65</v>
      </c>
      <c r="M3512" s="106">
        <v>3.4</v>
      </c>
      <c r="N3512" s="106">
        <v>4.6500000000000004</v>
      </c>
      <c r="O3512" s="106">
        <v>7.3</v>
      </c>
    </row>
    <row r="3513" spans="1:15">
      <c r="A3513" s="106">
        <v>2010</v>
      </c>
      <c r="B3513" s="106" t="s">
        <v>647</v>
      </c>
      <c r="C3513" s="106" t="s">
        <v>630</v>
      </c>
      <c r="D3513" s="106" t="s">
        <v>353</v>
      </c>
      <c r="E3513" s="106" t="s">
        <v>353</v>
      </c>
      <c r="F3513" s="106" t="s">
        <v>629</v>
      </c>
      <c r="G3513" s="106">
        <v>1.94</v>
      </c>
      <c r="H3513" s="106">
        <v>1.94</v>
      </c>
      <c r="I3513" s="106">
        <v>1.94</v>
      </c>
      <c r="J3513" s="106">
        <v>2.02</v>
      </c>
      <c r="K3513" s="106">
        <v>2.2200000000000002</v>
      </c>
      <c r="L3513" s="106">
        <v>2.65</v>
      </c>
      <c r="M3513" s="106">
        <v>3.4</v>
      </c>
      <c r="N3513" s="106">
        <v>4.6500000000000004</v>
      </c>
      <c r="O3513" s="106">
        <v>7.3</v>
      </c>
    </row>
    <row r="3514" spans="1:15">
      <c r="A3514" s="106">
        <v>2010</v>
      </c>
      <c r="B3514" s="106" t="s">
        <v>647</v>
      </c>
      <c r="C3514" s="106" t="s">
        <v>626</v>
      </c>
      <c r="D3514" s="106" t="s">
        <v>353</v>
      </c>
      <c r="E3514" s="106" t="s">
        <v>353</v>
      </c>
      <c r="F3514" s="106" t="s">
        <v>301</v>
      </c>
      <c r="G3514" s="106">
        <v>3.02</v>
      </c>
      <c r="H3514" s="106">
        <v>3.23</v>
      </c>
      <c r="I3514" s="106">
        <v>3.97</v>
      </c>
      <c r="J3514" s="106">
        <v>4.7699999999999996</v>
      </c>
      <c r="K3514" s="106">
        <v>5.86</v>
      </c>
      <c r="L3514" s="106">
        <v>6.75</v>
      </c>
      <c r="M3514" s="106">
        <v>10.02</v>
      </c>
      <c r="N3514" s="106">
        <v>16.18</v>
      </c>
      <c r="O3514" s="106">
        <v>42.85</v>
      </c>
    </row>
    <row r="3515" spans="1:15">
      <c r="A3515" s="106">
        <v>2010</v>
      </c>
      <c r="B3515" s="106" t="s">
        <v>647</v>
      </c>
      <c r="C3515" s="106" t="s">
        <v>630</v>
      </c>
      <c r="D3515" s="106" t="s">
        <v>353</v>
      </c>
      <c r="E3515" s="106" t="s">
        <v>353</v>
      </c>
      <c r="F3515" s="106" t="s">
        <v>301</v>
      </c>
      <c r="G3515" s="106">
        <v>2.98</v>
      </c>
      <c r="H3515" s="106">
        <v>3.05</v>
      </c>
      <c r="I3515" s="106">
        <v>3.68</v>
      </c>
      <c r="J3515" s="106">
        <v>4.38</v>
      </c>
      <c r="K3515" s="106">
        <v>5.71</v>
      </c>
      <c r="L3515" s="106">
        <v>6.25</v>
      </c>
      <c r="M3515" s="106">
        <v>9.6</v>
      </c>
      <c r="N3515" s="106">
        <v>15.03</v>
      </c>
      <c r="O3515" s="106">
        <v>41.74</v>
      </c>
    </row>
    <row r="3516" spans="1:15">
      <c r="A3516" s="106">
        <v>2010</v>
      </c>
      <c r="B3516" s="106" t="s">
        <v>647</v>
      </c>
      <c r="C3516" s="106" t="s">
        <v>626</v>
      </c>
      <c r="D3516" s="106" t="s">
        <v>353</v>
      </c>
      <c r="E3516" s="106" t="s">
        <v>353</v>
      </c>
      <c r="F3516" s="106" t="s">
        <v>353</v>
      </c>
      <c r="G3516" s="106">
        <v>1.94</v>
      </c>
      <c r="H3516" s="106">
        <v>1.94</v>
      </c>
      <c r="I3516" s="106">
        <v>1.94</v>
      </c>
      <c r="J3516" s="106">
        <v>2.04</v>
      </c>
      <c r="K3516" s="106">
        <v>2.2400000000000002</v>
      </c>
      <c r="L3516" s="106">
        <v>2.68</v>
      </c>
      <c r="M3516" s="106">
        <v>3.44</v>
      </c>
      <c r="N3516" s="106">
        <v>4.74</v>
      </c>
      <c r="O3516" s="106">
        <v>7.47</v>
      </c>
    </row>
    <row r="3517" spans="1:15">
      <c r="A3517" s="106">
        <v>2010</v>
      </c>
      <c r="B3517" s="106" t="s">
        <v>647</v>
      </c>
      <c r="C3517" s="106" t="s">
        <v>630</v>
      </c>
      <c r="D3517" s="106" t="s">
        <v>353</v>
      </c>
      <c r="E3517" s="106" t="s">
        <v>353</v>
      </c>
      <c r="F3517" s="106" t="s">
        <v>353</v>
      </c>
      <c r="G3517" s="106">
        <v>1.94</v>
      </c>
      <c r="H3517" s="106">
        <v>1.94</v>
      </c>
      <c r="I3517" s="106">
        <v>1.94</v>
      </c>
      <c r="J3517" s="106">
        <v>2.0299999999999998</v>
      </c>
      <c r="K3517" s="106">
        <v>2.2400000000000002</v>
      </c>
      <c r="L3517" s="106">
        <v>2.68</v>
      </c>
      <c r="M3517" s="106">
        <v>3.43</v>
      </c>
      <c r="N3517" s="106">
        <v>4.74</v>
      </c>
      <c r="O3517" s="106">
        <v>7.46</v>
      </c>
    </row>
    <row r="3518" spans="1:15">
      <c r="A3518" s="106">
        <v>2010</v>
      </c>
      <c r="B3518" s="106" t="s">
        <v>647</v>
      </c>
      <c r="C3518" s="106" t="s">
        <v>626</v>
      </c>
      <c r="D3518" s="106" t="s">
        <v>634</v>
      </c>
      <c r="E3518" s="106" t="s">
        <v>628</v>
      </c>
      <c r="F3518" s="106" t="s">
        <v>629</v>
      </c>
      <c r="G3518" s="106">
        <v>2.21</v>
      </c>
      <c r="H3518" s="106">
        <v>3.92</v>
      </c>
      <c r="I3518" s="106">
        <v>5.33</v>
      </c>
      <c r="J3518" s="106">
        <v>6.36</v>
      </c>
      <c r="K3518" s="106">
        <v>7.26</v>
      </c>
      <c r="L3518" s="106">
        <v>8.2899999999999991</v>
      </c>
      <c r="M3518" s="106">
        <v>9.5299999999999994</v>
      </c>
      <c r="N3518" s="106">
        <v>12.26</v>
      </c>
      <c r="O3518" s="106">
        <v>18.36</v>
      </c>
    </row>
    <row r="3519" spans="1:15">
      <c r="A3519" s="106">
        <v>2010</v>
      </c>
      <c r="B3519" s="106" t="s">
        <v>647</v>
      </c>
      <c r="C3519" s="106" t="s">
        <v>630</v>
      </c>
      <c r="D3519" s="106" t="s">
        <v>634</v>
      </c>
      <c r="E3519" s="106" t="s">
        <v>628</v>
      </c>
      <c r="F3519" s="106" t="s">
        <v>629</v>
      </c>
      <c r="G3519" s="106">
        <v>2.21</v>
      </c>
      <c r="H3519" s="106">
        <v>3.91</v>
      </c>
      <c r="I3519" s="106">
        <v>5.33</v>
      </c>
      <c r="J3519" s="106">
        <v>6.36</v>
      </c>
      <c r="K3519" s="106">
        <v>7.26</v>
      </c>
      <c r="L3519" s="106">
        <v>8.2899999999999991</v>
      </c>
      <c r="M3519" s="106">
        <v>9.5299999999999994</v>
      </c>
      <c r="N3519" s="106">
        <v>12.25</v>
      </c>
      <c r="O3519" s="106">
        <v>18.36</v>
      </c>
    </row>
    <row r="3520" spans="1:15">
      <c r="A3520" s="106">
        <v>2010</v>
      </c>
      <c r="B3520" s="106" t="s">
        <v>647</v>
      </c>
      <c r="C3520" s="106" t="s">
        <v>626</v>
      </c>
      <c r="D3520" s="106" t="s">
        <v>634</v>
      </c>
      <c r="E3520" s="106" t="s">
        <v>628</v>
      </c>
      <c r="F3520" s="106" t="s">
        <v>301</v>
      </c>
      <c r="G3520" s="106" t="s">
        <v>635</v>
      </c>
      <c r="H3520" s="106" t="s">
        <v>635</v>
      </c>
      <c r="I3520" s="106" t="s">
        <v>635</v>
      </c>
      <c r="J3520" s="106" t="s">
        <v>635</v>
      </c>
      <c r="K3520" s="106" t="s">
        <v>635</v>
      </c>
      <c r="L3520" s="106" t="s">
        <v>635</v>
      </c>
      <c r="M3520" s="106" t="s">
        <v>635</v>
      </c>
      <c r="N3520" s="106" t="s">
        <v>635</v>
      </c>
      <c r="O3520" s="106" t="s">
        <v>635</v>
      </c>
    </row>
    <row r="3521" spans="1:15">
      <c r="A3521" s="106">
        <v>2010</v>
      </c>
      <c r="B3521" s="106" t="s">
        <v>647</v>
      </c>
      <c r="C3521" s="106" t="s">
        <v>630</v>
      </c>
      <c r="D3521" s="106" t="s">
        <v>634</v>
      </c>
      <c r="E3521" s="106" t="s">
        <v>628</v>
      </c>
      <c r="F3521" s="106" t="s">
        <v>301</v>
      </c>
      <c r="G3521" s="106" t="s">
        <v>635</v>
      </c>
      <c r="H3521" s="106" t="s">
        <v>635</v>
      </c>
      <c r="I3521" s="106" t="s">
        <v>635</v>
      </c>
      <c r="J3521" s="106" t="s">
        <v>635</v>
      </c>
      <c r="K3521" s="106" t="s">
        <v>635</v>
      </c>
      <c r="L3521" s="106" t="s">
        <v>635</v>
      </c>
      <c r="M3521" s="106" t="s">
        <v>635</v>
      </c>
      <c r="N3521" s="106" t="s">
        <v>635</v>
      </c>
      <c r="O3521" s="106" t="s">
        <v>635</v>
      </c>
    </row>
    <row r="3522" spans="1:15">
      <c r="A3522" s="106">
        <v>2010</v>
      </c>
      <c r="B3522" s="106" t="s">
        <v>647</v>
      </c>
      <c r="C3522" s="106" t="s">
        <v>626</v>
      </c>
      <c r="D3522" s="106" t="s">
        <v>634</v>
      </c>
      <c r="E3522" s="106" t="s">
        <v>628</v>
      </c>
      <c r="F3522" s="106" t="s">
        <v>353</v>
      </c>
      <c r="G3522" s="106">
        <v>2.23</v>
      </c>
      <c r="H3522" s="106">
        <v>3.93</v>
      </c>
      <c r="I3522" s="106">
        <v>5.33</v>
      </c>
      <c r="J3522" s="106">
        <v>6.36</v>
      </c>
      <c r="K3522" s="106">
        <v>7.26</v>
      </c>
      <c r="L3522" s="106">
        <v>8.2899999999999991</v>
      </c>
      <c r="M3522" s="106">
        <v>9.5299999999999994</v>
      </c>
      <c r="N3522" s="106">
        <v>12.27</v>
      </c>
      <c r="O3522" s="106">
        <v>18.5</v>
      </c>
    </row>
    <row r="3523" spans="1:15">
      <c r="A3523" s="106">
        <v>2010</v>
      </c>
      <c r="B3523" s="106" t="s">
        <v>647</v>
      </c>
      <c r="C3523" s="106" t="s">
        <v>630</v>
      </c>
      <c r="D3523" s="106" t="s">
        <v>634</v>
      </c>
      <c r="E3523" s="106" t="s">
        <v>628</v>
      </c>
      <c r="F3523" s="106" t="s">
        <v>353</v>
      </c>
      <c r="G3523" s="106">
        <v>2.2200000000000002</v>
      </c>
      <c r="H3523" s="106">
        <v>3.91</v>
      </c>
      <c r="I3523" s="106">
        <v>5.32</v>
      </c>
      <c r="J3523" s="106">
        <v>6.36</v>
      </c>
      <c r="K3523" s="106">
        <v>7.26</v>
      </c>
      <c r="L3523" s="106">
        <v>8.2899999999999991</v>
      </c>
      <c r="M3523" s="106">
        <v>9.5299999999999994</v>
      </c>
      <c r="N3523" s="106">
        <v>12.27</v>
      </c>
      <c r="O3523" s="106">
        <v>18.5</v>
      </c>
    </row>
    <row r="3524" spans="1:15">
      <c r="A3524" s="106">
        <v>2010</v>
      </c>
      <c r="B3524" s="106" t="s">
        <v>647</v>
      </c>
      <c r="C3524" s="106" t="s">
        <v>626</v>
      </c>
      <c r="D3524" s="106" t="s">
        <v>634</v>
      </c>
      <c r="E3524" s="106" t="s">
        <v>631</v>
      </c>
      <c r="F3524" s="106" t="s">
        <v>629</v>
      </c>
      <c r="G3524" s="106">
        <v>1.94</v>
      </c>
      <c r="H3524" s="106">
        <v>1.94</v>
      </c>
      <c r="I3524" s="106">
        <v>2.2000000000000002</v>
      </c>
      <c r="J3524" s="106">
        <v>2.64</v>
      </c>
      <c r="K3524" s="106">
        <v>3.89</v>
      </c>
      <c r="L3524" s="106">
        <v>4.8600000000000003</v>
      </c>
      <c r="M3524" s="106">
        <v>5.79</v>
      </c>
      <c r="N3524" s="106">
        <v>6.83</v>
      </c>
      <c r="O3524" s="106">
        <v>8.7899999999999991</v>
      </c>
    </row>
    <row r="3525" spans="1:15">
      <c r="A3525" s="106">
        <v>2010</v>
      </c>
      <c r="B3525" s="106" t="s">
        <v>647</v>
      </c>
      <c r="C3525" s="106" t="s">
        <v>630</v>
      </c>
      <c r="D3525" s="106" t="s">
        <v>634</v>
      </c>
      <c r="E3525" s="106" t="s">
        <v>631</v>
      </c>
      <c r="F3525" s="106" t="s">
        <v>629</v>
      </c>
      <c r="G3525" s="106">
        <v>1.94</v>
      </c>
      <c r="H3525" s="106">
        <v>1.94</v>
      </c>
      <c r="I3525" s="106">
        <v>2.2000000000000002</v>
      </c>
      <c r="J3525" s="106">
        <v>2.64</v>
      </c>
      <c r="K3525" s="106">
        <v>3.89</v>
      </c>
      <c r="L3525" s="106">
        <v>4.8600000000000003</v>
      </c>
      <c r="M3525" s="106">
        <v>5.79</v>
      </c>
      <c r="N3525" s="106">
        <v>6.83</v>
      </c>
      <c r="O3525" s="106">
        <v>8.7899999999999991</v>
      </c>
    </row>
    <row r="3526" spans="1:15">
      <c r="A3526" s="106">
        <v>2010</v>
      </c>
      <c r="B3526" s="106" t="s">
        <v>647</v>
      </c>
      <c r="C3526" s="106" t="s">
        <v>626</v>
      </c>
      <c r="D3526" s="106" t="s">
        <v>634</v>
      </c>
      <c r="E3526" s="106" t="s">
        <v>631</v>
      </c>
      <c r="F3526" s="106" t="s">
        <v>301</v>
      </c>
      <c r="G3526" s="106">
        <v>3.5</v>
      </c>
      <c r="H3526" s="106">
        <v>3.86</v>
      </c>
      <c r="I3526" s="106">
        <v>4.38</v>
      </c>
      <c r="J3526" s="106">
        <v>5.25</v>
      </c>
      <c r="K3526" s="106">
        <v>6.81</v>
      </c>
      <c r="L3526" s="106">
        <v>7.94</v>
      </c>
      <c r="M3526" s="106">
        <v>8.2100000000000009</v>
      </c>
      <c r="N3526" s="106">
        <v>10.119999999999999</v>
      </c>
      <c r="O3526" s="106">
        <v>12.88</v>
      </c>
    </row>
    <row r="3527" spans="1:15">
      <c r="A3527" s="106">
        <v>2010</v>
      </c>
      <c r="B3527" s="106" t="s">
        <v>647</v>
      </c>
      <c r="C3527" s="106" t="s">
        <v>630</v>
      </c>
      <c r="D3527" s="106" t="s">
        <v>634</v>
      </c>
      <c r="E3527" s="106" t="s">
        <v>631</v>
      </c>
      <c r="F3527" s="106" t="s">
        <v>301</v>
      </c>
      <c r="G3527" s="106">
        <v>3.5</v>
      </c>
      <c r="H3527" s="106">
        <v>3.86</v>
      </c>
      <c r="I3527" s="106">
        <v>4.24</v>
      </c>
      <c r="J3527" s="106">
        <v>4.93</v>
      </c>
      <c r="K3527" s="106">
        <v>5.84</v>
      </c>
      <c r="L3527" s="106">
        <v>7.94</v>
      </c>
      <c r="M3527" s="106">
        <v>8.2100000000000009</v>
      </c>
      <c r="N3527" s="106">
        <v>9.39</v>
      </c>
      <c r="O3527" s="106">
        <v>12.88</v>
      </c>
    </row>
    <row r="3528" spans="1:15">
      <c r="A3528" s="106">
        <v>2010</v>
      </c>
      <c r="B3528" s="106" t="s">
        <v>647</v>
      </c>
      <c r="C3528" s="106" t="s">
        <v>626</v>
      </c>
      <c r="D3528" s="106" t="s">
        <v>634</v>
      </c>
      <c r="E3528" s="106" t="s">
        <v>631</v>
      </c>
      <c r="F3528" s="106" t="s">
        <v>353</v>
      </c>
      <c r="G3528" s="106">
        <v>1.94</v>
      </c>
      <c r="H3528" s="106">
        <v>1.94</v>
      </c>
      <c r="I3528" s="106">
        <v>2.2000000000000002</v>
      </c>
      <c r="J3528" s="106">
        <v>2.66</v>
      </c>
      <c r="K3528" s="106">
        <v>3.9</v>
      </c>
      <c r="L3528" s="106">
        <v>4.87</v>
      </c>
      <c r="M3528" s="106">
        <v>5.79</v>
      </c>
      <c r="N3528" s="106">
        <v>6.85</v>
      </c>
      <c r="O3528" s="106">
        <v>8.81</v>
      </c>
    </row>
    <row r="3529" spans="1:15">
      <c r="A3529" s="106">
        <v>2010</v>
      </c>
      <c r="B3529" s="106" t="s">
        <v>647</v>
      </c>
      <c r="C3529" s="106" t="s">
        <v>630</v>
      </c>
      <c r="D3529" s="106" t="s">
        <v>634</v>
      </c>
      <c r="E3529" s="106" t="s">
        <v>631</v>
      </c>
      <c r="F3529" s="106" t="s">
        <v>353</v>
      </c>
      <c r="G3529" s="106">
        <v>1.94</v>
      </c>
      <c r="H3529" s="106">
        <v>1.94</v>
      </c>
      <c r="I3529" s="106">
        <v>2.2000000000000002</v>
      </c>
      <c r="J3529" s="106">
        <v>2.66</v>
      </c>
      <c r="K3529" s="106">
        <v>3.9</v>
      </c>
      <c r="L3529" s="106">
        <v>4.8600000000000003</v>
      </c>
      <c r="M3529" s="106">
        <v>5.79</v>
      </c>
      <c r="N3529" s="106">
        <v>6.85</v>
      </c>
      <c r="O3529" s="106">
        <v>8.81</v>
      </c>
    </row>
    <row r="3530" spans="1:15">
      <c r="A3530" s="106">
        <v>2010</v>
      </c>
      <c r="B3530" s="106" t="s">
        <v>647</v>
      </c>
      <c r="C3530" s="106" t="s">
        <v>626</v>
      </c>
      <c r="D3530" s="106" t="s">
        <v>634</v>
      </c>
      <c r="E3530" s="106" t="s">
        <v>353</v>
      </c>
      <c r="F3530" s="106" t="s">
        <v>629</v>
      </c>
      <c r="G3530" s="106">
        <v>1.94</v>
      </c>
      <c r="H3530" s="106">
        <v>1.97</v>
      </c>
      <c r="I3530" s="106">
        <v>2.31</v>
      </c>
      <c r="J3530" s="106">
        <v>3.47</v>
      </c>
      <c r="K3530" s="106">
        <v>4.58</v>
      </c>
      <c r="L3530" s="106">
        <v>5.62</v>
      </c>
      <c r="M3530" s="106">
        <v>6.51</v>
      </c>
      <c r="N3530" s="106">
        <v>7.96</v>
      </c>
      <c r="O3530" s="106">
        <v>10.46</v>
      </c>
    </row>
    <row r="3531" spans="1:15">
      <c r="A3531" s="106">
        <v>2010</v>
      </c>
      <c r="B3531" s="106" t="s">
        <v>647</v>
      </c>
      <c r="C3531" s="106" t="s">
        <v>630</v>
      </c>
      <c r="D3531" s="106" t="s">
        <v>634</v>
      </c>
      <c r="E3531" s="106" t="s">
        <v>353</v>
      </c>
      <c r="F3531" s="106" t="s">
        <v>629</v>
      </c>
      <c r="G3531" s="106">
        <v>1.94</v>
      </c>
      <c r="H3531" s="106">
        <v>1.97</v>
      </c>
      <c r="I3531" s="106">
        <v>2.31</v>
      </c>
      <c r="J3531" s="106">
        <v>3.47</v>
      </c>
      <c r="K3531" s="106">
        <v>4.58</v>
      </c>
      <c r="L3531" s="106">
        <v>5.62</v>
      </c>
      <c r="M3531" s="106">
        <v>6.51</v>
      </c>
      <c r="N3531" s="106">
        <v>7.95</v>
      </c>
      <c r="O3531" s="106">
        <v>10.46</v>
      </c>
    </row>
    <row r="3532" spans="1:15">
      <c r="A3532" s="106">
        <v>2010</v>
      </c>
      <c r="B3532" s="106" t="s">
        <v>647</v>
      </c>
      <c r="C3532" s="106" t="s">
        <v>626</v>
      </c>
      <c r="D3532" s="106" t="s">
        <v>634</v>
      </c>
      <c r="E3532" s="106" t="s">
        <v>353</v>
      </c>
      <c r="F3532" s="106" t="s">
        <v>301</v>
      </c>
      <c r="G3532" s="106">
        <v>3.5</v>
      </c>
      <c r="H3532" s="106">
        <v>3.86</v>
      </c>
      <c r="I3532" s="106">
        <v>4.38</v>
      </c>
      <c r="J3532" s="106">
        <v>4.93</v>
      </c>
      <c r="K3532" s="106">
        <v>6.27</v>
      </c>
      <c r="L3532" s="106">
        <v>8.1300000000000008</v>
      </c>
      <c r="M3532" s="106">
        <v>8.2100000000000009</v>
      </c>
      <c r="N3532" s="106">
        <v>10.86</v>
      </c>
      <c r="O3532" s="106">
        <v>16.73</v>
      </c>
    </row>
    <row r="3533" spans="1:15">
      <c r="A3533" s="106">
        <v>2010</v>
      </c>
      <c r="B3533" s="106" t="s">
        <v>647</v>
      </c>
      <c r="C3533" s="106" t="s">
        <v>630</v>
      </c>
      <c r="D3533" s="106" t="s">
        <v>634</v>
      </c>
      <c r="E3533" s="106" t="s">
        <v>353</v>
      </c>
      <c r="F3533" s="106" t="s">
        <v>301</v>
      </c>
      <c r="G3533" s="106">
        <v>3.17</v>
      </c>
      <c r="H3533" s="106">
        <v>3.86</v>
      </c>
      <c r="I3533" s="106">
        <v>4.38</v>
      </c>
      <c r="J3533" s="106">
        <v>4.93</v>
      </c>
      <c r="K3533" s="106">
        <v>5.79</v>
      </c>
      <c r="L3533" s="106">
        <v>7.69</v>
      </c>
      <c r="M3533" s="106">
        <v>8.2100000000000009</v>
      </c>
      <c r="N3533" s="106">
        <v>10.86</v>
      </c>
      <c r="O3533" s="106">
        <v>16.73</v>
      </c>
    </row>
    <row r="3534" spans="1:15">
      <c r="A3534" s="106">
        <v>2010</v>
      </c>
      <c r="B3534" s="106" t="s">
        <v>647</v>
      </c>
      <c r="C3534" s="106" t="s">
        <v>626</v>
      </c>
      <c r="D3534" s="106" t="s">
        <v>634</v>
      </c>
      <c r="E3534" s="106" t="s">
        <v>353</v>
      </c>
      <c r="F3534" s="106" t="s">
        <v>353</v>
      </c>
      <c r="G3534" s="106">
        <v>1.94</v>
      </c>
      <c r="H3534" s="106">
        <v>1.97</v>
      </c>
      <c r="I3534" s="106">
        <v>2.31</v>
      </c>
      <c r="J3534" s="106">
        <v>3.49</v>
      </c>
      <c r="K3534" s="106">
        <v>4.59</v>
      </c>
      <c r="L3534" s="106">
        <v>5.63</v>
      </c>
      <c r="M3534" s="106">
        <v>6.52</v>
      </c>
      <c r="N3534" s="106">
        <v>7.96</v>
      </c>
      <c r="O3534" s="106">
        <v>10.48</v>
      </c>
    </row>
    <row r="3535" spans="1:15">
      <c r="A3535" s="106">
        <v>2010</v>
      </c>
      <c r="B3535" s="106" t="s">
        <v>647</v>
      </c>
      <c r="C3535" s="106" t="s">
        <v>630</v>
      </c>
      <c r="D3535" s="106" t="s">
        <v>634</v>
      </c>
      <c r="E3535" s="106" t="s">
        <v>353</v>
      </c>
      <c r="F3535" s="106" t="s">
        <v>353</v>
      </c>
      <c r="G3535" s="106">
        <v>1.94</v>
      </c>
      <c r="H3535" s="106">
        <v>1.97</v>
      </c>
      <c r="I3535" s="106">
        <v>2.31</v>
      </c>
      <c r="J3535" s="106">
        <v>3.49</v>
      </c>
      <c r="K3535" s="106">
        <v>4.59</v>
      </c>
      <c r="L3535" s="106">
        <v>5.62</v>
      </c>
      <c r="M3535" s="106">
        <v>6.52</v>
      </c>
      <c r="N3535" s="106">
        <v>7.96</v>
      </c>
      <c r="O3535" s="106">
        <v>10.48</v>
      </c>
    </row>
    <row r="3536" spans="1:15">
      <c r="A3536" s="106">
        <v>2010</v>
      </c>
      <c r="B3536" s="106" t="s">
        <v>307</v>
      </c>
      <c r="C3536" s="106" t="s">
        <v>626</v>
      </c>
      <c r="D3536" s="106" t="s">
        <v>627</v>
      </c>
      <c r="E3536" s="106" t="s">
        <v>628</v>
      </c>
      <c r="F3536" s="106" t="s">
        <v>629</v>
      </c>
      <c r="G3536" s="106">
        <v>11.3</v>
      </c>
      <c r="H3536" s="106">
        <v>13.8</v>
      </c>
      <c r="I3536" s="106">
        <v>16.04</v>
      </c>
      <c r="J3536" s="106">
        <v>18.22</v>
      </c>
      <c r="K3536" s="106">
        <v>20.52</v>
      </c>
      <c r="L3536" s="106">
        <v>23.43</v>
      </c>
      <c r="M3536" s="106">
        <v>27.04</v>
      </c>
      <c r="N3536" s="106">
        <v>32.78</v>
      </c>
      <c r="O3536" s="106">
        <v>43.59</v>
      </c>
    </row>
    <row r="3537" spans="1:15">
      <c r="A3537" s="106">
        <v>2010</v>
      </c>
      <c r="B3537" s="106" t="s">
        <v>307</v>
      </c>
      <c r="C3537" s="106" t="s">
        <v>630</v>
      </c>
      <c r="D3537" s="106" t="s">
        <v>627</v>
      </c>
      <c r="E3537" s="106" t="s">
        <v>628</v>
      </c>
      <c r="F3537" s="106" t="s">
        <v>629</v>
      </c>
      <c r="G3537" s="106">
        <v>11.3</v>
      </c>
      <c r="H3537" s="106">
        <v>13.8</v>
      </c>
      <c r="I3537" s="106">
        <v>16.04</v>
      </c>
      <c r="J3537" s="106">
        <v>18.22</v>
      </c>
      <c r="K3537" s="106">
        <v>20.52</v>
      </c>
      <c r="L3537" s="106">
        <v>23.43</v>
      </c>
      <c r="M3537" s="106">
        <v>27.04</v>
      </c>
      <c r="N3537" s="106">
        <v>32.78</v>
      </c>
      <c r="O3537" s="106">
        <v>43.59</v>
      </c>
    </row>
    <row r="3538" spans="1:15">
      <c r="A3538" s="106">
        <v>2010</v>
      </c>
      <c r="B3538" s="106" t="s">
        <v>307</v>
      </c>
      <c r="C3538" s="106" t="s">
        <v>626</v>
      </c>
      <c r="D3538" s="106" t="s">
        <v>627</v>
      </c>
      <c r="E3538" s="106" t="s">
        <v>628</v>
      </c>
      <c r="F3538" s="106" t="s">
        <v>301</v>
      </c>
      <c r="G3538" s="106">
        <v>8.9600000000000009</v>
      </c>
      <c r="H3538" s="106">
        <v>11.06</v>
      </c>
      <c r="I3538" s="106">
        <v>12.83</v>
      </c>
      <c r="J3538" s="106">
        <v>15.19</v>
      </c>
      <c r="K3538" s="106">
        <v>17.61</v>
      </c>
      <c r="L3538" s="106">
        <v>20.239999999999998</v>
      </c>
      <c r="M3538" s="106">
        <v>23.49</v>
      </c>
      <c r="N3538" s="106">
        <v>28.34</v>
      </c>
      <c r="O3538" s="106">
        <v>37.840000000000003</v>
      </c>
    </row>
    <row r="3539" spans="1:15">
      <c r="A3539" s="106">
        <v>2010</v>
      </c>
      <c r="B3539" s="106" t="s">
        <v>307</v>
      </c>
      <c r="C3539" s="106" t="s">
        <v>630</v>
      </c>
      <c r="D3539" s="106" t="s">
        <v>627</v>
      </c>
      <c r="E3539" s="106" t="s">
        <v>628</v>
      </c>
      <c r="F3539" s="106" t="s">
        <v>301</v>
      </c>
      <c r="G3539" s="106">
        <v>8.9600000000000009</v>
      </c>
      <c r="H3539" s="106">
        <v>11.06</v>
      </c>
      <c r="I3539" s="106">
        <v>12.83</v>
      </c>
      <c r="J3539" s="106">
        <v>15.19</v>
      </c>
      <c r="K3539" s="106">
        <v>17.61</v>
      </c>
      <c r="L3539" s="106">
        <v>20.239999999999998</v>
      </c>
      <c r="M3539" s="106">
        <v>23.49</v>
      </c>
      <c r="N3539" s="106">
        <v>28.34</v>
      </c>
      <c r="O3539" s="106">
        <v>37.840000000000003</v>
      </c>
    </row>
    <row r="3540" spans="1:15">
      <c r="A3540" s="106">
        <v>2010</v>
      </c>
      <c r="B3540" s="106" t="s">
        <v>307</v>
      </c>
      <c r="C3540" s="106" t="s">
        <v>626</v>
      </c>
      <c r="D3540" s="106" t="s">
        <v>627</v>
      </c>
      <c r="E3540" s="106" t="s">
        <v>628</v>
      </c>
      <c r="F3540" s="106" t="s">
        <v>353</v>
      </c>
      <c r="G3540" s="106">
        <v>11.07</v>
      </c>
      <c r="H3540" s="106">
        <v>13.52</v>
      </c>
      <c r="I3540" s="106">
        <v>15.8</v>
      </c>
      <c r="J3540" s="106">
        <v>17.940000000000001</v>
      </c>
      <c r="K3540" s="106">
        <v>20.260000000000002</v>
      </c>
      <c r="L3540" s="106">
        <v>23.15</v>
      </c>
      <c r="M3540" s="106">
        <v>26.82</v>
      </c>
      <c r="N3540" s="106">
        <v>32.479999999999997</v>
      </c>
      <c r="O3540" s="106">
        <v>43.14</v>
      </c>
    </row>
    <row r="3541" spans="1:15">
      <c r="A3541" s="106">
        <v>2010</v>
      </c>
      <c r="B3541" s="106" t="s">
        <v>307</v>
      </c>
      <c r="C3541" s="106" t="s">
        <v>630</v>
      </c>
      <c r="D3541" s="106" t="s">
        <v>627</v>
      </c>
      <c r="E3541" s="106" t="s">
        <v>628</v>
      </c>
      <c r="F3541" s="106" t="s">
        <v>353</v>
      </c>
      <c r="G3541" s="106">
        <v>11.07</v>
      </c>
      <c r="H3541" s="106">
        <v>13.52</v>
      </c>
      <c r="I3541" s="106">
        <v>15.8</v>
      </c>
      <c r="J3541" s="106">
        <v>17.940000000000001</v>
      </c>
      <c r="K3541" s="106">
        <v>20.260000000000002</v>
      </c>
      <c r="L3541" s="106">
        <v>23.15</v>
      </c>
      <c r="M3541" s="106">
        <v>26.82</v>
      </c>
      <c r="N3541" s="106">
        <v>32.479999999999997</v>
      </c>
      <c r="O3541" s="106">
        <v>43.14</v>
      </c>
    </row>
    <row r="3542" spans="1:15">
      <c r="A3542" s="106">
        <v>2010</v>
      </c>
      <c r="B3542" s="106" t="s">
        <v>307</v>
      </c>
      <c r="C3542" s="106" t="s">
        <v>626</v>
      </c>
      <c r="D3542" s="106" t="s">
        <v>627</v>
      </c>
      <c r="E3542" s="106" t="s">
        <v>631</v>
      </c>
      <c r="F3542" s="106" t="s">
        <v>629</v>
      </c>
      <c r="G3542" s="106">
        <v>7.19</v>
      </c>
      <c r="H3542" s="106">
        <v>7.99</v>
      </c>
      <c r="I3542" s="106">
        <v>8.7100000000000009</v>
      </c>
      <c r="J3542" s="106">
        <v>9.42</v>
      </c>
      <c r="K3542" s="106">
        <v>10.220000000000001</v>
      </c>
      <c r="L3542" s="106">
        <v>11.27</v>
      </c>
      <c r="M3542" s="106">
        <v>12.52</v>
      </c>
      <c r="N3542" s="106">
        <v>14.41</v>
      </c>
      <c r="O3542" s="106">
        <v>17.75</v>
      </c>
    </row>
    <row r="3543" spans="1:15">
      <c r="A3543" s="106">
        <v>2010</v>
      </c>
      <c r="B3543" s="106" t="s">
        <v>307</v>
      </c>
      <c r="C3543" s="106" t="s">
        <v>630</v>
      </c>
      <c r="D3543" s="106" t="s">
        <v>627</v>
      </c>
      <c r="E3543" s="106" t="s">
        <v>631</v>
      </c>
      <c r="F3543" s="106" t="s">
        <v>629</v>
      </c>
      <c r="G3543" s="106">
        <v>7.19</v>
      </c>
      <c r="H3543" s="106">
        <v>7.99</v>
      </c>
      <c r="I3543" s="106">
        <v>8.7100000000000009</v>
      </c>
      <c r="J3543" s="106">
        <v>9.42</v>
      </c>
      <c r="K3543" s="106">
        <v>10.220000000000001</v>
      </c>
      <c r="L3543" s="106">
        <v>11.27</v>
      </c>
      <c r="M3543" s="106">
        <v>12.52</v>
      </c>
      <c r="N3543" s="106">
        <v>14.41</v>
      </c>
      <c r="O3543" s="106">
        <v>17.75</v>
      </c>
    </row>
    <row r="3544" spans="1:15">
      <c r="A3544" s="106">
        <v>2010</v>
      </c>
      <c r="B3544" s="106" t="s">
        <v>307</v>
      </c>
      <c r="C3544" s="106" t="s">
        <v>626</v>
      </c>
      <c r="D3544" s="106" t="s">
        <v>627</v>
      </c>
      <c r="E3544" s="106" t="s">
        <v>631</v>
      </c>
      <c r="F3544" s="106" t="s">
        <v>301</v>
      </c>
      <c r="G3544" s="106">
        <v>6.9</v>
      </c>
      <c r="H3544" s="106">
        <v>6.97</v>
      </c>
      <c r="I3544" s="106">
        <v>7.12</v>
      </c>
      <c r="J3544" s="106">
        <v>7.48</v>
      </c>
      <c r="K3544" s="106">
        <v>7.92</v>
      </c>
      <c r="L3544" s="106">
        <v>8.5399999999999991</v>
      </c>
      <c r="M3544" s="106">
        <v>9.4</v>
      </c>
      <c r="N3544" s="106">
        <v>10.63</v>
      </c>
      <c r="O3544" s="106">
        <v>13.1</v>
      </c>
    </row>
    <row r="3545" spans="1:15">
      <c r="A3545" s="106">
        <v>2010</v>
      </c>
      <c r="B3545" s="106" t="s">
        <v>307</v>
      </c>
      <c r="C3545" s="106" t="s">
        <v>630</v>
      </c>
      <c r="D3545" s="106" t="s">
        <v>627</v>
      </c>
      <c r="E3545" s="106" t="s">
        <v>631</v>
      </c>
      <c r="F3545" s="106" t="s">
        <v>301</v>
      </c>
      <c r="G3545" s="106">
        <v>6.9</v>
      </c>
      <c r="H3545" s="106">
        <v>6.97</v>
      </c>
      <c r="I3545" s="106">
        <v>7.12</v>
      </c>
      <c r="J3545" s="106">
        <v>7.48</v>
      </c>
      <c r="K3545" s="106">
        <v>7.92</v>
      </c>
      <c r="L3545" s="106">
        <v>8.5399999999999991</v>
      </c>
      <c r="M3545" s="106">
        <v>9.4</v>
      </c>
      <c r="N3545" s="106">
        <v>10.63</v>
      </c>
      <c r="O3545" s="106">
        <v>13.1</v>
      </c>
    </row>
    <row r="3546" spans="1:15">
      <c r="A3546" s="106">
        <v>2010</v>
      </c>
      <c r="B3546" s="106" t="s">
        <v>307</v>
      </c>
      <c r="C3546" s="106" t="s">
        <v>626</v>
      </c>
      <c r="D3546" s="106" t="s">
        <v>627</v>
      </c>
      <c r="E3546" s="106" t="s">
        <v>631</v>
      </c>
      <c r="F3546" s="106" t="s">
        <v>353</v>
      </c>
      <c r="G3546" s="106">
        <v>6.96</v>
      </c>
      <c r="H3546" s="106">
        <v>7.38</v>
      </c>
      <c r="I3546" s="106">
        <v>8.06</v>
      </c>
      <c r="J3546" s="106">
        <v>8.7200000000000006</v>
      </c>
      <c r="K3546" s="106">
        <v>9.5</v>
      </c>
      <c r="L3546" s="106">
        <v>10.44</v>
      </c>
      <c r="M3546" s="106">
        <v>11.67</v>
      </c>
      <c r="N3546" s="106">
        <v>13.42</v>
      </c>
      <c r="O3546" s="106">
        <v>16.62</v>
      </c>
    </row>
    <row r="3547" spans="1:15">
      <c r="A3547" s="106">
        <v>2010</v>
      </c>
      <c r="B3547" s="106" t="s">
        <v>307</v>
      </c>
      <c r="C3547" s="106" t="s">
        <v>630</v>
      </c>
      <c r="D3547" s="106" t="s">
        <v>627</v>
      </c>
      <c r="E3547" s="106" t="s">
        <v>631</v>
      </c>
      <c r="F3547" s="106" t="s">
        <v>353</v>
      </c>
      <c r="G3547" s="106">
        <v>6.96</v>
      </c>
      <c r="H3547" s="106">
        <v>7.38</v>
      </c>
      <c r="I3547" s="106">
        <v>8.06</v>
      </c>
      <c r="J3547" s="106">
        <v>8.7200000000000006</v>
      </c>
      <c r="K3547" s="106">
        <v>9.5</v>
      </c>
      <c r="L3547" s="106">
        <v>10.44</v>
      </c>
      <c r="M3547" s="106">
        <v>11.67</v>
      </c>
      <c r="N3547" s="106">
        <v>13.42</v>
      </c>
      <c r="O3547" s="106">
        <v>16.62</v>
      </c>
    </row>
    <row r="3548" spans="1:15">
      <c r="A3548" s="106">
        <v>2010</v>
      </c>
      <c r="B3548" s="106" t="s">
        <v>307</v>
      </c>
      <c r="C3548" s="106" t="s">
        <v>626</v>
      </c>
      <c r="D3548" s="106" t="s">
        <v>627</v>
      </c>
      <c r="E3548" s="106" t="s">
        <v>353</v>
      </c>
      <c r="F3548" s="106" t="s">
        <v>629</v>
      </c>
      <c r="G3548" s="106">
        <v>8.25</v>
      </c>
      <c r="H3548" s="106">
        <v>9.84</v>
      </c>
      <c r="I3548" s="106">
        <v>11.46</v>
      </c>
      <c r="J3548" s="106">
        <v>13.41</v>
      </c>
      <c r="K3548" s="106">
        <v>15.74</v>
      </c>
      <c r="L3548" s="106">
        <v>18.420000000000002</v>
      </c>
      <c r="M3548" s="106">
        <v>21.73</v>
      </c>
      <c r="N3548" s="106">
        <v>26.82</v>
      </c>
      <c r="O3548" s="106">
        <v>36.32</v>
      </c>
    </row>
    <row r="3549" spans="1:15">
      <c r="A3549" s="106">
        <v>2010</v>
      </c>
      <c r="B3549" s="106" t="s">
        <v>307</v>
      </c>
      <c r="C3549" s="106" t="s">
        <v>630</v>
      </c>
      <c r="D3549" s="106" t="s">
        <v>627</v>
      </c>
      <c r="E3549" s="106" t="s">
        <v>353</v>
      </c>
      <c r="F3549" s="106" t="s">
        <v>629</v>
      </c>
      <c r="G3549" s="106">
        <v>8.25</v>
      </c>
      <c r="H3549" s="106">
        <v>9.84</v>
      </c>
      <c r="I3549" s="106">
        <v>11.46</v>
      </c>
      <c r="J3549" s="106">
        <v>13.41</v>
      </c>
      <c r="K3549" s="106">
        <v>15.74</v>
      </c>
      <c r="L3549" s="106">
        <v>18.420000000000002</v>
      </c>
      <c r="M3549" s="106">
        <v>21.73</v>
      </c>
      <c r="N3549" s="106">
        <v>26.82</v>
      </c>
      <c r="O3549" s="106">
        <v>36.32</v>
      </c>
    </row>
    <row r="3550" spans="1:15">
      <c r="A3550" s="106">
        <v>2010</v>
      </c>
      <c r="B3550" s="106" t="s">
        <v>307</v>
      </c>
      <c r="C3550" s="106" t="s">
        <v>626</v>
      </c>
      <c r="D3550" s="106" t="s">
        <v>627</v>
      </c>
      <c r="E3550" s="106" t="s">
        <v>353</v>
      </c>
      <c r="F3550" s="106" t="s">
        <v>301</v>
      </c>
      <c r="G3550" s="106">
        <v>6.92</v>
      </c>
      <c r="H3550" s="106">
        <v>7.03</v>
      </c>
      <c r="I3550" s="106">
        <v>7.45</v>
      </c>
      <c r="J3550" s="106">
        <v>8.08</v>
      </c>
      <c r="K3550" s="106">
        <v>8.85</v>
      </c>
      <c r="L3550" s="106">
        <v>9.99</v>
      </c>
      <c r="M3550" s="106">
        <v>11.76</v>
      </c>
      <c r="N3550" s="106">
        <v>15.06</v>
      </c>
      <c r="O3550" s="106">
        <v>22.27</v>
      </c>
    </row>
    <row r="3551" spans="1:15">
      <c r="A3551" s="106">
        <v>2010</v>
      </c>
      <c r="B3551" s="106" t="s">
        <v>307</v>
      </c>
      <c r="C3551" s="106" t="s">
        <v>630</v>
      </c>
      <c r="D3551" s="106" t="s">
        <v>627</v>
      </c>
      <c r="E3551" s="106" t="s">
        <v>353</v>
      </c>
      <c r="F3551" s="106" t="s">
        <v>301</v>
      </c>
      <c r="G3551" s="106">
        <v>6.92</v>
      </c>
      <c r="H3551" s="106">
        <v>7.03</v>
      </c>
      <c r="I3551" s="106">
        <v>7.45</v>
      </c>
      <c r="J3551" s="106">
        <v>8.08</v>
      </c>
      <c r="K3551" s="106">
        <v>8.85</v>
      </c>
      <c r="L3551" s="106">
        <v>9.99</v>
      </c>
      <c r="M3551" s="106">
        <v>11.76</v>
      </c>
      <c r="N3551" s="106">
        <v>15.06</v>
      </c>
      <c r="O3551" s="106">
        <v>22.27</v>
      </c>
    </row>
    <row r="3552" spans="1:15">
      <c r="A3552" s="106">
        <v>2010</v>
      </c>
      <c r="B3552" s="106" t="s">
        <v>307</v>
      </c>
      <c r="C3552" s="106" t="s">
        <v>626</v>
      </c>
      <c r="D3552" s="106" t="s">
        <v>627</v>
      </c>
      <c r="E3552" s="106" t="s">
        <v>353</v>
      </c>
      <c r="F3552" s="106" t="s">
        <v>353</v>
      </c>
      <c r="G3552" s="106">
        <v>7.48</v>
      </c>
      <c r="H3552" s="106">
        <v>8.8000000000000007</v>
      </c>
      <c r="I3552" s="106">
        <v>10.28</v>
      </c>
      <c r="J3552" s="106">
        <v>12.03</v>
      </c>
      <c r="K3552" s="106">
        <v>14.3</v>
      </c>
      <c r="L3552" s="106">
        <v>16.940000000000001</v>
      </c>
      <c r="M3552" s="106">
        <v>20.260000000000002</v>
      </c>
      <c r="N3552" s="106">
        <v>25.21</v>
      </c>
      <c r="O3552" s="106">
        <v>34.380000000000003</v>
      </c>
    </row>
    <row r="3553" spans="1:15">
      <c r="A3553" s="106">
        <v>2010</v>
      </c>
      <c r="B3553" s="106" t="s">
        <v>307</v>
      </c>
      <c r="C3553" s="106" t="s">
        <v>630</v>
      </c>
      <c r="D3553" s="106" t="s">
        <v>627</v>
      </c>
      <c r="E3553" s="106" t="s">
        <v>353</v>
      </c>
      <c r="F3553" s="106" t="s">
        <v>353</v>
      </c>
      <c r="G3553" s="106">
        <v>7.48</v>
      </c>
      <c r="H3553" s="106">
        <v>8.8000000000000007</v>
      </c>
      <c r="I3553" s="106">
        <v>10.28</v>
      </c>
      <c r="J3553" s="106">
        <v>12.03</v>
      </c>
      <c r="K3553" s="106">
        <v>14.3</v>
      </c>
      <c r="L3553" s="106">
        <v>16.940000000000001</v>
      </c>
      <c r="M3553" s="106">
        <v>20.260000000000002</v>
      </c>
      <c r="N3553" s="106">
        <v>25.21</v>
      </c>
      <c r="O3553" s="106">
        <v>34.380000000000003</v>
      </c>
    </row>
    <row r="3554" spans="1:15">
      <c r="A3554" s="106">
        <v>2010</v>
      </c>
      <c r="B3554" s="106" t="s">
        <v>307</v>
      </c>
      <c r="C3554" s="106" t="s">
        <v>626</v>
      </c>
      <c r="D3554" s="106" t="s">
        <v>113</v>
      </c>
      <c r="E3554" s="106" t="s">
        <v>628</v>
      </c>
      <c r="F3554" s="106" t="s">
        <v>629</v>
      </c>
      <c r="G3554" s="106">
        <v>11.74</v>
      </c>
      <c r="H3554" s="106">
        <v>13.98</v>
      </c>
      <c r="I3554" s="106">
        <v>15.88</v>
      </c>
      <c r="J3554" s="106">
        <v>17.87</v>
      </c>
      <c r="K3554" s="106">
        <v>19.91</v>
      </c>
      <c r="L3554" s="106">
        <v>22.18</v>
      </c>
      <c r="M3554" s="106">
        <v>25.11</v>
      </c>
      <c r="N3554" s="106">
        <v>29.25</v>
      </c>
      <c r="O3554" s="106">
        <v>37.049999999999997</v>
      </c>
    </row>
    <row r="3555" spans="1:15">
      <c r="A3555" s="106">
        <v>2010</v>
      </c>
      <c r="B3555" s="106" t="s">
        <v>307</v>
      </c>
      <c r="C3555" s="106" t="s">
        <v>630</v>
      </c>
      <c r="D3555" s="106" t="s">
        <v>113</v>
      </c>
      <c r="E3555" s="106" t="s">
        <v>628</v>
      </c>
      <c r="F3555" s="106" t="s">
        <v>629</v>
      </c>
      <c r="G3555" s="106">
        <v>11.74</v>
      </c>
      <c r="H3555" s="106">
        <v>13.98</v>
      </c>
      <c r="I3555" s="106">
        <v>15.88</v>
      </c>
      <c r="J3555" s="106">
        <v>17.87</v>
      </c>
      <c r="K3555" s="106">
        <v>19.91</v>
      </c>
      <c r="L3555" s="106">
        <v>22.18</v>
      </c>
      <c r="M3555" s="106">
        <v>25.11</v>
      </c>
      <c r="N3555" s="106">
        <v>29.25</v>
      </c>
      <c r="O3555" s="106">
        <v>37.049999999999997</v>
      </c>
    </row>
    <row r="3556" spans="1:15">
      <c r="A3556" s="106">
        <v>2010</v>
      </c>
      <c r="B3556" s="106" t="s">
        <v>307</v>
      </c>
      <c r="C3556" s="106" t="s">
        <v>626</v>
      </c>
      <c r="D3556" s="106" t="s">
        <v>113</v>
      </c>
      <c r="E3556" s="106" t="s">
        <v>628</v>
      </c>
      <c r="F3556" s="106" t="s">
        <v>301</v>
      </c>
      <c r="G3556" s="106">
        <v>9.56</v>
      </c>
      <c r="H3556" s="106">
        <v>11.25</v>
      </c>
      <c r="I3556" s="106">
        <v>12.19</v>
      </c>
      <c r="J3556" s="106">
        <v>13.07</v>
      </c>
      <c r="K3556" s="106">
        <v>14.57</v>
      </c>
      <c r="L3556" s="106">
        <v>16.61</v>
      </c>
      <c r="M3556" s="106">
        <v>19.670000000000002</v>
      </c>
      <c r="N3556" s="106">
        <v>26.26</v>
      </c>
      <c r="O3556" s="106">
        <v>33.5</v>
      </c>
    </row>
    <row r="3557" spans="1:15">
      <c r="A3557" s="106">
        <v>2010</v>
      </c>
      <c r="B3557" s="106" t="s">
        <v>307</v>
      </c>
      <c r="C3557" s="106" t="s">
        <v>630</v>
      </c>
      <c r="D3557" s="106" t="s">
        <v>113</v>
      </c>
      <c r="E3557" s="106" t="s">
        <v>628</v>
      </c>
      <c r="F3557" s="106" t="s">
        <v>301</v>
      </c>
      <c r="G3557" s="106">
        <v>9.56</v>
      </c>
      <c r="H3557" s="106">
        <v>11.25</v>
      </c>
      <c r="I3557" s="106">
        <v>12.19</v>
      </c>
      <c r="J3557" s="106">
        <v>13.07</v>
      </c>
      <c r="K3557" s="106">
        <v>14.57</v>
      </c>
      <c r="L3557" s="106">
        <v>16.61</v>
      </c>
      <c r="M3557" s="106">
        <v>19.670000000000002</v>
      </c>
      <c r="N3557" s="106">
        <v>26.26</v>
      </c>
      <c r="O3557" s="106">
        <v>33.5</v>
      </c>
    </row>
    <row r="3558" spans="1:15">
      <c r="A3558" s="106">
        <v>2010</v>
      </c>
      <c r="B3558" s="106" t="s">
        <v>307</v>
      </c>
      <c r="C3558" s="106" t="s">
        <v>626</v>
      </c>
      <c r="D3558" s="106" t="s">
        <v>113</v>
      </c>
      <c r="E3558" s="106" t="s">
        <v>628</v>
      </c>
      <c r="F3558" s="106" t="s">
        <v>353</v>
      </c>
      <c r="G3558" s="106">
        <v>11.62</v>
      </c>
      <c r="H3558" s="106">
        <v>13.78</v>
      </c>
      <c r="I3558" s="106">
        <v>15.62</v>
      </c>
      <c r="J3558" s="106">
        <v>17.670000000000002</v>
      </c>
      <c r="K3558" s="106">
        <v>19.649999999999999</v>
      </c>
      <c r="L3558" s="106">
        <v>21.99</v>
      </c>
      <c r="M3558" s="106">
        <v>24.93</v>
      </c>
      <c r="N3558" s="106">
        <v>29.08</v>
      </c>
      <c r="O3558" s="106">
        <v>37</v>
      </c>
    </row>
    <row r="3559" spans="1:15">
      <c r="A3559" s="106">
        <v>2010</v>
      </c>
      <c r="B3559" s="106" t="s">
        <v>307</v>
      </c>
      <c r="C3559" s="106" t="s">
        <v>630</v>
      </c>
      <c r="D3559" s="106" t="s">
        <v>113</v>
      </c>
      <c r="E3559" s="106" t="s">
        <v>628</v>
      </c>
      <c r="F3559" s="106" t="s">
        <v>353</v>
      </c>
      <c r="G3559" s="106">
        <v>11.62</v>
      </c>
      <c r="H3559" s="106">
        <v>13.78</v>
      </c>
      <c r="I3559" s="106">
        <v>15.62</v>
      </c>
      <c r="J3559" s="106">
        <v>17.670000000000002</v>
      </c>
      <c r="K3559" s="106">
        <v>19.649999999999999</v>
      </c>
      <c r="L3559" s="106">
        <v>21.99</v>
      </c>
      <c r="M3559" s="106">
        <v>24.93</v>
      </c>
      <c r="N3559" s="106">
        <v>29.08</v>
      </c>
      <c r="O3559" s="106">
        <v>37</v>
      </c>
    </row>
    <row r="3560" spans="1:15">
      <c r="A3560" s="106">
        <v>2010</v>
      </c>
      <c r="B3560" s="106" t="s">
        <v>307</v>
      </c>
      <c r="C3560" s="106" t="s">
        <v>626</v>
      </c>
      <c r="D3560" s="106" t="s">
        <v>113</v>
      </c>
      <c r="E3560" s="106" t="s">
        <v>631</v>
      </c>
      <c r="F3560" s="106" t="s">
        <v>629</v>
      </c>
      <c r="G3560" s="106">
        <v>8.4499999999999993</v>
      </c>
      <c r="H3560" s="106">
        <v>9.9</v>
      </c>
      <c r="I3560" s="106">
        <v>11.03</v>
      </c>
      <c r="J3560" s="106">
        <v>11.91</v>
      </c>
      <c r="K3560" s="106">
        <v>12.88</v>
      </c>
      <c r="L3560" s="106">
        <v>13.93</v>
      </c>
      <c r="M3560" s="106">
        <v>15.14</v>
      </c>
      <c r="N3560" s="106">
        <v>16.52</v>
      </c>
      <c r="O3560" s="106">
        <v>18.79</v>
      </c>
    </row>
    <row r="3561" spans="1:15">
      <c r="A3561" s="106">
        <v>2010</v>
      </c>
      <c r="B3561" s="106" t="s">
        <v>307</v>
      </c>
      <c r="C3561" s="106" t="s">
        <v>630</v>
      </c>
      <c r="D3561" s="106" t="s">
        <v>113</v>
      </c>
      <c r="E3561" s="106" t="s">
        <v>631</v>
      </c>
      <c r="F3561" s="106" t="s">
        <v>629</v>
      </c>
      <c r="G3561" s="106">
        <v>8.4499999999999993</v>
      </c>
      <c r="H3561" s="106">
        <v>9.9</v>
      </c>
      <c r="I3561" s="106">
        <v>11.03</v>
      </c>
      <c r="J3561" s="106">
        <v>11.91</v>
      </c>
      <c r="K3561" s="106">
        <v>12.88</v>
      </c>
      <c r="L3561" s="106">
        <v>13.93</v>
      </c>
      <c r="M3561" s="106">
        <v>15.14</v>
      </c>
      <c r="N3561" s="106">
        <v>16.52</v>
      </c>
      <c r="O3561" s="106">
        <v>18.79</v>
      </c>
    </row>
    <row r="3562" spans="1:15">
      <c r="A3562" s="106">
        <v>2010</v>
      </c>
      <c r="B3562" s="106" t="s">
        <v>307</v>
      </c>
      <c r="C3562" s="106" t="s">
        <v>626</v>
      </c>
      <c r="D3562" s="106" t="s">
        <v>113</v>
      </c>
      <c r="E3562" s="106" t="s">
        <v>631</v>
      </c>
      <c r="F3562" s="106" t="s">
        <v>301</v>
      </c>
      <c r="G3562" s="106">
        <v>7.06</v>
      </c>
      <c r="H3562" s="106">
        <v>7.51</v>
      </c>
      <c r="I3562" s="106">
        <v>8.17</v>
      </c>
      <c r="J3562" s="106">
        <v>9.15</v>
      </c>
      <c r="K3562" s="106">
        <v>9.7799999999999994</v>
      </c>
      <c r="L3562" s="106">
        <v>10.53</v>
      </c>
      <c r="M3562" s="106">
        <v>11.77</v>
      </c>
      <c r="N3562" s="106">
        <v>13.43</v>
      </c>
      <c r="O3562" s="106">
        <v>19.48</v>
      </c>
    </row>
    <row r="3563" spans="1:15">
      <c r="A3563" s="106">
        <v>2010</v>
      </c>
      <c r="B3563" s="106" t="s">
        <v>307</v>
      </c>
      <c r="C3563" s="106" t="s">
        <v>630</v>
      </c>
      <c r="D3563" s="106" t="s">
        <v>113</v>
      </c>
      <c r="E3563" s="106" t="s">
        <v>631</v>
      </c>
      <c r="F3563" s="106" t="s">
        <v>301</v>
      </c>
      <c r="G3563" s="106">
        <v>7.06</v>
      </c>
      <c r="H3563" s="106">
        <v>7.51</v>
      </c>
      <c r="I3563" s="106">
        <v>8.17</v>
      </c>
      <c r="J3563" s="106">
        <v>9.15</v>
      </c>
      <c r="K3563" s="106">
        <v>9.7799999999999994</v>
      </c>
      <c r="L3563" s="106">
        <v>10.53</v>
      </c>
      <c r="M3563" s="106">
        <v>11.77</v>
      </c>
      <c r="N3563" s="106">
        <v>13.43</v>
      </c>
      <c r="O3563" s="106">
        <v>19.48</v>
      </c>
    </row>
    <row r="3564" spans="1:15">
      <c r="A3564" s="106">
        <v>2010</v>
      </c>
      <c r="B3564" s="106" t="s">
        <v>307</v>
      </c>
      <c r="C3564" s="106" t="s">
        <v>626</v>
      </c>
      <c r="D3564" s="106" t="s">
        <v>113</v>
      </c>
      <c r="E3564" s="106" t="s">
        <v>631</v>
      </c>
      <c r="F3564" s="106" t="s">
        <v>353</v>
      </c>
      <c r="G3564" s="106">
        <v>8.08</v>
      </c>
      <c r="H3564" s="106">
        <v>9.58</v>
      </c>
      <c r="I3564" s="106">
        <v>10.67</v>
      </c>
      <c r="J3564" s="106">
        <v>11.68</v>
      </c>
      <c r="K3564" s="106">
        <v>12.65</v>
      </c>
      <c r="L3564" s="106">
        <v>13.72</v>
      </c>
      <c r="M3564" s="106">
        <v>14.99</v>
      </c>
      <c r="N3564" s="106">
        <v>16.440000000000001</v>
      </c>
      <c r="O3564" s="106">
        <v>18.79</v>
      </c>
    </row>
    <row r="3565" spans="1:15">
      <c r="A3565" s="106">
        <v>2010</v>
      </c>
      <c r="B3565" s="106" t="s">
        <v>307</v>
      </c>
      <c r="C3565" s="106" t="s">
        <v>630</v>
      </c>
      <c r="D3565" s="106" t="s">
        <v>113</v>
      </c>
      <c r="E3565" s="106" t="s">
        <v>631</v>
      </c>
      <c r="F3565" s="106" t="s">
        <v>353</v>
      </c>
      <c r="G3565" s="106">
        <v>8.08</v>
      </c>
      <c r="H3565" s="106">
        <v>9.58</v>
      </c>
      <c r="I3565" s="106">
        <v>10.67</v>
      </c>
      <c r="J3565" s="106">
        <v>11.68</v>
      </c>
      <c r="K3565" s="106">
        <v>12.65</v>
      </c>
      <c r="L3565" s="106">
        <v>13.72</v>
      </c>
      <c r="M3565" s="106">
        <v>14.99</v>
      </c>
      <c r="N3565" s="106">
        <v>16.440000000000001</v>
      </c>
      <c r="O3565" s="106">
        <v>18.79</v>
      </c>
    </row>
    <row r="3566" spans="1:15">
      <c r="A3566" s="106">
        <v>2010</v>
      </c>
      <c r="B3566" s="106" t="s">
        <v>307</v>
      </c>
      <c r="C3566" s="106" t="s">
        <v>626</v>
      </c>
      <c r="D3566" s="106" t="s">
        <v>113</v>
      </c>
      <c r="E3566" s="106" t="s">
        <v>353</v>
      </c>
      <c r="F3566" s="106" t="s">
        <v>629</v>
      </c>
      <c r="G3566" s="106">
        <v>9.31</v>
      </c>
      <c r="H3566" s="106">
        <v>11.03</v>
      </c>
      <c r="I3566" s="106">
        <v>12.24</v>
      </c>
      <c r="J3566" s="106">
        <v>13.6</v>
      </c>
      <c r="K3566" s="106">
        <v>14.96</v>
      </c>
      <c r="L3566" s="106">
        <v>16.600000000000001</v>
      </c>
      <c r="M3566" s="106">
        <v>18.670000000000002</v>
      </c>
      <c r="N3566" s="106">
        <v>22.16</v>
      </c>
      <c r="O3566" s="106">
        <v>28.97</v>
      </c>
    </row>
    <row r="3567" spans="1:15">
      <c r="A3567" s="106">
        <v>2010</v>
      </c>
      <c r="B3567" s="106" t="s">
        <v>307</v>
      </c>
      <c r="C3567" s="106" t="s">
        <v>630</v>
      </c>
      <c r="D3567" s="106" t="s">
        <v>113</v>
      </c>
      <c r="E3567" s="106" t="s">
        <v>353</v>
      </c>
      <c r="F3567" s="106" t="s">
        <v>629</v>
      </c>
      <c r="G3567" s="106">
        <v>9.31</v>
      </c>
      <c r="H3567" s="106">
        <v>11.03</v>
      </c>
      <c r="I3567" s="106">
        <v>12.24</v>
      </c>
      <c r="J3567" s="106">
        <v>13.6</v>
      </c>
      <c r="K3567" s="106">
        <v>14.96</v>
      </c>
      <c r="L3567" s="106">
        <v>16.600000000000001</v>
      </c>
      <c r="M3567" s="106">
        <v>18.670000000000002</v>
      </c>
      <c r="N3567" s="106">
        <v>22.16</v>
      </c>
      <c r="O3567" s="106">
        <v>28.97</v>
      </c>
    </row>
    <row r="3568" spans="1:15">
      <c r="A3568" s="106">
        <v>2010</v>
      </c>
      <c r="B3568" s="106" t="s">
        <v>307</v>
      </c>
      <c r="C3568" s="106" t="s">
        <v>626</v>
      </c>
      <c r="D3568" s="106" t="s">
        <v>113</v>
      </c>
      <c r="E3568" s="106" t="s">
        <v>353</v>
      </c>
      <c r="F3568" s="106" t="s">
        <v>301</v>
      </c>
      <c r="G3568" s="106">
        <v>7.2</v>
      </c>
      <c r="H3568" s="106">
        <v>7.9</v>
      </c>
      <c r="I3568" s="106">
        <v>9.06</v>
      </c>
      <c r="J3568" s="106">
        <v>9.9</v>
      </c>
      <c r="K3568" s="106">
        <v>10.88</v>
      </c>
      <c r="L3568" s="106">
        <v>12.26</v>
      </c>
      <c r="M3568" s="106">
        <v>13.72</v>
      </c>
      <c r="N3568" s="106">
        <v>17.93</v>
      </c>
      <c r="O3568" s="106">
        <v>26.17</v>
      </c>
    </row>
    <row r="3569" spans="1:15">
      <c r="A3569" s="106">
        <v>2010</v>
      </c>
      <c r="B3569" s="106" t="s">
        <v>307</v>
      </c>
      <c r="C3569" s="106" t="s">
        <v>630</v>
      </c>
      <c r="D3569" s="106" t="s">
        <v>113</v>
      </c>
      <c r="E3569" s="106" t="s">
        <v>353</v>
      </c>
      <c r="F3569" s="106" t="s">
        <v>301</v>
      </c>
      <c r="G3569" s="106">
        <v>7.2</v>
      </c>
      <c r="H3569" s="106">
        <v>7.9</v>
      </c>
      <c r="I3569" s="106">
        <v>9.06</v>
      </c>
      <c r="J3569" s="106">
        <v>9.9</v>
      </c>
      <c r="K3569" s="106">
        <v>10.88</v>
      </c>
      <c r="L3569" s="106">
        <v>12.26</v>
      </c>
      <c r="M3569" s="106">
        <v>13.72</v>
      </c>
      <c r="N3569" s="106">
        <v>17.93</v>
      </c>
      <c r="O3569" s="106">
        <v>26.17</v>
      </c>
    </row>
    <row r="3570" spans="1:15">
      <c r="A3570" s="106">
        <v>2010</v>
      </c>
      <c r="B3570" s="106" t="s">
        <v>307</v>
      </c>
      <c r="C3570" s="106" t="s">
        <v>626</v>
      </c>
      <c r="D3570" s="106" t="s">
        <v>113</v>
      </c>
      <c r="E3570" s="106" t="s">
        <v>353</v>
      </c>
      <c r="F3570" s="106" t="s">
        <v>353</v>
      </c>
      <c r="G3570" s="106">
        <v>8.9499999999999993</v>
      </c>
      <c r="H3570" s="106">
        <v>10.65</v>
      </c>
      <c r="I3570" s="106">
        <v>11.98</v>
      </c>
      <c r="J3570" s="106">
        <v>13.34</v>
      </c>
      <c r="K3570" s="106">
        <v>14.65</v>
      </c>
      <c r="L3570" s="106">
        <v>16.329999999999998</v>
      </c>
      <c r="M3570" s="106">
        <v>18.440000000000001</v>
      </c>
      <c r="N3570" s="106">
        <v>21.93</v>
      </c>
      <c r="O3570" s="106">
        <v>28.62</v>
      </c>
    </row>
    <row r="3571" spans="1:15">
      <c r="A3571" s="106">
        <v>2010</v>
      </c>
      <c r="B3571" s="106" t="s">
        <v>307</v>
      </c>
      <c r="C3571" s="106" t="s">
        <v>630</v>
      </c>
      <c r="D3571" s="106" t="s">
        <v>113</v>
      </c>
      <c r="E3571" s="106" t="s">
        <v>353</v>
      </c>
      <c r="F3571" s="106" t="s">
        <v>353</v>
      </c>
      <c r="G3571" s="106">
        <v>8.9499999999999993</v>
      </c>
      <c r="H3571" s="106">
        <v>10.65</v>
      </c>
      <c r="I3571" s="106">
        <v>11.98</v>
      </c>
      <c r="J3571" s="106">
        <v>13.34</v>
      </c>
      <c r="K3571" s="106">
        <v>14.65</v>
      </c>
      <c r="L3571" s="106">
        <v>16.329999999999998</v>
      </c>
      <c r="M3571" s="106">
        <v>18.440000000000001</v>
      </c>
      <c r="N3571" s="106">
        <v>21.93</v>
      </c>
      <c r="O3571" s="106">
        <v>28.62</v>
      </c>
    </row>
    <row r="3572" spans="1:15">
      <c r="A3572" s="106">
        <v>2010</v>
      </c>
      <c r="B3572" s="106" t="s">
        <v>307</v>
      </c>
      <c r="C3572" s="106" t="s">
        <v>626</v>
      </c>
      <c r="D3572" s="106" t="s">
        <v>632</v>
      </c>
      <c r="E3572" s="106" t="s">
        <v>628</v>
      </c>
      <c r="F3572" s="106" t="s">
        <v>629</v>
      </c>
      <c r="G3572" s="106">
        <v>11.88</v>
      </c>
      <c r="H3572" s="106">
        <v>14.23</v>
      </c>
      <c r="I3572" s="106">
        <v>16.2</v>
      </c>
      <c r="J3572" s="106">
        <v>18.100000000000001</v>
      </c>
      <c r="K3572" s="106">
        <v>19.93</v>
      </c>
      <c r="L3572" s="106">
        <v>21.92</v>
      </c>
      <c r="M3572" s="106">
        <v>24.84</v>
      </c>
      <c r="N3572" s="106">
        <v>29.1</v>
      </c>
      <c r="O3572" s="106">
        <v>37.36</v>
      </c>
    </row>
    <row r="3573" spans="1:15">
      <c r="A3573" s="106">
        <v>2010</v>
      </c>
      <c r="B3573" s="106" t="s">
        <v>307</v>
      </c>
      <c r="C3573" s="106" t="s">
        <v>630</v>
      </c>
      <c r="D3573" s="106" t="s">
        <v>632</v>
      </c>
      <c r="E3573" s="106" t="s">
        <v>628</v>
      </c>
      <c r="F3573" s="106" t="s">
        <v>629</v>
      </c>
      <c r="G3573" s="106">
        <v>11.88</v>
      </c>
      <c r="H3573" s="106">
        <v>14.23</v>
      </c>
      <c r="I3573" s="106">
        <v>16.2</v>
      </c>
      <c r="J3573" s="106">
        <v>18.100000000000001</v>
      </c>
      <c r="K3573" s="106">
        <v>19.93</v>
      </c>
      <c r="L3573" s="106">
        <v>21.92</v>
      </c>
      <c r="M3573" s="106">
        <v>24.84</v>
      </c>
      <c r="N3573" s="106">
        <v>29.1</v>
      </c>
      <c r="O3573" s="106">
        <v>37.36</v>
      </c>
    </row>
    <row r="3574" spans="1:15">
      <c r="A3574" s="106">
        <v>2010</v>
      </c>
      <c r="B3574" s="106" t="s">
        <v>307</v>
      </c>
      <c r="C3574" s="106" t="s">
        <v>626</v>
      </c>
      <c r="D3574" s="106" t="s">
        <v>632</v>
      </c>
      <c r="E3574" s="106" t="s">
        <v>628</v>
      </c>
      <c r="F3574" s="106" t="s">
        <v>301</v>
      </c>
      <c r="G3574" s="106">
        <v>9.26</v>
      </c>
      <c r="H3574" s="106">
        <v>11.06</v>
      </c>
      <c r="I3574" s="106">
        <v>12.74</v>
      </c>
      <c r="J3574" s="106">
        <v>14.12</v>
      </c>
      <c r="K3574" s="106">
        <v>16.18</v>
      </c>
      <c r="L3574" s="106">
        <v>19.54</v>
      </c>
      <c r="M3574" s="106">
        <v>23.77</v>
      </c>
      <c r="N3574" s="106">
        <v>28.86</v>
      </c>
      <c r="O3574" s="106">
        <v>38.74</v>
      </c>
    </row>
    <row r="3575" spans="1:15">
      <c r="A3575" s="106">
        <v>2010</v>
      </c>
      <c r="B3575" s="106" t="s">
        <v>307</v>
      </c>
      <c r="C3575" s="106" t="s">
        <v>630</v>
      </c>
      <c r="D3575" s="106" t="s">
        <v>632</v>
      </c>
      <c r="E3575" s="106" t="s">
        <v>628</v>
      </c>
      <c r="F3575" s="106" t="s">
        <v>301</v>
      </c>
      <c r="G3575" s="106">
        <v>9.26</v>
      </c>
      <c r="H3575" s="106">
        <v>11.06</v>
      </c>
      <c r="I3575" s="106">
        <v>12.74</v>
      </c>
      <c r="J3575" s="106">
        <v>14.12</v>
      </c>
      <c r="K3575" s="106">
        <v>16.18</v>
      </c>
      <c r="L3575" s="106">
        <v>19.54</v>
      </c>
      <c r="M3575" s="106">
        <v>23.77</v>
      </c>
      <c r="N3575" s="106">
        <v>28.86</v>
      </c>
      <c r="O3575" s="106">
        <v>38.74</v>
      </c>
    </row>
    <row r="3576" spans="1:15">
      <c r="A3576" s="106">
        <v>2010</v>
      </c>
      <c r="B3576" s="106" t="s">
        <v>307</v>
      </c>
      <c r="C3576" s="106" t="s">
        <v>626</v>
      </c>
      <c r="D3576" s="106" t="s">
        <v>632</v>
      </c>
      <c r="E3576" s="106" t="s">
        <v>628</v>
      </c>
      <c r="F3576" s="106" t="s">
        <v>353</v>
      </c>
      <c r="G3576" s="106">
        <v>11.7</v>
      </c>
      <c r="H3576" s="106">
        <v>14.06</v>
      </c>
      <c r="I3576" s="106">
        <v>16.02</v>
      </c>
      <c r="J3576" s="106">
        <v>17.989999999999998</v>
      </c>
      <c r="K3576" s="106">
        <v>19.84</v>
      </c>
      <c r="L3576" s="106">
        <v>21.86</v>
      </c>
      <c r="M3576" s="106">
        <v>24.75</v>
      </c>
      <c r="N3576" s="106">
        <v>29.1</v>
      </c>
      <c r="O3576" s="106">
        <v>37.36</v>
      </c>
    </row>
    <row r="3577" spans="1:15">
      <c r="A3577" s="106">
        <v>2010</v>
      </c>
      <c r="B3577" s="106" t="s">
        <v>307</v>
      </c>
      <c r="C3577" s="106" t="s">
        <v>630</v>
      </c>
      <c r="D3577" s="106" t="s">
        <v>632</v>
      </c>
      <c r="E3577" s="106" t="s">
        <v>628</v>
      </c>
      <c r="F3577" s="106" t="s">
        <v>353</v>
      </c>
      <c r="G3577" s="106">
        <v>11.7</v>
      </c>
      <c r="H3577" s="106">
        <v>14.06</v>
      </c>
      <c r="I3577" s="106">
        <v>16.02</v>
      </c>
      <c r="J3577" s="106">
        <v>17.989999999999998</v>
      </c>
      <c r="K3577" s="106">
        <v>19.84</v>
      </c>
      <c r="L3577" s="106">
        <v>21.86</v>
      </c>
      <c r="M3577" s="106">
        <v>24.75</v>
      </c>
      <c r="N3577" s="106">
        <v>29.1</v>
      </c>
      <c r="O3577" s="106">
        <v>37.36</v>
      </c>
    </row>
    <row r="3578" spans="1:15">
      <c r="A3578" s="106">
        <v>2010</v>
      </c>
      <c r="B3578" s="106" t="s">
        <v>307</v>
      </c>
      <c r="C3578" s="106" t="s">
        <v>626</v>
      </c>
      <c r="D3578" s="106" t="s">
        <v>632</v>
      </c>
      <c r="E3578" s="106" t="s">
        <v>631</v>
      </c>
      <c r="F3578" s="106" t="s">
        <v>629</v>
      </c>
      <c r="G3578" s="106">
        <v>7.86</v>
      </c>
      <c r="H3578" s="106">
        <v>8.81</v>
      </c>
      <c r="I3578" s="106">
        <v>9.82</v>
      </c>
      <c r="J3578" s="106">
        <v>10.72</v>
      </c>
      <c r="K3578" s="106">
        <v>11.73</v>
      </c>
      <c r="L3578" s="106">
        <v>12.87</v>
      </c>
      <c r="M3578" s="106">
        <v>14.27</v>
      </c>
      <c r="N3578" s="106">
        <v>16.2</v>
      </c>
      <c r="O3578" s="106">
        <v>19.23</v>
      </c>
    </row>
    <row r="3579" spans="1:15">
      <c r="A3579" s="106">
        <v>2010</v>
      </c>
      <c r="B3579" s="106" t="s">
        <v>307</v>
      </c>
      <c r="C3579" s="106" t="s">
        <v>630</v>
      </c>
      <c r="D3579" s="106" t="s">
        <v>632</v>
      </c>
      <c r="E3579" s="106" t="s">
        <v>631</v>
      </c>
      <c r="F3579" s="106" t="s">
        <v>629</v>
      </c>
      <c r="G3579" s="106">
        <v>7.86</v>
      </c>
      <c r="H3579" s="106">
        <v>8.81</v>
      </c>
      <c r="I3579" s="106">
        <v>9.82</v>
      </c>
      <c r="J3579" s="106">
        <v>10.72</v>
      </c>
      <c r="K3579" s="106">
        <v>11.73</v>
      </c>
      <c r="L3579" s="106">
        <v>12.87</v>
      </c>
      <c r="M3579" s="106">
        <v>14.27</v>
      </c>
      <c r="N3579" s="106">
        <v>16.2</v>
      </c>
      <c r="O3579" s="106">
        <v>19.23</v>
      </c>
    </row>
    <row r="3580" spans="1:15">
      <c r="A3580" s="106">
        <v>2010</v>
      </c>
      <c r="B3580" s="106" t="s">
        <v>307</v>
      </c>
      <c r="C3580" s="106" t="s">
        <v>626</v>
      </c>
      <c r="D3580" s="106" t="s">
        <v>632</v>
      </c>
      <c r="E3580" s="106" t="s">
        <v>631</v>
      </c>
      <c r="F3580" s="106" t="s">
        <v>301</v>
      </c>
      <c r="G3580" s="106">
        <v>6.94</v>
      </c>
      <c r="H3580" s="106">
        <v>7.2</v>
      </c>
      <c r="I3580" s="106">
        <v>7.79</v>
      </c>
      <c r="J3580" s="106">
        <v>8.44</v>
      </c>
      <c r="K3580" s="106">
        <v>9.14</v>
      </c>
      <c r="L3580" s="106">
        <v>10.039999999999999</v>
      </c>
      <c r="M3580" s="106">
        <v>11.66</v>
      </c>
      <c r="N3580" s="106">
        <v>13.73</v>
      </c>
      <c r="O3580" s="106">
        <v>19.059999999999999</v>
      </c>
    </row>
    <row r="3581" spans="1:15">
      <c r="A3581" s="106">
        <v>2010</v>
      </c>
      <c r="B3581" s="106" t="s">
        <v>307</v>
      </c>
      <c r="C3581" s="106" t="s">
        <v>630</v>
      </c>
      <c r="D3581" s="106" t="s">
        <v>632</v>
      </c>
      <c r="E3581" s="106" t="s">
        <v>631</v>
      </c>
      <c r="F3581" s="106" t="s">
        <v>301</v>
      </c>
      <c r="G3581" s="106">
        <v>6.94</v>
      </c>
      <c r="H3581" s="106">
        <v>7.2</v>
      </c>
      <c r="I3581" s="106">
        <v>7.79</v>
      </c>
      <c r="J3581" s="106">
        <v>8.44</v>
      </c>
      <c r="K3581" s="106">
        <v>9.14</v>
      </c>
      <c r="L3581" s="106">
        <v>10.039999999999999</v>
      </c>
      <c r="M3581" s="106">
        <v>11.66</v>
      </c>
      <c r="N3581" s="106">
        <v>13.73</v>
      </c>
      <c r="O3581" s="106">
        <v>19.059999999999999</v>
      </c>
    </row>
    <row r="3582" spans="1:15">
      <c r="A3582" s="106">
        <v>2010</v>
      </c>
      <c r="B3582" s="106" t="s">
        <v>307</v>
      </c>
      <c r="C3582" s="106" t="s">
        <v>626</v>
      </c>
      <c r="D3582" s="106" t="s">
        <v>632</v>
      </c>
      <c r="E3582" s="106" t="s">
        <v>631</v>
      </c>
      <c r="F3582" s="106" t="s">
        <v>353</v>
      </c>
      <c r="G3582" s="106">
        <v>7.64</v>
      </c>
      <c r="H3582" s="106">
        <v>8.61</v>
      </c>
      <c r="I3582" s="106">
        <v>9.59</v>
      </c>
      <c r="J3582" s="106">
        <v>10.51</v>
      </c>
      <c r="K3582" s="106">
        <v>11.55</v>
      </c>
      <c r="L3582" s="106">
        <v>12.71</v>
      </c>
      <c r="M3582" s="106">
        <v>14.11</v>
      </c>
      <c r="N3582" s="106">
        <v>16.079999999999998</v>
      </c>
      <c r="O3582" s="106">
        <v>19.22</v>
      </c>
    </row>
    <row r="3583" spans="1:15">
      <c r="A3583" s="106">
        <v>2010</v>
      </c>
      <c r="B3583" s="106" t="s">
        <v>307</v>
      </c>
      <c r="C3583" s="106" t="s">
        <v>630</v>
      </c>
      <c r="D3583" s="106" t="s">
        <v>632</v>
      </c>
      <c r="E3583" s="106" t="s">
        <v>631</v>
      </c>
      <c r="F3583" s="106" t="s">
        <v>353</v>
      </c>
      <c r="G3583" s="106">
        <v>7.64</v>
      </c>
      <c r="H3583" s="106">
        <v>8.61</v>
      </c>
      <c r="I3583" s="106">
        <v>9.59</v>
      </c>
      <c r="J3583" s="106">
        <v>10.51</v>
      </c>
      <c r="K3583" s="106">
        <v>11.55</v>
      </c>
      <c r="L3583" s="106">
        <v>12.71</v>
      </c>
      <c r="M3583" s="106">
        <v>14.11</v>
      </c>
      <c r="N3583" s="106">
        <v>16.079999999999998</v>
      </c>
      <c r="O3583" s="106">
        <v>19.22</v>
      </c>
    </row>
    <row r="3584" spans="1:15">
      <c r="A3584" s="106">
        <v>2010</v>
      </c>
      <c r="B3584" s="106" t="s">
        <v>307</v>
      </c>
      <c r="C3584" s="106" t="s">
        <v>626</v>
      </c>
      <c r="D3584" s="106" t="s">
        <v>632</v>
      </c>
      <c r="E3584" s="106" t="s">
        <v>353</v>
      </c>
      <c r="F3584" s="106" t="s">
        <v>629</v>
      </c>
      <c r="G3584" s="106">
        <v>8.4</v>
      </c>
      <c r="H3584" s="106">
        <v>9.89</v>
      </c>
      <c r="I3584" s="106">
        <v>11.24</v>
      </c>
      <c r="J3584" s="106">
        <v>12.67</v>
      </c>
      <c r="K3584" s="106">
        <v>14.33</v>
      </c>
      <c r="L3584" s="106">
        <v>16.27</v>
      </c>
      <c r="M3584" s="106">
        <v>18.62</v>
      </c>
      <c r="N3584" s="106">
        <v>21.66</v>
      </c>
      <c r="O3584" s="106">
        <v>27.87</v>
      </c>
    </row>
    <row r="3585" spans="1:15">
      <c r="A3585" s="106">
        <v>2010</v>
      </c>
      <c r="B3585" s="106" t="s">
        <v>307</v>
      </c>
      <c r="C3585" s="106" t="s">
        <v>630</v>
      </c>
      <c r="D3585" s="106" t="s">
        <v>632</v>
      </c>
      <c r="E3585" s="106" t="s">
        <v>353</v>
      </c>
      <c r="F3585" s="106" t="s">
        <v>629</v>
      </c>
      <c r="G3585" s="106">
        <v>8.4</v>
      </c>
      <c r="H3585" s="106">
        <v>9.89</v>
      </c>
      <c r="I3585" s="106">
        <v>11.24</v>
      </c>
      <c r="J3585" s="106">
        <v>12.67</v>
      </c>
      <c r="K3585" s="106">
        <v>14.33</v>
      </c>
      <c r="L3585" s="106">
        <v>16.27</v>
      </c>
      <c r="M3585" s="106">
        <v>18.62</v>
      </c>
      <c r="N3585" s="106">
        <v>21.66</v>
      </c>
      <c r="O3585" s="106">
        <v>27.87</v>
      </c>
    </row>
    <row r="3586" spans="1:15">
      <c r="A3586" s="106">
        <v>2010</v>
      </c>
      <c r="B3586" s="106" t="s">
        <v>307</v>
      </c>
      <c r="C3586" s="106" t="s">
        <v>626</v>
      </c>
      <c r="D3586" s="106" t="s">
        <v>632</v>
      </c>
      <c r="E3586" s="106" t="s">
        <v>353</v>
      </c>
      <c r="F3586" s="106" t="s">
        <v>301</v>
      </c>
      <c r="G3586" s="106">
        <v>6.96</v>
      </c>
      <c r="H3586" s="106">
        <v>7.54</v>
      </c>
      <c r="I3586" s="106">
        <v>8.3000000000000007</v>
      </c>
      <c r="J3586" s="106">
        <v>9.1199999999999992</v>
      </c>
      <c r="K3586" s="106">
        <v>10.15</v>
      </c>
      <c r="L3586" s="106">
        <v>11.81</v>
      </c>
      <c r="M3586" s="106">
        <v>13.77</v>
      </c>
      <c r="N3586" s="106">
        <v>17.32</v>
      </c>
      <c r="O3586" s="106">
        <v>26.71</v>
      </c>
    </row>
    <row r="3587" spans="1:15">
      <c r="A3587" s="106">
        <v>2010</v>
      </c>
      <c r="B3587" s="106" t="s">
        <v>307</v>
      </c>
      <c r="C3587" s="106" t="s">
        <v>630</v>
      </c>
      <c r="D3587" s="106" t="s">
        <v>632</v>
      </c>
      <c r="E3587" s="106" t="s">
        <v>353</v>
      </c>
      <c r="F3587" s="106" t="s">
        <v>301</v>
      </c>
      <c r="G3587" s="106">
        <v>6.96</v>
      </c>
      <c r="H3587" s="106">
        <v>7.54</v>
      </c>
      <c r="I3587" s="106">
        <v>8.3000000000000007</v>
      </c>
      <c r="J3587" s="106">
        <v>9.1199999999999992</v>
      </c>
      <c r="K3587" s="106">
        <v>10.15</v>
      </c>
      <c r="L3587" s="106">
        <v>11.81</v>
      </c>
      <c r="M3587" s="106">
        <v>13.77</v>
      </c>
      <c r="N3587" s="106">
        <v>17.32</v>
      </c>
      <c r="O3587" s="106">
        <v>26.71</v>
      </c>
    </row>
    <row r="3588" spans="1:15">
      <c r="A3588" s="106">
        <v>2010</v>
      </c>
      <c r="B3588" s="106" t="s">
        <v>307</v>
      </c>
      <c r="C3588" s="106" t="s">
        <v>626</v>
      </c>
      <c r="D3588" s="106" t="s">
        <v>632</v>
      </c>
      <c r="E3588" s="106" t="s">
        <v>353</v>
      </c>
      <c r="F3588" s="106" t="s">
        <v>353</v>
      </c>
      <c r="G3588" s="106">
        <v>8.2100000000000009</v>
      </c>
      <c r="H3588" s="106">
        <v>9.6300000000000008</v>
      </c>
      <c r="I3588" s="106">
        <v>10.98</v>
      </c>
      <c r="J3588" s="106">
        <v>12.43</v>
      </c>
      <c r="K3588" s="106">
        <v>14.06</v>
      </c>
      <c r="L3588" s="106">
        <v>16.02</v>
      </c>
      <c r="M3588" s="106">
        <v>18.420000000000002</v>
      </c>
      <c r="N3588" s="106">
        <v>21.53</v>
      </c>
      <c r="O3588" s="106">
        <v>27.81</v>
      </c>
    </row>
    <row r="3589" spans="1:15">
      <c r="A3589" s="106">
        <v>2010</v>
      </c>
      <c r="B3589" s="106" t="s">
        <v>307</v>
      </c>
      <c r="C3589" s="106" t="s">
        <v>630</v>
      </c>
      <c r="D3589" s="106" t="s">
        <v>632</v>
      </c>
      <c r="E3589" s="106" t="s">
        <v>353</v>
      </c>
      <c r="F3589" s="106" t="s">
        <v>353</v>
      </c>
      <c r="G3589" s="106">
        <v>8.2100000000000009</v>
      </c>
      <c r="H3589" s="106">
        <v>9.6300000000000008</v>
      </c>
      <c r="I3589" s="106">
        <v>10.98</v>
      </c>
      <c r="J3589" s="106">
        <v>12.43</v>
      </c>
      <c r="K3589" s="106">
        <v>14.06</v>
      </c>
      <c r="L3589" s="106">
        <v>16.02</v>
      </c>
      <c r="M3589" s="106">
        <v>18.420000000000002</v>
      </c>
      <c r="N3589" s="106">
        <v>21.53</v>
      </c>
      <c r="O3589" s="106">
        <v>27.81</v>
      </c>
    </row>
    <row r="3590" spans="1:15">
      <c r="A3590" s="106">
        <v>2010</v>
      </c>
      <c r="B3590" s="106" t="s">
        <v>307</v>
      </c>
      <c r="C3590" s="106" t="s">
        <v>626</v>
      </c>
      <c r="D3590" s="106" t="s">
        <v>633</v>
      </c>
      <c r="E3590" s="106" t="s">
        <v>628</v>
      </c>
      <c r="F3590" s="106" t="s">
        <v>629</v>
      </c>
      <c r="G3590" s="106">
        <v>10.199999999999999</v>
      </c>
      <c r="H3590" s="106">
        <v>12.68</v>
      </c>
      <c r="I3590" s="106">
        <v>14.87</v>
      </c>
      <c r="J3590" s="106">
        <v>16.809999999999999</v>
      </c>
      <c r="K3590" s="106">
        <v>18.87</v>
      </c>
      <c r="L3590" s="106">
        <v>21.16</v>
      </c>
      <c r="M3590" s="106">
        <v>23.82</v>
      </c>
      <c r="N3590" s="106">
        <v>27.07</v>
      </c>
      <c r="O3590" s="106">
        <v>33.19</v>
      </c>
    </row>
    <row r="3591" spans="1:15">
      <c r="A3591" s="106">
        <v>2010</v>
      </c>
      <c r="B3591" s="106" t="s">
        <v>307</v>
      </c>
      <c r="C3591" s="106" t="s">
        <v>630</v>
      </c>
      <c r="D3591" s="106" t="s">
        <v>633</v>
      </c>
      <c r="E3591" s="106" t="s">
        <v>628</v>
      </c>
      <c r="F3591" s="106" t="s">
        <v>629</v>
      </c>
      <c r="G3591" s="106">
        <v>10.199999999999999</v>
      </c>
      <c r="H3591" s="106">
        <v>12.68</v>
      </c>
      <c r="I3591" s="106">
        <v>14.87</v>
      </c>
      <c r="J3591" s="106">
        <v>16.809999999999999</v>
      </c>
      <c r="K3591" s="106">
        <v>18.87</v>
      </c>
      <c r="L3591" s="106">
        <v>21.16</v>
      </c>
      <c r="M3591" s="106">
        <v>23.82</v>
      </c>
      <c r="N3591" s="106">
        <v>27.07</v>
      </c>
      <c r="O3591" s="106">
        <v>33.19</v>
      </c>
    </row>
    <row r="3592" spans="1:15">
      <c r="A3592" s="106">
        <v>2010</v>
      </c>
      <c r="B3592" s="106" t="s">
        <v>307</v>
      </c>
      <c r="C3592" s="106" t="s">
        <v>626</v>
      </c>
      <c r="D3592" s="106" t="s">
        <v>633</v>
      </c>
      <c r="E3592" s="106" t="s">
        <v>628</v>
      </c>
      <c r="F3592" s="106" t="s">
        <v>301</v>
      </c>
      <c r="G3592" s="106">
        <v>8.5</v>
      </c>
      <c r="H3592" s="106">
        <v>10.81</v>
      </c>
      <c r="I3592" s="106">
        <v>13.24</v>
      </c>
      <c r="J3592" s="106">
        <v>16.32</v>
      </c>
      <c r="K3592" s="106">
        <v>18.760000000000002</v>
      </c>
      <c r="L3592" s="106">
        <v>21.31</v>
      </c>
      <c r="M3592" s="106">
        <v>24.15</v>
      </c>
      <c r="N3592" s="106">
        <v>28.22</v>
      </c>
      <c r="O3592" s="106">
        <v>35.04</v>
      </c>
    </row>
    <row r="3593" spans="1:15">
      <c r="A3593" s="106">
        <v>2010</v>
      </c>
      <c r="B3593" s="106" t="s">
        <v>307</v>
      </c>
      <c r="C3593" s="106" t="s">
        <v>630</v>
      </c>
      <c r="D3593" s="106" t="s">
        <v>633</v>
      </c>
      <c r="E3593" s="106" t="s">
        <v>628</v>
      </c>
      <c r="F3593" s="106" t="s">
        <v>301</v>
      </c>
      <c r="G3593" s="106">
        <v>8.5</v>
      </c>
      <c r="H3593" s="106">
        <v>10.81</v>
      </c>
      <c r="I3593" s="106">
        <v>13.24</v>
      </c>
      <c r="J3593" s="106">
        <v>16.32</v>
      </c>
      <c r="K3593" s="106">
        <v>18.760000000000002</v>
      </c>
      <c r="L3593" s="106">
        <v>21.31</v>
      </c>
      <c r="M3593" s="106">
        <v>24.15</v>
      </c>
      <c r="N3593" s="106">
        <v>28.22</v>
      </c>
      <c r="O3593" s="106">
        <v>35.04</v>
      </c>
    </row>
    <row r="3594" spans="1:15">
      <c r="A3594" s="106">
        <v>2010</v>
      </c>
      <c r="B3594" s="106" t="s">
        <v>307</v>
      </c>
      <c r="C3594" s="106" t="s">
        <v>626</v>
      </c>
      <c r="D3594" s="106" t="s">
        <v>633</v>
      </c>
      <c r="E3594" s="106" t="s">
        <v>628</v>
      </c>
      <c r="F3594" s="106" t="s">
        <v>353</v>
      </c>
      <c r="G3594" s="106">
        <v>9.77</v>
      </c>
      <c r="H3594" s="106">
        <v>12.21</v>
      </c>
      <c r="I3594" s="106">
        <v>14.58</v>
      </c>
      <c r="J3594" s="106">
        <v>16.670000000000002</v>
      </c>
      <c r="K3594" s="106">
        <v>18.850000000000001</v>
      </c>
      <c r="L3594" s="106">
        <v>21.2</v>
      </c>
      <c r="M3594" s="106">
        <v>23.89</v>
      </c>
      <c r="N3594" s="106">
        <v>27.35</v>
      </c>
      <c r="O3594" s="106">
        <v>33.630000000000003</v>
      </c>
    </row>
    <row r="3595" spans="1:15">
      <c r="A3595" s="106">
        <v>2010</v>
      </c>
      <c r="B3595" s="106" t="s">
        <v>307</v>
      </c>
      <c r="C3595" s="106" t="s">
        <v>630</v>
      </c>
      <c r="D3595" s="106" t="s">
        <v>633</v>
      </c>
      <c r="E3595" s="106" t="s">
        <v>628</v>
      </c>
      <c r="F3595" s="106" t="s">
        <v>353</v>
      </c>
      <c r="G3595" s="106">
        <v>9.77</v>
      </c>
      <c r="H3595" s="106">
        <v>12.21</v>
      </c>
      <c r="I3595" s="106">
        <v>14.58</v>
      </c>
      <c r="J3595" s="106">
        <v>16.670000000000002</v>
      </c>
      <c r="K3595" s="106">
        <v>18.850000000000001</v>
      </c>
      <c r="L3595" s="106">
        <v>21.2</v>
      </c>
      <c r="M3595" s="106">
        <v>23.89</v>
      </c>
      <c r="N3595" s="106">
        <v>27.35</v>
      </c>
      <c r="O3595" s="106">
        <v>33.630000000000003</v>
      </c>
    </row>
    <row r="3596" spans="1:15">
      <c r="A3596" s="106">
        <v>2010</v>
      </c>
      <c r="B3596" s="106" t="s">
        <v>307</v>
      </c>
      <c r="C3596" s="106" t="s">
        <v>626</v>
      </c>
      <c r="D3596" s="106" t="s">
        <v>633</v>
      </c>
      <c r="E3596" s="106" t="s">
        <v>631</v>
      </c>
      <c r="F3596" s="106" t="s">
        <v>629</v>
      </c>
      <c r="G3596" s="106">
        <v>7.04</v>
      </c>
      <c r="H3596" s="106">
        <v>7.62</v>
      </c>
      <c r="I3596" s="106">
        <v>8.2899999999999991</v>
      </c>
      <c r="J3596" s="106">
        <v>9.01</v>
      </c>
      <c r="K3596" s="106">
        <v>9.8000000000000007</v>
      </c>
      <c r="L3596" s="106">
        <v>10.63</v>
      </c>
      <c r="M3596" s="106">
        <v>11.66</v>
      </c>
      <c r="N3596" s="106">
        <v>13.04</v>
      </c>
      <c r="O3596" s="106">
        <v>15.46</v>
      </c>
    </row>
    <row r="3597" spans="1:15">
      <c r="A3597" s="106">
        <v>2010</v>
      </c>
      <c r="B3597" s="106" t="s">
        <v>307</v>
      </c>
      <c r="C3597" s="106" t="s">
        <v>630</v>
      </c>
      <c r="D3597" s="106" t="s">
        <v>633</v>
      </c>
      <c r="E3597" s="106" t="s">
        <v>631</v>
      </c>
      <c r="F3597" s="106" t="s">
        <v>629</v>
      </c>
      <c r="G3597" s="106">
        <v>7.04</v>
      </c>
      <c r="H3597" s="106">
        <v>7.62</v>
      </c>
      <c r="I3597" s="106">
        <v>8.2899999999999991</v>
      </c>
      <c r="J3597" s="106">
        <v>9.01</v>
      </c>
      <c r="K3597" s="106">
        <v>9.8000000000000007</v>
      </c>
      <c r="L3597" s="106">
        <v>10.63</v>
      </c>
      <c r="M3597" s="106">
        <v>11.66</v>
      </c>
      <c r="N3597" s="106">
        <v>13.04</v>
      </c>
      <c r="O3597" s="106">
        <v>15.46</v>
      </c>
    </row>
    <row r="3598" spans="1:15">
      <c r="A3598" s="106">
        <v>2010</v>
      </c>
      <c r="B3598" s="106" t="s">
        <v>307</v>
      </c>
      <c r="C3598" s="106" t="s">
        <v>626</v>
      </c>
      <c r="D3598" s="106" t="s">
        <v>633</v>
      </c>
      <c r="E3598" s="106" t="s">
        <v>631</v>
      </c>
      <c r="F3598" s="106" t="s">
        <v>301</v>
      </c>
      <c r="G3598" s="106">
        <v>6.85</v>
      </c>
      <c r="H3598" s="106">
        <v>6.99</v>
      </c>
      <c r="I3598" s="106">
        <v>7.27</v>
      </c>
      <c r="J3598" s="106">
        <v>7.61</v>
      </c>
      <c r="K3598" s="106">
        <v>8.07</v>
      </c>
      <c r="L3598" s="106">
        <v>8.6</v>
      </c>
      <c r="M3598" s="106">
        <v>9.35</v>
      </c>
      <c r="N3598" s="106">
        <v>10.32</v>
      </c>
      <c r="O3598" s="106">
        <v>12.18</v>
      </c>
    </row>
    <row r="3599" spans="1:15">
      <c r="A3599" s="106">
        <v>2010</v>
      </c>
      <c r="B3599" s="106" t="s">
        <v>307</v>
      </c>
      <c r="C3599" s="106" t="s">
        <v>630</v>
      </c>
      <c r="D3599" s="106" t="s">
        <v>633</v>
      </c>
      <c r="E3599" s="106" t="s">
        <v>631</v>
      </c>
      <c r="F3599" s="106" t="s">
        <v>301</v>
      </c>
      <c r="G3599" s="106">
        <v>6.85</v>
      </c>
      <c r="H3599" s="106">
        <v>6.99</v>
      </c>
      <c r="I3599" s="106">
        <v>7.27</v>
      </c>
      <c r="J3599" s="106">
        <v>7.61</v>
      </c>
      <c r="K3599" s="106">
        <v>8.07</v>
      </c>
      <c r="L3599" s="106">
        <v>8.6</v>
      </c>
      <c r="M3599" s="106">
        <v>9.35</v>
      </c>
      <c r="N3599" s="106">
        <v>10.32</v>
      </c>
      <c r="O3599" s="106">
        <v>12.18</v>
      </c>
    </row>
    <row r="3600" spans="1:15">
      <c r="A3600" s="106">
        <v>2010</v>
      </c>
      <c r="B3600" s="106" t="s">
        <v>307</v>
      </c>
      <c r="C3600" s="106" t="s">
        <v>626</v>
      </c>
      <c r="D3600" s="106" t="s">
        <v>633</v>
      </c>
      <c r="E3600" s="106" t="s">
        <v>631</v>
      </c>
      <c r="F3600" s="106" t="s">
        <v>353</v>
      </c>
      <c r="G3600" s="106">
        <v>6.91</v>
      </c>
      <c r="H3600" s="106">
        <v>7.16</v>
      </c>
      <c r="I3600" s="106">
        <v>7.58</v>
      </c>
      <c r="J3600" s="106">
        <v>8.1</v>
      </c>
      <c r="K3600" s="106">
        <v>8.7100000000000009</v>
      </c>
      <c r="L3600" s="106">
        <v>9.48</v>
      </c>
      <c r="M3600" s="106">
        <v>10.36</v>
      </c>
      <c r="N3600" s="106">
        <v>11.68</v>
      </c>
      <c r="O3600" s="106">
        <v>13.95</v>
      </c>
    </row>
    <row r="3601" spans="1:15">
      <c r="A3601" s="106">
        <v>2010</v>
      </c>
      <c r="B3601" s="106" t="s">
        <v>307</v>
      </c>
      <c r="C3601" s="106" t="s">
        <v>630</v>
      </c>
      <c r="D3601" s="106" t="s">
        <v>633</v>
      </c>
      <c r="E3601" s="106" t="s">
        <v>631</v>
      </c>
      <c r="F3601" s="106" t="s">
        <v>353</v>
      </c>
      <c r="G3601" s="106">
        <v>6.91</v>
      </c>
      <c r="H3601" s="106">
        <v>7.16</v>
      </c>
      <c r="I3601" s="106">
        <v>7.58</v>
      </c>
      <c r="J3601" s="106">
        <v>8.1</v>
      </c>
      <c r="K3601" s="106">
        <v>8.7100000000000009</v>
      </c>
      <c r="L3601" s="106">
        <v>9.48</v>
      </c>
      <c r="M3601" s="106">
        <v>10.36</v>
      </c>
      <c r="N3601" s="106">
        <v>11.68</v>
      </c>
      <c r="O3601" s="106">
        <v>13.95</v>
      </c>
    </row>
    <row r="3602" spans="1:15">
      <c r="A3602" s="106">
        <v>2010</v>
      </c>
      <c r="B3602" s="106" t="s">
        <v>307</v>
      </c>
      <c r="C3602" s="106" t="s">
        <v>626</v>
      </c>
      <c r="D3602" s="106" t="s">
        <v>633</v>
      </c>
      <c r="E3602" s="106" t="s">
        <v>353</v>
      </c>
      <c r="F3602" s="106" t="s">
        <v>629</v>
      </c>
      <c r="G3602" s="106">
        <v>7.71</v>
      </c>
      <c r="H3602" s="106">
        <v>9.06</v>
      </c>
      <c r="I3602" s="106">
        <v>10.42</v>
      </c>
      <c r="J3602" s="106">
        <v>12.04</v>
      </c>
      <c r="K3602" s="106">
        <v>14.02</v>
      </c>
      <c r="L3602" s="106">
        <v>16.420000000000002</v>
      </c>
      <c r="M3602" s="106">
        <v>19.350000000000001</v>
      </c>
      <c r="N3602" s="106">
        <v>23.07</v>
      </c>
      <c r="O3602" s="106">
        <v>28.58</v>
      </c>
    </row>
    <row r="3603" spans="1:15">
      <c r="A3603" s="106">
        <v>2010</v>
      </c>
      <c r="B3603" s="106" t="s">
        <v>307</v>
      </c>
      <c r="C3603" s="106" t="s">
        <v>630</v>
      </c>
      <c r="D3603" s="106" t="s">
        <v>633</v>
      </c>
      <c r="E3603" s="106" t="s">
        <v>353</v>
      </c>
      <c r="F3603" s="106" t="s">
        <v>629</v>
      </c>
      <c r="G3603" s="106">
        <v>7.71</v>
      </c>
      <c r="H3603" s="106">
        <v>9.06</v>
      </c>
      <c r="I3603" s="106">
        <v>10.42</v>
      </c>
      <c r="J3603" s="106">
        <v>12.04</v>
      </c>
      <c r="K3603" s="106">
        <v>14.02</v>
      </c>
      <c r="L3603" s="106">
        <v>16.420000000000002</v>
      </c>
      <c r="M3603" s="106">
        <v>19.350000000000001</v>
      </c>
      <c r="N3603" s="106">
        <v>23.07</v>
      </c>
      <c r="O3603" s="106">
        <v>28.58</v>
      </c>
    </row>
    <row r="3604" spans="1:15">
      <c r="A3604" s="106">
        <v>2010</v>
      </c>
      <c r="B3604" s="106" t="s">
        <v>307</v>
      </c>
      <c r="C3604" s="106" t="s">
        <v>626</v>
      </c>
      <c r="D3604" s="106" t="s">
        <v>633</v>
      </c>
      <c r="E3604" s="106" t="s">
        <v>353</v>
      </c>
      <c r="F3604" s="106" t="s">
        <v>301</v>
      </c>
      <c r="G3604" s="106">
        <v>6.91</v>
      </c>
      <c r="H3604" s="106">
        <v>7.16</v>
      </c>
      <c r="I3604" s="106">
        <v>7.61</v>
      </c>
      <c r="J3604" s="106">
        <v>8.1999999999999993</v>
      </c>
      <c r="K3604" s="106">
        <v>8.9600000000000009</v>
      </c>
      <c r="L3604" s="106">
        <v>10.1</v>
      </c>
      <c r="M3604" s="106">
        <v>11.79</v>
      </c>
      <c r="N3604" s="106">
        <v>15.89</v>
      </c>
      <c r="O3604" s="106">
        <v>23.44</v>
      </c>
    </row>
    <row r="3605" spans="1:15">
      <c r="A3605" s="106">
        <v>2010</v>
      </c>
      <c r="B3605" s="106" t="s">
        <v>307</v>
      </c>
      <c r="C3605" s="106" t="s">
        <v>630</v>
      </c>
      <c r="D3605" s="106" t="s">
        <v>633</v>
      </c>
      <c r="E3605" s="106" t="s">
        <v>353</v>
      </c>
      <c r="F3605" s="106" t="s">
        <v>301</v>
      </c>
      <c r="G3605" s="106">
        <v>6.91</v>
      </c>
      <c r="H3605" s="106">
        <v>7.16</v>
      </c>
      <c r="I3605" s="106">
        <v>7.61</v>
      </c>
      <c r="J3605" s="106">
        <v>8.1999999999999993</v>
      </c>
      <c r="K3605" s="106">
        <v>8.9600000000000009</v>
      </c>
      <c r="L3605" s="106">
        <v>10.1</v>
      </c>
      <c r="M3605" s="106">
        <v>11.79</v>
      </c>
      <c r="N3605" s="106">
        <v>15.89</v>
      </c>
      <c r="O3605" s="106">
        <v>23.44</v>
      </c>
    </row>
    <row r="3606" spans="1:15">
      <c r="A3606" s="106">
        <v>2010</v>
      </c>
      <c r="B3606" s="106" t="s">
        <v>307</v>
      </c>
      <c r="C3606" s="106" t="s">
        <v>626</v>
      </c>
      <c r="D3606" s="106" t="s">
        <v>633</v>
      </c>
      <c r="E3606" s="106" t="s">
        <v>353</v>
      </c>
      <c r="F3606" s="106" t="s">
        <v>353</v>
      </c>
      <c r="G3606" s="106">
        <v>7.08</v>
      </c>
      <c r="H3606" s="106">
        <v>7.81</v>
      </c>
      <c r="I3606" s="106">
        <v>8.74</v>
      </c>
      <c r="J3606" s="106">
        <v>10</v>
      </c>
      <c r="K3606" s="106">
        <v>11.54</v>
      </c>
      <c r="L3606" s="106">
        <v>13.79</v>
      </c>
      <c r="M3606" s="106">
        <v>16.899999999999999</v>
      </c>
      <c r="N3606" s="106">
        <v>21.06</v>
      </c>
      <c r="O3606" s="106">
        <v>27.07</v>
      </c>
    </row>
    <row r="3607" spans="1:15">
      <c r="A3607" s="106">
        <v>2010</v>
      </c>
      <c r="B3607" s="106" t="s">
        <v>307</v>
      </c>
      <c r="C3607" s="106" t="s">
        <v>630</v>
      </c>
      <c r="D3607" s="106" t="s">
        <v>633</v>
      </c>
      <c r="E3607" s="106" t="s">
        <v>353</v>
      </c>
      <c r="F3607" s="106" t="s">
        <v>353</v>
      </c>
      <c r="G3607" s="106">
        <v>7.08</v>
      </c>
      <c r="H3607" s="106">
        <v>7.81</v>
      </c>
      <c r="I3607" s="106">
        <v>8.74</v>
      </c>
      <c r="J3607" s="106">
        <v>10</v>
      </c>
      <c r="K3607" s="106">
        <v>11.54</v>
      </c>
      <c r="L3607" s="106">
        <v>13.79</v>
      </c>
      <c r="M3607" s="106">
        <v>16.899999999999999</v>
      </c>
      <c r="N3607" s="106">
        <v>21.06</v>
      </c>
      <c r="O3607" s="106">
        <v>27.07</v>
      </c>
    </row>
    <row r="3608" spans="1:15">
      <c r="A3608" s="106">
        <v>2010</v>
      </c>
      <c r="B3608" s="106" t="s">
        <v>307</v>
      </c>
      <c r="C3608" s="106" t="s">
        <v>626</v>
      </c>
      <c r="D3608" s="106" t="s">
        <v>353</v>
      </c>
      <c r="E3608" s="106" t="s">
        <v>628</v>
      </c>
      <c r="F3608" s="106" t="s">
        <v>629</v>
      </c>
      <c r="G3608" s="106">
        <v>10.93</v>
      </c>
      <c r="H3608" s="106">
        <v>13.46</v>
      </c>
      <c r="I3608" s="106">
        <v>15.63</v>
      </c>
      <c r="J3608" s="106">
        <v>17.71</v>
      </c>
      <c r="K3608" s="106">
        <v>19.899999999999999</v>
      </c>
      <c r="L3608" s="106">
        <v>22.34</v>
      </c>
      <c r="M3608" s="106">
        <v>25.41</v>
      </c>
      <c r="N3608" s="106">
        <v>29.9</v>
      </c>
      <c r="O3608" s="106">
        <v>39.35</v>
      </c>
    </row>
    <row r="3609" spans="1:15">
      <c r="A3609" s="106">
        <v>2010</v>
      </c>
      <c r="B3609" s="106" t="s">
        <v>307</v>
      </c>
      <c r="C3609" s="106" t="s">
        <v>630</v>
      </c>
      <c r="D3609" s="106" t="s">
        <v>353</v>
      </c>
      <c r="E3609" s="106" t="s">
        <v>628</v>
      </c>
      <c r="F3609" s="106" t="s">
        <v>629</v>
      </c>
      <c r="G3609" s="106">
        <v>10.93</v>
      </c>
      <c r="H3609" s="106">
        <v>13.46</v>
      </c>
      <c r="I3609" s="106">
        <v>15.63</v>
      </c>
      <c r="J3609" s="106">
        <v>17.71</v>
      </c>
      <c r="K3609" s="106">
        <v>19.899999999999999</v>
      </c>
      <c r="L3609" s="106">
        <v>22.34</v>
      </c>
      <c r="M3609" s="106">
        <v>25.41</v>
      </c>
      <c r="N3609" s="106">
        <v>29.9</v>
      </c>
      <c r="O3609" s="106">
        <v>39.35</v>
      </c>
    </row>
    <row r="3610" spans="1:15">
      <c r="A3610" s="106">
        <v>2010</v>
      </c>
      <c r="B3610" s="106" t="s">
        <v>307</v>
      </c>
      <c r="C3610" s="106" t="s">
        <v>626</v>
      </c>
      <c r="D3610" s="106" t="s">
        <v>353</v>
      </c>
      <c r="E3610" s="106" t="s">
        <v>628</v>
      </c>
      <c r="F3610" s="106" t="s">
        <v>301</v>
      </c>
      <c r="G3610" s="106">
        <v>8.66</v>
      </c>
      <c r="H3610" s="106">
        <v>10.86</v>
      </c>
      <c r="I3610" s="106">
        <v>13.07</v>
      </c>
      <c r="J3610" s="106">
        <v>15.92</v>
      </c>
      <c r="K3610" s="106">
        <v>18.45</v>
      </c>
      <c r="L3610" s="106">
        <v>21.02</v>
      </c>
      <c r="M3610" s="106">
        <v>24</v>
      </c>
      <c r="N3610" s="106">
        <v>28.19</v>
      </c>
      <c r="O3610" s="106">
        <v>35.44</v>
      </c>
    </row>
    <row r="3611" spans="1:15">
      <c r="A3611" s="106">
        <v>2010</v>
      </c>
      <c r="B3611" s="106" t="s">
        <v>307</v>
      </c>
      <c r="C3611" s="106" t="s">
        <v>630</v>
      </c>
      <c r="D3611" s="106" t="s">
        <v>353</v>
      </c>
      <c r="E3611" s="106" t="s">
        <v>628</v>
      </c>
      <c r="F3611" s="106" t="s">
        <v>301</v>
      </c>
      <c r="G3611" s="106">
        <v>8.66</v>
      </c>
      <c r="H3611" s="106">
        <v>10.86</v>
      </c>
      <c r="I3611" s="106">
        <v>13.07</v>
      </c>
      <c r="J3611" s="106">
        <v>15.92</v>
      </c>
      <c r="K3611" s="106">
        <v>18.45</v>
      </c>
      <c r="L3611" s="106">
        <v>21.02</v>
      </c>
      <c r="M3611" s="106">
        <v>24</v>
      </c>
      <c r="N3611" s="106">
        <v>28.19</v>
      </c>
      <c r="O3611" s="106">
        <v>35.44</v>
      </c>
    </row>
    <row r="3612" spans="1:15">
      <c r="A3612" s="106">
        <v>2010</v>
      </c>
      <c r="B3612" s="106" t="s">
        <v>307</v>
      </c>
      <c r="C3612" s="106" t="s">
        <v>626</v>
      </c>
      <c r="D3612" s="106" t="s">
        <v>353</v>
      </c>
      <c r="E3612" s="106" t="s">
        <v>628</v>
      </c>
      <c r="F3612" s="106" t="s">
        <v>353</v>
      </c>
      <c r="G3612" s="106">
        <v>10.47</v>
      </c>
      <c r="H3612" s="106">
        <v>13</v>
      </c>
      <c r="I3612" s="106">
        <v>15.31</v>
      </c>
      <c r="J3612" s="106">
        <v>17.46</v>
      </c>
      <c r="K3612" s="106">
        <v>19.690000000000001</v>
      </c>
      <c r="L3612" s="106">
        <v>22.08</v>
      </c>
      <c r="M3612" s="106">
        <v>25.2</v>
      </c>
      <c r="N3612" s="106">
        <v>29.61</v>
      </c>
      <c r="O3612" s="106">
        <v>38.700000000000003</v>
      </c>
    </row>
    <row r="3613" spans="1:15">
      <c r="A3613" s="106">
        <v>2010</v>
      </c>
      <c r="B3613" s="106" t="s">
        <v>307</v>
      </c>
      <c r="C3613" s="106" t="s">
        <v>630</v>
      </c>
      <c r="D3613" s="106" t="s">
        <v>353</v>
      </c>
      <c r="E3613" s="106" t="s">
        <v>628</v>
      </c>
      <c r="F3613" s="106" t="s">
        <v>353</v>
      </c>
      <c r="G3613" s="106">
        <v>10.47</v>
      </c>
      <c r="H3613" s="106">
        <v>13</v>
      </c>
      <c r="I3613" s="106">
        <v>15.31</v>
      </c>
      <c r="J3613" s="106">
        <v>17.46</v>
      </c>
      <c r="K3613" s="106">
        <v>19.690000000000001</v>
      </c>
      <c r="L3613" s="106">
        <v>22.08</v>
      </c>
      <c r="M3613" s="106">
        <v>25.2</v>
      </c>
      <c r="N3613" s="106">
        <v>29.61</v>
      </c>
      <c r="O3613" s="106">
        <v>38.700000000000003</v>
      </c>
    </row>
    <row r="3614" spans="1:15">
      <c r="A3614" s="106">
        <v>2010</v>
      </c>
      <c r="B3614" s="106" t="s">
        <v>307</v>
      </c>
      <c r="C3614" s="106" t="s">
        <v>626</v>
      </c>
      <c r="D3614" s="106" t="s">
        <v>353</v>
      </c>
      <c r="E3614" s="106" t="s">
        <v>631</v>
      </c>
      <c r="F3614" s="106" t="s">
        <v>629</v>
      </c>
      <c r="G3614" s="106">
        <v>7.32</v>
      </c>
      <c r="H3614" s="106">
        <v>8.17</v>
      </c>
      <c r="I3614" s="106">
        <v>9.02</v>
      </c>
      <c r="J3614" s="106">
        <v>9.9</v>
      </c>
      <c r="K3614" s="106">
        <v>10.78</v>
      </c>
      <c r="L3614" s="106">
        <v>11.75</v>
      </c>
      <c r="M3614" s="106">
        <v>12.99</v>
      </c>
      <c r="N3614" s="106">
        <v>14.69</v>
      </c>
      <c r="O3614" s="106">
        <v>17.79</v>
      </c>
    </row>
    <row r="3615" spans="1:15">
      <c r="A3615" s="106">
        <v>2010</v>
      </c>
      <c r="B3615" s="106" t="s">
        <v>307</v>
      </c>
      <c r="C3615" s="106" t="s">
        <v>630</v>
      </c>
      <c r="D3615" s="106" t="s">
        <v>353</v>
      </c>
      <c r="E3615" s="106" t="s">
        <v>631</v>
      </c>
      <c r="F3615" s="106" t="s">
        <v>629</v>
      </c>
      <c r="G3615" s="106">
        <v>7.32</v>
      </c>
      <c r="H3615" s="106">
        <v>8.17</v>
      </c>
      <c r="I3615" s="106">
        <v>9.02</v>
      </c>
      <c r="J3615" s="106">
        <v>9.9</v>
      </c>
      <c r="K3615" s="106">
        <v>10.78</v>
      </c>
      <c r="L3615" s="106">
        <v>11.75</v>
      </c>
      <c r="M3615" s="106">
        <v>12.99</v>
      </c>
      <c r="N3615" s="106">
        <v>14.69</v>
      </c>
      <c r="O3615" s="106">
        <v>17.79</v>
      </c>
    </row>
    <row r="3616" spans="1:15">
      <c r="A3616" s="106">
        <v>2010</v>
      </c>
      <c r="B3616" s="106" t="s">
        <v>307</v>
      </c>
      <c r="C3616" s="106" t="s">
        <v>626</v>
      </c>
      <c r="D3616" s="106" t="s">
        <v>353</v>
      </c>
      <c r="E3616" s="106" t="s">
        <v>631</v>
      </c>
      <c r="F3616" s="106" t="s">
        <v>301</v>
      </c>
      <c r="G3616" s="106">
        <v>6.88</v>
      </c>
      <c r="H3616" s="106">
        <v>6.99</v>
      </c>
      <c r="I3616" s="106">
        <v>7.31</v>
      </c>
      <c r="J3616" s="106">
        <v>7.67</v>
      </c>
      <c r="K3616" s="106">
        <v>8.16</v>
      </c>
      <c r="L3616" s="106">
        <v>8.77</v>
      </c>
      <c r="M3616" s="106">
        <v>9.61</v>
      </c>
      <c r="N3616" s="106">
        <v>10.74</v>
      </c>
      <c r="O3616" s="106">
        <v>12.8</v>
      </c>
    </row>
    <row r="3617" spans="1:15">
      <c r="A3617" s="106">
        <v>2010</v>
      </c>
      <c r="B3617" s="106" t="s">
        <v>307</v>
      </c>
      <c r="C3617" s="106" t="s">
        <v>630</v>
      </c>
      <c r="D3617" s="106" t="s">
        <v>353</v>
      </c>
      <c r="E3617" s="106" t="s">
        <v>631</v>
      </c>
      <c r="F3617" s="106" t="s">
        <v>301</v>
      </c>
      <c r="G3617" s="106">
        <v>6.88</v>
      </c>
      <c r="H3617" s="106">
        <v>6.99</v>
      </c>
      <c r="I3617" s="106">
        <v>7.31</v>
      </c>
      <c r="J3617" s="106">
        <v>7.67</v>
      </c>
      <c r="K3617" s="106">
        <v>8.16</v>
      </c>
      <c r="L3617" s="106">
        <v>8.77</v>
      </c>
      <c r="M3617" s="106">
        <v>9.61</v>
      </c>
      <c r="N3617" s="106">
        <v>10.74</v>
      </c>
      <c r="O3617" s="106">
        <v>12.8</v>
      </c>
    </row>
    <row r="3618" spans="1:15">
      <c r="A3618" s="106">
        <v>2010</v>
      </c>
      <c r="B3618" s="106" t="s">
        <v>307</v>
      </c>
      <c r="C3618" s="106" t="s">
        <v>626</v>
      </c>
      <c r="D3618" s="106" t="s">
        <v>353</v>
      </c>
      <c r="E3618" s="106" t="s">
        <v>631</v>
      </c>
      <c r="F3618" s="106" t="s">
        <v>353</v>
      </c>
      <c r="G3618" s="106">
        <v>6.96</v>
      </c>
      <c r="H3618" s="106">
        <v>7.44</v>
      </c>
      <c r="I3618" s="106">
        <v>8.08</v>
      </c>
      <c r="J3618" s="106">
        <v>8.77</v>
      </c>
      <c r="K3618" s="106">
        <v>9.64</v>
      </c>
      <c r="L3618" s="106">
        <v>10.58</v>
      </c>
      <c r="M3618" s="106">
        <v>11.74</v>
      </c>
      <c r="N3618" s="106">
        <v>13.36</v>
      </c>
      <c r="O3618" s="106">
        <v>16.3</v>
      </c>
    </row>
    <row r="3619" spans="1:15">
      <c r="A3619" s="106">
        <v>2010</v>
      </c>
      <c r="B3619" s="106" t="s">
        <v>307</v>
      </c>
      <c r="C3619" s="106" t="s">
        <v>630</v>
      </c>
      <c r="D3619" s="106" t="s">
        <v>353</v>
      </c>
      <c r="E3619" s="106" t="s">
        <v>631</v>
      </c>
      <c r="F3619" s="106" t="s">
        <v>353</v>
      </c>
      <c r="G3619" s="106">
        <v>6.96</v>
      </c>
      <c r="H3619" s="106">
        <v>7.44</v>
      </c>
      <c r="I3619" s="106">
        <v>8.08</v>
      </c>
      <c r="J3619" s="106">
        <v>8.77</v>
      </c>
      <c r="K3619" s="106">
        <v>9.64</v>
      </c>
      <c r="L3619" s="106">
        <v>10.58</v>
      </c>
      <c r="M3619" s="106">
        <v>11.74</v>
      </c>
      <c r="N3619" s="106">
        <v>13.36</v>
      </c>
      <c r="O3619" s="106">
        <v>16.3</v>
      </c>
    </row>
    <row r="3620" spans="1:15">
      <c r="A3620" s="106">
        <v>2010</v>
      </c>
      <c r="B3620" s="106" t="s">
        <v>307</v>
      </c>
      <c r="C3620" s="106" t="s">
        <v>626</v>
      </c>
      <c r="D3620" s="106" t="s">
        <v>353</v>
      </c>
      <c r="E3620" s="106" t="s">
        <v>353</v>
      </c>
      <c r="F3620" s="106" t="s">
        <v>629</v>
      </c>
      <c r="G3620" s="106">
        <v>8.16</v>
      </c>
      <c r="H3620" s="106">
        <v>9.6999999999999993</v>
      </c>
      <c r="I3620" s="106">
        <v>11.16</v>
      </c>
      <c r="J3620" s="106">
        <v>12.82</v>
      </c>
      <c r="K3620" s="106">
        <v>14.78</v>
      </c>
      <c r="L3620" s="106">
        <v>17.149999999999999</v>
      </c>
      <c r="M3620" s="106">
        <v>20.14</v>
      </c>
      <c r="N3620" s="106">
        <v>24.25</v>
      </c>
      <c r="O3620" s="106">
        <v>31.75</v>
      </c>
    </row>
    <row r="3621" spans="1:15">
      <c r="A3621" s="106">
        <v>2010</v>
      </c>
      <c r="B3621" s="106" t="s">
        <v>307</v>
      </c>
      <c r="C3621" s="106" t="s">
        <v>630</v>
      </c>
      <c r="D3621" s="106" t="s">
        <v>353</v>
      </c>
      <c r="E3621" s="106" t="s">
        <v>353</v>
      </c>
      <c r="F3621" s="106" t="s">
        <v>629</v>
      </c>
      <c r="G3621" s="106">
        <v>8.16</v>
      </c>
      <c r="H3621" s="106">
        <v>9.6999999999999993</v>
      </c>
      <c r="I3621" s="106">
        <v>11.16</v>
      </c>
      <c r="J3621" s="106">
        <v>12.82</v>
      </c>
      <c r="K3621" s="106">
        <v>14.78</v>
      </c>
      <c r="L3621" s="106">
        <v>17.149999999999999</v>
      </c>
      <c r="M3621" s="106">
        <v>20.14</v>
      </c>
      <c r="N3621" s="106">
        <v>24.25</v>
      </c>
      <c r="O3621" s="106">
        <v>31.75</v>
      </c>
    </row>
    <row r="3622" spans="1:15">
      <c r="A3622" s="106">
        <v>2010</v>
      </c>
      <c r="B3622" s="106" t="s">
        <v>307</v>
      </c>
      <c r="C3622" s="106" t="s">
        <v>626</v>
      </c>
      <c r="D3622" s="106" t="s">
        <v>353</v>
      </c>
      <c r="E3622" s="106" t="s">
        <v>353</v>
      </c>
      <c r="F3622" s="106" t="s">
        <v>301</v>
      </c>
      <c r="G3622" s="106">
        <v>6.91</v>
      </c>
      <c r="H3622" s="106">
        <v>7.18</v>
      </c>
      <c r="I3622" s="106">
        <v>7.66</v>
      </c>
      <c r="J3622" s="106">
        <v>8.3000000000000007</v>
      </c>
      <c r="K3622" s="106">
        <v>9.16</v>
      </c>
      <c r="L3622" s="106">
        <v>10.3</v>
      </c>
      <c r="M3622" s="106">
        <v>12.07</v>
      </c>
      <c r="N3622" s="106">
        <v>15.92</v>
      </c>
      <c r="O3622" s="106">
        <v>23.42</v>
      </c>
    </row>
    <row r="3623" spans="1:15">
      <c r="A3623" s="106">
        <v>2010</v>
      </c>
      <c r="B3623" s="106" t="s">
        <v>307</v>
      </c>
      <c r="C3623" s="106" t="s">
        <v>630</v>
      </c>
      <c r="D3623" s="106" t="s">
        <v>353</v>
      </c>
      <c r="E3623" s="106" t="s">
        <v>353</v>
      </c>
      <c r="F3623" s="106" t="s">
        <v>301</v>
      </c>
      <c r="G3623" s="106">
        <v>6.91</v>
      </c>
      <c r="H3623" s="106">
        <v>7.18</v>
      </c>
      <c r="I3623" s="106">
        <v>7.66</v>
      </c>
      <c r="J3623" s="106">
        <v>8.3000000000000007</v>
      </c>
      <c r="K3623" s="106">
        <v>9.16</v>
      </c>
      <c r="L3623" s="106">
        <v>10.3</v>
      </c>
      <c r="M3623" s="106">
        <v>12.07</v>
      </c>
      <c r="N3623" s="106">
        <v>15.92</v>
      </c>
      <c r="O3623" s="106">
        <v>23.42</v>
      </c>
    </row>
    <row r="3624" spans="1:15">
      <c r="A3624" s="106">
        <v>2010</v>
      </c>
      <c r="B3624" s="106" t="s">
        <v>307</v>
      </c>
      <c r="C3624" s="106" t="s">
        <v>626</v>
      </c>
      <c r="D3624" s="106" t="s">
        <v>353</v>
      </c>
      <c r="E3624" s="106" t="s">
        <v>353</v>
      </c>
      <c r="F3624" s="106" t="s">
        <v>353</v>
      </c>
      <c r="G3624" s="106">
        <v>7.32</v>
      </c>
      <c r="H3624" s="106">
        <v>8.4</v>
      </c>
      <c r="I3624" s="106">
        <v>9.7200000000000006</v>
      </c>
      <c r="J3624" s="106">
        <v>11.17</v>
      </c>
      <c r="K3624" s="106">
        <v>12.99</v>
      </c>
      <c r="L3624" s="106">
        <v>15.35</v>
      </c>
      <c r="M3624" s="106">
        <v>18.399999999999999</v>
      </c>
      <c r="N3624" s="106">
        <v>22.51</v>
      </c>
      <c r="O3624" s="106">
        <v>29.77</v>
      </c>
    </row>
    <row r="3625" spans="1:15">
      <c r="A3625" s="106">
        <v>2010</v>
      </c>
      <c r="B3625" s="106" t="s">
        <v>307</v>
      </c>
      <c r="C3625" s="106" t="s">
        <v>630</v>
      </c>
      <c r="D3625" s="106" t="s">
        <v>353</v>
      </c>
      <c r="E3625" s="106" t="s">
        <v>353</v>
      </c>
      <c r="F3625" s="106" t="s">
        <v>353</v>
      </c>
      <c r="G3625" s="106">
        <v>7.32</v>
      </c>
      <c r="H3625" s="106">
        <v>8.4</v>
      </c>
      <c r="I3625" s="106">
        <v>9.7200000000000006</v>
      </c>
      <c r="J3625" s="106">
        <v>11.17</v>
      </c>
      <c r="K3625" s="106">
        <v>12.99</v>
      </c>
      <c r="L3625" s="106">
        <v>15.35</v>
      </c>
      <c r="M3625" s="106">
        <v>18.399999999999999</v>
      </c>
      <c r="N3625" s="106">
        <v>22.51</v>
      </c>
      <c r="O3625" s="106">
        <v>29.77</v>
      </c>
    </row>
    <row r="3626" spans="1:15">
      <c r="A3626" s="106">
        <v>2010</v>
      </c>
      <c r="B3626" s="106" t="s">
        <v>307</v>
      </c>
      <c r="C3626" s="106" t="s">
        <v>626</v>
      </c>
      <c r="D3626" s="106" t="s">
        <v>634</v>
      </c>
      <c r="E3626" s="106" t="s">
        <v>628</v>
      </c>
      <c r="F3626" s="106" t="s">
        <v>629</v>
      </c>
      <c r="G3626" s="106">
        <v>12.52</v>
      </c>
      <c r="H3626" s="106">
        <v>15.17</v>
      </c>
      <c r="I3626" s="106">
        <v>17.71</v>
      </c>
      <c r="J3626" s="106">
        <v>20.260000000000002</v>
      </c>
      <c r="K3626" s="106">
        <v>23.23</v>
      </c>
      <c r="L3626" s="106">
        <v>27.39</v>
      </c>
      <c r="M3626" s="106">
        <v>32.57</v>
      </c>
      <c r="N3626" s="106">
        <v>40.700000000000003</v>
      </c>
      <c r="O3626" s="106">
        <v>56.61</v>
      </c>
    </row>
    <row r="3627" spans="1:15">
      <c r="A3627" s="106">
        <v>2010</v>
      </c>
      <c r="B3627" s="106" t="s">
        <v>307</v>
      </c>
      <c r="C3627" s="106" t="s">
        <v>630</v>
      </c>
      <c r="D3627" s="106" t="s">
        <v>634</v>
      </c>
      <c r="E3627" s="106" t="s">
        <v>628</v>
      </c>
      <c r="F3627" s="106" t="s">
        <v>629</v>
      </c>
      <c r="G3627" s="106">
        <v>12.52</v>
      </c>
      <c r="H3627" s="106">
        <v>15.17</v>
      </c>
      <c r="I3627" s="106">
        <v>17.71</v>
      </c>
      <c r="J3627" s="106">
        <v>20.260000000000002</v>
      </c>
      <c r="K3627" s="106">
        <v>23.23</v>
      </c>
      <c r="L3627" s="106">
        <v>27.39</v>
      </c>
      <c r="M3627" s="106">
        <v>32.57</v>
      </c>
      <c r="N3627" s="106">
        <v>40.700000000000003</v>
      </c>
      <c r="O3627" s="106">
        <v>56.61</v>
      </c>
    </row>
    <row r="3628" spans="1:15">
      <c r="A3628" s="106">
        <v>2010</v>
      </c>
      <c r="B3628" s="106" t="s">
        <v>307</v>
      </c>
      <c r="C3628" s="106" t="s">
        <v>626</v>
      </c>
      <c r="D3628" s="106" t="s">
        <v>634</v>
      </c>
      <c r="E3628" s="106" t="s">
        <v>628</v>
      </c>
      <c r="F3628" s="106" t="s">
        <v>301</v>
      </c>
      <c r="G3628" s="106">
        <v>9.48</v>
      </c>
      <c r="H3628" s="106">
        <v>11.02</v>
      </c>
      <c r="I3628" s="106">
        <v>12.64</v>
      </c>
      <c r="J3628" s="106">
        <v>14.38</v>
      </c>
      <c r="K3628" s="106">
        <v>16.399999999999999</v>
      </c>
      <c r="L3628" s="106">
        <v>19.29</v>
      </c>
      <c r="M3628" s="106">
        <v>22.41</v>
      </c>
      <c r="N3628" s="106">
        <v>26.8</v>
      </c>
      <c r="O3628" s="106">
        <v>36.67</v>
      </c>
    </row>
    <row r="3629" spans="1:15">
      <c r="A3629" s="106">
        <v>2010</v>
      </c>
      <c r="B3629" s="106" t="s">
        <v>307</v>
      </c>
      <c r="C3629" s="106" t="s">
        <v>630</v>
      </c>
      <c r="D3629" s="106" t="s">
        <v>634</v>
      </c>
      <c r="E3629" s="106" t="s">
        <v>628</v>
      </c>
      <c r="F3629" s="106" t="s">
        <v>301</v>
      </c>
      <c r="G3629" s="106">
        <v>9.48</v>
      </c>
      <c r="H3629" s="106">
        <v>11.02</v>
      </c>
      <c r="I3629" s="106">
        <v>12.64</v>
      </c>
      <c r="J3629" s="106">
        <v>14.38</v>
      </c>
      <c r="K3629" s="106">
        <v>16.399999999999999</v>
      </c>
      <c r="L3629" s="106">
        <v>19.29</v>
      </c>
      <c r="M3629" s="106">
        <v>22.41</v>
      </c>
      <c r="N3629" s="106">
        <v>26.8</v>
      </c>
      <c r="O3629" s="106">
        <v>36.67</v>
      </c>
    </row>
    <row r="3630" spans="1:15">
      <c r="A3630" s="106">
        <v>2010</v>
      </c>
      <c r="B3630" s="106" t="s">
        <v>307</v>
      </c>
      <c r="C3630" s="106" t="s">
        <v>626</v>
      </c>
      <c r="D3630" s="106" t="s">
        <v>634</v>
      </c>
      <c r="E3630" s="106" t="s">
        <v>628</v>
      </c>
      <c r="F3630" s="106" t="s">
        <v>353</v>
      </c>
      <c r="G3630" s="106">
        <v>12.08</v>
      </c>
      <c r="H3630" s="106">
        <v>14.82</v>
      </c>
      <c r="I3630" s="106">
        <v>17.29</v>
      </c>
      <c r="J3630" s="106">
        <v>19.690000000000001</v>
      </c>
      <c r="K3630" s="106">
        <v>22.75</v>
      </c>
      <c r="L3630" s="106">
        <v>26.72</v>
      </c>
      <c r="M3630" s="106">
        <v>31.92</v>
      </c>
      <c r="N3630" s="106">
        <v>39.770000000000003</v>
      </c>
      <c r="O3630" s="106">
        <v>55.83</v>
      </c>
    </row>
    <row r="3631" spans="1:15">
      <c r="A3631" s="106">
        <v>2010</v>
      </c>
      <c r="B3631" s="106" t="s">
        <v>307</v>
      </c>
      <c r="C3631" s="106" t="s">
        <v>630</v>
      </c>
      <c r="D3631" s="106" t="s">
        <v>634</v>
      </c>
      <c r="E3631" s="106" t="s">
        <v>628</v>
      </c>
      <c r="F3631" s="106" t="s">
        <v>353</v>
      </c>
      <c r="G3631" s="106">
        <v>12.08</v>
      </c>
      <c r="H3631" s="106">
        <v>14.82</v>
      </c>
      <c r="I3631" s="106">
        <v>17.29</v>
      </c>
      <c r="J3631" s="106">
        <v>19.690000000000001</v>
      </c>
      <c r="K3631" s="106">
        <v>22.75</v>
      </c>
      <c r="L3631" s="106">
        <v>26.72</v>
      </c>
      <c r="M3631" s="106">
        <v>31.92</v>
      </c>
      <c r="N3631" s="106">
        <v>39.770000000000003</v>
      </c>
      <c r="O3631" s="106">
        <v>55.83</v>
      </c>
    </row>
    <row r="3632" spans="1:15">
      <c r="A3632" s="106">
        <v>2010</v>
      </c>
      <c r="B3632" s="106" t="s">
        <v>307</v>
      </c>
      <c r="C3632" s="106" t="s">
        <v>626</v>
      </c>
      <c r="D3632" s="106" t="s">
        <v>634</v>
      </c>
      <c r="E3632" s="106" t="s">
        <v>631</v>
      </c>
      <c r="F3632" s="106" t="s">
        <v>629</v>
      </c>
      <c r="G3632" s="106">
        <v>8.8699999999999992</v>
      </c>
      <c r="H3632" s="106">
        <v>9.9</v>
      </c>
      <c r="I3632" s="106">
        <v>10.81</v>
      </c>
      <c r="J3632" s="106">
        <v>11.34</v>
      </c>
      <c r="K3632" s="106">
        <v>12.19</v>
      </c>
      <c r="L3632" s="106">
        <v>13.22</v>
      </c>
      <c r="M3632" s="106">
        <v>14.49</v>
      </c>
      <c r="N3632" s="106">
        <v>16.579999999999998</v>
      </c>
      <c r="O3632" s="106">
        <v>20.87</v>
      </c>
    </row>
    <row r="3633" spans="1:15">
      <c r="A3633" s="106">
        <v>2010</v>
      </c>
      <c r="B3633" s="106" t="s">
        <v>307</v>
      </c>
      <c r="C3633" s="106" t="s">
        <v>630</v>
      </c>
      <c r="D3633" s="106" t="s">
        <v>634</v>
      </c>
      <c r="E3633" s="106" t="s">
        <v>631</v>
      </c>
      <c r="F3633" s="106" t="s">
        <v>629</v>
      </c>
      <c r="G3633" s="106">
        <v>8.8699999999999992</v>
      </c>
      <c r="H3633" s="106">
        <v>9.9</v>
      </c>
      <c r="I3633" s="106">
        <v>10.81</v>
      </c>
      <c r="J3633" s="106">
        <v>11.34</v>
      </c>
      <c r="K3633" s="106">
        <v>12.19</v>
      </c>
      <c r="L3633" s="106">
        <v>13.22</v>
      </c>
      <c r="M3633" s="106">
        <v>14.49</v>
      </c>
      <c r="N3633" s="106">
        <v>16.579999999999998</v>
      </c>
      <c r="O3633" s="106">
        <v>20.87</v>
      </c>
    </row>
    <row r="3634" spans="1:15">
      <c r="A3634" s="106">
        <v>2010</v>
      </c>
      <c r="B3634" s="106" t="s">
        <v>307</v>
      </c>
      <c r="C3634" s="106" t="s">
        <v>626</v>
      </c>
      <c r="D3634" s="106" t="s">
        <v>634</v>
      </c>
      <c r="E3634" s="106" t="s">
        <v>631</v>
      </c>
      <c r="F3634" s="106" t="s">
        <v>301</v>
      </c>
      <c r="G3634" s="106">
        <v>7.57</v>
      </c>
      <c r="H3634" s="106">
        <v>8.7899999999999991</v>
      </c>
      <c r="I3634" s="106">
        <v>9.7799999999999994</v>
      </c>
      <c r="J3634" s="106">
        <v>10.56</v>
      </c>
      <c r="K3634" s="106">
        <v>11.11</v>
      </c>
      <c r="L3634" s="106">
        <v>11.66</v>
      </c>
      <c r="M3634" s="106">
        <v>12.59</v>
      </c>
      <c r="N3634" s="106">
        <v>14.01</v>
      </c>
      <c r="O3634" s="106">
        <v>17.16</v>
      </c>
    </row>
    <row r="3635" spans="1:15">
      <c r="A3635" s="106">
        <v>2010</v>
      </c>
      <c r="B3635" s="106" t="s">
        <v>307</v>
      </c>
      <c r="C3635" s="106" t="s">
        <v>630</v>
      </c>
      <c r="D3635" s="106" t="s">
        <v>634</v>
      </c>
      <c r="E3635" s="106" t="s">
        <v>631</v>
      </c>
      <c r="F3635" s="106" t="s">
        <v>301</v>
      </c>
      <c r="G3635" s="106">
        <v>7.57</v>
      </c>
      <c r="H3635" s="106">
        <v>8.7899999999999991</v>
      </c>
      <c r="I3635" s="106">
        <v>9.7799999999999994</v>
      </c>
      <c r="J3635" s="106">
        <v>10.56</v>
      </c>
      <c r="K3635" s="106">
        <v>11.11</v>
      </c>
      <c r="L3635" s="106">
        <v>11.66</v>
      </c>
      <c r="M3635" s="106">
        <v>12.59</v>
      </c>
      <c r="N3635" s="106">
        <v>14.01</v>
      </c>
      <c r="O3635" s="106">
        <v>17.16</v>
      </c>
    </row>
    <row r="3636" spans="1:15">
      <c r="A3636" s="106">
        <v>2010</v>
      </c>
      <c r="B3636" s="106" t="s">
        <v>307</v>
      </c>
      <c r="C3636" s="106" t="s">
        <v>626</v>
      </c>
      <c r="D3636" s="106" t="s">
        <v>634</v>
      </c>
      <c r="E3636" s="106" t="s">
        <v>631</v>
      </c>
      <c r="F3636" s="106" t="s">
        <v>353</v>
      </c>
      <c r="G3636" s="106">
        <v>8.66</v>
      </c>
      <c r="H3636" s="106">
        <v>9.7100000000000009</v>
      </c>
      <c r="I3636" s="106">
        <v>10.64</v>
      </c>
      <c r="J3636" s="106">
        <v>11.18</v>
      </c>
      <c r="K3636" s="106">
        <v>11.94</v>
      </c>
      <c r="L3636" s="106">
        <v>12.94</v>
      </c>
      <c r="M3636" s="106">
        <v>14.16</v>
      </c>
      <c r="N3636" s="106">
        <v>16.149999999999999</v>
      </c>
      <c r="O3636" s="106">
        <v>20.329999999999998</v>
      </c>
    </row>
    <row r="3637" spans="1:15">
      <c r="A3637" s="106">
        <v>2010</v>
      </c>
      <c r="B3637" s="106" t="s">
        <v>307</v>
      </c>
      <c r="C3637" s="106" t="s">
        <v>630</v>
      </c>
      <c r="D3637" s="106" t="s">
        <v>634</v>
      </c>
      <c r="E3637" s="106" t="s">
        <v>631</v>
      </c>
      <c r="F3637" s="106" t="s">
        <v>353</v>
      </c>
      <c r="G3637" s="106">
        <v>8.66</v>
      </c>
      <c r="H3637" s="106">
        <v>9.7100000000000009</v>
      </c>
      <c r="I3637" s="106">
        <v>10.64</v>
      </c>
      <c r="J3637" s="106">
        <v>11.18</v>
      </c>
      <c r="K3637" s="106">
        <v>11.94</v>
      </c>
      <c r="L3637" s="106">
        <v>12.94</v>
      </c>
      <c r="M3637" s="106">
        <v>14.16</v>
      </c>
      <c r="N3637" s="106">
        <v>16.149999999999999</v>
      </c>
      <c r="O3637" s="106">
        <v>20.329999999999998</v>
      </c>
    </row>
    <row r="3638" spans="1:15">
      <c r="A3638" s="106">
        <v>2010</v>
      </c>
      <c r="B3638" s="106" t="s">
        <v>307</v>
      </c>
      <c r="C3638" s="106" t="s">
        <v>626</v>
      </c>
      <c r="D3638" s="106" t="s">
        <v>634</v>
      </c>
      <c r="E3638" s="106" t="s">
        <v>353</v>
      </c>
      <c r="F3638" s="106" t="s">
        <v>629</v>
      </c>
      <c r="G3638" s="106">
        <v>9.66</v>
      </c>
      <c r="H3638" s="106">
        <v>11.09</v>
      </c>
      <c r="I3638" s="106">
        <v>12.37</v>
      </c>
      <c r="J3638" s="106">
        <v>14</v>
      </c>
      <c r="K3638" s="106">
        <v>16.079999999999998</v>
      </c>
      <c r="L3638" s="106">
        <v>18.77</v>
      </c>
      <c r="M3638" s="106">
        <v>23</v>
      </c>
      <c r="N3638" s="106">
        <v>29.17</v>
      </c>
      <c r="O3638" s="106">
        <v>42.14</v>
      </c>
    </row>
    <row r="3639" spans="1:15">
      <c r="A3639" s="106">
        <v>2010</v>
      </c>
      <c r="B3639" s="106" t="s">
        <v>307</v>
      </c>
      <c r="C3639" s="106" t="s">
        <v>630</v>
      </c>
      <c r="D3639" s="106" t="s">
        <v>634</v>
      </c>
      <c r="E3639" s="106" t="s">
        <v>353</v>
      </c>
      <c r="F3639" s="106" t="s">
        <v>629</v>
      </c>
      <c r="G3639" s="106">
        <v>9.66</v>
      </c>
      <c r="H3639" s="106">
        <v>11.09</v>
      </c>
      <c r="I3639" s="106">
        <v>12.37</v>
      </c>
      <c r="J3639" s="106">
        <v>14</v>
      </c>
      <c r="K3639" s="106">
        <v>16.079999999999998</v>
      </c>
      <c r="L3639" s="106">
        <v>18.77</v>
      </c>
      <c r="M3639" s="106">
        <v>23</v>
      </c>
      <c r="N3639" s="106">
        <v>29.17</v>
      </c>
      <c r="O3639" s="106">
        <v>42.14</v>
      </c>
    </row>
    <row r="3640" spans="1:15">
      <c r="A3640" s="106">
        <v>2010</v>
      </c>
      <c r="B3640" s="106" t="s">
        <v>307</v>
      </c>
      <c r="C3640" s="106" t="s">
        <v>626</v>
      </c>
      <c r="D3640" s="106" t="s">
        <v>634</v>
      </c>
      <c r="E3640" s="106" t="s">
        <v>353</v>
      </c>
      <c r="F3640" s="106" t="s">
        <v>301</v>
      </c>
      <c r="G3640" s="106">
        <v>7.8</v>
      </c>
      <c r="H3640" s="106">
        <v>9.24</v>
      </c>
      <c r="I3640" s="106">
        <v>10.24</v>
      </c>
      <c r="J3640" s="106">
        <v>11.05</v>
      </c>
      <c r="K3640" s="106">
        <v>11.66</v>
      </c>
      <c r="L3640" s="106">
        <v>12.66</v>
      </c>
      <c r="M3640" s="106">
        <v>14.26</v>
      </c>
      <c r="N3640" s="106">
        <v>17.190000000000001</v>
      </c>
      <c r="O3640" s="106">
        <v>24.65</v>
      </c>
    </row>
    <row r="3641" spans="1:15">
      <c r="A3641" s="106">
        <v>2010</v>
      </c>
      <c r="B3641" s="106" t="s">
        <v>307</v>
      </c>
      <c r="C3641" s="106" t="s">
        <v>630</v>
      </c>
      <c r="D3641" s="106" t="s">
        <v>634</v>
      </c>
      <c r="E3641" s="106" t="s">
        <v>353</v>
      </c>
      <c r="F3641" s="106" t="s">
        <v>301</v>
      </c>
      <c r="G3641" s="106">
        <v>7.8</v>
      </c>
      <c r="H3641" s="106">
        <v>9.24</v>
      </c>
      <c r="I3641" s="106">
        <v>10.24</v>
      </c>
      <c r="J3641" s="106">
        <v>11.05</v>
      </c>
      <c r="K3641" s="106">
        <v>11.66</v>
      </c>
      <c r="L3641" s="106">
        <v>12.66</v>
      </c>
      <c r="M3641" s="106">
        <v>14.26</v>
      </c>
      <c r="N3641" s="106">
        <v>17.190000000000001</v>
      </c>
      <c r="O3641" s="106">
        <v>24.65</v>
      </c>
    </row>
    <row r="3642" spans="1:15">
      <c r="A3642" s="106">
        <v>2010</v>
      </c>
      <c r="B3642" s="106" t="s">
        <v>307</v>
      </c>
      <c r="C3642" s="106" t="s">
        <v>626</v>
      </c>
      <c r="D3642" s="106" t="s">
        <v>634</v>
      </c>
      <c r="E3642" s="106" t="s">
        <v>353</v>
      </c>
      <c r="F3642" s="106" t="s">
        <v>353</v>
      </c>
      <c r="G3642" s="106">
        <v>9.36</v>
      </c>
      <c r="H3642" s="106">
        <v>10.83</v>
      </c>
      <c r="I3642" s="106">
        <v>11.88</v>
      </c>
      <c r="J3642" s="106">
        <v>13.41</v>
      </c>
      <c r="K3642" s="106">
        <v>15.28</v>
      </c>
      <c r="L3642" s="106">
        <v>17.940000000000001</v>
      </c>
      <c r="M3642" s="106">
        <v>21.81</v>
      </c>
      <c r="N3642" s="106">
        <v>27.83</v>
      </c>
      <c r="O3642" s="106">
        <v>40.26</v>
      </c>
    </row>
    <row r="3643" spans="1:15">
      <c r="A3643" s="106">
        <v>2010</v>
      </c>
      <c r="B3643" s="106" t="s">
        <v>307</v>
      </c>
      <c r="C3643" s="106" t="s">
        <v>630</v>
      </c>
      <c r="D3643" s="106" t="s">
        <v>634</v>
      </c>
      <c r="E3643" s="106" t="s">
        <v>353</v>
      </c>
      <c r="F3643" s="106" t="s">
        <v>353</v>
      </c>
      <c r="G3643" s="106">
        <v>9.36</v>
      </c>
      <c r="H3643" s="106">
        <v>10.83</v>
      </c>
      <c r="I3643" s="106">
        <v>11.88</v>
      </c>
      <c r="J3643" s="106">
        <v>13.41</v>
      </c>
      <c r="K3643" s="106">
        <v>15.28</v>
      </c>
      <c r="L3643" s="106">
        <v>17.940000000000001</v>
      </c>
      <c r="M3643" s="106">
        <v>21.81</v>
      </c>
      <c r="N3643" s="106">
        <v>27.83</v>
      </c>
      <c r="O3643" s="106">
        <v>40.26</v>
      </c>
    </row>
  </sheetData>
  <mergeCells count="3">
    <mergeCell ref="B1:D1"/>
    <mergeCell ref="AG2:AH2"/>
    <mergeCell ref="AG24:AH2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Feuilles de calcul</vt:lpstr>
      </vt:variant>
      <vt:variant>
        <vt:i4>46</vt:i4>
      </vt:variant>
      <vt:variant>
        <vt:lpstr>Graphiques</vt:lpstr>
      </vt:variant>
      <vt:variant>
        <vt:i4>31</vt:i4>
      </vt:variant>
      <vt:variant>
        <vt:lpstr>Plages nommées</vt:lpstr>
      </vt:variant>
      <vt:variant>
        <vt:i4>1</vt:i4>
      </vt:variant>
    </vt:vector>
  </HeadingPairs>
  <TitlesOfParts>
    <vt:vector size="78" baseType="lpstr">
      <vt:lpstr>Figure 1</vt:lpstr>
      <vt:lpstr>Figure 2</vt:lpstr>
      <vt:lpstr>Figure 3</vt:lpstr>
      <vt:lpstr>Figure 4</vt:lpstr>
      <vt:lpstr>figure 5</vt:lpstr>
      <vt:lpstr>figure 6</vt:lpstr>
      <vt:lpstr>Figure 8</vt:lpstr>
      <vt:lpstr>Data Fig 7 &amp; 8</vt:lpstr>
      <vt:lpstr>Figure 9</vt:lpstr>
      <vt:lpstr>Figure 10 </vt:lpstr>
      <vt:lpstr>Figure 11 </vt:lpstr>
      <vt:lpstr>Figure 12</vt:lpstr>
      <vt:lpstr>figure 13</vt:lpstr>
      <vt:lpstr>reel b</vt:lpstr>
      <vt:lpstr>DISP</vt:lpstr>
      <vt:lpstr>SALRELA</vt:lpstr>
      <vt:lpstr>Feuil1</vt:lpstr>
      <vt:lpstr>PRODUC</vt:lpstr>
      <vt:lpstr>Feuil4</vt:lpstr>
      <vt:lpstr>#24</vt:lpstr>
      <vt:lpstr>#25</vt:lpstr>
      <vt:lpstr>BERTO</vt:lpstr>
      <vt:lpstr>PSALRE</vt:lpstr>
      <vt:lpstr>PSALRE0</vt:lpstr>
      <vt:lpstr>diagram</vt:lpstr>
      <vt:lpstr>INFLA (2)</vt:lpstr>
      <vt:lpstr>GiniOC</vt:lpstr>
      <vt:lpstr>TFP2</vt:lpstr>
      <vt:lpstr>RECAP</vt:lpstr>
      <vt:lpstr>XYpprod</vt:lpstr>
      <vt:lpstr>TMARM</vt:lpstr>
      <vt:lpstr>STYLI</vt:lpstr>
      <vt:lpstr>EA12</vt:lpstr>
      <vt:lpstr>ECPSAL</vt:lpstr>
      <vt:lpstr>PSAL</vt:lpstr>
      <vt:lpstr>PRICES</vt:lpstr>
      <vt:lpstr>DISPWAGE0</vt:lpstr>
      <vt:lpstr>DISPWAGE</vt:lpstr>
      <vt:lpstr>WAGEabs</vt:lpstr>
      <vt:lpstr>TFP</vt:lpstr>
      <vt:lpstr>SUD</vt:lpstr>
      <vt:lpstr>DIFF</vt:lpstr>
      <vt:lpstr>rINFLA</vt:lpstr>
      <vt:lpstr>INFLA</vt:lpstr>
      <vt:lpstr>rINFLA0</vt:lpstr>
      <vt:lpstr>INFLA0</vt:lpstr>
      <vt:lpstr>Figure 7</vt:lpstr>
      <vt:lpstr>#disp</vt:lpstr>
      <vt:lpstr>#3</vt:lpstr>
      <vt:lpstr>#4</vt:lpstr>
      <vt:lpstr>#5</vt:lpstr>
      <vt:lpstr>#6</vt:lpstr>
      <vt:lpstr>#7</vt:lpstr>
      <vt:lpstr>#8</vt:lpstr>
      <vt:lpstr>#11</vt:lpstr>
      <vt:lpstr>#12</vt:lpstr>
      <vt:lpstr>#15</vt:lpstr>
      <vt:lpstr>#18</vt:lpstr>
      <vt:lpstr>#22</vt:lpstr>
      <vt:lpstr>#23</vt:lpstr>
      <vt:lpstr>#berto</vt:lpstr>
      <vt:lpstr>#prodMS</vt:lpstr>
      <vt:lpstr>#berto10</vt:lpstr>
      <vt:lpstr>#psalre</vt:lpstr>
      <vt:lpstr>#TFP2</vt:lpstr>
      <vt:lpstr>#psalre0</vt:lpstr>
      <vt:lpstr>#prodS</vt:lpstr>
      <vt:lpstr>#styli</vt:lpstr>
      <vt:lpstr>#ec10</vt:lpstr>
      <vt:lpstr>#psalS</vt:lpstr>
      <vt:lpstr>#prixM</vt:lpstr>
      <vt:lpstr>#psalM</vt:lpstr>
      <vt:lpstr>#wageM</vt:lpstr>
      <vt:lpstr>#wageS</vt:lpstr>
      <vt:lpstr>#dispW0</vt:lpstr>
      <vt:lpstr>#diff0</vt:lpstr>
      <vt:lpstr>#expo</vt:lpstr>
      <vt:lpstr>'reel b'!Zone_d_impression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</dc:creator>
  <cp:lastModifiedBy>HURION Sylvie</cp:lastModifiedBy>
  <cp:lastPrinted>2016-02-17T09:57:04Z</cp:lastPrinted>
  <dcterms:created xsi:type="dcterms:W3CDTF">2014-06-27T13:57:11Z</dcterms:created>
  <dcterms:modified xsi:type="dcterms:W3CDTF">2016-02-19T15:59:55Z</dcterms:modified>
</cp:coreProperties>
</file>